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7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8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9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10.xml" ContentType="application/vnd.openxmlformats-officedocument.spreadsheetml.pivotTab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pivotTables/pivotTable11.xml" ContentType="application/vnd.openxmlformats-officedocument.spreadsheetml.pivotTab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ables/table2.xml" ContentType="application/vnd.openxmlformats-officedocument.spreadsheetml.table+xml"/>
  <Override PartName="/xl/drawings/drawing11.xml" ContentType="application/vnd.openxmlformats-officedocument.drawing+xml"/>
  <Override PartName="/xl/tables/table3.xml" ContentType="application/vnd.openxmlformats-officedocument.spreadsheetml.table+xml"/>
  <Override PartName="/xl/drawings/drawing12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urga\OneDrive\Desktop\"/>
    </mc:Choice>
  </mc:AlternateContent>
  <xr:revisionPtr revIDLastSave="0" documentId="13_ncr:1_{B3593242-79EA-4E6F-BB2E-CFB3625569B9}" xr6:coauthVersionLast="47" xr6:coauthVersionMax="47" xr10:uidLastSave="{00000000-0000-0000-0000-000000000000}"/>
  <bookViews>
    <workbookView xWindow="-110" yWindow="-110" windowWidth="19420" windowHeight="10300" firstSheet="12" activeTab="13" xr2:uid="{00000000-000D-0000-FFFF-FFFF00000000}"/>
  </bookViews>
  <sheets>
    <sheet name="Forecast for region vs store" sheetId="24" r:id="rId1"/>
    <sheet name="Category vs sales" sheetId="16" r:id="rId2"/>
    <sheet name="product vs sales" sheetId="11" r:id="rId3"/>
    <sheet name="Customer vs gender" sheetId="6" r:id="rId4"/>
    <sheet name="city vs sales" sheetId="18" r:id="rId5"/>
    <sheet name="Customer vs sales" sheetId="19" r:id="rId6"/>
    <sheet name="region vs store" sheetId="9" r:id="rId7"/>
    <sheet name="store vs sales" sheetId="20" r:id="rId8"/>
    <sheet name="year vs revenue" sheetId="21" r:id="rId9"/>
    <sheet name="payment type vs sales" sheetId="22" r:id="rId10"/>
    <sheet name="Product vs discount" sheetId="23" r:id="rId11"/>
    <sheet name="product vs cost" sheetId="8" r:id="rId12"/>
    <sheet name="merged table" sheetId="13" r:id="rId13"/>
    <sheet name="Customer_Dim" sheetId="1" r:id="rId14"/>
    <sheet name="Product_Dim" sheetId="2" r:id="rId15"/>
    <sheet name="Store_Dim" sheetId="3" r:id="rId16"/>
    <sheet name="Sales_Fact" sheetId="4" r:id="rId17"/>
  </sheets>
  <definedNames>
    <definedName name="_xlcn.WorksheetConnection_Ecommercedataset.xlsxCustomer_table" hidden="1">Customer_table[]</definedName>
    <definedName name="_xlcn.WorksheetConnection_Ecommercedataset.xlsxProduct_table" hidden="1">Product_table[]</definedName>
    <definedName name="_xlcn.WorksheetConnection_Ecommercedataset.xlsxtotal_table" hidden="1">total_table[]</definedName>
  </definedNames>
  <calcPr calcId="191029"/>
  <pivotCaches>
    <pivotCache cacheId="0" r:id="rId18"/>
    <pivotCache cacheId="8" r:id="rId19"/>
    <pivotCache cacheId="2" r:id="rId20"/>
    <pivotCache cacheId="3" r:id="rId21"/>
    <pivotCache cacheId="29" r:id="rId22"/>
  </pivotCaches>
  <extLst>
    <ext xmlns:x15="http://schemas.microsoft.com/office/spreadsheetml/2010/11/main" uri="{FCE2AD5D-F65C-4FA6-A056-5C36A1767C68}">
      <x15:dataModel>
        <x15:modelTables>
          <x15:modelTable id="total_table" name="total_table" connection="WorksheetConnection_Ecommerce dataset.xlsx!total_table"/>
          <x15:modelTable id="Customer_table" name="Customer_table" connection="WorksheetConnection_Ecommerce dataset.xlsx!Customer_table"/>
          <x15:modelTable id="Product_table" name="Product_table" connection="WorksheetConnection_Ecommerce dataset.xlsx!Product_table"/>
        </x15:modelTables>
        <x15:modelRelationships>
          <x15:modelRelationship fromTable="total_table" fromColumn="Customer_ID" toTable="Customer_table" toColumn="Customer_ID"/>
          <x15:modelRelationship fromTable="total_table" fromColumn="Product_ID" toTable="Product_table" toColumn="Product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2" i="2" l="1"/>
  <c r="L40" i="1"/>
  <c r="H10" i="19"/>
  <c r="H9" i="19"/>
  <c r="J5" i="19"/>
  <c r="C4" i="24"/>
  <c r="C5" i="24"/>
  <c r="C6" i="24"/>
  <c r="C7" i="24"/>
  <c r="C8" i="24"/>
  <c r="C9" i="24"/>
  <c r="C10" i="24"/>
  <c r="E10" i="24" l="1"/>
  <c r="D6" i="24"/>
  <c r="D7" i="24"/>
  <c r="D10" i="24"/>
  <c r="E6" i="24"/>
  <c r="E4" i="24"/>
  <c r="E7" i="24"/>
  <c r="E9" i="24"/>
  <c r="D5" i="24"/>
  <c r="D4" i="24"/>
  <c r="D9" i="24"/>
  <c r="E5" i="24"/>
  <c r="D8" i="24"/>
  <c r="E8" i="24"/>
  <c r="F5" i="16" l="1"/>
  <c r="F4" i="16"/>
  <c r="Z2" i="13"/>
  <c r="Z3" i="13"/>
  <c r="Z4" i="13"/>
  <c r="Z5" i="13"/>
  <c r="Z6" i="13"/>
  <c r="Z7" i="13"/>
  <c r="Z8" i="13"/>
  <c r="Z9" i="13"/>
  <c r="Z10" i="13"/>
  <c r="Z11" i="13"/>
  <c r="Z12" i="13"/>
  <c r="Z13" i="13"/>
  <c r="Z14" i="13"/>
  <c r="Z15" i="13"/>
  <c r="Z16" i="13"/>
  <c r="Z17" i="13"/>
  <c r="Z18" i="13"/>
  <c r="Z19" i="13"/>
  <c r="Z20" i="13"/>
  <c r="Z21" i="13"/>
  <c r="Z22" i="13"/>
  <c r="Z23" i="13"/>
  <c r="Z24" i="13"/>
  <c r="Z25" i="13"/>
  <c r="Z26" i="13"/>
  <c r="Z27" i="13"/>
  <c r="Z28" i="13"/>
  <c r="Z29" i="13"/>
  <c r="Z30" i="13"/>
  <c r="Z31" i="13"/>
  <c r="Z32" i="13"/>
  <c r="Z33" i="13"/>
  <c r="Z34" i="13"/>
  <c r="Z35" i="13"/>
  <c r="Z36" i="13"/>
  <c r="Z37" i="13"/>
  <c r="Z38" i="13"/>
  <c r="Z39" i="13"/>
  <c r="Z40" i="13"/>
  <c r="Z41" i="13"/>
  <c r="Z42" i="13"/>
  <c r="Z43" i="13"/>
  <c r="Z44" i="13"/>
  <c r="Z45" i="13"/>
  <c r="Z46" i="13"/>
  <c r="Z47" i="13"/>
  <c r="Z48" i="13"/>
  <c r="Z49" i="13"/>
  <c r="Z50" i="13"/>
  <c r="Z51" i="13"/>
  <c r="Z52" i="13"/>
  <c r="Z53" i="13"/>
  <c r="Z54" i="13"/>
  <c r="Z55" i="13"/>
  <c r="Z56" i="13"/>
  <c r="Z57" i="13"/>
  <c r="Z58" i="13"/>
  <c r="Z59" i="13"/>
  <c r="Z60" i="13"/>
  <c r="Z61" i="13"/>
  <c r="Z62" i="13"/>
  <c r="Z63" i="13"/>
  <c r="Z64" i="13"/>
  <c r="Z65" i="13"/>
  <c r="Z66" i="13"/>
  <c r="Z67" i="13"/>
  <c r="Z68" i="13"/>
  <c r="Z69" i="13"/>
  <c r="Z70" i="13"/>
  <c r="Z71" i="13"/>
  <c r="Z72" i="13"/>
  <c r="Z73" i="13"/>
  <c r="Z74" i="13"/>
  <c r="Z75" i="13"/>
  <c r="Z76" i="13"/>
  <c r="Z77" i="13"/>
  <c r="Z78" i="13"/>
  <c r="Z79" i="13"/>
  <c r="Z80" i="13"/>
  <c r="Z81" i="13"/>
  <c r="Z82" i="13"/>
  <c r="Z83" i="13"/>
  <c r="Z84" i="13"/>
  <c r="Z85" i="13"/>
  <c r="Z86" i="13"/>
  <c r="Z87" i="13"/>
  <c r="Z88" i="13"/>
  <c r="Z89" i="13"/>
  <c r="Z90" i="13"/>
  <c r="Z91" i="13"/>
  <c r="Z92" i="13"/>
  <c r="Z93" i="13"/>
  <c r="Z94" i="13"/>
  <c r="Z95" i="13"/>
  <c r="Z96" i="13"/>
  <c r="Z97" i="13"/>
  <c r="Z98" i="13"/>
  <c r="Z99" i="13"/>
  <c r="Z100" i="13"/>
  <c r="Z101" i="13"/>
  <c r="Z102" i="13"/>
  <c r="Z103" i="13"/>
  <c r="Z104" i="13"/>
  <c r="Z105" i="13"/>
  <c r="Z106" i="13"/>
  <c r="Z107" i="13"/>
  <c r="Z108" i="13"/>
  <c r="Z109" i="13"/>
  <c r="Z110" i="13"/>
  <c r="Z111" i="13"/>
  <c r="Z112" i="13"/>
  <c r="Z113" i="13"/>
  <c r="Z114" i="13"/>
  <c r="Z115" i="13"/>
  <c r="Z116" i="13"/>
  <c r="Z117" i="13"/>
  <c r="Z118" i="13"/>
  <c r="Z119" i="13"/>
  <c r="Z120" i="13"/>
  <c r="Z121" i="13"/>
  <c r="Z122" i="13"/>
  <c r="Z123" i="13"/>
  <c r="Z124" i="13"/>
  <c r="Z125" i="13"/>
  <c r="Z126" i="13"/>
  <c r="Z127" i="13"/>
  <c r="Z128" i="13"/>
  <c r="Z129" i="13"/>
  <c r="Z130" i="13"/>
  <c r="Z131" i="13"/>
  <c r="Z132" i="13"/>
  <c r="Z133" i="13"/>
  <c r="Z134" i="13"/>
  <c r="Z135" i="13"/>
  <c r="Z136" i="13"/>
  <c r="Z137" i="13"/>
  <c r="Z138" i="13"/>
  <c r="Z139" i="13"/>
  <c r="Z140" i="13"/>
  <c r="Z141" i="13"/>
  <c r="Z142" i="13"/>
  <c r="Z143" i="13"/>
  <c r="Z144" i="13"/>
  <c r="Z145" i="13"/>
  <c r="Z146" i="13"/>
  <c r="Z147" i="13"/>
  <c r="Z148" i="13"/>
  <c r="Z149" i="13"/>
  <c r="Z150" i="13"/>
  <c r="Z151" i="13"/>
  <c r="Z152" i="13"/>
  <c r="Z153" i="13"/>
  <c r="Z154" i="13"/>
  <c r="Z155" i="13"/>
  <c r="Z156" i="13"/>
  <c r="Z157" i="13"/>
  <c r="Z158" i="13"/>
  <c r="Z159" i="13"/>
  <c r="Z160" i="13"/>
  <c r="Z161" i="13"/>
  <c r="Z162" i="13"/>
  <c r="Z163" i="13"/>
  <c r="Z164" i="13"/>
  <c r="Z165" i="13"/>
  <c r="Z166" i="13"/>
  <c r="Z167" i="13"/>
  <c r="Z168" i="13"/>
  <c r="Z169" i="13"/>
  <c r="Z170" i="13"/>
  <c r="Z171" i="13"/>
  <c r="Z172" i="13"/>
  <c r="Z173" i="13"/>
  <c r="Z174" i="13"/>
  <c r="Z175" i="13"/>
  <c r="Z176" i="13"/>
  <c r="Z177" i="13"/>
  <c r="Z178" i="13"/>
  <c r="Z179" i="13"/>
  <c r="Z180" i="13"/>
  <c r="Z181" i="13"/>
  <c r="Z182" i="13"/>
  <c r="Z183" i="13"/>
  <c r="Z184" i="13"/>
  <c r="Z185" i="13"/>
  <c r="Z186" i="13"/>
  <c r="Z187" i="13"/>
  <c r="Z188" i="13"/>
  <c r="Z189" i="13"/>
  <c r="Z190" i="13"/>
  <c r="Z191" i="13"/>
  <c r="Z192" i="13"/>
  <c r="Z193" i="13"/>
  <c r="Z194" i="13"/>
  <c r="Z195" i="13"/>
  <c r="Z196" i="13"/>
  <c r="Z197" i="13"/>
  <c r="Z198" i="13"/>
  <c r="Z199" i="13"/>
  <c r="Z200" i="13"/>
  <c r="Z201" i="13"/>
  <c r="Z202" i="13"/>
  <c r="Z203" i="13"/>
  <c r="Z204" i="13"/>
  <c r="Z205" i="13"/>
  <c r="Z206" i="13"/>
  <c r="Z207" i="13"/>
  <c r="Z208" i="13"/>
  <c r="Z209" i="13"/>
  <c r="Z210" i="13"/>
  <c r="Z211" i="13"/>
  <c r="Z212" i="13"/>
  <c r="Z213" i="13"/>
  <c r="Z214" i="13"/>
  <c r="Z215" i="13"/>
  <c r="Z216" i="13"/>
  <c r="Z217" i="13"/>
  <c r="Z218" i="13"/>
  <c r="Z219" i="13"/>
  <c r="Z220" i="13"/>
  <c r="Z221" i="13"/>
  <c r="Z222" i="13"/>
  <c r="Z223" i="13"/>
  <c r="Z224" i="13"/>
  <c r="Z225" i="13"/>
  <c r="Z226" i="13"/>
  <c r="Z227" i="13"/>
  <c r="Z228" i="13"/>
  <c r="Z229" i="13"/>
  <c r="Z230" i="13"/>
  <c r="Z231" i="13"/>
  <c r="Z232" i="13"/>
  <c r="Z233" i="13"/>
  <c r="Z234" i="13"/>
  <c r="Z235" i="13"/>
  <c r="Z236" i="13"/>
  <c r="Z237" i="13"/>
  <c r="Z238" i="13"/>
  <c r="Z239" i="13"/>
  <c r="Z240" i="13"/>
  <c r="Z241" i="13"/>
  <c r="Z242" i="13"/>
  <c r="Z243" i="13"/>
  <c r="Z244" i="13"/>
  <c r="Z245" i="13"/>
  <c r="Z246" i="13"/>
  <c r="Z247" i="13"/>
  <c r="Z248" i="13"/>
  <c r="Z249" i="13"/>
  <c r="Z250" i="13"/>
  <c r="Z251" i="13"/>
  <c r="Z252" i="13"/>
  <c r="Z253" i="13"/>
  <c r="Z254" i="13"/>
  <c r="Z255" i="13"/>
  <c r="Z256" i="13"/>
  <c r="Z257" i="13"/>
  <c r="Z258" i="13"/>
  <c r="Z259" i="13"/>
  <c r="Z260" i="13"/>
  <c r="Z261" i="13"/>
  <c r="Z262" i="13"/>
  <c r="Z263" i="13"/>
  <c r="Z264" i="13"/>
  <c r="Z265" i="13"/>
  <c r="Z266" i="13"/>
  <c r="Z267" i="13"/>
  <c r="Z268" i="13"/>
  <c r="Z269" i="13"/>
  <c r="Z270" i="13"/>
  <c r="Z271" i="13"/>
  <c r="Z272" i="13"/>
  <c r="Z273" i="13"/>
  <c r="Z274" i="13"/>
  <c r="Z275" i="13"/>
  <c r="Z276" i="13"/>
  <c r="Z277" i="13"/>
  <c r="Z278" i="13"/>
  <c r="Z279" i="13"/>
  <c r="Z280" i="13"/>
  <c r="Z281" i="13"/>
  <c r="Z282" i="13"/>
  <c r="Z283" i="13"/>
  <c r="Z284" i="13"/>
  <c r="Z285" i="13"/>
  <c r="Z286" i="13"/>
  <c r="Z287" i="13"/>
  <c r="Z288" i="13"/>
  <c r="Z289" i="13"/>
  <c r="Z290" i="13"/>
  <c r="Z291" i="13"/>
  <c r="Z292" i="13"/>
  <c r="Z293" i="13"/>
  <c r="Z294" i="13"/>
  <c r="Z295" i="13"/>
  <c r="Z296" i="13"/>
  <c r="Z297" i="13"/>
  <c r="Z298" i="13"/>
  <c r="Z299" i="13"/>
  <c r="Z300" i="13"/>
  <c r="Z301" i="13"/>
  <c r="Z302" i="13"/>
  <c r="Z303" i="13"/>
  <c r="Z304" i="13"/>
  <c r="Z305" i="13"/>
  <c r="Z306" i="13"/>
  <c r="Z307" i="13"/>
  <c r="Z308" i="13"/>
  <c r="Z309" i="13"/>
  <c r="Z310" i="13"/>
  <c r="Z311" i="13"/>
  <c r="Z312" i="13"/>
  <c r="Z313" i="13"/>
  <c r="Z314" i="13"/>
  <c r="Z315" i="13"/>
  <c r="Z316" i="13"/>
  <c r="Z317" i="13"/>
  <c r="Z318" i="13"/>
  <c r="Z319" i="13"/>
  <c r="Z320" i="13"/>
  <c r="Z321" i="13"/>
  <c r="Z322" i="13"/>
  <c r="Z323" i="13"/>
  <c r="Z324" i="13"/>
  <c r="Z325" i="13"/>
  <c r="Z326" i="13"/>
  <c r="Z327" i="13"/>
  <c r="Z328" i="13"/>
  <c r="Z329" i="13"/>
  <c r="Z330" i="13"/>
  <c r="Z331" i="13"/>
  <c r="Z332" i="13"/>
  <c r="Z333" i="13"/>
  <c r="Z334" i="13"/>
  <c r="Z335" i="13"/>
  <c r="Z336" i="13"/>
  <c r="Z337" i="13"/>
  <c r="Z338" i="13"/>
  <c r="Z339" i="13"/>
  <c r="Z340" i="13"/>
  <c r="Z341" i="13"/>
  <c r="Z342" i="13"/>
  <c r="Z343" i="13"/>
  <c r="Z344" i="13"/>
  <c r="Z345" i="13"/>
  <c r="Z346" i="13"/>
  <c r="Z347" i="13"/>
  <c r="Z348" i="13"/>
  <c r="Z349" i="13"/>
  <c r="Z350" i="13"/>
  <c r="Z351" i="13"/>
  <c r="Z352" i="13"/>
  <c r="Z353" i="13"/>
  <c r="Z354" i="13"/>
  <c r="Z355" i="13"/>
  <c r="Z356" i="13"/>
  <c r="Z357" i="13"/>
  <c r="Z358" i="13"/>
  <c r="Z359" i="13"/>
  <c r="Z360" i="13"/>
  <c r="Z361" i="13"/>
  <c r="Z362" i="13"/>
  <c r="Z363" i="13"/>
  <c r="Z364" i="13"/>
  <c r="Z365" i="13"/>
  <c r="Z366" i="13"/>
  <c r="Z367" i="13"/>
  <c r="Z368" i="13"/>
  <c r="Z369" i="13"/>
  <c r="Z370" i="13"/>
  <c r="Z371" i="13"/>
  <c r="Z372" i="13"/>
  <c r="Z373" i="13"/>
  <c r="Z374" i="13"/>
  <c r="Z375" i="13"/>
  <c r="Z376" i="13"/>
  <c r="Z377" i="13"/>
  <c r="Z378" i="13"/>
  <c r="Z379" i="13"/>
  <c r="Z380" i="13"/>
  <c r="Z381" i="13"/>
  <c r="Z382" i="13"/>
  <c r="Z383" i="13"/>
  <c r="Z384" i="13"/>
  <c r="Z385" i="13"/>
  <c r="Z386" i="13"/>
  <c r="Z387" i="13"/>
  <c r="Z388" i="13"/>
  <c r="Z389" i="13"/>
  <c r="Z390" i="13"/>
  <c r="Z391" i="13"/>
  <c r="Z392" i="13"/>
  <c r="Z393" i="13"/>
  <c r="Z394" i="13"/>
  <c r="Z395" i="13"/>
  <c r="Z396" i="13"/>
  <c r="Z397" i="13"/>
  <c r="Z398" i="13"/>
  <c r="Z399" i="13"/>
  <c r="Z400" i="13"/>
  <c r="Z401" i="13"/>
  <c r="Z402" i="13"/>
  <c r="Z403" i="13"/>
  <c r="Z404" i="13"/>
  <c r="Z405" i="13"/>
  <c r="Z406" i="13"/>
  <c r="Z407" i="13"/>
  <c r="Z408" i="13"/>
  <c r="Z409" i="13"/>
  <c r="Z410" i="13"/>
  <c r="Z411" i="13"/>
  <c r="Z412" i="13"/>
  <c r="Z413" i="13"/>
  <c r="Z414" i="13"/>
  <c r="Z415" i="13"/>
  <c r="Z416" i="13"/>
  <c r="Z417" i="13"/>
  <c r="Z418" i="13"/>
  <c r="Z419" i="13"/>
  <c r="Z420" i="13"/>
  <c r="Z421" i="13"/>
  <c r="Z422" i="13"/>
  <c r="Z423" i="13"/>
  <c r="Z424" i="13"/>
  <c r="Z425" i="13"/>
  <c r="Z426" i="13"/>
  <c r="Z427" i="13"/>
  <c r="Z428" i="13"/>
  <c r="Z429" i="13"/>
  <c r="Z430" i="13"/>
  <c r="Z431" i="13"/>
  <c r="Z432" i="13"/>
  <c r="Z433" i="13"/>
  <c r="Z434" i="13"/>
  <c r="Z435" i="13"/>
  <c r="Z436" i="13"/>
  <c r="Z437" i="13"/>
  <c r="Z438" i="13"/>
  <c r="Z439" i="13"/>
  <c r="Z440" i="13"/>
  <c r="Z441" i="13"/>
  <c r="Z442" i="13"/>
  <c r="Z443" i="13"/>
  <c r="Z444" i="13"/>
  <c r="Z445" i="13"/>
  <c r="Z446" i="13"/>
  <c r="Z447" i="13"/>
  <c r="Z448" i="13"/>
  <c r="Z449" i="13"/>
  <c r="Z450" i="13"/>
  <c r="Z451" i="13"/>
  <c r="Z452" i="13"/>
  <c r="Z453" i="13"/>
  <c r="Z454" i="13"/>
  <c r="Z455" i="13"/>
  <c r="Z456" i="13"/>
  <c r="Z457" i="13"/>
  <c r="Z458" i="13"/>
  <c r="Z459" i="13"/>
  <c r="Z460" i="13"/>
  <c r="Z461" i="13"/>
  <c r="Z462" i="13"/>
  <c r="Z463" i="13"/>
  <c r="Z464" i="13"/>
  <c r="Z465" i="13"/>
  <c r="Z466" i="13"/>
  <c r="Z467" i="13"/>
  <c r="Z468" i="13"/>
  <c r="Z469" i="13"/>
  <c r="Z470" i="13"/>
  <c r="Z471" i="13"/>
  <c r="Z472" i="13"/>
  <c r="Z473" i="13"/>
  <c r="Z474" i="13"/>
  <c r="Z475" i="13"/>
  <c r="Z476" i="13"/>
  <c r="Z477" i="13"/>
  <c r="Z478" i="13"/>
  <c r="Z479" i="13"/>
  <c r="Z480" i="13"/>
  <c r="Z481" i="13"/>
  <c r="Z482" i="13"/>
  <c r="Z483" i="13"/>
  <c r="Z484" i="13"/>
  <c r="Z485" i="13"/>
  <c r="Z486" i="13"/>
  <c r="Z487" i="13"/>
  <c r="Z488" i="13"/>
  <c r="Z489" i="13"/>
  <c r="Z490" i="13"/>
  <c r="Z491" i="13"/>
  <c r="Z492" i="13"/>
  <c r="Z493" i="13"/>
  <c r="Z494" i="13"/>
  <c r="Z495" i="13"/>
  <c r="Z496" i="13"/>
  <c r="Z497" i="13"/>
  <c r="Z498" i="13"/>
  <c r="Z499" i="13"/>
  <c r="Z500" i="13"/>
  <c r="Z501" i="13"/>
  <c r="Z502" i="13"/>
  <c r="Z503" i="13"/>
  <c r="Z504" i="13"/>
  <c r="Z505" i="13"/>
  <c r="Z506" i="13"/>
  <c r="Z507" i="13"/>
  <c r="Z508" i="13"/>
  <c r="Z509" i="13"/>
  <c r="Z510" i="13"/>
  <c r="Z511" i="13"/>
  <c r="Z512" i="13"/>
  <c r="Z513" i="13"/>
  <c r="Z514" i="13"/>
  <c r="Z515" i="13"/>
  <c r="Z516" i="13"/>
  <c r="Z517" i="13"/>
  <c r="Z518" i="13"/>
  <c r="Z519" i="13"/>
  <c r="Z520" i="13"/>
  <c r="Z521" i="13"/>
  <c r="Z522" i="13"/>
  <c r="Z523" i="13"/>
  <c r="Z524" i="13"/>
  <c r="Z525" i="13"/>
  <c r="Z526" i="13"/>
  <c r="Z527" i="13"/>
  <c r="Z528" i="13"/>
  <c r="Z529" i="13"/>
  <c r="Z530" i="13"/>
  <c r="Z531" i="13"/>
  <c r="Z532" i="13"/>
  <c r="Z533" i="13"/>
  <c r="Z534" i="13"/>
  <c r="Z535" i="13"/>
  <c r="Z536" i="13"/>
  <c r="Z537" i="13"/>
  <c r="Z538" i="13"/>
  <c r="Z539" i="13"/>
  <c r="Z540" i="13"/>
  <c r="Z541" i="13"/>
  <c r="Z542" i="13"/>
  <c r="Z543" i="13"/>
  <c r="Z544" i="13"/>
  <c r="Z545" i="13"/>
  <c r="Z546" i="13"/>
  <c r="Z547" i="13"/>
  <c r="Z548" i="13"/>
  <c r="Z549" i="13"/>
  <c r="Z550" i="13"/>
  <c r="Z551" i="13"/>
  <c r="Z552" i="13"/>
  <c r="Z553" i="13"/>
  <c r="Z554" i="13"/>
  <c r="Z555" i="13"/>
  <c r="Z556" i="13"/>
  <c r="Z557" i="13"/>
  <c r="Z558" i="13"/>
  <c r="Z559" i="13"/>
  <c r="Z560" i="13"/>
  <c r="Z561" i="13"/>
  <c r="Z562" i="13"/>
  <c r="Z563" i="13"/>
  <c r="Z564" i="13"/>
  <c r="Z565" i="13"/>
  <c r="Z566" i="13"/>
  <c r="Z567" i="13"/>
  <c r="Z568" i="13"/>
  <c r="Z569" i="13"/>
  <c r="Z570" i="13"/>
  <c r="Z571" i="13"/>
  <c r="Z572" i="13"/>
  <c r="Z573" i="13"/>
  <c r="Z574" i="13"/>
  <c r="Z575" i="13"/>
  <c r="Z576" i="13"/>
  <c r="Z577" i="13"/>
  <c r="Z578" i="13"/>
  <c r="Z579" i="13"/>
  <c r="Z580" i="13"/>
  <c r="Z581" i="13"/>
  <c r="Z582" i="13"/>
  <c r="Z583" i="13"/>
  <c r="Z584" i="13"/>
  <c r="Z585" i="13"/>
  <c r="Z586" i="13"/>
  <c r="Z587" i="13"/>
  <c r="Z588" i="13"/>
  <c r="Z589" i="13"/>
  <c r="Z590" i="13"/>
  <c r="Z591" i="13"/>
  <c r="Z592" i="13"/>
  <c r="Z593" i="13"/>
  <c r="Z594" i="13"/>
  <c r="Z595" i="13"/>
  <c r="Z596" i="13"/>
  <c r="Z597" i="13"/>
  <c r="Z598" i="13"/>
  <c r="Z599" i="13"/>
  <c r="Z600" i="13"/>
  <c r="Z601" i="13"/>
  <c r="Z602" i="13"/>
  <c r="Z603" i="13"/>
  <c r="Z604" i="13"/>
  <c r="Z605" i="13"/>
  <c r="Z606" i="13"/>
  <c r="Z607" i="13"/>
  <c r="Z608" i="13"/>
  <c r="Z609" i="13"/>
  <c r="Z610" i="13"/>
  <c r="Z611" i="13"/>
  <c r="Z612" i="13"/>
  <c r="Z613" i="13"/>
  <c r="Z614" i="13"/>
  <c r="Z615" i="13"/>
  <c r="Z616" i="13"/>
  <c r="Z617" i="13"/>
  <c r="Z618" i="13"/>
  <c r="Z619" i="13"/>
  <c r="Z620" i="13"/>
  <c r="Z621" i="13"/>
  <c r="Z622" i="13"/>
  <c r="Z623" i="13"/>
  <c r="Z624" i="13"/>
  <c r="Z625" i="13"/>
  <c r="Z626" i="13"/>
  <c r="Z627" i="13"/>
  <c r="Z628" i="13"/>
  <c r="Z629" i="13"/>
  <c r="Z630" i="13"/>
  <c r="Z631" i="13"/>
  <c r="Z632" i="13"/>
  <c r="Z633" i="13"/>
  <c r="Z634" i="13"/>
  <c r="Z635" i="13"/>
  <c r="Z636" i="13"/>
  <c r="Z637" i="13"/>
  <c r="Z638" i="13"/>
  <c r="Z639" i="13"/>
  <c r="Z640" i="13"/>
  <c r="Z641" i="13"/>
  <c r="Z642" i="13"/>
  <c r="Z643" i="13"/>
  <c r="Z644" i="13"/>
  <c r="Z645" i="13"/>
  <c r="Z646" i="13"/>
  <c r="Z647" i="13"/>
  <c r="Z648" i="13"/>
  <c r="Z649" i="13"/>
  <c r="Z650" i="13"/>
  <c r="Z651" i="13"/>
  <c r="Z652" i="13"/>
  <c r="Z653" i="13"/>
  <c r="Z654" i="13"/>
  <c r="Z655" i="13"/>
  <c r="Z656" i="13"/>
  <c r="Z657" i="13"/>
  <c r="Z658" i="13"/>
  <c r="Z659" i="13"/>
  <c r="Z660" i="13"/>
  <c r="Z661" i="13"/>
  <c r="Z662" i="13"/>
  <c r="Z663" i="13"/>
  <c r="Z664" i="13"/>
  <c r="Z665" i="13"/>
  <c r="Z666" i="13"/>
  <c r="Z667" i="13"/>
  <c r="Z668" i="13"/>
  <c r="Z669" i="13"/>
  <c r="Z670" i="13"/>
  <c r="Z671" i="13"/>
  <c r="Z672" i="13"/>
  <c r="Z673" i="13"/>
  <c r="Z674" i="13"/>
  <c r="Z675" i="13"/>
  <c r="Z676" i="13"/>
  <c r="Z677" i="13"/>
  <c r="Z678" i="13"/>
  <c r="Z679" i="13"/>
  <c r="Z680" i="13"/>
  <c r="Z681" i="13"/>
  <c r="Z682" i="13"/>
  <c r="Z683" i="13"/>
  <c r="Z684" i="13"/>
  <c r="Z685" i="13"/>
  <c r="Z686" i="13"/>
  <c r="Z687" i="13"/>
  <c r="Z688" i="13"/>
  <c r="Z689" i="13"/>
  <c r="Z690" i="13"/>
  <c r="Z691" i="13"/>
  <c r="Z692" i="13"/>
  <c r="Z693" i="13"/>
  <c r="Z694" i="13"/>
  <c r="Z695" i="13"/>
  <c r="Z696" i="13"/>
  <c r="Z697" i="13"/>
  <c r="Z698" i="13"/>
  <c r="Z699" i="13"/>
  <c r="Z700" i="13"/>
  <c r="Z701" i="13"/>
  <c r="Z702" i="13"/>
  <c r="Z703" i="13"/>
  <c r="Z704" i="13"/>
  <c r="Z705" i="13"/>
  <c r="Z706" i="13"/>
  <c r="Z707" i="13"/>
  <c r="Z708" i="13"/>
  <c r="Z709" i="13"/>
  <c r="Z710" i="13"/>
  <c r="Z711" i="13"/>
  <c r="Z712" i="13"/>
  <c r="Z713" i="13"/>
  <c r="Z714" i="13"/>
  <c r="Z715" i="13"/>
  <c r="Z716" i="13"/>
  <c r="Z717" i="13"/>
  <c r="Z718" i="13"/>
  <c r="Z719" i="13"/>
  <c r="Z720" i="13"/>
  <c r="Z721" i="13"/>
  <c r="Z722" i="13"/>
  <c r="Z723" i="13"/>
  <c r="Z724" i="13"/>
  <c r="Z725" i="13"/>
  <c r="Z726" i="13"/>
  <c r="Z727" i="13"/>
  <c r="Z728" i="13"/>
  <c r="Z729" i="13"/>
  <c r="Z730" i="13"/>
  <c r="Z731" i="13"/>
  <c r="Z732" i="13"/>
  <c r="Z733" i="13"/>
  <c r="Z734" i="13"/>
  <c r="Z735" i="13"/>
  <c r="Z736" i="13"/>
  <c r="Z737" i="13"/>
  <c r="Z738" i="13"/>
  <c r="Z739" i="13"/>
  <c r="Z740" i="13"/>
  <c r="Z741" i="13"/>
  <c r="Z742" i="13"/>
  <c r="Z743" i="13"/>
  <c r="Z744" i="13"/>
  <c r="Z745" i="13"/>
  <c r="Z746" i="13"/>
  <c r="Z747" i="13"/>
  <c r="Z748" i="13"/>
  <c r="Z749" i="13"/>
  <c r="Z750" i="13"/>
  <c r="Z751" i="13"/>
  <c r="Z752" i="13"/>
  <c r="Z753" i="13"/>
  <c r="Z754" i="13"/>
  <c r="Z755" i="13"/>
  <c r="Z756" i="13"/>
  <c r="Z757" i="13"/>
  <c r="Z758" i="13"/>
  <c r="Z759" i="13"/>
  <c r="Z760" i="13"/>
  <c r="Z761" i="13"/>
  <c r="Z762" i="13"/>
  <c r="Z763" i="13"/>
  <c r="Z764" i="13"/>
  <c r="Z765" i="13"/>
  <c r="Z766" i="13"/>
  <c r="Z767" i="13"/>
  <c r="Z768" i="13"/>
  <c r="Z769" i="13"/>
  <c r="Z770" i="13"/>
  <c r="Z771" i="13"/>
  <c r="Z772" i="13"/>
  <c r="Z773" i="13"/>
  <c r="Z774" i="13"/>
  <c r="Z775" i="13"/>
  <c r="Z776" i="13"/>
  <c r="Z777" i="13"/>
  <c r="Z778" i="13"/>
  <c r="Z779" i="13"/>
  <c r="Z780" i="13"/>
  <c r="Z781" i="13"/>
  <c r="Z782" i="13"/>
  <c r="Z783" i="13"/>
  <c r="Z784" i="13"/>
  <c r="Z785" i="13"/>
  <c r="Z786" i="13"/>
  <c r="Z787" i="13"/>
  <c r="Z788" i="13"/>
  <c r="Z789" i="13"/>
  <c r="Z790" i="13"/>
  <c r="Z791" i="13"/>
  <c r="Z792" i="13"/>
  <c r="Z793" i="13"/>
  <c r="Z794" i="13"/>
  <c r="Z795" i="13"/>
  <c r="Z796" i="13"/>
  <c r="Z797" i="13"/>
  <c r="Z798" i="13"/>
  <c r="Z799" i="13"/>
  <c r="Z800" i="13"/>
  <c r="Z801" i="13"/>
  <c r="Z802" i="13"/>
  <c r="Z803" i="13"/>
  <c r="Z804" i="13"/>
  <c r="Z805" i="13"/>
  <c r="Z806" i="13"/>
  <c r="Z807" i="13"/>
  <c r="Z808" i="13"/>
  <c r="Z809" i="13"/>
  <c r="Z810" i="13"/>
  <c r="Z811" i="13"/>
  <c r="Z812" i="13"/>
  <c r="Z813" i="13"/>
  <c r="Z814" i="13"/>
  <c r="Z815" i="13"/>
  <c r="Z816" i="13"/>
  <c r="Z817" i="13"/>
  <c r="Z818" i="13"/>
  <c r="Z819" i="13"/>
  <c r="Z820" i="13"/>
  <c r="Z821" i="13"/>
  <c r="Z822" i="13"/>
  <c r="Z823" i="13"/>
  <c r="Z824" i="13"/>
  <c r="Z825" i="13"/>
  <c r="Z826" i="13"/>
  <c r="Z827" i="13"/>
  <c r="Z828" i="13"/>
  <c r="Z829" i="13"/>
  <c r="Z830" i="13"/>
  <c r="Z831" i="13"/>
  <c r="Z832" i="13"/>
  <c r="Z833" i="13"/>
  <c r="Z834" i="13"/>
  <c r="Z835" i="13"/>
  <c r="Z836" i="13"/>
  <c r="Z837" i="13"/>
  <c r="Z838" i="13"/>
  <c r="Z839" i="13"/>
  <c r="Z840" i="13"/>
  <c r="Z841" i="13"/>
  <c r="Z842" i="13"/>
  <c r="Z843" i="13"/>
  <c r="Z844" i="13"/>
  <c r="Z845" i="13"/>
  <c r="Z846" i="13"/>
  <c r="Z847" i="13"/>
  <c r="Z848" i="13"/>
  <c r="Z849" i="13"/>
  <c r="Z850" i="13"/>
  <c r="Z851" i="13"/>
  <c r="Z852" i="13"/>
  <c r="Z853" i="13"/>
  <c r="Z854" i="13"/>
  <c r="Z855" i="13"/>
  <c r="Z856" i="13"/>
  <c r="Z857" i="13"/>
  <c r="Z858" i="13"/>
  <c r="Z859" i="13"/>
  <c r="Z860" i="13"/>
  <c r="Z861" i="13"/>
  <c r="Z862" i="13"/>
  <c r="Z863" i="13"/>
  <c r="Z864" i="13"/>
  <c r="Z865" i="13"/>
  <c r="Z866" i="13"/>
  <c r="Z867" i="13"/>
  <c r="Z868" i="13"/>
  <c r="Z869" i="13"/>
  <c r="Z870" i="13"/>
  <c r="Z871" i="13"/>
  <c r="Z872" i="13"/>
  <c r="Z873" i="13"/>
  <c r="Z874" i="13"/>
  <c r="Z875" i="13"/>
  <c r="Z876" i="13"/>
  <c r="Z877" i="13"/>
  <c r="Z878" i="13"/>
  <c r="Z879" i="13"/>
  <c r="Z880" i="13"/>
  <c r="Z881" i="13"/>
  <c r="Z882" i="13"/>
  <c r="Z883" i="13"/>
  <c r="Z884" i="13"/>
  <c r="Z885" i="13"/>
  <c r="Z886" i="13"/>
  <c r="Z887" i="13"/>
  <c r="Z888" i="13"/>
  <c r="Z889" i="13"/>
  <c r="Z890" i="13"/>
  <c r="Z891" i="13"/>
  <c r="Z892" i="13"/>
  <c r="Z893" i="13"/>
  <c r="Z894" i="13"/>
  <c r="Z895" i="13"/>
  <c r="Z896" i="13"/>
  <c r="Z897" i="13"/>
  <c r="Z898" i="13"/>
  <c r="Z899" i="13"/>
  <c r="Z900" i="13"/>
  <c r="Z901" i="13"/>
  <c r="Z902" i="13"/>
  <c r="Z903" i="13"/>
  <c r="Z904" i="13"/>
  <c r="Z905" i="13"/>
  <c r="Z906" i="13"/>
  <c r="Z907" i="13"/>
  <c r="Z908" i="13"/>
  <c r="Z909" i="13"/>
  <c r="Z910" i="13"/>
  <c r="Z911" i="13"/>
  <c r="Z912" i="13"/>
  <c r="Z913" i="13"/>
  <c r="Z914" i="13"/>
  <c r="Z915" i="13"/>
  <c r="Z916" i="13"/>
  <c r="Z917" i="13"/>
  <c r="Z918" i="13"/>
  <c r="Z919" i="13"/>
  <c r="Z920" i="13"/>
  <c r="Z921" i="13"/>
  <c r="Z922" i="13"/>
  <c r="Z923" i="13"/>
  <c r="Z924" i="13"/>
  <c r="Z925" i="13"/>
  <c r="Z926" i="13"/>
  <c r="Z927" i="13"/>
  <c r="Z928" i="13"/>
  <c r="Z929" i="13"/>
  <c r="Z930" i="13"/>
  <c r="Z931" i="13"/>
  <c r="Z932" i="13"/>
  <c r="Z933" i="13"/>
  <c r="Z934" i="13"/>
  <c r="Z935" i="13"/>
  <c r="Z936" i="13"/>
  <c r="Z937" i="13"/>
  <c r="Z938" i="13"/>
  <c r="Z939" i="13"/>
  <c r="Z940" i="13"/>
  <c r="Z941" i="13"/>
  <c r="Z942" i="13"/>
  <c r="Z943" i="13"/>
  <c r="Z944" i="13"/>
  <c r="Z945" i="13"/>
  <c r="Z946" i="13"/>
  <c r="Z947" i="13"/>
  <c r="Z948" i="13"/>
  <c r="Z949" i="13"/>
  <c r="Z950" i="13"/>
  <c r="Z951" i="13"/>
  <c r="Z952" i="13"/>
  <c r="Z953" i="13"/>
  <c r="Z954" i="13"/>
  <c r="Z955" i="13"/>
  <c r="Z956" i="13"/>
  <c r="Z957" i="13"/>
  <c r="Z958" i="13"/>
  <c r="Z959" i="13"/>
  <c r="Z960" i="13"/>
  <c r="Z961" i="13"/>
  <c r="Z962" i="13"/>
  <c r="Z963" i="13"/>
  <c r="Z964" i="13"/>
  <c r="Z965" i="13"/>
  <c r="Z966" i="13"/>
  <c r="Z967" i="13"/>
  <c r="Z968" i="13"/>
  <c r="Z969" i="13"/>
  <c r="Z970" i="13"/>
  <c r="Z971" i="13"/>
  <c r="Z972" i="13"/>
  <c r="Z973" i="13"/>
  <c r="Z974" i="13"/>
  <c r="Z975" i="13"/>
  <c r="Z976" i="13"/>
  <c r="Z977" i="13"/>
  <c r="Z978" i="13"/>
  <c r="Z979" i="13"/>
  <c r="Z980" i="13"/>
  <c r="Z981" i="13"/>
  <c r="Z982" i="13"/>
  <c r="Z983" i="13"/>
  <c r="Z984" i="13"/>
  <c r="Z985" i="13"/>
  <c r="Z986" i="13"/>
  <c r="Z987" i="13"/>
  <c r="Z988" i="13"/>
  <c r="Z989" i="13"/>
  <c r="Z990" i="13"/>
  <c r="Z991" i="13"/>
  <c r="Z992" i="13"/>
  <c r="Z993" i="13"/>
  <c r="Z994" i="13"/>
  <c r="Z995" i="13"/>
  <c r="Z996" i="13"/>
  <c r="Z997" i="13"/>
  <c r="Z998" i="13"/>
  <c r="Z999" i="13"/>
  <c r="Z1000" i="13"/>
  <c r="Z1001" i="13"/>
  <c r="Z1002" i="13"/>
  <c r="Z1003" i="13"/>
  <c r="Z1004" i="13"/>
  <c r="Z1005" i="13"/>
  <c r="Z1006" i="13"/>
  <c r="Z1007" i="13"/>
  <c r="Z1008" i="13"/>
  <c r="Z1009" i="13"/>
  <c r="Z1010" i="13"/>
  <c r="Z1011" i="13"/>
  <c r="Z1012" i="13"/>
  <c r="Z1013" i="13"/>
  <c r="Z1014" i="13"/>
  <c r="Z1015" i="13"/>
  <c r="Z1016" i="13"/>
  <c r="Z1017" i="13"/>
  <c r="Z1018" i="13"/>
  <c r="Z1019" i="13"/>
  <c r="Z1020" i="13"/>
  <c r="Z1021" i="13"/>
  <c r="Z1022" i="13"/>
  <c r="Z1023" i="13"/>
  <c r="Z1024" i="13"/>
  <c r="Z1025" i="13"/>
  <c r="Z1026" i="13"/>
  <c r="Z1027" i="13"/>
  <c r="Z1028" i="13"/>
  <c r="Z1029" i="13"/>
  <c r="Z1030" i="13"/>
  <c r="Z1031" i="13"/>
  <c r="Z1032" i="13"/>
  <c r="Z1033" i="13"/>
  <c r="Z1034" i="13"/>
  <c r="Z1035" i="13"/>
  <c r="Z1036" i="13"/>
  <c r="Z1037" i="13"/>
  <c r="Z1038" i="13"/>
  <c r="Z1039" i="13"/>
  <c r="Z1040" i="13"/>
  <c r="Z1041" i="13"/>
  <c r="Z1042" i="13"/>
  <c r="Z1043" i="13"/>
  <c r="Z1044" i="13"/>
  <c r="Z1045" i="13"/>
  <c r="Z1046" i="13"/>
  <c r="Z1047" i="13"/>
  <c r="Z1048" i="13"/>
  <c r="Z1049" i="13"/>
  <c r="Z1050" i="13"/>
  <c r="Z1051" i="13"/>
  <c r="Z1052" i="13"/>
  <c r="Z1053" i="13"/>
  <c r="Z1054" i="13"/>
  <c r="Z1055" i="13"/>
  <c r="Z1056" i="13"/>
  <c r="Z1057" i="13"/>
  <c r="Z1058" i="13"/>
  <c r="Z1059" i="13"/>
  <c r="Z1060" i="13"/>
  <c r="Z1061" i="13"/>
  <c r="Z1062" i="13"/>
  <c r="Z1063" i="13"/>
  <c r="Z1064" i="13"/>
  <c r="Z1065" i="13"/>
  <c r="Z1066" i="13"/>
  <c r="Z1067" i="13"/>
  <c r="Z1068" i="13"/>
  <c r="Z1069" i="13"/>
  <c r="Z1070" i="13"/>
  <c r="Z1071" i="13"/>
  <c r="Z1072" i="13"/>
  <c r="Z1073" i="13"/>
  <c r="Z1074" i="13"/>
  <c r="Z1075" i="13"/>
  <c r="Z1076" i="13"/>
  <c r="Z1077" i="13"/>
  <c r="Z1078" i="13"/>
  <c r="Z1079" i="13"/>
  <c r="Z1080" i="13"/>
  <c r="Z1081" i="13"/>
  <c r="Z1082" i="13"/>
  <c r="Z1083" i="13"/>
  <c r="Z1084" i="13"/>
  <c r="Z1085" i="13"/>
  <c r="Z1086" i="13"/>
  <c r="Z1087" i="13"/>
  <c r="Z1088" i="13"/>
  <c r="Z1089" i="13"/>
  <c r="Z1090" i="13"/>
  <c r="Z1091" i="13"/>
  <c r="Z1092" i="13"/>
  <c r="Z1093" i="13"/>
  <c r="Z1094" i="13"/>
  <c r="Z1095" i="13"/>
  <c r="Z1096" i="13"/>
  <c r="Z1097" i="13"/>
  <c r="Z1098" i="13"/>
  <c r="Z1099" i="13"/>
  <c r="Z1100" i="13"/>
  <c r="Z1101" i="13"/>
  <c r="Z1102" i="13"/>
  <c r="Z1103" i="13"/>
  <c r="Z1104" i="13"/>
  <c r="Z1105" i="13"/>
  <c r="Z1106" i="13"/>
  <c r="Z1107" i="13"/>
  <c r="Z1108" i="13"/>
  <c r="Z1109" i="13"/>
  <c r="Z1110" i="13"/>
  <c r="Z1111" i="13"/>
  <c r="Z1112" i="13"/>
  <c r="Z1113" i="13"/>
  <c r="Z1114" i="13"/>
  <c r="Z1115" i="13"/>
  <c r="Z1116" i="13"/>
  <c r="Z1117" i="13"/>
  <c r="Z1118" i="13"/>
  <c r="Z1119" i="13"/>
  <c r="Z1120" i="13"/>
  <c r="Z1121" i="13"/>
  <c r="Z1122" i="13"/>
  <c r="Z1123" i="13"/>
  <c r="Z1124" i="13"/>
  <c r="Z1125" i="13"/>
  <c r="Z1126" i="13"/>
  <c r="Z1127" i="13"/>
  <c r="Z1128" i="13"/>
  <c r="Z1129" i="13"/>
  <c r="Z1130" i="13"/>
  <c r="Z1131" i="13"/>
  <c r="Z1132" i="13"/>
  <c r="Z1133" i="13"/>
  <c r="Z1134" i="13"/>
  <c r="Z1135" i="13"/>
  <c r="Z1136" i="13"/>
  <c r="Z1137" i="13"/>
  <c r="Z1138" i="13"/>
  <c r="Z1139" i="13"/>
  <c r="Z1140" i="13"/>
  <c r="Z1141" i="13"/>
  <c r="Z1142" i="13"/>
  <c r="Z1143" i="13"/>
  <c r="Z1144" i="13"/>
  <c r="Z1145" i="13"/>
  <c r="Z1146" i="13"/>
  <c r="Z1147" i="13"/>
  <c r="Z1148" i="13"/>
  <c r="Z1149" i="13"/>
  <c r="Z1150" i="13"/>
  <c r="Z1151" i="13"/>
  <c r="Z1152" i="13"/>
  <c r="Z1153" i="13"/>
  <c r="Z1154" i="13"/>
  <c r="Z1155" i="13"/>
  <c r="Z1156" i="13"/>
  <c r="Z1157" i="13"/>
  <c r="Z1158" i="13"/>
  <c r="Z1159" i="13"/>
  <c r="Z1160" i="13"/>
  <c r="Z1161" i="13"/>
  <c r="Z1162" i="13"/>
  <c r="Z1163" i="13"/>
  <c r="Z1164" i="13"/>
  <c r="Z1165" i="13"/>
  <c r="Z1166" i="13"/>
  <c r="Z1167" i="13"/>
  <c r="Z1168" i="13"/>
  <c r="Z1169" i="13"/>
  <c r="Z1170" i="13"/>
  <c r="Z1171" i="13"/>
  <c r="Z1172" i="13"/>
  <c r="Z1173" i="13"/>
  <c r="Z1174" i="13"/>
  <c r="Z1175" i="13"/>
  <c r="Z1176" i="13"/>
  <c r="Z1177" i="13"/>
  <c r="Z1178" i="13"/>
  <c r="Z1179" i="13"/>
  <c r="Z1180" i="13"/>
  <c r="Z1181" i="13"/>
  <c r="Z1182" i="13"/>
  <c r="Z1183" i="13"/>
  <c r="Z1184" i="13"/>
  <c r="Z1185" i="13"/>
  <c r="Z1186" i="13"/>
  <c r="Z1187" i="13"/>
  <c r="Z1188" i="13"/>
  <c r="Z1189" i="13"/>
  <c r="Z1190" i="13"/>
  <c r="Z1191" i="13"/>
  <c r="Z1192" i="13"/>
  <c r="Z1193" i="13"/>
  <c r="Z1194" i="13"/>
  <c r="Z1195" i="13"/>
  <c r="Z1196" i="13"/>
  <c r="Z1197" i="13"/>
  <c r="Z1198" i="13"/>
  <c r="Z1199" i="13"/>
  <c r="Z1200" i="13"/>
  <c r="Z1201" i="13"/>
  <c r="Z1202" i="13"/>
  <c r="Z1203" i="13"/>
  <c r="Z1204" i="13"/>
  <c r="Z1205" i="13"/>
  <c r="Z1206" i="13"/>
  <c r="Z1207" i="13"/>
  <c r="Z1208" i="13"/>
  <c r="Z1209" i="13"/>
  <c r="Z1210" i="13"/>
  <c r="Z1211" i="13"/>
  <c r="Z1212" i="13"/>
  <c r="Z1213" i="13"/>
  <c r="Z1214" i="13"/>
  <c r="Z1215" i="13"/>
  <c r="Z1216" i="13"/>
  <c r="Z1217" i="13"/>
  <c r="Z1218" i="13"/>
  <c r="Z1219" i="13"/>
  <c r="Z1220" i="13"/>
  <c r="Z1221" i="13"/>
  <c r="Z1222" i="13"/>
  <c r="Z1223" i="13"/>
  <c r="Z1224" i="13"/>
  <c r="Z1225" i="13"/>
  <c r="Z1226" i="13"/>
  <c r="Z1227" i="13"/>
  <c r="Z1228" i="13"/>
  <c r="Z1229" i="13"/>
  <c r="Z1230" i="13"/>
  <c r="Z1231" i="13"/>
  <c r="Z1232" i="13"/>
  <c r="Z1233" i="13"/>
  <c r="Z1234" i="13"/>
  <c r="Z1235" i="13"/>
  <c r="Z1236" i="13"/>
  <c r="Z1237" i="13"/>
  <c r="Z1238" i="13"/>
  <c r="Z1239" i="13"/>
  <c r="Z1240" i="13"/>
  <c r="Z1241" i="13"/>
  <c r="Z1242" i="13"/>
  <c r="Z1243" i="13"/>
  <c r="Z1244" i="13"/>
  <c r="Z1245" i="13"/>
  <c r="Z1246" i="13"/>
  <c r="Z1247" i="13"/>
  <c r="Z1248" i="13"/>
  <c r="Z1249" i="13"/>
  <c r="Z1250" i="13"/>
  <c r="Z1251" i="13"/>
  <c r="Z1252" i="13"/>
  <c r="Z1253" i="13"/>
  <c r="Z1254" i="13"/>
  <c r="Z1255" i="13"/>
  <c r="Z1256" i="13"/>
  <c r="Z1257" i="13"/>
  <c r="Z1258" i="13"/>
  <c r="Z1259" i="13"/>
  <c r="Z1260" i="13"/>
  <c r="Z1261" i="13"/>
  <c r="Z1262" i="13"/>
  <c r="Z1263" i="13"/>
  <c r="Z1264" i="13"/>
  <c r="Z1265" i="13"/>
  <c r="Z1266" i="13"/>
  <c r="Z1267" i="13"/>
  <c r="Z1268" i="13"/>
  <c r="Z1269" i="13"/>
  <c r="Z1270" i="13"/>
  <c r="Z1271" i="13"/>
  <c r="Z1272" i="13"/>
  <c r="Z1273" i="13"/>
  <c r="Z1274" i="13"/>
  <c r="Z1275" i="13"/>
  <c r="Z1276" i="13"/>
  <c r="Z1277" i="13"/>
  <c r="Z1278" i="13"/>
  <c r="Z1279" i="13"/>
  <c r="Z1280" i="13"/>
  <c r="Z1281" i="13"/>
  <c r="Z1282" i="13"/>
  <c r="Z1283" i="13"/>
  <c r="Z1284" i="13"/>
  <c r="Z1285" i="13"/>
  <c r="Z1286" i="13"/>
  <c r="Z1287" i="13"/>
  <c r="Z1288" i="13"/>
  <c r="Z1289" i="13"/>
  <c r="Z1290" i="13"/>
  <c r="Z1291" i="13"/>
  <c r="Z1292" i="13"/>
  <c r="Z1293" i="13"/>
  <c r="Z1294" i="13"/>
  <c r="Z1295" i="13"/>
  <c r="Z1296" i="13"/>
  <c r="Z1297" i="13"/>
  <c r="Z1298" i="13"/>
  <c r="Z1299" i="13"/>
  <c r="Z1300" i="13"/>
  <c r="Z1301" i="13"/>
  <c r="Z1302" i="13"/>
  <c r="Z1303" i="13"/>
  <c r="Z1304" i="13"/>
  <c r="Z1305" i="13"/>
  <c r="Z1306" i="13"/>
  <c r="Z1307" i="13"/>
  <c r="Z1308" i="13"/>
  <c r="Z1309" i="13"/>
  <c r="Z1310" i="13"/>
  <c r="Z1311" i="13"/>
  <c r="Z1312" i="13"/>
  <c r="Z1313" i="13"/>
  <c r="Z1314" i="13"/>
  <c r="Z1315" i="13"/>
  <c r="Z1316" i="13"/>
  <c r="Z1317" i="13"/>
  <c r="Z1318" i="13"/>
  <c r="Z1319" i="13"/>
  <c r="Z1320" i="13"/>
  <c r="Z1321" i="13"/>
  <c r="Z1322" i="13"/>
  <c r="Z1323" i="13"/>
  <c r="Z1324" i="13"/>
  <c r="Z1325" i="13"/>
  <c r="Z1326" i="13"/>
  <c r="Z1327" i="13"/>
  <c r="Z1328" i="13"/>
  <c r="Z1329" i="13"/>
  <c r="Z1330" i="13"/>
  <c r="Z1331" i="13"/>
  <c r="Z1332" i="13"/>
  <c r="Z1333" i="13"/>
  <c r="Z1334" i="13"/>
  <c r="Z1335" i="13"/>
  <c r="Z1336" i="13"/>
  <c r="Z1337" i="13"/>
  <c r="Z1338" i="13"/>
  <c r="Z1339" i="13"/>
  <c r="Z1340" i="13"/>
  <c r="Z1341" i="13"/>
  <c r="Z1342" i="13"/>
  <c r="Z1343" i="13"/>
  <c r="Z1344" i="13"/>
  <c r="Z1345" i="13"/>
  <c r="Z1346" i="13"/>
  <c r="Z1347" i="13"/>
  <c r="Z1348" i="13"/>
  <c r="Z1349" i="13"/>
  <c r="Z1350" i="13"/>
  <c r="Z1351" i="13"/>
  <c r="Z1352" i="13"/>
  <c r="Z1353" i="13"/>
  <c r="Z1354" i="13"/>
  <c r="Z1355" i="13"/>
  <c r="Z1356" i="13"/>
  <c r="Z1357" i="13"/>
  <c r="Z1358" i="13"/>
  <c r="Z1359" i="13"/>
  <c r="Z1360" i="13"/>
  <c r="Z1361" i="13"/>
  <c r="Z1362" i="13"/>
  <c r="Z1363" i="13"/>
  <c r="Z1364" i="13"/>
  <c r="Z1365" i="13"/>
  <c r="Z1366" i="13"/>
  <c r="Z1367" i="13"/>
  <c r="Z1368" i="13"/>
  <c r="Z1369" i="13"/>
  <c r="Z1370" i="13"/>
  <c r="Z1371" i="13"/>
  <c r="Z1372" i="13"/>
  <c r="Z1373" i="13"/>
  <c r="Z1374" i="13"/>
  <c r="Z1375" i="13"/>
  <c r="Z1376" i="13"/>
  <c r="Z1377" i="13"/>
  <c r="Z1378" i="13"/>
  <c r="Z1379" i="13"/>
  <c r="Z1380" i="13"/>
  <c r="Z1381" i="13"/>
  <c r="Z1382" i="13"/>
  <c r="Z1383" i="13"/>
  <c r="Z1384" i="13"/>
  <c r="Z1385" i="13"/>
  <c r="Z1386" i="13"/>
  <c r="Z1387" i="13"/>
  <c r="Z1388" i="13"/>
  <c r="Z1389" i="13"/>
  <c r="Z1390" i="13"/>
  <c r="Z1391" i="13"/>
  <c r="Z1392" i="13"/>
  <c r="Z1393" i="13"/>
  <c r="Z1394" i="13"/>
  <c r="Z1395" i="13"/>
  <c r="Z1396" i="13"/>
  <c r="Z1397" i="13"/>
  <c r="Z1398" i="13"/>
  <c r="Z1399" i="13"/>
  <c r="Z1400" i="13"/>
  <c r="Z1401" i="13"/>
  <c r="Z1402" i="13"/>
  <c r="Z1403" i="13"/>
  <c r="Z1404" i="13"/>
  <c r="Z1405" i="13"/>
  <c r="Z1406" i="13"/>
  <c r="Z1407" i="13"/>
  <c r="Z1408" i="13"/>
  <c r="Z1409" i="13"/>
  <c r="Z1410" i="13"/>
  <c r="Z1411" i="13"/>
  <c r="Z1412" i="13"/>
  <c r="Z1413" i="13"/>
  <c r="Z1414" i="13"/>
  <c r="Z1415" i="13"/>
  <c r="Z1416" i="13"/>
  <c r="Z1417" i="13"/>
  <c r="Z1418" i="13"/>
  <c r="Z1419" i="13"/>
  <c r="Z1420" i="13"/>
  <c r="Z1421" i="13"/>
  <c r="Z1422" i="13"/>
  <c r="Z1423" i="13"/>
  <c r="Z1424" i="13"/>
  <c r="Z1425" i="13"/>
  <c r="Z1426" i="13"/>
  <c r="Z1427" i="13"/>
  <c r="Z1428" i="13"/>
  <c r="Z1429" i="13"/>
  <c r="Z1430" i="13"/>
  <c r="Z1431" i="13"/>
  <c r="Z1432" i="13"/>
  <c r="Z1433" i="13"/>
  <c r="Z1434" i="13"/>
  <c r="Z1435" i="13"/>
  <c r="Z1436" i="13"/>
  <c r="Z1437" i="13"/>
  <c r="Z1438" i="13"/>
  <c r="Z1439" i="13"/>
  <c r="Z1440" i="13"/>
  <c r="Z1441" i="13"/>
  <c r="Z1442" i="13"/>
  <c r="Z1443" i="13"/>
  <c r="Z1444" i="13"/>
  <c r="Z1445" i="13"/>
  <c r="Z1446" i="13"/>
  <c r="Z1447" i="13"/>
  <c r="Z1448" i="13"/>
  <c r="Z1449" i="13"/>
  <c r="Z1450" i="13"/>
  <c r="Z1451" i="13"/>
  <c r="Z1452" i="13"/>
  <c r="Z1453" i="13"/>
  <c r="Z1454" i="13"/>
  <c r="Z1455" i="13"/>
  <c r="Z1456" i="13"/>
  <c r="Z1457" i="13"/>
  <c r="Z1458" i="13"/>
  <c r="Z1459" i="13"/>
  <c r="Z1460" i="13"/>
  <c r="Z1461" i="13"/>
  <c r="Z1462" i="13"/>
  <c r="Z1463" i="13"/>
  <c r="Z1464" i="13"/>
  <c r="Z1465" i="13"/>
  <c r="Z1466" i="13"/>
  <c r="Z1467" i="13"/>
  <c r="Z1468" i="13"/>
  <c r="Z1469" i="13"/>
  <c r="Z1470" i="13"/>
  <c r="Z1471" i="13"/>
  <c r="Z1472" i="13"/>
  <c r="Z1473" i="13"/>
  <c r="Z1474" i="13"/>
  <c r="Z1475" i="13"/>
  <c r="Z1476" i="13"/>
  <c r="Z1477" i="13"/>
  <c r="Z1478" i="13"/>
  <c r="Z1479" i="13"/>
  <c r="Z1480" i="13"/>
  <c r="Z1481" i="13"/>
  <c r="Z1482" i="13"/>
  <c r="Z1483" i="13"/>
  <c r="Z1484" i="13"/>
  <c r="Z1485" i="13"/>
  <c r="Z1486" i="13"/>
  <c r="Z1487" i="13"/>
  <c r="Z1488" i="13"/>
  <c r="Z1489" i="13"/>
  <c r="Z1490" i="13"/>
  <c r="Z1491" i="13"/>
  <c r="Z1492" i="13"/>
  <c r="Z1493" i="13"/>
  <c r="Z1494" i="13"/>
  <c r="Z1495" i="13"/>
  <c r="Z1496" i="13"/>
  <c r="Z1497" i="13"/>
  <c r="Z1498" i="13"/>
  <c r="Z1499" i="13"/>
  <c r="Z1500" i="13"/>
  <c r="Z1501" i="13"/>
  <c r="Z1502" i="13"/>
  <c r="Z1503" i="13"/>
  <c r="Z1504" i="13"/>
  <c r="Z1505" i="13"/>
  <c r="Z1506" i="13"/>
  <c r="Z1507" i="13"/>
  <c r="Z1508" i="13"/>
  <c r="Z1509" i="13"/>
  <c r="Z1510" i="13"/>
  <c r="Z1511" i="13"/>
  <c r="Z1512" i="13"/>
  <c r="Z1513" i="13"/>
  <c r="Z1514" i="13"/>
  <c r="Z1515" i="13"/>
  <c r="Z1516" i="13"/>
  <c r="Z1517" i="13"/>
  <c r="Z1518" i="13"/>
  <c r="Z1519" i="13"/>
  <c r="Z1520" i="13"/>
  <c r="Z1521" i="13"/>
  <c r="Z1522" i="13"/>
  <c r="Z1523" i="13"/>
  <c r="Z1524" i="13"/>
  <c r="Z1525" i="13"/>
  <c r="Z1526" i="13"/>
  <c r="Z1527" i="13"/>
  <c r="Z1528" i="13"/>
  <c r="Z1529" i="13"/>
  <c r="Z1530" i="13"/>
  <c r="Z1531" i="13"/>
  <c r="Z1532" i="13"/>
  <c r="Z1533" i="13"/>
  <c r="Z1534" i="13"/>
  <c r="Z1535" i="13"/>
  <c r="Z1536" i="13"/>
  <c r="Z1537" i="13"/>
  <c r="Z1538" i="13"/>
  <c r="Z1539" i="13"/>
  <c r="Z1540" i="13"/>
  <c r="Z1541" i="13"/>
  <c r="Z1542" i="13"/>
  <c r="Z1543" i="13"/>
  <c r="Z1544" i="13"/>
  <c r="Z1545" i="13"/>
  <c r="Z1546" i="13"/>
  <c r="Z1547" i="13"/>
  <c r="Z1548" i="13"/>
  <c r="Z1549" i="13"/>
  <c r="Z1550" i="13"/>
  <c r="Z1551" i="13"/>
  <c r="Z1552" i="13"/>
  <c r="Z1553" i="13"/>
  <c r="Z1554" i="13"/>
  <c r="Z1555" i="13"/>
  <c r="Z1556" i="13"/>
  <c r="Z1557" i="13"/>
  <c r="Z1558" i="13"/>
  <c r="Z1559" i="13"/>
  <c r="Z1560" i="13"/>
  <c r="Z1561" i="13"/>
  <c r="Z1562" i="13"/>
  <c r="Z1563" i="13"/>
  <c r="Z1564" i="13"/>
  <c r="Z1565" i="13"/>
  <c r="Z1566" i="13"/>
  <c r="Z1567" i="13"/>
  <c r="Z1568" i="13"/>
  <c r="Z1569" i="13"/>
  <c r="Z1570" i="13"/>
  <c r="Z1571" i="13"/>
  <c r="Z1572" i="13"/>
  <c r="Z1573" i="13"/>
  <c r="Z1574" i="13"/>
  <c r="Z1575" i="13"/>
  <c r="Z1576" i="13"/>
  <c r="Z1577" i="13"/>
  <c r="Z1578" i="13"/>
  <c r="Z1579" i="13"/>
  <c r="Z1580" i="13"/>
  <c r="Z1581" i="13"/>
  <c r="Z1582" i="13"/>
  <c r="Z1583" i="13"/>
  <c r="Z1584" i="13"/>
  <c r="Z1585" i="13"/>
  <c r="Z1586" i="13"/>
  <c r="Z1587" i="13"/>
  <c r="Z1588" i="13"/>
  <c r="Z1589" i="13"/>
  <c r="Z1590" i="13"/>
  <c r="Z1591" i="13"/>
  <c r="Z1592" i="13"/>
  <c r="Z1593" i="13"/>
  <c r="Z1594" i="13"/>
  <c r="Z1595" i="13"/>
  <c r="Z1596" i="13"/>
  <c r="Z1597" i="13"/>
  <c r="Z1598" i="13"/>
  <c r="Z1599" i="13"/>
  <c r="Z1600" i="13"/>
  <c r="Z1601" i="13"/>
  <c r="Z1602" i="13"/>
  <c r="Z1603" i="13"/>
  <c r="Z1604" i="13"/>
  <c r="Z1605" i="13"/>
  <c r="Z1606" i="13"/>
  <c r="Z1607" i="13"/>
  <c r="Z1608" i="13"/>
  <c r="Z1609" i="13"/>
  <c r="Z1610" i="13"/>
  <c r="Z1611" i="13"/>
  <c r="Z1612" i="13"/>
  <c r="Z1613" i="13"/>
  <c r="Z1614" i="13"/>
  <c r="Z1615" i="13"/>
  <c r="Z1616" i="13"/>
  <c r="Z1617" i="13"/>
  <c r="Z1618" i="13"/>
  <c r="Z1619" i="13"/>
  <c r="Z1620" i="13"/>
  <c r="Z1621" i="13"/>
  <c r="Z1622" i="13"/>
  <c r="Z1623" i="13"/>
  <c r="Z1624" i="13"/>
  <c r="Z1625" i="13"/>
  <c r="Z1626" i="13"/>
  <c r="Z1627" i="13"/>
  <c r="Z1628" i="13"/>
  <c r="Z1629" i="13"/>
  <c r="Z1630" i="13"/>
  <c r="Z1631" i="13"/>
  <c r="Z1632" i="13"/>
  <c r="Z1633" i="13"/>
  <c r="Z1634" i="13"/>
  <c r="Z1635" i="13"/>
  <c r="Z1636" i="13"/>
  <c r="Z1637" i="13"/>
  <c r="Z1638" i="13"/>
  <c r="Z1639" i="13"/>
  <c r="Z1640" i="13"/>
  <c r="Z1641" i="13"/>
  <c r="Z1642" i="13"/>
  <c r="Z1643" i="13"/>
  <c r="Z1644" i="13"/>
  <c r="Z1645" i="13"/>
  <c r="Z1646" i="13"/>
  <c r="Z1647" i="13"/>
  <c r="Z1648" i="13"/>
  <c r="Z1649" i="13"/>
  <c r="Z1650" i="13"/>
  <c r="Z1651" i="13"/>
  <c r="Z1652" i="13"/>
  <c r="Z1653" i="13"/>
  <c r="Z1654" i="13"/>
  <c r="Z1655" i="13"/>
  <c r="Z1656" i="13"/>
  <c r="Z1657" i="13"/>
  <c r="Z1658" i="13"/>
  <c r="Z1659" i="13"/>
  <c r="Z1660" i="13"/>
  <c r="Z1661" i="13"/>
  <c r="Z1662" i="13"/>
  <c r="Z1663" i="13"/>
  <c r="Z1664" i="13"/>
  <c r="Z1665" i="13"/>
  <c r="Z1666" i="13"/>
  <c r="Z1667" i="13"/>
  <c r="Z1668" i="13"/>
  <c r="Z1669" i="13"/>
  <c r="Z1670" i="13"/>
  <c r="Z1671" i="13"/>
  <c r="Z1672" i="13"/>
  <c r="Z1673" i="13"/>
  <c r="Z1674" i="13"/>
  <c r="Z1675" i="13"/>
  <c r="Z1676" i="13"/>
  <c r="Z1677" i="13"/>
  <c r="Z1678" i="13"/>
  <c r="Z1679" i="13"/>
  <c r="Z1680" i="13"/>
  <c r="Z1681" i="13"/>
  <c r="Z1682" i="13"/>
  <c r="Z1683" i="13"/>
  <c r="Z1684" i="13"/>
  <c r="Z1685" i="13"/>
  <c r="Z1686" i="13"/>
  <c r="Z1687" i="13"/>
  <c r="Z1688" i="13"/>
  <c r="Z1689" i="13"/>
  <c r="Z1690" i="13"/>
  <c r="Z1691" i="13"/>
  <c r="Z1692" i="13"/>
  <c r="Z1693" i="13"/>
  <c r="Z1694" i="13"/>
  <c r="Z1695" i="13"/>
  <c r="Z1696" i="13"/>
  <c r="Z1697" i="13"/>
  <c r="Z1698" i="13"/>
  <c r="Z1699" i="13"/>
  <c r="Z1700" i="13"/>
  <c r="Z1701" i="13"/>
  <c r="Z1702" i="13"/>
  <c r="Z1703" i="13"/>
  <c r="Z1704" i="13"/>
  <c r="Z1705" i="13"/>
  <c r="Z1706" i="13"/>
  <c r="Z1707" i="13"/>
  <c r="Z1708" i="13"/>
  <c r="Z1709" i="13"/>
  <c r="Z1710" i="13"/>
  <c r="Z1711" i="13"/>
  <c r="Z1712" i="13"/>
  <c r="Z1713" i="13"/>
  <c r="Z1714" i="13"/>
  <c r="Z1715" i="13"/>
  <c r="Z1716" i="13"/>
  <c r="Z1717" i="13"/>
  <c r="Z1718" i="13"/>
  <c r="Z1719" i="13"/>
  <c r="Z1720" i="13"/>
  <c r="Z1721" i="13"/>
  <c r="Z1722" i="13"/>
  <c r="Z1723" i="13"/>
  <c r="Z1724" i="13"/>
  <c r="Z1725" i="13"/>
  <c r="Z1726" i="13"/>
  <c r="Z1727" i="13"/>
  <c r="Z1728" i="13"/>
  <c r="Z1729" i="13"/>
  <c r="Z1730" i="13"/>
  <c r="Z1731" i="13"/>
  <c r="Z1732" i="13"/>
  <c r="Z1733" i="13"/>
  <c r="Z1734" i="13"/>
  <c r="Z1735" i="13"/>
  <c r="Z1736" i="13"/>
  <c r="Z1737" i="13"/>
  <c r="Z1738" i="13"/>
  <c r="Z1739" i="13"/>
  <c r="Z1740" i="13"/>
  <c r="Z1741" i="13"/>
  <c r="Z1742" i="13"/>
  <c r="Z1743" i="13"/>
  <c r="Z1744" i="13"/>
  <c r="Z1745" i="13"/>
  <c r="Z1746" i="13"/>
  <c r="Z1747" i="13"/>
  <c r="Z1748" i="13"/>
  <c r="Z1749" i="13"/>
  <c r="Z1750" i="13"/>
  <c r="Z1751" i="13"/>
  <c r="Z1752" i="13"/>
  <c r="Z1753" i="13"/>
  <c r="Z1754" i="13"/>
  <c r="Z1755" i="13"/>
  <c r="Z1756" i="13"/>
  <c r="Z1757" i="13"/>
  <c r="Z1758" i="13"/>
  <c r="Z1759" i="13"/>
  <c r="Z1760" i="13"/>
  <c r="Z1761" i="13"/>
  <c r="Z1762" i="13"/>
  <c r="Z1763" i="13"/>
  <c r="Z1764" i="13"/>
  <c r="Z1765" i="13"/>
  <c r="Z1766" i="13"/>
  <c r="Z1767" i="13"/>
  <c r="Z1768" i="13"/>
  <c r="Z1769" i="13"/>
  <c r="Z1770" i="13"/>
  <c r="Z1771" i="13"/>
  <c r="Z1772" i="13"/>
  <c r="Z1773" i="13"/>
  <c r="Z1774" i="13"/>
  <c r="Z1775" i="13"/>
  <c r="Z1776" i="13"/>
  <c r="Z1777" i="13"/>
  <c r="Z1778" i="13"/>
  <c r="Z1779" i="13"/>
  <c r="Z1780" i="13"/>
  <c r="Z1781" i="13"/>
  <c r="Z1782" i="13"/>
  <c r="Z1783" i="13"/>
  <c r="Z1784" i="13"/>
  <c r="Z1785" i="13"/>
  <c r="Z1786" i="13"/>
  <c r="Z1787" i="13"/>
  <c r="Z1788" i="13"/>
  <c r="Z1789" i="13"/>
  <c r="Z1790" i="13"/>
  <c r="Z1791" i="13"/>
  <c r="Z1792" i="13"/>
  <c r="Z1793" i="13"/>
  <c r="Z1794" i="13"/>
  <c r="Z1795" i="13"/>
  <c r="Z1796" i="13"/>
  <c r="Z1797" i="13"/>
  <c r="Z1798" i="13"/>
  <c r="Z1799" i="13"/>
  <c r="Z1800" i="13"/>
  <c r="Z1801" i="13"/>
  <c r="Z1802" i="13"/>
  <c r="Z1803" i="13"/>
  <c r="Z1804" i="13"/>
  <c r="Z1805" i="13"/>
  <c r="Z1806" i="13"/>
  <c r="Z1807" i="13"/>
  <c r="Z1808" i="13"/>
  <c r="Z1809" i="13"/>
  <c r="Z1810" i="13"/>
  <c r="Z1811" i="13"/>
  <c r="Z1812" i="13"/>
  <c r="Z1813" i="13"/>
  <c r="Z1814" i="13"/>
  <c r="Z1815" i="13"/>
  <c r="Z1816" i="13"/>
  <c r="Z1817" i="13"/>
  <c r="Z1818" i="13"/>
  <c r="Z1819" i="13"/>
  <c r="Z1820" i="13"/>
  <c r="Z1821" i="13"/>
  <c r="Z1822" i="13"/>
  <c r="Z1823" i="13"/>
  <c r="Z1824" i="13"/>
  <c r="Z1825" i="13"/>
  <c r="Z1826" i="13"/>
  <c r="Z1827" i="13"/>
  <c r="Z1828" i="13"/>
  <c r="Z1829" i="13"/>
  <c r="Z1830" i="13"/>
  <c r="Z1831" i="13"/>
  <c r="Z1832" i="13"/>
  <c r="Z1833" i="13"/>
  <c r="Z1834" i="13"/>
  <c r="Z1835" i="13"/>
  <c r="Z1836" i="13"/>
  <c r="Z1837" i="13"/>
  <c r="Z1838" i="13"/>
  <c r="Z1839" i="13"/>
  <c r="Z1840" i="13"/>
  <c r="Z1841" i="13"/>
  <c r="Z1842" i="13"/>
  <c r="Z1843" i="13"/>
  <c r="Z1844" i="13"/>
  <c r="Z1845" i="13"/>
  <c r="Z1846" i="13"/>
  <c r="Z1847" i="13"/>
  <c r="Z1848" i="13"/>
  <c r="Z1849" i="13"/>
  <c r="Z1850" i="13"/>
  <c r="Z1851" i="13"/>
  <c r="Z1852" i="13"/>
  <c r="Z1853" i="13"/>
  <c r="Z1854" i="13"/>
  <c r="Z1855" i="13"/>
  <c r="Z1856" i="13"/>
  <c r="Z1857" i="13"/>
  <c r="Z1858" i="13"/>
  <c r="Z1859" i="13"/>
  <c r="Z1860" i="13"/>
  <c r="Z1861" i="13"/>
  <c r="Z1862" i="13"/>
  <c r="Z1863" i="13"/>
  <c r="Z1864" i="13"/>
  <c r="Z1865" i="13"/>
  <c r="Z1866" i="13"/>
  <c r="Z1867" i="13"/>
  <c r="Z1868" i="13"/>
  <c r="Z1869" i="13"/>
  <c r="Z1870" i="13"/>
  <c r="Z1871" i="13"/>
  <c r="Z1872" i="13"/>
  <c r="Z1873" i="13"/>
  <c r="Z1874" i="13"/>
  <c r="Z1875" i="13"/>
  <c r="Z1876" i="13"/>
  <c r="Z1877" i="13"/>
  <c r="Z1878" i="13"/>
  <c r="Z1879" i="13"/>
  <c r="Z1880" i="13"/>
  <c r="Z1881" i="13"/>
  <c r="Z1882" i="13"/>
  <c r="Z1883" i="13"/>
  <c r="Z1884" i="13"/>
  <c r="Z1885" i="13"/>
  <c r="Z1886" i="13"/>
  <c r="Z1887" i="13"/>
  <c r="Z1888" i="13"/>
  <c r="Z1889" i="13"/>
  <c r="Z1890" i="13"/>
  <c r="Z1891" i="13"/>
  <c r="Z1892" i="13"/>
  <c r="Z1893" i="13"/>
  <c r="Z1894" i="13"/>
  <c r="Z1895" i="13"/>
  <c r="Z1896" i="13"/>
  <c r="Z1897" i="13"/>
  <c r="Z1898" i="13"/>
  <c r="Z1899" i="13"/>
  <c r="Z1900" i="13"/>
  <c r="Z1901" i="13"/>
  <c r="Z1902" i="13"/>
  <c r="Z1903" i="13"/>
  <c r="Z1904" i="13"/>
  <c r="Z1905" i="13"/>
  <c r="Z1906" i="13"/>
  <c r="Z1907" i="13"/>
  <c r="Z1908" i="13"/>
  <c r="Z1909" i="13"/>
  <c r="Z1910" i="13"/>
  <c r="Z1911" i="13"/>
  <c r="Z1912" i="13"/>
  <c r="Z1913" i="13"/>
  <c r="Z1914" i="13"/>
  <c r="Z1915" i="13"/>
  <c r="Z1916" i="13"/>
  <c r="Z1917" i="13"/>
  <c r="Z1918" i="13"/>
  <c r="Z1919" i="13"/>
  <c r="Z1920" i="13"/>
  <c r="Z1921" i="13"/>
  <c r="Z1922" i="13"/>
  <c r="Z1923" i="13"/>
  <c r="Z1924" i="13"/>
  <c r="Z1925" i="13"/>
  <c r="Z1926" i="13"/>
  <c r="Z1927" i="13"/>
  <c r="Z1928" i="13"/>
  <c r="Z1929" i="13"/>
  <c r="Z1930" i="13"/>
  <c r="Z1931" i="13"/>
  <c r="Z1932" i="13"/>
  <c r="Z1933" i="13"/>
  <c r="Z1934" i="13"/>
  <c r="Z1935" i="13"/>
  <c r="Z1936" i="13"/>
  <c r="Z1937" i="13"/>
  <c r="Z1938" i="13"/>
  <c r="Z1939" i="13"/>
  <c r="Z1940" i="13"/>
  <c r="Z1941" i="13"/>
  <c r="Z1942" i="13"/>
  <c r="Z1943" i="13"/>
  <c r="Z1944" i="13"/>
  <c r="Z1945" i="13"/>
  <c r="Z1946" i="13"/>
  <c r="Z1947" i="13"/>
  <c r="Z1948" i="13"/>
  <c r="Z1949" i="13"/>
  <c r="Z1950" i="13"/>
  <c r="Z1951" i="13"/>
  <c r="Z1952" i="13"/>
  <c r="Z1953" i="13"/>
  <c r="Z1954" i="13"/>
  <c r="Z1955" i="13"/>
  <c r="Z1956" i="13"/>
  <c r="Z1957" i="13"/>
  <c r="Z1958" i="13"/>
  <c r="Z1959" i="13"/>
  <c r="Z1960" i="13"/>
  <c r="Z1961" i="13"/>
  <c r="Z1962" i="13"/>
  <c r="Z1963" i="13"/>
  <c r="Z1964" i="13"/>
  <c r="Z1965" i="13"/>
  <c r="Z1966" i="13"/>
  <c r="Z1967" i="13"/>
  <c r="Z1968" i="13"/>
  <c r="Z1969" i="13"/>
  <c r="Z1970" i="13"/>
  <c r="Z1971" i="13"/>
  <c r="Z1972" i="13"/>
  <c r="Z1973" i="13"/>
  <c r="Z1974" i="13"/>
  <c r="Z1975" i="13"/>
  <c r="Z1976" i="13"/>
  <c r="Z1977" i="13"/>
  <c r="Z1978" i="13"/>
  <c r="Z1979" i="13"/>
  <c r="Z1980" i="13"/>
  <c r="Z1981" i="13"/>
  <c r="Z1982" i="13"/>
  <c r="Z1983" i="13"/>
  <c r="Z1984" i="13"/>
  <c r="Z1985" i="13"/>
  <c r="Z1986" i="13"/>
  <c r="Z1987" i="13"/>
  <c r="Z1988" i="13"/>
  <c r="Z1989" i="13"/>
  <c r="Z1990" i="13"/>
  <c r="Z1991" i="13"/>
  <c r="Z1992" i="13"/>
  <c r="Z1993" i="13"/>
  <c r="Z1994" i="13"/>
  <c r="Z1995" i="13"/>
  <c r="Z1996" i="13"/>
  <c r="Z1997" i="13"/>
  <c r="Z1998" i="13"/>
  <c r="Z1999" i="13"/>
  <c r="Z2000" i="13"/>
  <c r="Z2001" i="13"/>
  <c r="Y2" i="13"/>
  <c r="Y3" i="13"/>
  <c r="Y4" i="13"/>
  <c r="Y5" i="13"/>
  <c r="Y6" i="13"/>
  <c r="Y7" i="13"/>
  <c r="Y8" i="13"/>
  <c r="Y9" i="13"/>
  <c r="Y10" i="13"/>
  <c r="Y11" i="13"/>
  <c r="Y12" i="13"/>
  <c r="Y13" i="13"/>
  <c r="Y14" i="13"/>
  <c r="Y15" i="13"/>
  <c r="Y16" i="13"/>
  <c r="Y17" i="13"/>
  <c r="Y18" i="13"/>
  <c r="Y19" i="13"/>
  <c r="Y20" i="13"/>
  <c r="Y21" i="13"/>
  <c r="Y22" i="13"/>
  <c r="Y23" i="13"/>
  <c r="Y24" i="13"/>
  <c r="Y25" i="13"/>
  <c r="Y26" i="13"/>
  <c r="Y27" i="13"/>
  <c r="Y28" i="13"/>
  <c r="Y29" i="13"/>
  <c r="Y30" i="13"/>
  <c r="Y31" i="13"/>
  <c r="Y32" i="13"/>
  <c r="Y33" i="13"/>
  <c r="Y34" i="13"/>
  <c r="Y35" i="13"/>
  <c r="Y36" i="13"/>
  <c r="Y37" i="13"/>
  <c r="Y38" i="13"/>
  <c r="Y39" i="13"/>
  <c r="Y40" i="13"/>
  <c r="Y41" i="13"/>
  <c r="Y42" i="13"/>
  <c r="Y43" i="13"/>
  <c r="Y44" i="13"/>
  <c r="Y45" i="13"/>
  <c r="Y46" i="13"/>
  <c r="Y47" i="13"/>
  <c r="Y48" i="13"/>
  <c r="Y49" i="13"/>
  <c r="Y50" i="13"/>
  <c r="Y51" i="13"/>
  <c r="Y52" i="13"/>
  <c r="Y53" i="13"/>
  <c r="Y54" i="13"/>
  <c r="Y55" i="13"/>
  <c r="Y56" i="13"/>
  <c r="Y57" i="13"/>
  <c r="Y58" i="13"/>
  <c r="Y59" i="13"/>
  <c r="Y60" i="13"/>
  <c r="Y61" i="13"/>
  <c r="Y62" i="13"/>
  <c r="Y63" i="13"/>
  <c r="Y64" i="13"/>
  <c r="Y65" i="13"/>
  <c r="Y66" i="13"/>
  <c r="Y67" i="13"/>
  <c r="Y68" i="13"/>
  <c r="Y69" i="13"/>
  <c r="Y70" i="13"/>
  <c r="Y71" i="13"/>
  <c r="Y72" i="13"/>
  <c r="Y73" i="13"/>
  <c r="Y74" i="13"/>
  <c r="Y75" i="13"/>
  <c r="Y76" i="13"/>
  <c r="Y77" i="13"/>
  <c r="Y78" i="13"/>
  <c r="Y79" i="13"/>
  <c r="Y80" i="13"/>
  <c r="Y81" i="13"/>
  <c r="Y82" i="13"/>
  <c r="Y83" i="13"/>
  <c r="Y84" i="13"/>
  <c r="Y85" i="13"/>
  <c r="Y86" i="13"/>
  <c r="Y87" i="13"/>
  <c r="Y88" i="13"/>
  <c r="Y89" i="13"/>
  <c r="Y90" i="13"/>
  <c r="Y91" i="13"/>
  <c r="Y92" i="13"/>
  <c r="Y93" i="13"/>
  <c r="Y94" i="13"/>
  <c r="Y95" i="13"/>
  <c r="Y96" i="13"/>
  <c r="Y97" i="13"/>
  <c r="Y98" i="13"/>
  <c r="Y99" i="13"/>
  <c r="Y100" i="13"/>
  <c r="Y101" i="13"/>
  <c r="Y102" i="13"/>
  <c r="Y103" i="13"/>
  <c r="Y104" i="13"/>
  <c r="Y105" i="13"/>
  <c r="Y106" i="13"/>
  <c r="Y107" i="13"/>
  <c r="Y108" i="13"/>
  <c r="Y109" i="13"/>
  <c r="Y110" i="13"/>
  <c r="Y111" i="13"/>
  <c r="Y112" i="13"/>
  <c r="Y113" i="13"/>
  <c r="Y114" i="13"/>
  <c r="Y115" i="13"/>
  <c r="Y116" i="13"/>
  <c r="Y117" i="13"/>
  <c r="Y118" i="13"/>
  <c r="Y119" i="13"/>
  <c r="Y120" i="13"/>
  <c r="Y121" i="13"/>
  <c r="Y122" i="13"/>
  <c r="Y123" i="13"/>
  <c r="Y124" i="13"/>
  <c r="Y125" i="13"/>
  <c r="Y126" i="13"/>
  <c r="Y127" i="13"/>
  <c r="Y128" i="13"/>
  <c r="Y129" i="13"/>
  <c r="Y130" i="13"/>
  <c r="Y131" i="13"/>
  <c r="Y132" i="13"/>
  <c r="Y133" i="13"/>
  <c r="Y134" i="13"/>
  <c r="Y135" i="13"/>
  <c r="Y136" i="13"/>
  <c r="Y137" i="13"/>
  <c r="Y138" i="13"/>
  <c r="Y139" i="13"/>
  <c r="Y140" i="13"/>
  <c r="Y141" i="13"/>
  <c r="Y142" i="13"/>
  <c r="Y143" i="13"/>
  <c r="Y144" i="13"/>
  <c r="Y145" i="13"/>
  <c r="Y146" i="13"/>
  <c r="Y147" i="13"/>
  <c r="Y148" i="13"/>
  <c r="Y149" i="13"/>
  <c r="Y150" i="13"/>
  <c r="Y151" i="13"/>
  <c r="Y152" i="13"/>
  <c r="Y153" i="13"/>
  <c r="Y154" i="13"/>
  <c r="Y155" i="13"/>
  <c r="Y156" i="13"/>
  <c r="Y157" i="13"/>
  <c r="Y158" i="13"/>
  <c r="Y159" i="13"/>
  <c r="Y160" i="13"/>
  <c r="Y161" i="13"/>
  <c r="Y162" i="13"/>
  <c r="Y163" i="13"/>
  <c r="Y164" i="13"/>
  <c r="Y165" i="13"/>
  <c r="Y166" i="13"/>
  <c r="Y167" i="13"/>
  <c r="Y168" i="13"/>
  <c r="Y169" i="13"/>
  <c r="Y170" i="13"/>
  <c r="Y171" i="13"/>
  <c r="Y172" i="13"/>
  <c r="Y173" i="13"/>
  <c r="Y174" i="13"/>
  <c r="Y175" i="13"/>
  <c r="Y176" i="13"/>
  <c r="Y177" i="13"/>
  <c r="Y178" i="13"/>
  <c r="Y179" i="13"/>
  <c r="Y180" i="13"/>
  <c r="Y181" i="13"/>
  <c r="Y182" i="13"/>
  <c r="Y183" i="13"/>
  <c r="Y184" i="13"/>
  <c r="Y185" i="13"/>
  <c r="Y186" i="13"/>
  <c r="Y187" i="13"/>
  <c r="Y188" i="13"/>
  <c r="Y189" i="13"/>
  <c r="Y190" i="13"/>
  <c r="Y191" i="13"/>
  <c r="Y192" i="13"/>
  <c r="Y193" i="13"/>
  <c r="Y194" i="13"/>
  <c r="Y195" i="13"/>
  <c r="Y196" i="13"/>
  <c r="Y197" i="13"/>
  <c r="Y198" i="13"/>
  <c r="Y199" i="13"/>
  <c r="Y200" i="13"/>
  <c r="Y201" i="13"/>
  <c r="Y202" i="13"/>
  <c r="Y203" i="13"/>
  <c r="Y204" i="13"/>
  <c r="Y205" i="13"/>
  <c r="Y206" i="13"/>
  <c r="Y207" i="13"/>
  <c r="Y208" i="13"/>
  <c r="Y209" i="13"/>
  <c r="Y210" i="13"/>
  <c r="Y211" i="13"/>
  <c r="Y212" i="13"/>
  <c r="Y213" i="13"/>
  <c r="Y214" i="13"/>
  <c r="Y215" i="13"/>
  <c r="Y216" i="13"/>
  <c r="Y217" i="13"/>
  <c r="Y218" i="13"/>
  <c r="Y219" i="13"/>
  <c r="Y220" i="13"/>
  <c r="Y221" i="13"/>
  <c r="Y222" i="13"/>
  <c r="Y223" i="13"/>
  <c r="Y224" i="13"/>
  <c r="Y225" i="13"/>
  <c r="Y226" i="13"/>
  <c r="Y227" i="13"/>
  <c r="Y228" i="13"/>
  <c r="Y229" i="13"/>
  <c r="Y230" i="13"/>
  <c r="Y231" i="13"/>
  <c r="Y232" i="13"/>
  <c r="Y233" i="13"/>
  <c r="Y234" i="13"/>
  <c r="Y235" i="13"/>
  <c r="Y236" i="13"/>
  <c r="Y237" i="13"/>
  <c r="Y238" i="13"/>
  <c r="Y239" i="13"/>
  <c r="Y240" i="13"/>
  <c r="Y241" i="13"/>
  <c r="Y242" i="13"/>
  <c r="Y243" i="13"/>
  <c r="Y244" i="13"/>
  <c r="Y245" i="13"/>
  <c r="Y246" i="13"/>
  <c r="Y247" i="13"/>
  <c r="Y248" i="13"/>
  <c r="Y249" i="13"/>
  <c r="Y250" i="13"/>
  <c r="Y251" i="13"/>
  <c r="Y252" i="13"/>
  <c r="Y253" i="13"/>
  <c r="Y254" i="13"/>
  <c r="Y255" i="13"/>
  <c r="Y256" i="13"/>
  <c r="Y257" i="13"/>
  <c r="Y258" i="13"/>
  <c r="Y259" i="13"/>
  <c r="Y260" i="13"/>
  <c r="Y261" i="13"/>
  <c r="Y262" i="13"/>
  <c r="Y263" i="13"/>
  <c r="Y264" i="13"/>
  <c r="Y265" i="13"/>
  <c r="Y266" i="13"/>
  <c r="Y267" i="13"/>
  <c r="Y268" i="13"/>
  <c r="Y269" i="13"/>
  <c r="Y270" i="13"/>
  <c r="Y271" i="13"/>
  <c r="Y272" i="13"/>
  <c r="Y273" i="13"/>
  <c r="Y274" i="13"/>
  <c r="Y275" i="13"/>
  <c r="Y276" i="13"/>
  <c r="Y277" i="13"/>
  <c r="Y278" i="13"/>
  <c r="Y279" i="13"/>
  <c r="Y280" i="13"/>
  <c r="Y281" i="13"/>
  <c r="Y282" i="13"/>
  <c r="Y283" i="13"/>
  <c r="Y284" i="13"/>
  <c r="Y285" i="13"/>
  <c r="Y286" i="13"/>
  <c r="Y287" i="13"/>
  <c r="Y288" i="13"/>
  <c r="Y289" i="13"/>
  <c r="Y290" i="13"/>
  <c r="Y291" i="13"/>
  <c r="Y292" i="13"/>
  <c r="Y293" i="13"/>
  <c r="Y294" i="13"/>
  <c r="Y295" i="13"/>
  <c r="Y296" i="13"/>
  <c r="Y297" i="13"/>
  <c r="Y298" i="13"/>
  <c r="Y299" i="13"/>
  <c r="Y300" i="13"/>
  <c r="Y301" i="13"/>
  <c r="Y302" i="13"/>
  <c r="Y303" i="13"/>
  <c r="Y304" i="13"/>
  <c r="Y305" i="13"/>
  <c r="Y306" i="13"/>
  <c r="Y307" i="13"/>
  <c r="Y308" i="13"/>
  <c r="Y309" i="13"/>
  <c r="Y310" i="13"/>
  <c r="Y311" i="13"/>
  <c r="Y312" i="13"/>
  <c r="Y313" i="13"/>
  <c r="Y314" i="13"/>
  <c r="Y315" i="13"/>
  <c r="Y316" i="13"/>
  <c r="Y317" i="13"/>
  <c r="Y318" i="13"/>
  <c r="Y319" i="13"/>
  <c r="Y320" i="13"/>
  <c r="Y321" i="13"/>
  <c r="Y322" i="13"/>
  <c r="Y323" i="13"/>
  <c r="Y324" i="13"/>
  <c r="Y325" i="13"/>
  <c r="Y326" i="13"/>
  <c r="Y327" i="13"/>
  <c r="Y328" i="13"/>
  <c r="Y329" i="13"/>
  <c r="Y330" i="13"/>
  <c r="Y331" i="13"/>
  <c r="Y332" i="13"/>
  <c r="Y333" i="13"/>
  <c r="Y334" i="13"/>
  <c r="Y335" i="13"/>
  <c r="Y336" i="13"/>
  <c r="Y337" i="13"/>
  <c r="Y338" i="13"/>
  <c r="Y339" i="13"/>
  <c r="Y340" i="13"/>
  <c r="Y341" i="13"/>
  <c r="Y342" i="13"/>
  <c r="Y343" i="13"/>
  <c r="Y344" i="13"/>
  <c r="Y345" i="13"/>
  <c r="Y346" i="13"/>
  <c r="Y347" i="13"/>
  <c r="Y348" i="13"/>
  <c r="Y349" i="13"/>
  <c r="Y350" i="13"/>
  <c r="Y351" i="13"/>
  <c r="Y352" i="13"/>
  <c r="Y353" i="13"/>
  <c r="Y354" i="13"/>
  <c r="Y355" i="13"/>
  <c r="Y356" i="13"/>
  <c r="Y357" i="13"/>
  <c r="Y358" i="13"/>
  <c r="Y359" i="13"/>
  <c r="Y360" i="13"/>
  <c r="Y361" i="13"/>
  <c r="Y362" i="13"/>
  <c r="Y363" i="13"/>
  <c r="Y364" i="13"/>
  <c r="Y365" i="13"/>
  <c r="Y366" i="13"/>
  <c r="Y367" i="13"/>
  <c r="Y368" i="13"/>
  <c r="Y369" i="13"/>
  <c r="Y370" i="13"/>
  <c r="Y371" i="13"/>
  <c r="Y372" i="13"/>
  <c r="Y373" i="13"/>
  <c r="Y374" i="13"/>
  <c r="Y375" i="13"/>
  <c r="Y376" i="13"/>
  <c r="Y377" i="13"/>
  <c r="Y378" i="13"/>
  <c r="Y379" i="13"/>
  <c r="Y380" i="13"/>
  <c r="Y381" i="13"/>
  <c r="Y382" i="13"/>
  <c r="Y383" i="13"/>
  <c r="Y384" i="13"/>
  <c r="Y385" i="13"/>
  <c r="Y386" i="13"/>
  <c r="Y387" i="13"/>
  <c r="Y388" i="13"/>
  <c r="Y389" i="13"/>
  <c r="Y390" i="13"/>
  <c r="Y391" i="13"/>
  <c r="Y392" i="13"/>
  <c r="Y393" i="13"/>
  <c r="Y394" i="13"/>
  <c r="Y395" i="13"/>
  <c r="Y396" i="13"/>
  <c r="Y397" i="13"/>
  <c r="Y398" i="13"/>
  <c r="Y399" i="13"/>
  <c r="Y400" i="13"/>
  <c r="Y401" i="13"/>
  <c r="Y402" i="13"/>
  <c r="Y403" i="13"/>
  <c r="Y404" i="13"/>
  <c r="Y405" i="13"/>
  <c r="Y406" i="13"/>
  <c r="Y407" i="13"/>
  <c r="Y408" i="13"/>
  <c r="Y409" i="13"/>
  <c r="Y410" i="13"/>
  <c r="Y411" i="13"/>
  <c r="Y412" i="13"/>
  <c r="Y413" i="13"/>
  <c r="Y414" i="13"/>
  <c r="Y415" i="13"/>
  <c r="Y416" i="13"/>
  <c r="Y417" i="13"/>
  <c r="Y418" i="13"/>
  <c r="Y419" i="13"/>
  <c r="Y420" i="13"/>
  <c r="Y421" i="13"/>
  <c r="Y422" i="13"/>
  <c r="Y423" i="13"/>
  <c r="Y424" i="13"/>
  <c r="Y425" i="13"/>
  <c r="Y426" i="13"/>
  <c r="Y427" i="13"/>
  <c r="Y428" i="13"/>
  <c r="Y429" i="13"/>
  <c r="Y430" i="13"/>
  <c r="Y431" i="13"/>
  <c r="Y432" i="13"/>
  <c r="Y433" i="13"/>
  <c r="Y434" i="13"/>
  <c r="Y435" i="13"/>
  <c r="Y436" i="13"/>
  <c r="Y437" i="13"/>
  <c r="Y438" i="13"/>
  <c r="Y439" i="13"/>
  <c r="Y440" i="13"/>
  <c r="Y441" i="13"/>
  <c r="Y442" i="13"/>
  <c r="Y443" i="13"/>
  <c r="Y444" i="13"/>
  <c r="Y445" i="13"/>
  <c r="Y446" i="13"/>
  <c r="Y447" i="13"/>
  <c r="Y448" i="13"/>
  <c r="Y449" i="13"/>
  <c r="Y450" i="13"/>
  <c r="Y451" i="13"/>
  <c r="Y452" i="13"/>
  <c r="Y453" i="13"/>
  <c r="Y454" i="13"/>
  <c r="Y455" i="13"/>
  <c r="Y456" i="13"/>
  <c r="Y457" i="13"/>
  <c r="Y458" i="13"/>
  <c r="Y459" i="13"/>
  <c r="Y460" i="13"/>
  <c r="Y461" i="13"/>
  <c r="Y462" i="13"/>
  <c r="Y463" i="13"/>
  <c r="Y464" i="13"/>
  <c r="Y465" i="13"/>
  <c r="Y466" i="13"/>
  <c r="Y467" i="13"/>
  <c r="Y468" i="13"/>
  <c r="Y469" i="13"/>
  <c r="Y470" i="13"/>
  <c r="Y471" i="13"/>
  <c r="Y472" i="13"/>
  <c r="Y473" i="13"/>
  <c r="Y474" i="13"/>
  <c r="Y475" i="13"/>
  <c r="Y476" i="13"/>
  <c r="Y477" i="13"/>
  <c r="Y478" i="13"/>
  <c r="Y479" i="13"/>
  <c r="Y480" i="13"/>
  <c r="Y481" i="13"/>
  <c r="Y482" i="13"/>
  <c r="Y483" i="13"/>
  <c r="Y484" i="13"/>
  <c r="Y485" i="13"/>
  <c r="Y486" i="13"/>
  <c r="Y487" i="13"/>
  <c r="Y488" i="13"/>
  <c r="Y489" i="13"/>
  <c r="Y490" i="13"/>
  <c r="Y491" i="13"/>
  <c r="Y492" i="13"/>
  <c r="Y493" i="13"/>
  <c r="Y494" i="13"/>
  <c r="Y495" i="13"/>
  <c r="Y496" i="13"/>
  <c r="Y497" i="13"/>
  <c r="Y498" i="13"/>
  <c r="Y499" i="13"/>
  <c r="Y500" i="13"/>
  <c r="Y501" i="13"/>
  <c r="Y502" i="13"/>
  <c r="Y503" i="13"/>
  <c r="Y504" i="13"/>
  <c r="Y505" i="13"/>
  <c r="Y506" i="13"/>
  <c r="Y507" i="13"/>
  <c r="Y508" i="13"/>
  <c r="Y509" i="13"/>
  <c r="Y510" i="13"/>
  <c r="Y511" i="13"/>
  <c r="Y512" i="13"/>
  <c r="Y513" i="13"/>
  <c r="Y514" i="13"/>
  <c r="Y515" i="13"/>
  <c r="Y516" i="13"/>
  <c r="Y517" i="13"/>
  <c r="Y518" i="13"/>
  <c r="Y519" i="13"/>
  <c r="Y520" i="13"/>
  <c r="Y521" i="13"/>
  <c r="Y522" i="13"/>
  <c r="Y523" i="13"/>
  <c r="Y524" i="13"/>
  <c r="Y525" i="13"/>
  <c r="Y526" i="13"/>
  <c r="Y527" i="13"/>
  <c r="Y528" i="13"/>
  <c r="Y529" i="13"/>
  <c r="Y530" i="13"/>
  <c r="Y531" i="13"/>
  <c r="Y532" i="13"/>
  <c r="Y533" i="13"/>
  <c r="Y534" i="13"/>
  <c r="Y535" i="13"/>
  <c r="Y536" i="13"/>
  <c r="Y537" i="13"/>
  <c r="Y538" i="13"/>
  <c r="Y539" i="13"/>
  <c r="Y540" i="13"/>
  <c r="Y541" i="13"/>
  <c r="Y542" i="13"/>
  <c r="Y543" i="13"/>
  <c r="Y544" i="13"/>
  <c r="Y545" i="13"/>
  <c r="Y546" i="13"/>
  <c r="Y547" i="13"/>
  <c r="Y548" i="13"/>
  <c r="Y549" i="13"/>
  <c r="Y550" i="13"/>
  <c r="Y551" i="13"/>
  <c r="Y552" i="13"/>
  <c r="Y553" i="13"/>
  <c r="Y554" i="13"/>
  <c r="Y555" i="13"/>
  <c r="Y556" i="13"/>
  <c r="Y557" i="13"/>
  <c r="Y558" i="13"/>
  <c r="Y559" i="13"/>
  <c r="Y560" i="13"/>
  <c r="Y561" i="13"/>
  <c r="Y562" i="13"/>
  <c r="Y563" i="13"/>
  <c r="Y564" i="13"/>
  <c r="Y565" i="13"/>
  <c r="Y566" i="13"/>
  <c r="Y567" i="13"/>
  <c r="Y568" i="13"/>
  <c r="Y569" i="13"/>
  <c r="Y570" i="13"/>
  <c r="Y571" i="13"/>
  <c r="Y572" i="13"/>
  <c r="Y573" i="13"/>
  <c r="Y574" i="13"/>
  <c r="Y575" i="13"/>
  <c r="Y576" i="13"/>
  <c r="Y577" i="13"/>
  <c r="Y578" i="13"/>
  <c r="Y579" i="13"/>
  <c r="Y580" i="13"/>
  <c r="Y581" i="13"/>
  <c r="Y582" i="13"/>
  <c r="Y583" i="13"/>
  <c r="Y584" i="13"/>
  <c r="Y585" i="13"/>
  <c r="Y586" i="13"/>
  <c r="Y587" i="13"/>
  <c r="Y588" i="13"/>
  <c r="Y589" i="13"/>
  <c r="Y590" i="13"/>
  <c r="Y591" i="13"/>
  <c r="Y592" i="13"/>
  <c r="Y593" i="13"/>
  <c r="Y594" i="13"/>
  <c r="Y595" i="13"/>
  <c r="Y596" i="13"/>
  <c r="Y597" i="13"/>
  <c r="Y598" i="13"/>
  <c r="Y599" i="13"/>
  <c r="Y600" i="13"/>
  <c r="Y601" i="13"/>
  <c r="Y602" i="13"/>
  <c r="Y603" i="13"/>
  <c r="Y604" i="13"/>
  <c r="Y605" i="13"/>
  <c r="Y606" i="13"/>
  <c r="Y607" i="13"/>
  <c r="Y608" i="13"/>
  <c r="Y609" i="13"/>
  <c r="Y610" i="13"/>
  <c r="Y611" i="13"/>
  <c r="Y612" i="13"/>
  <c r="Y613" i="13"/>
  <c r="Y614" i="13"/>
  <c r="Y615" i="13"/>
  <c r="Y616" i="13"/>
  <c r="Y617" i="13"/>
  <c r="Y618" i="13"/>
  <c r="Y619" i="13"/>
  <c r="Y620" i="13"/>
  <c r="Y621" i="13"/>
  <c r="Y622" i="13"/>
  <c r="Y623" i="13"/>
  <c r="Y624" i="13"/>
  <c r="Y625" i="13"/>
  <c r="Y626" i="13"/>
  <c r="Y627" i="13"/>
  <c r="Y628" i="13"/>
  <c r="Y629" i="13"/>
  <c r="Y630" i="13"/>
  <c r="Y631" i="13"/>
  <c r="Y632" i="13"/>
  <c r="Y633" i="13"/>
  <c r="Y634" i="13"/>
  <c r="Y635" i="13"/>
  <c r="Y636" i="13"/>
  <c r="Y637" i="13"/>
  <c r="Y638" i="13"/>
  <c r="Y639" i="13"/>
  <c r="Y640" i="13"/>
  <c r="Y641" i="13"/>
  <c r="Y642" i="13"/>
  <c r="Y643" i="13"/>
  <c r="Y644" i="13"/>
  <c r="Y645" i="13"/>
  <c r="Y646" i="13"/>
  <c r="Y647" i="13"/>
  <c r="Y648" i="13"/>
  <c r="Y649" i="13"/>
  <c r="Y650" i="13"/>
  <c r="Y651" i="13"/>
  <c r="Y652" i="13"/>
  <c r="Y653" i="13"/>
  <c r="Y654" i="13"/>
  <c r="Y655" i="13"/>
  <c r="Y656" i="13"/>
  <c r="Y657" i="13"/>
  <c r="Y658" i="13"/>
  <c r="Y659" i="13"/>
  <c r="Y660" i="13"/>
  <c r="Y661" i="13"/>
  <c r="Y662" i="13"/>
  <c r="Y663" i="13"/>
  <c r="Y664" i="13"/>
  <c r="Y665" i="13"/>
  <c r="Y666" i="13"/>
  <c r="Y667" i="13"/>
  <c r="Y668" i="13"/>
  <c r="Y669" i="13"/>
  <c r="Y670" i="13"/>
  <c r="Y671" i="13"/>
  <c r="Y672" i="13"/>
  <c r="Y673" i="13"/>
  <c r="Y674" i="13"/>
  <c r="Y675" i="13"/>
  <c r="Y676" i="13"/>
  <c r="Y677" i="13"/>
  <c r="Y678" i="13"/>
  <c r="Y679" i="13"/>
  <c r="Y680" i="13"/>
  <c r="Y681" i="13"/>
  <c r="Y682" i="13"/>
  <c r="Y683" i="13"/>
  <c r="Y684" i="13"/>
  <c r="Y685" i="13"/>
  <c r="Y686" i="13"/>
  <c r="Y687" i="13"/>
  <c r="Y688" i="13"/>
  <c r="Y689" i="13"/>
  <c r="Y690" i="13"/>
  <c r="Y691" i="13"/>
  <c r="Y692" i="13"/>
  <c r="Y693" i="13"/>
  <c r="Y694" i="13"/>
  <c r="Y695" i="13"/>
  <c r="Y696" i="13"/>
  <c r="Y697" i="13"/>
  <c r="Y698" i="13"/>
  <c r="Y699" i="13"/>
  <c r="Y700" i="13"/>
  <c r="Y701" i="13"/>
  <c r="Y702" i="13"/>
  <c r="Y703" i="13"/>
  <c r="Y704" i="13"/>
  <c r="Y705" i="13"/>
  <c r="Y706" i="13"/>
  <c r="Y707" i="13"/>
  <c r="Y708" i="13"/>
  <c r="Y709" i="13"/>
  <c r="Y710" i="13"/>
  <c r="Y711" i="13"/>
  <c r="Y712" i="13"/>
  <c r="Y713" i="13"/>
  <c r="Y714" i="13"/>
  <c r="Y715" i="13"/>
  <c r="Y716" i="13"/>
  <c r="Y717" i="13"/>
  <c r="Y718" i="13"/>
  <c r="Y719" i="13"/>
  <c r="Y720" i="13"/>
  <c r="Y721" i="13"/>
  <c r="Y722" i="13"/>
  <c r="Y723" i="13"/>
  <c r="Y724" i="13"/>
  <c r="Y725" i="13"/>
  <c r="Y726" i="13"/>
  <c r="Y727" i="13"/>
  <c r="Y728" i="13"/>
  <c r="Y729" i="13"/>
  <c r="Y730" i="13"/>
  <c r="Y731" i="13"/>
  <c r="Y732" i="13"/>
  <c r="Y733" i="13"/>
  <c r="Y734" i="13"/>
  <c r="Y735" i="13"/>
  <c r="Y736" i="13"/>
  <c r="Y737" i="13"/>
  <c r="Y738" i="13"/>
  <c r="Y739" i="13"/>
  <c r="Y740" i="13"/>
  <c r="Y741" i="13"/>
  <c r="Y742" i="13"/>
  <c r="Y743" i="13"/>
  <c r="Y744" i="13"/>
  <c r="Y745" i="13"/>
  <c r="Y746" i="13"/>
  <c r="Y747" i="13"/>
  <c r="Y748" i="13"/>
  <c r="Y749" i="13"/>
  <c r="Y750" i="13"/>
  <c r="Y751" i="13"/>
  <c r="Y752" i="13"/>
  <c r="Y753" i="13"/>
  <c r="Y754" i="13"/>
  <c r="Y755" i="13"/>
  <c r="Y756" i="13"/>
  <c r="Y757" i="13"/>
  <c r="Y758" i="13"/>
  <c r="Y759" i="13"/>
  <c r="Y760" i="13"/>
  <c r="Y761" i="13"/>
  <c r="Y762" i="13"/>
  <c r="Y763" i="13"/>
  <c r="Y764" i="13"/>
  <c r="Y765" i="13"/>
  <c r="Y766" i="13"/>
  <c r="Y767" i="13"/>
  <c r="Y768" i="13"/>
  <c r="Y769" i="13"/>
  <c r="Y770" i="13"/>
  <c r="Y771" i="13"/>
  <c r="Y772" i="13"/>
  <c r="Y773" i="13"/>
  <c r="Y774" i="13"/>
  <c r="Y775" i="13"/>
  <c r="Y776" i="13"/>
  <c r="Y777" i="13"/>
  <c r="Y778" i="13"/>
  <c r="Y779" i="13"/>
  <c r="Y780" i="13"/>
  <c r="Y781" i="13"/>
  <c r="Y782" i="13"/>
  <c r="Y783" i="13"/>
  <c r="Y784" i="13"/>
  <c r="Y785" i="13"/>
  <c r="Y786" i="13"/>
  <c r="Y787" i="13"/>
  <c r="Y788" i="13"/>
  <c r="Y789" i="13"/>
  <c r="Y790" i="13"/>
  <c r="Y791" i="13"/>
  <c r="Y792" i="13"/>
  <c r="Y793" i="13"/>
  <c r="Y794" i="13"/>
  <c r="Y795" i="13"/>
  <c r="Y796" i="13"/>
  <c r="Y797" i="13"/>
  <c r="Y798" i="13"/>
  <c r="Y799" i="13"/>
  <c r="Y800" i="13"/>
  <c r="Y801" i="13"/>
  <c r="Y802" i="13"/>
  <c r="Y803" i="13"/>
  <c r="Y804" i="13"/>
  <c r="Y805" i="13"/>
  <c r="Y806" i="13"/>
  <c r="Y807" i="13"/>
  <c r="Y808" i="13"/>
  <c r="Y809" i="13"/>
  <c r="Y810" i="13"/>
  <c r="Y811" i="13"/>
  <c r="Y812" i="13"/>
  <c r="Y813" i="13"/>
  <c r="Y814" i="13"/>
  <c r="Y815" i="13"/>
  <c r="Y816" i="13"/>
  <c r="Y817" i="13"/>
  <c r="Y818" i="13"/>
  <c r="Y819" i="13"/>
  <c r="Y820" i="13"/>
  <c r="Y821" i="13"/>
  <c r="Y822" i="13"/>
  <c r="Y823" i="13"/>
  <c r="Y824" i="13"/>
  <c r="Y825" i="13"/>
  <c r="Y826" i="13"/>
  <c r="Y827" i="13"/>
  <c r="Y828" i="13"/>
  <c r="Y829" i="13"/>
  <c r="Y830" i="13"/>
  <c r="Y831" i="13"/>
  <c r="Y832" i="13"/>
  <c r="Y833" i="13"/>
  <c r="Y834" i="13"/>
  <c r="Y835" i="13"/>
  <c r="Y836" i="13"/>
  <c r="Y837" i="13"/>
  <c r="Y838" i="13"/>
  <c r="Y839" i="13"/>
  <c r="Y840" i="13"/>
  <c r="Y841" i="13"/>
  <c r="Y842" i="13"/>
  <c r="Y843" i="13"/>
  <c r="Y844" i="13"/>
  <c r="Y845" i="13"/>
  <c r="Y846" i="13"/>
  <c r="Y847" i="13"/>
  <c r="Y848" i="13"/>
  <c r="Y849" i="13"/>
  <c r="Y850" i="13"/>
  <c r="Y851" i="13"/>
  <c r="Y852" i="13"/>
  <c r="Y853" i="13"/>
  <c r="Y854" i="13"/>
  <c r="Y855" i="13"/>
  <c r="Y856" i="13"/>
  <c r="Y857" i="13"/>
  <c r="Y858" i="13"/>
  <c r="Y859" i="13"/>
  <c r="Y860" i="13"/>
  <c r="Y861" i="13"/>
  <c r="Y862" i="13"/>
  <c r="Y863" i="13"/>
  <c r="Y864" i="13"/>
  <c r="Y865" i="13"/>
  <c r="Y866" i="13"/>
  <c r="Y867" i="13"/>
  <c r="Y868" i="13"/>
  <c r="Y869" i="13"/>
  <c r="Y870" i="13"/>
  <c r="Y871" i="13"/>
  <c r="Y872" i="13"/>
  <c r="Y873" i="13"/>
  <c r="Y874" i="13"/>
  <c r="Y875" i="13"/>
  <c r="Y876" i="13"/>
  <c r="Y877" i="13"/>
  <c r="Y878" i="13"/>
  <c r="Y879" i="13"/>
  <c r="Y880" i="13"/>
  <c r="Y881" i="13"/>
  <c r="Y882" i="13"/>
  <c r="Y883" i="13"/>
  <c r="Y884" i="13"/>
  <c r="Y885" i="13"/>
  <c r="Y886" i="13"/>
  <c r="Y887" i="13"/>
  <c r="Y888" i="13"/>
  <c r="Y889" i="13"/>
  <c r="Y890" i="13"/>
  <c r="Y891" i="13"/>
  <c r="Y892" i="13"/>
  <c r="Y893" i="13"/>
  <c r="Y894" i="13"/>
  <c r="Y895" i="13"/>
  <c r="Y896" i="13"/>
  <c r="Y897" i="13"/>
  <c r="Y898" i="13"/>
  <c r="Y899" i="13"/>
  <c r="Y900" i="13"/>
  <c r="Y901" i="13"/>
  <c r="Y902" i="13"/>
  <c r="Y903" i="13"/>
  <c r="Y904" i="13"/>
  <c r="Y905" i="13"/>
  <c r="Y906" i="13"/>
  <c r="Y907" i="13"/>
  <c r="Y908" i="13"/>
  <c r="Y909" i="13"/>
  <c r="Y910" i="13"/>
  <c r="Y911" i="13"/>
  <c r="Y912" i="13"/>
  <c r="Y913" i="13"/>
  <c r="Y914" i="13"/>
  <c r="Y915" i="13"/>
  <c r="Y916" i="13"/>
  <c r="Y917" i="13"/>
  <c r="Y918" i="13"/>
  <c r="Y919" i="13"/>
  <c r="Y920" i="13"/>
  <c r="Y921" i="13"/>
  <c r="Y922" i="13"/>
  <c r="Y923" i="13"/>
  <c r="Y924" i="13"/>
  <c r="Y925" i="13"/>
  <c r="Y926" i="13"/>
  <c r="Y927" i="13"/>
  <c r="Y928" i="13"/>
  <c r="Y929" i="13"/>
  <c r="Y930" i="13"/>
  <c r="Y931" i="13"/>
  <c r="Y932" i="13"/>
  <c r="Y933" i="13"/>
  <c r="Y934" i="13"/>
  <c r="Y935" i="13"/>
  <c r="Y936" i="13"/>
  <c r="Y937" i="13"/>
  <c r="Y938" i="13"/>
  <c r="Y939" i="13"/>
  <c r="Y940" i="13"/>
  <c r="Y941" i="13"/>
  <c r="Y942" i="13"/>
  <c r="Y943" i="13"/>
  <c r="Y944" i="13"/>
  <c r="Y945" i="13"/>
  <c r="Y946" i="13"/>
  <c r="Y947" i="13"/>
  <c r="Y948" i="13"/>
  <c r="Y949" i="13"/>
  <c r="Y950" i="13"/>
  <c r="Y951" i="13"/>
  <c r="Y952" i="13"/>
  <c r="Y953" i="13"/>
  <c r="Y954" i="13"/>
  <c r="Y955" i="13"/>
  <c r="Y956" i="13"/>
  <c r="Y957" i="13"/>
  <c r="Y958" i="13"/>
  <c r="Y959" i="13"/>
  <c r="Y960" i="13"/>
  <c r="Y961" i="13"/>
  <c r="Y962" i="13"/>
  <c r="Y963" i="13"/>
  <c r="Y964" i="13"/>
  <c r="Y965" i="13"/>
  <c r="Y966" i="13"/>
  <c r="Y967" i="13"/>
  <c r="Y968" i="13"/>
  <c r="Y969" i="13"/>
  <c r="Y970" i="13"/>
  <c r="Y971" i="13"/>
  <c r="Y972" i="13"/>
  <c r="Y973" i="13"/>
  <c r="Y974" i="13"/>
  <c r="Y975" i="13"/>
  <c r="Y976" i="13"/>
  <c r="Y977" i="13"/>
  <c r="Y978" i="13"/>
  <c r="Y979" i="13"/>
  <c r="Y980" i="13"/>
  <c r="Y981" i="13"/>
  <c r="Y982" i="13"/>
  <c r="Y983" i="13"/>
  <c r="Y984" i="13"/>
  <c r="Y985" i="13"/>
  <c r="Y986" i="13"/>
  <c r="Y987" i="13"/>
  <c r="Y988" i="13"/>
  <c r="Y989" i="13"/>
  <c r="Y990" i="13"/>
  <c r="Y991" i="13"/>
  <c r="Y992" i="13"/>
  <c r="Y993" i="13"/>
  <c r="Y994" i="13"/>
  <c r="Y995" i="13"/>
  <c r="Y996" i="13"/>
  <c r="Y997" i="13"/>
  <c r="Y998" i="13"/>
  <c r="Y999" i="13"/>
  <c r="Y1000" i="13"/>
  <c r="Y1001" i="13"/>
  <c r="Y1002" i="13"/>
  <c r="Y1003" i="13"/>
  <c r="Y1004" i="13"/>
  <c r="Y1005" i="13"/>
  <c r="Y1006" i="13"/>
  <c r="Y1007" i="13"/>
  <c r="Y1008" i="13"/>
  <c r="Y1009" i="13"/>
  <c r="Y1010" i="13"/>
  <c r="Y1011" i="13"/>
  <c r="Y1012" i="13"/>
  <c r="Y1013" i="13"/>
  <c r="Y1014" i="13"/>
  <c r="Y1015" i="13"/>
  <c r="Y1016" i="13"/>
  <c r="Y1017" i="13"/>
  <c r="Y1018" i="13"/>
  <c r="Y1019" i="13"/>
  <c r="Y1020" i="13"/>
  <c r="Y1021" i="13"/>
  <c r="Y1022" i="13"/>
  <c r="Y1023" i="13"/>
  <c r="Y1024" i="13"/>
  <c r="Y1025" i="13"/>
  <c r="Y1026" i="13"/>
  <c r="Y1027" i="13"/>
  <c r="Y1028" i="13"/>
  <c r="Y1029" i="13"/>
  <c r="Y1030" i="13"/>
  <c r="Y1031" i="13"/>
  <c r="Y1032" i="13"/>
  <c r="Y1033" i="13"/>
  <c r="Y1034" i="13"/>
  <c r="Y1035" i="13"/>
  <c r="Y1036" i="13"/>
  <c r="Y1037" i="13"/>
  <c r="Y1038" i="13"/>
  <c r="Y1039" i="13"/>
  <c r="Y1040" i="13"/>
  <c r="Y1041" i="13"/>
  <c r="Y1042" i="13"/>
  <c r="Y1043" i="13"/>
  <c r="Y1044" i="13"/>
  <c r="Y1045" i="13"/>
  <c r="Y1046" i="13"/>
  <c r="Y1047" i="13"/>
  <c r="Y1048" i="13"/>
  <c r="Y1049" i="13"/>
  <c r="Y1050" i="13"/>
  <c r="Y1051" i="13"/>
  <c r="Y1052" i="13"/>
  <c r="Y1053" i="13"/>
  <c r="Y1054" i="13"/>
  <c r="Y1055" i="13"/>
  <c r="Y1056" i="13"/>
  <c r="Y1057" i="13"/>
  <c r="Y1058" i="13"/>
  <c r="Y1059" i="13"/>
  <c r="Y1060" i="13"/>
  <c r="Y1061" i="13"/>
  <c r="Y1062" i="13"/>
  <c r="Y1063" i="13"/>
  <c r="Y1064" i="13"/>
  <c r="Y1065" i="13"/>
  <c r="Y1066" i="13"/>
  <c r="Y1067" i="13"/>
  <c r="Y1068" i="13"/>
  <c r="Y1069" i="13"/>
  <c r="Y1070" i="13"/>
  <c r="Y1071" i="13"/>
  <c r="Y1072" i="13"/>
  <c r="Y1073" i="13"/>
  <c r="Y1074" i="13"/>
  <c r="Y1075" i="13"/>
  <c r="Y1076" i="13"/>
  <c r="Y1077" i="13"/>
  <c r="Y1078" i="13"/>
  <c r="Y1079" i="13"/>
  <c r="Y1080" i="13"/>
  <c r="Y1081" i="13"/>
  <c r="Y1082" i="13"/>
  <c r="Y1083" i="13"/>
  <c r="Y1084" i="13"/>
  <c r="Y1085" i="13"/>
  <c r="Y1086" i="13"/>
  <c r="Y1087" i="13"/>
  <c r="Y1088" i="13"/>
  <c r="Y1089" i="13"/>
  <c r="Y1090" i="13"/>
  <c r="Y1091" i="13"/>
  <c r="Y1092" i="13"/>
  <c r="Y1093" i="13"/>
  <c r="Y1094" i="13"/>
  <c r="Y1095" i="13"/>
  <c r="Y1096" i="13"/>
  <c r="Y1097" i="13"/>
  <c r="Y1098" i="13"/>
  <c r="Y1099" i="13"/>
  <c r="Y1100" i="13"/>
  <c r="Y1101" i="13"/>
  <c r="Y1102" i="13"/>
  <c r="Y1103" i="13"/>
  <c r="Y1104" i="13"/>
  <c r="Y1105" i="13"/>
  <c r="Y1106" i="13"/>
  <c r="Y1107" i="13"/>
  <c r="Y1108" i="13"/>
  <c r="Y1109" i="13"/>
  <c r="Y1110" i="13"/>
  <c r="Y1111" i="13"/>
  <c r="Y1112" i="13"/>
  <c r="Y1113" i="13"/>
  <c r="Y1114" i="13"/>
  <c r="Y1115" i="13"/>
  <c r="Y1116" i="13"/>
  <c r="Y1117" i="13"/>
  <c r="Y1118" i="13"/>
  <c r="Y1119" i="13"/>
  <c r="Y1120" i="13"/>
  <c r="Y1121" i="13"/>
  <c r="Y1122" i="13"/>
  <c r="Y1123" i="13"/>
  <c r="Y1124" i="13"/>
  <c r="Y1125" i="13"/>
  <c r="Y1126" i="13"/>
  <c r="Y1127" i="13"/>
  <c r="Y1128" i="13"/>
  <c r="Y1129" i="13"/>
  <c r="Y1130" i="13"/>
  <c r="Y1131" i="13"/>
  <c r="Y1132" i="13"/>
  <c r="Y1133" i="13"/>
  <c r="Y1134" i="13"/>
  <c r="Y1135" i="13"/>
  <c r="Y1136" i="13"/>
  <c r="Y1137" i="13"/>
  <c r="Y1138" i="13"/>
  <c r="Y1139" i="13"/>
  <c r="Y1140" i="13"/>
  <c r="Y1141" i="13"/>
  <c r="Y1142" i="13"/>
  <c r="Y1143" i="13"/>
  <c r="Y1144" i="13"/>
  <c r="Y1145" i="13"/>
  <c r="Y1146" i="13"/>
  <c r="Y1147" i="13"/>
  <c r="Y1148" i="13"/>
  <c r="Y1149" i="13"/>
  <c r="Y1150" i="13"/>
  <c r="Y1151" i="13"/>
  <c r="Y1152" i="13"/>
  <c r="Y1153" i="13"/>
  <c r="Y1154" i="13"/>
  <c r="Y1155" i="13"/>
  <c r="Y1156" i="13"/>
  <c r="Y1157" i="13"/>
  <c r="Y1158" i="13"/>
  <c r="Y1159" i="13"/>
  <c r="Y1160" i="13"/>
  <c r="Y1161" i="13"/>
  <c r="Y1162" i="13"/>
  <c r="Y1163" i="13"/>
  <c r="Y1164" i="13"/>
  <c r="Y1165" i="13"/>
  <c r="Y1166" i="13"/>
  <c r="Y1167" i="13"/>
  <c r="Y1168" i="13"/>
  <c r="Y1169" i="13"/>
  <c r="Y1170" i="13"/>
  <c r="Y1171" i="13"/>
  <c r="Y1172" i="13"/>
  <c r="Y1173" i="13"/>
  <c r="Y1174" i="13"/>
  <c r="Y1175" i="13"/>
  <c r="Y1176" i="13"/>
  <c r="Y1177" i="13"/>
  <c r="Y1178" i="13"/>
  <c r="Y1179" i="13"/>
  <c r="Y1180" i="13"/>
  <c r="Y1181" i="13"/>
  <c r="Y1182" i="13"/>
  <c r="Y1183" i="13"/>
  <c r="Y1184" i="13"/>
  <c r="Y1185" i="13"/>
  <c r="Y1186" i="13"/>
  <c r="Y1187" i="13"/>
  <c r="Y1188" i="13"/>
  <c r="Y1189" i="13"/>
  <c r="Y1190" i="13"/>
  <c r="Y1191" i="13"/>
  <c r="Y1192" i="13"/>
  <c r="Y1193" i="13"/>
  <c r="Y1194" i="13"/>
  <c r="Y1195" i="13"/>
  <c r="Y1196" i="13"/>
  <c r="Y1197" i="13"/>
  <c r="Y1198" i="13"/>
  <c r="Y1199" i="13"/>
  <c r="Y1200" i="13"/>
  <c r="Y1201" i="13"/>
  <c r="Y1202" i="13"/>
  <c r="Y1203" i="13"/>
  <c r="Y1204" i="13"/>
  <c r="Y1205" i="13"/>
  <c r="Y1206" i="13"/>
  <c r="Y1207" i="13"/>
  <c r="Y1208" i="13"/>
  <c r="Y1209" i="13"/>
  <c r="Y1210" i="13"/>
  <c r="Y1211" i="13"/>
  <c r="Y1212" i="13"/>
  <c r="Y1213" i="13"/>
  <c r="Y1214" i="13"/>
  <c r="Y1215" i="13"/>
  <c r="Y1216" i="13"/>
  <c r="Y1217" i="13"/>
  <c r="Y1218" i="13"/>
  <c r="Y1219" i="13"/>
  <c r="Y1220" i="13"/>
  <c r="Y1221" i="13"/>
  <c r="Y1222" i="13"/>
  <c r="Y1223" i="13"/>
  <c r="Y1224" i="13"/>
  <c r="Y1225" i="13"/>
  <c r="Y1226" i="13"/>
  <c r="Y1227" i="13"/>
  <c r="Y1228" i="13"/>
  <c r="Y1229" i="13"/>
  <c r="Y1230" i="13"/>
  <c r="Y1231" i="13"/>
  <c r="Y1232" i="13"/>
  <c r="Y1233" i="13"/>
  <c r="Y1234" i="13"/>
  <c r="Y1235" i="13"/>
  <c r="Y1236" i="13"/>
  <c r="Y1237" i="13"/>
  <c r="Y1238" i="13"/>
  <c r="Y1239" i="13"/>
  <c r="Y1240" i="13"/>
  <c r="Y1241" i="13"/>
  <c r="Y1242" i="13"/>
  <c r="Y1243" i="13"/>
  <c r="Y1244" i="13"/>
  <c r="Y1245" i="13"/>
  <c r="Y1246" i="13"/>
  <c r="Y1247" i="13"/>
  <c r="Y1248" i="13"/>
  <c r="Y1249" i="13"/>
  <c r="Y1250" i="13"/>
  <c r="Y1251" i="13"/>
  <c r="Y1252" i="13"/>
  <c r="Y1253" i="13"/>
  <c r="Y1254" i="13"/>
  <c r="Y1255" i="13"/>
  <c r="Y1256" i="13"/>
  <c r="Y1257" i="13"/>
  <c r="Y1258" i="13"/>
  <c r="Y1259" i="13"/>
  <c r="Y1260" i="13"/>
  <c r="Y1261" i="13"/>
  <c r="Y1262" i="13"/>
  <c r="Y1263" i="13"/>
  <c r="Y1264" i="13"/>
  <c r="Y1265" i="13"/>
  <c r="Y1266" i="13"/>
  <c r="Y1267" i="13"/>
  <c r="Y1268" i="13"/>
  <c r="Y1269" i="13"/>
  <c r="Y1270" i="13"/>
  <c r="Y1271" i="13"/>
  <c r="Y1272" i="13"/>
  <c r="Y1273" i="13"/>
  <c r="Y1274" i="13"/>
  <c r="Y1275" i="13"/>
  <c r="Y1276" i="13"/>
  <c r="Y1277" i="13"/>
  <c r="Y1278" i="13"/>
  <c r="Y1279" i="13"/>
  <c r="Y1280" i="13"/>
  <c r="Y1281" i="13"/>
  <c r="Y1282" i="13"/>
  <c r="Y1283" i="13"/>
  <c r="Y1284" i="13"/>
  <c r="Y1285" i="13"/>
  <c r="Y1286" i="13"/>
  <c r="Y1287" i="13"/>
  <c r="Y1288" i="13"/>
  <c r="Y1289" i="13"/>
  <c r="Y1290" i="13"/>
  <c r="Y1291" i="13"/>
  <c r="Y1292" i="13"/>
  <c r="Y1293" i="13"/>
  <c r="Y1294" i="13"/>
  <c r="Y1295" i="13"/>
  <c r="Y1296" i="13"/>
  <c r="Y1297" i="13"/>
  <c r="Y1298" i="13"/>
  <c r="Y1299" i="13"/>
  <c r="Y1300" i="13"/>
  <c r="Y1301" i="13"/>
  <c r="Y1302" i="13"/>
  <c r="Y1303" i="13"/>
  <c r="Y1304" i="13"/>
  <c r="Y1305" i="13"/>
  <c r="Y1306" i="13"/>
  <c r="Y1307" i="13"/>
  <c r="Y1308" i="13"/>
  <c r="Y1309" i="13"/>
  <c r="Y1310" i="13"/>
  <c r="Y1311" i="13"/>
  <c r="Y1312" i="13"/>
  <c r="Y1313" i="13"/>
  <c r="Y1314" i="13"/>
  <c r="Y1315" i="13"/>
  <c r="Y1316" i="13"/>
  <c r="Y1317" i="13"/>
  <c r="Y1318" i="13"/>
  <c r="Y1319" i="13"/>
  <c r="Y1320" i="13"/>
  <c r="Y1321" i="13"/>
  <c r="Y1322" i="13"/>
  <c r="Y1323" i="13"/>
  <c r="Y1324" i="13"/>
  <c r="Y1325" i="13"/>
  <c r="Y1326" i="13"/>
  <c r="Y1327" i="13"/>
  <c r="Y1328" i="13"/>
  <c r="Y1329" i="13"/>
  <c r="Y1330" i="13"/>
  <c r="Y1331" i="13"/>
  <c r="Y1332" i="13"/>
  <c r="Y1333" i="13"/>
  <c r="Y1334" i="13"/>
  <c r="Y1335" i="13"/>
  <c r="Y1336" i="13"/>
  <c r="Y1337" i="13"/>
  <c r="Y1338" i="13"/>
  <c r="Y1339" i="13"/>
  <c r="Y1340" i="13"/>
  <c r="Y1341" i="13"/>
  <c r="Y1342" i="13"/>
  <c r="Y1343" i="13"/>
  <c r="Y1344" i="13"/>
  <c r="Y1345" i="13"/>
  <c r="Y1346" i="13"/>
  <c r="Y1347" i="13"/>
  <c r="Y1348" i="13"/>
  <c r="Y1349" i="13"/>
  <c r="Y1350" i="13"/>
  <c r="Y1351" i="13"/>
  <c r="Y1352" i="13"/>
  <c r="Y1353" i="13"/>
  <c r="Y1354" i="13"/>
  <c r="Y1355" i="13"/>
  <c r="Y1356" i="13"/>
  <c r="Y1357" i="13"/>
  <c r="Y1358" i="13"/>
  <c r="Y1359" i="13"/>
  <c r="Y1360" i="13"/>
  <c r="Y1361" i="13"/>
  <c r="Y1362" i="13"/>
  <c r="Y1363" i="13"/>
  <c r="Y1364" i="13"/>
  <c r="Y1365" i="13"/>
  <c r="Y1366" i="13"/>
  <c r="Y1367" i="13"/>
  <c r="Y1368" i="13"/>
  <c r="Y1369" i="13"/>
  <c r="Y1370" i="13"/>
  <c r="Y1371" i="13"/>
  <c r="Y1372" i="13"/>
  <c r="Y1373" i="13"/>
  <c r="Y1374" i="13"/>
  <c r="Y1375" i="13"/>
  <c r="Y1376" i="13"/>
  <c r="Y1377" i="13"/>
  <c r="Y1378" i="13"/>
  <c r="Y1379" i="13"/>
  <c r="Y1380" i="13"/>
  <c r="Y1381" i="13"/>
  <c r="Y1382" i="13"/>
  <c r="Y1383" i="13"/>
  <c r="Y1384" i="13"/>
  <c r="Y1385" i="13"/>
  <c r="Y1386" i="13"/>
  <c r="Y1387" i="13"/>
  <c r="Y1388" i="13"/>
  <c r="Y1389" i="13"/>
  <c r="Y1390" i="13"/>
  <c r="Y1391" i="13"/>
  <c r="Y1392" i="13"/>
  <c r="Y1393" i="13"/>
  <c r="Y1394" i="13"/>
  <c r="Y1395" i="13"/>
  <c r="Y1396" i="13"/>
  <c r="Y1397" i="13"/>
  <c r="Y1398" i="13"/>
  <c r="Y1399" i="13"/>
  <c r="Y1400" i="13"/>
  <c r="Y1401" i="13"/>
  <c r="Y1402" i="13"/>
  <c r="Y1403" i="13"/>
  <c r="Y1404" i="13"/>
  <c r="Y1405" i="13"/>
  <c r="Y1406" i="13"/>
  <c r="Y1407" i="13"/>
  <c r="Y1408" i="13"/>
  <c r="Y1409" i="13"/>
  <c r="Y1410" i="13"/>
  <c r="Y1411" i="13"/>
  <c r="Y1412" i="13"/>
  <c r="Y1413" i="13"/>
  <c r="Y1414" i="13"/>
  <c r="Y1415" i="13"/>
  <c r="Y1416" i="13"/>
  <c r="Y1417" i="13"/>
  <c r="Y1418" i="13"/>
  <c r="Y1419" i="13"/>
  <c r="Y1420" i="13"/>
  <c r="Y1421" i="13"/>
  <c r="Y1422" i="13"/>
  <c r="Y1423" i="13"/>
  <c r="Y1424" i="13"/>
  <c r="Y1425" i="13"/>
  <c r="Y1426" i="13"/>
  <c r="Y1427" i="13"/>
  <c r="Y1428" i="13"/>
  <c r="Y1429" i="13"/>
  <c r="Y1430" i="13"/>
  <c r="Y1431" i="13"/>
  <c r="Y1432" i="13"/>
  <c r="Y1433" i="13"/>
  <c r="Y1434" i="13"/>
  <c r="Y1435" i="13"/>
  <c r="Y1436" i="13"/>
  <c r="Y1437" i="13"/>
  <c r="Y1438" i="13"/>
  <c r="Y1439" i="13"/>
  <c r="Y1440" i="13"/>
  <c r="Y1441" i="13"/>
  <c r="Y1442" i="13"/>
  <c r="Y1443" i="13"/>
  <c r="Y1444" i="13"/>
  <c r="Y1445" i="13"/>
  <c r="Y1446" i="13"/>
  <c r="Y1447" i="13"/>
  <c r="Y1448" i="13"/>
  <c r="Y1449" i="13"/>
  <c r="Y1450" i="13"/>
  <c r="Y1451" i="13"/>
  <c r="Y1452" i="13"/>
  <c r="Y1453" i="13"/>
  <c r="Y1454" i="13"/>
  <c r="Y1455" i="13"/>
  <c r="Y1456" i="13"/>
  <c r="Y1457" i="13"/>
  <c r="Y1458" i="13"/>
  <c r="Y1459" i="13"/>
  <c r="Y1460" i="13"/>
  <c r="Y1461" i="13"/>
  <c r="Y1462" i="13"/>
  <c r="Y1463" i="13"/>
  <c r="Y1464" i="13"/>
  <c r="Y1465" i="13"/>
  <c r="Y1466" i="13"/>
  <c r="Y1467" i="13"/>
  <c r="Y1468" i="13"/>
  <c r="Y1469" i="13"/>
  <c r="Y1470" i="13"/>
  <c r="Y1471" i="13"/>
  <c r="Y1472" i="13"/>
  <c r="Y1473" i="13"/>
  <c r="Y1474" i="13"/>
  <c r="Y1475" i="13"/>
  <c r="Y1476" i="13"/>
  <c r="Y1477" i="13"/>
  <c r="Y1478" i="13"/>
  <c r="Y1479" i="13"/>
  <c r="Y1480" i="13"/>
  <c r="Y1481" i="13"/>
  <c r="Y1482" i="13"/>
  <c r="Y1483" i="13"/>
  <c r="Y1484" i="13"/>
  <c r="Y1485" i="13"/>
  <c r="Y1486" i="13"/>
  <c r="Y1487" i="13"/>
  <c r="Y1488" i="13"/>
  <c r="Y1489" i="13"/>
  <c r="Y1490" i="13"/>
  <c r="Y1491" i="13"/>
  <c r="Y1492" i="13"/>
  <c r="Y1493" i="13"/>
  <c r="Y1494" i="13"/>
  <c r="Y1495" i="13"/>
  <c r="Y1496" i="13"/>
  <c r="Y1497" i="13"/>
  <c r="Y1498" i="13"/>
  <c r="Y1499" i="13"/>
  <c r="Y1500" i="13"/>
  <c r="Y1501" i="13"/>
  <c r="Y1502" i="13"/>
  <c r="Y1503" i="13"/>
  <c r="Y1504" i="13"/>
  <c r="Y1505" i="13"/>
  <c r="Y1506" i="13"/>
  <c r="Y1507" i="13"/>
  <c r="Y1508" i="13"/>
  <c r="Y1509" i="13"/>
  <c r="Y1510" i="13"/>
  <c r="Y1511" i="13"/>
  <c r="Y1512" i="13"/>
  <c r="Y1513" i="13"/>
  <c r="Y1514" i="13"/>
  <c r="Y1515" i="13"/>
  <c r="Y1516" i="13"/>
  <c r="Y1517" i="13"/>
  <c r="Y1518" i="13"/>
  <c r="Y1519" i="13"/>
  <c r="Y1520" i="13"/>
  <c r="Y1521" i="13"/>
  <c r="Y1522" i="13"/>
  <c r="Y1523" i="13"/>
  <c r="Y1524" i="13"/>
  <c r="Y1525" i="13"/>
  <c r="Y1526" i="13"/>
  <c r="Y1527" i="13"/>
  <c r="Y1528" i="13"/>
  <c r="Y1529" i="13"/>
  <c r="Y1530" i="13"/>
  <c r="Y1531" i="13"/>
  <c r="Y1532" i="13"/>
  <c r="Y1533" i="13"/>
  <c r="Y1534" i="13"/>
  <c r="Y1535" i="13"/>
  <c r="Y1536" i="13"/>
  <c r="Y1537" i="13"/>
  <c r="Y1538" i="13"/>
  <c r="Y1539" i="13"/>
  <c r="Y1540" i="13"/>
  <c r="Y1541" i="13"/>
  <c r="Y1542" i="13"/>
  <c r="Y1543" i="13"/>
  <c r="Y1544" i="13"/>
  <c r="Y1545" i="13"/>
  <c r="Y1546" i="13"/>
  <c r="Y1547" i="13"/>
  <c r="Y1548" i="13"/>
  <c r="Y1549" i="13"/>
  <c r="Y1550" i="13"/>
  <c r="Y1551" i="13"/>
  <c r="Y1552" i="13"/>
  <c r="Y1553" i="13"/>
  <c r="Y1554" i="13"/>
  <c r="Y1555" i="13"/>
  <c r="Y1556" i="13"/>
  <c r="Y1557" i="13"/>
  <c r="Y1558" i="13"/>
  <c r="Y1559" i="13"/>
  <c r="Y1560" i="13"/>
  <c r="Y1561" i="13"/>
  <c r="Y1562" i="13"/>
  <c r="Y1563" i="13"/>
  <c r="Y1564" i="13"/>
  <c r="Y1565" i="13"/>
  <c r="Y1566" i="13"/>
  <c r="Y1567" i="13"/>
  <c r="Y1568" i="13"/>
  <c r="Y1569" i="13"/>
  <c r="Y1570" i="13"/>
  <c r="Y1571" i="13"/>
  <c r="Y1572" i="13"/>
  <c r="Y1573" i="13"/>
  <c r="Y1574" i="13"/>
  <c r="Y1575" i="13"/>
  <c r="Y1576" i="13"/>
  <c r="Y1577" i="13"/>
  <c r="Y1578" i="13"/>
  <c r="Y1579" i="13"/>
  <c r="Y1580" i="13"/>
  <c r="Y1581" i="13"/>
  <c r="Y1582" i="13"/>
  <c r="Y1583" i="13"/>
  <c r="Y1584" i="13"/>
  <c r="Y1585" i="13"/>
  <c r="Y1586" i="13"/>
  <c r="Y1587" i="13"/>
  <c r="Y1588" i="13"/>
  <c r="Y1589" i="13"/>
  <c r="Y1590" i="13"/>
  <c r="Y1591" i="13"/>
  <c r="Y1592" i="13"/>
  <c r="Y1593" i="13"/>
  <c r="Y1594" i="13"/>
  <c r="Y1595" i="13"/>
  <c r="Y1596" i="13"/>
  <c r="Y1597" i="13"/>
  <c r="Y1598" i="13"/>
  <c r="Y1599" i="13"/>
  <c r="Y1600" i="13"/>
  <c r="Y1601" i="13"/>
  <c r="Y1602" i="13"/>
  <c r="Y1603" i="13"/>
  <c r="Y1604" i="13"/>
  <c r="Y1605" i="13"/>
  <c r="Y1606" i="13"/>
  <c r="Y1607" i="13"/>
  <c r="Y1608" i="13"/>
  <c r="Y1609" i="13"/>
  <c r="Y1610" i="13"/>
  <c r="Y1611" i="13"/>
  <c r="Y1612" i="13"/>
  <c r="Y1613" i="13"/>
  <c r="Y1614" i="13"/>
  <c r="Y1615" i="13"/>
  <c r="Y1616" i="13"/>
  <c r="Y1617" i="13"/>
  <c r="Y1618" i="13"/>
  <c r="Y1619" i="13"/>
  <c r="Y1620" i="13"/>
  <c r="Y1621" i="13"/>
  <c r="Y1622" i="13"/>
  <c r="Y1623" i="13"/>
  <c r="Y1624" i="13"/>
  <c r="Y1625" i="13"/>
  <c r="Y1626" i="13"/>
  <c r="Y1627" i="13"/>
  <c r="Y1628" i="13"/>
  <c r="Y1629" i="13"/>
  <c r="Y1630" i="13"/>
  <c r="Y1631" i="13"/>
  <c r="Y1632" i="13"/>
  <c r="Y1633" i="13"/>
  <c r="Y1634" i="13"/>
  <c r="Y1635" i="13"/>
  <c r="Y1636" i="13"/>
  <c r="Y1637" i="13"/>
  <c r="Y1638" i="13"/>
  <c r="Y1639" i="13"/>
  <c r="Y1640" i="13"/>
  <c r="Y1641" i="13"/>
  <c r="Y1642" i="13"/>
  <c r="Y1643" i="13"/>
  <c r="Y1644" i="13"/>
  <c r="Y1645" i="13"/>
  <c r="Y1646" i="13"/>
  <c r="Y1647" i="13"/>
  <c r="Y1648" i="13"/>
  <c r="Y1649" i="13"/>
  <c r="Y1650" i="13"/>
  <c r="Y1651" i="13"/>
  <c r="Y1652" i="13"/>
  <c r="Y1653" i="13"/>
  <c r="Y1654" i="13"/>
  <c r="Y1655" i="13"/>
  <c r="Y1656" i="13"/>
  <c r="Y1657" i="13"/>
  <c r="Y1658" i="13"/>
  <c r="Y1659" i="13"/>
  <c r="Y1660" i="13"/>
  <c r="Y1661" i="13"/>
  <c r="Y1662" i="13"/>
  <c r="Y1663" i="13"/>
  <c r="Y1664" i="13"/>
  <c r="Y1665" i="13"/>
  <c r="Y1666" i="13"/>
  <c r="Y1667" i="13"/>
  <c r="Y1668" i="13"/>
  <c r="Y1669" i="13"/>
  <c r="Y1670" i="13"/>
  <c r="Y1671" i="13"/>
  <c r="Y1672" i="13"/>
  <c r="Y1673" i="13"/>
  <c r="Y1674" i="13"/>
  <c r="Y1675" i="13"/>
  <c r="Y1676" i="13"/>
  <c r="Y1677" i="13"/>
  <c r="Y1678" i="13"/>
  <c r="Y1679" i="13"/>
  <c r="Y1680" i="13"/>
  <c r="Y1681" i="13"/>
  <c r="Y1682" i="13"/>
  <c r="Y1683" i="13"/>
  <c r="Y1684" i="13"/>
  <c r="Y1685" i="13"/>
  <c r="Y1686" i="13"/>
  <c r="Y1687" i="13"/>
  <c r="Y1688" i="13"/>
  <c r="Y1689" i="13"/>
  <c r="Y1690" i="13"/>
  <c r="Y1691" i="13"/>
  <c r="Y1692" i="13"/>
  <c r="Y1693" i="13"/>
  <c r="Y1694" i="13"/>
  <c r="Y1695" i="13"/>
  <c r="Y1696" i="13"/>
  <c r="Y1697" i="13"/>
  <c r="Y1698" i="13"/>
  <c r="Y1699" i="13"/>
  <c r="Y1700" i="13"/>
  <c r="Y1701" i="13"/>
  <c r="Y1702" i="13"/>
  <c r="Y1703" i="13"/>
  <c r="Y1704" i="13"/>
  <c r="Y1705" i="13"/>
  <c r="Y1706" i="13"/>
  <c r="Y1707" i="13"/>
  <c r="Y1708" i="13"/>
  <c r="Y1709" i="13"/>
  <c r="Y1710" i="13"/>
  <c r="Y1711" i="13"/>
  <c r="Y1712" i="13"/>
  <c r="Y1713" i="13"/>
  <c r="Y1714" i="13"/>
  <c r="Y1715" i="13"/>
  <c r="Y1716" i="13"/>
  <c r="Y1717" i="13"/>
  <c r="Y1718" i="13"/>
  <c r="Y1719" i="13"/>
  <c r="Y1720" i="13"/>
  <c r="Y1721" i="13"/>
  <c r="Y1722" i="13"/>
  <c r="Y1723" i="13"/>
  <c r="Y1724" i="13"/>
  <c r="Y1725" i="13"/>
  <c r="Y1726" i="13"/>
  <c r="Y1727" i="13"/>
  <c r="Y1728" i="13"/>
  <c r="Y1729" i="13"/>
  <c r="Y1730" i="13"/>
  <c r="Y1731" i="13"/>
  <c r="Y1732" i="13"/>
  <c r="Y1733" i="13"/>
  <c r="Y1734" i="13"/>
  <c r="Y1735" i="13"/>
  <c r="Y1736" i="13"/>
  <c r="Y1737" i="13"/>
  <c r="Y1738" i="13"/>
  <c r="Y1739" i="13"/>
  <c r="Y1740" i="13"/>
  <c r="Y1741" i="13"/>
  <c r="Y1742" i="13"/>
  <c r="Y1743" i="13"/>
  <c r="Y1744" i="13"/>
  <c r="Y1745" i="13"/>
  <c r="Y1746" i="13"/>
  <c r="Y1747" i="13"/>
  <c r="Y1748" i="13"/>
  <c r="Y1749" i="13"/>
  <c r="Y1750" i="13"/>
  <c r="Y1751" i="13"/>
  <c r="Y1752" i="13"/>
  <c r="Y1753" i="13"/>
  <c r="Y1754" i="13"/>
  <c r="Y1755" i="13"/>
  <c r="Y1756" i="13"/>
  <c r="Y1757" i="13"/>
  <c r="Y1758" i="13"/>
  <c r="Y1759" i="13"/>
  <c r="Y1760" i="13"/>
  <c r="Y1761" i="13"/>
  <c r="Y1762" i="13"/>
  <c r="Y1763" i="13"/>
  <c r="Y1764" i="13"/>
  <c r="Y1765" i="13"/>
  <c r="Y1766" i="13"/>
  <c r="Y1767" i="13"/>
  <c r="Y1768" i="13"/>
  <c r="Y1769" i="13"/>
  <c r="Y1770" i="13"/>
  <c r="Y1771" i="13"/>
  <c r="Y1772" i="13"/>
  <c r="Y1773" i="13"/>
  <c r="Y1774" i="13"/>
  <c r="Y1775" i="13"/>
  <c r="Y1776" i="13"/>
  <c r="Y1777" i="13"/>
  <c r="Y1778" i="13"/>
  <c r="Y1779" i="13"/>
  <c r="Y1780" i="13"/>
  <c r="Y1781" i="13"/>
  <c r="Y1782" i="13"/>
  <c r="Y1783" i="13"/>
  <c r="Y1784" i="13"/>
  <c r="Y1785" i="13"/>
  <c r="Y1786" i="13"/>
  <c r="Y1787" i="13"/>
  <c r="Y1788" i="13"/>
  <c r="Y1789" i="13"/>
  <c r="Y1790" i="13"/>
  <c r="Y1791" i="13"/>
  <c r="Y1792" i="13"/>
  <c r="Y1793" i="13"/>
  <c r="Y1794" i="13"/>
  <c r="Y1795" i="13"/>
  <c r="Y1796" i="13"/>
  <c r="Y1797" i="13"/>
  <c r="Y1798" i="13"/>
  <c r="Y1799" i="13"/>
  <c r="Y1800" i="13"/>
  <c r="Y1801" i="13"/>
  <c r="Y1802" i="13"/>
  <c r="Y1803" i="13"/>
  <c r="Y1804" i="13"/>
  <c r="Y1805" i="13"/>
  <c r="Y1806" i="13"/>
  <c r="Y1807" i="13"/>
  <c r="Y1808" i="13"/>
  <c r="Y1809" i="13"/>
  <c r="Y1810" i="13"/>
  <c r="Y1811" i="13"/>
  <c r="Y1812" i="13"/>
  <c r="Y1813" i="13"/>
  <c r="Y1814" i="13"/>
  <c r="Y1815" i="13"/>
  <c r="Y1816" i="13"/>
  <c r="Y1817" i="13"/>
  <c r="Y1818" i="13"/>
  <c r="Y1819" i="13"/>
  <c r="Y1820" i="13"/>
  <c r="Y1821" i="13"/>
  <c r="Y1822" i="13"/>
  <c r="Y1823" i="13"/>
  <c r="Y1824" i="13"/>
  <c r="Y1825" i="13"/>
  <c r="Y1826" i="13"/>
  <c r="Y1827" i="13"/>
  <c r="Y1828" i="13"/>
  <c r="Y1829" i="13"/>
  <c r="Y1830" i="13"/>
  <c r="Y1831" i="13"/>
  <c r="Y1832" i="13"/>
  <c r="Y1833" i="13"/>
  <c r="Y1834" i="13"/>
  <c r="Y1835" i="13"/>
  <c r="Y1836" i="13"/>
  <c r="Y1837" i="13"/>
  <c r="Y1838" i="13"/>
  <c r="Y1839" i="13"/>
  <c r="Y1840" i="13"/>
  <c r="Y1841" i="13"/>
  <c r="Y1842" i="13"/>
  <c r="Y1843" i="13"/>
  <c r="Y1844" i="13"/>
  <c r="Y1845" i="13"/>
  <c r="Y1846" i="13"/>
  <c r="Y1847" i="13"/>
  <c r="Y1848" i="13"/>
  <c r="Y1849" i="13"/>
  <c r="Y1850" i="13"/>
  <c r="Y1851" i="13"/>
  <c r="Y1852" i="13"/>
  <c r="Y1853" i="13"/>
  <c r="Y1854" i="13"/>
  <c r="Y1855" i="13"/>
  <c r="Y1856" i="13"/>
  <c r="Y1857" i="13"/>
  <c r="Y1858" i="13"/>
  <c r="Y1859" i="13"/>
  <c r="Y1860" i="13"/>
  <c r="Y1861" i="13"/>
  <c r="Y1862" i="13"/>
  <c r="Y1863" i="13"/>
  <c r="Y1864" i="13"/>
  <c r="Y1865" i="13"/>
  <c r="Y1866" i="13"/>
  <c r="Y1867" i="13"/>
  <c r="Y1868" i="13"/>
  <c r="Y1869" i="13"/>
  <c r="Y1870" i="13"/>
  <c r="Y1871" i="13"/>
  <c r="Y1872" i="13"/>
  <c r="Y1873" i="13"/>
  <c r="Y1874" i="13"/>
  <c r="Y1875" i="13"/>
  <c r="Y1876" i="13"/>
  <c r="Y1877" i="13"/>
  <c r="Y1878" i="13"/>
  <c r="Y1879" i="13"/>
  <c r="Y1880" i="13"/>
  <c r="Y1881" i="13"/>
  <c r="Y1882" i="13"/>
  <c r="Y1883" i="13"/>
  <c r="Y1884" i="13"/>
  <c r="Y1885" i="13"/>
  <c r="Y1886" i="13"/>
  <c r="Y1887" i="13"/>
  <c r="Y1888" i="13"/>
  <c r="Y1889" i="13"/>
  <c r="Y1890" i="13"/>
  <c r="Y1891" i="13"/>
  <c r="Y1892" i="13"/>
  <c r="Y1893" i="13"/>
  <c r="Y1894" i="13"/>
  <c r="Y1895" i="13"/>
  <c r="Y1896" i="13"/>
  <c r="Y1897" i="13"/>
  <c r="Y1898" i="13"/>
  <c r="Y1899" i="13"/>
  <c r="Y1900" i="13"/>
  <c r="Y1901" i="13"/>
  <c r="Y1902" i="13"/>
  <c r="Y1903" i="13"/>
  <c r="Y1904" i="13"/>
  <c r="Y1905" i="13"/>
  <c r="Y1906" i="13"/>
  <c r="Y1907" i="13"/>
  <c r="Y1908" i="13"/>
  <c r="Y1909" i="13"/>
  <c r="Y1910" i="13"/>
  <c r="Y1911" i="13"/>
  <c r="Y1912" i="13"/>
  <c r="Y1913" i="13"/>
  <c r="Y1914" i="13"/>
  <c r="Y1915" i="13"/>
  <c r="Y1916" i="13"/>
  <c r="Y1917" i="13"/>
  <c r="Y1918" i="13"/>
  <c r="Y1919" i="13"/>
  <c r="Y1920" i="13"/>
  <c r="Y1921" i="13"/>
  <c r="Y1922" i="13"/>
  <c r="Y1923" i="13"/>
  <c r="Y1924" i="13"/>
  <c r="Y1925" i="13"/>
  <c r="Y1926" i="13"/>
  <c r="Y1927" i="13"/>
  <c r="Y1928" i="13"/>
  <c r="Y1929" i="13"/>
  <c r="Y1930" i="13"/>
  <c r="Y1931" i="13"/>
  <c r="Y1932" i="13"/>
  <c r="Y1933" i="13"/>
  <c r="Y1934" i="13"/>
  <c r="Y1935" i="13"/>
  <c r="Y1936" i="13"/>
  <c r="Y1937" i="13"/>
  <c r="Y1938" i="13"/>
  <c r="Y1939" i="13"/>
  <c r="Y1940" i="13"/>
  <c r="Y1941" i="13"/>
  <c r="Y1942" i="13"/>
  <c r="Y1943" i="13"/>
  <c r="Y1944" i="13"/>
  <c r="Y1945" i="13"/>
  <c r="Y1946" i="13"/>
  <c r="Y1947" i="13"/>
  <c r="Y1948" i="13"/>
  <c r="Y1949" i="13"/>
  <c r="Y1950" i="13"/>
  <c r="Y1951" i="13"/>
  <c r="Y1952" i="13"/>
  <c r="Y1953" i="13"/>
  <c r="Y1954" i="13"/>
  <c r="Y1955" i="13"/>
  <c r="Y1956" i="13"/>
  <c r="Y1957" i="13"/>
  <c r="Y1958" i="13"/>
  <c r="Y1959" i="13"/>
  <c r="Y1960" i="13"/>
  <c r="Y1961" i="13"/>
  <c r="Y1962" i="13"/>
  <c r="Y1963" i="13"/>
  <c r="Y1964" i="13"/>
  <c r="Y1965" i="13"/>
  <c r="Y1966" i="13"/>
  <c r="Y1967" i="13"/>
  <c r="Y1968" i="13"/>
  <c r="Y1969" i="13"/>
  <c r="Y1970" i="13"/>
  <c r="Y1971" i="13"/>
  <c r="Y1972" i="13"/>
  <c r="Y1973" i="13"/>
  <c r="Y1974" i="13"/>
  <c r="Y1975" i="13"/>
  <c r="Y1976" i="13"/>
  <c r="Y1977" i="13"/>
  <c r="Y1978" i="13"/>
  <c r="Y1979" i="13"/>
  <c r="Y1980" i="13"/>
  <c r="Y1981" i="13"/>
  <c r="Y1982" i="13"/>
  <c r="Y1983" i="13"/>
  <c r="Y1984" i="13"/>
  <c r="Y1985" i="13"/>
  <c r="Y1986" i="13"/>
  <c r="Y1987" i="13"/>
  <c r="Y1988" i="13"/>
  <c r="Y1989" i="13"/>
  <c r="Y1990" i="13"/>
  <c r="Y1991" i="13"/>
  <c r="Y1992" i="13"/>
  <c r="Y1993" i="13"/>
  <c r="Y1994" i="13"/>
  <c r="Y1995" i="13"/>
  <c r="Y1996" i="13"/>
  <c r="Y1997" i="13"/>
  <c r="Y1998" i="13"/>
  <c r="Y1999" i="13"/>
  <c r="Y2000" i="13"/>
  <c r="Y2001" i="13"/>
  <c r="X2" i="13"/>
  <c r="X3" i="13"/>
  <c r="X4" i="13"/>
  <c r="X5" i="13"/>
  <c r="X6" i="13"/>
  <c r="X7" i="13"/>
  <c r="X8" i="13"/>
  <c r="X9" i="13"/>
  <c r="X10" i="13"/>
  <c r="X11" i="13"/>
  <c r="X12" i="13"/>
  <c r="X13" i="13"/>
  <c r="X14" i="13"/>
  <c r="X15" i="13"/>
  <c r="X16" i="13"/>
  <c r="X17" i="13"/>
  <c r="X18" i="13"/>
  <c r="X19" i="13"/>
  <c r="X20" i="13"/>
  <c r="X21" i="13"/>
  <c r="X22" i="13"/>
  <c r="X23" i="13"/>
  <c r="X24" i="13"/>
  <c r="X25" i="13"/>
  <c r="X26" i="13"/>
  <c r="X27" i="13"/>
  <c r="X28" i="13"/>
  <c r="X29" i="13"/>
  <c r="X30" i="13"/>
  <c r="X31" i="13"/>
  <c r="X32" i="13"/>
  <c r="X33" i="13"/>
  <c r="X34" i="13"/>
  <c r="X35" i="13"/>
  <c r="X36" i="13"/>
  <c r="X37" i="13"/>
  <c r="X38" i="13"/>
  <c r="X39" i="13"/>
  <c r="X40" i="13"/>
  <c r="X41" i="13"/>
  <c r="X42" i="13"/>
  <c r="X43" i="13"/>
  <c r="X44" i="13"/>
  <c r="X45" i="13"/>
  <c r="X46" i="13"/>
  <c r="X47" i="13"/>
  <c r="X48" i="13"/>
  <c r="X49" i="13"/>
  <c r="X50" i="13"/>
  <c r="X51" i="13"/>
  <c r="X52" i="13"/>
  <c r="X53" i="13"/>
  <c r="X54" i="13"/>
  <c r="X55" i="13"/>
  <c r="X56" i="13"/>
  <c r="X57" i="13"/>
  <c r="X58" i="13"/>
  <c r="X59" i="13"/>
  <c r="X60" i="13"/>
  <c r="X61" i="13"/>
  <c r="X62" i="13"/>
  <c r="X63" i="13"/>
  <c r="X64" i="13"/>
  <c r="X65" i="13"/>
  <c r="X66" i="13"/>
  <c r="X67" i="13"/>
  <c r="X68" i="13"/>
  <c r="X69" i="13"/>
  <c r="X70" i="13"/>
  <c r="X71" i="13"/>
  <c r="X72" i="13"/>
  <c r="X73" i="13"/>
  <c r="X74" i="13"/>
  <c r="X75" i="13"/>
  <c r="X76" i="13"/>
  <c r="X77" i="13"/>
  <c r="X78" i="13"/>
  <c r="X79" i="13"/>
  <c r="X80" i="13"/>
  <c r="X81" i="13"/>
  <c r="X82" i="13"/>
  <c r="X83" i="13"/>
  <c r="X84" i="13"/>
  <c r="X85" i="13"/>
  <c r="X86" i="13"/>
  <c r="X87" i="13"/>
  <c r="X88" i="13"/>
  <c r="X89" i="13"/>
  <c r="X90" i="13"/>
  <c r="X91" i="13"/>
  <c r="X92" i="13"/>
  <c r="X93" i="13"/>
  <c r="X94" i="13"/>
  <c r="X95" i="13"/>
  <c r="X96" i="13"/>
  <c r="X97" i="13"/>
  <c r="X98" i="13"/>
  <c r="X99" i="13"/>
  <c r="X100" i="13"/>
  <c r="X101" i="13"/>
  <c r="X102" i="13"/>
  <c r="X103" i="13"/>
  <c r="X104" i="13"/>
  <c r="X105" i="13"/>
  <c r="X106" i="13"/>
  <c r="X107" i="13"/>
  <c r="X108" i="13"/>
  <c r="X109" i="13"/>
  <c r="X110" i="13"/>
  <c r="X111" i="13"/>
  <c r="X112" i="13"/>
  <c r="X113" i="13"/>
  <c r="X114" i="13"/>
  <c r="X115" i="13"/>
  <c r="X116" i="13"/>
  <c r="X117" i="13"/>
  <c r="X118" i="13"/>
  <c r="X119" i="13"/>
  <c r="X120" i="13"/>
  <c r="X121" i="13"/>
  <c r="X122" i="13"/>
  <c r="X123" i="13"/>
  <c r="X124" i="13"/>
  <c r="X125" i="13"/>
  <c r="X126" i="13"/>
  <c r="X127" i="13"/>
  <c r="X128" i="13"/>
  <c r="X129" i="13"/>
  <c r="X130" i="13"/>
  <c r="X131" i="13"/>
  <c r="X132" i="13"/>
  <c r="X133" i="13"/>
  <c r="X134" i="13"/>
  <c r="X135" i="13"/>
  <c r="X136" i="13"/>
  <c r="X137" i="13"/>
  <c r="X138" i="13"/>
  <c r="X139" i="13"/>
  <c r="X140" i="13"/>
  <c r="X141" i="13"/>
  <c r="X142" i="13"/>
  <c r="X143" i="13"/>
  <c r="X144" i="13"/>
  <c r="X145" i="13"/>
  <c r="X146" i="13"/>
  <c r="X147" i="13"/>
  <c r="X148" i="13"/>
  <c r="X149" i="13"/>
  <c r="X150" i="13"/>
  <c r="X151" i="13"/>
  <c r="X152" i="13"/>
  <c r="X153" i="13"/>
  <c r="X154" i="13"/>
  <c r="X155" i="13"/>
  <c r="X156" i="13"/>
  <c r="X157" i="13"/>
  <c r="X158" i="13"/>
  <c r="X159" i="13"/>
  <c r="X160" i="13"/>
  <c r="X161" i="13"/>
  <c r="X162" i="13"/>
  <c r="X163" i="13"/>
  <c r="X164" i="13"/>
  <c r="X165" i="13"/>
  <c r="X166" i="13"/>
  <c r="X167" i="13"/>
  <c r="X168" i="13"/>
  <c r="X169" i="13"/>
  <c r="X170" i="13"/>
  <c r="X171" i="13"/>
  <c r="X172" i="13"/>
  <c r="X173" i="13"/>
  <c r="X174" i="13"/>
  <c r="X175" i="13"/>
  <c r="X176" i="13"/>
  <c r="X177" i="13"/>
  <c r="X178" i="13"/>
  <c r="X179" i="13"/>
  <c r="X180" i="13"/>
  <c r="X181" i="13"/>
  <c r="X182" i="13"/>
  <c r="X183" i="13"/>
  <c r="X184" i="13"/>
  <c r="X185" i="13"/>
  <c r="X186" i="13"/>
  <c r="X187" i="13"/>
  <c r="X188" i="13"/>
  <c r="X189" i="13"/>
  <c r="X190" i="13"/>
  <c r="X191" i="13"/>
  <c r="X192" i="13"/>
  <c r="X193" i="13"/>
  <c r="X194" i="13"/>
  <c r="X195" i="13"/>
  <c r="X196" i="13"/>
  <c r="X197" i="13"/>
  <c r="X198" i="13"/>
  <c r="X199" i="13"/>
  <c r="X200" i="13"/>
  <c r="X201" i="13"/>
  <c r="X202" i="13"/>
  <c r="X203" i="13"/>
  <c r="X204" i="13"/>
  <c r="X205" i="13"/>
  <c r="X206" i="13"/>
  <c r="X207" i="13"/>
  <c r="X208" i="13"/>
  <c r="X209" i="13"/>
  <c r="X210" i="13"/>
  <c r="X211" i="13"/>
  <c r="X212" i="13"/>
  <c r="X213" i="13"/>
  <c r="X214" i="13"/>
  <c r="X215" i="13"/>
  <c r="X216" i="13"/>
  <c r="X217" i="13"/>
  <c r="X218" i="13"/>
  <c r="X219" i="13"/>
  <c r="X220" i="13"/>
  <c r="X221" i="13"/>
  <c r="X222" i="13"/>
  <c r="X223" i="13"/>
  <c r="X224" i="13"/>
  <c r="X225" i="13"/>
  <c r="X226" i="13"/>
  <c r="X227" i="13"/>
  <c r="X228" i="13"/>
  <c r="X229" i="13"/>
  <c r="X230" i="13"/>
  <c r="X231" i="13"/>
  <c r="X232" i="13"/>
  <c r="X233" i="13"/>
  <c r="X234" i="13"/>
  <c r="X235" i="13"/>
  <c r="X236" i="13"/>
  <c r="X237" i="13"/>
  <c r="X238" i="13"/>
  <c r="X239" i="13"/>
  <c r="X240" i="13"/>
  <c r="X241" i="13"/>
  <c r="X242" i="13"/>
  <c r="X243" i="13"/>
  <c r="X244" i="13"/>
  <c r="X245" i="13"/>
  <c r="X246" i="13"/>
  <c r="X247" i="13"/>
  <c r="X248" i="13"/>
  <c r="X249" i="13"/>
  <c r="X250" i="13"/>
  <c r="X251" i="13"/>
  <c r="X252" i="13"/>
  <c r="X253" i="13"/>
  <c r="X254" i="13"/>
  <c r="X255" i="13"/>
  <c r="X256" i="13"/>
  <c r="X257" i="13"/>
  <c r="X258" i="13"/>
  <c r="X259" i="13"/>
  <c r="X260" i="13"/>
  <c r="X261" i="13"/>
  <c r="X262" i="13"/>
  <c r="X263" i="13"/>
  <c r="X264" i="13"/>
  <c r="X265" i="13"/>
  <c r="X266" i="13"/>
  <c r="X267" i="13"/>
  <c r="X268" i="13"/>
  <c r="X269" i="13"/>
  <c r="X270" i="13"/>
  <c r="X271" i="13"/>
  <c r="X272" i="13"/>
  <c r="X273" i="13"/>
  <c r="X274" i="13"/>
  <c r="X275" i="13"/>
  <c r="X276" i="13"/>
  <c r="X277" i="13"/>
  <c r="X278" i="13"/>
  <c r="X279" i="13"/>
  <c r="X280" i="13"/>
  <c r="X281" i="13"/>
  <c r="X282" i="13"/>
  <c r="X283" i="13"/>
  <c r="X284" i="13"/>
  <c r="X285" i="13"/>
  <c r="X286" i="13"/>
  <c r="X287" i="13"/>
  <c r="X288" i="13"/>
  <c r="X289" i="13"/>
  <c r="X290" i="13"/>
  <c r="X291" i="13"/>
  <c r="X292" i="13"/>
  <c r="X293" i="13"/>
  <c r="X294" i="13"/>
  <c r="X295" i="13"/>
  <c r="X296" i="13"/>
  <c r="X297" i="13"/>
  <c r="X298" i="13"/>
  <c r="X299" i="13"/>
  <c r="X300" i="13"/>
  <c r="X301" i="13"/>
  <c r="X302" i="13"/>
  <c r="X303" i="13"/>
  <c r="X304" i="13"/>
  <c r="X305" i="13"/>
  <c r="X306" i="13"/>
  <c r="X307" i="13"/>
  <c r="X308" i="13"/>
  <c r="X309" i="13"/>
  <c r="X310" i="13"/>
  <c r="X311" i="13"/>
  <c r="X312" i="13"/>
  <c r="X313" i="13"/>
  <c r="X314" i="13"/>
  <c r="X315" i="13"/>
  <c r="X316" i="13"/>
  <c r="X317" i="13"/>
  <c r="X318" i="13"/>
  <c r="X319" i="13"/>
  <c r="X320" i="13"/>
  <c r="X321" i="13"/>
  <c r="X322" i="13"/>
  <c r="X323" i="13"/>
  <c r="X324" i="13"/>
  <c r="X325" i="13"/>
  <c r="X326" i="13"/>
  <c r="X327" i="13"/>
  <c r="X328" i="13"/>
  <c r="X329" i="13"/>
  <c r="X330" i="13"/>
  <c r="X331" i="13"/>
  <c r="X332" i="13"/>
  <c r="X333" i="13"/>
  <c r="X334" i="13"/>
  <c r="X335" i="13"/>
  <c r="X336" i="13"/>
  <c r="X337" i="13"/>
  <c r="X338" i="13"/>
  <c r="X339" i="13"/>
  <c r="X340" i="13"/>
  <c r="X341" i="13"/>
  <c r="X342" i="13"/>
  <c r="X343" i="13"/>
  <c r="X344" i="13"/>
  <c r="X345" i="13"/>
  <c r="X346" i="13"/>
  <c r="X347" i="13"/>
  <c r="X348" i="13"/>
  <c r="X349" i="13"/>
  <c r="X350" i="13"/>
  <c r="X351" i="13"/>
  <c r="X352" i="13"/>
  <c r="X353" i="13"/>
  <c r="X354" i="13"/>
  <c r="X355" i="13"/>
  <c r="X356" i="13"/>
  <c r="X357" i="13"/>
  <c r="X358" i="13"/>
  <c r="X359" i="13"/>
  <c r="X360" i="13"/>
  <c r="X361" i="13"/>
  <c r="X362" i="13"/>
  <c r="X363" i="13"/>
  <c r="X364" i="13"/>
  <c r="X365" i="13"/>
  <c r="X366" i="13"/>
  <c r="X367" i="13"/>
  <c r="X368" i="13"/>
  <c r="X369" i="13"/>
  <c r="X370" i="13"/>
  <c r="X371" i="13"/>
  <c r="X372" i="13"/>
  <c r="X373" i="13"/>
  <c r="X374" i="13"/>
  <c r="X375" i="13"/>
  <c r="X376" i="13"/>
  <c r="X377" i="13"/>
  <c r="X378" i="13"/>
  <c r="X379" i="13"/>
  <c r="X380" i="13"/>
  <c r="X381" i="13"/>
  <c r="X382" i="13"/>
  <c r="X383" i="13"/>
  <c r="X384" i="13"/>
  <c r="X385" i="13"/>
  <c r="X386" i="13"/>
  <c r="X387" i="13"/>
  <c r="X388" i="13"/>
  <c r="X389" i="13"/>
  <c r="X390" i="13"/>
  <c r="X391" i="13"/>
  <c r="X392" i="13"/>
  <c r="X393" i="13"/>
  <c r="X394" i="13"/>
  <c r="X395" i="13"/>
  <c r="X396" i="13"/>
  <c r="X397" i="13"/>
  <c r="X398" i="13"/>
  <c r="X399" i="13"/>
  <c r="X400" i="13"/>
  <c r="X401" i="13"/>
  <c r="X402" i="13"/>
  <c r="X403" i="13"/>
  <c r="X404" i="13"/>
  <c r="X405" i="13"/>
  <c r="X406" i="13"/>
  <c r="X407" i="13"/>
  <c r="X408" i="13"/>
  <c r="X409" i="13"/>
  <c r="X410" i="13"/>
  <c r="X411" i="13"/>
  <c r="X412" i="13"/>
  <c r="X413" i="13"/>
  <c r="X414" i="13"/>
  <c r="X415" i="13"/>
  <c r="X416" i="13"/>
  <c r="X417" i="13"/>
  <c r="X418" i="13"/>
  <c r="X419" i="13"/>
  <c r="X420" i="13"/>
  <c r="X421" i="13"/>
  <c r="X422" i="13"/>
  <c r="X423" i="13"/>
  <c r="X424" i="13"/>
  <c r="X425" i="13"/>
  <c r="X426" i="13"/>
  <c r="X427" i="13"/>
  <c r="X428" i="13"/>
  <c r="X429" i="13"/>
  <c r="X430" i="13"/>
  <c r="X431" i="13"/>
  <c r="X432" i="13"/>
  <c r="X433" i="13"/>
  <c r="X434" i="13"/>
  <c r="X435" i="13"/>
  <c r="X436" i="13"/>
  <c r="X437" i="13"/>
  <c r="X438" i="13"/>
  <c r="X439" i="13"/>
  <c r="X440" i="13"/>
  <c r="X441" i="13"/>
  <c r="X442" i="13"/>
  <c r="X443" i="13"/>
  <c r="X444" i="13"/>
  <c r="X445" i="13"/>
  <c r="X446" i="13"/>
  <c r="X447" i="13"/>
  <c r="X448" i="13"/>
  <c r="X449" i="13"/>
  <c r="X450" i="13"/>
  <c r="X451" i="13"/>
  <c r="X452" i="13"/>
  <c r="X453" i="13"/>
  <c r="X454" i="13"/>
  <c r="X455" i="13"/>
  <c r="X456" i="13"/>
  <c r="X457" i="13"/>
  <c r="X458" i="13"/>
  <c r="X459" i="13"/>
  <c r="X460" i="13"/>
  <c r="X461" i="13"/>
  <c r="X462" i="13"/>
  <c r="X463" i="13"/>
  <c r="X464" i="13"/>
  <c r="X465" i="13"/>
  <c r="X466" i="13"/>
  <c r="X467" i="13"/>
  <c r="X468" i="13"/>
  <c r="X469" i="13"/>
  <c r="X470" i="13"/>
  <c r="X471" i="13"/>
  <c r="X472" i="13"/>
  <c r="X473" i="13"/>
  <c r="X474" i="13"/>
  <c r="X475" i="13"/>
  <c r="X476" i="13"/>
  <c r="X477" i="13"/>
  <c r="X478" i="13"/>
  <c r="X479" i="13"/>
  <c r="X480" i="13"/>
  <c r="X481" i="13"/>
  <c r="X482" i="13"/>
  <c r="X483" i="13"/>
  <c r="X484" i="13"/>
  <c r="X485" i="13"/>
  <c r="X486" i="13"/>
  <c r="X487" i="13"/>
  <c r="X488" i="13"/>
  <c r="X489" i="13"/>
  <c r="X490" i="13"/>
  <c r="X491" i="13"/>
  <c r="X492" i="13"/>
  <c r="X493" i="13"/>
  <c r="X494" i="13"/>
  <c r="X495" i="13"/>
  <c r="X496" i="13"/>
  <c r="X497" i="13"/>
  <c r="X498" i="13"/>
  <c r="X499" i="13"/>
  <c r="X500" i="13"/>
  <c r="X501" i="13"/>
  <c r="X502" i="13"/>
  <c r="X503" i="13"/>
  <c r="X504" i="13"/>
  <c r="X505" i="13"/>
  <c r="X506" i="13"/>
  <c r="X507" i="13"/>
  <c r="X508" i="13"/>
  <c r="X509" i="13"/>
  <c r="X510" i="13"/>
  <c r="X511" i="13"/>
  <c r="X512" i="13"/>
  <c r="X513" i="13"/>
  <c r="X514" i="13"/>
  <c r="X515" i="13"/>
  <c r="X516" i="13"/>
  <c r="X517" i="13"/>
  <c r="X518" i="13"/>
  <c r="X519" i="13"/>
  <c r="X520" i="13"/>
  <c r="X521" i="13"/>
  <c r="X522" i="13"/>
  <c r="X523" i="13"/>
  <c r="X524" i="13"/>
  <c r="X525" i="13"/>
  <c r="X526" i="13"/>
  <c r="X527" i="13"/>
  <c r="X528" i="13"/>
  <c r="X529" i="13"/>
  <c r="X530" i="13"/>
  <c r="X531" i="13"/>
  <c r="X532" i="13"/>
  <c r="X533" i="13"/>
  <c r="X534" i="13"/>
  <c r="X535" i="13"/>
  <c r="X536" i="13"/>
  <c r="X537" i="13"/>
  <c r="X538" i="13"/>
  <c r="X539" i="13"/>
  <c r="X540" i="13"/>
  <c r="X541" i="13"/>
  <c r="X542" i="13"/>
  <c r="X543" i="13"/>
  <c r="X544" i="13"/>
  <c r="X545" i="13"/>
  <c r="X546" i="13"/>
  <c r="X547" i="13"/>
  <c r="X548" i="13"/>
  <c r="X549" i="13"/>
  <c r="X550" i="13"/>
  <c r="X551" i="13"/>
  <c r="X552" i="13"/>
  <c r="X553" i="13"/>
  <c r="X554" i="13"/>
  <c r="X555" i="13"/>
  <c r="X556" i="13"/>
  <c r="X557" i="13"/>
  <c r="X558" i="13"/>
  <c r="X559" i="13"/>
  <c r="X560" i="13"/>
  <c r="X561" i="13"/>
  <c r="X562" i="13"/>
  <c r="X563" i="13"/>
  <c r="X564" i="13"/>
  <c r="X565" i="13"/>
  <c r="X566" i="13"/>
  <c r="X567" i="13"/>
  <c r="X568" i="13"/>
  <c r="X569" i="13"/>
  <c r="X570" i="13"/>
  <c r="X571" i="13"/>
  <c r="X572" i="13"/>
  <c r="X573" i="13"/>
  <c r="X574" i="13"/>
  <c r="X575" i="13"/>
  <c r="X576" i="13"/>
  <c r="X577" i="13"/>
  <c r="X578" i="13"/>
  <c r="X579" i="13"/>
  <c r="X580" i="13"/>
  <c r="X581" i="13"/>
  <c r="X582" i="13"/>
  <c r="X583" i="13"/>
  <c r="X584" i="13"/>
  <c r="X585" i="13"/>
  <c r="X586" i="13"/>
  <c r="X587" i="13"/>
  <c r="X588" i="13"/>
  <c r="X589" i="13"/>
  <c r="X590" i="13"/>
  <c r="X591" i="13"/>
  <c r="X592" i="13"/>
  <c r="X593" i="13"/>
  <c r="X594" i="13"/>
  <c r="X595" i="13"/>
  <c r="X596" i="13"/>
  <c r="X597" i="13"/>
  <c r="X598" i="13"/>
  <c r="X599" i="13"/>
  <c r="X600" i="13"/>
  <c r="X601" i="13"/>
  <c r="X602" i="13"/>
  <c r="X603" i="13"/>
  <c r="X604" i="13"/>
  <c r="X605" i="13"/>
  <c r="X606" i="13"/>
  <c r="X607" i="13"/>
  <c r="X608" i="13"/>
  <c r="X609" i="13"/>
  <c r="X610" i="13"/>
  <c r="X611" i="13"/>
  <c r="X612" i="13"/>
  <c r="X613" i="13"/>
  <c r="X614" i="13"/>
  <c r="X615" i="13"/>
  <c r="X616" i="13"/>
  <c r="X617" i="13"/>
  <c r="X618" i="13"/>
  <c r="X619" i="13"/>
  <c r="X620" i="13"/>
  <c r="X621" i="13"/>
  <c r="X622" i="13"/>
  <c r="X623" i="13"/>
  <c r="X624" i="13"/>
  <c r="X625" i="13"/>
  <c r="X626" i="13"/>
  <c r="X627" i="13"/>
  <c r="X628" i="13"/>
  <c r="X629" i="13"/>
  <c r="X630" i="13"/>
  <c r="X631" i="13"/>
  <c r="X632" i="13"/>
  <c r="X633" i="13"/>
  <c r="X634" i="13"/>
  <c r="X635" i="13"/>
  <c r="X636" i="13"/>
  <c r="X637" i="13"/>
  <c r="X638" i="13"/>
  <c r="X639" i="13"/>
  <c r="X640" i="13"/>
  <c r="X641" i="13"/>
  <c r="X642" i="13"/>
  <c r="X643" i="13"/>
  <c r="X644" i="13"/>
  <c r="X645" i="13"/>
  <c r="X646" i="13"/>
  <c r="X647" i="13"/>
  <c r="X648" i="13"/>
  <c r="X649" i="13"/>
  <c r="X650" i="13"/>
  <c r="X651" i="13"/>
  <c r="X652" i="13"/>
  <c r="X653" i="13"/>
  <c r="X654" i="13"/>
  <c r="X655" i="13"/>
  <c r="X656" i="13"/>
  <c r="X657" i="13"/>
  <c r="X658" i="13"/>
  <c r="X659" i="13"/>
  <c r="X660" i="13"/>
  <c r="X661" i="13"/>
  <c r="X662" i="13"/>
  <c r="X663" i="13"/>
  <c r="X664" i="13"/>
  <c r="X665" i="13"/>
  <c r="X666" i="13"/>
  <c r="X667" i="13"/>
  <c r="X668" i="13"/>
  <c r="X669" i="13"/>
  <c r="X670" i="13"/>
  <c r="X671" i="13"/>
  <c r="X672" i="13"/>
  <c r="X673" i="13"/>
  <c r="X674" i="13"/>
  <c r="X675" i="13"/>
  <c r="X676" i="13"/>
  <c r="X677" i="13"/>
  <c r="X678" i="13"/>
  <c r="X679" i="13"/>
  <c r="X680" i="13"/>
  <c r="X681" i="13"/>
  <c r="X682" i="13"/>
  <c r="X683" i="13"/>
  <c r="X684" i="13"/>
  <c r="X685" i="13"/>
  <c r="X686" i="13"/>
  <c r="X687" i="13"/>
  <c r="X688" i="13"/>
  <c r="X689" i="13"/>
  <c r="X690" i="13"/>
  <c r="X691" i="13"/>
  <c r="X692" i="13"/>
  <c r="X693" i="13"/>
  <c r="X694" i="13"/>
  <c r="X695" i="13"/>
  <c r="X696" i="13"/>
  <c r="X697" i="13"/>
  <c r="X698" i="13"/>
  <c r="X699" i="13"/>
  <c r="X700" i="13"/>
  <c r="X701" i="13"/>
  <c r="X702" i="13"/>
  <c r="X703" i="13"/>
  <c r="X704" i="13"/>
  <c r="X705" i="13"/>
  <c r="X706" i="13"/>
  <c r="X707" i="13"/>
  <c r="X708" i="13"/>
  <c r="X709" i="13"/>
  <c r="X710" i="13"/>
  <c r="X711" i="13"/>
  <c r="X712" i="13"/>
  <c r="X713" i="13"/>
  <c r="X714" i="13"/>
  <c r="X715" i="13"/>
  <c r="X716" i="13"/>
  <c r="X717" i="13"/>
  <c r="X718" i="13"/>
  <c r="X719" i="13"/>
  <c r="X720" i="13"/>
  <c r="X721" i="13"/>
  <c r="X722" i="13"/>
  <c r="X723" i="13"/>
  <c r="X724" i="13"/>
  <c r="X725" i="13"/>
  <c r="X726" i="13"/>
  <c r="X727" i="13"/>
  <c r="X728" i="13"/>
  <c r="X729" i="13"/>
  <c r="X730" i="13"/>
  <c r="X731" i="13"/>
  <c r="X732" i="13"/>
  <c r="X733" i="13"/>
  <c r="X734" i="13"/>
  <c r="X735" i="13"/>
  <c r="X736" i="13"/>
  <c r="X737" i="13"/>
  <c r="X738" i="13"/>
  <c r="X739" i="13"/>
  <c r="X740" i="13"/>
  <c r="X741" i="13"/>
  <c r="X742" i="13"/>
  <c r="X743" i="13"/>
  <c r="X744" i="13"/>
  <c r="X745" i="13"/>
  <c r="X746" i="13"/>
  <c r="X747" i="13"/>
  <c r="X748" i="13"/>
  <c r="X749" i="13"/>
  <c r="X750" i="13"/>
  <c r="X751" i="13"/>
  <c r="X752" i="13"/>
  <c r="X753" i="13"/>
  <c r="X754" i="13"/>
  <c r="X755" i="13"/>
  <c r="X756" i="13"/>
  <c r="X757" i="13"/>
  <c r="X758" i="13"/>
  <c r="X759" i="13"/>
  <c r="X760" i="13"/>
  <c r="X761" i="13"/>
  <c r="X762" i="13"/>
  <c r="X763" i="13"/>
  <c r="X764" i="13"/>
  <c r="X765" i="13"/>
  <c r="X766" i="13"/>
  <c r="X767" i="13"/>
  <c r="X768" i="13"/>
  <c r="X769" i="13"/>
  <c r="X770" i="13"/>
  <c r="X771" i="13"/>
  <c r="X772" i="13"/>
  <c r="X773" i="13"/>
  <c r="X774" i="13"/>
  <c r="X775" i="13"/>
  <c r="X776" i="13"/>
  <c r="X777" i="13"/>
  <c r="X778" i="13"/>
  <c r="X779" i="13"/>
  <c r="X780" i="13"/>
  <c r="X781" i="13"/>
  <c r="X782" i="13"/>
  <c r="X783" i="13"/>
  <c r="X784" i="13"/>
  <c r="X785" i="13"/>
  <c r="X786" i="13"/>
  <c r="X787" i="13"/>
  <c r="X788" i="13"/>
  <c r="X789" i="13"/>
  <c r="X790" i="13"/>
  <c r="X791" i="13"/>
  <c r="X792" i="13"/>
  <c r="X793" i="13"/>
  <c r="X794" i="13"/>
  <c r="X795" i="13"/>
  <c r="X796" i="13"/>
  <c r="X797" i="13"/>
  <c r="X798" i="13"/>
  <c r="X799" i="13"/>
  <c r="X800" i="13"/>
  <c r="X801" i="13"/>
  <c r="X802" i="13"/>
  <c r="X803" i="13"/>
  <c r="X804" i="13"/>
  <c r="X805" i="13"/>
  <c r="X806" i="13"/>
  <c r="X807" i="13"/>
  <c r="X808" i="13"/>
  <c r="X809" i="13"/>
  <c r="X810" i="13"/>
  <c r="X811" i="13"/>
  <c r="X812" i="13"/>
  <c r="X813" i="13"/>
  <c r="X814" i="13"/>
  <c r="X815" i="13"/>
  <c r="X816" i="13"/>
  <c r="X817" i="13"/>
  <c r="X818" i="13"/>
  <c r="X819" i="13"/>
  <c r="X820" i="13"/>
  <c r="X821" i="13"/>
  <c r="X822" i="13"/>
  <c r="X823" i="13"/>
  <c r="X824" i="13"/>
  <c r="X825" i="13"/>
  <c r="X826" i="13"/>
  <c r="X827" i="13"/>
  <c r="X828" i="13"/>
  <c r="X829" i="13"/>
  <c r="X830" i="13"/>
  <c r="X831" i="13"/>
  <c r="X832" i="13"/>
  <c r="X833" i="13"/>
  <c r="X834" i="13"/>
  <c r="X835" i="13"/>
  <c r="X836" i="13"/>
  <c r="X837" i="13"/>
  <c r="X838" i="13"/>
  <c r="X839" i="13"/>
  <c r="X840" i="13"/>
  <c r="X841" i="13"/>
  <c r="X842" i="13"/>
  <c r="X843" i="13"/>
  <c r="X844" i="13"/>
  <c r="X845" i="13"/>
  <c r="X846" i="13"/>
  <c r="X847" i="13"/>
  <c r="X848" i="13"/>
  <c r="X849" i="13"/>
  <c r="X850" i="13"/>
  <c r="X851" i="13"/>
  <c r="X852" i="13"/>
  <c r="X853" i="13"/>
  <c r="X854" i="13"/>
  <c r="X855" i="13"/>
  <c r="X856" i="13"/>
  <c r="X857" i="13"/>
  <c r="X858" i="13"/>
  <c r="X859" i="13"/>
  <c r="X860" i="13"/>
  <c r="X861" i="13"/>
  <c r="X862" i="13"/>
  <c r="X863" i="13"/>
  <c r="X864" i="13"/>
  <c r="X865" i="13"/>
  <c r="X866" i="13"/>
  <c r="X867" i="13"/>
  <c r="X868" i="13"/>
  <c r="X869" i="13"/>
  <c r="X870" i="13"/>
  <c r="X871" i="13"/>
  <c r="X872" i="13"/>
  <c r="X873" i="13"/>
  <c r="X874" i="13"/>
  <c r="X875" i="13"/>
  <c r="X876" i="13"/>
  <c r="X877" i="13"/>
  <c r="X878" i="13"/>
  <c r="X879" i="13"/>
  <c r="X880" i="13"/>
  <c r="X881" i="13"/>
  <c r="X882" i="13"/>
  <c r="X883" i="13"/>
  <c r="X884" i="13"/>
  <c r="X885" i="13"/>
  <c r="X886" i="13"/>
  <c r="X887" i="13"/>
  <c r="X888" i="13"/>
  <c r="X889" i="13"/>
  <c r="X890" i="13"/>
  <c r="X891" i="13"/>
  <c r="X892" i="13"/>
  <c r="X893" i="13"/>
  <c r="X894" i="13"/>
  <c r="X895" i="13"/>
  <c r="X896" i="13"/>
  <c r="X897" i="13"/>
  <c r="X898" i="13"/>
  <c r="X899" i="13"/>
  <c r="X900" i="13"/>
  <c r="X901" i="13"/>
  <c r="X902" i="13"/>
  <c r="X903" i="13"/>
  <c r="X904" i="13"/>
  <c r="X905" i="13"/>
  <c r="X906" i="13"/>
  <c r="X907" i="13"/>
  <c r="X908" i="13"/>
  <c r="X909" i="13"/>
  <c r="X910" i="13"/>
  <c r="X911" i="13"/>
  <c r="X912" i="13"/>
  <c r="X913" i="13"/>
  <c r="X914" i="13"/>
  <c r="X915" i="13"/>
  <c r="X916" i="13"/>
  <c r="X917" i="13"/>
  <c r="X918" i="13"/>
  <c r="X919" i="13"/>
  <c r="X920" i="13"/>
  <c r="X921" i="13"/>
  <c r="X922" i="13"/>
  <c r="X923" i="13"/>
  <c r="X924" i="13"/>
  <c r="X925" i="13"/>
  <c r="X926" i="13"/>
  <c r="X927" i="13"/>
  <c r="X928" i="13"/>
  <c r="X929" i="13"/>
  <c r="X930" i="13"/>
  <c r="X931" i="13"/>
  <c r="X932" i="13"/>
  <c r="X933" i="13"/>
  <c r="X934" i="13"/>
  <c r="X935" i="13"/>
  <c r="X936" i="13"/>
  <c r="X937" i="13"/>
  <c r="X938" i="13"/>
  <c r="X939" i="13"/>
  <c r="X940" i="13"/>
  <c r="X941" i="13"/>
  <c r="X942" i="13"/>
  <c r="X943" i="13"/>
  <c r="X944" i="13"/>
  <c r="X945" i="13"/>
  <c r="X946" i="13"/>
  <c r="X947" i="13"/>
  <c r="X948" i="13"/>
  <c r="X949" i="13"/>
  <c r="X950" i="13"/>
  <c r="X951" i="13"/>
  <c r="X952" i="13"/>
  <c r="X953" i="13"/>
  <c r="X954" i="13"/>
  <c r="X955" i="13"/>
  <c r="X956" i="13"/>
  <c r="X957" i="13"/>
  <c r="X958" i="13"/>
  <c r="X959" i="13"/>
  <c r="X960" i="13"/>
  <c r="X961" i="13"/>
  <c r="X962" i="13"/>
  <c r="X963" i="13"/>
  <c r="X964" i="13"/>
  <c r="X965" i="13"/>
  <c r="X966" i="13"/>
  <c r="X967" i="13"/>
  <c r="X968" i="13"/>
  <c r="X969" i="13"/>
  <c r="X970" i="13"/>
  <c r="X971" i="13"/>
  <c r="X972" i="13"/>
  <c r="X973" i="13"/>
  <c r="X974" i="13"/>
  <c r="X975" i="13"/>
  <c r="X976" i="13"/>
  <c r="X977" i="13"/>
  <c r="X978" i="13"/>
  <c r="X979" i="13"/>
  <c r="X980" i="13"/>
  <c r="X981" i="13"/>
  <c r="X982" i="13"/>
  <c r="X983" i="13"/>
  <c r="X984" i="13"/>
  <c r="X985" i="13"/>
  <c r="X986" i="13"/>
  <c r="X987" i="13"/>
  <c r="X988" i="13"/>
  <c r="X989" i="13"/>
  <c r="X990" i="13"/>
  <c r="X991" i="13"/>
  <c r="X992" i="13"/>
  <c r="X993" i="13"/>
  <c r="X994" i="13"/>
  <c r="X995" i="13"/>
  <c r="X996" i="13"/>
  <c r="X997" i="13"/>
  <c r="X998" i="13"/>
  <c r="X999" i="13"/>
  <c r="X1000" i="13"/>
  <c r="X1001" i="13"/>
  <c r="X1002" i="13"/>
  <c r="X1003" i="13"/>
  <c r="X1004" i="13"/>
  <c r="X1005" i="13"/>
  <c r="X1006" i="13"/>
  <c r="X1007" i="13"/>
  <c r="X1008" i="13"/>
  <c r="X1009" i="13"/>
  <c r="X1010" i="13"/>
  <c r="X1011" i="13"/>
  <c r="X1012" i="13"/>
  <c r="X1013" i="13"/>
  <c r="X1014" i="13"/>
  <c r="X1015" i="13"/>
  <c r="X1016" i="13"/>
  <c r="X1017" i="13"/>
  <c r="X1018" i="13"/>
  <c r="X1019" i="13"/>
  <c r="X1020" i="13"/>
  <c r="X1021" i="13"/>
  <c r="X1022" i="13"/>
  <c r="X1023" i="13"/>
  <c r="X1024" i="13"/>
  <c r="X1025" i="13"/>
  <c r="X1026" i="13"/>
  <c r="X1027" i="13"/>
  <c r="X1028" i="13"/>
  <c r="X1029" i="13"/>
  <c r="X1030" i="13"/>
  <c r="X1031" i="13"/>
  <c r="X1032" i="13"/>
  <c r="X1033" i="13"/>
  <c r="X1034" i="13"/>
  <c r="X1035" i="13"/>
  <c r="X1036" i="13"/>
  <c r="X1037" i="13"/>
  <c r="X1038" i="13"/>
  <c r="X1039" i="13"/>
  <c r="X1040" i="13"/>
  <c r="X1041" i="13"/>
  <c r="X1042" i="13"/>
  <c r="X1043" i="13"/>
  <c r="X1044" i="13"/>
  <c r="X1045" i="13"/>
  <c r="X1046" i="13"/>
  <c r="X1047" i="13"/>
  <c r="X1048" i="13"/>
  <c r="X1049" i="13"/>
  <c r="X1050" i="13"/>
  <c r="X1051" i="13"/>
  <c r="X1052" i="13"/>
  <c r="X1053" i="13"/>
  <c r="X1054" i="13"/>
  <c r="X1055" i="13"/>
  <c r="X1056" i="13"/>
  <c r="X1057" i="13"/>
  <c r="X1058" i="13"/>
  <c r="X1059" i="13"/>
  <c r="X1060" i="13"/>
  <c r="X1061" i="13"/>
  <c r="X1062" i="13"/>
  <c r="X1063" i="13"/>
  <c r="X1064" i="13"/>
  <c r="X1065" i="13"/>
  <c r="X1066" i="13"/>
  <c r="X1067" i="13"/>
  <c r="X1068" i="13"/>
  <c r="X1069" i="13"/>
  <c r="X1070" i="13"/>
  <c r="X1071" i="13"/>
  <c r="X1072" i="13"/>
  <c r="X1073" i="13"/>
  <c r="X1074" i="13"/>
  <c r="X1075" i="13"/>
  <c r="X1076" i="13"/>
  <c r="X1077" i="13"/>
  <c r="X1078" i="13"/>
  <c r="X1079" i="13"/>
  <c r="X1080" i="13"/>
  <c r="X1081" i="13"/>
  <c r="X1082" i="13"/>
  <c r="X1083" i="13"/>
  <c r="X1084" i="13"/>
  <c r="X1085" i="13"/>
  <c r="X1086" i="13"/>
  <c r="X1087" i="13"/>
  <c r="X1088" i="13"/>
  <c r="X1089" i="13"/>
  <c r="X1090" i="13"/>
  <c r="X1091" i="13"/>
  <c r="X1092" i="13"/>
  <c r="X1093" i="13"/>
  <c r="X1094" i="13"/>
  <c r="X1095" i="13"/>
  <c r="X1096" i="13"/>
  <c r="X1097" i="13"/>
  <c r="X1098" i="13"/>
  <c r="X1099" i="13"/>
  <c r="X1100" i="13"/>
  <c r="X1101" i="13"/>
  <c r="X1102" i="13"/>
  <c r="X1103" i="13"/>
  <c r="X1104" i="13"/>
  <c r="X1105" i="13"/>
  <c r="X1106" i="13"/>
  <c r="X1107" i="13"/>
  <c r="X1108" i="13"/>
  <c r="X1109" i="13"/>
  <c r="X1110" i="13"/>
  <c r="X1111" i="13"/>
  <c r="X1112" i="13"/>
  <c r="X1113" i="13"/>
  <c r="X1114" i="13"/>
  <c r="X1115" i="13"/>
  <c r="X1116" i="13"/>
  <c r="X1117" i="13"/>
  <c r="X1118" i="13"/>
  <c r="X1119" i="13"/>
  <c r="X1120" i="13"/>
  <c r="X1121" i="13"/>
  <c r="X1122" i="13"/>
  <c r="X1123" i="13"/>
  <c r="X1124" i="13"/>
  <c r="X1125" i="13"/>
  <c r="X1126" i="13"/>
  <c r="X1127" i="13"/>
  <c r="X1128" i="13"/>
  <c r="X1129" i="13"/>
  <c r="X1130" i="13"/>
  <c r="X1131" i="13"/>
  <c r="X1132" i="13"/>
  <c r="X1133" i="13"/>
  <c r="X1134" i="13"/>
  <c r="X1135" i="13"/>
  <c r="X1136" i="13"/>
  <c r="X1137" i="13"/>
  <c r="X1138" i="13"/>
  <c r="X1139" i="13"/>
  <c r="X1140" i="13"/>
  <c r="X1141" i="13"/>
  <c r="X1142" i="13"/>
  <c r="X1143" i="13"/>
  <c r="X1144" i="13"/>
  <c r="X1145" i="13"/>
  <c r="X1146" i="13"/>
  <c r="X1147" i="13"/>
  <c r="X1148" i="13"/>
  <c r="X1149" i="13"/>
  <c r="X1150" i="13"/>
  <c r="X1151" i="13"/>
  <c r="X1152" i="13"/>
  <c r="X1153" i="13"/>
  <c r="X1154" i="13"/>
  <c r="X1155" i="13"/>
  <c r="X1156" i="13"/>
  <c r="X1157" i="13"/>
  <c r="X1158" i="13"/>
  <c r="X1159" i="13"/>
  <c r="X1160" i="13"/>
  <c r="X1161" i="13"/>
  <c r="X1162" i="13"/>
  <c r="X1163" i="13"/>
  <c r="X1164" i="13"/>
  <c r="X1165" i="13"/>
  <c r="X1166" i="13"/>
  <c r="X1167" i="13"/>
  <c r="X1168" i="13"/>
  <c r="X1169" i="13"/>
  <c r="X1170" i="13"/>
  <c r="X1171" i="13"/>
  <c r="X1172" i="13"/>
  <c r="X1173" i="13"/>
  <c r="X1174" i="13"/>
  <c r="X1175" i="13"/>
  <c r="X1176" i="13"/>
  <c r="X1177" i="13"/>
  <c r="X1178" i="13"/>
  <c r="X1179" i="13"/>
  <c r="X1180" i="13"/>
  <c r="X1181" i="13"/>
  <c r="X1182" i="13"/>
  <c r="X1183" i="13"/>
  <c r="X1184" i="13"/>
  <c r="X1185" i="13"/>
  <c r="X1186" i="13"/>
  <c r="X1187" i="13"/>
  <c r="X1188" i="13"/>
  <c r="X1189" i="13"/>
  <c r="X1190" i="13"/>
  <c r="X1191" i="13"/>
  <c r="X1192" i="13"/>
  <c r="X1193" i="13"/>
  <c r="X1194" i="13"/>
  <c r="X1195" i="13"/>
  <c r="X1196" i="13"/>
  <c r="X1197" i="13"/>
  <c r="X1198" i="13"/>
  <c r="X1199" i="13"/>
  <c r="X1200" i="13"/>
  <c r="X1201" i="13"/>
  <c r="X1202" i="13"/>
  <c r="X1203" i="13"/>
  <c r="X1204" i="13"/>
  <c r="X1205" i="13"/>
  <c r="X1206" i="13"/>
  <c r="X1207" i="13"/>
  <c r="X1208" i="13"/>
  <c r="X1209" i="13"/>
  <c r="X1210" i="13"/>
  <c r="X1211" i="13"/>
  <c r="X1212" i="13"/>
  <c r="X1213" i="13"/>
  <c r="X1214" i="13"/>
  <c r="X1215" i="13"/>
  <c r="X1216" i="13"/>
  <c r="X1217" i="13"/>
  <c r="X1218" i="13"/>
  <c r="X1219" i="13"/>
  <c r="X1220" i="13"/>
  <c r="X1221" i="13"/>
  <c r="X1222" i="13"/>
  <c r="X1223" i="13"/>
  <c r="X1224" i="13"/>
  <c r="X1225" i="13"/>
  <c r="X1226" i="13"/>
  <c r="X1227" i="13"/>
  <c r="X1228" i="13"/>
  <c r="X1229" i="13"/>
  <c r="X1230" i="13"/>
  <c r="X1231" i="13"/>
  <c r="X1232" i="13"/>
  <c r="X1233" i="13"/>
  <c r="X1234" i="13"/>
  <c r="X1235" i="13"/>
  <c r="X1236" i="13"/>
  <c r="X1237" i="13"/>
  <c r="X1238" i="13"/>
  <c r="X1239" i="13"/>
  <c r="X1240" i="13"/>
  <c r="X1241" i="13"/>
  <c r="X1242" i="13"/>
  <c r="X1243" i="13"/>
  <c r="X1244" i="13"/>
  <c r="X1245" i="13"/>
  <c r="X1246" i="13"/>
  <c r="X1247" i="13"/>
  <c r="X1248" i="13"/>
  <c r="X1249" i="13"/>
  <c r="X1250" i="13"/>
  <c r="X1251" i="13"/>
  <c r="X1252" i="13"/>
  <c r="X1253" i="13"/>
  <c r="X1254" i="13"/>
  <c r="X1255" i="13"/>
  <c r="X1256" i="13"/>
  <c r="X1257" i="13"/>
  <c r="X1258" i="13"/>
  <c r="X1259" i="13"/>
  <c r="X1260" i="13"/>
  <c r="X1261" i="13"/>
  <c r="X1262" i="13"/>
  <c r="X1263" i="13"/>
  <c r="X1264" i="13"/>
  <c r="X1265" i="13"/>
  <c r="X1266" i="13"/>
  <c r="X1267" i="13"/>
  <c r="X1268" i="13"/>
  <c r="X1269" i="13"/>
  <c r="X1270" i="13"/>
  <c r="X1271" i="13"/>
  <c r="X1272" i="13"/>
  <c r="X1273" i="13"/>
  <c r="X1274" i="13"/>
  <c r="X1275" i="13"/>
  <c r="X1276" i="13"/>
  <c r="X1277" i="13"/>
  <c r="X1278" i="13"/>
  <c r="X1279" i="13"/>
  <c r="X1280" i="13"/>
  <c r="X1281" i="13"/>
  <c r="X1282" i="13"/>
  <c r="X1283" i="13"/>
  <c r="X1284" i="13"/>
  <c r="X1285" i="13"/>
  <c r="X1286" i="13"/>
  <c r="X1287" i="13"/>
  <c r="X1288" i="13"/>
  <c r="X1289" i="13"/>
  <c r="X1290" i="13"/>
  <c r="X1291" i="13"/>
  <c r="X1292" i="13"/>
  <c r="X1293" i="13"/>
  <c r="X1294" i="13"/>
  <c r="X1295" i="13"/>
  <c r="X1296" i="13"/>
  <c r="X1297" i="13"/>
  <c r="X1298" i="13"/>
  <c r="X1299" i="13"/>
  <c r="X1300" i="13"/>
  <c r="X1301" i="13"/>
  <c r="X1302" i="13"/>
  <c r="X1303" i="13"/>
  <c r="X1304" i="13"/>
  <c r="X1305" i="13"/>
  <c r="X1306" i="13"/>
  <c r="X1307" i="13"/>
  <c r="X1308" i="13"/>
  <c r="X1309" i="13"/>
  <c r="X1310" i="13"/>
  <c r="X1311" i="13"/>
  <c r="X1312" i="13"/>
  <c r="X1313" i="13"/>
  <c r="X1314" i="13"/>
  <c r="X1315" i="13"/>
  <c r="X1316" i="13"/>
  <c r="X1317" i="13"/>
  <c r="X1318" i="13"/>
  <c r="X1319" i="13"/>
  <c r="X1320" i="13"/>
  <c r="X1321" i="13"/>
  <c r="X1322" i="13"/>
  <c r="X1323" i="13"/>
  <c r="X1324" i="13"/>
  <c r="X1325" i="13"/>
  <c r="X1326" i="13"/>
  <c r="X1327" i="13"/>
  <c r="X1328" i="13"/>
  <c r="X1329" i="13"/>
  <c r="X1330" i="13"/>
  <c r="X1331" i="13"/>
  <c r="X1332" i="13"/>
  <c r="X1333" i="13"/>
  <c r="X1334" i="13"/>
  <c r="X1335" i="13"/>
  <c r="X1336" i="13"/>
  <c r="X1337" i="13"/>
  <c r="X1338" i="13"/>
  <c r="X1339" i="13"/>
  <c r="X1340" i="13"/>
  <c r="X1341" i="13"/>
  <c r="X1342" i="13"/>
  <c r="X1343" i="13"/>
  <c r="X1344" i="13"/>
  <c r="X1345" i="13"/>
  <c r="X1346" i="13"/>
  <c r="X1347" i="13"/>
  <c r="X1348" i="13"/>
  <c r="X1349" i="13"/>
  <c r="X1350" i="13"/>
  <c r="X1351" i="13"/>
  <c r="X1352" i="13"/>
  <c r="X1353" i="13"/>
  <c r="X1354" i="13"/>
  <c r="X1355" i="13"/>
  <c r="X1356" i="13"/>
  <c r="X1357" i="13"/>
  <c r="X1358" i="13"/>
  <c r="X1359" i="13"/>
  <c r="X1360" i="13"/>
  <c r="X1361" i="13"/>
  <c r="X1362" i="13"/>
  <c r="X1363" i="13"/>
  <c r="X1364" i="13"/>
  <c r="X1365" i="13"/>
  <c r="X1366" i="13"/>
  <c r="X1367" i="13"/>
  <c r="X1368" i="13"/>
  <c r="X1369" i="13"/>
  <c r="X1370" i="13"/>
  <c r="X1371" i="13"/>
  <c r="X1372" i="13"/>
  <c r="X1373" i="13"/>
  <c r="X1374" i="13"/>
  <c r="X1375" i="13"/>
  <c r="X1376" i="13"/>
  <c r="X1377" i="13"/>
  <c r="X1378" i="13"/>
  <c r="X1379" i="13"/>
  <c r="X1380" i="13"/>
  <c r="X1381" i="13"/>
  <c r="X1382" i="13"/>
  <c r="X1383" i="13"/>
  <c r="X1384" i="13"/>
  <c r="X1385" i="13"/>
  <c r="X1386" i="13"/>
  <c r="X1387" i="13"/>
  <c r="X1388" i="13"/>
  <c r="X1389" i="13"/>
  <c r="X1390" i="13"/>
  <c r="X1391" i="13"/>
  <c r="X1392" i="13"/>
  <c r="X1393" i="13"/>
  <c r="X1394" i="13"/>
  <c r="X1395" i="13"/>
  <c r="X1396" i="13"/>
  <c r="X1397" i="13"/>
  <c r="X1398" i="13"/>
  <c r="X1399" i="13"/>
  <c r="X1400" i="13"/>
  <c r="X1401" i="13"/>
  <c r="X1402" i="13"/>
  <c r="X1403" i="13"/>
  <c r="X1404" i="13"/>
  <c r="X1405" i="13"/>
  <c r="X1406" i="13"/>
  <c r="X1407" i="13"/>
  <c r="X1408" i="13"/>
  <c r="X1409" i="13"/>
  <c r="X1410" i="13"/>
  <c r="X1411" i="13"/>
  <c r="X1412" i="13"/>
  <c r="X1413" i="13"/>
  <c r="X1414" i="13"/>
  <c r="X1415" i="13"/>
  <c r="X1416" i="13"/>
  <c r="X1417" i="13"/>
  <c r="X1418" i="13"/>
  <c r="X1419" i="13"/>
  <c r="X1420" i="13"/>
  <c r="X1421" i="13"/>
  <c r="X1422" i="13"/>
  <c r="X1423" i="13"/>
  <c r="X1424" i="13"/>
  <c r="X1425" i="13"/>
  <c r="X1426" i="13"/>
  <c r="X1427" i="13"/>
  <c r="X1428" i="13"/>
  <c r="X1429" i="13"/>
  <c r="X1430" i="13"/>
  <c r="X1431" i="13"/>
  <c r="X1432" i="13"/>
  <c r="X1433" i="13"/>
  <c r="X1434" i="13"/>
  <c r="X1435" i="13"/>
  <c r="X1436" i="13"/>
  <c r="X1437" i="13"/>
  <c r="X1438" i="13"/>
  <c r="X1439" i="13"/>
  <c r="X1440" i="13"/>
  <c r="X1441" i="13"/>
  <c r="X1442" i="13"/>
  <c r="X1443" i="13"/>
  <c r="X1444" i="13"/>
  <c r="X1445" i="13"/>
  <c r="X1446" i="13"/>
  <c r="X1447" i="13"/>
  <c r="X1448" i="13"/>
  <c r="X1449" i="13"/>
  <c r="X1450" i="13"/>
  <c r="X1451" i="13"/>
  <c r="X1452" i="13"/>
  <c r="X1453" i="13"/>
  <c r="X1454" i="13"/>
  <c r="X1455" i="13"/>
  <c r="X1456" i="13"/>
  <c r="X1457" i="13"/>
  <c r="X1458" i="13"/>
  <c r="X1459" i="13"/>
  <c r="X1460" i="13"/>
  <c r="X1461" i="13"/>
  <c r="X1462" i="13"/>
  <c r="X1463" i="13"/>
  <c r="X1464" i="13"/>
  <c r="X1465" i="13"/>
  <c r="X1466" i="13"/>
  <c r="X1467" i="13"/>
  <c r="X1468" i="13"/>
  <c r="X1469" i="13"/>
  <c r="X1470" i="13"/>
  <c r="X1471" i="13"/>
  <c r="X1472" i="13"/>
  <c r="X1473" i="13"/>
  <c r="X1474" i="13"/>
  <c r="X1475" i="13"/>
  <c r="X1476" i="13"/>
  <c r="X1477" i="13"/>
  <c r="X1478" i="13"/>
  <c r="X1479" i="13"/>
  <c r="X1480" i="13"/>
  <c r="X1481" i="13"/>
  <c r="X1482" i="13"/>
  <c r="X1483" i="13"/>
  <c r="X1484" i="13"/>
  <c r="X1485" i="13"/>
  <c r="X1486" i="13"/>
  <c r="X1487" i="13"/>
  <c r="X1488" i="13"/>
  <c r="X1489" i="13"/>
  <c r="X1490" i="13"/>
  <c r="X1491" i="13"/>
  <c r="X1492" i="13"/>
  <c r="X1493" i="13"/>
  <c r="X1494" i="13"/>
  <c r="X1495" i="13"/>
  <c r="X1496" i="13"/>
  <c r="X1497" i="13"/>
  <c r="X1498" i="13"/>
  <c r="X1499" i="13"/>
  <c r="X1500" i="13"/>
  <c r="X1501" i="13"/>
  <c r="X1502" i="13"/>
  <c r="X1503" i="13"/>
  <c r="X1504" i="13"/>
  <c r="X1505" i="13"/>
  <c r="X1506" i="13"/>
  <c r="X1507" i="13"/>
  <c r="X1508" i="13"/>
  <c r="X1509" i="13"/>
  <c r="X1510" i="13"/>
  <c r="X1511" i="13"/>
  <c r="X1512" i="13"/>
  <c r="X1513" i="13"/>
  <c r="X1514" i="13"/>
  <c r="X1515" i="13"/>
  <c r="X1516" i="13"/>
  <c r="X1517" i="13"/>
  <c r="X1518" i="13"/>
  <c r="X1519" i="13"/>
  <c r="X1520" i="13"/>
  <c r="X1521" i="13"/>
  <c r="X1522" i="13"/>
  <c r="X1523" i="13"/>
  <c r="X1524" i="13"/>
  <c r="X1525" i="13"/>
  <c r="X1526" i="13"/>
  <c r="X1527" i="13"/>
  <c r="X1528" i="13"/>
  <c r="X1529" i="13"/>
  <c r="X1530" i="13"/>
  <c r="X1531" i="13"/>
  <c r="X1532" i="13"/>
  <c r="X1533" i="13"/>
  <c r="X1534" i="13"/>
  <c r="X1535" i="13"/>
  <c r="X1536" i="13"/>
  <c r="X1537" i="13"/>
  <c r="X1538" i="13"/>
  <c r="X1539" i="13"/>
  <c r="X1540" i="13"/>
  <c r="X1541" i="13"/>
  <c r="X1542" i="13"/>
  <c r="X1543" i="13"/>
  <c r="X1544" i="13"/>
  <c r="X1545" i="13"/>
  <c r="X1546" i="13"/>
  <c r="X1547" i="13"/>
  <c r="X1548" i="13"/>
  <c r="X1549" i="13"/>
  <c r="X1550" i="13"/>
  <c r="X1551" i="13"/>
  <c r="X1552" i="13"/>
  <c r="X1553" i="13"/>
  <c r="X1554" i="13"/>
  <c r="X1555" i="13"/>
  <c r="X1556" i="13"/>
  <c r="X1557" i="13"/>
  <c r="X1558" i="13"/>
  <c r="X1559" i="13"/>
  <c r="X1560" i="13"/>
  <c r="X1561" i="13"/>
  <c r="X1562" i="13"/>
  <c r="X1563" i="13"/>
  <c r="X1564" i="13"/>
  <c r="X1565" i="13"/>
  <c r="X1566" i="13"/>
  <c r="X1567" i="13"/>
  <c r="X1568" i="13"/>
  <c r="X1569" i="13"/>
  <c r="X1570" i="13"/>
  <c r="X1571" i="13"/>
  <c r="X1572" i="13"/>
  <c r="X1573" i="13"/>
  <c r="X1574" i="13"/>
  <c r="X1575" i="13"/>
  <c r="X1576" i="13"/>
  <c r="X1577" i="13"/>
  <c r="X1578" i="13"/>
  <c r="X1579" i="13"/>
  <c r="X1580" i="13"/>
  <c r="X1581" i="13"/>
  <c r="X1582" i="13"/>
  <c r="X1583" i="13"/>
  <c r="X1584" i="13"/>
  <c r="X1585" i="13"/>
  <c r="X1586" i="13"/>
  <c r="X1587" i="13"/>
  <c r="X1588" i="13"/>
  <c r="X1589" i="13"/>
  <c r="X1590" i="13"/>
  <c r="X1591" i="13"/>
  <c r="X1592" i="13"/>
  <c r="X1593" i="13"/>
  <c r="X1594" i="13"/>
  <c r="X1595" i="13"/>
  <c r="X1596" i="13"/>
  <c r="X1597" i="13"/>
  <c r="X1598" i="13"/>
  <c r="X1599" i="13"/>
  <c r="X1600" i="13"/>
  <c r="X1601" i="13"/>
  <c r="X1602" i="13"/>
  <c r="X1603" i="13"/>
  <c r="X1604" i="13"/>
  <c r="X1605" i="13"/>
  <c r="X1606" i="13"/>
  <c r="X1607" i="13"/>
  <c r="X1608" i="13"/>
  <c r="X1609" i="13"/>
  <c r="X1610" i="13"/>
  <c r="X1611" i="13"/>
  <c r="X1612" i="13"/>
  <c r="X1613" i="13"/>
  <c r="X1614" i="13"/>
  <c r="X1615" i="13"/>
  <c r="X1616" i="13"/>
  <c r="X1617" i="13"/>
  <c r="X1618" i="13"/>
  <c r="X1619" i="13"/>
  <c r="X1620" i="13"/>
  <c r="X1621" i="13"/>
  <c r="X1622" i="13"/>
  <c r="X1623" i="13"/>
  <c r="X1624" i="13"/>
  <c r="X1625" i="13"/>
  <c r="X1626" i="13"/>
  <c r="X1627" i="13"/>
  <c r="X1628" i="13"/>
  <c r="X1629" i="13"/>
  <c r="X1630" i="13"/>
  <c r="X1631" i="13"/>
  <c r="X1632" i="13"/>
  <c r="X1633" i="13"/>
  <c r="X1634" i="13"/>
  <c r="X1635" i="13"/>
  <c r="X1636" i="13"/>
  <c r="X1637" i="13"/>
  <c r="X1638" i="13"/>
  <c r="X1639" i="13"/>
  <c r="X1640" i="13"/>
  <c r="X1641" i="13"/>
  <c r="X1642" i="13"/>
  <c r="X1643" i="13"/>
  <c r="X1644" i="13"/>
  <c r="X1645" i="13"/>
  <c r="X1646" i="13"/>
  <c r="X1647" i="13"/>
  <c r="X1648" i="13"/>
  <c r="X1649" i="13"/>
  <c r="X1650" i="13"/>
  <c r="X1651" i="13"/>
  <c r="X1652" i="13"/>
  <c r="X1653" i="13"/>
  <c r="X1654" i="13"/>
  <c r="X1655" i="13"/>
  <c r="X1656" i="13"/>
  <c r="X1657" i="13"/>
  <c r="X1658" i="13"/>
  <c r="X1659" i="13"/>
  <c r="X1660" i="13"/>
  <c r="X1661" i="13"/>
  <c r="X1662" i="13"/>
  <c r="X1663" i="13"/>
  <c r="X1664" i="13"/>
  <c r="X1665" i="13"/>
  <c r="X1666" i="13"/>
  <c r="X1667" i="13"/>
  <c r="X1668" i="13"/>
  <c r="X1669" i="13"/>
  <c r="X1670" i="13"/>
  <c r="X1671" i="13"/>
  <c r="X1672" i="13"/>
  <c r="X1673" i="13"/>
  <c r="X1674" i="13"/>
  <c r="X1675" i="13"/>
  <c r="X1676" i="13"/>
  <c r="X1677" i="13"/>
  <c r="X1678" i="13"/>
  <c r="X1679" i="13"/>
  <c r="X1680" i="13"/>
  <c r="X1681" i="13"/>
  <c r="X1682" i="13"/>
  <c r="X1683" i="13"/>
  <c r="X1684" i="13"/>
  <c r="X1685" i="13"/>
  <c r="X1686" i="13"/>
  <c r="X1687" i="13"/>
  <c r="X1688" i="13"/>
  <c r="X1689" i="13"/>
  <c r="X1690" i="13"/>
  <c r="X1691" i="13"/>
  <c r="X1692" i="13"/>
  <c r="X1693" i="13"/>
  <c r="X1694" i="13"/>
  <c r="X1695" i="13"/>
  <c r="X1696" i="13"/>
  <c r="X1697" i="13"/>
  <c r="X1698" i="13"/>
  <c r="X1699" i="13"/>
  <c r="X1700" i="13"/>
  <c r="X1701" i="13"/>
  <c r="X1702" i="13"/>
  <c r="X1703" i="13"/>
  <c r="X1704" i="13"/>
  <c r="X1705" i="13"/>
  <c r="X1706" i="13"/>
  <c r="X1707" i="13"/>
  <c r="X1708" i="13"/>
  <c r="X1709" i="13"/>
  <c r="X1710" i="13"/>
  <c r="X1711" i="13"/>
  <c r="X1712" i="13"/>
  <c r="X1713" i="13"/>
  <c r="X1714" i="13"/>
  <c r="X1715" i="13"/>
  <c r="X1716" i="13"/>
  <c r="X1717" i="13"/>
  <c r="X1718" i="13"/>
  <c r="X1719" i="13"/>
  <c r="X1720" i="13"/>
  <c r="X1721" i="13"/>
  <c r="X1722" i="13"/>
  <c r="X1723" i="13"/>
  <c r="X1724" i="13"/>
  <c r="X1725" i="13"/>
  <c r="X1726" i="13"/>
  <c r="X1727" i="13"/>
  <c r="X1728" i="13"/>
  <c r="X1729" i="13"/>
  <c r="X1730" i="13"/>
  <c r="X1731" i="13"/>
  <c r="X1732" i="13"/>
  <c r="X1733" i="13"/>
  <c r="X1734" i="13"/>
  <c r="X1735" i="13"/>
  <c r="X1736" i="13"/>
  <c r="X1737" i="13"/>
  <c r="X1738" i="13"/>
  <c r="X1739" i="13"/>
  <c r="X1740" i="13"/>
  <c r="X1741" i="13"/>
  <c r="X1742" i="13"/>
  <c r="X1743" i="13"/>
  <c r="X1744" i="13"/>
  <c r="X1745" i="13"/>
  <c r="X1746" i="13"/>
  <c r="X1747" i="13"/>
  <c r="X1748" i="13"/>
  <c r="X1749" i="13"/>
  <c r="X1750" i="13"/>
  <c r="X1751" i="13"/>
  <c r="X1752" i="13"/>
  <c r="X1753" i="13"/>
  <c r="X1754" i="13"/>
  <c r="X1755" i="13"/>
  <c r="X1756" i="13"/>
  <c r="X1757" i="13"/>
  <c r="X1758" i="13"/>
  <c r="X1759" i="13"/>
  <c r="X1760" i="13"/>
  <c r="X1761" i="13"/>
  <c r="X1762" i="13"/>
  <c r="X1763" i="13"/>
  <c r="X1764" i="13"/>
  <c r="X1765" i="13"/>
  <c r="X1766" i="13"/>
  <c r="X1767" i="13"/>
  <c r="X1768" i="13"/>
  <c r="X1769" i="13"/>
  <c r="X1770" i="13"/>
  <c r="X1771" i="13"/>
  <c r="X1772" i="13"/>
  <c r="X1773" i="13"/>
  <c r="X1774" i="13"/>
  <c r="X1775" i="13"/>
  <c r="X1776" i="13"/>
  <c r="X1777" i="13"/>
  <c r="X1778" i="13"/>
  <c r="X1779" i="13"/>
  <c r="X1780" i="13"/>
  <c r="X1781" i="13"/>
  <c r="X1782" i="13"/>
  <c r="X1783" i="13"/>
  <c r="X1784" i="13"/>
  <c r="X1785" i="13"/>
  <c r="X1786" i="13"/>
  <c r="X1787" i="13"/>
  <c r="X1788" i="13"/>
  <c r="X1789" i="13"/>
  <c r="X1790" i="13"/>
  <c r="X1791" i="13"/>
  <c r="X1792" i="13"/>
  <c r="X1793" i="13"/>
  <c r="X1794" i="13"/>
  <c r="X1795" i="13"/>
  <c r="X1796" i="13"/>
  <c r="X1797" i="13"/>
  <c r="X1798" i="13"/>
  <c r="X1799" i="13"/>
  <c r="X1800" i="13"/>
  <c r="X1801" i="13"/>
  <c r="X1802" i="13"/>
  <c r="X1803" i="13"/>
  <c r="X1804" i="13"/>
  <c r="X1805" i="13"/>
  <c r="X1806" i="13"/>
  <c r="X1807" i="13"/>
  <c r="X1808" i="13"/>
  <c r="X1809" i="13"/>
  <c r="X1810" i="13"/>
  <c r="X1811" i="13"/>
  <c r="X1812" i="13"/>
  <c r="X1813" i="13"/>
  <c r="X1814" i="13"/>
  <c r="X1815" i="13"/>
  <c r="X1816" i="13"/>
  <c r="X1817" i="13"/>
  <c r="X1818" i="13"/>
  <c r="X1819" i="13"/>
  <c r="X1820" i="13"/>
  <c r="X1821" i="13"/>
  <c r="X1822" i="13"/>
  <c r="X1823" i="13"/>
  <c r="X1824" i="13"/>
  <c r="X1825" i="13"/>
  <c r="X1826" i="13"/>
  <c r="X1827" i="13"/>
  <c r="X1828" i="13"/>
  <c r="X1829" i="13"/>
  <c r="X1830" i="13"/>
  <c r="X1831" i="13"/>
  <c r="X1832" i="13"/>
  <c r="X1833" i="13"/>
  <c r="X1834" i="13"/>
  <c r="X1835" i="13"/>
  <c r="X1836" i="13"/>
  <c r="X1837" i="13"/>
  <c r="X1838" i="13"/>
  <c r="X1839" i="13"/>
  <c r="X1840" i="13"/>
  <c r="X1841" i="13"/>
  <c r="X1842" i="13"/>
  <c r="X1843" i="13"/>
  <c r="X1844" i="13"/>
  <c r="X1845" i="13"/>
  <c r="X1846" i="13"/>
  <c r="X1847" i="13"/>
  <c r="X1848" i="13"/>
  <c r="X1849" i="13"/>
  <c r="X1850" i="13"/>
  <c r="X1851" i="13"/>
  <c r="X1852" i="13"/>
  <c r="X1853" i="13"/>
  <c r="X1854" i="13"/>
  <c r="X1855" i="13"/>
  <c r="X1856" i="13"/>
  <c r="X1857" i="13"/>
  <c r="X1858" i="13"/>
  <c r="X1859" i="13"/>
  <c r="X1860" i="13"/>
  <c r="X1861" i="13"/>
  <c r="X1862" i="13"/>
  <c r="X1863" i="13"/>
  <c r="X1864" i="13"/>
  <c r="X1865" i="13"/>
  <c r="X1866" i="13"/>
  <c r="X1867" i="13"/>
  <c r="X1868" i="13"/>
  <c r="X1869" i="13"/>
  <c r="X1870" i="13"/>
  <c r="X1871" i="13"/>
  <c r="X1872" i="13"/>
  <c r="X1873" i="13"/>
  <c r="X1874" i="13"/>
  <c r="X1875" i="13"/>
  <c r="X1876" i="13"/>
  <c r="X1877" i="13"/>
  <c r="X1878" i="13"/>
  <c r="X1879" i="13"/>
  <c r="X1880" i="13"/>
  <c r="X1881" i="13"/>
  <c r="X1882" i="13"/>
  <c r="X1883" i="13"/>
  <c r="X1884" i="13"/>
  <c r="X1885" i="13"/>
  <c r="X1886" i="13"/>
  <c r="X1887" i="13"/>
  <c r="X1888" i="13"/>
  <c r="X1889" i="13"/>
  <c r="X1890" i="13"/>
  <c r="X1891" i="13"/>
  <c r="X1892" i="13"/>
  <c r="X1893" i="13"/>
  <c r="X1894" i="13"/>
  <c r="X1895" i="13"/>
  <c r="X1896" i="13"/>
  <c r="X1897" i="13"/>
  <c r="X1898" i="13"/>
  <c r="X1899" i="13"/>
  <c r="X1900" i="13"/>
  <c r="X1901" i="13"/>
  <c r="X1902" i="13"/>
  <c r="X1903" i="13"/>
  <c r="X1904" i="13"/>
  <c r="X1905" i="13"/>
  <c r="X1906" i="13"/>
  <c r="X1907" i="13"/>
  <c r="X1908" i="13"/>
  <c r="X1909" i="13"/>
  <c r="X1910" i="13"/>
  <c r="X1911" i="13"/>
  <c r="X1912" i="13"/>
  <c r="X1913" i="13"/>
  <c r="X1914" i="13"/>
  <c r="X1915" i="13"/>
  <c r="X1916" i="13"/>
  <c r="X1917" i="13"/>
  <c r="X1918" i="13"/>
  <c r="X1919" i="13"/>
  <c r="X1920" i="13"/>
  <c r="X1921" i="13"/>
  <c r="X1922" i="13"/>
  <c r="X1923" i="13"/>
  <c r="X1924" i="13"/>
  <c r="X1925" i="13"/>
  <c r="X1926" i="13"/>
  <c r="X1927" i="13"/>
  <c r="X1928" i="13"/>
  <c r="X1929" i="13"/>
  <c r="X1930" i="13"/>
  <c r="X1931" i="13"/>
  <c r="X1932" i="13"/>
  <c r="X1933" i="13"/>
  <c r="X1934" i="13"/>
  <c r="X1935" i="13"/>
  <c r="X1936" i="13"/>
  <c r="X1937" i="13"/>
  <c r="X1938" i="13"/>
  <c r="X1939" i="13"/>
  <c r="X1940" i="13"/>
  <c r="X1941" i="13"/>
  <c r="X1942" i="13"/>
  <c r="X1943" i="13"/>
  <c r="X1944" i="13"/>
  <c r="X1945" i="13"/>
  <c r="X1946" i="13"/>
  <c r="X1947" i="13"/>
  <c r="X1948" i="13"/>
  <c r="X1949" i="13"/>
  <c r="X1950" i="13"/>
  <c r="X1951" i="13"/>
  <c r="X1952" i="13"/>
  <c r="X1953" i="13"/>
  <c r="X1954" i="13"/>
  <c r="X1955" i="13"/>
  <c r="X1956" i="13"/>
  <c r="X1957" i="13"/>
  <c r="X1958" i="13"/>
  <c r="X1959" i="13"/>
  <c r="X1960" i="13"/>
  <c r="X1961" i="13"/>
  <c r="X1962" i="13"/>
  <c r="X1963" i="13"/>
  <c r="X1964" i="13"/>
  <c r="X1965" i="13"/>
  <c r="X1966" i="13"/>
  <c r="X1967" i="13"/>
  <c r="X1968" i="13"/>
  <c r="X1969" i="13"/>
  <c r="X1970" i="13"/>
  <c r="X1971" i="13"/>
  <c r="X1972" i="13"/>
  <c r="X1973" i="13"/>
  <c r="X1974" i="13"/>
  <c r="X1975" i="13"/>
  <c r="X1976" i="13"/>
  <c r="X1977" i="13"/>
  <c r="X1978" i="13"/>
  <c r="X1979" i="13"/>
  <c r="X1980" i="13"/>
  <c r="X1981" i="13"/>
  <c r="X1982" i="13"/>
  <c r="X1983" i="13"/>
  <c r="X1984" i="13"/>
  <c r="X1985" i="13"/>
  <c r="X1986" i="13"/>
  <c r="X1987" i="13"/>
  <c r="X1988" i="13"/>
  <c r="X1989" i="13"/>
  <c r="X1990" i="13"/>
  <c r="X1991" i="13"/>
  <c r="X1992" i="13"/>
  <c r="X1993" i="13"/>
  <c r="X1994" i="13"/>
  <c r="X1995" i="13"/>
  <c r="X1996" i="13"/>
  <c r="X1997" i="13"/>
  <c r="X1998" i="13"/>
  <c r="X1999" i="13"/>
  <c r="X2000" i="13"/>
  <c r="X2001" i="13"/>
  <c r="W2" i="13"/>
  <c r="W3" i="13"/>
  <c r="W4" i="13"/>
  <c r="W5" i="13"/>
  <c r="W6" i="13"/>
  <c r="W7" i="13"/>
  <c r="W8" i="13"/>
  <c r="W9" i="13"/>
  <c r="W10" i="13"/>
  <c r="W11" i="13"/>
  <c r="W12" i="13"/>
  <c r="W13" i="13"/>
  <c r="W14" i="13"/>
  <c r="W15" i="13"/>
  <c r="W16" i="13"/>
  <c r="W17" i="13"/>
  <c r="W18" i="13"/>
  <c r="W19" i="13"/>
  <c r="W20" i="13"/>
  <c r="W21" i="13"/>
  <c r="W22" i="13"/>
  <c r="W23" i="13"/>
  <c r="W24" i="13"/>
  <c r="W25" i="13"/>
  <c r="W26" i="13"/>
  <c r="W27" i="13"/>
  <c r="W28" i="13"/>
  <c r="W29" i="13"/>
  <c r="W30" i="13"/>
  <c r="W31" i="13"/>
  <c r="W32" i="13"/>
  <c r="W33" i="13"/>
  <c r="W34" i="13"/>
  <c r="W35" i="13"/>
  <c r="W36" i="13"/>
  <c r="W37" i="13"/>
  <c r="W38" i="13"/>
  <c r="W39" i="13"/>
  <c r="W40" i="13"/>
  <c r="W41" i="13"/>
  <c r="W42" i="13"/>
  <c r="W43" i="13"/>
  <c r="W44" i="13"/>
  <c r="W45" i="13"/>
  <c r="W46" i="13"/>
  <c r="W47" i="13"/>
  <c r="W48" i="13"/>
  <c r="W49" i="13"/>
  <c r="W50" i="13"/>
  <c r="W51" i="13"/>
  <c r="W52" i="13"/>
  <c r="W53" i="13"/>
  <c r="W54" i="13"/>
  <c r="W55" i="13"/>
  <c r="W56" i="13"/>
  <c r="W57" i="13"/>
  <c r="W58" i="13"/>
  <c r="W59" i="13"/>
  <c r="W60" i="13"/>
  <c r="W61" i="13"/>
  <c r="W62" i="13"/>
  <c r="W63" i="13"/>
  <c r="W64" i="13"/>
  <c r="W65" i="13"/>
  <c r="W66" i="13"/>
  <c r="W67" i="13"/>
  <c r="W68" i="13"/>
  <c r="W69" i="13"/>
  <c r="W70" i="13"/>
  <c r="W71" i="13"/>
  <c r="W72" i="13"/>
  <c r="W73" i="13"/>
  <c r="W74" i="13"/>
  <c r="W75" i="13"/>
  <c r="W76" i="13"/>
  <c r="W77" i="13"/>
  <c r="W78" i="13"/>
  <c r="W79" i="13"/>
  <c r="W80" i="13"/>
  <c r="W81" i="13"/>
  <c r="W82" i="13"/>
  <c r="W83" i="13"/>
  <c r="W84" i="13"/>
  <c r="W85" i="13"/>
  <c r="W86" i="13"/>
  <c r="W87" i="13"/>
  <c r="W88" i="13"/>
  <c r="W89" i="13"/>
  <c r="W90" i="13"/>
  <c r="W91" i="13"/>
  <c r="W92" i="13"/>
  <c r="W93" i="13"/>
  <c r="W94" i="13"/>
  <c r="W95" i="13"/>
  <c r="W96" i="13"/>
  <c r="W97" i="13"/>
  <c r="W98" i="13"/>
  <c r="W99" i="13"/>
  <c r="W100" i="13"/>
  <c r="W101" i="13"/>
  <c r="W102" i="13"/>
  <c r="W103" i="13"/>
  <c r="W104" i="13"/>
  <c r="W105" i="13"/>
  <c r="W106" i="13"/>
  <c r="W107" i="13"/>
  <c r="W108" i="13"/>
  <c r="W109" i="13"/>
  <c r="W110" i="13"/>
  <c r="W111" i="13"/>
  <c r="W112" i="13"/>
  <c r="W113" i="13"/>
  <c r="W114" i="13"/>
  <c r="W115" i="13"/>
  <c r="W116" i="13"/>
  <c r="W117" i="13"/>
  <c r="W118" i="13"/>
  <c r="W119" i="13"/>
  <c r="W120" i="13"/>
  <c r="W121" i="13"/>
  <c r="W122" i="13"/>
  <c r="W123" i="13"/>
  <c r="W124" i="13"/>
  <c r="W125" i="13"/>
  <c r="W126" i="13"/>
  <c r="W127" i="13"/>
  <c r="W128" i="13"/>
  <c r="W129" i="13"/>
  <c r="W130" i="13"/>
  <c r="W131" i="13"/>
  <c r="W132" i="13"/>
  <c r="W133" i="13"/>
  <c r="W134" i="13"/>
  <c r="W135" i="13"/>
  <c r="W136" i="13"/>
  <c r="W137" i="13"/>
  <c r="W138" i="13"/>
  <c r="W139" i="13"/>
  <c r="W140" i="13"/>
  <c r="W141" i="13"/>
  <c r="W142" i="13"/>
  <c r="W143" i="13"/>
  <c r="W144" i="13"/>
  <c r="W145" i="13"/>
  <c r="W146" i="13"/>
  <c r="W147" i="13"/>
  <c r="W148" i="13"/>
  <c r="W149" i="13"/>
  <c r="W150" i="13"/>
  <c r="W151" i="13"/>
  <c r="W152" i="13"/>
  <c r="W153" i="13"/>
  <c r="W154" i="13"/>
  <c r="W155" i="13"/>
  <c r="W156" i="13"/>
  <c r="W157" i="13"/>
  <c r="W158" i="13"/>
  <c r="W159" i="13"/>
  <c r="W160" i="13"/>
  <c r="W161" i="13"/>
  <c r="W162" i="13"/>
  <c r="W163" i="13"/>
  <c r="W164" i="13"/>
  <c r="W165" i="13"/>
  <c r="W166" i="13"/>
  <c r="W167" i="13"/>
  <c r="W168" i="13"/>
  <c r="W169" i="13"/>
  <c r="W170" i="13"/>
  <c r="W171" i="13"/>
  <c r="W172" i="13"/>
  <c r="W173" i="13"/>
  <c r="W174" i="13"/>
  <c r="W175" i="13"/>
  <c r="W176" i="13"/>
  <c r="W177" i="13"/>
  <c r="W178" i="13"/>
  <c r="W179" i="13"/>
  <c r="W180" i="13"/>
  <c r="W181" i="13"/>
  <c r="W182" i="13"/>
  <c r="W183" i="13"/>
  <c r="W184" i="13"/>
  <c r="W185" i="13"/>
  <c r="W186" i="13"/>
  <c r="W187" i="13"/>
  <c r="W188" i="13"/>
  <c r="W189" i="13"/>
  <c r="W190" i="13"/>
  <c r="W191" i="13"/>
  <c r="W192" i="13"/>
  <c r="W193" i="13"/>
  <c r="W194" i="13"/>
  <c r="W195" i="13"/>
  <c r="W196" i="13"/>
  <c r="W197" i="13"/>
  <c r="W198" i="13"/>
  <c r="W199" i="13"/>
  <c r="W200" i="13"/>
  <c r="W201" i="13"/>
  <c r="W202" i="13"/>
  <c r="W203" i="13"/>
  <c r="W204" i="13"/>
  <c r="W205" i="13"/>
  <c r="W206" i="13"/>
  <c r="W207" i="13"/>
  <c r="W208" i="13"/>
  <c r="W209" i="13"/>
  <c r="W210" i="13"/>
  <c r="W211" i="13"/>
  <c r="W212" i="13"/>
  <c r="W213" i="13"/>
  <c r="W214" i="13"/>
  <c r="W215" i="13"/>
  <c r="W216" i="13"/>
  <c r="W217" i="13"/>
  <c r="W218" i="13"/>
  <c r="W219" i="13"/>
  <c r="W220" i="13"/>
  <c r="W221" i="13"/>
  <c r="W222" i="13"/>
  <c r="W223" i="13"/>
  <c r="W224" i="13"/>
  <c r="W225" i="13"/>
  <c r="W226" i="13"/>
  <c r="W227" i="13"/>
  <c r="W228" i="13"/>
  <c r="W229" i="13"/>
  <c r="W230" i="13"/>
  <c r="W231" i="13"/>
  <c r="W232" i="13"/>
  <c r="W233" i="13"/>
  <c r="W234" i="13"/>
  <c r="W235" i="13"/>
  <c r="W236" i="13"/>
  <c r="W237" i="13"/>
  <c r="W238" i="13"/>
  <c r="W239" i="13"/>
  <c r="W240" i="13"/>
  <c r="W241" i="13"/>
  <c r="W242" i="13"/>
  <c r="W243" i="13"/>
  <c r="W244" i="13"/>
  <c r="W245" i="13"/>
  <c r="W246" i="13"/>
  <c r="W247" i="13"/>
  <c r="W248" i="13"/>
  <c r="W249" i="13"/>
  <c r="W250" i="13"/>
  <c r="W251" i="13"/>
  <c r="W252" i="13"/>
  <c r="W253" i="13"/>
  <c r="W254" i="13"/>
  <c r="W255" i="13"/>
  <c r="W256" i="13"/>
  <c r="W257" i="13"/>
  <c r="W258" i="13"/>
  <c r="W259" i="13"/>
  <c r="W260" i="13"/>
  <c r="W261" i="13"/>
  <c r="W262" i="13"/>
  <c r="W263" i="13"/>
  <c r="W264" i="13"/>
  <c r="W265" i="13"/>
  <c r="W266" i="13"/>
  <c r="W267" i="13"/>
  <c r="W268" i="13"/>
  <c r="W269" i="13"/>
  <c r="W270" i="13"/>
  <c r="W271" i="13"/>
  <c r="W272" i="13"/>
  <c r="W273" i="13"/>
  <c r="W274" i="13"/>
  <c r="W275" i="13"/>
  <c r="W276" i="13"/>
  <c r="W277" i="13"/>
  <c r="W278" i="13"/>
  <c r="W279" i="13"/>
  <c r="W280" i="13"/>
  <c r="W281" i="13"/>
  <c r="W282" i="13"/>
  <c r="W283" i="13"/>
  <c r="W284" i="13"/>
  <c r="W285" i="13"/>
  <c r="W286" i="13"/>
  <c r="W287" i="13"/>
  <c r="W288" i="13"/>
  <c r="W289" i="13"/>
  <c r="W290" i="13"/>
  <c r="W291" i="13"/>
  <c r="W292" i="13"/>
  <c r="W293" i="13"/>
  <c r="W294" i="13"/>
  <c r="W295" i="13"/>
  <c r="W296" i="13"/>
  <c r="W297" i="13"/>
  <c r="W298" i="13"/>
  <c r="W299" i="13"/>
  <c r="W300" i="13"/>
  <c r="W301" i="13"/>
  <c r="W302" i="13"/>
  <c r="W303" i="13"/>
  <c r="W304" i="13"/>
  <c r="W305" i="13"/>
  <c r="W306" i="13"/>
  <c r="W307" i="13"/>
  <c r="W308" i="13"/>
  <c r="W309" i="13"/>
  <c r="W310" i="13"/>
  <c r="W311" i="13"/>
  <c r="W312" i="13"/>
  <c r="W313" i="13"/>
  <c r="W314" i="13"/>
  <c r="W315" i="13"/>
  <c r="W316" i="13"/>
  <c r="W317" i="13"/>
  <c r="W318" i="13"/>
  <c r="W319" i="13"/>
  <c r="W320" i="13"/>
  <c r="W321" i="13"/>
  <c r="W322" i="13"/>
  <c r="W323" i="13"/>
  <c r="W324" i="13"/>
  <c r="W325" i="13"/>
  <c r="W326" i="13"/>
  <c r="W327" i="13"/>
  <c r="W328" i="13"/>
  <c r="W329" i="13"/>
  <c r="W330" i="13"/>
  <c r="W331" i="13"/>
  <c r="W332" i="13"/>
  <c r="W333" i="13"/>
  <c r="W334" i="13"/>
  <c r="W335" i="13"/>
  <c r="W336" i="13"/>
  <c r="W337" i="13"/>
  <c r="W338" i="13"/>
  <c r="W339" i="13"/>
  <c r="W340" i="13"/>
  <c r="W341" i="13"/>
  <c r="W342" i="13"/>
  <c r="W343" i="13"/>
  <c r="W344" i="13"/>
  <c r="W345" i="13"/>
  <c r="W346" i="13"/>
  <c r="W347" i="13"/>
  <c r="W348" i="13"/>
  <c r="W349" i="13"/>
  <c r="W350" i="13"/>
  <c r="W351" i="13"/>
  <c r="W352" i="13"/>
  <c r="W353" i="13"/>
  <c r="W354" i="13"/>
  <c r="W355" i="13"/>
  <c r="W356" i="13"/>
  <c r="W357" i="13"/>
  <c r="W358" i="13"/>
  <c r="W359" i="13"/>
  <c r="W360" i="13"/>
  <c r="W361" i="13"/>
  <c r="W362" i="13"/>
  <c r="W363" i="13"/>
  <c r="W364" i="13"/>
  <c r="W365" i="13"/>
  <c r="W366" i="13"/>
  <c r="W367" i="13"/>
  <c r="W368" i="13"/>
  <c r="W369" i="13"/>
  <c r="W370" i="13"/>
  <c r="W371" i="13"/>
  <c r="W372" i="13"/>
  <c r="W373" i="13"/>
  <c r="W374" i="13"/>
  <c r="W375" i="13"/>
  <c r="W376" i="13"/>
  <c r="W377" i="13"/>
  <c r="W378" i="13"/>
  <c r="W379" i="13"/>
  <c r="W380" i="13"/>
  <c r="W381" i="13"/>
  <c r="W382" i="13"/>
  <c r="W383" i="13"/>
  <c r="W384" i="13"/>
  <c r="W385" i="13"/>
  <c r="W386" i="13"/>
  <c r="W387" i="13"/>
  <c r="W388" i="13"/>
  <c r="W389" i="13"/>
  <c r="W390" i="13"/>
  <c r="W391" i="13"/>
  <c r="W392" i="13"/>
  <c r="W393" i="13"/>
  <c r="W394" i="13"/>
  <c r="W395" i="13"/>
  <c r="W396" i="13"/>
  <c r="W397" i="13"/>
  <c r="W398" i="13"/>
  <c r="W399" i="13"/>
  <c r="W400" i="13"/>
  <c r="W401" i="13"/>
  <c r="W402" i="13"/>
  <c r="W403" i="13"/>
  <c r="W404" i="13"/>
  <c r="W405" i="13"/>
  <c r="W406" i="13"/>
  <c r="W407" i="13"/>
  <c r="W408" i="13"/>
  <c r="W409" i="13"/>
  <c r="W410" i="13"/>
  <c r="W411" i="13"/>
  <c r="W412" i="13"/>
  <c r="W413" i="13"/>
  <c r="W414" i="13"/>
  <c r="W415" i="13"/>
  <c r="W416" i="13"/>
  <c r="W417" i="13"/>
  <c r="W418" i="13"/>
  <c r="W419" i="13"/>
  <c r="W420" i="13"/>
  <c r="W421" i="13"/>
  <c r="W422" i="13"/>
  <c r="W423" i="13"/>
  <c r="W424" i="13"/>
  <c r="W425" i="13"/>
  <c r="W426" i="13"/>
  <c r="W427" i="13"/>
  <c r="W428" i="13"/>
  <c r="W429" i="13"/>
  <c r="W430" i="13"/>
  <c r="W431" i="13"/>
  <c r="W432" i="13"/>
  <c r="W433" i="13"/>
  <c r="W434" i="13"/>
  <c r="W435" i="13"/>
  <c r="W436" i="13"/>
  <c r="W437" i="13"/>
  <c r="W438" i="13"/>
  <c r="W439" i="13"/>
  <c r="W440" i="13"/>
  <c r="W441" i="13"/>
  <c r="W442" i="13"/>
  <c r="W443" i="13"/>
  <c r="W444" i="13"/>
  <c r="W445" i="13"/>
  <c r="W446" i="13"/>
  <c r="W447" i="13"/>
  <c r="W448" i="13"/>
  <c r="W449" i="13"/>
  <c r="W450" i="13"/>
  <c r="W451" i="13"/>
  <c r="W452" i="13"/>
  <c r="W453" i="13"/>
  <c r="W454" i="13"/>
  <c r="W455" i="13"/>
  <c r="W456" i="13"/>
  <c r="W457" i="13"/>
  <c r="W458" i="13"/>
  <c r="W459" i="13"/>
  <c r="W460" i="13"/>
  <c r="W461" i="13"/>
  <c r="W462" i="13"/>
  <c r="W463" i="13"/>
  <c r="W464" i="13"/>
  <c r="W465" i="13"/>
  <c r="W466" i="13"/>
  <c r="W467" i="13"/>
  <c r="W468" i="13"/>
  <c r="W469" i="13"/>
  <c r="W470" i="13"/>
  <c r="W471" i="13"/>
  <c r="W472" i="13"/>
  <c r="W473" i="13"/>
  <c r="W474" i="13"/>
  <c r="W475" i="13"/>
  <c r="W476" i="13"/>
  <c r="W477" i="13"/>
  <c r="W478" i="13"/>
  <c r="W479" i="13"/>
  <c r="W480" i="13"/>
  <c r="W481" i="13"/>
  <c r="W482" i="13"/>
  <c r="W483" i="13"/>
  <c r="W484" i="13"/>
  <c r="W485" i="13"/>
  <c r="W486" i="13"/>
  <c r="W487" i="13"/>
  <c r="W488" i="13"/>
  <c r="W489" i="13"/>
  <c r="W490" i="13"/>
  <c r="W491" i="13"/>
  <c r="W492" i="13"/>
  <c r="W493" i="13"/>
  <c r="W494" i="13"/>
  <c r="W495" i="13"/>
  <c r="W496" i="13"/>
  <c r="W497" i="13"/>
  <c r="W498" i="13"/>
  <c r="W499" i="13"/>
  <c r="W500" i="13"/>
  <c r="W501" i="13"/>
  <c r="W502" i="13"/>
  <c r="W503" i="13"/>
  <c r="W504" i="13"/>
  <c r="W505" i="13"/>
  <c r="W506" i="13"/>
  <c r="W507" i="13"/>
  <c r="W508" i="13"/>
  <c r="W509" i="13"/>
  <c r="W510" i="13"/>
  <c r="W511" i="13"/>
  <c r="W512" i="13"/>
  <c r="W513" i="13"/>
  <c r="W514" i="13"/>
  <c r="W515" i="13"/>
  <c r="W516" i="13"/>
  <c r="W517" i="13"/>
  <c r="W518" i="13"/>
  <c r="W519" i="13"/>
  <c r="W520" i="13"/>
  <c r="W521" i="13"/>
  <c r="W522" i="13"/>
  <c r="W523" i="13"/>
  <c r="W524" i="13"/>
  <c r="W525" i="13"/>
  <c r="W526" i="13"/>
  <c r="W527" i="13"/>
  <c r="W528" i="13"/>
  <c r="W529" i="13"/>
  <c r="W530" i="13"/>
  <c r="W531" i="13"/>
  <c r="W532" i="13"/>
  <c r="W533" i="13"/>
  <c r="W534" i="13"/>
  <c r="W535" i="13"/>
  <c r="W536" i="13"/>
  <c r="W537" i="13"/>
  <c r="W538" i="13"/>
  <c r="W539" i="13"/>
  <c r="W540" i="13"/>
  <c r="W541" i="13"/>
  <c r="W542" i="13"/>
  <c r="W543" i="13"/>
  <c r="W544" i="13"/>
  <c r="W545" i="13"/>
  <c r="W546" i="13"/>
  <c r="W547" i="13"/>
  <c r="W548" i="13"/>
  <c r="W549" i="13"/>
  <c r="W550" i="13"/>
  <c r="W551" i="13"/>
  <c r="W552" i="13"/>
  <c r="W553" i="13"/>
  <c r="W554" i="13"/>
  <c r="W555" i="13"/>
  <c r="W556" i="13"/>
  <c r="W557" i="13"/>
  <c r="W558" i="13"/>
  <c r="W559" i="13"/>
  <c r="W560" i="13"/>
  <c r="W561" i="13"/>
  <c r="W562" i="13"/>
  <c r="W563" i="13"/>
  <c r="W564" i="13"/>
  <c r="W565" i="13"/>
  <c r="W566" i="13"/>
  <c r="W567" i="13"/>
  <c r="W568" i="13"/>
  <c r="W569" i="13"/>
  <c r="W570" i="13"/>
  <c r="W571" i="13"/>
  <c r="W572" i="13"/>
  <c r="W573" i="13"/>
  <c r="W574" i="13"/>
  <c r="W575" i="13"/>
  <c r="W576" i="13"/>
  <c r="W577" i="13"/>
  <c r="W578" i="13"/>
  <c r="W579" i="13"/>
  <c r="W580" i="13"/>
  <c r="W581" i="13"/>
  <c r="W582" i="13"/>
  <c r="W583" i="13"/>
  <c r="W584" i="13"/>
  <c r="W585" i="13"/>
  <c r="W586" i="13"/>
  <c r="W587" i="13"/>
  <c r="W588" i="13"/>
  <c r="W589" i="13"/>
  <c r="W590" i="13"/>
  <c r="W591" i="13"/>
  <c r="W592" i="13"/>
  <c r="W593" i="13"/>
  <c r="W594" i="13"/>
  <c r="W595" i="13"/>
  <c r="W596" i="13"/>
  <c r="W597" i="13"/>
  <c r="W598" i="13"/>
  <c r="W599" i="13"/>
  <c r="W600" i="13"/>
  <c r="W601" i="13"/>
  <c r="W602" i="13"/>
  <c r="W603" i="13"/>
  <c r="W604" i="13"/>
  <c r="W605" i="13"/>
  <c r="W606" i="13"/>
  <c r="W607" i="13"/>
  <c r="W608" i="13"/>
  <c r="W609" i="13"/>
  <c r="W610" i="13"/>
  <c r="W611" i="13"/>
  <c r="W612" i="13"/>
  <c r="W613" i="13"/>
  <c r="W614" i="13"/>
  <c r="W615" i="13"/>
  <c r="W616" i="13"/>
  <c r="W617" i="13"/>
  <c r="W618" i="13"/>
  <c r="W619" i="13"/>
  <c r="W620" i="13"/>
  <c r="W621" i="13"/>
  <c r="W622" i="13"/>
  <c r="W623" i="13"/>
  <c r="W624" i="13"/>
  <c r="W625" i="13"/>
  <c r="W626" i="13"/>
  <c r="W627" i="13"/>
  <c r="W628" i="13"/>
  <c r="W629" i="13"/>
  <c r="W630" i="13"/>
  <c r="W631" i="13"/>
  <c r="W632" i="13"/>
  <c r="W633" i="13"/>
  <c r="W634" i="13"/>
  <c r="W635" i="13"/>
  <c r="W636" i="13"/>
  <c r="W637" i="13"/>
  <c r="W638" i="13"/>
  <c r="W639" i="13"/>
  <c r="W640" i="13"/>
  <c r="W641" i="13"/>
  <c r="W642" i="13"/>
  <c r="W643" i="13"/>
  <c r="W644" i="13"/>
  <c r="W645" i="13"/>
  <c r="W646" i="13"/>
  <c r="W647" i="13"/>
  <c r="W648" i="13"/>
  <c r="W649" i="13"/>
  <c r="W650" i="13"/>
  <c r="W651" i="13"/>
  <c r="W652" i="13"/>
  <c r="W653" i="13"/>
  <c r="W654" i="13"/>
  <c r="W655" i="13"/>
  <c r="W656" i="13"/>
  <c r="W657" i="13"/>
  <c r="W658" i="13"/>
  <c r="W659" i="13"/>
  <c r="W660" i="13"/>
  <c r="W661" i="13"/>
  <c r="W662" i="13"/>
  <c r="W663" i="13"/>
  <c r="W664" i="13"/>
  <c r="W665" i="13"/>
  <c r="W666" i="13"/>
  <c r="W667" i="13"/>
  <c r="W668" i="13"/>
  <c r="W669" i="13"/>
  <c r="W670" i="13"/>
  <c r="W671" i="13"/>
  <c r="W672" i="13"/>
  <c r="W673" i="13"/>
  <c r="W674" i="13"/>
  <c r="W675" i="13"/>
  <c r="W676" i="13"/>
  <c r="W677" i="13"/>
  <c r="W678" i="13"/>
  <c r="W679" i="13"/>
  <c r="W680" i="13"/>
  <c r="W681" i="13"/>
  <c r="W682" i="13"/>
  <c r="W683" i="13"/>
  <c r="W684" i="13"/>
  <c r="W685" i="13"/>
  <c r="W686" i="13"/>
  <c r="W687" i="13"/>
  <c r="W688" i="13"/>
  <c r="W689" i="13"/>
  <c r="W690" i="13"/>
  <c r="W691" i="13"/>
  <c r="W692" i="13"/>
  <c r="W693" i="13"/>
  <c r="W694" i="13"/>
  <c r="W695" i="13"/>
  <c r="W696" i="13"/>
  <c r="W697" i="13"/>
  <c r="W698" i="13"/>
  <c r="W699" i="13"/>
  <c r="W700" i="13"/>
  <c r="W701" i="13"/>
  <c r="W702" i="13"/>
  <c r="W703" i="13"/>
  <c r="W704" i="13"/>
  <c r="W705" i="13"/>
  <c r="W706" i="13"/>
  <c r="W707" i="13"/>
  <c r="W708" i="13"/>
  <c r="W709" i="13"/>
  <c r="W710" i="13"/>
  <c r="W711" i="13"/>
  <c r="W712" i="13"/>
  <c r="W713" i="13"/>
  <c r="W714" i="13"/>
  <c r="W715" i="13"/>
  <c r="W716" i="13"/>
  <c r="W717" i="13"/>
  <c r="W718" i="13"/>
  <c r="W719" i="13"/>
  <c r="W720" i="13"/>
  <c r="W721" i="13"/>
  <c r="W722" i="13"/>
  <c r="W723" i="13"/>
  <c r="W724" i="13"/>
  <c r="W725" i="13"/>
  <c r="W726" i="13"/>
  <c r="W727" i="13"/>
  <c r="W728" i="13"/>
  <c r="W729" i="13"/>
  <c r="W730" i="13"/>
  <c r="W731" i="13"/>
  <c r="W732" i="13"/>
  <c r="W733" i="13"/>
  <c r="W734" i="13"/>
  <c r="W735" i="13"/>
  <c r="W736" i="13"/>
  <c r="W737" i="13"/>
  <c r="W738" i="13"/>
  <c r="W739" i="13"/>
  <c r="W740" i="13"/>
  <c r="W741" i="13"/>
  <c r="W742" i="13"/>
  <c r="W743" i="13"/>
  <c r="W744" i="13"/>
  <c r="W745" i="13"/>
  <c r="W746" i="13"/>
  <c r="W747" i="13"/>
  <c r="W748" i="13"/>
  <c r="W749" i="13"/>
  <c r="W750" i="13"/>
  <c r="W751" i="13"/>
  <c r="W752" i="13"/>
  <c r="W753" i="13"/>
  <c r="W754" i="13"/>
  <c r="W755" i="13"/>
  <c r="W756" i="13"/>
  <c r="W757" i="13"/>
  <c r="W758" i="13"/>
  <c r="W759" i="13"/>
  <c r="W760" i="13"/>
  <c r="W761" i="13"/>
  <c r="W762" i="13"/>
  <c r="W763" i="13"/>
  <c r="W764" i="13"/>
  <c r="W765" i="13"/>
  <c r="W766" i="13"/>
  <c r="W767" i="13"/>
  <c r="W768" i="13"/>
  <c r="W769" i="13"/>
  <c r="W770" i="13"/>
  <c r="W771" i="13"/>
  <c r="W772" i="13"/>
  <c r="W773" i="13"/>
  <c r="W774" i="13"/>
  <c r="W775" i="13"/>
  <c r="W776" i="13"/>
  <c r="W777" i="13"/>
  <c r="W778" i="13"/>
  <c r="W779" i="13"/>
  <c r="W780" i="13"/>
  <c r="W781" i="13"/>
  <c r="W782" i="13"/>
  <c r="W783" i="13"/>
  <c r="W784" i="13"/>
  <c r="W785" i="13"/>
  <c r="W786" i="13"/>
  <c r="W787" i="13"/>
  <c r="W788" i="13"/>
  <c r="W789" i="13"/>
  <c r="W790" i="13"/>
  <c r="W791" i="13"/>
  <c r="W792" i="13"/>
  <c r="W793" i="13"/>
  <c r="W794" i="13"/>
  <c r="W795" i="13"/>
  <c r="W796" i="13"/>
  <c r="W797" i="13"/>
  <c r="W798" i="13"/>
  <c r="W799" i="13"/>
  <c r="W800" i="13"/>
  <c r="W801" i="13"/>
  <c r="W802" i="13"/>
  <c r="W803" i="13"/>
  <c r="W804" i="13"/>
  <c r="W805" i="13"/>
  <c r="W806" i="13"/>
  <c r="W807" i="13"/>
  <c r="W808" i="13"/>
  <c r="W809" i="13"/>
  <c r="W810" i="13"/>
  <c r="W811" i="13"/>
  <c r="W812" i="13"/>
  <c r="W813" i="13"/>
  <c r="W814" i="13"/>
  <c r="W815" i="13"/>
  <c r="W816" i="13"/>
  <c r="W817" i="13"/>
  <c r="W818" i="13"/>
  <c r="W819" i="13"/>
  <c r="W820" i="13"/>
  <c r="W821" i="13"/>
  <c r="W822" i="13"/>
  <c r="W823" i="13"/>
  <c r="W824" i="13"/>
  <c r="W825" i="13"/>
  <c r="W826" i="13"/>
  <c r="W827" i="13"/>
  <c r="W828" i="13"/>
  <c r="W829" i="13"/>
  <c r="W830" i="13"/>
  <c r="W831" i="13"/>
  <c r="W832" i="13"/>
  <c r="W833" i="13"/>
  <c r="W834" i="13"/>
  <c r="W835" i="13"/>
  <c r="W836" i="13"/>
  <c r="W837" i="13"/>
  <c r="W838" i="13"/>
  <c r="W839" i="13"/>
  <c r="W840" i="13"/>
  <c r="W841" i="13"/>
  <c r="W842" i="13"/>
  <c r="W843" i="13"/>
  <c r="W844" i="13"/>
  <c r="W845" i="13"/>
  <c r="W846" i="13"/>
  <c r="W847" i="13"/>
  <c r="W848" i="13"/>
  <c r="W849" i="13"/>
  <c r="W850" i="13"/>
  <c r="W851" i="13"/>
  <c r="W852" i="13"/>
  <c r="W853" i="13"/>
  <c r="W854" i="13"/>
  <c r="W855" i="13"/>
  <c r="W856" i="13"/>
  <c r="W857" i="13"/>
  <c r="W858" i="13"/>
  <c r="W859" i="13"/>
  <c r="W860" i="13"/>
  <c r="W861" i="13"/>
  <c r="W862" i="13"/>
  <c r="W863" i="13"/>
  <c r="W864" i="13"/>
  <c r="W865" i="13"/>
  <c r="W866" i="13"/>
  <c r="W867" i="13"/>
  <c r="W868" i="13"/>
  <c r="W869" i="13"/>
  <c r="W870" i="13"/>
  <c r="W871" i="13"/>
  <c r="W872" i="13"/>
  <c r="W873" i="13"/>
  <c r="W874" i="13"/>
  <c r="W875" i="13"/>
  <c r="W876" i="13"/>
  <c r="W877" i="13"/>
  <c r="W878" i="13"/>
  <c r="W879" i="13"/>
  <c r="W880" i="13"/>
  <c r="W881" i="13"/>
  <c r="W882" i="13"/>
  <c r="W883" i="13"/>
  <c r="W884" i="13"/>
  <c r="W885" i="13"/>
  <c r="W886" i="13"/>
  <c r="W887" i="13"/>
  <c r="W888" i="13"/>
  <c r="W889" i="13"/>
  <c r="W890" i="13"/>
  <c r="W891" i="13"/>
  <c r="W892" i="13"/>
  <c r="W893" i="13"/>
  <c r="W894" i="13"/>
  <c r="W895" i="13"/>
  <c r="W896" i="13"/>
  <c r="W897" i="13"/>
  <c r="W898" i="13"/>
  <c r="W899" i="13"/>
  <c r="W900" i="13"/>
  <c r="W901" i="13"/>
  <c r="W902" i="13"/>
  <c r="W903" i="13"/>
  <c r="W904" i="13"/>
  <c r="W905" i="13"/>
  <c r="W906" i="13"/>
  <c r="W907" i="13"/>
  <c r="W908" i="13"/>
  <c r="W909" i="13"/>
  <c r="W910" i="13"/>
  <c r="W911" i="13"/>
  <c r="W912" i="13"/>
  <c r="W913" i="13"/>
  <c r="W914" i="13"/>
  <c r="W915" i="13"/>
  <c r="W916" i="13"/>
  <c r="W917" i="13"/>
  <c r="W918" i="13"/>
  <c r="W919" i="13"/>
  <c r="W920" i="13"/>
  <c r="W921" i="13"/>
  <c r="W922" i="13"/>
  <c r="W923" i="13"/>
  <c r="W924" i="13"/>
  <c r="W925" i="13"/>
  <c r="W926" i="13"/>
  <c r="W927" i="13"/>
  <c r="W928" i="13"/>
  <c r="W929" i="13"/>
  <c r="W930" i="13"/>
  <c r="W931" i="13"/>
  <c r="W932" i="13"/>
  <c r="W933" i="13"/>
  <c r="W934" i="13"/>
  <c r="W935" i="13"/>
  <c r="W936" i="13"/>
  <c r="W937" i="13"/>
  <c r="W938" i="13"/>
  <c r="W939" i="13"/>
  <c r="W940" i="13"/>
  <c r="W941" i="13"/>
  <c r="W942" i="13"/>
  <c r="W943" i="13"/>
  <c r="W944" i="13"/>
  <c r="W945" i="13"/>
  <c r="W946" i="13"/>
  <c r="W947" i="13"/>
  <c r="W948" i="13"/>
  <c r="W949" i="13"/>
  <c r="W950" i="13"/>
  <c r="W951" i="13"/>
  <c r="W952" i="13"/>
  <c r="W953" i="13"/>
  <c r="W954" i="13"/>
  <c r="W955" i="13"/>
  <c r="W956" i="13"/>
  <c r="W957" i="13"/>
  <c r="W958" i="13"/>
  <c r="W959" i="13"/>
  <c r="W960" i="13"/>
  <c r="W961" i="13"/>
  <c r="W962" i="13"/>
  <c r="W963" i="13"/>
  <c r="W964" i="13"/>
  <c r="W965" i="13"/>
  <c r="W966" i="13"/>
  <c r="W967" i="13"/>
  <c r="W968" i="13"/>
  <c r="W969" i="13"/>
  <c r="W970" i="13"/>
  <c r="W971" i="13"/>
  <c r="W972" i="13"/>
  <c r="W973" i="13"/>
  <c r="W974" i="13"/>
  <c r="W975" i="13"/>
  <c r="W976" i="13"/>
  <c r="W977" i="13"/>
  <c r="W978" i="13"/>
  <c r="W979" i="13"/>
  <c r="W980" i="13"/>
  <c r="W981" i="13"/>
  <c r="W982" i="13"/>
  <c r="W983" i="13"/>
  <c r="W984" i="13"/>
  <c r="W985" i="13"/>
  <c r="W986" i="13"/>
  <c r="W987" i="13"/>
  <c r="W988" i="13"/>
  <c r="W989" i="13"/>
  <c r="W990" i="13"/>
  <c r="W991" i="13"/>
  <c r="W992" i="13"/>
  <c r="W993" i="13"/>
  <c r="W994" i="13"/>
  <c r="W995" i="13"/>
  <c r="W996" i="13"/>
  <c r="W997" i="13"/>
  <c r="W998" i="13"/>
  <c r="W999" i="13"/>
  <c r="W1000" i="13"/>
  <c r="W1001" i="13"/>
  <c r="W1002" i="13"/>
  <c r="W1003" i="13"/>
  <c r="W1004" i="13"/>
  <c r="W1005" i="13"/>
  <c r="W1006" i="13"/>
  <c r="W1007" i="13"/>
  <c r="W1008" i="13"/>
  <c r="W1009" i="13"/>
  <c r="W1010" i="13"/>
  <c r="W1011" i="13"/>
  <c r="W1012" i="13"/>
  <c r="W1013" i="13"/>
  <c r="W1014" i="13"/>
  <c r="W1015" i="13"/>
  <c r="W1016" i="13"/>
  <c r="W1017" i="13"/>
  <c r="W1018" i="13"/>
  <c r="W1019" i="13"/>
  <c r="W1020" i="13"/>
  <c r="W1021" i="13"/>
  <c r="W1022" i="13"/>
  <c r="W1023" i="13"/>
  <c r="W1024" i="13"/>
  <c r="W1025" i="13"/>
  <c r="W1026" i="13"/>
  <c r="W1027" i="13"/>
  <c r="W1028" i="13"/>
  <c r="W1029" i="13"/>
  <c r="W1030" i="13"/>
  <c r="W1031" i="13"/>
  <c r="W1032" i="13"/>
  <c r="W1033" i="13"/>
  <c r="W1034" i="13"/>
  <c r="W1035" i="13"/>
  <c r="W1036" i="13"/>
  <c r="W1037" i="13"/>
  <c r="W1038" i="13"/>
  <c r="W1039" i="13"/>
  <c r="W1040" i="13"/>
  <c r="W1041" i="13"/>
  <c r="W1042" i="13"/>
  <c r="W1043" i="13"/>
  <c r="W1044" i="13"/>
  <c r="W1045" i="13"/>
  <c r="W1046" i="13"/>
  <c r="W1047" i="13"/>
  <c r="W1048" i="13"/>
  <c r="W1049" i="13"/>
  <c r="W1050" i="13"/>
  <c r="W1051" i="13"/>
  <c r="W1052" i="13"/>
  <c r="W1053" i="13"/>
  <c r="W1054" i="13"/>
  <c r="W1055" i="13"/>
  <c r="W1056" i="13"/>
  <c r="W1057" i="13"/>
  <c r="W1058" i="13"/>
  <c r="W1059" i="13"/>
  <c r="W1060" i="13"/>
  <c r="W1061" i="13"/>
  <c r="W1062" i="13"/>
  <c r="W1063" i="13"/>
  <c r="W1064" i="13"/>
  <c r="W1065" i="13"/>
  <c r="W1066" i="13"/>
  <c r="W1067" i="13"/>
  <c r="W1068" i="13"/>
  <c r="W1069" i="13"/>
  <c r="W1070" i="13"/>
  <c r="W1071" i="13"/>
  <c r="W1072" i="13"/>
  <c r="W1073" i="13"/>
  <c r="W1074" i="13"/>
  <c r="W1075" i="13"/>
  <c r="W1076" i="13"/>
  <c r="W1077" i="13"/>
  <c r="W1078" i="13"/>
  <c r="W1079" i="13"/>
  <c r="W1080" i="13"/>
  <c r="W1081" i="13"/>
  <c r="W1082" i="13"/>
  <c r="W1083" i="13"/>
  <c r="W1084" i="13"/>
  <c r="W1085" i="13"/>
  <c r="W1086" i="13"/>
  <c r="W1087" i="13"/>
  <c r="W1088" i="13"/>
  <c r="W1089" i="13"/>
  <c r="W1090" i="13"/>
  <c r="W1091" i="13"/>
  <c r="W1092" i="13"/>
  <c r="W1093" i="13"/>
  <c r="W1094" i="13"/>
  <c r="W1095" i="13"/>
  <c r="W1096" i="13"/>
  <c r="W1097" i="13"/>
  <c r="W1098" i="13"/>
  <c r="W1099" i="13"/>
  <c r="W1100" i="13"/>
  <c r="W1101" i="13"/>
  <c r="W1102" i="13"/>
  <c r="W1103" i="13"/>
  <c r="W1104" i="13"/>
  <c r="W1105" i="13"/>
  <c r="W1106" i="13"/>
  <c r="W1107" i="13"/>
  <c r="W1108" i="13"/>
  <c r="W1109" i="13"/>
  <c r="W1110" i="13"/>
  <c r="W1111" i="13"/>
  <c r="W1112" i="13"/>
  <c r="W1113" i="13"/>
  <c r="W1114" i="13"/>
  <c r="W1115" i="13"/>
  <c r="W1116" i="13"/>
  <c r="W1117" i="13"/>
  <c r="W1118" i="13"/>
  <c r="W1119" i="13"/>
  <c r="W1120" i="13"/>
  <c r="W1121" i="13"/>
  <c r="W1122" i="13"/>
  <c r="W1123" i="13"/>
  <c r="W1124" i="13"/>
  <c r="W1125" i="13"/>
  <c r="W1126" i="13"/>
  <c r="W1127" i="13"/>
  <c r="W1128" i="13"/>
  <c r="W1129" i="13"/>
  <c r="W1130" i="13"/>
  <c r="W1131" i="13"/>
  <c r="W1132" i="13"/>
  <c r="W1133" i="13"/>
  <c r="W1134" i="13"/>
  <c r="W1135" i="13"/>
  <c r="W1136" i="13"/>
  <c r="W1137" i="13"/>
  <c r="W1138" i="13"/>
  <c r="W1139" i="13"/>
  <c r="W1140" i="13"/>
  <c r="W1141" i="13"/>
  <c r="W1142" i="13"/>
  <c r="W1143" i="13"/>
  <c r="W1144" i="13"/>
  <c r="W1145" i="13"/>
  <c r="W1146" i="13"/>
  <c r="W1147" i="13"/>
  <c r="W1148" i="13"/>
  <c r="W1149" i="13"/>
  <c r="W1150" i="13"/>
  <c r="W1151" i="13"/>
  <c r="W1152" i="13"/>
  <c r="W1153" i="13"/>
  <c r="W1154" i="13"/>
  <c r="W1155" i="13"/>
  <c r="W1156" i="13"/>
  <c r="W1157" i="13"/>
  <c r="W1158" i="13"/>
  <c r="W1159" i="13"/>
  <c r="W1160" i="13"/>
  <c r="W1161" i="13"/>
  <c r="W1162" i="13"/>
  <c r="W1163" i="13"/>
  <c r="W1164" i="13"/>
  <c r="W1165" i="13"/>
  <c r="W1166" i="13"/>
  <c r="W1167" i="13"/>
  <c r="W1168" i="13"/>
  <c r="W1169" i="13"/>
  <c r="W1170" i="13"/>
  <c r="W1171" i="13"/>
  <c r="W1172" i="13"/>
  <c r="W1173" i="13"/>
  <c r="W1174" i="13"/>
  <c r="W1175" i="13"/>
  <c r="W1176" i="13"/>
  <c r="W1177" i="13"/>
  <c r="W1178" i="13"/>
  <c r="W1179" i="13"/>
  <c r="W1180" i="13"/>
  <c r="W1181" i="13"/>
  <c r="W1182" i="13"/>
  <c r="W1183" i="13"/>
  <c r="W1184" i="13"/>
  <c r="W1185" i="13"/>
  <c r="W1186" i="13"/>
  <c r="W1187" i="13"/>
  <c r="W1188" i="13"/>
  <c r="W1189" i="13"/>
  <c r="W1190" i="13"/>
  <c r="W1191" i="13"/>
  <c r="W1192" i="13"/>
  <c r="W1193" i="13"/>
  <c r="W1194" i="13"/>
  <c r="W1195" i="13"/>
  <c r="W1196" i="13"/>
  <c r="W1197" i="13"/>
  <c r="W1198" i="13"/>
  <c r="W1199" i="13"/>
  <c r="W1200" i="13"/>
  <c r="W1201" i="13"/>
  <c r="W1202" i="13"/>
  <c r="W1203" i="13"/>
  <c r="W1204" i="13"/>
  <c r="W1205" i="13"/>
  <c r="W1206" i="13"/>
  <c r="W1207" i="13"/>
  <c r="W1208" i="13"/>
  <c r="W1209" i="13"/>
  <c r="W1210" i="13"/>
  <c r="W1211" i="13"/>
  <c r="W1212" i="13"/>
  <c r="W1213" i="13"/>
  <c r="W1214" i="13"/>
  <c r="W1215" i="13"/>
  <c r="W1216" i="13"/>
  <c r="W1217" i="13"/>
  <c r="W1218" i="13"/>
  <c r="W1219" i="13"/>
  <c r="W1220" i="13"/>
  <c r="W1221" i="13"/>
  <c r="W1222" i="13"/>
  <c r="W1223" i="13"/>
  <c r="W1224" i="13"/>
  <c r="W1225" i="13"/>
  <c r="W1226" i="13"/>
  <c r="W1227" i="13"/>
  <c r="W1228" i="13"/>
  <c r="W1229" i="13"/>
  <c r="W1230" i="13"/>
  <c r="W1231" i="13"/>
  <c r="W1232" i="13"/>
  <c r="W1233" i="13"/>
  <c r="W1234" i="13"/>
  <c r="W1235" i="13"/>
  <c r="W1236" i="13"/>
  <c r="W1237" i="13"/>
  <c r="W1238" i="13"/>
  <c r="W1239" i="13"/>
  <c r="W1240" i="13"/>
  <c r="W1241" i="13"/>
  <c r="W1242" i="13"/>
  <c r="W1243" i="13"/>
  <c r="W1244" i="13"/>
  <c r="W1245" i="13"/>
  <c r="W1246" i="13"/>
  <c r="W1247" i="13"/>
  <c r="W1248" i="13"/>
  <c r="W1249" i="13"/>
  <c r="W1250" i="13"/>
  <c r="W1251" i="13"/>
  <c r="W1252" i="13"/>
  <c r="W1253" i="13"/>
  <c r="W1254" i="13"/>
  <c r="W1255" i="13"/>
  <c r="W1256" i="13"/>
  <c r="W1257" i="13"/>
  <c r="W1258" i="13"/>
  <c r="W1259" i="13"/>
  <c r="W1260" i="13"/>
  <c r="W1261" i="13"/>
  <c r="W1262" i="13"/>
  <c r="W1263" i="13"/>
  <c r="W1264" i="13"/>
  <c r="W1265" i="13"/>
  <c r="W1266" i="13"/>
  <c r="W1267" i="13"/>
  <c r="W1268" i="13"/>
  <c r="W1269" i="13"/>
  <c r="W1270" i="13"/>
  <c r="W1271" i="13"/>
  <c r="W1272" i="13"/>
  <c r="W1273" i="13"/>
  <c r="W1274" i="13"/>
  <c r="W1275" i="13"/>
  <c r="W1276" i="13"/>
  <c r="W1277" i="13"/>
  <c r="W1278" i="13"/>
  <c r="W1279" i="13"/>
  <c r="W1280" i="13"/>
  <c r="W1281" i="13"/>
  <c r="W1282" i="13"/>
  <c r="W1283" i="13"/>
  <c r="W1284" i="13"/>
  <c r="W1285" i="13"/>
  <c r="W1286" i="13"/>
  <c r="W1287" i="13"/>
  <c r="W1288" i="13"/>
  <c r="W1289" i="13"/>
  <c r="W1290" i="13"/>
  <c r="W1291" i="13"/>
  <c r="W1292" i="13"/>
  <c r="W1293" i="13"/>
  <c r="W1294" i="13"/>
  <c r="W1295" i="13"/>
  <c r="W1296" i="13"/>
  <c r="W1297" i="13"/>
  <c r="W1298" i="13"/>
  <c r="W1299" i="13"/>
  <c r="W1300" i="13"/>
  <c r="W1301" i="13"/>
  <c r="W1302" i="13"/>
  <c r="W1303" i="13"/>
  <c r="W1304" i="13"/>
  <c r="W1305" i="13"/>
  <c r="W1306" i="13"/>
  <c r="W1307" i="13"/>
  <c r="W1308" i="13"/>
  <c r="W1309" i="13"/>
  <c r="W1310" i="13"/>
  <c r="W1311" i="13"/>
  <c r="W1312" i="13"/>
  <c r="W1313" i="13"/>
  <c r="W1314" i="13"/>
  <c r="W1315" i="13"/>
  <c r="W1316" i="13"/>
  <c r="W1317" i="13"/>
  <c r="W1318" i="13"/>
  <c r="W1319" i="13"/>
  <c r="W1320" i="13"/>
  <c r="W1321" i="13"/>
  <c r="W1322" i="13"/>
  <c r="W1323" i="13"/>
  <c r="W1324" i="13"/>
  <c r="W1325" i="13"/>
  <c r="W1326" i="13"/>
  <c r="W1327" i="13"/>
  <c r="W1328" i="13"/>
  <c r="W1329" i="13"/>
  <c r="W1330" i="13"/>
  <c r="W1331" i="13"/>
  <c r="W1332" i="13"/>
  <c r="W1333" i="13"/>
  <c r="W1334" i="13"/>
  <c r="W1335" i="13"/>
  <c r="W1336" i="13"/>
  <c r="W1337" i="13"/>
  <c r="W1338" i="13"/>
  <c r="W1339" i="13"/>
  <c r="W1340" i="13"/>
  <c r="W1341" i="13"/>
  <c r="W1342" i="13"/>
  <c r="W1343" i="13"/>
  <c r="W1344" i="13"/>
  <c r="W1345" i="13"/>
  <c r="W1346" i="13"/>
  <c r="W1347" i="13"/>
  <c r="W1348" i="13"/>
  <c r="W1349" i="13"/>
  <c r="W1350" i="13"/>
  <c r="W1351" i="13"/>
  <c r="W1352" i="13"/>
  <c r="W1353" i="13"/>
  <c r="W1354" i="13"/>
  <c r="W1355" i="13"/>
  <c r="W1356" i="13"/>
  <c r="W1357" i="13"/>
  <c r="W1358" i="13"/>
  <c r="W1359" i="13"/>
  <c r="W1360" i="13"/>
  <c r="W1361" i="13"/>
  <c r="W1362" i="13"/>
  <c r="W1363" i="13"/>
  <c r="W1364" i="13"/>
  <c r="W1365" i="13"/>
  <c r="W1366" i="13"/>
  <c r="W1367" i="13"/>
  <c r="W1368" i="13"/>
  <c r="W1369" i="13"/>
  <c r="W1370" i="13"/>
  <c r="W1371" i="13"/>
  <c r="W1372" i="13"/>
  <c r="W1373" i="13"/>
  <c r="W1374" i="13"/>
  <c r="W1375" i="13"/>
  <c r="W1376" i="13"/>
  <c r="W1377" i="13"/>
  <c r="W1378" i="13"/>
  <c r="W1379" i="13"/>
  <c r="W1380" i="13"/>
  <c r="W1381" i="13"/>
  <c r="W1382" i="13"/>
  <c r="W1383" i="13"/>
  <c r="W1384" i="13"/>
  <c r="W1385" i="13"/>
  <c r="W1386" i="13"/>
  <c r="W1387" i="13"/>
  <c r="W1388" i="13"/>
  <c r="W1389" i="13"/>
  <c r="W1390" i="13"/>
  <c r="W1391" i="13"/>
  <c r="W1392" i="13"/>
  <c r="W1393" i="13"/>
  <c r="W1394" i="13"/>
  <c r="W1395" i="13"/>
  <c r="W1396" i="13"/>
  <c r="W1397" i="13"/>
  <c r="W1398" i="13"/>
  <c r="W1399" i="13"/>
  <c r="W1400" i="13"/>
  <c r="W1401" i="13"/>
  <c r="W1402" i="13"/>
  <c r="W1403" i="13"/>
  <c r="W1404" i="13"/>
  <c r="W1405" i="13"/>
  <c r="W1406" i="13"/>
  <c r="W1407" i="13"/>
  <c r="W1408" i="13"/>
  <c r="W1409" i="13"/>
  <c r="W1410" i="13"/>
  <c r="W1411" i="13"/>
  <c r="W1412" i="13"/>
  <c r="W1413" i="13"/>
  <c r="W1414" i="13"/>
  <c r="W1415" i="13"/>
  <c r="W1416" i="13"/>
  <c r="W1417" i="13"/>
  <c r="W1418" i="13"/>
  <c r="W1419" i="13"/>
  <c r="W1420" i="13"/>
  <c r="W1421" i="13"/>
  <c r="W1422" i="13"/>
  <c r="W1423" i="13"/>
  <c r="W1424" i="13"/>
  <c r="W1425" i="13"/>
  <c r="W1426" i="13"/>
  <c r="W1427" i="13"/>
  <c r="W1428" i="13"/>
  <c r="W1429" i="13"/>
  <c r="W1430" i="13"/>
  <c r="W1431" i="13"/>
  <c r="W1432" i="13"/>
  <c r="W1433" i="13"/>
  <c r="W1434" i="13"/>
  <c r="W1435" i="13"/>
  <c r="W1436" i="13"/>
  <c r="W1437" i="13"/>
  <c r="W1438" i="13"/>
  <c r="W1439" i="13"/>
  <c r="W1440" i="13"/>
  <c r="W1441" i="13"/>
  <c r="W1442" i="13"/>
  <c r="W1443" i="13"/>
  <c r="W1444" i="13"/>
  <c r="W1445" i="13"/>
  <c r="W1446" i="13"/>
  <c r="W1447" i="13"/>
  <c r="W1448" i="13"/>
  <c r="W1449" i="13"/>
  <c r="W1450" i="13"/>
  <c r="W1451" i="13"/>
  <c r="W1452" i="13"/>
  <c r="W1453" i="13"/>
  <c r="W1454" i="13"/>
  <c r="W1455" i="13"/>
  <c r="W1456" i="13"/>
  <c r="W1457" i="13"/>
  <c r="W1458" i="13"/>
  <c r="W1459" i="13"/>
  <c r="W1460" i="13"/>
  <c r="W1461" i="13"/>
  <c r="W1462" i="13"/>
  <c r="W1463" i="13"/>
  <c r="W1464" i="13"/>
  <c r="W1465" i="13"/>
  <c r="W1466" i="13"/>
  <c r="W1467" i="13"/>
  <c r="W1468" i="13"/>
  <c r="W1469" i="13"/>
  <c r="W1470" i="13"/>
  <c r="W1471" i="13"/>
  <c r="W1472" i="13"/>
  <c r="W1473" i="13"/>
  <c r="W1474" i="13"/>
  <c r="W1475" i="13"/>
  <c r="W1476" i="13"/>
  <c r="W1477" i="13"/>
  <c r="W1478" i="13"/>
  <c r="W1479" i="13"/>
  <c r="W1480" i="13"/>
  <c r="W1481" i="13"/>
  <c r="W1482" i="13"/>
  <c r="W1483" i="13"/>
  <c r="W1484" i="13"/>
  <c r="W1485" i="13"/>
  <c r="W1486" i="13"/>
  <c r="W1487" i="13"/>
  <c r="W1488" i="13"/>
  <c r="W1489" i="13"/>
  <c r="W1490" i="13"/>
  <c r="W1491" i="13"/>
  <c r="W1492" i="13"/>
  <c r="W1493" i="13"/>
  <c r="W1494" i="13"/>
  <c r="W1495" i="13"/>
  <c r="W1496" i="13"/>
  <c r="W1497" i="13"/>
  <c r="W1498" i="13"/>
  <c r="W1499" i="13"/>
  <c r="W1500" i="13"/>
  <c r="W1501" i="13"/>
  <c r="W1502" i="13"/>
  <c r="W1503" i="13"/>
  <c r="W1504" i="13"/>
  <c r="W1505" i="13"/>
  <c r="W1506" i="13"/>
  <c r="W1507" i="13"/>
  <c r="W1508" i="13"/>
  <c r="W1509" i="13"/>
  <c r="W1510" i="13"/>
  <c r="W1511" i="13"/>
  <c r="W1512" i="13"/>
  <c r="W1513" i="13"/>
  <c r="W1514" i="13"/>
  <c r="W1515" i="13"/>
  <c r="W1516" i="13"/>
  <c r="W1517" i="13"/>
  <c r="W1518" i="13"/>
  <c r="W1519" i="13"/>
  <c r="W1520" i="13"/>
  <c r="W1521" i="13"/>
  <c r="W1522" i="13"/>
  <c r="W1523" i="13"/>
  <c r="W1524" i="13"/>
  <c r="W1525" i="13"/>
  <c r="W1526" i="13"/>
  <c r="W1527" i="13"/>
  <c r="W1528" i="13"/>
  <c r="W1529" i="13"/>
  <c r="W1530" i="13"/>
  <c r="W1531" i="13"/>
  <c r="W1532" i="13"/>
  <c r="W1533" i="13"/>
  <c r="W1534" i="13"/>
  <c r="W1535" i="13"/>
  <c r="W1536" i="13"/>
  <c r="W1537" i="13"/>
  <c r="W1538" i="13"/>
  <c r="W1539" i="13"/>
  <c r="W1540" i="13"/>
  <c r="W1541" i="13"/>
  <c r="W1542" i="13"/>
  <c r="W1543" i="13"/>
  <c r="W1544" i="13"/>
  <c r="W1545" i="13"/>
  <c r="W1546" i="13"/>
  <c r="W1547" i="13"/>
  <c r="W1548" i="13"/>
  <c r="W1549" i="13"/>
  <c r="W1550" i="13"/>
  <c r="W1551" i="13"/>
  <c r="W1552" i="13"/>
  <c r="W1553" i="13"/>
  <c r="W1554" i="13"/>
  <c r="W1555" i="13"/>
  <c r="W1556" i="13"/>
  <c r="W1557" i="13"/>
  <c r="W1558" i="13"/>
  <c r="W1559" i="13"/>
  <c r="W1560" i="13"/>
  <c r="W1561" i="13"/>
  <c r="W1562" i="13"/>
  <c r="W1563" i="13"/>
  <c r="W1564" i="13"/>
  <c r="W1565" i="13"/>
  <c r="W1566" i="13"/>
  <c r="W1567" i="13"/>
  <c r="W1568" i="13"/>
  <c r="W1569" i="13"/>
  <c r="W1570" i="13"/>
  <c r="W1571" i="13"/>
  <c r="W1572" i="13"/>
  <c r="W1573" i="13"/>
  <c r="W1574" i="13"/>
  <c r="W1575" i="13"/>
  <c r="W1576" i="13"/>
  <c r="W1577" i="13"/>
  <c r="W1578" i="13"/>
  <c r="W1579" i="13"/>
  <c r="W1580" i="13"/>
  <c r="W1581" i="13"/>
  <c r="W1582" i="13"/>
  <c r="W1583" i="13"/>
  <c r="W1584" i="13"/>
  <c r="W1585" i="13"/>
  <c r="W1586" i="13"/>
  <c r="W1587" i="13"/>
  <c r="W1588" i="13"/>
  <c r="W1589" i="13"/>
  <c r="W1590" i="13"/>
  <c r="W1591" i="13"/>
  <c r="W1592" i="13"/>
  <c r="W1593" i="13"/>
  <c r="W1594" i="13"/>
  <c r="W1595" i="13"/>
  <c r="W1596" i="13"/>
  <c r="W1597" i="13"/>
  <c r="W1598" i="13"/>
  <c r="W1599" i="13"/>
  <c r="W1600" i="13"/>
  <c r="W1601" i="13"/>
  <c r="W1602" i="13"/>
  <c r="W1603" i="13"/>
  <c r="W1604" i="13"/>
  <c r="W1605" i="13"/>
  <c r="W1606" i="13"/>
  <c r="W1607" i="13"/>
  <c r="W1608" i="13"/>
  <c r="W1609" i="13"/>
  <c r="W1610" i="13"/>
  <c r="W1611" i="13"/>
  <c r="W1612" i="13"/>
  <c r="W1613" i="13"/>
  <c r="W1614" i="13"/>
  <c r="W1615" i="13"/>
  <c r="W1616" i="13"/>
  <c r="W1617" i="13"/>
  <c r="W1618" i="13"/>
  <c r="W1619" i="13"/>
  <c r="W1620" i="13"/>
  <c r="W1621" i="13"/>
  <c r="W1622" i="13"/>
  <c r="W1623" i="13"/>
  <c r="W1624" i="13"/>
  <c r="W1625" i="13"/>
  <c r="W1626" i="13"/>
  <c r="W1627" i="13"/>
  <c r="W1628" i="13"/>
  <c r="W1629" i="13"/>
  <c r="W1630" i="13"/>
  <c r="W1631" i="13"/>
  <c r="W1632" i="13"/>
  <c r="W1633" i="13"/>
  <c r="W1634" i="13"/>
  <c r="W1635" i="13"/>
  <c r="W1636" i="13"/>
  <c r="W1637" i="13"/>
  <c r="W1638" i="13"/>
  <c r="W1639" i="13"/>
  <c r="W1640" i="13"/>
  <c r="W1641" i="13"/>
  <c r="W1642" i="13"/>
  <c r="W1643" i="13"/>
  <c r="W1644" i="13"/>
  <c r="W1645" i="13"/>
  <c r="W1646" i="13"/>
  <c r="W1647" i="13"/>
  <c r="W1648" i="13"/>
  <c r="W1649" i="13"/>
  <c r="W1650" i="13"/>
  <c r="W1651" i="13"/>
  <c r="W1652" i="13"/>
  <c r="W1653" i="13"/>
  <c r="W1654" i="13"/>
  <c r="W1655" i="13"/>
  <c r="W1656" i="13"/>
  <c r="W1657" i="13"/>
  <c r="W1658" i="13"/>
  <c r="W1659" i="13"/>
  <c r="W1660" i="13"/>
  <c r="W1661" i="13"/>
  <c r="W1662" i="13"/>
  <c r="W1663" i="13"/>
  <c r="W1664" i="13"/>
  <c r="W1665" i="13"/>
  <c r="W1666" i="13"/>
  <c r="W1667" i="13"/>
  <c r="W1668" i="13"/>
  <c r="W1669" i="13"/>
  <c r="W1670" i="13"/>
  <c r="W1671" i="13"/>
  <c r="W1672" i="13"/>
  <c r="W1673" i="13"/>
  <c r="W1674" i="13"/>
  <c r="W1675" i="13"/>
  <c r="W1676" i="13"/>
  <c r="W1677" i="13"/>
  <c r="W1678" i="13"/>
  <c r="W1679" i="13"/>
  <c r="W1680" i="13"/>
  <c r="W1681" i="13"/>
  <c r="W1682" i="13"/>
  <c r="W1683" i="13"/>
  <c r="W1684" i="13"/>
  <c r="W1685" i="13"/>
  <c r="W1686" i="13"/>
  <c r="W1687" i="13"/>
  <c r="W1688" i="13"/>
  <c r="W1689" i="13"/>
  <c r="W1690" i="13"/>
  <c r="W1691" i="13"/>
  <c r="W1692" i="13"/>
  <c r="W1693" i="13"/>
  <c r="W1694" i="13"/>
  <c r="W1695" i="13"/>
  <c r="W1696" i="13"/>
  <c r="W1697" i="13"/>
  <c r="W1698" i="13"/>
  <c r="W1699" i="13"/>
  <c r="W1700" i="13"/>
  <c r="W1701" i="13"/>
  <c r="W1702" i="13"/>
  <c r="W1703" i="13"/>
  <c r="W1704" i="13"/>
  <c r="W1705" i="13"/>
  <c r="W1706" i="13"/>
  <c r="W1707" i="13"/>
  <c r="W1708" i="13"/>
  <c r="W1709" i="13"/>
  <c r="W1710" i="13"/>
  <c r="W1711" i="13"/>
  <c r="W1712" i="13"/>
  <c r="W1713" i="13"/>
  <c r="W1714" i="13"/>
  <c r="W1715" i="13"/>
  <c r="W1716" i="13"/>
  <c r="W1717" i="13"/>
  <c r="W1718" i="13"/>
  <c r="W1719" i="13"/>
  <c r="W1720" i="13"/>
  <c r="W1721" i="13"/>
  <c r="W1722" i="13"/>
  <c r="W1723" i="13"/>
  <c r="W1724" i="13"/>
  <c r="W1725" i="13"/>
  <c r="W1726" i="13"/>
  <c r="W1727" i="13"/>
  <c r="W1728" i="13"/>
  <c r="W1729" i="13"/>
  <c r="W1730" i="13"/>
  <c r="W1731" i="13"/>
  <c r="W1732" i="13"/>
  <c r="W1733" i="13"/>
  <c r="W1734" i="13"/>
  <c r="W1735" i="13"/>
  <c r="W1736" i="13"/>
  <c r="W1737" i="13"/>
  <c r="W1738" i="13"/>
  <c r="W1739" i="13"/>
  <c r="W1740" i="13"/>
  <c r="W1741" i="13"/>
  <c r="W1742" i="13"/>
  <c r="W1743" i="13"/>
  <c r="W1744" i="13"/>
  <c r="W1745" i="13"/>
  <c r="W1746" i="13"/>
  <c r="W1747" i="13"/>
  <c r="W1748" i="13"/>
  <c r="W1749" i="13"/>
  <c r="W1750" i="13"/>
  <c r="W1751" i="13"/>
  <c r="W1752" i="13"/>
  <c r="W1753" i="13"/>
  <c r="W1754" i="13"/>
  <c r="W1755" i="13"/>
  <c r="W1756" i="13"/>
  <c r="W1757" i="13"/>
  <c r="W1758" i="13"/>
  <c r="W1759" i="13"/>
  <c r="W1760" i="13"/>
  <c r="W1761" i="13"/>
  <c r="W1762" i="13"/>
  <c r="W1763" i="13"/>
  <c r="W1764" i="13"/>
  <c r="W1765" i="13"/>
  <c r="W1766" i="13"/>
  <c r="W1767" i="13"/>
  <c r="W1768" i="13"/>
  <c r="W1769" i="13"/>
  <c r="W1770" i="13"/>
  <c r="W1771" i="13"/>
  <c r="W1772" i="13"/>
  <c r="W1773" i="13"/>
  <c r="W1774" i="13"/>
  <c r="W1775" i="13"/>
  <c r="W1776" i="13"/>
  <c r="W1777" i="13"/>
  <c r="W1778" i="13"/>
  <c r="W1779" i="13"/>
  <c r="W1780" i="13"/>
  <c r="W1781" i="13"/>
  <c r="W1782" i="13"/>
  <c r="W1783" i="13"/>
  <c r="W1784" i="13"/>
  <c r="W1785" i="13"/>
  <c r="W1786" i="13"/>
  <c r="W1787" i="13"/>
  <c r="W1788" i="13"/>
  <c r="W1789" i="13"/>
  <c r="W1790" i="13"/>
  <c r="W1791" i="13"/>
  <c r="W1792" i="13"/>
  <c r="W1793" i="13"/>
  <c r="W1794" i="13"/>
  <c r="W1795" i="13"/>
  <c r="W1796" i="13"/>
  <c r="W1797" i="13"/>
  <c r="W1798" i="13"/>
  <c r="W1799" i="13"/>
  <c r="W1800" i="13"/>
  <c r="W1801" i="13"/>
  <c r="W1802" i="13"/>
  <c r="W1803" i="13"/>
  <c r="W1804" i="13"/>
  <c r="W1805" i="13"/>
  <c r="W1806" i="13"/>
  <c r="W1807" i="13"/>
  <c r="W1808" i="13"/>
  <c r="W1809" i="13"/>
  <c r="W1810" i="13"/>
  <c r="W1811" i="13"/>
  <c r="W1812" i="13"/>
  <c r="W1813" i="13"/>
  <c r="W1814" i="13"/>
  <c r="W1815" i="13"/>
  <c r="W1816" i="13"/>
  <c r="W1817" i="13"/>
  <c r="W1818" i="13"/>
  <c r="W1819" i="13"/>
  <c r="W1820" i="13"/>
  <c r="W1821" i="13"/>
  <c r="W1822" i="13"/>
  <c r="W1823" i="13"/>
  <c r="W1824" i="13"/>
  <c r="W1825" i="13"/>
  <c r="W1826" i="13"/>
  <c r="W1827" i="13"/>
  <c r="W1828" i="13"/>
  <c r="W1829" i="13"/>
  <c r="W1830" i="13"/>
  <c r="W1831" i="13"/>
  <c r="W1832" i="13"/>
  <c r="W1833" i="13"/>
  <c r="W1834" i="13"/>
  <c r="W1835" i="13"/>
  <c r="W1836" i="13"/>
  <c r="W1837" i="13"/>
  <c r="W1838" i="13"/>
  <c r="W1839" i="13"/>
  <c r="W1840" i="13"/>
  <c r="W1841" i="13"/>
  <c r="W1842" i="13"/>
  <c r="W1843" i="13"/>
  <c r="W1844" i="13"/>
  <c r="W1845" i="13"/>
  <c r="W1846" i="13"/>
  <c r="W1847" i="13"/>
  <c r="W1848" i="13"/>
  <c r="W1849" i="13"/>
  <c r="W1850" i="13"/>
  <c r="W1851" i="13"/>
  <c r="W1852" i="13"/>
  <c r="W1853" i="13"/>
  <c r="W1854" i="13"/>
  <c r="W1855" i="13"/>
  <c r="W1856" i="13"/>
  <c r="W1857" i="13"/>
  <c r="W1858" i="13"/>
  <c r="W1859" i="13"/>
  <c r="W1860" i="13"/>
  <c r="W1861" i="13"/>
  <c r="W1862" i="13"/>
  <c r="W1863" i="13"/>
  <c r="W1864" i="13"/>
  <c r="W1865" i="13"/>
  <c r="W1866" i="13"/>
  <c r="W1867" i="13"/>
  <c r="W1868" i="13"/>
  <c r="W1869" i="13"/>
  <c r="W1870" i="13"/>
  <c r="W1871" i="13"/>
  <c r="W1872" i="13"/>
  <c r="W1873" i="13"/>
  <c r="W1874" i="13"/>
  <c r="W1875" i="13"/>
  <c r="W1876" i="13"/>
  <c r="W1877" i="13"/>
  <c r="W1878" i="13"/>
  <c r="W1879" i="13"/>
  <c r="W1880" i="13"/>
  <c r="W1881" i="13"/>
  <c r="W1882" i="13"/>
  <c r="W1883" i="13"/>
  <c r="W1884" i="13"/>
  <c r="W1885" i="13"/>
  <c r="W1886" i="13"/>
  <c r="W1887" i="13"/>
  <c r="W1888" i="13"/>
  <c r="W1889" i="13"/>
  <c r="W1890" i="13"/>
  <c r="W1891" i="13"/>
  <c r="W1892" i="13"/>
  <c r="W1893" i="13"/>
  <c r="W1894" i="13"/>
  <c r="W1895" i="13"/>
  <c r="W1896" i="13"/>
  <c r="W1897" i="13"/>
  <c r="W1898" i="13"/>
  <c r="W1899" i="13"/>
  <c r="W1900" i="13"/>
  <c r="W1901" i="13"/>
  <c r="W1902" i="13"/>
  <c r="W1903" i="13"/>
  <c r="W1904" i="13"/>
  <c r="W1905" i="13"/>
  <c r="W1906" i="13"/>
  <c r="W1907" i="13"/>
  <c r="W1908" i="13"/>
  <c r="W1909" i="13"/>
  <c r="W1910" i="13"/>
  <c r="W1911" i="13"/>
  <c r="W1912" i="13"/>
  <c r="W1913" i="13"/>
  <c r="W1914" i="13"/>
  <c r="W1915" i="13"/>
  <c r="W1916" i="13"/>
  <c r="W1917" i="13"/>
  <c r="W1918" i="13"/>
  <c r="W1919" i="13"/>
  <c r="W1920" i="13"/>
  <c r="W1921" i="13"/>
  <c r="W1922" i="13"/>
  <c r="W1923" i="13"/>
  <c r="W1924" i="13"/>
  <c r="W1925" i="13"/>
  <c r="W1926" i="13"/>
  <c r="W1927" i="13"/>
  <c r="W1928" i="13"/>
  <c r="W1929" i="13"/>
  <c r="W1930" i="13"/>
  <c r="W1931" i="13"/>
  <c r="W1932" i="13"/>
  <c r="W1933" i="13"/>
  <c r="W1934" i="13"/>
  <c r="W1935" i="13"/>
  <c r="W1936" i="13"/>
  <c r="W1937" i="13"/>
  <c r="W1938" i="13"/>
  <c r="W1939" i="13"/>
  <c r="W1940" i="13"/>
  <c r="W1941" i="13"/>
  <c r="W1942" i="13"/>
  <c r="W1943" i="13"/>
  <c r="W1944" i="13"/>
  <c r="W1945" i="13"/>
  <c r="W1946" i="13"/>
  <c r="W1947" i="13"/>
  <c r="W1948" i="13"/>
  <c r="W1949" i="13"/>
  <c r="W1950" i="13"/>
  <c r="W1951" i="13"/>
  <c r="W1952" i="13"/>
  <c r="W1953" i="13"/>
  <c r="W1954" i="13"/>
  <c r="W1955" i="13"/>
  <c r="W1956" i="13"/>
  <c r="W1957" i="13"/>
  <c r="W1958" i="13"/>
  <c r="W1959" i="13"/>
  <c r="W1960" i="13"/>
  <c r="W1961" i="13"/>
  <c r="W1962" i="13"/>
  <c r="W1963" i="13"/>
  <c r="W1964" i="13"/>
  <c r="W1965" i="13"/>
  <c r="W1966" i="13"/>
  <c r="W1967" i="13"/>
  <c r="W1968" i="13"/>
  <c r="W1969" i="13"/>
  <c r="W1970" i="13"/>
  <c r="W1971" i="13"/>
  <c r="W1972" i="13"/>
  <c r="W1973" i="13"/>
  <c r="W1974" i="13"/>
  <c r="W1975" i="13"/>
  <c r="W1976" i="13"/>
  <c r="W1977" i="13"/>
  <c r="W1978" i="13"/>
  <c r="W1979" i="13"/>
  <c r="W1980" i="13"/>
  <c r="W1981" i="13"/>
  <c r="W1982" i="13"/>
  <c r="W1983" i="13"/>
  <c r="W1984" i="13"/>
  <c r="W1985" i="13"/>
  <c r="W1986" i="13"/>
  <c r="W1987" i="13"/>
  <c r="W1988" i="13"/>
  <c r="W1989" i="13"/>
  <c r="W1990" i="13"/>
  <c r="W1991" i="13"/>
  <c r="W1992" i="13"/>
  <c r="W1993" i="13"/>
  <c r="W1994" i="13"/>
  <c r="W1995" i="13"/>
  <c r="W1996" i="13"/>
  <c r="W1997" i="13"/>
  <c r="W1998" i="13"/>
  <c r="W1999" i="13"/>
  <c r="W2000" i="13"/>
  <c r="W2001" i="13"/>
  <c r="S2" i="13"/>
  <c r="V2" i="13"/>
  <c r="V3" i="13"/>
  <c r="V4" i="13"/>
  <c r="V5" i="13"/>
  <c r="V6" i="13"/>
  <c r="V7" i="13"/>
  <c r="V8" i="13"/>
  <c r="V9" i="13"/>
  <c r="V10" i="13"/>
  <c r="V11" i="13"/>
  <c r="V12" i="13"/>
  <c r="V13" i="13"/>
  <c r="V14" i="13"/>
  <c r="V15" i="13"/>
  <c r="V16" i="13"/>
  <c r="V17" i="13"/>
  <c r="V18" i="13"/>
  <c r="V19" i="13"/>
  <c r="V20" i="13"/>
  <c r="V21" i="13"/>
  <c r="V22" i="13"/>
  <c r="V23" i="13"/>
  <c r="V24" i="13"/>
  <c r="V25" i="13"/>
  <c r="V26" i="13"/>
  <c r="V27" i="13"/>
  <c r="V28" i="13"/>
  <c r="V29" i="13"/>
  <c r="V30" i="13"/>
  <c r="V31" i="13"/>
  <c r="V32" i="13"/>
  <c r="V33" i="13"/>
  <c r="V34" i="13"/>
  <c r="V35" i="13"/>
  <c r="V36" i="13"/>
  <c r="V37" i="13"/>
  <c r="V38" i="13"/>
  <c r="V39" i="13"/>
  <c r="V40" i="13"/>
  <c r="V41" i="13"/>
  <c r="V42" i="13"/>
  <c r="V43" i="13"/>
  <c r="V44" i="13"/>
  <c r="V45" i="13"/>
  <c r="V46" i="13"/>
  <c r="V47" i="13"/>
  <c r="V48" i="13"/>
  <c r="V49" i="13"/>
  <c r="V50" i="13"/>
  <c r="V51" i="13"/>
  <c r="V52" i="13"/>
  <c r="V53" i="13"/>
  <c r="V54" i="13"/>
  <c r="V55" i="13"/>
  <c r="V56" i="13"/>
  <c r="V57" i="13"/>
  <c r="V58" i="13"/>
  <c r="V59" i="13"/>
  <c r="V60" i="13"/>
  <c r="V61" i="13"/>
  <c r="V62" i="13"/>
  <c r="V63" i="13"/>
  <c r="V64" i="13"/>
  <c r="V65" i="13"/>
  <c r="V66" i="13"/>
  <c r="V67" i="13"/>
  <c r="V68" i="13"/>
  <c r="V69" i="13"/>
  <c r="V70" i="13"/>
  <c r="V71" i="13"/>
  <c r="V72" i="13"/>
  <c r="V73" i="13"/>
  <c r="V74" i="13"/>
  <c r="V75" i="13"/>
  <c r="V76" i="13"/>
  <c r="V77" i="13"/>
  <c r="V78" i="13"/>
  <c r="V79" i="13"/>
  <c r="V80" i="13"/>
  <c r="V81" i="13"/>
  <c r="V82" i="13"/>
  <c r="V83" i="13"/>
  <c r="V84" i="13"/>
  <c r="V85" i="13"/>
  <c r="V86" i="13"/>
  <c r="V87" i="13"/>
  <c r="V88" i="13"/>
  <c r="V89" i="13"/>
  <c r="V90" i="13"/>
  <c r="V91" i="13"/>
  <c r="V92" i="13"/>
  <c r="V93" i="13"/>
  <c r="V94" i="13"/>
  <c r="V95" i="13"/>
  <c r="V96" i="13"/>
  <c r="V97" i="13"/>
  <c r="V98" i="13"/>
  <c r="V99" i="13"/>
  <c r="V100" i="13"/>
  <c r="V101" i="13"/>
  <c r="V102" i="13"/>
  <c r="V103" i="13"/>
  <c r="V104" i="13"/>
  <c r="V105" i="13"/>
  <c r="V106" i="13"/>
  <c r="V107" i="13"/>
  <c r="V108" i="13"/>
  <c r="V109" i="13"/>
  <c r="V110" i="13"/>
  <c r="V111" i="13"/>
  <c r="V112" i="13"/>
  <c r="V113" i="13"/>
  <c r="V114" i="13"/>
  <c r="V115" i="13"/>
  <c r="V116" i="13"/>
  <c r="V117" i="13"/>
  <c r="V118" i="13"/>
  <c r="V119" i="13"/>
  <c r="V120" i="13"/>
  <c r="V121" i="13"/>
  <c r="V122" i="13"/>
  <c r="V123" i="13"/>
  <c r="V124" i="13"/>
  <c r="V125" i="13"/>
  <c r="V126" i="13"/>
  <c r="V127" i="13"/>
  <c r="V128" i="13"/>
  <c r="V129" i="13"/>
  <c r="V130" i="13"/>
  <c r="V131" i="13"/>
  <c r="V132" i="13"/>
  <c r="V133" i="13"/>
  <c r="V134" i="13"/>
  <c r="V135" i="13"/>
  <c r="V136" i="13"/>
  <c r="V137" i="13"/>
  <c r="V138" i="13"/>
  <c r="V139" i="13"/>
  <c r="V140" i="13"/>
  <c r="V141" i="13"/>
  <c r="V142" i="13"/>
  <c r="V143" i="13"/>
  <c r="V144" i="13"/>
  <c r="V145" i="13"/>
  <c r="V146" i="13"/>
  <c r="V147" i="13"/>
  <c r="V148" i="13"/>
  <c r="V149" i="13"/>
  <c r="V150" i="13"/>
  <c r="V151" i="13"/>
  <c r="V152" i="13"/>
  <c r="V153" i="13"/>
  <c r="V154" i="13"/>
  <c r="V155" i="13"/>
  <c r="V156" i="13"/>
  <c r="V157" i="13"/>
  <c r="V158" i="13"/>
  <c r="V159" i="13"/>
  <c r="V160" i="13"/>
  <c r="V161" i="13"/>
  <c r="V162" i="13"/>
  <c r="V163" i="13"/>
  <c r="V164" i="13"/>
  <c r="V165" i="13"/>
  <c r="V166" i="13"/>
  <c r="V167" i="13"/>
  <c r="V168" i="13"/>
  <c r="V169" i="13"/>
  <c r="V170" i="13"/>
  <c r="V171" i="13"/>
  <c r="V172" i="13"/>
  <c r="V173" i="13"/>
  <c r="V174" i="13"/>
  <c r="V175" i="13"/>
  <c r="V176" i="13"/>
  <c r="V177" i="13"/>
  <c r="V178" i="13"/>
  <c r="V179" i="13"/>
  <c r="V180" i="13"/>
  <c r="V181" i="13"/>
  <c r="V182" i="13"/>
  <c r="V183" i="13"/>
  <c r="V184" i="13"/>
  <c r="V185" i="13"/>
  <c r="V186" i="13"/>
  <c r="V187" i="13"/>
  <c r="V188" i="13"/>
  <c r="V189" i="13"/>
  <c r="V190" i="13"/>
  <c r="V191" i="13"/>
  <c r="V192" i="13"/>
  <c r="V193" i="13"/>
  <c r="V194" i="13"/>
  <c r="V195" i="13"/>
  <c r="V196" i="13"/>
  <c r="V197" i="13"/>
  <c r="V198" i="13"/>
  <c r="V199" i="13"/>
  <c r="V200" i="13"/>
  <c r="V201" i="13"/>
  <c r="V202" i="13"/>
  <c r="V203" i="13"/>
  <c r="V204" i="13"/>
  <c r="V205" i="13"/>
  <c r="V206" i="13"/>
  <c r="V207" i="13"/>
  <c r="V208" i="13"/>
  <c r="V209" i="13"/>
  <c r="V210" i="13"/>
  <c r="V211" i="13"/>
  <c r="V212" i="13"/>
  <c r="V213" i="13"/>
  <c r="V214" i="13"/>
  <c r="V215" i="13"/>
  <c r="V216" i="13"/>
  <c r="V217" i="13"/>
  <c r="V218" i="13"/>
  <c r="V219" i="13"/>
  <c r="V220" i="13"/>
  <c r="V221" i="13"/>
  <c r="V222" i="13"/>
  <c r="V223" i="13"/>
  <c r="V224" i="13"/>
  <c r="V225" i="13"/>
  <c r="V226" i="13"/>
  <c r="V227" i="13"/>
  <c r="V228" i="13"/>
  <c r="V229" i="13"/>
  <c r="V230" i="13"/>
  <c r="V231" i="13"/>
  <c r="V232" i="13"/>
  <c r="V233" i="13"/>
  <c r="V234" i="13"/>
  <c r="V235" i="13"/>
  <c r="V236" i="13"/>
  <c r="V237" i="13"/>
  <c r="V238" i="13"/>
  <c r="V239" i="13"/>
  <c r="V240" i="13"/>
  <c r="V241" i="13"/>
  <c r="V242" i="13"/>
  <c r="V243" i="13"/>
  <c r="V244" i="13"/>
  <c r="V245" i="13"/>
  <c r="V246" i="13"/>
  <c r="V247" i="13"/>
  <c r="V248" i="13"/>
  <c r="V249" i="13"/>
  <c r="V250" i="13"/>
  <c r="V251" i="13"/>
  <c r="V252" i="13"/>
  <c r="V253" i="13"/>
  <c r="V254" i="13"/>
  <c r="V255" i="13"/>
  <c r="V256" i="13"/>
  <c r="V257" i="13"/>
  <c r="V258" i="13"/>
  <c r="V259" i="13"/>
  <c r="V260" i="13"/>
  <c r="V261" i="13"/>
  <c r="V262" i="13"/>
  <c r="V263" i="13"/>
  <c r="V264" i="13"/>
  <c r="V265" i="13"/>
  <c r="V266" i="13"/>
  <c r="V267" i="13"/>
  <c r="V268" i="13"/>
  <c r="V269" i="13"/>
  <c r="V270" i="13"/>
  <c r="V271" i="13"/>
  <c r="V272" i="13"/>
  <c r="V273" i="13"/>
  <c r="V274" i="13"/>
  <c r="V275" i="13"/>
  <c r="V276" i="13"/>
  <c r="V277" i="13"/>
  <c r="V278" i="13"/>
  <c r="V279" i="13"/>
  <c r="V280" i="13"/>
  <c r="V281" i="13"/>
  <c r="V282" i="13"/>
  <c r="V283" i="13"/>
  <c r="V284" i="13"/>
  <c r="V285" i="13"/>
  <c r="V286" i="13"/>
  <c r="V287" i="13"/>
  <c r="V288" i="13"/>
  <c r="V289" i="13"/>
  <c r="V290" i="13"/>
  <c r="V291" i="13"/>
  <c r="V292" i="13"/>
  <c r="V293" i="13"/>
  <c r="V294" i="13"/>
  <c r="V295" i="13"/>
  <c r="V296" i="13"/>
  <c r="V297" i="13"/>
  <c r="V298" i="13"/>
  <c r="V299" i="13"/>
  <c r="V300" i="13"/>
  <c r="V301" i="13"/>
  <c r="V302" i="13"/>
  <c r="V303" i="13"/>
  <c r="V304" i="13"/>
  <c r="V305" i="13"/>
  <c r="V306" i="13"/>
  <c r="V307" i="13"/>
  <c r="V308" i="13"/>
  <c r="V309" i="13"/>
  <c r="V310" i="13"/>
  <c r="V311" i="13"/>
  <c r="V312" i="13"/>
  <c r="V313" i="13"/>
  <c r="V314" i="13"/>
  <c r="V315" i="13"/>
  <c r="V316" i="13"/>
  <c r="V317" i="13"/>
  <c r="V318" i="13"/>
  <c r="V319" i="13"/>
  <c r="V320" i="13"/>
  <c r="V321" i="13"/>
  <c r="V322" i="13"/>
  <c r="V323" i="13"/>
  <c r="V324" i="13"/>
  <c r="V325" i="13"/>
  <c r="V326" i="13"/>
  <c r="V327" i="13"/>
  <c r="V328" i="13"/>
  <c r="V329" i="13"/>
  <c r="V330" i="13"/>
  <c r="V331" i="13"/>
  <c r="V332" i="13"/>
  <c r="V333" i="13"/>
  <c r="V334" i="13"/>
  <c r="V335" i="13"/>
  <c r="V336" i="13"/>
  <c r="V337" i="13"/>
  <c r="V338" i="13"/>
  <c r="V339" i="13"/>
  <c r="V340" i="13"/>
  <c r="V341" i="13"/>
  <c r="V342" i="13"/>
  <c r="V343" i="13"/>
  <c r="V344" i="13"/>
  <c r="V345" i="13"/>
  <c r="V346" i="13"/>
  <c r="V347" i="13"/>
  <c r="V348" i="13"/>
  <c r="V349" i="13"/>
  <c r="V350" i="13"/>
  <c r="V351" i="13"/>
  <c r="V352" i="13"/>
  <c r="V353" i="13"/>
  <c r="V354" i="13"/>
  <c r="V355" i="13"/>
  <c r="V356" i="13"/>
  <c r="V357" i="13"/>
  <c r="V358" i="13"/>
  <c r="V359" i="13"/>
  <c r="V360" i="13"/>
  <c r="V361" i="13"/>
  <c r="V362" i="13"/>
  <c r="V363" i="13"/>
  <c r="V364" i="13"/>
  <c r="V365" i="13"/>
  <c r="V366" i="13"/>
  <c r="V367" i="13"/>
  <c r="V368" i="13"/>
  <c r="V369" i="13"/>
  <c r="V370" i="13"/>
  <c r="V371" i="13"/>
  <c r="V372" i="13"/>
  <c r="V373" i="13"/>
  <c r="V374" i="13"/>
  <c r="V375" i="13"/>
  <c r="V376" i="13"/>
  <c r="V377" i="13"/>
  <c r="V378" i="13"/>
  <c r="V379" i="13"/>
  <c r="V380" i="13"/>
  <c r="V381" i="13"/>
  <c r="V382" i="13"/>
  <c r="V383" i="13"/>
  <c r="V384" i="13"/>
  <c r="V385" i="13"/>
  <c r="V386" i="13"/>
  <c r="V387" i="13"/>
  <c r="V388" i="13"/>
  <c r="V389" i="13"/>
  <c r="V390" i="13"/>
  <c r="V391" i="13"/>
  <c r="V392" i="13"/>
  <c r="V393" i="13"/>
  <c r="V394" i="13"/>
  <c r="V395" i="13"/>
  <c r="V396" i="13"/>
  <c r="V397" i="13"/>
  <c r="V398" i="13"/>
  <c r="V399" i="13"/>
  <c r="V400" i="13"/>
  <c r="V401" i="13"/>
  <c r="V402" i="13"/>
  <c r="V403" i="13"/>
  <c r="V404" i="13"/>
  <c r="V405" i="13"/>
  <c r="V406" i="13"/>
  <c r="V407" i="13"/>
  <c r="V408" i="13"/>
  <c r="V409" i="13"/>
  <c r="V410" i="13"/>
  <c r="V411" i="13"/>
  <c r="V412" i="13"/>
  <c r="V413" i="13"/>
  <c r="V414" i="13"/>
  <c r="V415" i="13"/>
  <c r="V416" i="13"/>
  <c r="V417" i="13"/>
  <c r="V418" i="13"/>
  <c r="V419" i="13"/>
  <c r="V420" i="13"/>
  <c r="V421" i="13"/>
  <c r="V422" i="13"/>
  <c r="V423" i="13"/>
  <c r="V424" i="13"/>
  <c r="V425" i="13"/>
  <c r="V426" i="13"/>
  <c r="V427" i="13"/>
  <c r="V428" i="13"/>
  <c r="V429" i="13"/>
  <c r="V430" i="13"/>
  <c r="V431" i="13"/>
  <c r="V432" i="13"/>
  <c r="V433" i="13"/>
  <c r="V434" i="13"/>
  <c r="V435" i="13"/>
  <c r="V436" i="13"/>
  <c r="V437" i="13"/>
  <c r="V438" i="13"/>
  <c r="V439" i="13"/>
  <c r="V440" i="13"/>
  <c r="V441" i="13"/>
  <c r="V442" i="13"/>
  <c r="V443" i="13"/>
  <c r="V444" i="13"/>
  <c r="V445" i="13"/>
  <c r="V446" i="13"/>
  <c r="V447" i="13"/>
  <c r="V448" i="13"/>
  <c r="V449" i="13"/>
  <c r="V450" i="13"/>
  <c r="V451" i="13"/>
  <c r="V452" i="13"/>
  <c r="V453" i="13"/>
  <c r="V454" i="13"/>
  <c r="V455" i="13"/>
  <c r="V456" i="13"/>
  <c r="V457" i="13"/>
  <c r="V458" i="13"/>
  <c r="V459" i="13"/>
  <c r="V460" i="13"/>
  <c r="V461" i="13"/>
  <c r="V462" i="13"/>
  <c r="V463" i="13"/>
  <c r="V464" i="13"/>
  <c r="V465" i="13"/>
  <c r="V466" i="13"/>
  <c r="V467" i="13"/>
  <c r="V468" i="13"/>
  <c r="V469" i="13"/>
  <c r="V470" i="13"/>
  <c r="V471" i="13"/>
  <c r="V472" i="13"/>
  <c r="V473" i="13"/>
  <c r="V474" i="13"/>
  <c r="V475" i="13"/>
  <c r="V476" i="13"/>
  <c r="V477" i="13"/>
  <c r="V478" i="13"/>
  <c r="V479" i="13"/>
  <c r="V480" i="13"/>
  <c r="V481" i="13"/>
  <c r="V482" i="13"/>
  <c r="V483" i="13"/>
  <c r="V484" i="13"/>
  <c r="V485" i="13"/>
  <c r="V486" i="13"/>
  <c r="V487" i="13"/>
  <c r="V488" i="13"/>
  <c r="V489" i="13"/>
  <c r="V490" i="13"/>
  <c r="V491" i="13"/>
  <c r="V492" i="13"/>
  <c r="V493" i="13"/>
  <c r="V494" i="13"/>
  <c r="V495" i="13"/>
  <c r="V496" i="13"/>
  <c r="V497" i="13"/>
  <c r="V498" i="13"/>
  <c r="V499" i="13"/>
  <c r="V500" i="13"/>
  <c r="V501" i="13"/>
  <c r="V502" i="13"/>
  <c r="V503" i="13"/>
  <c r="V504" i="13"/>
  <c r="V505" i="13"/>
  <c r="V506" i="13"/>
  <c r="V507" i="13"/>
  <c r="V508" i="13"/>
  <c r="V509" i="13"/>
  <c r="V510" i="13"/>
  <c r="V511" i="13"/>
  <c r="V512" i="13"/>
  <c r="V513" i="13"/>
  <c r="V514" i="13"/>
  <c r="V515" i="13"/>
  <c r="V516" i="13"/>
  <c r="V517" i="13"/>
  <c r="V518" i="13"/>
  <c r="V519" i="13"/>
  <c r="V520" i="13"/>
  <c r="V521" i="13"/>
  <c r="V522" i="13"/>
  <c r="V523" i="13"/>
  <c r="V524" i="13"/>
  <c r="V525" i="13"/>
  <c r="V526" i="13"/>
  <c r="V527" i="13"/>
  <c r="V528" i="13"/>
  <c r="V529" i="13"/>
  <c r="V530" i="13"/>
  <c r="V531" i="13"/>
  <c r="V532" i="13"/>
  <c r="V533" i="13"/>
  <c r="V534" i="13"/>
  <c r="V535" i="13"/>
  <c r="V536" i="13"/>
  <c r="V537" i="13"/>
  <c r="V538" i="13"/>
  <c r="V539" i="13"/>
  <c r="V540" i="13"/>
  <c r="V541" i="13"/>
  <c r="V542" i="13"/>
  <c r="V543" i="13"/>
  <c r="V544" i="13"/>
  <c r="V545" i="13"/>
  <c r="V546" i="13"/>
  <c r="V547" i="13"/>
  <c r="V548" i="13"/>
  <c r="V549" i="13"/>
  <c r="V550" i="13"/>
  <c r="V551" i="13"/>
  <c r="V552" i="13"/>
  <c r="V553" i="13"/>
  <c r="V554" i="13"/>
  <c r="V555" i="13"/>
  <c r="V556" i="13"/>
  <c r="V557" i="13"/>
  <c r="V558" i="13"/>
  <c r="V559" i="13"/>
  <c r="V560" i="13"/>
  <c r="V561" i="13"/>
  <c r="V562" i="13"/>
  <c r="V563" i="13"/>
  <c r="V564" i="13"/>
  <c r="V565" i="13"/>
  <c r="V566" i="13"/>
  <c r="V567" i="13"/>
  <c r="V568" i="13"/>
  <c r="V569" i="13"/>
  <c r="V570" i="13"/>
  <c r="V571" i="13"/>
  <c r="V572" i="13"/>
  <c r="V573" i="13"/>
  <c r="V574" i="13"/>
  <c r="V575" i="13"/>
  <c r="V576" i="13"/>
  <c r="V577" i="13"/>
  <c r="V578" i="13"/>
  <c r="V579" i="13"/>
  <c r="V580" i="13"/>
  <c r="V581" i="13"/>
  <c r="V582" i="13"/>
  <c r="V583" i="13"/>
  <c r="V584" i="13"/>
  <c r="V585" i="13"/>
  <c r="V586" i="13"/>
  <c r="V587" i="13"/>
  <c r="V588" i="13"/>
  <c r="V589" i="13"/>
  <c r="V590" i="13"/>
  <c r="V591" i="13"/>
  <c r="V592" i="13"/>
  <c r="V593" i="13"/>
  <c r="V594" i="13"/>
  <c r="V595" i="13"/>
  <c r="V596" i="13"/>
  <c r="V597" i="13"/>
  <c r="V598" i="13"/>
  <c r="V599" i="13"/>
  <c r="V600" i="13"/>
  <c r="V601" i="13"/>
  <c r="V602" i="13"/>
  <c r="V603" i="13"/>
  <c r="V604" i="13"/>
  <c r="V605" i="13"/>
  <c r="V606" i="13"/>
  <c r="V607" i="13"/>
  <c r="V608" i="13"/>
  <c r="V609" i="13"/>
  <c r="V610" i="13"/>
  <c r="V611" i="13"/>
  <c r="V612" i="13"/>
  <c r="V613" i="13"/>
  <c r="V614" i="13"/>
  <c r="V615" i="13"/>
  <c r="V616" i="13"/>
  <c r="V617" i="13"/>
  <c r="V618" i="13"/>
  <c r="V619" i="13"/>
  <c r="V620" i="13"/>
  <c r="V621" i="13"/>
  <c r="V622" i="13"/>
  <c r="V623" i="13"/>
  <c r="V624" i="13"/>
  <c r="V625" i="13"/>
  <c r="V626" i="13"/>
  <c r="V627" i="13"/>
  <c r="V628" i="13"/>
  <c r="V629" i="13"/>
  <c r="V630" i="13"/>
  <c r="V631" i="13"/>
  <c r="V632" i="13"/>
  <c r="V633" i="13"/>
  <c r="V634" i="13"/>
  <c r="V635" i="13"/>
  <c r="V636" i="13"/>
  <c r="V637" i="13"/>
  <c r="V638" i="13"/>
  <c r="V639" i="13"/>
  <c r="V640" i="13"/>
  <c r="V641" i="13"/>
  <c r="V642" i="13"/>
  <c r="V643" i="13"/>
  <c r="V644" i="13"/>
  <c r="V645" i="13"/>
  <c r="V646" i="13"/>
  <c r="V647" i="13"/>
  <c r="V648" i="13"/>
  <c r="V649" i="13"/>
  <c r="V650" i="13"/>
  <c r="V651" i="13"/>
  <c r="V652" i="13"/>
  <c r="V653" i="13"/>
  <c r="V654" i="13"/>
  <c r="V655" i="13"/>
  <c r="V656" i="13"/>
  <c r="V657" i="13"/>
  <c r="V658" i="13"/>
  <c r="V659" i="13"/>
  <c r="V660" i="13"/>
  <c r="V661" i="13"/>
  <c r="V662" i="13"/>
  <c r="V663" i="13"/>
  <c r="V664" i="13"/>
  <c r="V665" i="13"/>
  <c r="V666" i="13"/>
  <c r="V667" i="13"/>
  <c r="V668" i="13"/>
  <c r="V669" i="13"/>
  <c r="V670" i="13"/>
  <c r="V671" i="13"/>
  <c r="V672" i="13"/>
  <c r="V673" i="13"/>
  <c r="V674" i="13"/>
  <c r="V675" i="13"/>
  <c r="V676" i="13"/>
  <c r="V677" i="13"/>
  <c r="V678" i="13"/>
  <c r="V679" i="13"/>
  <c r="V680" i="13"/>
  <c r="V681" i="13"/>
  <c r="V682" i="13"/>
  <c r="V683" i="13"/>
  <c r="V684" i="13"/>
  <c r="V685" i="13"/>
  <c r="V686" i="13"/>
  <c r="V687" i="13"/>
  <c r="V688" i="13"/>
  <c r="V689" i="13"/>
  <c r="V690" i="13"/>
  <c r="V691" i="13"/>
  <c r="V692" i="13"/>
  <c r="V693" i="13"/>
  <c r="V694" i="13"/>
  <c r="V695" i="13"/>
  <c r="V696" i="13"/>
  <c r="V697" i="13"/>
  <c r="V698" i="13"/>
  <c r="V699" i="13"/>
  <c r="V700" i="13"/>
  <c r="V701" i="13"/>
  <c r="V702" i="13"/>
  <c r="V703" i="13"/>
  <c r="V704" i="13"/>
  <c r="V705" i="13"/>
  <c r="V706" i="13"/>
  <c r="V707" i="13"/>
  <c r="V708" i="13"/>
  <c r="V709" i="13"/>
  <c r="V710" i="13"/>
  <c r="V711" i="13"/>
  <c r="V712" i="13"/>
  <c r="V713" i="13"/>
  <c r="V714" i="13"/>
  <c r="V715" i="13"/>
  <c r="V716" i="13"/>
  <c r="V717" i="13"/>
  <c r="V718" i="13"/>
  <c r="V719" i="13"/>
  <c r="V720" i="13"/>
  <c r="V721" i="13"/>
  <c r="V722" i="13"/>
  <c r="V723" i="13"/>
  <c r="V724" i="13"/>
  <c r="V725" i="13"/>
  <c r="V726" i="13"/>
  <c r="V727" i="13"/>
  <c r="V728" i="13"/>
  <c r="V729" i="13"/>
  <c r="V730" i="13"/>
  <c r="V731" i="13"/>
  <c r="V732" i="13"/>
  <c r="V733" i="13"/>
  <c r="V734" i="13"/>
  <c r="V735" i="13"/>
  <c r="V736" i="13"/>
  <c r="V737" i="13"/>
  <c r="V738" i="13"/>
  <c r="V739" i="13"/>
  <c r="V740" i="13"/>
  <c r="V741" i="13"/>
  <c r="V742" i="13"/>
  <c r="V743" i="13"/>
  <c r="V744" i="13"/>
  <c r="V745" i="13"/>
  <c r="V746" i="13"/>
  <c r="V747" i="13"/>
  <c r="V748" i="13"/>
  <c r="V749" i="13"/>
  <c r="V750" i="13"/>
  <c r="V751" i="13"/>
  <c r="V752" i="13"/>
  <c r="V753" i="13"/>
  <c r="V754" i="13"/>
  <c r="V755" i="13"/>
  <c r="V756" i="13"/>
  <c r="V757" i="13"/>
  <c r="V758" i="13"/>
  <c r="V759" i="13"/>
  <c r="V760" i="13"/>
  <c r="V761" i="13"/>
  <c r="V762" i="13"/>
  <c r="V763" i="13"/>
  <c r="V764" i="13"/>
  <c r="V765" i="13"/>
  <c r="V766" i="13"/>
  <c r="V767" i="13"/>
  <c r="V768" i="13"/>
  <c r="V769" i="13"/>
  <c r="V770" i="13"/>
  <c r="V771" i="13"/>
  <c r="V772" i="13"/>
  <c r="V773" i="13"/>
  <c r="V774" i="13"/>
  <c r="V775" i="13"/>
  <c r="V776" i="13"/>
  <c r="V777" i="13"/>
  <c r="V778" i="13"/>
  <c r="V779" i="13"/>
  <c r="V780" i="13"/>
  <c r="V781" i="13"/>
  <c r="V782" i="13"/>
  <c r="V783" i="13"/>
  <c r="V784" i="13"/>
  <c r="V785" i="13"/>
  <c r="V786" i="13"/>
  <c r="V787" i="13"/>
  <c r="V788" i="13"/>
  <c r="V789" i="13"/>
  <c r="V790" i="13"/>
  <c r="V791" i="13"/>
  <c r="V792" i="13"/>
  <c r="V793" i="13"/>
  <c r="V794" i="13"/>
  <c r="V795" i="13"/>
  <c r="V796" i="13"/>
  <c r="V797" i="13"/>
  <c r="V798" i="13"/>
  <c r="V799" i="13"/>
  <c r="V800" i="13"/>
  <c r="V801" i="13"/>
  <c r="V802" i="13"/>
  <c r="V803" i="13"/>
  <c r="V804" i="13"/>
  <c r="V805" i="13"/>
  <c r="V806" i="13"/>
  <c r="V807" i="13"/>
  <c r="V808" i="13"/>
  <c r="V809" i="13"/>
  <c r="V810" i="13"/>
  <c r="V811" i="13"/>
  <c r="V812" i="13"/>
  <c r="V813" i="13"/>
  <c r="V814" i="13"/>
  <c r="V815" i="13"/>
  <c r="V816" i="13"/>
  <c r="V817" i="13"/>
  <c r="V818" i="13"/>
  <c r="V819" i="13"/>
  <c r="V820" i="13"/>
  <c r="V821" i="13"/>
  <c r="V822" i="13"/>
  <c r="V823" i="13"/>
  <c r="V824" i="13"/>
  <c r="V825" i="13"/>
  <c r="V826" i="13"/>
  <c r="V827" i="13"/>
  <c r="V828" i="13"/>
  <c r="V829" i="13"/>
  <c r="V830" i="13"/>
  <c r="V831" i="13"/>
  <c r="V832" i="13"/>
  <c r="V833" i="13"/>
  <c r="V834" i="13"/>
  <c r="V835" i="13"/>
  <c r="V836" i="13"/>
  <c r="V837" i="13"/>
  <c r="V838" i="13"/>
  <c r="V839" i="13"/>
  <c r="V840" i="13"/>
  <c r="V841" i="13"/>
  <c r="V842" i="13"/>
  <c r="V843" i="13"/>
  <c r="V844" i="13"/>
  <c r="V845" i="13"/>
  <c r="V846" i="13"/>
  <c r="V847" i="13"/>
  <c r="V848" i="13"/>
  <c r="V849" i="13"/>
  <c r="V850" i="13"/>
  <c r="V851" i="13"/>
  <c r="V852" i="13"/>
  <c r="V853" i="13"/>
  <c r="V854" i="13"/>
  <c r="V855" i="13"/>
  <c r="V856" i="13"/>
  <c r="V857" i="13"/>
  <c r="V858" i="13"/>
  <c r="V859" i="13"/>
  <c r="V860" i="13"/>
  <c r="V861" i="13"/>
  <c r="V862" i="13"/>
  <c r="V863" i="13"/>
  <c r="V864" i="13"/>
  <c r="V865" i="13"/>
  <c r="V866" i="13"/>
  <c r="V867" i="13"/>
  <c r="V868" i="13"/>
  <c r="V869" i="13"/>
  <c r="V870" i="13"/>
  <c r="V871" i="13"/>
  <c r="V872" i="13"/>
  <c r="V873" i="13"/>
  <c r="V874" i="13"/>
  <c r="V875" i="13"/>
  <c r="V876" i="13"/>
  <c r="V877" i="13"/>
  <c r="V878" i="13"/>
  <c r="V879" i="13"/>
  <c r="V880" i="13"/>
  <c r="V881" i="13"/>
  <c r="V882" i="13"/>
  <c r="V883" i="13"/>
  <c r="V884" i="13"/>
  <c r="V885" i="13"/>
  <c r="V886" i="13"/>
  <c r="V887" i="13"/>
  <c r="V888" i="13"/>
  <c r="V889" i="13"/>
  <c r="V890" i="13"/>
  <c r="V891" i="13"/>
  <c r="V892" i="13"/>
  <c r="V893" i="13"/>
  <c r="V894" i="13"/>
  <c r="V895" i="13"/>
  <c r="V896" i="13"/>
  <c r="V897" i="13"/>
  <c r="V898" i="13"/>
  <c r="V899" i="13"/>
  <c r="V900" i="13"/>
  <c r="V901" i="13"/>
  <c r="V902" i="13"/>
  <c r="V903" i="13"/>
  <c r="V904" i="13"/>
  <c r="V905" i="13"/>
  <c r="V906" i="13"/>
  <c r="V907" i="13"/>
  <c r="V908" i="13"/>
  <c r="V909" i="13"/>
  <c r="V910" i="13"/>
  <c r="V911" i="13"/>
  <c r="V912" i="13"/>
  <c r="V913" i="13"/>
  <c r="V914" i="13"/>
  <c r="V915" i="13"/>
  <c r="V916" i="13"/>
  <c r="V917" i="13"/>
  <c r="V918" i="13"/>
  <c r="V919" i="13"/>
  <c r="V920" i="13"/>
  <c r="V921" i="13"/>
  <c r="V922" i="13"/>
  <c r="V923" i="13"/>
  <c r="V924" i="13"/>
  <c r="V925" i="13"/>
  <c r="V926" i="13"/>
  <c r="V927" i="13"/>
  <c r="V928" i="13"/>
  <c r="V929" i="13"/>
  <c r="V930" i="13"/>
  <c r="V931" i="13"/>
  <c r="V932" i="13"/>
  <c r="V933" i="13"/>
  <c r="V934" i="13"/>
  <c r="V935" i="13"/>
  <c r="V936" i="13"/>
  <c r="V937" i="13"/>
  <c r="V938" i="13"/>
  <c r="V939" i="13"/>
  <c r="V940" i="13"/>
  <c r="V941" i="13"/>
  <c r="V942" i="13"/>
  <c r="V943" i="13"/>
  <c r="V944" i="13"/>
  <c r="V945" i="13"/>
  <c r="V946" i="13"/>
  <c r="V947" i="13"/>
  <c r="V948" i="13"/>
  <c r="V949" i="13"/>
  <c r="V950" i="13"/>
  <c r="V951" i="13"/>
  <c r="V952" i="13"/>
  <c r="V953" i="13"/>
  <c r="V954" i="13"/>
  <c r="V955" i="13"/>
  <c r="V956" i="13"/>
  <c r="V957" i="13"/>
  <c r="V958" i="13"/>
  <c r="V959" i="13"/>
  <c r="V960" i="13"/>
  <c r="V961" i="13"/>
  <c r="V962" i="13"/>
  <c r="V963" i="13"/>
  <c r="V964" i="13"/>
  <c r="V965" i="13"/>
  <c r="V966" i="13"/>
  <c r="V967" i="13"/>
  <c r="V968" i="13"/>
  <c r="V969" i="13"/>
  <c r="V970" i="13"/>
  <c r="V971" i="13"/>
  <c r="V972" i="13"/>
  <c r="V973" i="13"/>
  <c r="V974" i="13"/>
  <c r="V975" i="13"/>
  <c r="V976" i="13"/>
  <c r="V977" i="13"/>
  <c r="V978" i="13"/>
  <c r="V979" i="13"/>
  <c r="V980" i="13"/>
  <c r="V981" i="13"/>
  <c r="V982" i="13"/>
  <c r="V983" i="13"/>
  <c r="V984" i="13"/>
  <c r="V985" i="13"/>
  <c r="V986" i="13"/>
  <c r="V987" i="13"/>
  <c r="V988" i="13"/>
  <c r="V989" i="13"/>
  <c r="V990" i="13"/>
  <c r="V991" i="13"/>
  <c r="V992" i="13"/>
  <c r="V993" i="13"/>
  <c r="V994" i="13"/>
  <c r="V995" i="13"/>
  <c r="V996" i="13"/>
  <c r="V997" i="13"/>
  <c r="V998" i="13"/>
  <c r="V999" i="13"/>
  <c r="V1000" i="13"/>
  <c r="V1001" i="13"/>
  <c r="V1002" i="13"/>
  <c r="V1003" i="13"/>
  <c r="V1004" i="13"/>
  <c r="V1005" i="13"/>
  <c r="V1006" i="13"/>
  <c r="V1007" i="13"/>
  <c r="V1008" i="13"/>
  <c r="V1009" i="13"/>
  <c r="V1010" i="13"/>
  <c r="V1011" i="13"/>
  <c r="V1012" i="13"/>
  <c r="V1013" i="13"/>
  <c r="V1014" i="13"/>
  <c r="V1015" i="13"/>
  <c r="V1016" i="13"/>
  <c r="V1017" i="13"/>
  <c r="V1018" i="13"/>
  <c r="V1019" i="13"/>
  <c r="V1020" i="13"/>
  <c r="V1021" i="13"/>
  <c r="V1022" i="13"/>
  <c r="V1023" i="13"/>
  <c r="V1024" i="13"/>
  <c r="V1025" i="13"/>
  <c r="V1026" i="13"/>
  <c r="V1027" i="13"/>
  <c r="V1028" i="13"/>
  <c r="V1029" i="13"/>
  <c r="V1030" i="13"/>
  <c r="V1031" i="13"/>
  <c r="V1032" i="13"/>
  <c r="V1033" i="13"/>
  <c r="V1034" i="13"/>
  <c r="V1035" i="13"/>
  <c r="V1036" i="13"/>
  <c r="V1037" i="13"/>
  <c r="V1038" i="13"/>
  <c r="V1039" i="13"/>
  <c r="V1040" i="13"/>
  <c r="V1041" i="13"/>
  <c r="V1042" i="13"/>
  <c r="V1043" i="13"/>
  <c r="V1044" i="13"/>
  <c r="V1045" i="13"/>
  <c r="V1046" i="13"/>
  <c r="V1047" i="13"/>
  <c r="V1048" i="13"/>
  <c r="V1049" i="13"/>
  <c r="V1050" i="13"/>
  <c r="V1051" i="13"/>
  <c r="V1052" i="13"/>
  <c r="V1053" i="13"/>
  <c r="V1054" i="13"/>
  <c r="V1055" i="13"/>
  <c r="V1056" i="13"/>
  <c r="V1057" i="13"/>
  <c r="V1058" i="13"/>
  <c r="V1059" i="13"/>
  <c r="V1060" i="13"/>
  <c r="V1061" i="13"/>
  <c r="V1062" i="13"/>
  <c r="V1063" i="13"/>
  <c r="V1064" i="13"/>
  <c r="V1065" i="13"/>
  <c r="V1066" i="13"/>
  <c r="V1067" i="13"/>
  <c r="V1068" i="13"/>
  <c r="V1069" i="13"/>
  <c r="V1070" i="13"/>
  <c r="V1071" i="13"/>
  <c r="V1072" i="13"/>
  <c r="V1073" i="13"/>
  <c r="V1074" i="13"/>
  <c r="V1075" i="13"/>
  <c r="V1076" i="13"/>
  <c r="V1077" i="13"/>
  <c r="V1078" i="13"/>
  <c r="V1079" i="13"/>
  <c r="V1080" i="13"/>
  <c r="V1081" i="13"/>
  <c r="V1082" i="13"/>
  <c r="V1083" i="13"/>
  <c r="V1084" i="13"/>
  <c r="V1085" i="13"/>
  <c r="V1086" i="13"/>
  <c r="V1087" i="13"/>
  <c r="V1088" i="13"/>
  <c r="V1089" i="13"/>
  <c r="V1090" i="13"/>
  <c r="V1091" i="13"/>
  <c r="V1092" i="13"/>
  <c r="V1093" i="13"/>
  <c r="V1094" i="13"/>
  <c r="V1095" i="13"/>
  <c r="V1096" i="13"/>
  <c r="V1097" i="13"/>
  <c r="V1098" i="13"/>
  <c r="V1099" i="13"/>
  <c r="V1100" i="13"/>
  <c r="V1101" i="13"/>
  <c r="V1102" i="13"/>
  <c r="V1103" i="13"/>
  <c r="V1104" i="13"/>
  <c r="V1105" i="13"/>
  <c r="V1106" i="13"/>
  <c r="V1107" i="13"/>
  <c r="V1108" i="13"/>
  <c r="V1109" i="13"/>
  <c r="V1110" i="13"/>
  <c r="V1111" i="13"/>
  <c r="V1112" i="13"/>
  <c r="V1113" i="13"/>
  <c r="V1114" i="13"/>
  <c r="V1115" i="13"/>
  <c r="V1116" i="13"/>
  <c r="V1117" i="13"/>
  <c r="V1118" i="13"/>
  <c r="V1119" i="13"/>
  <c r="V1120" i="13"/>
  <c r="V1121" i="13"/>
  <c r="V1122" i="13"/>
  <c r="V1123" i="13"/>
  <c r="V1124" i="13"/>
  <c r="V1125" i="13"/>
  <c r="V1126" i="13"/>
  <c r="V1127" i="13"/>
  <c r="V1128" i="13"/>
  <c r="V1129" i="13"/>
  <c r="V1130" i="13"/>
  <c r="V1131" i="13"/>
  <c r="V1132" i="13"/>
  <c r="V1133" i="13"/>
  <c r="V1134" i="13"/>
  <c r="V1135" i="13"/>
  <c r="V1136" i="13"/>
  <c r="V1137" i="13"/>
  <c r="V1138" i="13"/>
  <c r="V1139" i="13"/>
  <c r="V1140" i="13"/>
  <c r="V1141" i="13"/>
  <c r="V1142" i="13"/>
  <c r="V1143" i="13"/>
  <c r="V1144" i="13"/>
  <c r="V1145" i="13"/>
  <c r="V1146" i="13"/>
  <c r="V1147" i="13"/>
  <c r="V1148" i="13"/>
  <c r="V1149" i="13"/>
  <c r="V1150" i="13"/>
  <c r="V1151" i="13"/>
  <c r="V1152" i="13"/>
  <c r="V1153" i="13"/>
  <c r="V1154" i="13"/>
  <c r="V1155" i="13"/>
  <c r="V1156" i="13"/>
  <c r="V1157" i="13"/>
  <c r="V1158" i="13"/>
  <c r="V1159" i="13"/>
  <c r="V1160" i="13"/>
  <c r="V1161" i="13"/>
  <c r="V1162" i="13"/>
  <c r="V1163" i="13"/>
  <c r="V1164" i="13"/>
  <c r="V1165" i="13"/>
  <c r="V1166" i="13"/>
  <c r="V1167" i="13"/>
  <c r="V1168" i="13"/>
  <c r="V1169" i="13"/>
  <c r="V1170" i="13"/>
  <c r="V1171" i="13"/>
  <c r="V1172" i="13"/>
  <c r="V1173" i="13"/>
  <c r="V1174" i="13"/>
  <c r="V1175" i="13"/>
  <c r="V1176" i="13"/>
  <c r="V1177" i="13"/>
  <c r="V1178" i="13"/>
  <c r="V1179" i="13"/>
  <c r="V1180" i="13"/>
  <c r="V1181" i="13"/>
  <c r="V1182" i="13"/>
  <c r="V1183" i="13"/>
  <c r="V1184" i="13"/>
  <c r="V1185" i="13"/>
  <c r="V1186" i="13"/>
  <c r="V1187" i="13"/>
  <c r="V1188" i="13"/>
  <c r="V1189" i="13"/>
  <c r="V1190" i="13"/>
  <c r="V1191" i="13"/>
  <c r="V1192" i="13"/>
  <c r="V1193" i="13"/>
  <c r="V1194" i="13"/>
  <c r="V1195" i="13"/>
  <c r="V1196" i="13"/>
  <c r="V1197" i="13"/>
  <c r="V1198" i="13"/>
  <c r="V1199" i="13"/>
  <c r="V1200" i="13"/>
  <c r="V1201" i="13"/>
  <c r="V1202" i="13"/>
  <c r="V1203" i="13"/>
  <c r="V1204" i="13"/>
  <c r="V1205" i="13"/>
  <c r="V1206" i="13"/>
  <c r="V1207" i="13"/>
  <c r="V1208" i="13"/>
  <c r="V1209" i="13"/>
  <c r="V1210" i="13"/>
  <c r="V1211" i="13"/>
  <c r="V1212" i="13"/>
  <c r="V1213" i="13"/>
  <c r="V1214" i="13"/>
  <c r="V1215" i="13"/>
  <c r="V1216" i="13"/>
  <c r="V1217" i="13"/>
  <c r="V1218" i="13"/>
  <c r="V1219" i="13"/>
  <c r="V1220" i="13"/>
  <c r="V1221" i="13"/>
  <c r="V1222" i="13"/>
  <c r="V1223" i="13"/>
  <c r="V1224" i="13"/>
  <c r="V1225" i="13"/>
  <c r="V1226" i="13"/>
  <c r="V1227" i="13"/>
  <c r="V1228" i="13"/>
  <c r="V1229" i="13"/>
  <c r="V1230" i="13"/>
  <c r="V1231" i="13"/>
  <c r="V1232" i="13"/>
  <c r="V1233" i="13"/>
  <c r="V1234" i="13"/>
  <c r="V1235" i="13"/>
  <c r="V1236" i="13"/>
  <c r="V1237" i="13"/>
  <c r="V1238" i="13"/>
  <c r="V1239" i="13"/>
  <c r="V1240" i="13"/>
  <c r="V1241" i="13"/>
  <c r="V1242" i="13"/>
  <c r="V1243" i="13"/>
  <c r="V1244" i="13"/>
  <c r="V1245" i="13"/>
  <c r="V1246" i="13"/>
  <c r="V1247" i="13"/>
  <c r="V1248" i="13"/>
  <c r="V1249" i="13"/>
  <c r="V1250" i="13"/>
  <c r="V1251" i="13"/>
  <c r="V1252" i="13"/>
  <c r="V1253" i="13"/>
  <c r="V1254" i="13"/>
  <c r="V1255" i="13"/>
  <c r="V1256" i="13"/>
  <c r="V1257" i="13"/>
  <c r="V1258" i="13"/>
  <c r="V1259" i="13"/>
  <c r="V1260" i="13"/>
  <c r="V1261" i="13"/>
  <c r="V1262" i="13"/>
  <c r="V1263" i="13"/>
  <c r="V1264" i="13"/>
  <c r="V1265" i="13"/>
  <c r="V1266" i="13"/>
  <c r="V1267" i="13"/>
  <c r="V1268" i="13"/>
  <c r="V1269" i="13"/>
  <c r="V1270" i="13"/>
  <c r="V1271" i="13"/>
  <c r="V1272" i="13"/>
  <c r="V1273" i="13"/>
  <c r="V1274" i="13"/>
  <c r="V1275" i="13"/>
  <c r="V1276" i="13"/>
  <c r="V1277" i="13"/>
  <c r="V1278" i="13"/>
  <c r="V1279" i="13"/>
  <c r="V1280" i="13"/>
  <c r="V1281" i="13"/>
  <c r="V1282" i="13"/>
  <c r="V1283" i="13"/>
  <c r="V1284" i="13"/>
  <c r="V1285" i="13"/>
  <c r="V1286" i="13"/>
  <c r="V1287" i="13"/>
  <c r="V1288" i="13"/>
  <c r="V1289" i="13"/>
  <c r="V1290" i="13"/>
  <c r="V1291" i="13"/>
  <c r="V1292" i="13"/>
  <c r="V1293" i="13"/>
  <c r="V1294" i="13"/>
  <c r="V1295" i="13"/>
  <c r="V1296" i="13"/>
  <c r="V1297" i="13"/>
  <c r="V1298" i="13"/>
  <c r="V1299" i="13"/>
  <c r="V1300" i="13"/>
  <c r="V1301" i="13"/>
  <c r="V1302" i="13"/>
  <c r="V1303" i="13"/>
  <c r="V1304" i="13"/>
  <c r="V1305" i="13"/>
  <c r="V1306" i="13"/>
  <c r="V1307" i="13"/>
  <c r="V1308" i="13"/>
  <c r="V1309" i="13"/>
  <c r="V1310" i="13"/>
  <c r="V1311" i="13"/>
  <c r="V1312" i="13"/>
  <c r="V1313" i="13"/>
  <c r="V1314" i="13"/>
  <c r="V1315" i="13"/>
  <c r="V1316" i="13"/>
  <c r="V1317" i="13"/>
  <c r="V1318" i="13"/>
  <c r="V1319" i="13"/>
  <c r="V1320" i="13"/>
  <c r="V1321" i="13"/>
  <c r="V1322" i="13"/>
  <c r="V1323" i="13"/>
  <c r="V1324" i="13"/>
  <c r="V1325" i="13"/>
  <c r="V1326" i="13"/>
  <c r="V1327" i="13"/>
  <c r="V1328" i="13"/>
  <c r="V1329" i="13"/>
  <c r="V1330" i="13"/>
  <c r="V1331" i="13"/>
  <c r="V1332" i="13"/>
  <c r="V1333" i="13"/>
  <c r="V1334" i="13"/>
  <c r="V1335" i="13"/>
  <c r="V1336" i="13"/>
  <c r="V1337" i="13"/>
  <c r="V1338" i="13"/>
  <c r="V1339" i="13"/>
  <c r="V1340" i="13"/>
  <c r="V1341" i="13"/>
  <c r="V1342" i="13"/>
  <c r="V1343" i="13"/>
  <c r="V1344" i="13"/>
  <c r="V1345" i="13"/>
  <c r="V1346" i="13"/>
  <c r="V1347" i="13"/>
  <c r="V1348" i="13"/>
  <c r="V1349" i="13"/>
  <c r="V1350" i="13"/>
  <c r="V1351" i="13"/>
  <c r="V1352" i="13"/>
  <c r="V1353" i="13"/>
  <c r="V1354" i="13"/>
  <c r="V1355" i="13"/>
  <c r="V1356" i="13"/>
  <c r="V1357" i="13"/>
  <c r="V1358" i="13"/>
  <c r="V1359" i="13"/>
  <c r="V1360" i="13"/>
  <c r="V1361" i="13"/>
  <c r="V1362" i="13"/>
  <c r="V1363" i="13"/>
  <c r="V1364" i="13"/>
  <c r="V1365" i="13"/>
  <c r="V1366" i="13"/>
  <c r="V1367" i="13"/>
  <c r="V1368" i="13"/>
  <c r="V1369" i="13"/>
  <c r="V1370" i="13"/>
  <c r="V1371" i="13"/>
  <c r="V1372" i="13"/>
  <c r="V1373" i="13"/>
  <c r="V1374" i="13"/>
  <c r="V1375" i="13"/>
  <c r="V1376" i="13"/>
  <c r="V1377" i="13"/>
  <c r="V1378" i="13"/>
  <c r="V1379" i="13"/>
  <c r="V1380" i="13"/>
  <c r="V1381" i="13"/>
  <c r="V1382" i="13"/>
  <c r="V1383" i="13"/>
  <c r="V1384" i="13"/>
  <c r="V1385" i="13"/>
  <c r="V1386" i="13"/>
  <c r="V1387" i="13"/>
  <c r="V1388" i="13"/>
  <c r="V1389" i="13"/>
  <c r="V1390" i="13"/>
  <c r="V1391" i="13"/>
  <c r="V1392" i="13"/>
  <c r="V1393" i="13"/>
  <c r="V1394" i="13"/>
  <c r="V1395" i="13"/>
  <c r="V1396" i="13"/>
  <c r="V1397" i="13"/>
  <c r="V1398" i="13"/>
  <c r="V1399" i="13"/>
  <c r="V1400" i="13"/>
  <c r="V1401" i="13"/>
  <c r="V1402" i="13"/>
  <c r="V1403" i="13"/>
  <c r="V1404" i="13"/>
  <c r="V1405" i="13"/>
  <c r="V1406" i="13"/>
  <c r="V1407" i="13"/>
  <c r="V1408" i="13"/>
  <c r="V1409" i="13"/>
  <c r="V1410" i="13"/>
  <c r="V1411" i="13"/>
  <c r="V1412" i="13"/>
  <c r="V1413" i="13"/>
  <c r="V1414" i="13"/>
  <c r="V1415" i="13"/>
  <c r="V1416" i="13"/>
  <c r="V1417" i="13"/>
  <c r="V1418" i="13"/>
  <c r="V1419" i="13"/>
  <c r="V1420" i="13"/>
  <c r="V1421" i="13"/>
  <c r="V1422" i="13"/>
  <c r="V1423" i="13"/>
  <c r="V1424" i="13"/>
  <c r="V1425" i="13"/>
  <c r="V1426" i="13"/>
  <c r="V1427" i="13"/>
  <c r="V1428" i="13"/>
  <c r="V1429" i="13"/>
  <c r="V1430" i="13"/>
  <c r="V1431" i="13"/>
  <c r="V1432" i="13"/>
  <c r="V1433" i="13"/>
  <c r="V1434" i="13"/>
  <c r="V1435" i="13"/>
  <c r="V1436" i="13"/>
  <c r="V1437" i="13"/>
  <c r="V1438" i="13"/>
  <c r="V1439" i="13"/>
  <c r="V1440" i="13"/>
  <c r="V1441" i="13"/>
  <c r="V1442" i="13"/>
  <c r="V1443" i="13"/>
  <c r="V1444" i="13"/>
  <c r="V1445" i="13"/>
  <c r="V1446" i="13"/>
  <c r="V1447" i="13"/>
  <c r="V1448" i="13"/>
  <c r="V1449" i="13"/>
  <c r="V1450" i="13"/>
  <c r="V1451" i="13"/>
  <c r="V1452" i="13"/>
  <c r="V1453" i="13"/>
  <c r="V1454" i="13"/>
  <c r="V1455" i="13"/>
  <c r="V1456" i="13"/>
  <c r="V1457" i="13"/>
  <c r="V1458" i="13"/>
  <c r="V1459" i="13"/>
  <c r="V1460" i="13"/>
  <c r="V1461" i="13"/>
  <c r="V1462" i="13"/>
  <c r="V1463" i="13"/>
  <c r="V1464" i="13"/>
  <c r="V1465" i="13"/>
  <c r="V1466" i="13"/>
  <c r="V1467" i="13"/>
  <c r="V1468" i="13"/>
  <c r="V1469" i="13"/>
  <c r="V1470" i="13"/>
  <c r="V1471" i="13"/>
  <c r="V1472" i="13"/>
  <c r="V1473" i="13"/>
  <c r="V1474" i="13"/>
  <c r="V1475" i="13"/>
  <c r="V1476" i="13"/>
  <c r="V1477" i="13"/>
  <c r="V1478" i="13"/>
  <c r="V1479" i="13"/>
  <c r="V1480" i="13"/>
  <c r="V1481" i="13"/>
  <c r="V1482" i="13"/>
  <c r="V1483" i="13"/>
  <c r="V1484" i="13"/>
  <c r="V1485" i="13"/>
  <c r="V1486" i="13"/>
  <c r="V1487" i="13"/>
  <c r="V1488" i="13"/>
  <c r="V1489" i="13"/>
  <c r="V1490" i="13"/>
  <c r="V1491" i="13"/>
  <c r="V1492" i="13"/>
  <c r="V1493" i="13"/>
  <c r="V1494" i="13"/>
  <c r="V1495" i="13"/>
  <c r="V1496" i="13"/>
  <c r="V1497" i="13"/>
  <c r="V1498" i="13"/>
  <c r="V1499" i="13"/>
  <c r="V1500" i="13"/>
  <c r="V1501" i="13"/>
  <c r="V1502" i="13"/>
  <c r="V1503" i="13"/>
  <c r="V1504" i="13"/>
  <c r="V1505" i="13"/>
  <c r="V1506" i="13"/>
  <c r="V1507" i="13"/>
  <c r="V1508" i="13"/>
  <c r="V1509" i="13"/>
  <c r="V1510" i="13"/>
  <c r="V1511" i="13"/>
  <c r="V1512" i="13"/>
  <c r="V1513" i="13"/>
  <c r="V1514" i="13"/>
  <c r="V1515" i="13"/>
  <c r="V1516" i="13"/>
  <c r="V1517" i="13"/>
  <c r="V1518" i="13"/>
  <c r="V1519" i="13"/>
  <c r="V1520" i="13"/>
  <c r="V1521" i="13"/>
  <c r="V1522" i="13"/>
  <c r="V1523" i="13"/>
  <c r="V1524" i="13"/>
  <c r="V1525" i="13"/>
  <c r="V1526" i="13"/>
  <c r="V1527" i="13"/>
  <c r="V1528" i="13"/>
  <c r="V1529" i="13"/>
  <c r="V1530" i="13"/>
  <c r="V1531" i="13"/>
  <c r="V1532" i="13"/>
  <c r="V1533" i="13"/>
  <c r="V1534" i="13"/>
  <c r="V1535" i="13"/>
  <c r="V1536" i="13"/>
  <c r="V1537" i="13"/>
  <c r="V1538" i="13"/>
  <c r="V1539" i="13"/>
  <c r="V1540" i="13"/>
  <c r="V1541" i="13"/>
  <c r="V1542" i="13"/>
  <c r="V1543" i="13"/>
  <c r="V1544" i="13"/>
  <c r="V1545" i="13"/>
  <c r="V1546" i="13"/>
  <c r="V1547" i="13"/>
  <c r="V1548" i="13"/>
  <c r="V1549" i="13"/>
  <c r="V1550" i="13"/>
  <c r="V1551" i="13"/>
  <c r="V1552" i="13"/>
  <c r="V1553" i="13"/>
  <c r="V1554" i="13"/>
  <c r="V1555" i="13"/>
  <c r="V1556" i="13"/>
  <c r="V1557" i="13"/>
  <c r="V1558" i="13"/>
  <c r="V1559" i="13"/>
  <c r="V1560" i="13"/>
  <c r="V1561" i="13"/>
  <c r="V1562" i="13"/>
  <c r="V1563" i="13"/>
  <c r="V1564" i="13"/>
  <c r="V1565" i="13"/>
  <c r="V1566" i="13"/>
  <c r="V1567" i="13"/>
  <c r="V1568" i="13"/>
  <c r="V1569" i="13"/>
  <c r="V1570" i="13"/>
  <c r="V1571" i="13"/>
  <c r="V1572" i="13"/>
  <c r="V1573" i="13"/>
  <c r="V1574" i="13"/>
  <c r="V1575" i="13"/>
  <c r="V1576" i="13"/>
  <c r="V1577" i="13"/>
  <c r="V1578" i="13"/>
  <c r="V1579" i="13"/>
  <c r="V1580" i="13"/>
  <c r="V1581" i="13"/>
  <c r="V1582" i="13"/>
  <c r="V1583" i="13"/>
  <c r="V1584" i="13"/>
  <c r="V1585" i="13"/>
  <c r="V1586" i="13"/>
  <c r="V1587" i="13"/>
  <c r="V1588" i="13"/>
  <c r="V1589" i="13"/>
  <c r="V1590" i="13"/>
  <c r="V1591" i="13"/>
  <c r="V1592" i="13"/>
  <c r="V1593" i="13"/>
  <c r="V1594" i="13"/>
  <c r="V1595" i="13"/>
  <c r="V1596" i="13"/>
  <c r="V1597" i="13"/>
  <c r="V1598" i="13"/>
  <c r="V1599" i="13"/>
  <c r="V1600" i="13"/>
  <c r="V1601" i="13"/>
  <c r="V1602" i="13"/>
  <c r="V1603" i="13"/>
  <c r="V1604" i="13"/>
  <c r="V1605" i="13"/>
  <c r="V1606" i="13"/>
  <c r="V1607" i="13"/>
  <c r="V1608" i="13"/>
  <c r="V1609" i="13"/>
  <c r="V1610" i="13"/>
  <c r="V1611" i="13"/>
  <c r="V1612" i="13"/>
  <c r="V1613" i="13"/>
  <c r="V1614" i="13"/>
  <c r="V1615" i="13"/>
  <c r="V1616" i="13"/>
  <c r="V1617" i="13"/>
  <c r="V1618" i="13"/>
  <c r="V1619" i="13"/>
  <c r="V1620" i="13"/>
  <c r="V1621" i="13"/>
  <c r="V1622" i="13"/>
  <c r="V1623" i="13"/>
  <c r="V1624" i="13"/>
  <c r="V1625" i="13"/>
  <c r="V1626" i="13"/>
  <c r="V1627" i="13"/>
  <c r="V1628" i="13"/>
  <c r="V1629" i="13"/>
  <c r="V1630" i="13"/>
  <c r="V1631" i="13"/>
  <c r="V1632" i="13"/>
  <c r="V1633" i="13"/>
  <c r="V1634" i="13"/>
  <c r="V1635" i="13"/>
  <c r="V1636" i="13"/>
  <c r="V1637" i="13"/>
  <c r="V1638" i="13"/>
  <c r="V1639" i="13"/>
  <c r="V1640" i="13"/>
  <c r="V1641" i="13"/>
  <c r="V1642" i="13"/>
  <c r="V1643" i="13"/>
  <c r="V1644" i="13"/>
  <c r="V1645" i="13"/>
  <c r="V1646" i="13"/>
  <c r="V1647" i="13"/>
  <c r="V1648" i="13"/>
  <c r="V1649" i="13"/>
  <c r="V1650" i="13"/>
  <c r="V1651" i="13"/>
  <c r="V1652" i="13"/>
  <c r="V1653" i="13"/>
  <c r="V1654" i="13"/>
  <c r="V1655" i="13"/>
  <c r="V1656" i="13"/>
  <c r="V1657" i="13"/>
  <c r="V1658" i="13"/>
  <c r="V1659" i="13"/>
  <c r="V1660" i="13"/>
  <c r="V1661" i="13"/>
  <c r="V1662" i="13"/>
  <c r="V1663" i="13"/>
  <c r="V1664" i="13"/>
  <c r="V1665" i="13"/>
  <c r="V1666" i="13"/>
  <c r="V1667" i="13"/>
  <c r="V1668" i="13"/>
  <c r="V1669" i="13"/>
  <c r="V1670" i="13"/>
  <c r="V1671" i="13"/>
  <c r="V1672" i="13"/>
  <c r="V1673" i="13"/>
  <c r="V1674" i="13"/>
  <c r="V1675" i="13"/>
  <c r="V1676" i="13"/>
  <c r="V1677" i="13"/>
  <c r="V1678" i="13"/>
  <c r="V1679" i="13"/>
  <c r="V1680" i="13"/>
  <c r="V1681" i="13"/>
  <c r="V1682" i="13"/>
  <c r="V1683" i="13"/>
  <c r="V1684" i="13"/>
  <c r="V1685" i="13"/>
  <c r="V1686" i="13"/>
  <c r="V1687" i="13"/>
  <c r="V1688" i="13"/>
  <c r="V1689" i="13"/>
  <c r="V1690" i="13"/>
  <c r="V1691" i="13"/>
  <c r="V1692" i="13"/>
  <c r="V1693" i="13"/>
  <c r="V1694" i="13"/>
  <c r="V1695" i="13"/>
  <c r="V1696" i="13"/>
  <c r="V1697" i="13"/>
  <c r="V1698" i="13"/>
  <c r="V1699" i="13"/>
  <c r="V1700" i="13"/>
  <c r="V1701" i="13"/>
  <c r="V1702" i="13"/>
  <c r="V1703" i="13"/>
  <c r="V1704" i="13"/>
  <c r="V1705" i="13"/>
  <c r="V1706" i="13"/>
  <c r="V1707" i="13"/>
  <c r="V1708" i="13"/>
  <c r="V1709" i="13"/>
  <c r="V1710" i="13"/>
  <c r="V1711" i="13"/>
  <c r="V1712" i="13"/>
  <c r="V1713" i="13"/>
  <c r="V1714" i="13"/>
  <c r="V1715" i="13"/>
  <c r="V1716" i="13"/>
  <c r="V1717" i="13"/>
  <c r="V1718" i="13"/>
  <c r="V1719" i="13"/>
  <c r="V1720" i="13"/>
  <c r="V1721" i="13"/>
  <c r="V1722" i="13"/>
  <c r="V1723" i="13"/>
  <c r="V1724" i="13"/>
  <c r="V1725" i="13"/>
  <c r="V1726" i="13"/>
  <c r="V1727" i="13"/>
  <c r="V1728" i="13"/>
  <c r="V1729" i="13"/>
  <c r="V1730" i="13"/>
  <c r="V1731" i="13"/>
  <c r="V1732" i="13"/>
  <c r="V1733" i="13"/>
  <c r="V1734" i="13"/>
  <c r="V1735" i="13"/>
  <c r="V1736" i="13"/>
  <c r="V1737" i="13"/>
  <c r="V1738" i="13"/>
  <c r="V1739" i="13"/>
  <c r="V1740" i="13"/>
  <c r="V1741" i="13"/>
  <c r="V1742" i="13"/>
  <c r="V1743" i="13"/>
  <c r="V1744" i="13"/>
  <c r="V1745" i="13"/>
  <c r="V1746" i="13"/>
  <c r="V1747" i="13"/>
  <c r="V1748" i="13"/>
  <c r="V1749" i="13"/>
  <c r="V1750" i="13"/>
  <c r="V1751" i="13"/>
  <c r="V1752" i="13"/>
  <c r="V1753" i="13"/>
  <c r="V1754" i="13"/>
  <c r="V1755" i="13"/>
  <c r="V1756" i="13"/>
  <c r="V1757" i="13"/>
  <c r="V1758" i="13"/>
  <c r="V1759" i="13"/>
  <c r="V1760" i="13"/>
  <c r="V1761" i="13"/>
  <c r="V1762" i="13"/>
  <c r="V1763" i="13"/>
  <c r="V1764" i="13"/>
  <c r="V1765" i="13"/>
  <c r="V1766" i="13"/>
  <c r="V1767" i="13"/>
  <c r="V1768" i="13"/>
  <c r="V1769" i="13"/>
  <c r="V1770" i="13"/>
  <c r="V1771" i="13"/>
  <c r="V1772" i="13"/>
  <c r="V1773" i="13"/>
  <c r="V1774" i="13"/>
  <c r="V1775" i="13"/>
  <c r="V1776" i="13"/>
  <c r="V1777" i="13"/>
  <c r="V1778" i="13"/>
  <c r="V1779" i="13"/>
  <c r="V1780" i="13"/>
  <c r="V1781" i="13"/>
  <c r="V1782" i="13"/>
  <c r="V1783" i="13"/>
  <c r="V1784" i="13"/>
  <c r="V1785" i="13"/>
  <c r="V1786" i="13"/>
  <c r="V1787" i="13"/>
  <c r="V1788" i="13"/>
  <c r="V1789" i="13"/>
  <c r="V1790" i="13"/>
  <c r="V1791" i="13"/>
  <c r="V1792" i="13"/>
  <c r="V1793" i="13"/>
  <c r="V1794" i="13"/>
  <c r="V1795" i="13"/>
  <c r="V1796" i="13"/>
  <c r="V1797" i="13"/>
  <c r="V1798" i="13"/>
  <c r="V1799" i="13"/>
  <c r="V1800" i="13"/>
  <c r="V1801" i="13"/>
  <c r="V1802" i="13"/>
  <c r="V1803" i="13"/>
  <c r="V1804" i="13"/>
  <c r="V1805" i="13"/>
  <c r="V1806" i="13"/>
  <c r="V1807" i="13"/>
  <c r="V1808" i="13"/>
  <c r="V1809" i="13"/>
  <c r="V1810" i="13"/>
  <c r="V1811" i="13"/>
  <c r="V1812" i="13"/>
  <c r="V1813" i="13"/>
  <c r="V1814" i="13"/>
  <c r="V1815" i="13"/>
  <c r="V1816" i="13"/>
  <c r="V1817" i="13"/>
  <c r="V1818" i="13"/>
  <c r="V1819" i="13"/>
  <c r="V1820" i="13"/>
  <c r="V1821" i="13"/>
  <c r="V1822" i="13"/>
  <c r="V1823" i="13"/>
  <c r="V1824" i="13"/>
  <c r="V1825" i="13"/>
  <c r="V1826" i="13"/>
  <c r="V1827" i="13"/>
  <c r="V1828" i="13"/>
  <c r="V1829" i="13"/>
  <c r="V1830" i="13"/>
  <c r="V1831" i="13"/>
  <c r="V1832" i="13"/>
  <c r="V1833" i="13"/>
  <c r="V1834" i="13"/>
  <c r="V1835" i="13"/>
  <c r="V1836" i="13"/>
  <c r="V1837" i="13"/>
  <c r="V1838" i="13"/>
  <c r="V1839" i="13"/>
  <c r="V1840" i="13"/>
  <c r="V1841" i="13"/>
  <c r="V1842" i="13"/>
  <c r="V1843" i="13"/>
  <c r="V1844" i="13"/>
  <c r="V1845" i="13"/>
  <c r="V1846" i="13"/>
  <c r="V1847" i="13"/>
  <c r="V1848" i="13"/>
  <c r="V1849" i="13"/>
  <c r="V1850" i="13"/>
  <c r="V1851" i="13"/>
  <c r="V1852" i="13"/>
  <c r="V1853" i="13"/>
  <c r="V1854" i="13"/>
  <c r="V1855" i="13"/>
  <c r="V1856" i="13"/>
  <c r="V1857" i="13"/>
  <c r="V1858" i="13"/>
  <c r="V1859" i="13"/>
  <c r="V1860" i="13"/>
  <c r="V1861" i="13"/>
  <c r="V1862" i="13"/>
  <c r="V1863" i="13"/>
  <c r="V1864" i="13"/>
  <c r="V1865" i="13"/>
  <c r="V1866" i="13"/>
  <c r="V1867" i="13"/>
  <c r="V1868" i="13"/>
  <c r="V1869" i="13"/>
  <c r="V1870" i="13"/>
  <c r="V1871" i="13"/>
  <c r="V1872" i="13"/>
  <c r="V1873" i="13"/>
  <c r="V1874" i="13"/>
  <c r="V1875" i="13"/>
  <c r="V1876" i="13"/>
  <c r="V1877" i="13"/>
  <c r="V1878" i="13"/>
  <c r="V1879" i="13"/>
  <c r="V1880" i="13"/>
  <c r="V1881" i="13"/>
  <c r="V1882" i="13"/>
  <c r="V1883" i="13"/>
  <c r="V1884" i="13"/>
  <c r="V1885" i="13"/>
  <c r="V1886" i="13"/>
  <c r="V1887" i="13"/>
  <c r="V1888" i="13"/>
  <c r="V1889" i="13"/>
  <c r="V1890" i="13"/>
  <c r="V1891" i="13"/>
  <c r="V1892" i="13"/>
  <c r="V1893" i="13"/>
  <c r="V1894" i="13"/>
  <c r="V1895" i="13"/>
  <c r="V1896" i="13"/>
  <c r="V1897" i="13"/>
  <c r="V1898" i="13"/>
  <c r="V1899" i="13"/>
  <c r="V1900" i="13"/>
  <c r="V1901" i="13"/>
  <c r="V1902" i="13"/>
  <c r="V1903" i="13"/>
  <c r="V1904" i="13"/>
  <c r="V1905" i="13"/>
  <c r="V1906" i="13"/>
  <c r="V1907" i="13"/>
  <c r="V1908" i="13"/>
  <c r="V1909" i="13"/>
  <c r="V1910" i="13"/>
  <c r="V1911" i="13"/>
  <c r="V1912" i="13"/>
  <c r="V1913" i="13"/>
  <c r="V1914" i="13"/>
  <c r="V1915" i="13"/>
  <c r="V1916" i="13"/>
  <c r="V1917" i="13"/>
  <c r="V1918" i="13"/>
  <c r="V1919" i="13"/>
  <c r="V1920" i="13"/>
  <c r="V1921" i="13"/>
  <c r="V1922" i="13"/>
  <c r="V1923" i="13"/>
  <c r="V1924" i="13"/>
  <c r="V1925" i="13"/>
  <c r="V1926" i="13"/>
  <c r="V1927" i="13"/>
  <c r="V1928" i="13"/>
  <c r="V1929" i="13"/>
  <c r="V1930" i="13"/>
  <c r="V1931" i="13"/>
  <c r="V1932" i="13"/>
  <c r="V1933" i="13"/>
  <c r="V1934" i="13"/>
  <c r="V1935" i="13"/>
  <c r="V1936" i="13"/>
  <c r="V1937" i="13"/>
  <c r="V1938" i="13"/>
  <c r="V1939" i="13"/>
  <c r="V1940" i="13"/>
  <c r="V1941" i="13"/>
  <c r="V1942" i="13"/>
  <c r="V1943" i="13"/>
  <c r="V1944" i="13"/>
  <c r="V1945" i="13"/>
  <c r="V1946" i="13"/>
  <c r="V1947" i="13"/>
  <c r="V1948" i="13"/>
  <c r="V1949" i="13"/>
  <c r="V1950" i="13"/>
  <c r="V1951" i="13"/>
  <c r="V1952" i="13"/>
  <c r="V1953" i="13"/>
  <c r="V1954" i="13"/>
  <c r="V1955" i="13"/>
  <c r="V1956" i="13"/>
  <c r="V1957" i="13"/>
  <c r="V1958" i="13"/>
  <c r="V1959" i="13"/>
  <c r="V1960" i="13"/>
  <c r="V1961" i="13"/>
  <c r="V1962" i="13"/>
  <c r="V1963" i="13"/>
  <c r="V1964" i="13"/>
  <c r="V1965" i="13"/>
  <c r="V1966" i="13"/>
  <c r="V1967" i="13"/>
  <c r="V1968" i="13"/>
  <c r="V1969" i="13"/>
  <c r="V1970" i="13"/>
  <c r="V1971" i="13"/>
  <c r="V1972" i="13"/>
  <c r="V1973" i="13"/>
  <c r="V1974" i="13"/>
  <c r="V1975" i="13"/>
  <c r="V1976" i="13"/>
  <c r="V1977" i="13"/>
  <c r="V1978" i="13"/>
  <c r="V1979" i="13"/>
  <c r="V1980" i="13"/>
  <c r="V1981" i="13"/>
  <c r="V1982" i="13"/>
  <c r="V1983" i="13"/>
  <c r="V1984" i="13"/>
  <c r="V1985" i="13"/>
  <c r="V1986" i="13"/>
  <c r="V1987" i="13"/>
  <c r="V1988" i="13"/>
  <c r="V1989" i="13"/>
  <c r="V1990" i="13"/>
  <c r="V1991" i="13"/>
  <c r="V1992" i="13"/>
  <c r="V1993" i="13"/>
  <c r="V1994" i="13"/>
  <c r="V1995" i="13"/>
  <c r="V1996" i="13"/>
  <c r="V1997" i="13"/>
  <c r="V1998" i="13"/>
  <c r="V1999" i="13"/>
  <c r="V2000" i="13"/>
  <c r="V2001" i="13"/>
  <c r="U2" i="13"/>
  <c r="U3" i="13"/>
  <c r="U4" i="13"/>
  <c r="U5" i="13"/>
  <c r="U6" i="13"/>
  <c r="U7" i="13"/>
  <c r="U8" i="13"/>
  <c r="U9" i="13"/>
  <c r="U10" i="13"/>
  <c r="U11" i="13"/>
  <c r="U12" i="13"/>
  <c r="U13" i="13"/>
  <c r="U14" i="13"/>
  <c r="U15" i="13"/>
  <c r="U16" i="13"/>
  <c r="U17" i="13"/>
  <c r="U18" i="13"/>
  <c r="U19" i="13"/>
  <c r="U20" i="13"/>
  <c r="U21" i="13"/>
  <c r="U22" i="13"/>
  <c r="U23" i="13"/>
  <c r="U24" i="13"/>
  <c r="U25" i="13"/>
  <c r="U26" i="13"/>
  <c r="U27" i="13"/>
  <c r="U28" i="13"/>
  <c r="U29" i="13"/>
  <c r="U30" i="13"/>
  <c r="U31" i="13"/>
  <c r="U32" i="13"/>
  <c r="U33" i="13"/>
  <c r="U34" i="13"/>
  <c r="U35" i="13"/>
  <c r="U36" i="13"/>
  <c r="U37" i="13"/>
  <c r="U38" i="13"/>
  <c r="U39" i="13"/>
  <c r="U40" i="13"/>
  <c r="U41" i="13"/>
  <c r="U42" i="13"/>
  <c r="U43" i="13"/>
  <c r="U44" i="13"/>
  <c r="U45" i="13"/>
  <c r="U46" i="13"/>
  <c r="U47" i="13"/>
  <c r="U48" i="13"/>
  <c r="U49" i="13"/>
  <c r="U50" i="13"/>
  <c r="U51" i="13"/>
  <c r="U52" i="13"/>
  <c r="U53" i="13"/>
  <c r="U54" i="13"/>
  <c r="U55" i="13"/>
  <c r="U56" i="13"/>
  <c r="U57" i="13"/>
  <c r="U58" i="13"/>
  <c r="U59" i="13"/>
  <c r="U60" i="13"/>
  <c r="U61" i="13"/>
  <c r="U62" i="13"/>
  <c r="U63" i="13"/>
  <c r="U64" i="13"/>
  <c r="U65" i="13"/>
  <c r="U66" i="13"/>
  <c r="U67" i="13"/>
  <c r="U68" i="13"/>
  <c r="U69" i="13"/>
  <c r="U70" i="13"/>
  <c r="U71" i="13"/>
  <c r="U72" i="13"/>
  <c r="U73" i="13"/>
  <c r="U74" i="13"/>
  <c r="U75" i="13"/>
  <c r="U76" i="13"/>
  <c r="U77" i="13"/>
  <c r="U78" i="13"/>
  <c r="U79" i="13"/>
  <c r="U80" i="13"/>
  <c r="U81" i="13"/>
  <c r="U82" i="13"/>
  <c r="U83" i="13"/>
  <c r="U84" i="13"/>
  <c r="U85" i="13"/>
  <c r="U86" i="13"/>
  <c r="U87" i="13"/>
  <c r="U88" i="13"/>
  <c r="U89" i="13"/>
  <c r="U90" i="13"/>
  <c r="U91" i="13"/>
  <c r="U92" i="13"/>
  <c r="U93" i="13"/>
  <c r="U94" i="13"/>
  <c r="U95" i="13"/>
  <c r="U96" i="13"/>
  <c r="U97" i="13"/>
  <c r="U98" i="13"/>
  <c r="U99" i="13"/>
  <c r="U100" i="13"/>
  <c r="U101" i="13"/>
  <c r="U102" i="13"/>
  <c r="U103" i="13"/>
  <c r="U104" i="13"/>
  <c r="U105" i="13"/>
  <c r="U106" i="13"/>
  <c r="U107" i="13"/>
  <c r="U108" i="13"/>
  <c r="U109" i="13"/>
  <c r="U110" i="13"/>
  <c r="U111" i="13"/>
  <c r="U112" i="13"/>
  <c r="U113" i="13"/>
  <c r="U114" i="13"/>
  <c r="U115" i="13"/>
  <c r="U116" i="13"/>
  <c r="U117" i="13"/>
  <c r="U118" i="13"/>
  <c r="U119" i="13"/>
  <c r="U120" i="13"/>
  <c r="U121" i="13"/>
  <c r="U122" i="13"/>
  <c r="U123" i="13"/>
  <c r="U124" i="13"/>
  <c r="U125" i="13"/>
  <c r="U126" i="13"/>
  <c r="U127" i="13"/>
  <c r="U128" i="13"/>
  <c r="U129" i="13"/>
  <c r="U130" i="13"/>
  <c r="U131" i="13"/>
  <c r="U132" i="13"/>
  <c r="U133" i="13"/>
  <c r="U134" i="13"/>
  <c r="U135" i="13"/>
  <c r="U136" i="13"/>
  <c r="U137" i="13"/>
  <c r="U138" i="13"/>
  <c r="U139" i="13"/>
  <c r="U140" i="13"/>
  <c r="U141" i="13"/>
  <c r="U142" i="13"/>
  <c r="U143" i="13"/>
  <c r="U144" i="13"/>
  <c r="U145" i="13"/>
  <c r="U146" i="13"/>
  <c r="U147" i="13"/>
  <c r="U148" i="13"/>
  <c r="U149" i="13"/>
  <c r="U150" i="13"/>
  <c r="U151" i="13"/>
  <c r="U152" i="13"/>
  <c r="U153" i="13"/>
  <c r="U154" i="13"/>
  <c r="U155" i="13"/>
  <c r="U156" i="13"/>
  <c r="U157" i="13"/>
  <c r="U158" i="13"/>
  <c r="U159" i="13"/>
  <c r="U160" i="13"/>
  <c r="U161" i="13"/>
  <c r="U162" i="13"/>
  <c r="U163" i="13"/>
  <c r="U164" i="13"/>
  <c r="U165" i="13"/>
  <c r="U166" i="13"/>
  <c r="U167" i="13"/>
  <c r="U168" i="13"/>
  <c r="U169" i="13"/>
  <c r="U170" i="13"/>
  <c r="U171" i="13"/>
  <c r="U172" i="13"/>
  <c r="U173" i="13"/>
  <c r="U174" i="13"/>
  <c r="U175" i="13"/>
  <c r="U176" i="13"/>
  <c r="U177" i="13"/>
  <c r="U178" i="13"/>
  <c r="U179" i="13"/>
  <c r="U180" i="13"/>
  <c r="U181" i="13"/>
  <c r="U182" i="13"/>
  <c r="U183" i="13"/>
  <c r="U184" i="13"/>
  <c r="U185" i="13"/>
  <c r="U186" i="13"/>
  <c r="U187" i="13"/>
  <c r="U188" i="13"/>
  <c r="U189" i="13"/>
  <c r="U190" i="13"/>
  <c r="U191" i="13"/>
  <c r="U192" i="13"/>
  <c r="U193" i="13"/>
  <c r="U194" i="13"/>
  <c r="U195" i="13"/>
  <c r="U196" i="13"/>
  <c r="U197" i="13"/>
  <c r="U198" i="13"/>
  <c r="U199" i="13"/>
  <c r="U200" i="13"/>
  <c r="U201" i="13"/>
  <c r="U202" i="13"/>
  <c r="U203" i="13"/>
  <c r="U204" i="13"/>
  <c r="U205" i="13"/>
  <c r="U206" i="13"/>
  <c r="U207" i="13"/>
  <c r="U208" i="13"/>
  <c r="U209" i="13"/>
  <c r="U210" i="13"/>
  <c r="U211" i="13"/>
  <c r="U212" i="13"/>
  <c r="U213" i="13"/>
  <c r="U214" i="13"/>
  <c r="U215" i="13"/>
  <c r="U216" i="13"/>
  <c r="U217" i="13"/>
  <c r="U218" i="13"/>
  <c r="U219" i="13"/>
  <c r="U220" i="13"/>
  <c r="U221" i="13"/>
  <c r="U222" i="13"/>
  <c r="U223" i="13"/>
  <c r="U224" i="13"/>
  <c r="U225" i="13"/>
  <c r="U226" i="13"/>
  <c r="U227" i="13"/>
  <c r="U228" i="13"/>
  <c r="U229" i="13"/>
  <c r="U230" i="13"/>
  <c r="U231" i="13"/>
  <c r="U232" i="13"/>
  <c r="U233" i="13"/>
  <c r="U234" i="13"/>
  <c r="U235" i="13"/>
  <c r="U236" i="13"/>
  <c r="U237" i="13"/>
  <c r="U238" i="13"/>
  <c r="U239" i="13"/>
  <c r="U240" i="13"/>
  <c r="U241" i="13"/>
  <c r="U242" i="13"/>
  <c r="U243" i="13"/>
  <c r="U244" i="13"/>
  <c r="U245" i="13"/>
  <c r="U246" i="13"/>
  <c r="U247" i="13"/>
  <c r="U248" i="13"/>
  <c r="U249" i="13"/>
  <c r="U250" i="13"/>
  <c r="U251" i="13"/>
  <c r="U252" i="13"/>
  <c r="U253" i="13"/>
  <c r="U254" i="13"/>
  <c r="U255" i="13"/>
  <c r="U256" i="13"/>
  <c r="U257" i="13"/>
  <c r="U258" i="13"/>
  <c r="U259" i="13"/>
  <c r="U260" i="13"/>
  <c r="U261" i="13"/>
  <c r="U262" i="13"/>
  <c r="U263" i="13"/>
  <c r="U264" i="13"/>
  <c r="U265" i="13"/>
  <c r="U266" i="13"/>
  <c r="U267" i="13"/>
  <c r="U268" i="13"/>
  <c r="U269" i="13"/>
  <c r="U270" i="13"/>
  <c r="U271" i="13"/>
  <c r="U272" i="13"/>
  <c r="U273" i="13"/>
  <c r="U274" i="13"/>
  <c r="U275" i="13"/>
  <c r="U276" i="13"/>
  <c r="U277" i="13"/>
  <c r="U278" i="13"/>
  <c r="U279" i="13"/>
  <c r="U280" i="13"/>
  <c r="U281" i="13"/>
  <c r="U282" i="13"/>
  <c r="U283" i="13"/>
  <c r="U284" i="13"/>
  <c r="U285" i="13"/>
  <c r="U286" i="13"/>
  <c r="U287" i="13"/>
  <c r="U288" i="13"/>
  <c r="U289" i="13"/>
  <c r="U290" i="13"/>
  <c r="U291" i="13"/>
  <c r="U292" i="13"/>
  <c r="U293" i="13"/>
  <c r="U294" i="13"/>
  <c r="U295" i="13"/>
  <c r="U296" i="13"/>
  <c r="U297" i="13"/>
  <c r="U298" i="13"/>
  <c r="U299" i="13"/>
  <c r="U300" i="13"/>
  <c r="U301" i="13"/>
  <c r="U302" i="13"/>
  <c r="U303" i="13"/>
  <c r="U304" i="13"/>
  <c r="U305" i="13"/>
  <c r="U306" i="13"/>
  <c r="U307" i="13"/>
  <c r="U308" i="13"/>
  <c r="U309" i="13"/>
  <c r="U310" i="13"/>
  <c r="U311" i="13"/>
  <c r="U312" i="13"/>
  <c r="U313" i="13"/>
  <c r="U314" i="13"/>
  <c r="U315" i="13"/>
  <c r="U316" i="13"/>
  <c r="U317" i="13"/>
  <c r="U318" i="13"/>
  <c r="U319" i="13"/>
  <c r="U320" i="13"/>
  <c r="U321" i="13"/>
  <c r="U322" i="13"/>
  <c r="U323" i="13"/>
  <c r="U324" i="13"/>
  <c r="U325" i="13"/>
  <c r="U326" i="13"/>
  <c r="U327" i="13"/>
  <c r="U328" i="13"/>
  <c r="U329" i="13"/>
  <c r="U330" i="13"/>
  <c r="U331" i="13"/>
  <c r="U332" i="13"/>
  <c r="U333" i="13"/>
  <c r="U334" i="13"/>
  <c r="U335" i="13"/>
  <c r="U336" i="13"/>
  <c r="U337" i="13"/>
  <c r="U338" i="13"/>
  <c r="U339" i="13"/>
  <c r="U340" i="13"/>
  <c r="U341" i="13"/>
  <c r="U342" i="13"/>
  <c r="U343" i="13"/>
  <c r="U344" i="13"/>
  <c r="U345" i="13"/>
  <c r="U346" i="13"/>
  <c r="U347" i="13"/>
  <c r="U348" i="13"/>
  <c r="U349" i="13"/>
  <c r="U350" i="13"/>
  <c r="U351" i="13"/>
  <c r="U352" i="13"/>
  <c r="U353" i="13"/>
  <c r="U354" i="13"/>
  <c r="U355" i="13"/>
  <c r="U356" i="13"/>
  <c r="U357" i="13"/>
  <c r="U358" i="13"/>
  <c r="U359" i="13"/>
  <c r="U360" i="13"/>
  <c r="U361" i="13"/>
  <c r="U362" i="13"/>
  <c r="U363" i="13"/>
  <c r="U364" i="13"/>
  <c r="U365" i="13"/>
  <c r="U366" i="13"/>
  <c r="U367" i="13"/>
  <c r="U368" i="13"/>
  <c r="U369" i="13"/>
  <c r="U370" i="13"/>
  <c r="U371" i="13"/>
  <c r="U372" i="13"/>
  <c r="U373" i="13"/>
  <c r="U374" i="13"/>
  <c r="U375" i="13"/>
  <c r="U376" i="13"/>
  <c r="U377" i="13"/>
  <c r="U378" i="13"/>
  <c r="U379" i="13"/>
  <c r="U380" i="13"/>
  <c r="U381" i="13"/>
  <c r="U382" i="13"/>
  <c r="U383" i="13"/>
  <c r="U384" i="13"/>
  <c r="U385" i="13"/>
  <c r="U386" i="13"/>
  <c r="U387" i="13"/>
  <c r="U388" i="13"/>
  <c r="U389" i="13"/>
  <c r="U390" i="13"/>
  <c r="U391" i="13"/>
  <c r="U392" i="13"/>
  <c r="U393" i="13"/>
  <c r="U394" i="13"/>
  <c r="U395" i="13"/>
  <c r="U396" i="13"/>
  <c r="U397" i="13"/>
  <c r="U398" i="13"/>
  <c r="U399" i="13"/>
  <c r="U400" i="13"/>
  <c r="U401" i="13"/>
  <c r="U402" i="13"/>
  <c r="U403" i="13"/>
  <c r="U404" i="13"/>
  <c r="U405" i="13"/>
  <c r="U406" i="13"/>
  <c r="U407" i="13"/>
  <c r="U408" i="13"/>
  <c r="U409" i="13"/>
  <c r="U410" i="13"/>
  <c r="U411" i="13"/>
  <c r="U412" i="13"/>
  <c r="U413" i="13"/>
  <c r="U414" i="13"/>
  <c r="U415" i="13"/>
  <c r="U416" i="13"/>
  <c r="U417" i="13"/>
  <c r="U418" i="13"/>
  <c r="U419" i="13"/>
  <c r="U420" i="13"/>
  <c r="U421" i="13"/>
  <c r="U422" i="13"/>
  <c r="U423" i="13"/>
  <c r="U424" i="13"/>
  <c r="U425" i="13"/>
  <c r="U426" i="13"/>
  <c r="U427" i="13"/>
  <c r="U428" i="13"/>
  <c r="U429" i="13"/>
  <c r="U430" i="13"/>
  <c r="U431" i="13"/>
  <c r="U432" i="13"/>
  <c r="U433" i="13"/>
  <c r="U434" i="13"/>
  <c r="U435" i="13"/>
  <c r="U436" i="13"/>
  <c r="U437" i="13"/>
  <c r="U438" i="13"/>
  <c r="U439" i="13"/>
  <c r="U440" i="13"/>
  <c r="U441" i="13"/>
  <c r="U442" i="13"/>
  <c r="U443" i="13"/>
  <c r="U444" i="13"/>
  <c r="U445" i="13"/>
  <c r="U446" i="13"/>
  <c r="U447" i="13"/>
  <c r="U448" i="13"/>
  <c r="U449" i="13"/>
  <c r="U450" i="13"/>
  <c r="U451" i="13"/>
  <c r="U452" i="13"/>
  <c r="U453" i="13"/>
  <c r="U454" i="13"/>
  <c r="U455" i="13"/>
  <c r="U456" i="13"/>
  <c r="U457" i="13"/>
  <c r="U458" i="13"/>
  <c r="U459" i="13"/>
  <c r="U460" i="13"/>
  <c r="U461" i="13"/>
  <c r="U462" i="13"/>
  <c r="U463" i="13"/>
  <c r="U464" i="13"/>
  <c r="U465" i="13"/>
  <c r="U466" i="13"/>
  <c r="U467" i="13"/>
  <c r="U468" i="13"/>
  <c r="U469" i="13"/>
  <c r="U470" i="13"/>
  <c r="U471" i="13"/>
  <c r="U472" i="13"/>
  <c r="U473" i="13"/>
  <c r="U474" i="13"/>
  <c r="U475" i="13"/>
  <c r="U476" i="13"/>
  <c r="U477" i="13"/>
  <c r="U478" i="13"/>
  <c r="U479" i="13"/>
  <c r="U480" i="13"/>
  <c r="U481" i="13"/>
  <c r="U482" i="13"/>
  <c r="U483" i="13"/>
  <c r="U484" i="13"/>
  <c r="U485" i="13"/>
  <c r="U486" i="13"/>
  <c r="U487" i="13"/>
  <c r="U488" i="13"/>
  <c r="U489" i="13"/>
  <c r="U490" i="13"/>
  <c r="U491" i="13"/>
  <c r="U492" i="13"/>
  <c r="U493" i="13"/>
  <c r="U494" i="13"/>
  <c r="U495" i="13"/>
  <c r="U496" i="13"/>
  <c r="U497" i="13"/>
  <c r="U498" i="13"/>
  <c r="U499" i="13"/>
  <c r="U500" i="13"/>
  <c r="U501" i="13"/>
  <c r="U502" i="13"/>
  <c r="U503" i="13"/>
  <c r="U504" i="13"/>
  <c r="U505" i="13"/>
  <c r="U506" i="13"/>
  <c r="U507" i="13"/>
  <c r="U508" i="13"/>
  <c r="U509" i="13"/>
  <c r="U510" i="13"/>
  <c r="U511" i="13"/>
  <c r="U512" i="13"/>
  <c r="U513" i="13"/>
  <c r="U514" i="13"/>
  <c r="U515" i="13"/>
  <c r="U516" i="13"/>
  <c r="U517" i="13"/>
  <c r="U518" i="13"/>
  <c r="U519" i="13"/>
  <c r="U520" i="13"/>
  <c r="U521" i="13"/>
  <c r="U522" i="13"/>
  <c r="U523" i="13"/>
  <c r="U524" i="13"/>
  <c r="U525" i="13"/>
  <c r="U526" i="13"/>
  <c r="U527" i="13"/>
  <c r="U528" i="13"/>
  <c r="U529" i="13"/>
  <c r="U530" i="13"/>
  <c r="U531" i="13"/>
  <c r="U532" i="13"/>
  <c r="U533" i="13"/>
  <c r="U534" i="13"/>
  <c r="U535" i="13"/>
  <c r="U536" i="13"/>
  <c r="U537" i="13"/>
  <c r="U538" i="13"/>
  <c r="U539" i="13"/>
  <c r="U540" i="13"/>
  <c r="U541" i="13"/>
  <c r="U542" i="13"/>
  <c r="U543" i="13"/>
  <c r="U544" i="13"/>
  <c r="U545" i="13"/>
  <c r="U546" i="13"/>
  <c r="U547" i="13"/>
  <c r="U548" i="13"/>
  <c r="U549" i="13"/>
  <c r="U550" i="13"/>
  <c r="U551" i="13"/>
  <c r="U552" i="13"/>
  <c r="U553" i="13"/>
  <c r="U554" i="13"/>
  <c r="U555" i="13"/>
  <c r="U556" i="13"/>
  <c r="U557" i="13"/>
  <c r="U558" i="13"/>
  <c r="U559" i="13"/>
  <c r="U560" i="13"/>
  <c r="U561" i="13"/>
  <c r="U562" i="13"/>
  <c r="U563" i="13"/>
  <c r="U564" i="13"/>
  <c r="U565" i="13"/>
  <c r="U566" i="13"/>
  <c r="U567" i="13"/>
  <c r="U568" i="13"/>
  <c r="U569" i="13"/>
  <c r="U570" i="13"/>
  <c r="U571" i="13"/>
  <c r="U572" i="13"/>
  <c r="U573" i="13"/>
  <c r="U574" i="13"/>
  <c r="U575" i="13"/>
  <c r="U576" i="13"/>
  <c r="U577" i="13"/>
  <c r="U578" i="13"/>
  <c r="U579" i="13"/>
  <c r="U580" i="13"/>
  <c r="U581" i="13"/>
  <c r="U582" i="13"/>
  <c r="U583" i="13"/>
  <c r="U584" i="13"/>
  <c r="U585" i="13"/>
  <c r="U586" i="13"/>
  <c r="U587" i="13"/>
  <c r="U588" i="13"/>
  <c r="U589" i="13"/>
  <c r="U590" i="13"/>
  <c r="U591" i="13"/>
  <c r="U592" i="13"/>
  <c r="U593" i="13"/>
  <c r="U594" i="13"/>
  <c r="U595" i="13"/>
  <c r="U596" i="13"/>
  <c r="U597" i="13"/>
  <c r="U598" i="13"/>
  <c r="U599" i="13"/>
  <c r="U600" i="13"/>
  <c r="U601" i="13"/>
  <c r="U602" i="13"/>
  <c r="U603" i="13"/>
  <c r="U604" i="13"/>
  <c r="U605" i="13"/>
  <c r="U606" i="13"/>
  <c r="U607" i="13"/>
  <c r="U608" i="13"/>
  <c r="U609" i="13"/>
  <c r="U610" i="13"/>
  <c r="U611" i="13"/>
  <c r="U612" i="13"/>
  <c r="U613" i="13"/>
  <c r="U614" i="13"/>
  <c r="U615" i="13"/>
  <c r="U616" i="13"/>
  <c r="U617" i="13"/>
  <c r="U618" i="13"/>
  <c r="U619" i="13"/>
  <c r="U620" i="13"/>
  <c r="U621" i="13"/>
  <c r="U622" i="13"/>
  <c r="U623" i="13"/>
  <c r="U624" i="13"/>
  <c r="U625" i="13"/>
  <c r="U626" i="13"/>
  <c r="U627" i="13"/>
  <c r="U628" i="13"/>
  <c r="U629" i="13"/>
  <c r="U630" i="13"/>
  <c r="U631" i="13"/>
  <c r="U632" i="13"/>
  <c r="U633" i="13"/>
  <c r="U634" i="13"/>
  <c r="U635" i="13"/>
  <c r="U636" i="13"/>
  <c r="U637" i="13"/>
  <c r="U638" i="13"/>
  <c r="U639" i="13"/>
  <c r="U640" i="13"/>
  <c r="U641" i="13"/>
  <c r="U642" i="13"/>
  <c r="U643" i="13"/>
  <c r="U644" i="13"/>
  <c r="U645" i="13"/>
  <c r="U646" i="13"/>
  <c r="U647" i="13"/>
  <c r="U648" i="13"/>
  <c r="U649" i="13"/>
  <c r="U650" i="13"/>
  <c r="U651" i="13"/>
  <c r="U652" i="13"/>
  <c r="U653" i="13"/>
  <c r="U654" i="13"/>
  <c r="U655" i="13"/>
  <c r="U656" i="13"/>
  <c r="U657" i="13"/>
  <c r="U658" i="13"/>
  <c r="U659" i="13"/>
  <c r="U660" i="13"/>
  <c r="U661" i="13"/>
  <c r="U662" i="13"/>
  <c r="U663" i="13"/>
  <c r="U664" i="13"/>
  <c r="U665" i="13"/>
  <c r="U666" i="13"/>
  <c r="U667" i="13"/>
  <c r="U668" i="13"/>
  <c r="U669" i="13"/>
  <c r="U670" i="13"/>
  <c r="U671" i="13"/>
  <c r="U672" i="13"/>
  <c r="U673" i="13"/>
  <c r="U674" i="13"/>
  <c r="U675" i="13"/>
  <c r="U676" i="13"/>
  <c r="U677" i="13"/>
  <c r="U678" i="13"/>
  <c r="U679" i="13"/>
  <c r="U680" i="13"/>
  <c r="U681" i="13"/>
  <c r="U682" i="13"/>
  <c r="U683" i="13"/>
  <c r="U684" i="13"/>
  <c r="U685" i="13"/>
  <c r="U686" i="13"/>
  <c r="U687" i="13"/>
  <c r="U688" i="13"/>
  <c r="U689" i="13"/>
  <c r="U690" i="13"/>
  <c r="U691" i="13"/>
  <c r="U692" i="13"/>
  <c r="U693" i="13"/>
  <c r="U694" i="13"/>
  <c r="U695" i="13"/>
  <c r="U696" i="13"/>
  <c r="U697" i="13"/>
  <c r="U698" i="13"/>
  <c r="U699" i="13"/>
  <c r="U700" i="13"/>
  <c r="U701" i="13"/>
  <c r="U702" i="13"/>
  <c r="U703" i="13"/>
  <c r="U704" i="13"/>
  <c r="U705" i="13"/>
  <c r="U706" i="13"/>
  <c r="U707" i="13"/>
  <c r="U708" i="13"/>
  <c r="U709" i="13"/>
  <c r="U710" i="13"/>
  <c r="U711" i="13"/>
  <c r="U712" i="13"/>
  <c r="U713" i="13"/>
  <c r="U714" i="13"/>
  <c r="U715" i="13"/>
  <c r="U716" i="13"/>
  <c r="U717" i="13"/>
  <c r="U718" i="13"/>
  <c r="U719" i="13"/>
  <c r="U720" i="13"/>
  <c r="U721" i="13"/>
  <c r="U722" i="13"/>
  <c r="U723" i="13"/>
  <c r="U724" i="13"/>
  <c r="U725" i="13"/>
  <c r="U726" i="13"/>
  <c r="U727" i="13"/>
  <c r="U728" i="13"/>
  <c r="U729" i="13"/>
  <c r="U730" i="13"/>
  <c r="U731" i="13"/>
  <c r="U732" i="13"/>
  <c r="U733" i="13"/>
  <c r="U734" i="13"/>
  <c r="U735" i="13"/>
  <c r="U736" i="13"/>
  <c r="U737" i="13"/>
  <c r="U738" i="13"/>
  <c r="U739" i="13"/>
  <c r="U740" i="13"/>
  <c r="U741" i="13"/>
  <c r="U742" i="13"/>
  <c r="U743" i="13"/>
  <c r="U744" i="13"/>
  <c r="U745" i="13"/>
  <c r="U746" i="13"/>
  <c r="U747" i="13"/>
  <c r="U748" i="13"/>
  <c r="U749" i="13"/>
  <c r="U750" i="13"/>
  <c r="U751" i="13"/>
  <c r="U752" i="13"/>
  <c r="U753" i="13"/>
  <c r="U754" i="13"/>
  <c r="U755" i="13"/>
  <c r="U756" i="13"/>
  <c r="U757" i="13"/>
  <c r="U758" i="13"/>
  <c r="U759" i="13"/>
  <c r="U760" i="13"/>
  <c r="U761" i="13"/>
  <c r="U762" i="13"/>
  <c r="U763" i="13"/>
  <c r="U764" i="13"/>
  <c r="U765" i="13"/>
  <c r="U766" i="13"/>
  <c r="U767" i="13"/>
  <c r="U768" i="13"/>
  <c r="U769" i="13"/>
  <c r="U770" i="13"/>
  <c r="U771" i="13"/>
  <c r="U772" i="13"/>
  <c r="U773" i="13"/>
  <c r="U774" i="13"/>
  <c r="U775" i="13"/>
  <c r="U776" i="13"/>
  <c r="U777" i="13"/>
  <c r="U778" i="13"/>
  <c r="U779" i="13"/>
  <c r="U780" i="13"/>
  <c r="U781" i="13"/>
  <c r="U782" i="13"/>
  <c r="U783" i="13"/>
  <c r="U784" i="13"/>
  <c r="U785" i="13"/>
  <c r="U786" i="13"/>
  <c r="U787" i="13"/>
  <c r="U788" i="13"/>
  <c r="U789" i="13"/>
  <c r="U790" i="13"/>
  <c r="U791" i="13"/>
  <c r="U792" i="13"/>
  <c r="U793" i="13"/>
  <c r="U794" i="13"/>
  <c r="U795" i="13"/>
  <c r="U796" i="13"/>
  <c r="U797" i="13"/>
  <c r="U798" i="13"/>
  <c r="U799" i="13"/>
  <c r="U800" i="13"/>
  <c r="U801" i="13"/>
  <c r="U802" i="13"/>
  <c r="U803" i="13"/>
  <c r="U804" i="13"/>
  <c r="U805" i="13"/>
  <c r="U806" i="13"/>
  <c r="U807" i="13"/>
  <c r="U808" i="13"/>
  <c r="U809" i="13"/>
  <c r="U810" i="13"/>
  <c r="U811" i="13"/>
  <c r="U812" i="13"/>
  <c r="U813" i="13"/>
  <c r="U814" i="13"/>
  <c r="U815" i="13"/>
  <c r="U816" i="13"/>
  <c r="U817" i="13"/>
  <c r="U818" i="13"/>
  <c r="U819" i="13"/>
  <c r="U820" i="13"/>
  <c r="U821" i="13"/>
  <c r="U822" i="13"/>
  <c r="U823" i="13"/>
  <c r="U824" i="13"/>
  <c r="U825" i="13"/>
  <c r="U826" i="13"/>
  <c r="U827" i="13"/>
  <c r="U828" i="13"/>
  <c r="U829" i="13"/>
  <c r="U830" i="13"/>
  <c r="U831" i="13"/>
  <c r="U832" i="13"/>
  <c r="U833" i="13"/>
  <c r="U834" i="13"/>
  <c r="U835" i="13"/>
  <c r="U836" i="13"/>
  <c r="U837" i="13"/>
  <c r="U838" i="13"/>
  <c r="U839" i="13"/>
  <c r="U840" i="13"/>
  <c r="U841" i="13"/>
  <c r="U842" i="13"/>
  <c r="U843" i="13"/>
  <c r="U844" i="13"/>
  <c r="U845" i="13"/>
  <c r="U846" i="13"/>
  <c r="U847" i="13"/>
  <c r="U848" i="13"/>
  <c r="U849" i="13"/>
  <c r="U850" i="13"/>
  <c r="U851" i="13"/>
  <c r="U852" i="13"/>
  <c r="U853" i="13"/>
  <c r="U854" i="13"/>
  <c r="U855" i="13"/>
  <c r="U856" i="13"/>
  <c r="U857" i="13"/>
  <c r="U858" i="13"/>
  <c r="U859" i="13"/>
  <c r="U860" i="13"/>
  <c r="U861" i="13"/>
  <c r="U862" i="13"/>
  <c r="U863" i="13"/>
  <c r="U864" i="13"/>
  <c r="U865" i="13"/>
  <c r="U866" i="13"/>
  <c r="U867" i="13"/>
  <c r="U868" i="13"/>
  <c r="U869" i="13"/>
  <c r="U870" i="13"/>
  <c r="U871" i="13"/>
  <c r="U872" i="13"/>
  <c r="U873" i="13"/>
  <c r="U874" i="13"/>
  <c r="U875" i="13"/>
  <c r="U876" i="13"/>
  <c r="U877" i="13"/>
  <c r="U878" i="13"/>
  <c r="U879" i="13"/>
  <c r="U880" i="13"/>
  <c r="U881" i="13"/>
  <c r="U882" i="13"/>
  <c r="U883" i="13"/>
  <c r="U884" i="13"/>
  <c r="U885" i="13"/>
  <c r="U886" i="13"/>
  <c r="U887" i="13"/>
  <c r="U888" i="13"/>
  <c r="U889" i="13"/>
  <c r="U890" i="13"/>
  <c r="U891" i="13"/>
  <c r="U892" i="13"/>
  <c r="U893" i="13"/>
  <c r="U894" i="13"/>
  <c r="U895" i="13"/>
  <c r="U896" i="13"/>
  <c r="U897" i="13"/>
  <c r="U898" i="13"/>
  <c r="U899" i="13"/>
  <c r="U900" i="13"/>
  <c r="U901" i="13"/>
  <c r="U902" i="13"/>
  <c r="U903" i="13"/>
  <c r="U904" i="13"/>
  <c r="U905" i="13"/>
  <c r="U906" i="13"/>
  <c r="U907" i="13"/>
  <c r="U908" i="13"/>
  <c r="U909" i="13"/>
  <c r="U910" i="13"/>
  <c r="U911" i="13"/>
  <c r="U912" i="13"/>
  <c r="U913" i="13"/>
  <c r="U914" i="13"/>
  <c r="U915" i="13"/>
  <c r="U916" i="13"/>
  <c r="U917" i="13"/>
  <c r="U918" i="13"/>
  <c r="U919" i="13"/>
  <c r="U920" i="13"/>
  <c r="U921" i="13"/>
  <c r="U922" i="13"/>
  <c r="U923" i="13"/>
  <c r="U924" i="13"/>
  <c r="U925" i="13"/>
  <c r="U926" i="13"/>
  <c r="U927" i="13"/>
  <c r="U928" i="13"/>
  <c r="U929" i="13"/>
  <c r="U930" i="13"/>
  <c r="U931" i="13"/>
  <c r="U932" i="13"/>
  <c r="U933" i="13"/>
  <c r="U934" i="13"/>
  <c r="U935" i="13"/>
  <c r="U936" i="13"/>
  <c r="U937" i="13"/>
  <c r="U938" i="13"/>
  <c r="U939" i="13"/>
  <c r="U940" i="13"/>
  <c r="U941" i="13"/>
  <c r="U942" i="13"/>
  <c r="U943" i="13"/>
  <c r="U944" i="13"/>
  <c r="U945" i="13"/>
  <c r="U946" i="13"/>
  <c r="U947" i="13"/>
  <c r="U948" i="13"/>
  <c r="U949" i="13"/>
  <c r="U950" i="13"/>
  <c r="U951" i="13"/>
  <c r="U952" i="13"/>
  <c r="U953" i="13"/>
  <c r="U954" i="13"/>
  <c r="U955" i="13"/>
  <c r="U956" i="13"/>
  <c r="U957" i="13"/>
  <c r="U958" i="13"/>
  <c r="U959" i="13"/>
  <c r="U960" i="13"/>
  <c r="U961" i="13"/>
  <c r="U962" i="13"/>
  <c r="U963" i="13"/>
  <c r="U964" i="13"/>
  <c r="U965" i="13"/>
  <c r="U966" i="13"/>
  <c r="U967" i="13"/>
  <c r="U968" i="13"/>
  <c r="U969" i="13"/>
  <c r="U970" i="13"/>
  <c r="U971" i="13"/>
  <c r="U972" i="13"/>
  <c r="U973" i="13"/>
  <c r="U974" i="13"/>
  <c r="U975" i="13"/>
  <c r="U976" i="13"/>
  <c r="U977" i="13"/>
  <c r="U978" i="13"/>
  <c r="U979" i="13"/>
  <c r="U980" i="13"/>
  <c r="U981" i="13"/>
  <c r="U982" i="13"/>
  <c r="U983" i="13"/>
  <c r="U984" i="13"/>
  <c r="U985" i="13"/>
  <c r="U986" i="13"/>
  <c r="U987" i="13"/>
  <c r="U988" i="13"/>
  <c r="U989" i="13"/>
  <c r="U990" i="13"/>
  <c r="U991" i="13"/>
  <c r="U992" i="13"/>
  <c r="U993" i="13"/>
  <c r="U994" i="13"/>
  <c r="U995" i="13"/>
  <c r="U996" i="13"/>
  <c r="U997" i="13"/>
  <c r="U998" i="13"/>
  <c r="U999" i="13"/>
  <c r="U1000" i="13"/>
  <c r="U1001" i="13"/>
  <c r="U1002" i="13"/>
  <c r="U1003" i="13"/>
  <c r="U1004" i="13"/>
  <c r="U1005" i="13"/>
  <c r="U1006" i="13"/>
  <c r="U1007" i="13"/>
  <c r="U1008" i="13"/>
  <c r="U1009" i="13"/>
  <c r="U1010" i="13"/>
  <c r="U1011" i="13"/>
  <c r="U1012" i="13"/>
  <c r="U1013" i="13"/>
  <c r="U1014" i="13"/>
  <c r="U1015" i="13"/>
  <c r="U1016" i="13"/>
  <c r="U1017" i="13"/>
  <c r="U1018" i="13"/>
  <c r="U1019" i="13"/>
  <c r="U1020" i="13"/>
  <c r="U1021" i="13"/>
  <c r="U1022" i="13"/>
  <c r="U1023" i="13"/>
  <c r="U1024" i="13"/>
  <c r="U1025" i="13"/>
  <c r="U1026" i="13"/>
  <c r="U1027" i="13"/>
  <c r="U1028" i="13"/>
  <c r="U1029" i="13"/>
  <c r="U1030" i="13"/>
  <c r="U1031" i="13"/>
  <c r="U1032" i="13"/>
  <c r="U1033" i="13"/>
  <c r="U1034" i="13"/>
  <c r="U1035" i="13"/>
  <c r="U1036" i="13"/>
  <c r="U1037" i="13"/>
  <c r="U1038" i="13"/>
  <c r="U1039" i="13"/>
  <c r="U1040" i="13"/>
  <c r="U1041" i="13"/>
  <c r="U1042" i="13"/>
  <c r="U1043" i="13"/>
  <c r="U1044" i="13"/>
  <c r="U1045" i="13"/>
  <c r="U1046" i="13"/>
  <c r="U1047" i="13"/>
  <c r="U1048" i="13"/>
  <c r="U1049" i="13"/>
  <c r="U1050" i="13"/>
  <c r="U1051" i="13"/>
  <c r="U1052" i="13"/>
  <c r="U1053" i="13"/>
  <c r="U1054" i="13"/>
  <c r="U1055" i="13"/>
  <c r="U1056" i="13"/>
  <c r="U1057" i="13"/>
  <c r="U1058" i="13"/>
  <c r="U1059" i="13"/>
  <c r="U1060" i="13"/>
  <c r="U1061" i="13"/>
  <c r="U1062" i="13"/>
  <c r="U1063" i="13"/>
  <c r="U1064" i="13"/>
  <c r="U1065" i="13"/>
  <c r="U1066" i="13"/>
  <c r="U1067" i="13"/>
  <c r="U1068" i="13"/>
  <c r="U1069" i="13"/>
  <c r="U1070" i="13"/>
  <c r="U1071" i="13"/>
  <c r="U1072" i="13"/>
  <c r="U1073" i="13"/>
  <c r="U1074" i="13"/>
  <c r="U1075" i="13"/>
  <c r="U1076" i="13"/>
  <c r="U1077" i="13"/>
  <c r="U1078" i="13"/>
  <c r="U1079" i="13"/>
  <c r="U1080" i="13"/>
  <c r="U1081" i="13"/>
  <c r="U1082" i="13"/>
  <c r="U1083" i="13"/>
  <c r="U1084" i="13"/>
  <c r="U1085" i="13"/>
  <c r="U1086" i="13"/>
  <c r="U1087" i="13"/>
  <c r="U1088" i="13"/>
  <c r="U1089" i="13"/>
  <c r="U1090" i="13"/>
  <c r="U1091" i="13"/>
  <c r="U1092" i="13"/>
  <c r="U1093" i="13"/>
  <c r="U1094" i="13"/>
  <c r="U1095" i="13"/>
  <c r="U1096" i="13"/>
  <c r="U1097" i="13"/>
  <c r="U1098" i="13"/>
  <c r="U1099" i="13"/>
  <c r="U1100" i="13"/>
  <c r="U1101" i="13"/>
  <c r="U1102" i="13"/>
  <c r="U1103" i="13"/>
  <c r="U1104" i="13"/>
  <c r="U1105" i="13"/>
  <c r="U1106" i="13"/>
  <c r="U1107" i="13"/>
  <c r="U1108" i="13"/>
  <c r="U1109" i="13"/>
  <c r="U1110" i="13"/>
  <c r="U1111" i="13"/>
  <c r="U1112" i="13"/>
  <c r="U1113" i="13"/>
  <c r="U1114" i="13"/>
  <c r="U1115" i="13"/>
  <c r="U1116" i="13"/>
  <c r="U1117" i="13"/>
  <c r="U1118" i="13"/>
  <c r="U1119" i="13"/>
  <c r="U1120" i="13"/>
  <c r="U1121" i="13"/>
  <c r="U1122" i="13"/>
  <c r="U1123" i="13"/>
  <c r="U1124" i="13"/>
  <c r="U1125" i="13"/>
  <c r="U1126" i="13"/>
  <c r="U1127" i="13"/>
  <c r="U1128" i="13"/>
  <c r="U1129" i="13"/>
  <c r="U1130" i="13"/>
  <c r="U1131" i="13"/>
  <c r="U1132" i="13"/>
  <c r="U1133" i="13"/>
  <c r="U1134" i="13"/>
  <c r="U1135" i="13"/>
  <c r="U1136" i="13"/>
  <c r="U1137" i="13"/>
  <c r="U1138" i="13"/>
  <c r="U1139" i="13"/>
  <c r="U1140" i="13"/>
  <c r="U1141" i="13"/>
  <c r="U1142" i="13"/>
  <c r="U1143" i="13"/>
  <c r="U1144" i="13"/>
  <c r="U1145" i="13"/>
  <c r="U1146" i="13"/>
  <c r="U1147" i="13"/>
  <c r="U1148" i="13"/>
  <c r="U1149" i="13"/>
  <c r="U1150" i="13"/>
  <c r="U1151" i="13"/>
  <c r="U1152" i="13"/>
  <c r="U1153" i="13"/>
  <c r="U1154" i="13"/>
  <c r="U1155" i="13"/>
  <c r="U1156" i="13"/>
  <c r="U1157" i="13"/>
  <c r="U1158" i="13"/>
  <c r="U1159" i="13"/>
  <c r="U1160" i="13"/>
  <c r="U1161" i="13"/>
  <c r="U1162" i="13"/>
  <c r="U1163" i="13"/>
  <c r="U1164" i="13"/>
  <c r="U1165" i="13"/>
  <c r="U1166" i="13"/>
  <c r="U1167" i="13"/>
  <c r="U1168" i="13"/>
  <c r="U1169" i="13"/>
  <c r="U1170" i="13"/>
  <c r="U1171" i="13"/>
  <c r="U1172" i="13"/>
  <c r="U1173" i="13"/>
  <c r="U1174" i="13"/>
  <c r="U1175" i="13"/>
  <c r="U1176" i="13"/>
  <c r="U1177" i="13"/>
  <c r="U1178" i="13"/>
  <c r="U1179" i="13"/>
  <c r="U1180" i="13"/>
  <c r="U1181" i="13"/>
  <c r="U1182" i="13"/>
  <c r="U1183" i="13"/>
  <c r="U1184" i="13"/>
  <c r="U1185" i="13"/>
  <c r="U1186" i="13"/>
  <c r="U1187" i="13"/>
  <c r="U1188" i="13"/>
  <c r="U1189" i="13"/>
  <c r="U1190" i="13"/>
  <c r="U1191" i="13"/>
  <c r="U1192" i="13"/>
  <c r="U1193" i="13"/>
  <c r="U1194" i="13"/>
  <c r="U1195" i="13"/>
  <c r="U1196" i="13"/>
  <c r="U1197" i="13"/>
  <c r="U1198" i="13"/>
  <c r="U1199" i="13"/>
  <c r="U1200" i="13"/>
  <c r="U1201" i="13"/>
  <c r="U1202" i="13"/>
  <c r="U1203" i="13"/>
  <c r="U1204" i="13"/>
  <c r="U1205" i="13"/>
  <c r="U1206" i="13"/>
  <c r="U1207" i="13"/>
  <c r="U1208" i="13"/>
  <c r="U1209" i="13"/>
  <c r="U1210" i="13"/>
  <c r="U1211" i="13"/>
  <c r="U1212" i="13"/>
  <c r="U1213" i="13"/>
  <c r="U1214" i="13"/>
  <c r="U1215" i="13"/>
  <c r="U1216" i="13"/>
  <c r="U1217" i="13"/>
  <c r="U1218" i="13"/>
  <c r="U1219" i="13"/>
  <c r="U1220" i="13"/>
  <c r="U1221" i="13"/>
  <c r="U1222" i="13"/>
  <c r="U1223" i="13"/>
  <c r="U1224" i="13"/>
  <c r="U1225" i="13"/>
  <c r="U1226" i="13"/>
  <c r="U1227" i="13"/>
  <c r="U1228" i="13"/>
  <c r="U1229" i="13"/>
  <c r="U1230" i="13"/>
  <c r="U1231" i="13"/>
  <c r="U1232" i="13"/>
  <c r="U1233" i="13"/>
  <c r="U1234" i="13"/>
  <c r="U1235" i="13"/>
  <c r="U1236" i="13"/>
  <c r="U1237" i="13"/>
  <c r="U1238" i="13"/>
  <c r="U1239" i="13"/>
  <c r="U1240" i="13"/>
  <c r="U1241" i="13"/>
  <c r="U1242" i="13"/>
  <c r="U1243" i="13"/>
  <c r="U1244" i="13"/>
  <c r="U1245" i="13"/>
  <c r="U1246" i="13"/>
  <c r="U1247" i="13"/>
  <c r="U1248" i="13"/>
  <c r="U1249" i="13"/>
  <c r="U1250" i="13"/>
  <c r="U1251" i="13"/>
  <c r="U1252" i="13"/>
  <c r="U1253" i="13"/>
  <c r="U1254" i="13"/>
  <c r="U1255" i="13"/>
  <c r="U1256" i="13"/>
  <c r="U1257" i="13"/>
  <c r="U1258" i="13"/>
  <c r="U1259" i="13"/>
  <c r="U1260" i="13"/>
  <c r="U1261" i="13"/>
  <c r="U1262" i="13"/>
  <c r="U1263" i="13"/>
  <c r="U1264" i="13"/>
  <c r="U1265" i="13"/>
  <c r="U1266" i="13"/>
  <c r="U1267" i="13"/>
  <c r="U1268" i="13"/>
  <c r="U1269" i="13"/>
  <c r="U1270" i="13"/>
  <c r="U1271" i="13"/>
  <c r="U1272" i="13"/>
  <c r="U1273" i="13"/>
  <c r="U1274" i="13"/>
  <c r="U1275" i="13"/>
  <c r="U1276" i="13"/>
  <c r="U1277" i="13"/>
  <c r="U1278" i="13"/>
  <c r="U1279" i="13"/>
  <c r="U1280" i="13"/>
  <c r="U1281" i="13"/>
  <c r="U1282" i="13"/>
  <c r="U1283" i="13"/>
  <c r="U1284" i="13"/>
  <c r="U1285" i="13"/>
  <c r="U1286" i="13"/>
  <c r="U1287" i="13"/>
  <c r="U1288" i="13"/>
  <c r="U1289" i="13"/>
  <c r="U1290" i="13"/>
  <c r="U1291" i="13"/>
  <c r="U1292" i="13"/>
  <c r="U1293" i="13"/>
  <c r="U1294" i="13"/>
  <c r="U1295" i="13"/>
  <c r="U1296" i="13"/>
  <c r="U1297" i="13"/>
  <c r="U1298" i="13"/>
  <c r="U1299" i="13"/>
  <c r="U1300" i="13"/>
  <c r="U1301" i="13"/>
  <c r="U1302" i="13"/>
  <c r="U1303" i="13"/>
  <c r="U1304" i="13"/>
  <c r="U1305" i="13"/>
  <c r="U1306" i="13"/>
  <c r="U1307" i="13"/>
  <c r="U1308" i="13"/>
  <c r="U1309" i="13"/>
  <c r="U1310" i="13"/>
  <c r="U1311" i="13"/>
  <c r="U1312" i="13"/>
  <c r="U1313" i="13"/>
  <c r="U1314" i="13"/>
  <c r="U1315" i="13"/>
  <c r="U1316" i="13"/>
  <c r="U1317" i="13"/>
  <c r="U1318" i="13"/>
  <c r="U1319" i="13"/>
  <c r="U1320" i="13"/>
  <c r="U1321" i="13"/>
  <c r="U1322" i="13"/>
  <c r="U1323" i="13"/>
  <c r="U1324" i="13"/>
  <c r="U1325" i="13"/>
  <c r="U1326" i="13"/>
  <c r="U1327" i="13"/>
  <c r="U1328" i="13"/>
  <c r="U1329" i="13"/>
  <c r="U1330" i="13"/>
  <c r="U1331" i="13"/>
  <c r="U1332" i="13"/>
  <c r="U1333" i="13"/>
  <c r="U1334" i="13"/>
  <c r="U1335" i="13"/>
  <c r="U1336" i="13"/>
  <c r="U1337" i="13"/>
  <c r="U1338" i="13"/>
  <c r="U1339" i="13"/>
  <c r="U1340" i="13"/>
  <c r="U1341" i="13"/>
  <c r="U1342" i="13"/>
  <c r="U1343" i="13"/>
  <c r="U1344" i="13"/>
  <c r="U1345" i="13"/>
  <c r="U1346" i="13"/>
  <c r="U1347" i="13"/>
  <c r="U1348" i="13"/>
  <c r="U1349" i="13"/>
  <c r="U1350" i="13"/>
  <c r="U1351" i="13"/>
  <c r="U1352" i="13"/>
  <c r="U1353" i="13"/>
  <c r="U1354" i="13"/>
  <c r="U1355" i="13"/>
  <c r="U1356" i="13"/>
  <c r="U1357" i="13"/>
  <c r="U1358" i="13"/>
  <c r="U1359" i="13"/>
  <c r="U1360" i="13"/>
  <c r="U1361" i="13"/>
  <c r="U1362" i="13"/>
  <c r="U1363" i="13"/>
  <c r="U1364" i="13"/>
  <c r="U1365" i="13"/>
  <c r="U1366" i="13"/>
  <c r="U1367" i="13"/>
  <c r="U1368" i="13"/>
  <c r="U1369" i="13"/>
  <c r="U1370" i="13"/>
  <c r="U1371" i="13"/>
  <c r="U1372" i="13"/>
  <c r="U1373" i="13"/>
  <c r="U1374" i="13"/>
  <c r="U1375" i="13"/>
  <c r="U1376" i="13"/>
  <c r="U1377" i="13"/>
  <c r="U1378" i="13"/>
  <c r="U1379" i="13"/>
  <c r="U1380" i="13"/>
  <c r="U1381" i="13"/>
  <c r="U1382" i="13"/>
  <c r="U1383" i="13"/>
  <c r="U1384" i="13"/>
  <c r="U1385" i="13"/>
  <c r="U1386" i="13"/>
  <c r="U1387" i="13"/>
  <c r="U1388" i="13"/>
  <c r="U1389" i="13"/>
  <c r="U1390" i="13"/>
  <c r="U1391" i="13"/>
  <c r="U1392" i="13"/>
  <c r="U1393" i="13"/>
  <c r="U1394" i="13"/>
  <c r="U1395" i="13"/>
  <c r="U1396" i="13"/>
  <c r="U1397" i="13"/>
  <c r="U1398" i="13"/>
  <c r="U1399" i="13"/>
  <c r="U1400" i="13"/>
  <c r="U1401" i="13"/>
  <c r="U1402" i="13"/>
  <c r="U1403" i="13"/>
  <c r="U1404" i="13"/>
  <c r="U1405" i="13"/>
  <c r="U1406" i="13"/>
  <c r="U1407" i="13"/>
  <c r="U1408" i="13"/>
  <c r="U1409" i="13"/>
  <c r="U1410" i="13"/>
  <c r="U1411" i="13"/>
  <c r="U1412" i="13"/>
  <c r="U1413" i="13"/>
  <c r="U1414" i="13"/>
  <c r="U1415" i="13"/>
  <c r="U1416" i="13"/>
  <c r="U1417" i="13"/>
  <c r="U1418" i="13"/>
  <c r="U1419" i="13"/>
  <c r="U1420" i="13"/>
  <c r="U1421" i="13"/>
  <c r="U1422" i="13"/>
  <c r="U1423" i="13"/>
  <c r="U1424" i="13"/>
  <c r="U1425" i="13"/>
  <c r="U1426" i="13"/>
  <c r="U1427" i="13"/>
  <c r="U1428" i="13"/>
  <c r="U1429" i="13"/>
  <c r="U1430" i="13"/>
  <c r="U1431" i="13"/>
  <c r="U1432" i="13"/>
  <c r="U1433" i="13"/>
  <c r="U1434" i="13"/>
  <c r="U1435" i="13"/>
  <c r="U1436" i="13"/>
  <c r="U1437" i="13"/>
  <c r="U1438" i="13"/>
  <c r="U1439" i="13"/>
  <c r="U1440" i="13"/>
  <c r="U1441" i="13"/>
  <c r="U1442" i="13"/>
  <c r="U1443" i="13"/>
  <c r="U1444" i="13"/>
  <c r="U1445" i="13"/>
  <c r="U1446" i="13"/>
  <c r="U1447" i="13"/>
  <c r="U1448" i="13"/>
  <c r="U1449" i="13"/>
  <c r="U1450" i="13"/>
  <c r="U1451" i="13"/>
  <c r="U1452" i="13"/>
  <c r="U1453" i="13"/>
  <c r="U1454" i="13"/>
  <c r="U1455" i="13"/>
  <c r="U1456" i="13"/>
  <c r="U1457" i="13"/>
  <c r="U1458" i="13"/>
  <c r="U1459" i="13"/>
  <c r="U1460" i="13"/>
  <c r="U1461" i="13"/>
  <c r="U1462" i="13"/>
  <c r="U1463" i="13"/>
  <c r="U1464" i="13"/>
  <c r="U1465" i="13"/>
  <c r="U1466" i="13"/>
  <c r="U1467" i="13"/>
  <c r="U1468" i="13"/>
  <c r="U1469" i="13"/>
  <c r="U1470" i="13"/>
  <c r="U1471" i="13"/>
  <c r="U1472" i="13"/>
  <c r="U1473" i="13"/>
  <c r="U1474" i="13"/>
  <c r="U1475" i="13"/>
  <c r="U1476" i="13"/>
  <c r="U1477" i="13"/>
  <c r="U1478" i="13"/>
  <c r="U1479" i="13"/>
  <c r="U1480" i="13"/>
  <c r="U1481" i="13"/>
  <c r="U1482" i="13"/>
  <c r="U1483" i="13"/>
  <c r="U1484" i="13"/>
  <c r="U1485" i="13"/>
  <c r="U1486" i="13"/>
  <c r="U1487" i="13"/>
  <c r="U1488" i="13"/>
  <c r="U1489" i="13"/>
  <c r="U1490" i="13"/>
  <c r="U1491" i="13"/>
  <c r="U1492" i="13"/>
  <c r="U1493" i="13"/>
  <c r="U1494" i="13"/>
  <c r="U1495" i="13"/>
  <c r="U1496" i="13"/>
  <c r="U1497" i="13"/>
  <c r="U1498" i="13"/>
  <c r="U1499" i="13"/>
  <c r="U1500" i="13"/>
  <c r="U1501" i="13"/>
  <c r="U1502" i="13"/>
  <c r="U1503" i="13"/>
  <c r="U1504" i="13"/>
  <c r="U1505" i="13"/>
  <c r="U1506" i="13"/>
  <c r="U1507" i="13"/>
  <c r="U1508" i="13"/>
  <c r="U1509" i="13"/>
  <c r="U1510" i="13"/>
  <c r="U1511" i="13"/>
  <c r="U1512" i="13"/>
  <c r="U1513" i="13"/>
  <c r="U1514" i="13"/>
  <c r="U1515" i="13"/>
  <c r="U1516" i="13"/>
  <c r="U1517" i="13"/>
  <c r="U1518" i="13"/>
  <c r="U1519" i="13"/>
  <c r="U1520" i="13"/>
  <c r="U1521" i="13"/>
  <c r="U1522" i="13"/>
  <c r="U1523" i="13"/>
  <c r="U1524" i="13"/>
  <c r="U1525" i="13"/>
  <c r="U1526" i="13"/>
  <c r="U1527" i="13"/>
  <c r="U1528" i="13"/>
  <c r="U1529" i="13"/>
  <c r="U1530" i="13"/>
  <c r="U1531" i="13"/>
  <c r="U1532" i="13"/>
  <c r="U1533" i="13"/>
  <c r="U1534" i="13"/>
  <c r="U1535" i="13"/>
  <c r="U1536" i="13"/>
  <c r="U1537" i="13"/>
  <c r="U1538" i="13"/>
  <c r="U1539" i="13"/>
  <c r="U1540" i="13"/>
  <c r="U1541" i="13"/>
  <c r="U1542" i="13"/>
  <c r="U1543" i="13"/>
  <c r="U1544" i="13"/>
  <c r="U1545" i="13"/>
  <c r="U1546" i="13"/>
  <c r="U1547" i="13"/>
  <c r="U1548" i="13"/>
  <c r="U1549" i="13"/>
  <c r="U1550" i="13"/>
  <c r="U1551" i="13"/>
  <c r="U1552" i="13"/>
  <c r="U1553" i="13"/>
  <c r="U1554" i="13"/>
  <c r="U1555" i="13"/>
  <c r="U1556" i="13"/>
  <c r="U1557" i="13"/>
  <c r="U1558" i="13"/>
  <c r="U1559" i="13"/>
  <c r="U1560" i="13"/>
  <c r="U1561" i="13"/>
  <c r="U1562" i="13"/>
  <c r="U1563" i="13"/>
  <c r="U1564" i="13"/>
  <c r="U1565" i="13"/>
  <c r="U1566" i="13"/>
  <c r="U1567" i="13"/>
  <c r="U1568" i="13"/>
  <c r="U1569" i="13"/>
  <c r="U1570" i="13"/>
  <c r="U1571" i="13"/>
  <c r="U1572" i="13"/>
  <c r="U1573" i="13"/>
  <c r="U1574" i="13"/>
  <c r="U1575" i="13"/>
  <c r="U1576" i="13"/>
  <c r="U1577" i="13"/>
  <c r="U1578" i="13"/>
  <c r="U1579" i="13"/>
  <c r="U1580" i="13"/>
  <c r="U1581" i="13"/>
  <c r="U1582" i="13"/>
  <c r="U1583" i="13"/>
  <c r="U1584" i="13"/>
  <c r="U1585" i="13"/>
  <c r="U1586" i="13"/>
  <c r="U1587" i="13"/>
  <c r="U1588" i="13"/>
  <c r="U1589" i="13"/>
  <c r="U1590" i="13"/>
  <c r="U1591" i="13"/>
  <c r="U1592" i="13"/>
  <c r="U1593" i="13"/>
  <c r="U1594" i="13"/>
  <c r="U1595" i="13"/>
  <c r="U1596" i="13"/>
  <c r="U1597" i="13"/>
  <c r="U1598" i="13"/>
  <c r="U1599" i="13"/>
  <c r="U1600" i="13"/>
  <c r="U1601" i="13"/>
  <c r="U1602" i="13"/>
  <c r="U1603" i="13"/>
  <c r="U1604" i="13"/>
  <c r="U1605" i="13"/>
  <c r="U1606" i="13"/>
  <c r="U1607" i="13"/>
  <c r="U1608" i="13"/>
  <c r="U1609" i="13"/>
  <c r="U1610" i="13"/>
  <c r="U1611" i="13"/>
  <c r="U1612" i="13"/>
  <c r="U1613" i="13"/>
  <c r="U1614" i="13"/>
  <c r="U1615" i="13"/>
  <c r="U1616" i="13"/>
  <c r="U1617" i="13"/>
  <c r="U1618" i="13"/>
  <c r="U1619" i="13"/>
  <c r="U1620" i="13"/>
  <c r="U1621" i="13"/>
  <c r="U1622" i="13"/>
  <c r="U1623" i="13"/>
  <c r="U1624" i="13"/>
  <c r="U1625" i="13"/>
  <c r="U1626" i="13"/>
  <c r="U1627" i="13"/>
  <c r="U1628" i="13"/>
  <c r="U1629" i="13"/>
  <c r="U1630" i="13"/>
  <c r="U1631" i="13"/>
  <c r="U1632" i="13"/>
  <c r="U1633" i="13"/>
  <c r="U1634" i="13"/>
  <c r="U1635" i="13"/>
  <c r="U1636" i="13"/>
  <c r="U1637" i="13"/>
  <c r="U1638" i="13"/>
  <c r="U1639" i="13"/>
  <c r="U1640" i="13"/>
  <c r="U1641" i="13"/>
  <c r="U1642" i="13"/>
  <c r="U1643" i="13"/>
  <c r="U1644" i="13"/>
  <c r="U1645" i="13"/>
  <c r="U1646" i="13"/>
  <c r="U1647" i="13"/>
  <c r="U1648" i="13"/>
  <c r="U1649" i="13"/>
  <c r="U1650" i="13"/>
  <c r="U1651" i="13"/>
  <c r="U1652" i="13"/>
  <c r="U1653" i="13"/>
  <c r="U1654" i="13"/>
  <c r="U1655" i="13"/>
  <c r="U1656" i="13"/>
  <c r="U1657" i="13"/>
  <c r="U1658" i="13"/>
  <c r="U1659" i="13"/>
  <c r="U1660" i="13"/>
  <c r="U1661" i="13"/>
  <c r="U1662" i="13"/>
  <c r="U1663" i="13"/>
  <c r="U1664" i="13"/>
  <c r="U1665" i="13"/>
  <c r="U1666" i="13"/>
  <c r="U1667" i="13"/>
  <c r="U1668" i="13"/>
  <c r="U1669" i="13"/>
  <c r="U1670" i="13"/>
  <c r="U1671" i="13"/>
  <c r="U1672" i="13"/>
  <c r="U1673" i="13"/>
  <c r="U1674" i="13"/>
  <c r="U1675" i="13"/>
  <c r="U1676" i="13"/>
  <c r="U1677" i="13"/>
  <c r="U1678" i="13"/>
  <c r="U1679" i="13"/>
  <c r="U1680" i="13"/>
  <c r="U1681" i="13"/>
  <c r="U1682" i="13"/>
  <c r="U1683" i="13"/>
  <c r="U1684" i="13"/>
  <c r="U1685" i="13"/>
  <c r="U1686" i="13"/>
  <c r="U1687" i="13"/>
  <c r="U1688" i="13"/>
  <c r="U1689" i="13"/>
  <c r="U1690" i="13"/>
  <c r="U1691" i="13"/>
  <c r="U1692" i="13"/>
  <c r="U1693" i="13"/>
  <c r="U1694" i="13"/>
  <c r="U1695" i="13"/>
  <c r="U1696" i="13"/>
  <c r="U1697" i="13"/>
  <c r="U1698" i="13"/>
  <c r="U1699" i="13"/>
  <c r="U1700" i="13"/>
  <c r="U1701" i="13"/>
  <c r="U1702" i="13"/>
  <c r="U1703" i="13"/>
  <c r="U1704" i="13"/>
  <c r="U1705" i="13"/>
  <c r="U1706" i="13"/>
  <c r="U1707" i="13"/>
  <c r="U1708" i="13"/>
  <c r="U1709" i="13"/>
  <c r="U1710" i="13"/>
  <c r="U1711" i="13"/>
  <c r="U1712" i="13"/>
  <c r="U1713" i="13"/>
  <c r="U1714" i="13"/>
  <c r="U1715" i="13"/>
  <c r="U1716" i="13"/>
  <c r="U1717" i="13"/>
  <c r="U1718" i="13"/>
  <c r="U1719" i="13"/>
  <c r="U1720" i="13"/>
  <c r="U1721" i="13"/>
  <c r="U1722" i="13"/>
  <c r="U1723" i="13"/>
  <c r="U1724" i="13"/>
  <c r="U1725" i="13"/>
  <c r="U1726" i="13"/>
  <c r="U1727" i="13"/>
  <c r="U1728" i="13"/>
  <c r="U1729" i="13"/>
  <c r="U1730" i="13"/>
  <c r="U1731" i="13"/>
  <c r="U1732" i="13"/>
  <c r="U1733" i="13"/>
  <c r="U1734" i="13"/>
  <c r="U1735" i="13"/>
  <c r="U1736" i="13"/>
  <c r="U1737" i="13"/>
  <c r="U1738" i="13"/>
  <c r="U1739" i="13"/>
  <c r="U1740" i="13"/>
  <c r="U1741" i="13"/>
  <c r="U1742" i="13"/>
  <c r="U1743" i="13"/>
  <c r="U1744" i="13"/>
  <c r="U1745" i="13"/>
  <c r="U1746" i="13"/>
  <c r="U1747" i="13"/>
  <c r="U1748" i="13"/>
  <c r="U1749" i="13"/>
  <c r="U1750" i="13"/>
  <c r="U1751" i="13"/>
  <c r="U1752" i="13"/>
  <c r="U1753" i="13"/>
  <c r="U1754" i="13"/>
  <c r="U1755" i="13"/>
  <c r="U1756" i="13"/>
  <c r="U1757" i="13"/>
  <c r="U1758" i="13"/>
  <c r="U1759" i="13"/>
  <c r="U1760" i="13"/>
  <c r="U1761" i="13"/>
  <c r="U1762" i="13"/>
  <c r="U1763" i="13"/>
  <c r="U1764" i="13"/>
  <c r="U1765" i="13"/>
  <c r="U1766" i="13"/>
  <c r="U1767" i="13"/>
  <c r="U1768" i="13"/>
  <c r="U1769" i="13"/>
  <c r="U1770" i="13"/>
  <c r="U1771" i="13"/>
  <c r="U1772" i="13"/>
  <c r="U1773" i="13"/>
  <c r="U1774" i="13"/>
  <c r="U1775" i="13"/>
  <c r="U1776" i="13"/>
  <c r="U1777" i="13"/>
  <c r="U1778" i="13"/>
  <c r="U1779" i="13"/>
  <c r="U1780" i="13"/>
  <c r="U1781" i="13"/>
  <c r="U1782" i="13"/>
  <c r="U1783" i="13"/>
  <c r="U1784" i="13"/>
  <c r="U1785" i="13"/>
  <c r="U1786" i="13"/>
  <c r="U1787" i="13"/>
  <c r="U1788" i="13"/>
  <c r="U1789" i="13"/>
  <c r="U1790" i="13"/>
  <c r="U1791" i="13"/>
  <c r="U1792" i="13"/>
  <c r="U1793" i="13"/>
  <c r="U1794" i="13"/>
  <c r="U1795" i="13"/>
  <c r="U1796" i="13"/>
  <c r="U1797" i="13"/>
  <c r="U1798" i="13"/>
  <c r="U1799" i="13"/>
  <c r="U1800" i="13"/>
  <c r="U1801" i="13"/>
  <c r="U1802" i="13"/>
  <c r="U1803" i="13"/>
  <c r="U1804" i="13"/>
  <c r="U1805" i="13"/>
  <c r="U1806" i="13"/>
  <c r="U1807" i="13"/>
  <c r="U1808" i="13"/>
  <c r="U1809" i="13"/>
  <c r="U1810" i="13"/>
  <c r="U1811" i="13"/>
  <c r="U1812" i="13"/>
  <c r="U1813" i="13"/>
  <c r="U1814" i="13"/>
  <c r="U1815" i="13"/>
  <c r="U1816" i="13"/>
  <c r="U1817" i="13"/>
  <c r="U1818" i="13"/>
  <c r="U1819" i="13"/>
  <c r="U1820" i="13"/>
  <c r="U1821" i="13"/>
  <c r="U1822" i="13"/>
  <c r="U1823" i="13"/>
  <c r="U1824" i="13"/>
  <c r="U1825" i="13"/>
  <c r="U1826" i="13"/>
  <c r="U1827" i="13"/>
  <c r="U1828" i="13"/>
  <c r="U1829" i="13"/>
  <c r="U1830" i="13"/>
  <c r="U1831" i="13"/>
  <c r="U1832" i="13"/>
  <c r="U1833" i="13"/>
  <c r="U1834" i="13"/>
  <c r="U1835" i="13"/>
  <c r="U1836" i="13"/>
  <c r="U1837" i="13"/>
  <c r="U1838" i="13"/>
  <c r="U1839" i="13"/>
  <c r="U1840" i="13"/>
  <c r="U1841" i="13"/>
  <c r="U1842" i="13"/>
  <c r="U1843" i="13"/>
  <c r="U1844" i="13"/>
  <c r="U1845" i="13"/>
  <c r="U1846" i="13"/>
  <c r="U1847" i="13"/>
  <c r="U1848" i="13"/>
  <c r="U1849" i="13"/>
  <c r="U1850" i="13"/>
  <c r="U1851" i="13"/>
  <c r="U1852" i="13"/>
  <c r="U1853" i="13"/>
  <c r="U1854" i="13"/>
  <c r="U1855" i="13"/>
  <c r="U1856" i="13"/>
  <c r="U1857" i="13"/>
  <c r="U1858" i="13"/>
  <c r="U1859" i="13"/>
  <c r="U1860" i="13"/>
  <c r="U1861" i="13"/>
  <c r="U1862" i="13"/>
  <c r="U1863" i="13"/>
  <c r="U1864" i="13"/>
  <c r="U1865" i="13"/>
  <c r="U1866" i="13"/>
  <c r="U1867" i="13"/>
  <c r="U1868" i="13"/>
  <c r="U1869" i="13"/>
  <c r="U1870" i="13"/>
  <c r="U1871" i="13"/>
  <c r="U1872" i="13"/>
  <c r="U1873" i="13"/>
  <c r="U1874" i="13"/>
  <c r="U1875" i="13"/>
  <c r="U1876" i="13"/>
  <c r="U1877" i="13"/>
  <c r="U1878" i="13"/>
  <c r="U1879" i="13"/>
  <c r="U1880" i="13"/>
  <c r="U1881" i="13"/>
  <c r="U1882" i="13"/>
  <c r="U1883" i="13"/>
  <c r="U1884" i="13"/>
  <c r="U1885" i="13"/>
  <c r="U1886" i="13"/>
  <c r="U1887" i="13"/>
  <c r="U1888" i="13"/>
  <c r="U1889" i="13"/>
  <c r="U1890" i="13"/>
  <c r="U1891" i="13"/>
  <c r="U1892" i="13"/>
  <c r="U1893" i="13"/>
  <c r="U1894" i="13"/>
  <c r="U1895" i="13"/>
  <c r="U1896" i="13"/>
  <c r="U1897" i="13"/>
  <c r="U1898" i="13"/>
  <c r="U1899" i="13"/>
  <c r="U1900" i="13"/>
  <c r="U1901" i="13"/>
  <c r="U1902" i="13"/>
  <c r="U1903" i="13"/>
  <c r="U1904" i="13"/>
  <c r="U1905" i="13"/>
  <c r="U1906" i="13"/>
  <c r="U1907" i="13"/>
  <c r="U1908" i="13"/>
  <c r="U1909" i="13"/>
  <c r="U1910" i="13"/>
  <c r="U1911" i="13"/>
  <c r="U1912" i="13"/>
  <c r="U1913" i="13"/>
  <c r="U1914" i="13"/>
  <c r="U1915" i="13"/>
  <c r="U1916" i="13"/>
  <c r="U1917" i="13"/>
  <c r="U1918" i="13"/>
  <c r="U1919" i="13"/>
  <c r="U1920" i="13"/>
  <c r="U1921" i="13"/>
  <c r="U1922" i="13"/>
  <c r="U1923" i="13"/>
  <c r="U1924" i="13"/>
  <c r="U1925" i="13"/>
  <c r="U1926" i="13"/>
  <c r="U1927" i="13"/>
  <c r="U1928" i="13"/>
  <c r="U1929" i="13"/>
  <c r="U1930" i="13"/>
  <c r="U1931" i="13"/>
  <c r="U1932" i="13"/>
  <c r="U1933" i="13"/>
  <c r="U1934" i="13"/>
  <c r="U1935" i="13"/>
  <c r="U1936" i="13"/>
  <c r="U1937" i="13"/>
  <c r="U1938" i="13"/>
  <c r="U1939" i="13"/>
  <c r="U1940" i="13"/>
  <c r="U1941" i="13"/>
  <c r="U1942" i="13"/>
  <c r="U1943" i="13"/>
  <c r="U1944" i="13"/>
  <c r="U1945" i="13"/>
  <c r="U1946" i="13"/>
  <c r="U1947" i="13"/>
  <c r="U1948" i="13"/>
  <c r="U1949" i="13"/>
  <c r="U1950" i="13"/>
  <c r="U1951" i="13"/>
  <c r="U1952" i="13"/>
  <c r="U1953" i="13"/>
  <c r="U1954" i="13"/>
  <c r="U1955" i="13"/>
  <c r="U1956" i="13"/>
  <c r="U1957" i="13"/>
  <c r="U1958" i="13"/>
  <c r="U1959" i="13"/>
  <c r="U1960" i="13"/>
  <c r="U1961" i="13"/>
  <c r="U1962" i="13"/>
  <c r="U1963" i="13"/>
  <c r="U1964" i="13"/>
  <c r="U1965" i="13"/>
  <c r="U1966" i="13"/>
  <c r="U1967" i="13"/>
  <c r="U1968" i="13"/>
  <c r="U1969" i="13"/>
  <c r="U1970" i="13"/>
  <c r="U1971" i="13"/>
  <c r="U1972" i="13"/>
  <c r="U1973" i="13"/>
  <c r="U1974" i="13"/>
  <c r="U1975" i="13"/>
  <c r="U1976" i="13"/>
  <c r="U1977" i="13"/>
  <c r="U1978" i="13"/>
  <c r="U1979" i="13"/>
  <c r="U1980" i="13"/>
  <c r="U1981" i="13"/>
  <c r="U1982" i="13"/>
  <c r="U1983" i="13"/>
  <c r="U1984" i="13"/>
  <c r="U1985" i="13"/>
  <c r="U1986" i="13"/>
  <c r="U1987" i="13"/>
  <c r="U1988" i="13"/>
  <c r="U1989" i="13"/>
  <c r="U1990" i="13"/>
  <c r="U1991" i="13"/>
  <c r="U1992" i="13"/>
  <c r="U1993" i="13"/>
  <c r="U1994" i="13"/>
  <c r="U1995" i="13"/>
  <c r="U1996" i="13"/>
  <c r="U1997" i="13"/>
  <c r="U1998" i="13"/>
  <c r="U1999" i="13"/>
  <c r="U2000" i="13"/>
  <c r="U2001" i="13"/>
  <c r="T2" i="13"/>
  <c r="T3" i="13"/>
  <c r="T4" i="13"/>
  <c r="T5" i="13"/>
  <c r="T6" i="13"/>
  <c r="T7" i="13"/>
  <c r="T8" i="13"/>
  <c r="T9" i="13"/>
  <c r="T10" i="13"/>
  <c r="T11" i="13"/>
  <c r="T12" i="13"/>
  <c r="T13" i="13"/>
  <c r="T14" i="13"/>
  <c r="T15" i="13"/>
  <c r="T16" i="13"/>
  <c r="T17" i="13"/>
  <c r="T18" i="13"/>
  <c r="T19" i="13"/>
  <c r="T20" i="13"/>
  <c r="T21" i="13"/>
  <c r="T22" i="13"/>
  <c r="T23" i="13"/>
  <c r="T24" i="13"/>
  <c r="T25" i="13"/>
  <c r="T26" i="13"/>
  <c r="T27" i="13"/>
  <c r="T28" i="13"/>
  <c r="T29" i="13"/>
  <c r="T30" i="13"/>
  <c r="T31" i="13"/>
  <c r="T32" i="13"/>
  <c r="T33" i="13"/>
  <c r="T34" i="13"/>
  <c r="T35" i="13"/>
  <c r="T36" i="13"/>
  <c r="T37" i="13"/>
  <c r="T38" i="13"/>
  <c r="T39" i="13"/>
  <c r="T40" i="13"/>
  <c r="T41" i="13"/>
  <c r="T42" i="13"/>
  <c r="T43" i="13"/>
  <c r="T44" i="13"/>
  <c r="T45" i="13"/>
  <c r="T46" i="13"/>
  <c r="T47" i="13"/>
  <c r="T48" i="13"/>
  <c r="T49" i="13"/>
  <c r="T50" i="13"/>
  <c r="T51" i="13"/>
  <c r="T52" i="13"/>
  <c r="T53" i="13"/>
  <c r="T54" i="13"/>
  <c r="T55" i="13"/>
  <c r="T56" i="13"/>
  <c r="T57" i="13"/>
  <c r="T58" i="13"/>
  <c r="T59" i="13"/>
  <c r="T60" i="13"/>
  <c r="T61" i="13"/>
  <c r="T62" i="13"/>
  <c r="T63" i="13"/>
  <c r="T64" i="13"/>
  <c r="T65" i="13"/>
  <c r="T66" i="13"/>
  <c r="T67" i="13"/>
  <c r="T68" i="13"/>
  <c r="T69" i="13"/>
  <c r="T70" i="13"/>
  <c r="T71" i="13"/>
  <c r="T72" i="13"/>
  <c r="T73" i="13"/>
  <c r="T74" i="13"/>
  <c r="T75" i="13"/>
  <c r="T76" i="13"/>
  <c r="T77" i="13"/>
  <c r="T78" i="13"/>
  <c r="T79" i="13"/>
  <c r="T80" i="13"/>
  <c r="T81" i="13"/>
  <c r="T82" i="13"/>
  <c r="T83" i="13"/>
  <c r="T84" i="13"/>
  <c r="T85" i="13"/>
  <c r="T86" i="13"/>
  <c r="T87" i="13"/>
  <c r="T88" i="13"/>
  <c r="T89" i="13"/>
  <c r="T90" i="13"/>
  <c r="T91" i="13"/>
  <c r="T92" i="13"/>
  <c r="T93" i="13"/>
  <c r="T94" i="13"/>
  <c r="T95" i="13"/>
  <c r="T96" i="13"/>
  <c r="T97" i="13"/>
  <c r="T98" i="13"/>
  <c r="T99" i="13"/>
  <c r="T100" i="13"/>
  <c r="T101" i="13"/>
  <c r="T102" i="13"/>
  <c r="T103" i="13"/>
  <c r="T104" i="13"/>
  <c r="T105" i="13"/>
  <c r="T106" i="13"/>
  <c r="T107" i="13"/>
  <c r="T108" i="13"/>
  <c r="T109" i="13"/>
  <c r="T110" i="13"/>
  <c r="T111" i="13"/>
  <c r="T112" i="13"/>
  <c r="T113" i="13"/>
  <c r="T114" i="13"/>
  <c r="T115" i="13"/>
  <c r="T116" i="13"/>
  <c r="T117" i="13"/>
  <c r="T118" i="13"/>
  <c r="T119" i="13"/>
  <c r="T120" i="13"/>
  <c r="T121" i="13"/>
  <c r="T122" i="13"/>
  <c r="T123" i="13"/>
  <c r="T124" i="13"/>
  <c r="T125" i="13"/>
  <c r="T126" i="13"/>
  <c r="T127" i="13"/>
  <c r="T128" i="13"/>
  <c r="T129" i="13"/>
  <c r="T130" i="13"/>
  <c r="T131" i="13"/>
  <c r="T132" i="13"/>
  <c r="T133" i="13"/>
  <c r="T134" i="13"/>
  <c r="T135" i="13"/>
  <c r="T136" i="13"/>
  <c r="T137" i="13"/>
  <c r="T138" i="13"/>
  <c r="T139" i="13"/>
  <c r="T140" i="13"/>
  <c r="T141" i="13"/>
  <c r="T142" i="13"/>
  <c r="T143" i="13"/>
  <c r="T144" i="13"/>
  <c r="T145" i="13"/>
  <c r="T146" i="13"/>
  <c r="T147" i="13"/>
  <c r="T148" i="13"/>
  <c r="T149" i="13"/>
  <c r="T150" i="13"/>
  <c r="T151" i="13"/>
  <c r="T152" i="13"/>
  <c r="T153" i="13"/>
  <c r="T154" i="13"/>
  <c r="T155" i="13"/>
  <c r="T156" i="13"/>
  <c r="T157" i="13"/>
  <c r="T158" i="13"/>
  <c r="T159" i="13"/>
  <c r="T160" i="13"/>
  <c r="T161" i="13"/>
  <c r="T162" i="13"/>
  <c r="T163" i="13"/>
  <c r="T164" i="13"/>
  <c r="T165" i="13"/>
  <c r="T166" i="13"/>
  <c r="T167" i="13"/>
  <c r="T168" i="13"/>
  <c r="T169" i="13"/>
  <c r="T170" i="13"/>
  <c r="T171" i="13"/>
  <c r="T172" i="13"/>
  <c r="T173" i="13"/>
  <c r="T174" i="13"/>
  <c r="T175" i="13"/>
  <c r="T176" i="13"/>
  <c r="T177" i="13"/>
  <c r="T178" i="13"/>
  <c r="T179" i="13"/>
  <c r="T180" i="13"/>
  <c r="T181" i="13"/>
  <c r="T182" i="13"/>
  <c r="T183" i="13"/>
  <c r="T184" i="13"/>
  <c r="T185" i="13"/>
  <c r="T186" i="13"/>
  <c r="T187" i="13"/>
  <c r="T188" i="13"/>
  <c r="T189" i="13"/>
  <c r="T190" i="13"/>
  <c r="T191" i="13"/>
  <c r="T192" i="13"/>
  <c r="T193" i="13"/>
  <c r="T194" i="13"/>
  <c r="T195" i="13"/>
  <c r="T196" i="13"/>
  <c r="T197" i="13"/>
  <c r="T198" i="13"/>
  <c r="T199" i="13"/>
  <c r="T200" i="13"/>
  <c r="T201" i="13"/>
  <c r="T202" i="13"/>
  <c r="T203" i="13"/>
  <c r="T204" i="13"/>
  <c r="T205" i="13"/>
  <c r="T206" i="13"/>
  <c r="T207" i="13"/>
  <c r="T208" i="13"/>
  <c r="T209" i="13"/>
  <c r="T210" i="13"/>
  <c r="T211" i="13"/>
  <c r="T212" i="13"/>
  <c r="T213" i="13"/>
  <c r="T214" i="13"/>
  <c r="T215" i="13"/>
  <c r="T216" i="13"/>
  <c r="T217" i="13"/>
  <c r="T218" i="13"/>
  <c r="T219" i="13"/>
  <c r="T220" i="13"/>
  <c r="T221" i="13"/>
  <c r="T222" i="13"/>
  <c r="T223" i="13"/>
  <c r="T224" i="13"/>
  <c r="T225" i="13"/>
  <c r="T226" i="13"/>
  <c r="T227" i="13"/>
  <c r="T228" i="13"/>
  <c r="T229" i="13"/>
  <c r="T230" i="13"/>
  <c r="T231" i="13"/>
  <c r="T232" i="13"/>
  <c r="T233" i="13"/>
  <c r="T234" i="13"/>
  <c r="T235" i="13"/>
  <c r="T236" i="13"/>
  <c r="T237" i="13"/>
  <c r="T238" i="13"/>
  <c r="T239" i="13"/>
  <c r="T240" i="13"/>
  <c r="T241" i="13"/>
  <c r="T242" i="13"/>
  <c r="T243" i="13"/>
  <c r="T244" i="13"/>
  <c r="T245" i="13"/>
  <c r="T246" i="13"/>
  <c r="T247" i="13"/>
  <c r="T248" i="13"/>
  <c r="T249" i="13"/>
  <c r="T250" i="13"/>
  <c r="T251" i="13"/>
  <c r="T252" i="13"/>
  <c r="T253" i="13"/>
  <c r="T254" i="13"/>
  <c r="T255" i="13"/>
  <c r="T256" i="13"/>
  <c r="T257" i="13"/>
  <c r="T258" i="13"/>
  <c r="T259" i="13"/>
  <c r="T260" i="13"/>
  <c r="T261" i="13"/>
  <c r="T262" i="13"/>
  <c r="T263" i="13"/>
  <c r="T264" i="13"/>
  <c r="T265" i="13"/>
  <c r="T266" i="13"/>
  <c r="T267" i="13"/>
  <c r="T268" i="13"/>
  <c r="T269" i="13"/>
  <c r="T270" i="13"/>
  <c r="T271" i="13"/>
  <c r="T272" i="13"/>
  <c r="T273" i="13"/>
  <c r="T274" i="13"/>
  <c r="T275" i="13"/>
  <c r="T276" i="13"/>
  <c r="T277" i="13"/>
  <c r="T278" i="13"/>
  <c r="T279" i="13"/>
  <c r="T280" i="13"/>
  <c r="T281" i="13"/>
  <c r="T282" i="13"/>
  <c r="T283" i="13"/>
  <c r="T284" i="13"/>
  <c r="T285" i="13"/>
  <c r="T286" i="13"/>
  <c r="T287" i="13"/>
  <c r="T288" i="13"/>
  <c r="T289" i="13"/>
  <c r="T290" i="13"/>
  <c r="T291" i="13"/>
  <c r="T292" i="13"/>
  <c r="T293" i="13"/>
  <c r="T294" i="13"/>
  <c r="T295" i="13"/>
  <c r="T296" i="13"/>
  <c r="T297" i="13"/>
  <c r="T298" i="13"/>
  <c r="T299" i="13"/>
  <c r="T300" i="13"/>
  <c r="T301" i="13"/>
  <c r="T302" i="13"/>
  <c r="T303" i="13"/>
  <c r="T304" i="13"/>
  <c r="T305" i="13"/>
  <c r="T306" i="13"/>
  <c r="T307" i="13"/>
  <c r="T308" i="13"/>
  <c r="T309" i="13"/>
  <c r="T310" i="13"/>
  <c r="T311" i="13"/>
  <c r="T312" i="13"/>
  <c r="T313" i="13"/>
  <c r="T314" i="13"/>
  <c r="T315" i="13"/>
  <c r="T316" i="13"/>
  <c r="T317" i="13"/>
  <c r="T318" i="13"/>
  <c r="T319" i="13"/>
  <c r="T320" i="13"/>
  <c r="T321" i="13"/>
  <c r="T322" i="13"/>
  <c r="T323" i="13"/>
  <c r="T324" i="13"/>
  <c r="T325" i="13"/>
  <c r="T326" i="13"/>
  <c r="T327" i="13"/>
  <c r="T328" i="13"/>
  <c r="T329" i="13"/>
  <c r="T330" i="13"/>
  <c r="T331" i="13"/>
  <c r="T332" i="13"/>
  <c r="T333" i="13"/>
  <c r="T334" i="13"/>
  <c r="T335" i="13"/>
  <c r="T336" i="13"/>
  <c r="T337" i="13"/>
  <c r="T338" i="13"/>
  <c r="T339" i="13"/>
  <c r="T340" i="13"/>
  <c r="T341" i="13"/>
  <c r="T342" i="13"/>
  <c r="T343" i="13"/>
  <c r="T344" i="13"/>
  <c r="T345" i="13"/>
  <c r="T346" i="13"/>
  <c r="T347" i="13"/>
  <c r="T348" i="13"/>
  <c r="T349" i="13"/>
  <c r="T350" i="13"/>
  <c r="T351" i="13"/>
  <c r="T352" i="13"/>
  <c r="T353" i="13"/>
  <c r="T354" i="13"/>
  <c r="T355" i="13"/>
  <c r="T356" i="13"/>
  <c r="T357" i="13"/>
  <c r="T358" i="13"/>
  <c r="T359" i="13"/>
  <c r="T360" i="13"/>
  <c r="T361" i="13"/>
  <c r="T362" i="13"/>
  <c r="T363" i="13"/>
  <c r="T364" i="13"/>
  <c r="T365" i="13"/>
  <c r="T366" i="13"/>
  <c r="T367" i="13"/>
  <c r="T368" i="13"/>
  <c r="T369" i="13"/>
  <c r="T370" i="13"/>
  <c r="T371" i="13"/>
  <c r="T372" i="13"/>
  <c r="T373" i="13"/>
  <c r="T374" i="13"/>
  <c r="T375" i="13"/>
  <c r="T376" i="13"/>
  <c r="T377" i="13"/>
  <c r="T378" i="13"/>
  <c r="T379" i="13"/>
  <c r="T380" i="13"/>
  <c r="T381" i="13"/>
  <c r="T382" i="13"/>
  <c r="T383" i="13"/>
  <c r="T384" i="13"/>
  <c r="T385" i="13"/>
  <c r="T386" i="13"/>
  <c r="T387" i="13"/>
  <c r="T388" i="13"/>
  <c r="T389" i="13"/>
  <c r="T390" i="13"/>
  <c r="T391" i="13"/>
  <c r="T392" i="13"/>
  <c r="T393" i="13"/>
  <c r="T394" i="13"/>
  <c r="T395" i="13"/>
  <c r="T396" i="13"/>
  <c r="T397" i="13"/>
  <c r="T398" i="13"/>
  <c r="T399" i="13"/>
  <c r="T400" i="13"/>
  <c r="T401" i="13"/>
  <c r="T402" i="13"/>
  <c r="T403" i="13"/>
  <c r="T404" i="13"/>
  <c r="T405" i="13"/>
  <c r="T406" i="13"/>
  <c r="T407" i="13"/>
  <c r="T408" i="13"/>
  <c r="T409" i="13"/>
  <c r="T410" i="13"/>
  <c r="T411" i="13"/>
  <c r="T412" i="13"/>
  <c r="T413" i="13"/>
  <c r="T414" i="13"/>
  <c r="T415" i="13"/>
  <c r="T416" i="13"/>
  <c r="T417" i="13"/>
  <c r="T418" i="13"/>
  <c r="T419" i="13"/>
  <c r="T420" i="13"/>
  <c r="T421" i="13"/>
  <c r="T422" i="13"/>
  <c r="T423" i="13"/>
  <c r="T424" i="13"/>
  <c r="T425" i="13"/>
  <c r="T426" i="13"/>
  <c r="T427" i="13"/>
  <c r="T428" i="13"/>
  <c r="T429" i="13"/>
  <c r="T430" i="13"/>
  <c r="T431" i="13"/>
  <c r="T432" i="13"/>
  <c r="T433" i="13"/>
  <c r="T434" i="13"/>
  <c r="T435" i="13"/>
  <c r="T436" i="13"/>
  <c r="T437" i="13"/>
  <c r="T438" i="13"/>
  <c r="T439" i="13"/>
  <c r="T440" i="13"/>
  <c r="T441" i="13"/>
  <c r="T442" i="13"/>
  <c r="T443" i="13"/>
  <c r="T444" i="13"/>
  <c r="T445" i="13"/>
  <c r="T446" i="13"/>
  <c r="T447" i="13"/>
  <c r="T448" i="13"/>
  <c r="T449" i="13"/>
  <c r="T450" i="13"/>
  <c r="T451" i="13"/>
  <c r="T452" i="13"/>
  <c r="T453" i="13"/>
  <c r="T454" i="13"/>
  <c r="T455" i="13"/>
  <c r="T456" i="13"/>
  <c r="T457" i="13"/>
  <c r="T458" i="13"/>
  <c r="T459" i="13"/>
  <c r="T460" i="13"/>
  <c r="T461" i="13"/>
  <c r="T462" i="13"/>
  <c r="T463" i="13"/>
  <c r="T464" i="13"/>
  <c r="T465" i="13"/>
  <c r="T466" i="13"/>
  <c r="T467" i="13"/>
  <c r="T468" i="13"/>
  <c r="T469" i="13"/>
  <c r="T470" i="13"/>
  <c r="T471" i="13"/>
  <c r="T472" i="13"/>
  <c r="T473" i="13"/>
  <c r="T474" i="13"/>
  <c r="T475" i="13"/>
  <c r="T476" i="13"/>
  <c r="T477" i="13"/>
  <c r="T478" i="13"/>
  <c r="T479" i="13"/>
  <c r="T480" i="13"/>
  <c r="T481" i="13"/>
  <c r="T482" i="13"/>
  <c r="T483" i="13"/>
  <c r="T484" i="13"/>
  <c r="T485" i="13"/>
  <c r="T486" i="13"/>
  <c r="T487" i="13"/>
  <c r="T488" i="13"/>
  <c r="T489" i="13"/>
  <c r="T490" i="13"/>
  <c r="T491" i="13"/>
  <c r="T492" i="13"/>
  <c r="T493" i="13"/>
  <c r="T494" i="13"/>
  <c r="T495" i="13"/>
  <c r="T496" i="13"/>
  <c r="T497" i="13"/>
  <c r="T498" i="13"/>
  <c r="T499" i="13"/>
  <c r="T500" i="13"/>
  <c r="T501" i="13"/>
  <c r="T502" i="13"/>
  <c r="T503" i="13"/>
  <c r="T504" i="13"/>
  <c r="T505" i="13"/>
  <c r="T506" i="13"/>
  <c r="T507" i="13"/>
  <c r="T508" i="13"/>
  <c r="T509" i="13"/>
  <c r="T510" i="13"/>
  <c r="T511" i="13"/>
  <c r="T512" i="13"/>
  <c r="T513" i="13"/>
  <c r="T514" i="13"/>
  <c r="T515" i="13"/>
  <c r="T516" i="13"/>
  <c r="T517" i="13"/>
  <c r="T518" i="13"/>
  <c r="T519" i="13"/>
  <c r="T520" i="13"/>
  <c r="T521" i="13"/>
  <c r="T522" i="13"/>
  <c r="T523" i="13"/>
  <c r="T524" i="13"/>
  <c r="T525" i="13"/>
  <c r="T526" i="13"/>
  <c r="T527" i="13"/>
  <c r="T528" i="13"/>
  <c r="T529" i="13"/>
  <c r="T530" i="13"/>
  <c r="T531" i="13"/>
  <c r="T532" i="13"/>
  <c r="T533" i="13"/>
  <c r="T534" i="13"/>
  <c r="T535" i="13"/>
  <c r="T536" i="13"/>
  <c r="T537" i="13"/>
  <c r="T538" i="13"/>
  <c r="T539" i="13"/>
  <c r="T540" i="13"/>
  <c r="T541" i="13"/>
  <c r="T542" i="13"/>
  <c r="T543" i="13"/>
  <c r="T544" i="13"/>
  <c r="T545" i="13"/>
  <c r="T546" i="13"/>
  <c r="T547" i="13"/>
  <c r="T548" i="13"/>
  <c r="T549" i="13"/>
  <c r="T550" i="13"/>
  <c r="T551" i="13"/>
  <c r="T552" i="13"/>
  <c r="T553" i="13"/>
  <c r="T554" i="13"/>
  <c r="T555" i="13"/>
  <c r="T556" i="13"/>
  <c r="T557" i="13"/>
  <c r="T558" i="13"/>
  <c r="T559" i="13"/>
  <c r="T560" i="13"/>
  <c r="T561" i="13"/>
  <c r="T562" i="13"/>
  <c r="T563" i="13"/>
  <c r="T564" i="13"/>
  <c r="T565" i="13"/>
  <c r="T566" i="13"/>
  <c r="T567" i="13"/>
  <c r="T568" i="13"/>
  <c r="T569" i="13"/>
  <c r="T570" i="13"/>
  <c r="T571" i="13"/>
  <c r="T572" i="13"/>
  <c r="T573" i="13"/>
  <c r="T574" i="13"/>
  <c r="T575" i="13"/>
  <c r="T576" i="13"/>
  <c r="T577" i="13"/>
  <c r="T578" i="13"/>
  <c r="T579" i="13"/>
  <c r="T580" i="13"/>
  <c r="T581" i="13"/>
  <c r="T582" i="13"/>
  <c r="T583" i="13"/>
  <c r="T584" i="13"/>
  <c r="T585" i="13"/>
  <c r="T586" i="13"/>
  <c r="T587" i="13"/>
  <c r="T588" i="13"/>
  <c r="T589" i="13"/>
  <c r="T590" i="13"/>
  <c r="T591" i="13"/>
  <c r="T592" i="13"/>
  <c r="T593" i="13"/>
  <c r="T594" i="13"/>
  <c r="T595" i="13"/>
  <c r="T596" i="13"/>
  <c r="T597" i="13"/>
  <c r="T598" i="13"/>
  <c r="T599" i="13"/>
  <c r="T600" i="13"/>
  <c r="T601" i="13"/>
  <c r="T602" i="13"/>
  <c r="T603" i="13"/>
  <c r="T604" i="13"/>
  <c r="T605" i="13"/>
  <c r="T606" i="13"/>
  <c r="T607" i="13"/>
  <c r="T608" i="13"/>
  <c r="T609" i="13"/>
  <c r="T610" i="13"/>
  <c r="T611" i="13"/>
  <c r="T612" i="13"/>
  <c r="T613" i="13"/>
  <c r="T614" i="13"/>
  <c r="T615" i="13"/>
  <c r="T616" i="13"/>
  <c r="T617" i="13"/>
  <c r="T618" i="13"/>
  <c r="T619" i="13"/>
  <c r="T620" i="13"/>
  <c r="T621" i="13"/>
  <c r="T622" i="13"/>
  <c r="T623" i="13"/>
  <c r="T624" i="13"/>
  <c r="T625" i="13"/>
  <c r="T626" i="13"/>
  <c r="T627" i="13"/>
  <c r="T628" i="13"/>
  <c r="T629" i="13"/>
  <c r="T630" i="13"/>
  <c r="T631" i="13"/>
  <c r="T632" i="13"/>
  <c r="T633" i="13"/>
  <c r="T634" i="13"/>
  <c r="T635" i="13"/>
  <c r="T636" i="13"/>
  <c r="T637" i="13"/>
  <c r="T638" i="13"/>
  <c r="T639" i="13"/>
  <c r="T640" i="13"/>
  <c r="T641" i="13"/>
  <c r="T642" i="13"/>
  <c r="T643" i="13"/>
  <c r="T644" i="13"/>
  <c r="T645" i="13"/>
  <c r="T646" i="13"/>
  <c r="T647" i="13"/>
  <c r="T648" i="13"/>
  <c r="T649" i="13"/>
  <c r="T650" i="13"/>
  <c r="T651" i="13"/>
  <c r="T652" i="13"/>
  <c r="T653" i="13"/>
  <c r="T654" i="13"/>
  <c r="T655" i="13"/>
  <c r="T656" i="13"/>
  <c r="T657" i="13"/>
  <c r="T658" i="13"/>
  <c r="T659" i="13"/>
  <c r="T660" i="13"/>
  <c r="T661" i="13"/>
  <c r="T662" i="13"/>
  <c r="T663" i="13"/>
  <c r="T664" i="13"/>
  <c r="T665" i="13"/>
  <c r="T666" i="13"/>
  <c r="T667" i="13"/>
  <c r="T668" i="13"/>
  <c r="T669" i="13"/>
  <c r="T670" i="13"/>
  <c r="T671" i="13"/>
  <c r="T672" i="13"/>
  <c r="T673" i="13"/>
  <c r="T674" i="13"/>
  <c r="T675" i="13"/>
  <c r="T676" i="13"/>
  <c r="T677" i="13"/>
  <c r="T678" i="13"/>
  <c r="T679" i="13"/>
  <c r="T680" i="13"/>
  <c r="T681" i="13"/>
  <c r="T682" i="13"/>
  <c r="T683" i="13"/>
  <c r="T684" i="13"/>
  <c r="T685" i="13"/>
  <c r="T686" i="13"/>
  <c r="T687" i="13"/>
  <c r="T688" i="13"/>
  <c r="T689" i="13"/>
  <c r="T690" i="13"/>
  <c r="T691" i="13"/>
  <c r="T692" i="13"/>
  <c r="T693" i="13"/>
  <c r="T694" i="13"/>
  <c r="T695" i="13"/>
  <c r="T696" i="13"/>
  <c r="T697" i="13"/>
  <c r="T698" i="13"/>
  <c r="T699" i="13"/>
  <c r="T700" i="13"/>
  <c r="T701" i="13"/>
  <c r="T702" i="13"/>
  <c r="T703" i="13"/>
  <c r="T704" i="13"/>
  <c r="T705" i="13"/>
  <c r="T706" i="13"/>
  <c r="T707" i="13"/>
  <c r="T708" i="13"/>
  <c r="T709" i="13"/>
  <c r="T710" i="13"/>
  <c r="T711" i="13"/>
  <c r="T712" i="13"/>
  <c r="T713" i="13"/>
  <c r="T714" i="13"/>
  <c r="T715" i="13"/>
  <c r="T716" i="13"/>
  <c r="T717" i="13"/>
  <c r="T718" i="13"/>
  <c r="T719" i="13"/>
  <c r="T720" i="13"/>
  <c r="T721" i="13"/>
  <c r="T722" i="13"/>
  <c r="T723" i="13"/>
  <c r="T724" i="13"/>
  <c r="T725" i="13"/>
  <c r="T726" i="13"/>
  <c r="T727" i="13"/>
  <c r="T728" i="13"/>
  <c r="T729" i="13"/>
  <c r="T730" i="13"/>
  <c r="T731" i="13"/>
  <c r="T732" i="13"/>
  <c r="T733" i="13"/>
  <c r="T734" i="13"/>
  <c r="T735" i="13"/>
  <c r="T736" i="13"/>
  <c r="T737" i="13"/>
  <c r="T738" i="13"/>
  <c r="T739" i="13"/>
  <c r="T740" i="13"/>
  <c r="T741" i="13"/>
  <c r="T742" i="13"/>
  <c r="T743" i="13"/>
  <c r="T744" i="13"/>
  <c r="T745" i="13"/>
  <c r="T746" i="13"/>
  <c r="T747" i="13"/>
  <c r="T748" i="13"/>
  <c r="T749" i="13"/>
  <c r="T750" i="13"/>
  <c r="T751" i="13"/>
  <c r="T752" i="13"/>
  <c r="T753" i="13"/>
  <c r="T754" i="13"/>
  <c r="T755" i="13"/>
  <c r="T756" i="13"/>
  <c r="T757" i="13"/>
  <c r="T758" i="13"/>
  <c r="T759" i="13"/>
  <c r="T760" i="13"/>
  <c r="T761" i="13"/>
  <c r="T762" i="13"/>
  <c r="T763" i="13"/>
  <c r="T764" i="13"/>
  <c r="T765" i="13"/>
  <c r="T766" i="13"/>
  <c r="T767" i="13"/>
  <c r="T768" i="13"/>
  <c r="T769" i="13"/>
  <c r="T770" i="13"/>
  <c r="T771" i="13"/>
  <c r="T772" i="13"/>
  <c r="T773" i="13"/>
  <c r="T774" i="13"/>
  <c r="T775" i="13"/>
  <c r="T776" i="13"/>
  <c r="T777" i="13"/>
  <c r="T778" i="13"/>
  <c r="T779" i="13"/>
  <c r="T780" i="13"/>
  <c r="T781" i="13"/>
  <c r="T782" i="13"/>
  <c r="T783" i="13"/>
  <c r="T784" i="13"/>
  <c r="T785" i="13"/>
  <c r="T786" i="13"/>
  <c r="T787" i="13"/>
  <c r="T788" i="13"/>
  <c r="T789" i="13"/>
  <c r="T790" i="13"/>
  <c r="T791" i="13"/>
  <c r="T792" i="13"/>
  <c r="T793" i="13"/>
  <c r="T794" i="13"/>
  <c r="T795" i="13"/>
  <c r="T796" i="13"/>
  <c r="T797" i="13"/>
  <c r="T798" i="13"/>
  <c r="T799" i="13"/>
  <c r="T800" i="13"/>
  <c r="T801" i="13"/>
  <c r="T802" i="13"/>
  <c r="T803" i="13"/>
  <c r="T804" i="13"/>
  <c r="T805" i="13"/>
  <c r="T806" i="13"/>
  <c r="T807" i="13"/>
  <c r="T808" i="13"/>
  <c r="T809" i="13"/>
  <c r="T810" i="13"/>
  <c r="T811" i="13"/>
  <c r="T812" i="13"/>
  <c r="T813" i="13"/>
  <c r="T814" i="13"/>
  <c r="T815" i="13"/>
  <c r="T816" i="13"/>
  <c r="T817" i="13"/>
  <c r="T818" i="13"/>
  <c r="T819" i="13"/>
  <c r="T820" i="13"/>
  <c r="T821" i="13"/>
  <c r="T822" i="13"/>
  <c r="T823" i="13"/>
  <c r="T824" i="13"/>
  <c r="T825" i="13"/>
  <c r="T826" i="13"/>
  <c r="T827" i="13"/>
  <c r="T828" i="13"/>
  <c r="T829" i="13"/>
  <c r="T830" i="13"/>
  <c r="T831" i="13"/>
  <c r="T832" i="13"/>
  <c r="T833" i="13"/>
  <c r="T834" i="13"/>
  <c r="T835" i="13"/>
  <c r="T836" i="13"/>
  <c r="T837" i="13"/>
  <c r="T838" i="13"/>
  <c r="T839" i="13"/>
  <c r="T840" i="13"/>
  <c r="T841" i="13"/>
  <c r="T842" i="13"/>
  <c r="T843" i="13"/>
  <c r="T844" i="13"/>
  <c r="T845" i="13"/>
  <c r="T846" i="13"/>
  <c r="T847" i="13"/>
  <c r="T848" i="13"/>
  <c r="T849" i="13"/>
  <c r="T850" i="13"/>
  <c r="T851" i="13"/>
  <c r="T852" i="13"/>
  <c r="T853" i="13"/>
  <c r="T854" i="13"/>
  <c r="T855" i="13"/>
  <c r="T856" i="13"/>
  <c r="T857" i="13"/>
  <c r="T858" i="13"/>
  <c r="T859" i="13"/>
  <c r="T860" i="13"/>
  <c r="T861" i="13"/>
  <c r="T862" i="13"/>
  <c r="T863" i="13"/>
  <c r="T864" i="13"/>
  <c r="T865" i="13"/>
  <c r="T866" i="13"/>
  <c r="T867" i="13"/>
  <c r="T868" i="13"/>
  <c r="T869" i="13"/>
  <c r="T870" i="13"/>
  <c r="T871" i="13"/>
  <c r="T872" i="13"/>
  <c r="T873" i="13"/>
  <c r="T874" i="13"/>
  <c r="T875" i="13"/>
  <c r="T876" i="13"/>
  <c r="T877" i="13"/>
  <c r="T878" i="13"/>
  <c r="T879" i="13"/>
  <c r="T880" i="13"/>
  <c r="T881" i="13"/>
  <c r="T882" i="13"/>
  <c r="T883" i="13"/>
  <c r="T884" i="13"/>
  <c r="T885" i="13"/>
  <c r="T886" i="13"/>
  <c r="T887" i="13"/>
  <c r="T888" i="13"/>
  <c r="T889" i="13"/>
  <c r="T890" i="13"/>
  <c r="T891" i="13"/>
  <c r="T892" i="13"/>
  <c r="T893" i="13"/>
  <c r="T894" i="13"/>
  <c r="T895" i="13"/>
  <c r="T896" i="13"/>
  <c r="T897" i="13"/>
  <c r="T898" i="13"/>
  <c r="T899" i="13"/>
  <c r="T900" i="13"/>
  <c r="T901" i="13"/>
  <c r="T902" i="13"/>
  <c r="T903" i="13"/>
  <c r="T904" i="13"/>
  <c r="T905" i="13"/>
  <c r="T906" i="13"/>
  <c r="T907" i="13"/>
  <c r="T908" i="13"/>
  <c r="T909" i="13"/>
  <c r="T910" i="13"/>
  <c r="T911" i="13"/>
  <c r="T912" i="13"/>
  <c r="T913" i="13"/>
  <c r="T914" i="13"/>
  <c r="T915" i="13"/>
  <c r="T916" i="13"/>
  <c r="T917" i="13"/>
  <c r="T918" i="13"/>
  <c r="T919" i="13"/>
  <c r="T920" i="13"/>
  <c r="T921" i="13"/>
  <c r="T922" i="13"/>
  <c r="T923" i="13"/>
  <c r="T924" i="13"/>
  <c r="T925" i="13"/>
  <c r="T926" i="13"/>
  <c r="T927" i="13"/>
  <c r="T928" i="13"/>
  <c r="T929" i="13"/>
  <c r="T930" i="13"/>
  <c r="T931" i="13"/>
  <c r="T932" i="13"/>
  <c r="T933" i="13"/>
  <c r="T934" i="13"/>
  <c r="T935" i="13"/>
  <c r="T936" i="13"/>
  <c r="T937" i="13"/>
  <c r="T938" i="13"/>
  <c r="T939" i="13"/>
  <c r="T940" i="13"/>
  <c r="T941" i="13"/>
  <c r="T942" i="13"/>
  <c r="T943" i="13"/>
  <c r="T944" i="13"/>
  <c r="T945" i="13"/>
  <c r="T946" i="13"/>
  <c r="T947" i="13"/>
  <c r="T948" i="13"/>
  <c r="T949" i="13"/>
  <c r="T950" i="13"/>
  <c r="T951" i="13"/>
  <c r="T952" i="13"/>
  <c r="T953" i="13"/>
  <c r="T954" i="13"/>
  <c r="T955" i="13"/>
  <c r="T956" i="13"/>
  <c r="T957" i="13"/>
  <c r="T958" i="13"/>
  <c r="T959" i="13"/>
  <c r="T960" i="13"/>
  <c r="T961" i="13"/>
  <c r="T962" i="13"/>
  <c r="T963" i="13"/>
  <c r="T964" i="13"/>
  <c r="T965" i="13"/>
  <c r="T966" i="13"/>
  <c r="T967" i="13"/>
  <c r="T968" i="13"/>
  <c r="T969" i="13"/>
  <c r="T970" i="13"/>
  <c r="T971" i="13"/>
  <c r="T972" i="13"/>
  <c r="T973" i="13"/>
  <c r="T974" i="13"/>
  <c r="T975" i="13"/>
  <c r="T976" i="13"/>
  <c r="T977" i="13"/>
  <c r="T978" i="13"/>
  <c r="T979" i="13"/>
  <c r="T980" i="13"/>
  <c r="T981" i="13"/>
  <c r="T982" i="13"/>
  <c r="T983" i="13"/>
  <c r="T984" i="13"/>
  <c r="T985" i="13"/>
  <c r="T986" i="13"/>
  <c r="T987" i="13"/>
  <c r="T988" i="13"/>
  <c r="T989" i="13"/>
  <c r="T990" i="13"/>
  <c r="T991" i="13"/>
  <c r="T992" i="13"/>
  <c r="T993" i="13"/>
  <c r="T994" i="13"/>
  <c r="T995" i="13"/>
  <c r="T996" i="13"/>
  <c r="T997" i="13"/>
  <c r="T998" i="13"/>
  <c r="T999" i="13"/>
  <c r="T1000" i="13"/>
  <c r="T1001" i="13"/>
  <c r="T1002" i="13"/>
  <c r="T1003" i="13"/>
  <c r="T1004" i="13"/>
  <c r="T1005" i="13"/>
  <c r="T1006" i="13"/>
  <c r="T1007" i="13"/>
  <c r="T1008" i="13"/>
  <c r="T1009" i="13"/>
  <c r="T1010" i="13"/>
  <c r="T1011" i="13"/>
  <c r="T1012" i="13"/>
  <c r="T1013" i="13"/>
  <c r="T1014" i="13"/>
  <c r="T1015" i="13"/>
  <c r="T1016" i="13"/>
  <c r="T1017" i="13"/>
  <c r="T1018" i="13"/>
  <c r="T1019" i="13"/>
  <c r="T1020" i="13"/>
  <c r="T1021" i="13"/>
  <c r="T1022" i="13"/>
  <c r="T1023" i="13"/>
  <c r="T1024" i="13"/>
  <c r="T1025" i="13"/>
  <c r="T1026" i="13"/>
  <c r="T1027" i="13"/>
  <c r="T1028" i="13"/>
  <c r="T1029" i="13"/>
  <c r="T1030" i="13"/>
  <c r="T1031" i="13"/>
  <c r="T1032" i="13"/>
  <c r="T1033" i="13"/>
  <c r="T1034" i="13"/>
  <c r="T1035" i="13"/>
  <c r="T1036" i="13"/>
  <c r="T1037" i="13"/>
  <c r="T1038" i="13"/>
  <c r="T1039" i="13"/>
  <c r="T1040" i="13"/>
  <c r="T1041" i="13"/>
  <c r="T1042" i="13"/>
  <c r="T1043" i="13"/>
  <c r="T1044" i="13"/>
  <c r="T1045" i="13"/>
  <c r="T1046" i="13"/>
  <c r="T1047" i="13"/>
  <c r="T1048" i="13"/>
  <c r="T1049" i="13"/>
  <c r="T1050" i="13"/>
  <c r="T1051" i="13"/>
  <c r="T1052" i="13"/>
  <c r="T1053" i="13"/>
  <c r="T1054" i="13"/>
  <c r="T1055" i="13"/>
  <c r="T1056" i="13"/>
  <c r="T1057" i="13"/>
  <c r="T1058" i="13"/>
  <c r="T1059" i="13"/>
  <c r="T1060" i="13"/>
  <c r="T1061" i="13"/>
  <c r="T1062" i="13"/>
  <c r="T1063" i="13"/>
  <c r="T1064" i="13"/>
  <c r="T1065" i="13"/>
  <c r="T1066" i="13"/>
  <c r="T1067" i="13"/>
  <c r="T1068" i="13"/>
  <c r="T1069" i="13"/>
  <c r="T1070" i="13"/>
  <c r="T1071" i="13"/>
  <c r="T1072" i="13"/>
  <c r="T1073" i="13"/>
  <c r="T1074" i="13"/>
  <c r="T1075" i="13"/>
  <c r="T1076" i="13"/>
  <c r="T1077" i="13"/>
  <c r="T1078" i="13"/>
  <c r="T1079" i="13"/>
  <c r="T1080" i="13"/>
  <c r="T1081" i="13"/>
  <c r="T1082" i="13"/>
  <c r="T1083" i="13"/>
  <c r="T1084" i="13"/>
  <c r="T1085" i="13"/>
  <c r="T1086" i="13"/>
  <c r="T1087" i="13"/>
  <c r="T1088" i="13"/>
  <c r="T1089" i="13"/>
  <c r="T1090" i="13"/>
  <c r="T1091" i="13"/>
  <c r="T1092" i="13"/>
  <c r="T1093" i="13"/>
  <c r="T1094" i="13"/>
  <c r="T1095" i="13"/>
  <c r="T1096" i="13"/>
  <c r="T1097" i="13"/>
  <c r="T1098" i="13"/>
  <c r="T1099" i="13"/>
  <c r="T1100" i="13"/>
  <c r="T1101" i="13"/>
  <c r="T1102" i="13"/>
  <c r="T1103" i="13"/>
  <c r="T1104" i="13"/>
  <c r="T1105" i="13"/>
  <c r="T1106" i="13"/>
  <c r="T1107" i="13"/>
  <c r="T1108" i="13"/>
  <c r="T1109" i="13"/>
  <c r="T1110" i="13"/>
  <c r="T1111" i="13"/>
  <c r="T1112" i="13"/>
  <c r="T1113" i="13"/>
  <c r="T1114" i="13"/>
  <c r="T1115" i="13"/>
  <c r="T1116" i="13"/>
  <c r="T1117" i="13"/>
  <c r="T1118" i="13"/>
  <c r="T1119" i="13"/>
  <c r="T1120" i="13"/>
  <c r="T1121" i="13"/>
  <c r="T1122" i="13"/>
  <c r="T1123" i="13"/>
  <c r="T1124" i="13"/>
  <c r="T1125" i="13"/>
  <c r="T1126" i="13"/>
  <c r="T1127" i="13"/>
  <c r="T1128" i="13"/>
  <c r="T1129" i="13"/>
  <c r="T1130" i="13"/>
  <c r="T1131" i="13"/>
  <c r="T1132" i="13"/>
  <c r="T1133" i="13"/>
  <c r="T1134" i="13"/>
  <c r="T1135" i="13"/>
  <c r="T1136" i="13"/>
  <c r="T1137" i="13"/>
  <c r="T1138" i="13"/>
  <c r="T1139" i="13"/>
  <c r="T1140" i="13"/>
  <c r="T1141" i="13"/>
  <c r="T1142" i="13"/>
  <c r="T1143" i="13"/>
  <c r="T1144" i="13"/>
  <c r="T1145" i="13"/>
  <c r="T1146" i="13"/>
  <c r="T1147" i="13"/>
  <c r="T1148" i="13"/>
  <c r="T1149" i="13"/>
  <c r="T1150" i="13"/>
  <c r="T1151" i="13"/>
  <c r="T1152" i="13"/>
  <c r="T1153" i="13"/>
  <c r="T1154" i="13"/>
  <c r="T1155" i="13"/>
  <c r="T1156" i="13"/>
  <c r="T1157" i="13"/>
  <c r="T1158" i="13"/>
  <c r="T1159" i="13"/>
  <c r="T1160" i="13"/>
  <c r="T1161" i="13"/>
  <c r="T1162" i="13"/>
  <c r="T1163" i="13"/>
  <c r="T1164" i="13"/>
  <c r="T1165" i="13"/>
  <c r="T1166" i="13"/>
  <c r="T1167" i="13"/>
  <c r="T1168" i="13"/>
  <c r="T1169" i="13"/>
  <c r="T1170" i="13"/>
  <c r="T1171" i="13"/>
  <c r="T1172" i="13"/>
  <c r="T1173" i="13"/>
  <c r="T1174" i="13"/>
  <c r="T1175" i="13"/>
  <c r="T1176" i="13"/>
  <c r="T1177" i="13"/>
  <c r="T1178" i="13"/>
  <c r="T1179" i="13"/>
  <c r="T1180" i="13"/>
  <c r="T1181" i="13"/>
  <c r="T1182" i="13"/>
  <c r="T1183" i="13"/>
  <c r="T1184" i="13"/>
  <c r="T1185" i="13"/>
  <c r="T1186" i="13"/>
  <c r="T1187" i="13"/>
  <c r="T1188" i="13"/>
  <c r="T1189" i="13"/>
  <c r="T1190" i="13"/>
  <c r="T1191" i="13"/>
  <c r="T1192" i="13"/>
  <c r="T1193" i="13"/>
  <c r="T1194" i="13"/>
  <c r="T1195" i="13"/>
  <c r="T1196" i="13"/>
  <c r="T1197" i="13"/>
  <c r="T1198" i="13"/>
  <c r="T1199" i="13"/>
  <c r="T1200" i="13"/>
  <c r="T1201" i="13"/>
  <c r="T1202" i="13"/>
  <c r="T1203" i="13"/>
  <c r="T1204" i="13"/>
  <c r="T1205" i="13"/>
  <c r="T1206" i="13"/>
  <c r="T1207" i="13"/>
  <c r="T1208" i="13"/>
  <c r="T1209" i="13"/>
  <c r="T1210" i="13"/>
  <c r="T1211" i="13"/>
  <c r="T1212" i="13"/>
  <c r="T1213" i="13"/>
  <c r="T1214" i="13"/>
  <c r="T1215" i="13"/>
  <c r="T1216" i="13"/>
  <c r="T1217" i="13"/>
  <c r="T1218" i="13"/>
  <c r="T1219" i="13"/>
  <c r="T1220" i="13"/>
  <c r="T1221" i="13"/>
  <c r="T1222" i="13"/>
  <c r="T1223" i="13"/>
  <c r="T1224" i="13"/>
  <c r="T1225" i="13"/>
  <c r="T1226" i="13"/>
  <c r="T1227" i="13"/>
  <c r="T1228" i="13"/>
  <c r="T1229" i="13"/>
  <c r="T1230" i="13"/>
  <c r="T1231" i="13"/>
  <c r="T1232" i="13"/>
  <c r="T1233" i="13"/>
  <c r="T1234" i="13"/>
  <c r="T1235" i="13"/>
  <c r="T1236" i="13"/>
  <c r="T1237" i="13"/>
  <c r="T1238" i="13"/>
  <c r="T1239" i="13"/>
  <c r="T1240" i="13"/>
  <c r="T1241" i="13"/>
  <c r="T1242" i="13"/>
  <c r="T1243" i="13"/>
  <c r="T1244" i="13"/>
  <c r="T1245" i="13"/>
  <c r="T1246" i="13"/>
  <c r="T1247" i="13"/>
  <c r="T1248" i="13"/>
  <c r="T1249" i="13"/>
  <c r="T1250" i="13"/>
  <c r="T1251" i="13"/>
  <c r="T1252" i="13"/>
  <c r="T1253" i="13"/>
  <c r="T1254" i="13"/>
  <c r="T1255" i="13"/>
  <c r="T1256" i="13"/>
  <c r="T1257" i="13"/>
  <c r="T1258" i="13"/>
  <c r="T1259" i="13"/>
  <c r="T1260" i="13"/>
  <c r="T1261" i="13"/>
  <c r="T1262" i="13"/>
  <c r="T1263" i="13"/>
  <c r="T1264" i="13"/>
  <c r="T1265" i="13"/>
  <c r="T1266" i="13"/>
  <c r="T1267" i="13"/>
  <c r="T1268" i="13"/>
  <c r="T1269" i="13"/>
  <c r="T1270" i="13"/>
  <c r="T1271" i="13"/>
  <c r="T1272" i="13"/>
  <c r="T1273" i="13"/>
  <c r="T1274" i="13"/>
  <c r="T1275" i="13"/>
  <c r="T1276" i="13"/>
  <c r="T1277" i="13"/>
  <c r="T1278" i="13"/>
  <c r="T1279" i="13"/>
  <c r="T1280" i="13"/>
  <c r="T1281" i="13"/>
  <c r="T1282" i="13"/>
  <c r="T1283" i="13"/>
  <c r="T1284" i="13"/>
  <c r="T1285" i="13"/>
  <c r="T1286" i="13"/>
  <c r="T1287" i="13"/>
  <c r="T1288" i="13"/>
  <c r="T1289" i="13"/>
  <c r="T1290" i="13"/>
  <c r="T1291" i="13"/>
  <c r="T1292" i="13"/>
  <c r="T1293" i="13"/>
  <c r="T1294" i="13"/>
  <c r="T1295" i="13"/>
  <c r="T1296" i="13"/>
  <c r="T1297" i="13"/>
  <c r="T1298" i="13"/>
  <c r="T1299" i="13"/>
  <c r="T1300" i="13"/>
  <c r="T1301" i="13"/>
  <c r="T1302" i="13"/>
  <c r="T1303" i="13"/>
  <c r="T1304" i="13"/>
  <c r="T1305" i="13"/>
  <c r="T1306" i="13"/>
  <c r="T1307" i="13"/>
  <c r="T1308" i="13"/>
  <c r="T1309" i="13"/>
  <c r="T1310" i="13"/>
  <c r="T1311" i="13"/>
  <c r="T1312" i="13"/>
  <c r="T1313" i="13"/>
  <c r="T1314" i="13"/>
  <c r="T1315" i="13"/>
  <c r="T1316" i="13"/>
  <c r="T1317" i="13"/>
  <c r="T1318" i="13"/>
  <c r="T1319" i="13"/>
  <c r="T1320" i="13"/>
  <c r="T1321" i="13"/>
  <c r="T1322" i="13"/>
  <c r="T1323" i="13"/>
  <c r="T1324" i="13"/>
  <c r="T1325" i="13"/>
  <c r="T1326" i="13"/>
  <c r="T1327" i="13"/>
  <c r="T1328" i="13"/>
  <c r="T1329" i="13"/>
  <c r="T1330" i="13"/>
  <c r="T1331" i="13"/>
  <c r="T1332" i="13"/>
  <c r="T1333" i="13"/>
  <c r="T1334" i="13"/>
  <c r="T1335" i="13"/>
  <c r="T1336" i="13"/>
  <c r="T1337" i="13"/>
  <c r="T1338" i="13"/>
  <c r="T1339" i="13"/>
  <c r="T1340" i="13"/>
  <c r="T1341" i="13"/>
  <c r="T1342" i="13"/>
  <c r="T1343" i="13"/>
  <c r="T1344" i="13"/>
  <c r="T1345" i="13"/>
  <c r="T1346" i="13"/>
  <c r="T1347" i="13"/>
  <c r="T1348" i="13"/>
  <c r="T1349" i="13"/>
  <c r="T1350" i="13"/>
  <c r="T1351" i="13"/>
  <c r="T1352" i="13"/>
  <c r="T1353" i="13"/>
  <c r="T1354" i="13"/>
  <c r="T1355" i="13"/>
  <c r="T1356" i="13"/>
  <c r="T1357" i="13"/>
  <c r="T1358" i="13"/>
  <c r="T1359" i="13"/>
  <c r="T1360" i="13"/>
  <c r="T1361" i="13"/>
  <c r="T1362" i="13"/>
  <c r="T1363" i="13"/>
  <c r="T1364" i="13"/>
  <c r="T1365" i="13"/>
  <c r="T1366" i="13"/>
  <c r="T1367" i="13"/>
  <c r="T1368" i="13"/>
  <c r="T1369" i="13"/>
  <c r="T1370" i="13"/>
  <c r="T1371" i="13"/>
  <c r="T1372" i="13"/>
  <c r="T1373" i="13"/>
  <c r="T1374" i="13"/>
  <c r="T1375" i="13"/>
  <c r="T1376" i="13"/>
  <c r="T1377" i="13"/>
  <c r="T1378" i="13"/>
  <c r="T1379" i="13"/>
  <c r="T1380" i="13"/>
  <c r="T1381" i="13"/>
  <c r="T1382" i="13"/>
  <c r="T1383" i="13"/>
  <c r="T1384" i="13"/>
  <c r="T1385" i="13"/>
  <c r="T1386" i="13"/>
  <c r="T1387" i="13"/>
  <c r="T1388" i="13"/>
  <c r="T1389" i="13"/>
  <c r="T1390" i="13"/>
  <c r="T1391" i="13"/>
  <c r="T1392" i="13"/>
  <c r="T1393" i="13"/>
  <c r="T1394" i="13"/>
  <c r="T1395" i="13"/>
  <c r="T1396" i="13"/>
  <c r="T1397" i="13"/>
  <c r="T1398" i="13"/>
  <c r="T1399" i="13"/>
  <c r="T1400" i="13"/>
  <c r="T1401" i="13"/>
  <c r="T1402" i="13"/>
  <c r="T1403" i="13"/>
  <c r="T1404" i="13"/>
  <c r="T1405" i="13"/>
  <c r="T1406" i="13"/>
  <c r="T1407" i="13"/>
  <c r="T1408" i="13"/>
  <c r="T1409" i="13"/>
  <c r="T1410" i="13"/>
  <c r="T1411" i="13"/>
  <c r="T1412" i="13"/>
  <c r="T1413" i="13"/>
  <c r="T1414" i="13"/>
  <c r="T1415" i="13"/>
  <c r="T1416" i="13"/>
  <c r="T1417" i="13"/>
  <c r="T1418" i="13"/>
  <c r="T1419" i="13"/>
  <c r="T1420" i="13"/>
  <c r="T1421" i="13"/>
  <c r="T1422" i="13"/>
  <c r="T1423" i="13"/>
  <c r="T1424" i="13"/>
  <c r="T1425" i="13"/>
  <c r="T1426" i="13"/>
  <c r="T1427" i="13"/>
  <c r="T1428" i="13"/>
  <c r="T1429" i="13"/>
  <c r="T1430" i="13"/>
  <c r="T1431" i="13"/>
  <c r="T1432" i="13"/>
  <c r="T1433" i="13"/>
  <c r="T1434" i="13"/>
  <c r="T1435" i="13"/>
  <c r="T1436" i="13"/>
  <c r="T1437" i="13"/>
  <c r="T1438" i="13"/>
  <c r="T1439" i="13"/>
  <c r="T1440" i="13"/>
  <c r="T1441" i="13"/>
  <c r="T1442" i="13"/>
  <c r="T1443" i="13"/>
  <c r="T1444" i="13"/>
  <c r="T1445" i="13"/>
  <c r="T1446" i="13"/>
  <c r="T1447" i="13"/>
  <c r="T1448" i="13"/>
  <c r="T1449" i="13"/>
  <c r="T1450" i="13"/>
  <c r="T1451" i="13"/>
  <c r="T1452" i="13"/>
  <c r="T1453" i="13"/>
  <c r="T1454" i="13"/>
  <c r="T1455" i="13"/>
  <c r="T1456" i="13"/>
  <c r="T1457" i="13"/>
  <c r="T1458" i="13"/>
  <c r="T1459" i="13"/>
  <c r="T1460" i="13"/>
  <c r="T1461" i="13"/>
  <c r="T1462" i="13"/>
  <c r="T1463" i="13"/>
  <c r="T1464" i="13"/>
  <c r="T1465" i="13"/>
  <c r="T1466" i="13"/>
  <c r="T1467" i="13"/>
  <c r="T1468" i="13"/>
  <c r="T1469" i="13"/>
  <c r="T1470" i="13"/>
  <c r="T1471" i="13"/>
  <c r="T1472" i="13"/>
  <c r="T1473" i="13"/>
  <c r="T1474" i="13"/>
  <c r="T1475" i="13"/>
  <c r="T1476" i="13"/>
  <c r="T1477" i="13"/>
  <c r="T1478" i="13"/>
  <c r="T1479" i="13"/>
  <c r="T1480" i="13"/>
  <c r="T1481" i="13"/>
  <c r="T1482" i="13"/>
  <c r="T1483" i="13"/>
  <c r="T1484" i="13"/>
  <c r="T1485" i="13"/>
  <c r="T1486" i="13"/>
  <c r="T1487" i="13"/>
  <c r="T1488" i="13"/>
  <c r="T1489" i="13"/>
  <c r="T1490" i="13"/>
  <c r="T1491" i="13"/>
  <c r="T1492" i="13"/>
  <c r="T1493" i="13"/>
  <c r="T1494" i="13"/>
  <c r="T1495" i="13"/>
  <c r="T1496" i="13"/>
  <c r="T1497" i="13"/>
  <c r="T1498" i="13"/>
  <c r="T1499" i="13"/>
  <c r="T1500" i="13"/>
  <c r="T1501" i="13"/>
  <c r="T1502" i="13"/>
  <c r="T1503" i="13"/>
  <c r="T1504" i="13"/>
  <c r="T1505" i="13"/>
  <c r="T1506" i="13"/>
  <c r="T1507" i="13"/>
  <c r="T1508" i="13"/>
  <c r="T1509" i="13"/>
  <c r="T1510" i="13"/>
  <c r="T1511" i="13"/>
  <c r="T1512" i="13"/>
  <c r="T1513" i="13"/>
  <c r="T1514" i="13"/>
  <c r="T1515" i="13"/>
  <c r="T1516" i="13"/>
  <c r="T1517" i="13"/>
  <c r="T1518" i="13"/>
  <c r="T1519" i="13"/>
  <c r="T1520" i="13"/>
  <c r="T1521" i="13"/>
  <c r="T1522" i="13"/>
  <c r="T1523" i="13"/>
  <c r="T1524" i="13"/>
  <c r="T1525" i="13"/>
  <c r="T1526" i="13"/>
  <c r="T1527" i="13"/>
  <c r="T1528" i="13"/>
  <c r="T1529" i="13"/>
  <c r="T1530" i="13"/>
  <c r="T1531" i="13"/>
  <c r="T1532" i="13"/>
  <c r="T1533" i="13"/>
  <c r="T1534" i="13"/>
  <c r="T1535" i="13"/>
  <c r="T1536" i="13"/>
  <c r="T1537" i="13"/>
  <c r="T1538" i="13"/>
  <c r="T1539" i="13"/>
  <c r="T1540" i="13"/>
  <c r="T1541" i="13"/>
  <c r="T1542" i="13"/>
  <c r="T1543" i="13"/>
  <c r="T1544" i="13"/>
  <c r="T1545" i="13"/>
  <c r="T1546" i="13"/>
  <c r="T1547" i="13"/>
  <c r="T1548" i="13"/>
  <c r="T1549" i="13"/>
  <c r="T1550" i="13"/>
  <c r="T1551" i="13"/>
  <c r="T1552" i="13"/>
  <c r="T1553" i="13"/>
  <c r="T1554" i="13"/>
  <c r="T1555" i="13"/>
  <c r="T1556" i="13"/>
  <c r="T1557" i="13"/>
  <c r="T1558" i="13"/>
  <c r="T1559" i="13"/>
  <c r="T1560" i="13"/>
  <c r="T1561" i="13"/>
  <c r="T1562" i="13"/>
  <c r="T1563" i="13"/>
  <c r="T1564" i="13"/>
  <c r="T1565" i="13"/>
  <c r="T1566" i="13"/>
  <c r="T1567" i="13"/>
  <c r="T1568" i="13"/>
  <c r="T1569" i="13"/>
  <c r="T1570" i="13"/>
  <c r="T1571" i="13"/>
  <c r="T1572" i="13"/>
  <c r="T1573" i="13"/>
  <c r="T1574" i="13"/>
  <c r="T1575" i="13"/>
  <c r="T1576" i="13"/>
  <c r="T1577" i="13"/>
  <c r="T1578" i="13"/>
  <c r="T1579" i="13"/>
  <c r="T1580" i="13"/>
  <c r="T1581" i="13"/>
  <c r="T1582" i="13"/>
  <c r="T1583" i="13"/>
  <c r="T1584" i="13"/>
  <c r="T1585" i="13"/>
  <c r="T1586" i="13"/>
  <c r="T1587" i="13"/>
  <c r="T1588" i="13"/>
  <c r="T1589" i="13"/>
  <c r="T1590" i="13"/>
  <c r="T1591" i="13"/>
  <c r="T1592" i="13"/>
  <c r="T1593" i="13"/>
  <c r="T1594" i="13"/>
  <c r="T1595" i="13"/>
  <c r="T1596" i="13"/>
  <c r="T1597" i="13"/>
  <c r="T1598" i="13"/>
  <c r="T1599" i="13"/>
  <c r="T1600" i="13"/>
  <c r="T1601" i="13"/>
  <c r="T1602" i="13"/>
  <c r="T1603" i="13"/>
  <c r="T1604" i="13"/>
  <c r="T1605" i="13"/>
  <c r="T1606" i="13"/>
  <c r="T1607" i="13"/>
  <c r="T1608" i="13"/>
  <c r="T1609" i="13"/>
  <c r="T1610" i="13"/>
  <c r="T1611" i="13"/>
  <c r="T1612" i="13"/>
  <c r="T1613" i="13"/>
  <c r="T1614" i="13"/>
  <c r="T1615" i="13"/>
  <c r="T1616" i="13"/>
  <c r="T1617" i="13"/>
  <c r="T1618" i="13"/>
  <c r="T1619" i="13"/>
  <c r="T1620" i="13"/>
  <c r="T1621" i="13"/>
  <c r="T1622" i="13"/>
  <c r="T1623" i="13"/>
  <c r="T1624" i="13"/>
  <c r="T1625" i="13"/>
  <c r="T1626" i="13"/>
  <c r="T1627" i="13"/>
  <c r="T1628" i="13"/>
  <c r="T1629" i="13"/>
  <c r="T1630" i="13"/>
  <c r="T1631" i="13"/>
  <c r="T1632" i="13"/>
  <c r="T1633" i="13"/>
  <c r="T1634" i="13"/>
  <c r="T1635" i="13"/>
  <c r="T1636" i="13"/>
  <c r="T1637" i="13"/>
  <c r="T1638" i="13"/>
  <c r="T1639" i="13"/>
  <c r="T1640" i="13"/>
  <c r="T1641" i="13"/>
  <c r="T1642" i="13"/>
  <c r="T1643" i="13"/>
  <c r="T1644" i="13"/>
  <c r="T1645" i="13"/>
  <c r="T1646" i="13"/>
  <c r="T1647" i="13"/>
  <c r="T1648" i="13"/>
  <c r="T1649" i="13"/>
  <c r="T1650" i="13"/>
  <c r="T1651" i="13"/>
  <c r="T1652" i="13"/>
  <c r="T1653" i="13"/>
  <c r="T1654" i="13"/>
  <c r="T1655" i="13"/>
  <c r="T1656" i="13"/>
  <c r="T1657" i="13"/>
  <c r="T1658" i="13"/>
  <c r="T1659" i="13"/>
  <c r="T1660" i="13"/>
  <c r="T1661" i="13"/>
  <c r="T1662" i="13"/>
  <c r="T1663" i="13"/>
  <c r="T1664" i="13"/>
  <c r="T1665" i="13"/>
  <c r="T1666" i="13"/>
  <c r="T1667" i="13"/>
  <c r="T1668" i="13"/>
  <c r="T1669" i="13"/>
  <c r="T1670" i="13"/>
  <c r="T1671" i="13"/>
  <c r="T1672" i="13"/>
  <c r="T1673" i="13"/>
  <c r="T1674" i="13"/>
  <c r="T1675" i="13"/>
  <c r="T1676" i="13"/>
  <c r="T1677" i="13"/>
  <c r="T1678" i="13"/>
  <c r="T1679" i="13"/>
  <c r="T1680" i="13"/>
  <c r="T1681" i="13"/>
  <c r="T1682" i="13"/>
  <c r="T1683" i="13"/>
  <c r="T1684" i="13"/>
  <c r="T1685" i="13"/>
  <c r="T1686" i="13"/>
  <c r="T1687" i="13"/>
  <c r="T1688" i="13"/>
  <c r="T1689" i="13"/>
  <c r="T1690" i="13"/>
  <c r="T1691" i="13"/>
  <c r="T1692" i="13"/>
  <c r="T1693" i="13"/>
  <c r="T1694" i="13"/>
  <c r="T1695" i="13"/>
  <c r="T1696" i="13"/>
  <c r="T1697" i="13"/>
  <c r="T1698" i="13"/>
  <c r="T1699" i="13"/>
  <c r="T1700" i="13"/>
  <c r="T1701" i="13"/>
  <c r="T1702" i="13"/>
  <c r="T1703" i="13"/>
  <c r="T1704" i="13"/>
  <c r="T1705" i="13"/>
  <c r="T1706" i="13"/>
  <c r="T1707" i="13"/>
  <c r="T1708" i="13"/>
  <c r="T1709" i="13"/>
  <c r="T1710" i="13"/>
  <c r="T1711" i="13"/>
  <c r="T1712" i="13"/>
  <c r="T1713" i="13"/>
  <c r="T1714" i="13"/>
  <c r="T1715" i="13"/>
  <c r="T1716" i="13"/>
  <c r="T1717" i="13"/>
  <c r="T1718" i="13"/>
  <c r="T1719" i="13"/>
  <c r="T1720" i="13"/>
  <c r="T1721" i="13"/>
  <c r="T1722" i="13"/>
  <c r="T1723" i="13"/>
  <c r="T1724" i="13"/>
  <c r="T1725" i="13"/>
  <c r="T1726" i="13"/>
  <c r="T1727" i="13"/>
  <c r="T1728" i="13"/>
  <c r="T1729" i="13"/>
  <c r="T1730" i="13"/>
  <c r="T1731" i="13"/>
  <c r="T1732" i="13"/>
  <c r="T1733" i="13"/>
  <c r="T1734" i="13"/>
  <c r="T1735" i="13"/>
  <c r="T1736" i="13"/>
  <c r="T1737" i="13"/>
  <c r="T1738" i="13"/>
  <c r="T1739" i="13"/>
  <c r="T1740" i="13"/>
  <c r="T1741" i="13"/>
  <c r="T1742" i="13"/>
  <c r="T1743" i="13"/>
  <c r="T1744" i="13"/>
  <c r="T1745" i="13"/>
  <c r="T1746" i="13"/>
  <c r="T1747" i="13"/>
  <c r="T1748" i="13"/>
  <c r="T1749" i="13"/>
  <c r="T1750" i="13"/>
  <c r="T1751" i="13"/>
  <c r="T1752" i="13"/>
  <c r="T1753" i="13"/>
  <c r="T1754" i="13"/>
  <c r="T1755" i="13"/>
  <c r="T1756" i="13"/>
  <c r="T1757" i="13"/>
  <c r="T1758" i="13"/>
  <c r="T1759" i="13"/>
  <c r="T1760" i="13"/>
  <c r="T1761" i="13"/>
  <c r="T1762" i="13"/>
  <c r="T1763" i="13"/>
  <c r="T1764" i="13"/>
  <c r="T1765" i="13"/>
  <c r="T1766" i="13"/>
  <c r="T1767" i="13"/>
  <c r="T1768" i="13"/>
  <c r="T1769" i="13"/>
  <c r="T1770" i="13"/>
  <c r="T1771" i="13"/>
  <c r="T1772" i="13"/>
  <c r="T1773" i="13"/>
  <c r="T1774" i="13"/>
  <c r="T1775" i="13"/>
  <c r="T1776" i="13"/>
  <c r="T1777" i="13"/>
  <c r="T1778" i="13"/>
  <c r="T1779" i="13"/>
  <c r="T1780" i="13"/>
  <c r="T1781" i="13"/>
  <c r="T1782" i="13"/>
  <c r="T1783" i="13"/>
  <c r="T1784" i="13"/>
  <c r="T1785" i="13"/>
  <c r="T1786" i="13"/>
  <c r="T1787" i="13"/>
  <c r="T1788" i="13"/>
  <c r="T1789" i="13"/>
  <c r="T1790" i="13"/>
  <c r="T1791" i="13"/>
  <c r="T1792" i="13"/>
  <c r="T1793" i="13"/>
  <c r="T1794" i="13"/>
  <c r="T1795" i="13"/>
  <c r="T1796" i="13"/>
  <c r="T1797" i="13"/>
  <c r="T1798" i="13"/>
  <c r="T1799" i="13"/>
  <c r="T1800" i="13"/>
  <c r="T1801" i="13"/>
  <c r="T1802" i="13"/>
  <c r="T1803" i="13"/>
  <c r="T1804" i="13"/>
  <c r="T1805" i="13"/>
  <c r="T1806" i="13"/>
  <c r="T1807" i="13"/>
  <c r="T1808" i="13"/>
  <c r="T1809" i="13"/>
  <c r="T1810" i="13"/>
  <c r="T1811" i="13"/>
  <c r="T1812" i="13"/>
  <c r="T1813" i="13"/>
  <c r="T1814" i="13"/>
  <c r="T1815" i="13"/>
  <c r="T1816" i="13"/>
  <c r="T1817" i="13"/>
  <c r="T1818" i="13"/>
  <c r="T1819" i="13"/>
  <c r="T1820" i="13"/>
  <c r="T1821" i="13"/>
  <c r="T1822" i="13"/>
  <c r="T1823" i="13"/>
  <c r="T1824" i="13"/>
  <c r="T1825" i="13"/>
  <c r="T1826" i="13"/>
  <c r="T1827" i="13"/>
  <c r="T1828" i="13"/>
  <c r="T1829" i="13"/>
  <c r="T1830" i="13"/>
  <c r="T1831" i="13"/>
  <c r="T1832" i="13"/>
  <c r="T1833" i="13"/>
  <c r="T1834" i="13"/>
  <c r="T1835" i="13"/>
  <c r="T1836" i="13"/>
  <c r="T1837" i="13"/>
  <c r="T1838" i="13"/>
  <c r="T1839" i="13"/>
  <c r="T1840" i="13"/>
  <c r="T1841" i="13"/>
  <c r="T1842" i="13"/>
  <c r="T1843" i="13"/>
  <c r="T1844" i="13"/>
  <c r="T1845" i="13"/>
  <c r="T1846" i="13"/>
  <c r="T1847" i="13"/>
  <c r="T1848" i="13"/>
  <c r="T1849" i="13"/>
  <c r="T1850" i="13"/>
  <c r="T1851" i="13"/>
  <c r="T1852" i="13"/>
  <c r="T1853" i="13"/>
  <c r="T1854" i="13"/>
  <c r="T1855" i="13"/>
  <c r="T1856" i="13"/>
  <c r="T1857" i="13"/>
  <c r="T1858" i="13"/>
  <c r="T1859" i="13"/>
  <c r="T1860" i="13"/>
  <c r="T1861" i="13"/>
  <c r="T1862" i="13"/>
  <c r="T1863" i="13"/>
  <c r="T1864" i="13"/>
  <c r="T1865" i="13"/>
  <c r="T1866" i="13"/>
  <c r="T1867" i="13"/>
  <c r="T1868" i="13"/>
  <c r="T1869" i="13"/>
  <c r="T1870" i="13"/>
  <c r="T1871" i="13"/>
  <c r="T1872" i="13"/>
  <c r="T1873" i="13"/>
  <c r="T1874" i="13"/>
  <c r="T1875" i="13"/>
  <c r="T1876" i="13"/>
  <c r="T1877" i="13"/>
  <c r="T1878" i="13"/>
  <c r="T1879" i="13"/>
  <c r="T1880" i="13"/>
  <c r="T1881" i="13"/>
  <c r="T1882" i="13"/>
  <c r="T1883" i="13"/>
  <c r="T1884" i="13"/>
  <c r="T1885" i="13"/>
  <c r="T1886" i="13"/>
  <c r="T1887" i="13"/>
  <c r="T1888" i="13"/>
  <c r="T1889" i="13"/>
  <c r="T1890" i="13"/>
  <c r="T1891" i="13"/>
  <c r="T1892" i="13"/>
  <c r="T1893" i="13"/>
  <c r="T1894" i="13"/>
  <c r="T1895" i="13"/>
  <c r="T1896" i="13"/>
  <c r="T1897" i="13"/>
  <c r="T1898" i="13"/>
  <c r="T1899" i="13"/>
  <c r="T1900" i="13"/>
  <c r="T1901" i="13"/>
  <c r="T1902" i="13"/>
  <c r="T1903" i="13"/>
  <c r="T1904" i="13"/>
  <c r="T1905" i="13"/>
  <c r="T1906" i="13"/>
  <c r="T1907" i="13"/>
  <c r="T1908" i="13"/>
  <c r="T1909" i="13"/>
  <c r="T1910" i="13"/>
  <c r="T1911" i="13"/>
  <c r="T1912" i="13"/>
  <c r="T1913" i="13"/>
  <c r="T1914" i="13"/>
  <c r="T1915" i="13"/>
  <c r="T1916" i="13"/>
  <c r="T1917" i="13"/>
  <c r="T1918" i="13"/>
  <c r="T1919" i="13"/>
  <c r="T1920" i="13"/>
  <c r="T1921" i="13"/>
  <c r="T1922" i="13"/>
  <c r="T1923" i="13"/>
  <c r="T1924" i="13"/>
  <c r="T1925" i="13"/>
  <c r="T1926" i="13"/>
  <c r="T1927" i="13"/>
  <c r="T1928" i="13"/>
  <c r="T1929" i="13"/>
  <c r="T1930" i="13"/>
  <c r="T1931" i="13"/>
  <c r="T1932" i="13"/>
  <c r="T1933" i="13"/>
  <c r="T1934" i="13"/>
  <c r="T1935" i="13"/>
  <c r="T1936" i="13"/>
  <c r="T1937" i="13"/>
  <c r="T1938" i="13"/>
  <c r="T1939" i="13"/>
  <c r="T1940" i="13"/>
  <c r="T1941" i="13"/>
  <c r="T1942" i="13"/>
  <c r="T1943" i="13"/>
  <c r="T1944" i="13"/>
  <c r="T1945" i="13"/>
  <c r="T1946" i="13"/>
  <c r="T1947" i="13"/>
  <c r="T1948" i="13"/>
  <c r="T1949" i="13"/>
  <c r="T1950" i="13"/>
  <c r="T1951" i="13"/>
  <c r="T1952" i="13"/>
  <c r="T1953" i="13"/>
  <c r="T1954" i="13"/>
  <c r="T1955" i="13"/>
  <c r="T1956" i="13"/>
  <c r="T1957" i="13"/>
  <c r="T1958" i="13"/>
  <c r="T1959" i="13"/>
  <c r="T1960" i="13"/>
  <c r="T1961" i="13"/>
  <c r="T1962" i="13"/>
  <c r="T1963" i="13"/>
  <c r="T1964" i="13"/>
  <c r="T1965" i="13"/>
  <c r="T1966" i="13"/>
  <c r="T1967" i="13"/>
  <c r="T1968" i="13"/>
  <c r="T1969" i="13"/>
  <c r="T1970" i="13"/>
  <c r="T1971" i="13"/>
  <c r="T1972" i="13"/>
  <c r="T1973" i="13"/>
  <c r="T1974" i="13"/>
  <c r="T1975" i="13"/>
  <c r="T1976" i="13"/>
  <c r="T1977" i="13"/>
  <c r="T1978" i="13"/>
  <c r="T1979" i="13"/>
  <c r="T1980" i="13"/>
  <c r="T1981" i="13"/>
  <c r="T1982" i="13"/>
  <c r="T1983" i="13"/>
  <c r="T1984" i="13"/>
  <c r="T1985" i="13"/>
  <c r="T1986" i="13"/>
  <c r="T1987" i="13"/>
  <c r="T1988" i="13"/>
  <c r="T1989" i="13"/>
  <c r="T1990" i="13"/>
  <c r="T1991" i="13"/>
  <c r="T1992" i="13"/>
  <c r="T1993" i="13"/>
  <c r="T1994" i="13"/>
  <c r="T1995" i="13"/>
  <c r="T1996" i="13"/>
  <c r="T1997" i="13"/>
  <c r="T1998" i="13"/>
  <c r="T1999" i="13"/>
  <c r="T2000" i="13"/>
  <c r="T2001" i="13"/>
  <c r="S3" i="13"/>
  <c r="S4" i="13"/>
  <c r="S5" i="13"/>
  <c r="S6" i="13"/>
  <c r="S7" i="13"/>
  <c r="S8" i="13"/>
  <c r="S9" i="13"/>
  <c r="S10" i="13"/>
  <c r="S11" i="13"/>
  <c r="S12" i="13"/>
  <c r="S13" i="13"/>
  <c r="S14" i="13"/>
  <c r="S15" i="13"/>
  <c r="S16" i="13"/>
  <c r="S17" i="13"/>
  <c r="S18" i="13"/>
  <c r="S19" i="13"/>
  <c r="S20" i="13"/>
  <c r="S21" i="13"/>
  <c r="S22" i="13"/>
  <c r="S23" i="13"/>
  <c r="S24" i="13"/>
  <c r="S25" i="13"/>
  <c r="S26" i="13"/>
  <c r="S27" i="13"/>
  <c r="S28" i="13"/>
  <c r="S29" i="13"/>
  <c r="S30" i="13"/>
  <c r="S31" i="13"/>
  <c r="S32" i="13"/>
  <c r="S33" i="13"/>
  <c r="S34" i="13"/>
  <c r="S35" i="13"/>
  <c r="S36" i="13"/>
  <c r="S37" i="13"/>
  <c r="S38" i="13"/>
  <c r="S39" i="13"/>
  <c r="S40" i="13"/>
  <c r="S41" i="13"/>
  <c r="S42" i="13"/>
  <c r="S43" i="13"/>
  <c r="S44" i="13"/>
  <c r="S45" i="13"/>
  <c r="S46" i="13"/>
  <c r="S47" i="13"/>
  <c r="S48" i="13"/>
  <c r="S49" i="13"/>
  <c r="S50" i="13"/>
  <c r="S51" i="13"/>
  <c r="S52" i="13"/>
  <c r="S53" i="13"/>
  <c r="S54" i="13"/>
  <c r="S55" i="13"/>
  <c r="S56" i="13"/>
  <c r="S57" i="13"/>
  <c r="S58" i="13"/>
  <c r="S59" i="13"/>
  <c r="S60" i="13"/>
  <c r="S61" i="13"/>
  <c r="S62" i="13"/>
  <c r="S63" i="13"/>
  <c r="S64" i="13"/>
  <c r="S65" i="13"/>
  <c r="S66" i="13"/>
  <c r="S67" i="13"/>
  <c r="S68" i="13"/>
  <c r="S69" i="13"/>
  <c r="S70" i="13"/>
  <c r="S71" i="13"/>
  <c r="S72" i="13"/>
  <c r="S73" i="13"/>
  <c r="S74" i="13"/>
  <c r="S75" i="13"/>
  <c r="S76" i="13"/>
  <c r="S77" i="13"/>
  <c r="S78" i="13"/>
  <c r="S79" i="13"/>
  <c r="S80" i="13"/>
  <c r="S81" i="13"/>
  <c r="S82" i="13"/>
  <c r="S83" i="13"/>
  <c r="S84" i="13"/>
  <c r="S85" i="13"/>
  <c r="S86" i="13"/>
  <c r="S87" i="13"/>
  <c r="S88" i="13"/>
  <c r="S89" i="13"/>
  <c r="S90" i="13"/>
  <c r="S91" i="13"/>
  <c r="S92" i="13"/>
  <c r="S93" i="13"/>
  <c r="S94" i="13"/>
  <c r="S95" i="13"/>
  <c r="S96" i="13"/>
  <c r="S97" i="13"/>
  <c r="S98" i="13"/>
  <c r="S99" i="13"/>
  <c r="S100" i="13"/>
  <c r="S101" i="13"/>
  <c r="S102" i="13"/>
  <c r="S103" i="13"/>
  <c r="S104" i="13"/>
  <c r="S105" i="13"/>
  <c r="S106" i="13"/>
  <c r="S107" i="13"/>
  <c r="S108" i="13"/>
  <c r="S109" i="13"/>
  <c r="S110" i="13"/>
  <c r="S111" i="13"/>
  <c r="S112" i="13"/>
  <c r="S113" i="13"/>
  <c r="S114" i="13"/>
  <c r="S115" i="13"/>
  <c r="S116" i="13"/>
  <c r="S117" i="13"/>
  <c r="S118" i="13"/>
  <c r="S119" i="13"/>
  <c r="S120" i="13"/>
  <c r="S121" i="13"/>
  <c r="S122" i="13"/>
  <c r="S123" i="13"/>
  <c r="S124" i="13"/>
  <c r="S125" i="13"/>
  <c r="S126" i="13"/>
  <c r="S127" i="13"/>
  <c r="S128" i="13"/>
  <c r="S129" i="13"/>
  <c r="S130" i="13"/>
  <c r="S131" i="13"/>
  <c r="S132" i="13"/>
  <c r="S133" i="13"/>
  <c r="S134" i="13"/>
  <c r="S135" i="13"/>
  <c r="S136" i="13"/>
  <c r="S137" i="13"/>
  <c r="S138" i="13"/>
  <c r="S139" i="13"/>
  <c r="S140" i="13"/>
  <c r="S141" i="13"/>
  <c r="S142" i="13"/>
  <c r="S143" i="13"/>
  <c r="S144" i="13"/>
  <c r="S145" i="13"/>
  <c r="S146" i="13"/>
  <c r="S147" i="13"/>
  <c r="S148" i="13"/>
  <c r="S149" i="13"/>
  <c r="S150" i="13"/>
  <c r="S151" i="13"/>
  <c r="S152" i="13"/>
  <c r="S153" i="13"/>
  <c r="S154" i="13"/>
  <c r="S155" i="13"/>
  <c r="S156" i="13"/>
  <c r="S157" i="13"/>
  <c r="S158" i="13"/>
  <c r="S159" i="13"/>
  <c r="S160" i="13"/>
  <c r="S161" i="13"/>
  <c r="S162" i="13"/>
  <c r="S163" i="13"/>
  <c r="S164" i="13"/>
  <c r="S165" i="13"/>
  <c r="S166" i="13"/>
  <c r="S167" i="13"/>
  <c r="S168" i="13"/>
  <c r="S169" i="13"/>
  <c r="S170" i="13"/>
  <c r="S171" i="13"/>
  <c r="S172" i="13"/>
  <c r="S173" i="13"/>
  <c r="S174" i="13"/>
  <c r="S175" i="13"/>
  <c r="S176" i="13"/>
  <c r="S177" i="13"/>
  <c r="S178" i="13"/>
  <c r="S179" i="13"/>
  <c r="S180" i="13"/>
  <c r="S181" i="13"/>
  <c r="S182" i="13"/>
  <c r="S183" i="13"/>
  <c r="S184" i="13"/>
  <c r="S185" i="13"/>
  <c r="S186" i="13"/>
  <c r="S187" i="13"/>
  <c r="S188" i="13"/>
  <c r="S189" i="13"/>
  <c r="S190" i="13"/>
  <c r="S191" i="13"/>
  <c r="S192" i="13"/>
  <c r="S193" i="13"/>
  <c r="S194" i="13"/>
  <c r="S195" i="13"/>
  <c r="S196" i="13"/>
  <c r="S197" i="13"/>
  <c r="S198" i="13"/>
  <c r="S199" i="13"/>
  <c r="S200" i="13"/>
  <c r="S201" i="13"/>
  <c r="S202" i="13"/>
  <c r="S203" i="13"/>
  <c r="S204" i="13"/>
  <c r="S205" i="13"/>
  <c r="S206" i="13"/>
  <c r="S207" i="13"/>
  <c r="S208" i="13"/>
  <c r="S209" i="13"/>
  <c r="S210" i="13"/>
  <c r="S211" i="13"/>
  <c r="S212" i="13"/>
  <c r="S213" i="13"/>
  <c r="S214" i="13"/>
  <c r="S215" i="13"/>
  <c r="S216" i="13"/>
  <c r="S217" i="13"/>
  <c r="S218" i="13"/>
  <c r="S219" i="13"/>
  <c r="S220" i="13"/>
  <c r="S221" i="13"/>
  <c r="S222" i="13"/>
  <c r="S223" i="13"/>
  <c r="S224" i="13"/>
  <c r="S225" i="13"/>
  <c r="S226" i="13"/>
  <c r="S227" i="13"/>
  <c r="S228" i="13"/>
  <c r="S229" i="13"/>
  <c r="S230" i="13"/>
  <c r="S231" i="13"/>
  <c r="S232" i="13"/>
  <c r="S233" i="13"/>
  <c r="S234" i="13"/>
  <c r="S235" i="13"/>
  <c r="S236" i="13"/>
  <c r="S237" i="13"/>
  <c r="S238" i="13"/>
  <c r="S239" i="13"/>
  <c r="S240" i="13"/>
  <c r="S241" i="13"/>
  <c r="S242" i="13"/>
  <c r="S243" i="13"/>
  <c r="S244" i="13"/>
  <c r="S245" i="13"/>
  <c r="S246" i="13"/>
  <c r="S247" i="13"/>
  <c r="S248" i="13"/>
  <c r="S249" i="13"/>
  <c r="S250" i="13"/>
  <c r="S251" i="13"/>
  <c r="S252" i="13"/>
  <c r="S253" i="13"/>
  <c r="S254" i="13"/>
  <c r="S255" i="13"/>
  <c r="S256" i="13"/>
  <c r="S257" i="13"/>
  <c r="S258" i="13"/>
  <c r="S259" i="13"/>
  <c r="S260" i="13"/>
  <c r="S261" i="13"/>
  <c r="S262" i="13"/>
  <c r="S263" i="13"/>
  <c r="S264" i="13"/>
  <c r="S265" i="13"/>
  <c r="S266" i="13"/>
  <c r="S267" i="13"/>
  <c r="S268" i="13"/>
  <c r="S269" i="13"/>
  <c r="S270" i="13"/>
  <c r="S271" i="13"/>
  <c r="S272" i="13"/>
  <c r="S273" i="13"/>
  <c r="S274" i="13"/>
  <c r="S275" i="13"/>
  <c r="S276" i="13"/>
  <c r="S277" i="13"/>
  <c r="S278" i="13"/>
  <c r="S279" i="13"/>
  <c r="S280" i="13"/>
  <c r="S281" i="13"/>
  <c r="S282" i="13"/>
  <c r="S283" i="13"/>
  <c r="S284" i="13"/>
  <c r="S285" i="13"/>
  <c r="S286" i="13"/>
  <c r="S287" i="13"/>
  <c r="S288" i="13"/>
  <c r="S289" i="13"/>
  <c r="S290" i="13"/>
  <c r="S291" i="13"/>
  <c r="S292" i="13"/>
  <c r="S293" i="13"/>
  <c r="S294" i="13"/>
  <c r="S295" i="13"/>
  <c r="S296" i="13"/>
  <c r="S297" i="13"/>
  <c r="S298" i="13"/>
  <c r="S299" i="13"/>
  <c r="S300" i="13"/>
  <c r="S301" i="13"/>
  <c r="S302" i="13"/>
  <c r="S303" i="13"/>
  <c r="S304" i="13"/>
  <c r="S305" i="13"/>
  <c r="S306" i="13"/>
  <c r="S307" i="13"/>
  <c r="S308" i="13"/>
  <c r="S309" i="13"/>
  <c r="S310" i="13"/>
  <c r="S311" i="13"/>
  <c r="S312" i="13"/>
  <c r="S313" i="13"/>
  <c r="S314" i="13"/>
  <c r="S315" i="13"/>
  <c r="S316" i="13"/>
  <c r="S317" i="13"/>
  <c r="S318" i="13"/>
  <c r="S319" i="13"/>
  <c r="S320" i="13"/>
  <c r="S321" i="13"/>
  <c r="S322" i="13"/>
  <c r="S323" i="13"/>
  <c r="S324" i="13"/>
  <c r="S325" i="13"/>
  <c r="S326" i="13"/>
  <c r="S327" i="13"/>
  <c r="S328" i="13"/>
  <c r="S329" i="13"/>
  <c r="S330" i="13"/>
  <c r="S331" i="13"/>
  <c r="S332" i="13"/>
  <c r="S333" i="13"/>
  <c r="S334" i="13"/>
  <c r="S335" i="13"/>
  <c r="S336" i="13"/>
  <c r="S337" i="13"/>
  <c r="S338" i="13"/>
  <c r="S339" i="13"/>
  <c r="S340" i="13"/>
  <c r="S341" i="13"/>
  <c r="S342" i="13"/>
  <c r="S343" i="13"/>
  <c r="S344" i="13"/>
  <c r="S345" i="13"/>
  <c r="S346" i="13"/>
  <c r="S347" i="13"/>
  <c r="S348" i="13"/>
  <c r="S349" i="13"/>
  <c r="S350" i="13"/>
  <c r="S351" i="13"/>
  <c r="S352" i="13"/>
  <c r="S353" i="13"/>
  <c r="S354" i="13"/>
  <c r="S355" i="13"/>
  <c r="S356" i="13"/>
  <c r="S357" i="13"/>
  <c r="S358" i="13"/>
  <c r="S359" i="13"/>
  <c r="S360" i="13"/>
  <c r="S361" i="13"/>
  <c r="S362" i="13"/>
  <c r="S363" i="13"/>
  <c r="S364" i="13"/>
  <c r="S365" i="13"/>
  <c r="S366" i="13"/>
  <c r="S367" i="13"/>
  <c r="S368" i="13"/>
  <c r="S369" i="13"/>
  <c r="S370" i="13"/>
  <c r="S371" i="13"/>
  <c r="S372" i="13"/>
  <c r="S373" i="13"/>
  <c r="S374" i="13"/>
  <c r="S375" i="13"/>
  <c r="S376" i="13"/>
  <c r="S377" i="13"/>
  <c r="S378" i="13"/>
  <c r="S379" i="13"/>
  <c r="S380" i="13"/>
  <c r="S381" i="13"/>
  <c r="S382" i="13"/>
  <c r="S383" i="13"/>
  <c r="S384" i="13"/>
  <c r="S385" i="13"/>
  <c r="S386" i="13"/>
  <c r="S387" i="13"/>
  <c r="S388" i="13"/>
  <c r="S389" i="13"/>
  <c r="S390" i="13"/>
  <c r="S391" i="13"/>
  <c r="S392" i="13"/>
  <c r="S393" i="13"/>
  <c r="S394" i="13"/>
  <c r="S395" i="13"/>
  <c r="S396" i="13"/>
  <c r="S397" i="13"/>
  <c r="S398" i="13"/>
  <c r="S399" i="13"/>
  <c r="S400" i="13"/>
  <c r="S401" i="13"/>
  <c r="S402" i="13"/>
  <c r="S403" i="13"/>
  <c r="S404" i="13"/>
  <c r="S405" i="13"/>
  <c r="S406" i="13"/>
  <c r="S407" i="13"/>
  <c r="S408" i="13"/>
  <c r="S409" i="13"/>
  <c r="S410" i="13"/>
  <c r="S411" i="13"/>
  <c r="S412" i="13"/>
  <c r="S413" i="13"/>
  <c r="S414" i="13"/>
  <c r="S415" i="13"/>
  <c r="S416" i="13"/>
  <c r="S417" i="13"/>
  <c r="S418" i="13"/>
  <c r="S419" i="13"/>
  <c r="S420" i="13"/>
  <c r="S421" i="13"/>
  <c r="S422" i="13"/>
  <c r="S423" i="13"/>
  <c r="S424" i="13"/>
  <c r="S425" i="13"/>
  <c r="S426" i="13"/>
  <c r="S427" i="13"/>
  <c r="S428" i="13"/>
  <c r="S429" i="13"/>
  <c r="S430" i="13"/>
  <c r="S431" i="13"/>
  <c r="S432" i="13"/>
  <c r="S433" i="13"/>
  <c r="S434" i="13"/>
  <c r="S435" i="13"/>
  <c r="S436" i="13"/>
  <c r="S437" i="13"/>
  <c r="S438" i="13"/>
  <c r="S439" i="13"/>
  <c r="S440" i="13"/>
  <c r="S441" i="13"/>
  <c r="S442" i="13"/>
  <c r="S443" i="13"/>
  <c r="S444" i="13"/>
  <c r="S445" i="13"/>
  <c r="S446" i="13"/>
  <c r="S447" i="13"/>
  <c r="S448" i="13"/>
  <c r="S449" i="13"/>
  <c r="S450" i="13"/>
  <c r="S451" i="13"/>
  <c r="S452" i="13"/>
  <c r="S453" i="13"/>
  <c r="S454" i="13"/>
  <c r="S455" i="13"/>
  <c r="S456" i="13"/>
  <c r="S457" i="13"/>
  <c r="S458" i="13"/>
  <c r="S459" i="13"/>
  <c r="S460" i="13"/>
  <c r="S461" i="13"/>
  <c r="S462" i="13"/>
  <c r="S463" i="13"/>
  <c r="S464" i="13"/>
  <c r="S465" i="13"/>
  <c r="S466" i="13"/>
  <c r="S467" i="13"/>
  <c r="S468" i="13"/>
  <c r="S469" i="13"/>
  <c r="S470" i="13"/>
  <c r="S471" i="13"/>
  <c r="S472" i="13"/>
  <c r="S473" i="13"/>
  <c r="S474" i="13"/>
  <c r="S475" i="13"/>
  <c r="S476" i="13"/>
  <c r="S477" i="13"/>
  <c r="S478" i="13"/>
  <c r="S479" i="13"/>
  <c r="S480" i="13"/>
  <c r="S481" i="13"/>
  <c r="S482" i="13"/>
  <c r="S483" i="13"/>
  <c r="S484" i="13"/>
  <c r="S485" i="13"/>
  <c r="S486" i="13"/>
  <c r="S487" i="13"/>
  <c r="S488" i="13"/>
  <c r="S489" i="13"/>
  <c r="S490" i="13"/>
  <c r="S491" i="13"/>
  <c r="S492" i="13"/>
  <c r="S493" i="13"/>
  <c r="S494" i="13"/>
  <c r="S495" i="13"/>
  <c r="S496" i="13"/>
  <c r="S497" i="13"/>
  <c r="S498" i="13"/>
  <c r="S499" i="13"/>
  <c r="S500" i="13"/>
  <c r="S501" i="13"/>
  <c r="S502" i="13"/>
  <c r="S503" i="13"/>
  <c r="S504" i="13"/>
  <c r="S505" i="13"/>
  <c r="S506" i="13"/>
  <c r="S507" i="13"/>
  <c r="S508" i="13"/>
  <c r="S509" i="13"/>
  <c r="S510" i="13"/>
  <c r="S511" i="13"/>
  <c r="S512" i="13"/>
  <c r="S513" i="13"/>
  <c r="S514" i="13"/>
  <c r="S515" i="13"/>
  <c r="S516" i="13"/>
  <c r="S517" i="13"/>
  <c r="S518" i="13"/>
  <c r="S519" i="13"/>
  <c r="S520" i="13"/>
  <c r="S521" i="13"/>
  <c r="S522" i="13"/>
  <c r="S523" i="13"/>
  <c r="S524" i="13"/>
  <c r="S525" i="13"/>
  <c r="S526" i="13"/>
  <c r="S527" i="13"/>
  <c r="S528" i="13"/>
  <c r="S529" i="13"/>
  <c r="S530" i="13"/>
  <c r="S531" i="13"/>
  <c r="S532" i="13"/>
  <c r="S533" i="13"/>
  <c r="S534" i="13"/>
  <c r="S535" i="13"/>
  <c r="S536" i="13"/>
  <c r="S537" i="13"/>
  <c r="S538" i="13"/>
  <c r="S539" i="13"/>
  <c r="S540" i="13"/>
  <c r="S541" i="13"/>
  <c r="S542" i="13"/>
  <c r="S543" i="13"/>
  <c r="S544" i="13"/>
  <c r="S545" i="13"/>
  <c r="S546" i="13"/>
  <c r="S547" i="13"/>
  <c r="S548" i="13"/>
  <c r="S549" i="13"/>
  <c r="S550" i="13"/>
  <c r="S551" i="13"/>
  <c r="S552" i="13"/>
  <c r="S553" i="13"/>
  <c r="S554" i="13"/>
  <c r="S555" i="13"/>
  <c r="S556" i="13"/>
  <c r="S557" i="13"/>
  <c r="S558" i="13"/>
  <c r="S559" i="13"/>
  <c r="S560" i="13"/>
  <c r="S561" i="13"/>
  <c r="S562" i="13"/>
  <c r="S563" i="13"/>
  <c r="S564" i="13"/>
  <c r="S565" i="13"/>
  <c r="S566" i="13"/>
  <c r="S567" i="13"/>
  <c r="S568" i="13"/>
  <c r="S569" i="13"/>
  <c r="S570" i="13"/>
  <c r="S571" i="13"/>
  <c r="S572" i="13"/>
  <c r="S573" i="13"/>
  <c r="S574" i="13"/>
  <c r="S575" i="13"/>
  <c r="S576" i="13"/>
  <c r="S577" i="13"/>
  <c r="S578" i="13"/>
  <c r="S579" i="13"/>
  <c r="S580" i="13"/>
  <c r="S581" i="13"/>
  <c r="S582" i="13"/>
  <c r="S583" i="13"/>
  <c r="S584" i="13"/>
  <c r="S585" i="13"/>
  <c r="S586" i="13"/>
  <c r="S587" i="13"/>
  <c r="S588" i="13"/>
  <c r="S589" i="13"/>
  <c r="S590" i="13"/>
  <c r="S591" i="13"/>
  <c r="S592" i="13"/>
  <c r="S593" i="13"/>
  <c r="S594" i="13"/>
  <c r="S595" i="13"/>
  <c r="S596" i="13"/>
  <c r="S597" i="13"/>
  <c r="S598" i="13"/>
  <c r="S599" i="13"/>
  <c r="S600" i="13"/>
  <c r="S601" i="13"/>
  <c r="S602" i="13"/>
  <c r="S603" i="13"/>
  <c r="S604" i="13"/>
  <c r="S605" i="13"/>
  <c r="S606" i="13"/>
  <c r="S607" i="13"/>
  <c r="S608" i="13"/>
  <c r="S609" i="13"/>
  <c r="S610" i="13"/>
  <c r="S611" i="13"/>
  <c r="S612" i="13"/>
  <c r="S613" i="13"/>
  <c r="S614" i="13"/>
  <c r="S615" i="13"/>
  <c r="S616" i="13"/>
  <c r="S617" i="13"/>
  <c r="S618" i="13"/>
  <c r="S619" i="13"/>
  <c r="S620" i="13"/>
  <c r="S621" i="13"/>
  <c r="S622" i="13"/>
  <c r="S623" i="13"/>
  <c r="S624" i="13"/>
  <c r="S625" i="13"/>
  <c r="S626" i="13"/>
  <c r="S627" i="13"/>
  <c r="S628" i="13"/>
  <c r="S629" i="13"/>
  <c r="S630" i="13"/>
  <c r="S631" i="13"/>
  <c r="S632" i="13"/>
  <c r="S633" i="13"/>
  <c r="S634" i="13"/>
  <c r="S635" i="13"/>
  <c r="S636" i="13"/>
  <c r="S637" i="13"/>
  <c r="S638" i="13"/>
  <c r="S639" i="13"/>
  <c r="S640" i="13"/>
  <c r="S641" i="13"/>
  <c r="S642" i="13"/>
  <c r="S643" i="13"/>
  <c r="S644" i="13"/>
  <c r="S645" i="13"/>
  <c r="S646" i="13"/>
  <c r="S647" i="13"/>
  <c r="S648" i="13"/>
  <c r="S649" i="13"/>
  <c r="S650" i="13"/>
  <c r="S651" i="13"/>
  <c r="S652" i="13"/>
  <c r="S653" i="13"/>
  <c r="S654" i="13"/>
  <c r="S655" i="13"/>
  <c r="S656" i="13"/>
  <c r="S657" i="13"/>
  <c r="S658" i="13"/>
  <c r="S659" i="13"/>
  <c r="S660" i="13"/>
  <c r="S661" i="13"/>
  <c r="S662" i="13"/>
  <c r="S663" i="13"/>
  <c r="S664" i="13"/>
  <c r="S665" i="13"/>
  <c r="S666" i="13"/>
  <c r="S667" i="13"/>
  <c r="S668" i="13"/>
  <c r="S669" i="13"/>
  <c r="S670" i="13"/>
  <c r="S671" i="13"/>
  <c r="S672" i="13"/>
  <c r="S673" i="13"/>
  <c r="S674" i="13"/>
  <c r="S675" i="13"/>
  <c r="S676" i="13"/>
  <c r="S677" i="13"/>
  <c r="S678" i="13"/>
  <c r="S679" i="13"/>
  <c r="S680" i="13"/>
  <c r="S681" i="13"/>
  <c r="S682" i="13"/>
  <c r="S683" i="13"/>
  <c r="S684" i="13"/>
  <c r="S685" i="13"/>
  <c r="S686" i="13"/>
  <c r="S687" i="13"/>
  <c r="S688" i="13"/>
  <c r="S689" i="13"/>
  <c r="S690" i="13"/>
  <c r="S691" i="13"/>
  <c r="S692" i="13"/>
  <c r="S693" i="13"/>
  <c r="S694" i="13"/>
  <c r="S695" i="13"/>
  <c r="S696" i="13"/>
  <c r="S697" i="13"/>
  <c r="S698" i="13"/>
  <c r="S699" i="13"/>
  <c r="S700" i="13"/>
  <c r="S701" i="13"/>
  <c r="S702" i="13"/>
  <c r="S703" i="13"/>
  <c r="S704" i="13"/>
  <c r="S705" i="13"/>
  <c r="S706" i="13"/>
  <c r="S707" i="13"/>
  <c r="S708" i="13"/>
  <c r="S709" i="13"/>
  <c r="S710" i="13"/>
  <c r="S711" i="13"/>
  <c r="S712" i="13"/>
  <c r="S713" i="13"/>
  <c r="S714" i="13"/>
  <c r="S715" i="13"/>
  <c r="S716" i="13"/>
  <c r="S717" i="13"/>
  <c r="S718" i="13"/>
  <c r="S719" i="13"/>
  <c r="S720" i="13"/>
  <c r="S721" i="13"/>
  <c r="S722" i="13"/>
  <c r="S723" i="13"/>
  <c r="S724" i="13"/>
  <c r="S725" i="13"/>
  <c r="S726" i="13"/>
  <c r="S727" i="13"/>
  <c r="S728" i="13"/>
  <c r="S729" i="13"/>
  <c r="S730" i="13"/>
  <c r="S731" i="13"/>
  <c r="S732" i="13"/>
  <c r="S733" i="13"/>
  <c r="S734" i="13"/>
  <c r="S735" i="13"/>
  <c r="S736" i="13"/>
  <c r="S737" i="13"/>
  <c r="S738" i="13"/>
  <c r="S739" i="13"/>
  <c r="S740" i="13"/>
  <c r="S741" i="13"/>
  <c r="S742" i="13"/>
  <c r="S743" i="13"/>
  <c r="S744" i="13"/>
  <c r="S745" i="13"/>
  <c r="S746" i="13"/>
  <c r="S747" i="13"/>
  <c r="S748" i="13"/>
  <c r="S749" i="13"/>
  <c r="S750" i="13"/>
  <c r="S751" i="13"/>
  <c r="S752" i="13"/>
  <c r="S753" i="13"/>
  <c r="S754" i="13"/>
  <c r="S755" i="13"/>
  <c r="S756" i="13"/>
  <c r="S757" i="13"/>
  <c r="S758" i="13"/>
  <c r="S759" i="13"/>
  <c r="S760" i="13"/>
  <c r="S761" i="13"/>
  <c r="S762" i="13"/>
  <c r="S763" i="13"/>
  <c r="S764" i="13"/>
  <c r="S765" i="13"/>
  <c r="S766" i="13"/>
  <c r="S767" i="13"/>
  <c r="S768" i="13"/>
  <c r="S769" i="13"/>
  <c r="S770" i="13"/>
  <c r="S771" i="13"/>
  <c r="S772" i="13"/>
  <c r="S773" i="13"/>
  <c r="S774" i="13"/>
  <c r="S775" i="13"/>
  <c r="S776" i="13"/>
  <c r="S777" i="13"/>
  <c r="S778" i="13"/>
  <c r="S779" i="13"/>
  <c r="S780" i="13"/>
  <c r="S781" i="13"/>
  <c r="S782" i="13"/>
  <c r="S783" i="13"/>
  <c r="S784" i="13"/>
  <c r="S785" i="13"/>
  <c r="S786" i="13"/>
  <c r="S787" i="13"/>
  <c r="S788" i="13"/>
  <c r="S789" i="13"/>
  <c r="S790" i="13"/>
  <c r="S791" i="13"/>
  <c r="S792" i="13"/>
  <c r="S793" i="13"/>
  <c r="S794" i="13"/>
  <c r="S795" i="13"/>
  <c r="S796" i="13"/>
  <c r="S797" i="13"/>
  <c r="S798" i="13"/>
  <c r="S799" i="13"/>
  <c r="S800" i="13"/>
  <c r="S801" i="13"/>
  <c r="S802" i="13"/>
  <c r="S803" i="13"/>
  <c r="S804" i="13"/>
  <c r="S805" i="13"/>
  <c r="S806" i="13"/>
  <c r="S807" i="13"/>
  <c r="S808" i="13"/>
  <c r="S809" i="13"/>
  <c r="S810" i="13"/>
  <c r="S811" i="13"/>
  <c r="S812" i="13"/>
  <c r="S813" i="13"/>
  <c r="S814" i="13"/>
  <c r="S815" i="13"/>
  <c r="S816" i="13"/>
  <c r="S817" i="13"/>
  <c r="S818" i="13"/>
  <c r="S819" i="13"/>
  <c r="S820" i="13"/>
  <c r="S821" i="13"/>
  <c r="S822" i="13"/>
  <c r="S823" i="13"/>
  <c r="S824" i="13"/>
  <c r="S825" i="13"/>
  <c r="S826" i="13"/>
  <c r="S827" i="13"/>
  <c r="S828" i="13"/>
  <c r="S829" i="13"/>
  <c r="S830" i="13"/>
  <c r="S831" i="13"/>
  <c r="S832" i="13"/>
  <c r="S833" i="13"/>
  <c r="S834" i="13"/>
  <c r="S835" i="13"/>
  <c r="S836" i="13"/>
  <c r="S837" i="13"/>
  <c r="S838" i="13"/>
  <c r="S839" i="13"/>
  <c r="S840" i="13"/>
  <c r="S841" i="13"/>
  <c r="S842" i="13"/>
  <c r="S843" i="13"/>
  <c r="S844" i="13"/>
  <c r="S845" i="13"/>
  <c r="S846" i="13"/>
  <c r="S847" i="13"/>
  <c r="S848" i="13"/>
  <c r="S849" i="13"/>
  <c r="S850" i="13"/>
  <c r="S851" i="13"/>
  <c r="S852" i="13"/>
  <c r="S853" i="13"/>
  <c r="S854" i="13"/>
  <c r="S855" i="13"/>
  <c r="S856" i="13"/>
  <c r="S857" i="13"/>
  <c r="S858" i="13"/>
  <c r="S859" i="13"/>
  <c r="S860" i="13"/>
  <c r="S861" i="13"/>
  <c r="S862" i="13"/>
  <c r="S863" i="13"/>
  <c r="S864" i="13"/>
  <c r="S865" i="13"/>
  <c r="S866" i="13"/>
  <c r="S867" i="13"/>
  <c r="S868" i="13"/>
  <c r="S869" i="13"/>
  <c r="S870" i="13"/>
  <c r="S871" i="13"/>
  <c r="S872" i="13"/>
  <c r="S873" i="13"/>
  <c r="S874" i="13"/>
  <c r="S875" i="13"/>
  <c r="S876" i="13"/>
  <c r="S877" i="13"/>
  <c r="S878" i="13"/>
  <c r="S879" i="13"/>
  <c r="S880" i="13"/>
  <c r="S881" i="13"/>
  <c r="S882" i="13"/>
  <c r="S883" i="13"/>
  <c r="S884" i="13"/>
  <c r="S885" i="13"/>
  <c r="S886" i="13"/>
  <c r="S887" i="13"/>
  <c r="S888" i="13"/>
  <c r="S889" i="13"/>
  <c r="S890" i="13"/>
  <c r="S891" i="13"/>
  <c r="S892" i="13"/>
  <c r="S893" i="13"/>
  <c r="S894" i="13"/>
  <c r="S895" i="13"/>
  <c r="S896" i="13"/>
  <c r="S897" i="13"/>
  <c r="S898" i="13"/>
  <c r="S899" i="13"/>
  <c r="S900" i="13"/>
  <c r="S901" i="13"/>
  <c r="S902" i="13"/>
  <c r="S903" i="13"/>
  <c r="S904" i="13"/>
  <c r="S905" i="13"/>
  <c r="S906" i="13"/>
  <c r="S907" i="13"/>
  <c r="S908" i="13"/>
  <c r="S909" i="13"/>
  <c r="S910" i="13"/>
  <c r="S911" i="13"/>
  <c r="S912" i="13"/>
  <c r="S913" i="13"/>
  <c r="S914" i="13"/>
  <c r="S915" i="13"/>
  <c r="S916" i="13"/>
  <c r="S917" i="13"/>
  <c r="S918" i="13"/>
  <c r="S919" i="13"/>
  <c r="S920" i="13"/>
  <c r="S921" i="13"/>
  <c r="S922" i="13"/>
  <c r="S923" i="13"/>
  <c r="S924" i="13"/>
  <c r="S925" i="13"/>
  <c r="S926" i="13"/>
  <c r="S927" i="13"/>
  <c r="S928" i="13"/>
  <c r="S929" i="13"/>
  <c r="S930" i="13"/>
  <c r="S931" i="13"/>
  <c r="S932" i="13"/>
  <c r="S933" i="13"/>
  <c r="S934" i="13"/>
  <c r="S935" i="13"/>
  <c r="S936" i="13"/>
  <c r="S937" i="13"/>
  <c r="S938" i="13"/>
  <c r="S939" i="13"/>
  <c r="S940" i="13"/>
  <c r="S941" i="13"/>
  <c r="S942" i="13"/>
  <c r="S943" i="13"/>
  <c r="S944" i="13"/>
  <c r="S945" i="13"/>
  <c r="S946" i="13"/>
  <c r="S947" i="13"/>
  <c r="S948" i="13"/>
  <c r="S949" i="13"/>
  <c r="S950" i="13"/>
  <c r="S951" i="13"/>
  <c r="S952" i="13"/>
  <c r="S953" i="13"/>
  <c r="S954" i="13"/>
  <c r="S955" i="13"/>
  <c r="S956" i="13"/>
  <c r="S957" i="13"/>
  <c r="S958" i="13"/>
  <c r="S959" i="13"/>
  <c r="S960" i="13"/>
  <c r="S961" i="13"/>
  <c r="S962" i="13"/>
  <c r="S963" i="13"/>
  <c r="S964" i="13"/>
  <c r="S965" i="13"/>
  <c r="S966" i="13"/>
  <c r="S967" i="13"/>
  <c r="S968" i="13"/>
  <c r="S969" i="13"/>
  <c r="S970" i="13"/>
  <c r="S971" i="13"/>
  <c r="S972" i="13"/>
  <c r="S973" i="13"/>
  <c r="S974" i="13"/>
  <c r="S975" i="13"/>
  <c r="S976" i="13"/>
  <c r="S977" i="13"/>
  <c r="S978" i="13"/>
  <c r="S979" i="13"/>
  <c r="S980" i="13"/>
  <c r="S981" i="13"/>
  <c r="S982" i="13"/>
  <c r="S983" i="13"/>
  <c r="S984" i="13"/>
  <c r="S985" i="13"/>
  <c r="S986" i="13"/>
  <c r="S987" i="13"/>
  <c r="S988" i="13"/>
  <c r="S989" i="13"/>
  <c r="S990" i="13"/>
  <c r="S991" i="13"/>
  <c r="S992" i="13"/>
  <c r="S993" i="13"/>
  <c r="S994" i="13"/>
  <c r="S995" i="13"/>
  <c r="S996" i="13"/>
  <c r="S997" i="13"/>
  <c r="S998" i="13"/>
  <c r="S999" i="13"/>
  <c r="S1000" i="13"/>
  <c r="S1001" i="13"/>
  <c r="S1002" i="13"/>
  <c r="S1003" i="13"/>
  <c r="S1004" i="13"/>
  <c r="S1005" i="13"/>
  <c r="S1006" i="13"/>
  <c r="S1007" i="13"/>
  <c r="S1008" i="13"/>
  <c r="S1009" i="13"/>
  <c r="S1010" i="13"/>
  <c r="S1011" i="13"/>
  <c r="S1012" i="13"/>
  <c r="S1013" i="13"/>
  <c r="S1014" i="13"/>
  <c r="S1015" i="13"/>
  <c r="S1016" i="13"/>
  <c r="S1017" i="13"/>
  <c r="S1018" i="13"/>
  <c r="S1019" i="13"/>
  <c r="S1020" i="13"/>
  <c r="S1021" i="13"/>
  <c r="S1022" i="13"/>
  <c r="S1023" i="13"/>
  <c r="S1024" i="13"/>
  <c r="S1025" i="13"/>
  <c r="S1026" i="13"/>
  <c r="S1027" i="13"/>
  <c r="S1028" i="13"/>
  <c r="S1029" i="13"/>
  <c r="S1030" i="13"/>
  <c r="S1031" i="13"/>
  <c r="S1032" i="13"/>
  <c r="S1033" i="13"/>
  <c r="S1034" i="13"/>
  <c r="S1035" i="13"/>
  <c r="S1036" i="13"/>
  <c r="S1037" i="13"/>
  <c r="S1038" i="13"/>
  <c r="S1039" i="13"/>
  <c r="S1040" i="13"/>
  <c r="S1041" i="13"/>
  <c r="S1042" i="13"/>
  <c r="S1043" i="13"/>
  <c r="S1044" i="13"/>
  <c r="S1045" i="13"/>
  <c r="S1046" i="13"/>
  <c r="S1047" i="13"/>
  <c r="S1048" i="13"/>
  <c r="S1049" i="13"/>
  <c r="S1050" i="13"/>
  <c r="S1051" i="13"/>
  <c r="S1052" i="13"/>
  <c r="S1053" i="13"/>
  <c r="S1054" i="13"/>
  <c r="S1055" i="13"/>
  <c r="S1056" i="13"/>
  <c r="S1057" i="13"/>
  <c r="S1058" i="13"/>
  <c r="S1059" i="13"/>
  <c r="S1060" i="13"/>
  <c r="S1061" i="13"/>
  <c r="S1062" i="13"/>
  <c r="S1063" i="13"/>
  <c r="S1064" i="13"/>
  <c r="S1065" i="13"/>
  <c r="S1066" i="13"/>
  <c r="S1067" i="13"/>
  <c r="S1068" i="13"/>
  <c r="S1069" i="13"/>
  <c r="S1070" i="13"/>
  <c r="S1071" i="13"/>
  <c r="S1072" i="13"/>
  <c r="S1073" i="13"/>
  <c r="S1074" i="13"/>
  <c r="S1075" i="13"/>
  <c r="S1076" i="13"/>
  <c r="S1077" i="13"/>
  <c r="S1078" i="13"/>
  <c r="S1079" i="13"/>
  <c r="S1080" i="13"/>
  <c r="S1081" i="13"/>
  <c r="S1082" i="13"/>
  <c r="S1083" i="13"/>
  <c r="S1084" i="13"/>
  <c r="S1085" i="13"/>
  <c r="S1086" i="13"/>
  <c r="S1087" i="13"/>
  <c r="S1088" i="13"/>
  <c r="S1089" i="13"/>
  <c r="S1090" i="13"/>
  <c r="S1091" i="13"/>
  <c r="S1092" i="13"/>
  <c r="S1093" i="13"/>
  <c r="S1094" i="13"/>
  <c r="S1095" i="13"/>
  <c r="S1096" i="13"/>
  <c r="S1097" i="13"/>
  <c r="S1098" i="13"/>
  <c r="S1099" i="13"/>
  <c r="S1100" i="13"/>
  <c r="S1101" i="13"/>
  <c r="S1102" i="13"/>
  <c r="S1103" i="13"/>
  <c r="S1104" i="13"/>
  <c r="S1105" i="13"/>
  <c r="S1106" i="13"/>
  <c r="S1107" i="13"/>
  <c r="S1108" i="13"/>
  <c r="S1109" i="13"/>
  <c r="S1110" i="13"/>
  <c r="S1111" i="13"/>
  <c r="S1112" i="13"/>
  <c r="S1113" i="13"/>
  <c r="S1114" i="13"/>
  <c r="S1115" i="13"/>
  <c r="S1116" i="13"/>
  <c r="S1117" i="13"/>
  <c r="S1118" i="13"/>
  <c r="S1119" i="13"/>
  <c r="S1120" i="13"/>
  <c r="S1121" i="13"/>
  <c r="S1122" i="13"/>
  <c r="S1123" i="13"/>
  <c r="S1124" i="13"/>
  <c r="S1125" i="13"/>
  <c r="S1126" i="13"/>
  <c r="S1127" i="13"/>
  <c r="S1128" i="13"/>
  <c r="S1129" i="13"/>
  <c r="S1130" i="13"/>
  <c r="S1131" i="13"/>
  <c r="S1132" i="13"/>
  <c r="S1133" i="13"/>
  <c r="S1134" i="13"/>
  <c r="S1135" i="13"/>
  <c r="S1136" i="13"/>
  <c r="S1137" i="13"/>
  <c r="S1138" i="13"/>
  <c r="S1139" i="13"/>
  <c r="S1140" i="13"/>
  <c r="S1141" i="13"/>
  <c r="S1142" i="13"/>
  <c r="S1143" i="13"/>
  <c r="S1144" i="13"/>
  <c r="S1145" i="13"/>
  <c r="S1146" i="13"/>
  <c r="S1147" i="13"/>
  <c r="S1148" i="13"/>
  <c r="S1149" i="13"/>
  <c r="S1150" i="13"/>
  <c r="S1151" i="13"/>
  <c r="S1152" i="13"/>
  <c r="S1153" i="13"/>
  <c r="S1154" i="13"/>
  <c r="S1155" i="13"/>
  <c r="S1156" i="13"/>
  <c r="S1157" i="13"/>
  <c r="S1158" i="13"/>
  <c r="S1159" i="13"/>
  <c r="S1160" i="13"/>
  <c r="S1161" i="13"/>
  <c r="S1162" i="13"/>
  <c r="S1163" i="13"/>
  <c r="S1164" i="13"/>
  <c r="S1165" i="13"/>
  <c r="S1166" i="13"/>
  <c r="S1167" i="13"/>
  <c r="S1168" i="13"/>
  <c r="S1169" i="13"/>
  <c r="S1170" i="13"/>
  <c r="S1171" i="13"/>
  <c r="S1172" i="13"/>
  <c r="S1173" i="13"/>
  <c r="S1174" i="13"/>
  <c r="S1175" i="13"/>
  <c r="S1176" i="13"/>
  <c r="S1177" i="13"/>
  <c r="S1178" i="13"/>
  <c r="S1179" i="13"/>
  <c r="S1180" i="13"/>
  <c r="S1181" i="13"/>
  <c r="S1182" i="13"/>
  <c r="S1183" i="13"/>
  <c r="S1184" i="13"/>
  <c r="S1185" i="13"/>
  <c r="S1186" i="13"/>
  <c r="S1187" i="13"/>
  <c r="S1188" i="13"/>
  <c r="S1189" i="13"/>
  <c r="S1190" i="13"/>
  <c r="S1191" i="13"/>
  <c r="S1192" i="13"/>
  <c r="S1193" i="13"/>
  <c r="S1194" i="13"/>
  <c r="S1195" i="13"/>
  <c r="S1196" i="13"/>
  <c r="S1197" i="13"/>
  <c r="S1198" i="13"/>
  <c r="S1199" i="13"/>
  <c r="S1200" i="13"/>
  <c r="S1201" i="13"/>
  <c r="S1202" i="13"/>
  <c r="S1203" i="13"/>
  <c r="S1204" i="13"/>
  <c r="S1205" i="13"/>
  <c r="S1206" i="13"/>
  <c r="S1207" i="13"/>
  <c r="S1208" i="13"/>
  <c r="S1209" i="13"/>
  <c r="S1210" i="13"/>
  <c r="S1211" i="13"/>
  <c r="S1212" i="13"/>
  <c r="S1213" i="13"/>
  <c r="S1214" i="13"/>
  <c r="S1215" i="13"/>
  <c r="S1216" i="13"/>
  <c r="S1217" i="13"/>
  <c r="S1218" i="13"/>
  <c r="S1219" i="13"/>
  <c r="S1220" i="13"/>
  <c r="S1221" i="13"/>
  <c r="S1222" i="13"/>
  <c r="S1223" i="13"/>
  <c r="S1224" i="13"/>
  <c r="S1225" i="13"/>
  <c r="S1226" i="13"/>
  <c r="S1227" i="13"/>
  <c r="S1228" i="13"/>
  <c r="S1229" i="13"/>
  <c r="S1230" i="13"/>
  <c r="S1231" i="13"/>
  <c r="S1232" i="13"/>
  <c r="S1233" i="13"/>
  <c r="S1234" i="13"/>
  <c r="S1235" i="13"/>
  <c r="S1236" i="13"/>
  <c r="S1237" i="13"/>
  <c r="S1238" i="13"/>
  <c r="S1239" i="13"/>
  <c r="S1240" i="13"/>
  <c r="S1241" i="13"/>
  <c r="S1242" i="13"/>
  <c r="S1243" i="13"/>
  <c r="S1244" i="13"/>
  <c r="S1245" i="13"/>
  <c r="S1246" i="13"/>
  <c r="S1247" i="13"/>
  <c r="S1248" i="13"/>
  <c r="S1249" i="13"/>
  <c r="S1250" i="13"/>
  <c r="S1251" i="13"/>
  <c r="S1252" i="13"/>
  <c r="S1253" i="13"/>
  <c r="S1254" i="13"/>
  <c r="S1255" i="13"/>
  <c r="S1256" i="13"/>
  <c r="S1257" i="13"/>
  <c r="S1258" i="13"/>
  <c r="S1259" i="13"/>
  <c r="S1260" i="13"/>
  <c r="S1261" i="13"/>
  <c r="S1262" i="13"/>
  <c r="S1263" i="13"/>
  <c r="S1264" i="13"/>
  <c r="S1265" i="13"/>
  <c r="S1266" i="13"/>
  <c r="S1267" i="13"/>
  <c r="S1268" i="13"/>
  <c r="S1269" i="13"/>
  <c r="S1270" i="13"/>
  <c r="S1271" i="13"/>
  <c r="S1272" i="13"/>
  <c r="S1273" i="13"/>
  <c r="S1274" i="13"/>
  <c r="S1275" i="13"/>
  <c r="S1276" i="13"/>
  <c r="S1277" i="13"/>
  <c r="S1278" i="13"/>
  <c r="S1279" i="13"/>
  <c r="S1280" i="13"/>
  <c r="S1281" i="13"/>
  <c r="S1282" i="13"/>
  <c r="S1283" i="13"/>
  <c r="S1284" i="13"/>
  <c r="S1285" i="13"/>
  <c r="S1286" i="13"/>
  <c r="S1287" i="13"/>
  <c r="S1288" i="13"/>
  <c r="S1289" i="13"/>
  <c r="S1290" i="13"/>
  <c r="S1291" i="13"/>
  <c r="S1292" i="13"/>
  <c r="S1293" i="13"/>
  <c r="S1294" i="13"/>
  <c r="S1295" i="13"/>
  <c r="S1296" i="13"/>
  <c r="S1297" i="13"/>
  <c r="S1298" i="13"/>
  <c r="S1299" i="13"/>
  <c r="S1300" i="13"/>
  <c r="S1301" i="13"/>
  <c r="S1302" i="13"/>
  <c r="S1303" i="13"/>
  <c r="S1304" i="13"/>
  <c r="S1305" i="13"/>
  <c r="S1306" i="13"/>
  <c r="S1307" i="13"/>
  <c r="S1308" i="13"/>
  <c r="S1309" i="13"/>
  <c r="S1310" i="13"/>
  <c r="S1311" i="13"/>
  <c r="S1312" i="13"/>
  <c r="S1313" i="13"/>
  <c r="S1314" i="13"/>
  <c r="S1315" i="13"/>
  <c r="S1316" i="13"/>
  <c r="S1317" i="13"/>
  <c r="S1318" i="13"/>
  <c r="S1319" i="13"/>
  <c r="S1320" i="13"/>
  <c r="S1321" i="13"/>
  <c r="S1322" i="13"/>
  <c r="S1323" i="13"/>
  <c r="S1324" i="13"/>
  <c r="S1325" i="13"/>
  <c r="S1326" i="13"/>
  <c r="S1327" i="13"/>
  <c r="S1328" i="13"/>
  <c r="S1329" i="13"/>
  <c r="S1330" i="13"/>
  <c r="S1331" i="13"/>
  <c r="S1332" i="13"/>
  <c r="S1333" i="13"/>
  <c r="S1334" i="13"/>
  <c r="S1335" i="13"/>
  <c r="S1336" i="13"/>
  <c r="S1337" i="13"/>
  <c r="S1338" i="13"/>
  <c r="S1339" i="13"/>
  <c r="S1340" i="13"/>
  <c r="S1341" i="13"/>
  <c r="S1342" i="13"/>
  <c r="S1343" i="13"/>
  <c r="S1344" i="13"/>
  <c r="S1345" i="13"/>
  <c r="S1346" i="13"/>
  <c r="S1347" i="13"/>
  <c r="S1348" i="13"/>
  <c r="S1349" i="13"/>
  <c r="S1350" i="13"/>
  <c r="S1351" i="13"/>
  <c r="S1352" i="13"/>
  <c r="S1353" i="13"/>
  <c r="S1354" i="13"/>
  <c r="S1355" i="13"/>
  <c r="S1356" i="13"/>
  <c r="S1357" i="13"/>
  <c r="S1358" i="13"/>
  <c r="S1359" i="13"/>
  <c r="S1360" i="13"/>
  <c r="S1361" i="13"/>
  <c r="S1362" i="13"/>
  <c r="S1363" i="13"/>
  <c r="S1364" i="13"/>
  <c r="S1365" i="13"/>
  <c r="S1366" i="13"/>
  <c r="S1367" i="13"/>
  <c r="S1368" i="13"/>
  <c r="S1369" i="13"/>
  <c r="S1370" i="13"/>
  <c r="S1371" i="13"/>
  <c r="S1372" i="13"/>
  <c r="S1373" i="13"/>
  <c r="S1374" i="13"/>
  <c r="S1375" i="13"/>
  <c r="S1376" i="13"/>
  <c r="S1377" i="13"/>
  <c r="S1378" i="13"/>
  <c r="S1379" i="13"/>
  <c r="S1380" i="13"/>
  <c r="S1381" i="13"/>
  <c r="S1382" i="13"/>
  <c r="S1383" i="13"/>
  <c r="S1384" i="13"/>
  <c r="S1385" i="13"/>
  <c r="S1386" i="13"/>
  <c r="S1387" i="13"/>
  <c r="S1388" i="13"/>
  <c r="S1389" i="13"/>
  <c r="S1390" i="13"/>
  <c r="S1391" i="13"/>
  <c r="S1392" i="13"/>
  <c r="S1393" i="13"/>
  <c r="S1394" i="13"/>
  <c r="S1395" i="13"/>
  <c r="S1396" i="13"/>
  <c r="S1397" i="13"/>
  <c r="S1398" i="13"/>
  <c r="S1399" i="13"/>
  <c r="S1400" i="13"/>
  <c r="S1401" i="13"/>
  <c r="S1402" i="13"/>
  <c r="S1403" i="13"/>
  <c r="S1404" i="13"/>
  <c r="S1405" i="13"/>
  <c r="S1406" i="13"/>
  <c r="S1407" i="13"/>
  <c r="S1408" i="13"/>
  <c r="S1409" i="13"/>
  <c r="S1410" i="13"/>
  <c r="S1411" i="13"/>
  <c r="S1412" i="13"/>
  <c r="S1413" i="13"/>
  <c r="S1414" i="13"/>
  <c r="S1415" i="13"/>
  <c r="S1416" i="13"/>
  <c r="S1417" i="13"/>
  <c r="S1418" i="13"/>
  <c r="S1419" i="13"/>
  <c r="S1420" i="13"/>
  <c r="S1421" i="13"/>
  <c r="S1422" i="13"/>
  <c r="S1423" i="13"/>
  <c r="S1424" i="13"/>
  <c r="S1425" i="13"/>
  <c r="S1426" i="13"/>
  <c r="S1427" i="13"/>
  <c r="S1428" i="13"/>
  <c r="S1429" i="13"/>
  <c r="S1430" i="13"/>
  <c r="S1431" i="13"/>
  <c r="S1432" i="13"/>
  <c r="S1433" i="13"/>
  <c r="S1434" i="13"/>
  <c r="S1435" i="13"/>
  <c r="S1436" i="13"/>
  <c r="S1437" i="13"/>
  <c r="S1438" i="13"/>
  <c r="S1439" i="13"/>
  <c r="S1440" i="13"/>
  <c r="S1441" i="13"/>
  <c r="S1442" i="13"/>
  <c r="S1443" i="13"/>
  <c r="S1444" i="13"/>
  <c r="S1445" i="13"/>
  <c r="S1446" i="13"/>
  <c r="S1447" i="13"/>
  <c r="S1448" i="13"/>
  <c r="S1449" i="13"/>
  <c r="S1450" i="13"/>
  <c r="S1451" i="13"/>
  <c r="S1452" i="13"/>
  <c r="S1453" i="13"/>
  <c r="S1454" i="13"/>
  <c r="S1455" i="13"/>
  <c r="S1456" i="13"/>
  <c r="S1457" i="13"/>
  <c r="S1458" i="13"/>
  <c r="S1459" i="13"/>
  <c r="S1460" i="13"/>
  <c r="S1461" i="13"/>
  <c r="S1462" i="13"/>
  <c r="S1463" i="13"/>
  <c r="S1464" i="13"/>
  <c r="S1465" i="13"/>
  <c r="S1466" i="13"/>
  <c r="S1467" i="13"/>
  <c r="S1468" i="13"/>
  <c r="S1469" i="13"/>
  <c r="S1470" i="13"/>
  <c r="S1471" i="13"/>
  <c r="S1472" i="13"/>
  <c r="S1473" i="13"/>
  <c r="S1474" i="13"/>
  <c r="S1475" i="13"/>
  <c r="S1476" i="13"/>
  <c r="S1477" i="13"/>
  <c r="S1478" i="13"/>
  <c r="S1479" i="13"/>
  <c r="S1480" i="13"/>
  <c r="S1481" i="13"/>
  <c r="S1482" i="13"/>
  <c r="S1483" i="13"/>
  <c r="S1484" i="13"/>
  <c r="S1485" i="13"/>
  <c r="S1486" i="13"/>
  <c r="S1487" i="13"/>
  <c r="S1488" i="13"/>
  <c r="S1489" i="13"/>
  <c r="S1490" i="13"/>
  <c r="S1491" i="13"/>
  <c r="S1492" i="13"/>
  <c r="S1493" i="13"/>
  <c r="S1494" i="13"/>
  <c r="S1495" i="13"/>
  <c r="S1496" i="13"/>
  <c r="S1497" i="13"/>
  <c r="S1498" i="13"/>
  <c r="S1499" i="13"/>
  <c r="S1500" i="13"/>
  <c r="S1501" i="13"/>
  <c r="S1502" i="13"/>
  <c r="S1503" i="13"/>
  <c r="S1504" i="13"/>
  <c r="S1505" i="13"/>
  <c r="S1506" i="13"/>
  <c r="S1507" i="13"/>
  <c r="S1508" i="13"/>
  <c r="S1509" i="13"/>
  <c r="S1510" i="13"/>
  <c r="S1511" i="13"/>
  <c r="S1512" i="13"/>
  <c r="S1513" i="13"/>
  <c r="S1514" i="13"/>
  <c r="S1515" i="13"/>
  <c r="S1516" i="13"/>
  <c r="S1517" i="13"/>
  <c r="S1518" i="13"/>
  <c r="S1519" i="13"/>
  <c r="S1520" i="13"/>
  <c r="S1521" i="13"/>
  <c r="S1522" i="13"/>
  <c r="S1523" i="13"/>
  <c r="S1524" i="13"/>
  <c r="S1525" i="13"/>
  <c r="S1526" i="13"/>
  <c r="S1527" i="13"/>
  <c r="S1528" i="13"/>
  <c r="S1529" i="13"/>
  <c r="S1530" i="13"/>
  <c r="S1531" i="13"/>
  <c r="S1532" i="13"/>
  <c r="S1533" i="13"/>
  <c r="S1534" i="13"/>
  <c r="S1535" i="13"/>
  <c r="S1536" i="13"/>
  <c r="S1537" i="13"/>
  <c r="S1538" i="13"/>
  <c r="S1539" i="13"/>
  <c r="S1540" i="13"/>
  <c r="S1541" i="13"/>
  <c r="S1542" i="13"/>
  <c r="S1543" i="13"/>
  <c r="S1544" i="13"/>
  <c r="S1545" i="13"/>
  <c r="S1546" i="13"/>
  <c r="S1547" i="13"/>
  <c r="S1548" i="13"/>
  <c r="S1549" i="13"/>
  <c r="S1550" i="13"/>
  <c r="S1551" i="13"/>
  <c r="S1552" i="13"/>
  <c r="S1553" i="13"/>
  <c r="S1554" i="13"/>
  <c r="S1555" i="13"/>
  <c r="S1556" i="13"/>
  <c r="S1557" i="13"/>
  <c r="S1558" i="13"/>
  <c r="S1559" i="13"/>
  <c r="S1560" i="13"/>
  <c r="S1561" i="13"/>
  <c r="S1562" i="13"/>
  <c r="S1563" i="13"/>
  <c r="S1564" i="13"/>
  <c r="S1565" i="13"/>
  <c r="S1566" i="13"/>
  <c r="S1567" i="13"/>
  <c r="S1568" i="13"/>
  <c r="S1569" i="13"/>
  <c r="S1570" i="13"/>
  <c r="S1571" i="13"/>
  <c r="S1572" i="13"/>
  <c r="S1573" i="13"/>
  <c r="S1574" i="13"/>
  <c r="S1575" i="13"/>
  <c r="S1576" i="13"/>
  <c r="S1577" i="13"/>
  <c r="S1578" i="13"/>
  <c r="S1579" i="13"/>
  <c r="S1580" i="13"/>
  <c r="S1581" i="13"/>
  <c r="S1582" i="13"/>
  <c r="S1583" i="13"/>
  <c r="S1584" i="13"/>
  <c r="S1585" i="13"/>
  <c r="S1586" i="13"/>
  <c r="S1587" i="13"/>
  <c r="S1588" i="13"/>
  <c r="S1589" i="13"/>
  <c r="S1590" i="13"/>
  <c r="S1591" i="13"/>
  <c r="S1592" i="13"/>
  <c r="S1593" i="13"/>
  <c r="S1594" i="13"/>
  <c r="S1595" i="13"/>
  <c r="S1596" i="13"/>
  <c r="S1597" i="13"/>
  <c r="S1598" i="13"/>
  <c r="S1599" i="13"/>
  <c r="S1600" i="13"/>
  <c r="S1601" i="13"/>
  <c r="S1602" i="13"/>
  <c r="S1603" i="13"/>
  <c r="S1604" i="13"/>
  <c r="S1605" i="13"/>
  <c r="S1606" i="13"/>
  <c r="S1607" i="13"/>
  <c r="S1608" i="13"/>
  <c r="S1609" i="13"/>
  <c r="S1610" i="13"/>
  <c r="S1611" i="13"/>
  <c r="S1612" i="13"/>
  <c r="S1613" i="13"/>
  <c r="S1614" i="13"/>
  <c r="S1615" i="13"/>
  <c r="S1616" i="13"/>
  <c r="S1617" i="13"/>
  <c r="S1618" i="13"/>
  <c r="S1619" i="13"/>
  <c r="S1620" i="13"/>
  <c r="S1621" i="13"/>
  <c r="S1622" i="13"/>
  <c r="S1623" i="13"/>
  <c r="S1624" i="13"/>
  <c r="S1625" i="13"/>
  <c r="S1626" i="13"/>
  <c r="S1627" i="13"/>
  <c r="S1628" i="13"/>
  <c r="S1629" i="13"/>
  <c r="S1630" i="13"/>
  <c r="S1631" i="13"/>
  <c r="S1632" i="13"/>
  <c r="S1633" i="13"/>
  <c r="S1634" i="13"/>
  <c r="S1635" i="13"/>
  <c r="S1636" i="13"/>
  <c r="S1637" i="13"/>
  <c r="S1638" i="13"/>
  <c r="S1639" i="13"/>
  <c r="S1640" i="13"/>
  <c r="S1641" i="13"/>
  <c r="S1642" i="13"/>
  <c r="S1643" i="13"/>
  <c r="S1644" i="13"/>
  <c r="S1645" i="13"/>
  <c r="S1646" i="13"/>
  <c r="S1647" i="13"/>
  <c r="S1648" i="13"/>
  <c r="S1649" i="13"/>
  <c r="S1650" i="13"/>
  <c r="S1651" i="13"/>
  <c r="S1652" i="13"/>
  <c r="S1653" i="13"/>
  <c r="S1654" i="13"/>
  <c r="S1655" i="13"/>
  <c r="S1656" i="13"/>
  <c r="S1657" i="13"/>
  <c r="S1658" i="13"/>
  <c r="S1659" i="13"/>
  <c r="S1660" i="13"/>
  <c r="S1661" i="13"/>
  <c r="S1662" i="13"/>
  <c r="S1663" i="13"/>
  <c r="S1664" i="13"/>
  <c r="S1665" i="13"/>
  <c r="S1666" i="13"/>
  <c r="S1667" i="13"/>
  <c r="S1668" i="13"/>
  <c r="S1669" i="13"/>
  <c r="S1670" i="13"/>
  <c r="S1671" i="13"/>
  <c r="S1672" i="13"/>
  <c r="S1673" i="13"/>
  <c r="S1674" i="13"/>
  <c r="S1675" i="13"/>
  <c r="S1676" i="13"/>
  <c r="S1677" i="13"/>
  <c r="S1678" i="13"/>
  <c r="S1679" i="13"/>
  <c r="S1680" i="13"/>
  <c r="S1681" i="13"/>
  <c r="S1682" i="13"/>
  <c r="S1683" i="13"/>
  <c r="S1684" i="13"/>
  <c r="S1685" i="13"/>
  <c r="S1686" i="13"/>
  <c r="S1687" i="13"/>
  <c r="S1688" i="13"/>
  <c r="S1689" i="13"/>
  <c r="S1690" i="13"/>
  <c r="S1691" i="13"/>
  <c r="S1692" i="13"/>
  <c r="S1693" i="13"/>
  <c r="S1694" i="13"/>
  <c r="S1695" i="13"/>
  <c r="S1696" i="13"/>
  <c r="S1697" i="13"/>
  <c r="S1698" i="13"/>
  <c r="S1699" i="13"/>
  <c r="S1700" i="13"/>
  <c r="S1701" i="13"/>
  <c r="S1702" i="13"/>
  <c r="S1703" i="13"/>
  <c r="S1704" i="13"/>
  <c r="S1705" i="13"/>
  <c r="S1706" i="13"/>
  <c r="S1707" i="13"/>
  <c r="S1708" i="13"/>
  <c r="S1709" i="13"/>
  <c r="S1710" i="13"/>
  <c r="S1711" i="13"/>
  <c r="S1712" i="13"/>
  <c r="S1713" i="13"/>
  <c r="S1714" i="13"/>
  <c r="S1715" i="13"/>
  <c r="S1716" i="13"/>
  <c r="S1717" i="13"/>
  <c r="S1718" i="13"/>
  <c r="S1719" i="13"/>
  <c r="S1720" i="13"/>
  <c r="S1721" i="13"/>
  <c r="S1722" i="13"/>
  <c r="S1723" i="13"/>
  <c r="S1724" i="13"/>
  <c r="S1725" i="13"/>
  <c r="S1726" i="13"/>
  <c r="S1727" i="13"/>
  <c r="S1728" i="13"/>
  <c r="S1729" i="13"/>
  <c r="S1730" i="13"/>
  <c r="S1731" i="13"/>
  <c r="S1732" i="13"/>
  <c r="S1733" i="13"/>
  <c r="S1734" i="13"/>
  <c r="S1735" i="13"/>
  <c r="S1736" i="13"/>
  <c r="S1737" i="13"/>
  <c r="S1738" i="13"/>
  <c r="S1739" i="13"/>
  <c r="S1740" i="13"/>
  <c r="S1741" i="13"/>
  <c r="S1742" i="13"/>
  <c r="S1743" i="13"/>
  <c r="S1744" i="13"/>
  <c r="S1745" i="13"/>
  <c r="S1746" i="13"/>
  <c r="S1747" i="13"/>
  <c r="S1748" i="13"/>
  <c r="S1749" i="13"/>
  <c r="S1750" i="13"/>
  <c r="S1751" i="13"/>
  <c r="S1752" i="13"/>
  <c r="S1753" i="13"/>
  <c r="S1754" i="13"/>
  <c r="S1755" i="13"/>
  <c r="S1756" i="13"/>
  <c r="S1757" i="13"/>
  <c r="S1758" i="13"/>
  <c r="S1759" i="13"/>
  <c r="S1760" i="13"/>
  <c r="S1761" i="13"/>
  <c r="S1762" i="13"/>
  <c r="S1763" i="13"/>
  <c r="S1764" i="13"/>
  <c r="S1765" i="13"/>
  <c r="S1766" i="13"/>
  <c r="S1767" i="13"/>
  <c r="S1768" i="13"/>
  <c r="S1769" i="13"/>
  <c r="S1770" i="13"/>
  <c r="S1771" i="13"/>
  <c r="S1772" i="13"/>
  <c r="S1773" i="13"/>
  <c r="S1774" i="13"/>
  <c r="S1775" i="13"/>
  <c r="S1776" i="13"/>
  <c r="S1777" i="13"/>
  <c r="S1778" i="13"/>
  <c r="S1779" i="13"/>
  <c r="S1780" i="13"/>
  <c r="S1781" i="13"/>
  <c r="S1782" i="13"/>
  <c r="S1783" i="13"/>
  <c r="S1784" i="13"/>
  <c r="S1785" i="13"/>
  <c r="S1786" i="13"/>
  <c r="S1787" i="13"/>
  <c r="S1788" i="13"/>
  <c r="S1789" i="13"/>
  <c r="S1790" i="13"/>
  <c r="S1791" i="13"/>
  <c r="S1792" i="13"/>
  <c r="S1793" i="13"/>
  <c r="S1794" i="13"/>
  <c r="S1795" i="13"/>
  <c r="S1796" i="13"/>
  <c r="S1797" i="13"/>
  <c r="S1798" i="13"/>
  <c r="S1799" i="13"/>
  <c r="S1800" i="13"/>
  <c r="S1801" i="13"/>
  <c r="S1802" i="13"/>
  <c r="S1803" i="13"/>
  <c r="S1804" i="13"/>
  <c r="S1805" i="13"/>
  <c r="S1806" i="13"/>
  <c r="S1807" i="13"/>
  <c r="S1808" i="13"/>
  <c r="S1809" i="13"/>
  <c r="S1810" i="13"/>
  <c r="S1811" i="13"/>
  <c r="S1812" i="13"/>
  <c r="S1813" i="13"/>
  <c r="S1814" i="13"/>
  <c r="S1815" i="13"/>
  <c r="S1816" i="13"/>
  <c r="S1817" i="13"/>
  <c r="S1818" i="13"/>
  <c r="S1819" i="13"/>
  <c r="S1820" i="13"/>
  <c r="S1821" i="13"/>
  <c r="S1822" i="13"/>
  <c r="S1823" i="13"/>
  <c r="S1824" i="13"/>
  <c r="S1825" i="13"/>
  <c r="S1826" i="13"/>
  <c r="S1827" i="13"/>
  <c r="S1828" i="13"/>
  <c r="S1829" i="13"/>
  <c r="S1830" i="13"/>
  <c r="S1831" i="13"/>
  <c r="S1832" i="13"/>
  <c r="S1833" i="13"/>
  <c r="S1834" i="13"/>
  <c r="S1835" i="13"/>
  <c r="S1836" i="13"/>
  <c r="S1837" i="13"/>
  <c r="S1838" i="13"/>
  <c r="S1839" i="13"/>
  <c r="S1840" i="13"/>
  <c r="S1841" i="13"/>
  <c r="S1842" i="13"/>
  <c r="S1843" i="13"/>
  <c r="S1844" i="13"/>
  <c r="S1845" i="13"/>
  <c r="S1846" i="13"/>
  <c r="S1847" i="13"/>
  <c r="S1848" i="13"/>
  <c r="S1849" i="13"/>
  <c r="S1850" i="13"/>
  <c r="S1851" i="13"/>
  <c r="S1852" i="13"/>
  <c r="S1853" i="13"/>
  <c r="S1854" i="13"/>
  <c r="S1855" i="13"/>
  <c r="S1856" i="13"/>
  <c r="S1857" i="13"/>
  <c r="S1858" i="13"/>
  <c r="S1859" i="13"/>
  <c r="S1860" i="13"/>
  <c r="S1861" i="13"/>
  <c r="S1862" i="13"/>
  <c r="S1863" i="13"/>
  <c r="S1864" i="13"/>
  <c r="S1865" i="13"/>
  <c r="S1866" i="13"/>
  <c r="S1867" i="13"/>
  <c r="S1868" i="13"/>
  <c r="S1869" i="13"/>
  <c r="S1870" i="13"/>
  <c r="S1871" i="13"/>
  <c r="S1872" i="13"/>
  <c r="S1873" i="13"/>
  <c r="S1874" i="13"/>
  <c r="S1875" i="13"/>
  <c r="S1876" i="13"/>
  <c r="S1877" i="13"/>
  <c r="S1878" i="13"/>
  <c r="S1879" i="13"/>
  <c r="S1880" i="13"/>
  <c r="S1881" i="13"/>
  <c r="S1882" i="13"/>
  <c r="S1883" i="13"/>
  <c r="S1884" i="13"/>
  <c r="S1885" i="13"/>
  <c r="S1886" i="13"/>
  <c r="S1887" i="13"/>
  <c r="S1888" i="13"/>
  <c r="S1889" i="13"/>
  <c r="S1890" i="13"/>
  <c r="S1891" i="13"/>
  <c r="S1892" i="13"/>
  <c r="S1893" i="13"/>
  <c r="S1894" i="13"/>
  <c r="S1895" i="13"/>
  <c r="S1896" i="13"/>
  <c r="S1897" i="13"/>
  <c r="S1898" i="13"/>
  <c r="S1899" i="13"/>
  <c r="S1900" i="13"/>
  <c r="S1901" i="13"/>
  <c r="S1902" i="13"/>
  <c r="S1903" i="13"/>
  <c r="S1904" i="13"/>
  <c r="S1905" i="13"/>
  <c r="S1906" i="13"/>
  <c r="S1907" i="13"/>
  <c r="S1908" i="13"/>
  <c r="S1909" i="13"/>
  <c r="S1910" i="13"/>
  <c r="S1911" i="13"/>
  <c r="S1912" i="13"/>
  <c r="S1913" i="13"/>
  <c r="S1914" i="13"/>
  <c r="S1915" i="13"/>
  <c r="S1916" i="13"/>
  <c r="S1917" i="13"/>
  <c r="S1918" i="13"/>
  <c r="S1919" i="13"/>
  <c r="S1920" i="13"/>
  <c r="S1921" i="13"/>
  <c r="S1922" i="13"/>
  <c r="S1923" i="13"/>
  <c r="S1924" i="13"/>
  <c r="S1925" i="13"/>
  <c r="S1926" i="13"/>
  <c r="S1927" i="13"/>
  <c r="S1928" i="13"/>
  <c r="S1929" i="13"/>
  <c r="S1930" i="13"/>
  <c r="S1931" i="13"/>
  <c r="S1932" i="13"/>
  <c r="S1933" i="13"/>
  <c r="S1934" i="13"/>
  <c r="S1935" i="13"/>
  <c r="S1936" i="13"/>
  <c r="S1937" i="13"/>
  <c r="S1938" i="13"/>
  <c r="S1939" i="13"/>
  <c r="S1940" i="13"/>
  <c r="S1941" i="13"/>
  <c r="S1942" i="13"/>
  <c r="S1943" i="13"/>
  <c r="S1944" i="13"/>
  <c r="S1945" i="13"/>
  <c r="S1946" i="13"/>
  <c r="S1947" i="13"/>
  <c r="S1948" i="13"/>
  <c r="S1949" i="13"/>
  <c r="S1950" i="13"/>
  <c r="S1951" i="13"/>
  <c r="S1952" i="13"/>
  <c r="S1953" i="13"/>
  <c r="S1954" i="13"/>
  <c r="S1955" i="13"/>
  <c r="S1956" i="13"/>
  <c r="S1957" i="13"/>
  <c r="S1958" i="13"/>
  <c r="S1959" i="13"/>
  <c r="S1960" i="13"/>
  <c r="S1961" i="13"/>
  <c r="S1962" i="13"/>
  <c r="S1963" i="13"/>
  <c r="S1964" i="13"/>
  <c r="S1965" i="13"/>
  <c r="S1966" i="13"/>
  <c r="S1967" i="13"/>
  <c r="S1968" i="13"/>
  <c r="S1969" i="13"/>
  <c r="S1970" i="13"/>
  <c r="S1971" i="13"/>
  <c r="S1972" i="13"/>
  <c r="S1973" i="13"/>
  <c r="S1974" i="13"/>
  <c r="S1975" i="13"/>
  <c r="S1976" i="13"/>
  <c r="S1977" i="13"/>
  <c r="S1978" i="13"/>
  <c r="S1979" i="13"/>
  <c r="S1980" i="13"/>
  <c r="S1981" i="13"/>
  <c r="S1982" i="13"/>
  <c r="S1983" i="13"/>
  <c r="S1984" i="13"/>
  <c r="S1985" i="13"/>
  <c r="S1986" i="13"/>
  <c r="S1987" i="13"/>
  <c r="S1988" i="13"/>
  <c r="S1989" i="13"/>
  <c r="S1990" i="13"/>
  <c r="S1991" i="13"/>
  <c r="S1992" i="13"/>
  <c r="S1993" i="13"/>
  <c r="S1994" i="13"/>
  <c r="S1995" i="13"/>
  <c r="S1996" i="13"/>
  <c r="S1997" i="13"/>
  <c r="S1998" i="13"/>
  <c r="S1999" i="13"/>
  <c r="S2000" i="13"/>
  <c r="S2001" i="13"/>
  <c r="R2" i="13"/>
  <c r="R3" i="13"/>
  <c r="R4" i="13"/>
  <c r="R5" i="13"/>
  <c r="R6" i="13"/>
  <c r="R7" i="13"/>
  <c r="R8" i="13"/>
  <c r="R9" i="13"/>
  <c r="R10" i="13"/>
  <c r="R11" i="13"/>
  <c r="R12" i="13"/>
  <c r="R13" i="13"/>
  <c r="R14" i="13"/>
  <c r="R15" i="13"/>
  <c r="R16" i="13"/>
  <c r="R17" i="13"/>
  <c r="R18" i="13"/>
  <c r="R19" i="13"/>
  <c r="R20" i="13"/>
  <c r="R21" i="13"/>
  <c r="R22" i="13"/>
  <c r="R23" i="13"/>
  <c r="R24" i="13"/>
  <c r="R25" i="13"/>
  <c r="R26" i="13"/>
  <c r="R27" i="13"/>
  <c r="R28" i="13"/>
  <c r="R29" i="13"/>
  <c r="R30" i="13"/>
  <c r="R31" i="13"/>
  <c r="R32" i="13"/>
  <c r="R33" i="13"/>
  <c r="R34" i="13"/>
  <c r="R35" i="13"/>
  <c r="R36" i="13"/>
  <c r="R37" i="13"/>
  <c r="R38" i="13"/>
  <c r="R39" i="13"/>
  <c r="R40" i="13"/>
  <c r="R41" i="13"/>
  <c r="R42" i="13"/>
  <c r="R43" i="13"/>
  <c r="R44" i="13"/>
  <c r="R45" i="13"/>
  <c r="R46" i="13"/>
  <c r="R47" i="13"/>
  <c r="R48" i="13"/>
  <c r="R49" i="13"/>
  <c r="R50" i="13"/>
  <c r="R51" i="13"/>
  <c r="R52" i="13"/>
  <c r="R53" i="13"/>
  <c r="R54" i="13"/>
  <c r="R55" i="13"/>
  <c r="R56" i="13"/>
  <c r="R57" i="13"/>
  <c r="R58" i="13"/>
  <c r="R59" i="13"/>
  <c r="R60" i="13"/>
  <c r="R61" i="13"/>
  <c r="R62" i="13"/>
  <c r="R63" i="13"/>
  <c r="R64" i="13"/>
  <c r="R65" i="13"/>
  <c r="R66" i="13"/>
  <c r="R67" i="13"/>
  <c r="R68" i="13"/>
  <c r="R69" i="13"/>
  <c r="R70" i="13"/>
  <c r="R71" i="13"/>
  <c r="R72" i="13"/>
  <c r="R73" i="13"/>
  <c r="R74" i="13"/>
  <c r="R75" i="13"/>
  <c r="R76" i="13"/>
  <c r="R77" i="13"/>
  <c r="R78" i="13"/>
  <c r="R79" i="13"/>
  <c r="R80" i="13"/>
  <c r="R81" i="13"/>
  <c r="R82" i="13"/>
  <c r="R83" i="13"/>
  <c r="R84" i="13"/>
  <c r="R85" i="13"/>
  <c r="R86" i="13"/>
  <c r="R87" i="13"/>
  <c r="R88" i="13"/>
  <c r="R89" i="13"/>
  <c r="R90" i="13"/>
  <c r="R91" i="13"/>
  <c r="R92" i="13"/>
  <c r="R93" i="13"/>
  <c r="R94" i="13"/>
  <c r="R95" i="13"/>
  <c r="R96" i="13"/>
  <c r="R97" i="13"/>
  <c r="R98" i="13"/>
  <c r="R99" i="13"/>
  <c r="R100" i="13"/>
  <c r="R101" i="13"/>
  <c r="R102" i="13"/>
  <c r="R103" i="13"/>
  <c r="R104" i="13"/>
  <c r="R105" i="13"/>
  <c r="R106" i="13"/>
  <c r="R107" i="13"/>
  <c r="R108" i="13"/>
  <c r="R109" i="13"/>
  <c r="R110" i="13"/>
  <c r="R111" i="13"/>
  <c r="R112" i="13"/>
  <c r="R113" i="13"/>
  <c r="R114" i="13"/>
  <c r="R115" i="13"/>
  <c r="R116" i="13"/>
  <c r="R117" i="13"/>
  <c r="R118" i="13"/>
  <c r="R119" i="13"/>
  <c r="R120" i="13"/>
  <c r="R121" i="13"/>
  <c r="R122" i="13"/>
  <c r="R123" i="13"/>
  <c r="R124" i="13"/>
  <c r="R125" i="13"/>
  <c r="R126" i="13"/>
  <c r="R127" i="13"/>
  <c r="R128" i="13"/>
  <c r="R129" i="13"/>
  <c r="R130" i="13"/>
  <c r="R131" i="13"/>
  <c r="R132" i="13"/>
  <c r="R133" i="13"/>
  <c r="R134" i="13"/>
  <c r="R135" i="13"/>
  <c r="R136" i="13"/>
  <c r="R137" i="13"/>
  <c r="R138" i="13"/>
  <c r="R139" i="13"/>
  <c r="R140" i="13"/>
  <c r="R141" i="13"/>
  <c r="R142" i="13"/>
  <c r="R143" i="13"/>
  <c r="R144" i="13"/>
  <c r="R145" i="13"/>
  <c r="R146" i="13"/>
  <c r="R147" i="13"/>
  <c r="R148" i="13"/>
  <c r="R149" i="13"/>
  <c r="R150" i="13"/>
  <c r="R151" i="13"/>
  <c r="R152" i="13"/>
  <c r="R153" i="13"/>
  <c r="R154" i="13"/>
  <c r="R155" i="13"/>
  <c r="R156" i="13"/>
  <c r="R157" i="13"/>
  <c r="R158" i="13"/>
  <c r="R159" i="13"/>
  <c r="R160" i="13"/>
  <c r="R161" i="13"/>
  <c r="R162" i="13"/>
  <c r="R163" i="13"/>
  <c r="R164" i="13"/>
  <c r="R165" i="13"/>
  <c r="R166" i="13"/>
  <c r="R167" i="13"/>
  <c r="R168" i="13"/>
  <c r="R169" i="13"/>
  <c r="R170" i="13"/>
  <c r="R171" i="13"/>
  <c r="R172" i="13"/>
  <c r="R173" i="13"/>
  <c r="R174" i="13"/>
  <c r="R175" i="13"/>
  <c r="R176" i="13"/>
  <c r="R177" i="13"/>
  <c r="R178" i="13"/>
  <c r="R179" i="13"/>
  <c r="R180" i="13"/>
  <c r="R181" i="13"/>
  <c r="R182" i="13"/>
  <c r="R183" i="13"/>
  <c r="R184" i="13"/>
  <c r="R185" i="13"/>
  <c r="R186" i="13"/>
  <c r="R187" i="13"/>
  <c r="R188" i="13"/>
  <c r="R189" i="13"/>
  <c r="R190" i="13"/>
  <c r="R191" i="13"/>
  <c r="R192" i="13"/>
  <c r="R193" i="13"/>
  <c r="R194" i="13"/>
  <c r="R195" i="13"/>
  <c r="R196" i="13"/>
  <c r="R197" i="13"/>
  <c r="R198" i="13"/>
  <c r="R199" i="13"/>
  <c r="R200" i="13"/>
  <c r="R201" i="13"/>
  <c r="R202" i="13"/>
  <c r="R203" i="13"/>
  <c r="R204" i="13"/>
  <c r="R205" i="13"/>
  <c r="R206" i="13"/>
  <c r="R207" i="13"/>
  <c r="R208" i="13"/>
  <c r="R209" i="13"/>
  <c r="R210" i="13"/>
  <c r="R211" i="13"/>
  <c r="R212" i="13"/>
  <c r="R213" i="13"/>
  <c r="R214" i="13"/>
  <c r="R215" i="13"/>
  <c r="R216" i="13"/>
  <c r="R217" i="13"/>
  <c r="R218" i="13"/>
  <c r="R219" i="13"/>
  <c r="R220" i="13"/>
  <c r="R221" i="13"/>
  <c r="R222" i="13"/>
  <c r="R223" i="13"/>
  <c r="R224" i="13"/>
  <c r="R225" i="13"/>
  <c r="R226" i="13"/>
  <c r="R227" i="13"/>
  <c r="R228" i="13"/>
  <c r="R229" i="13"/>
  <c r="R230" i="13"/>
  <c r="R231" i="13"/>
  <c r="R232" i="13"/>
  <c r="R233" i="13"/>
  <c r="R234" i="13"/>
  <c r="R235" i="13"/>
  <c r="R236" i="13"/>
  <c r="R237" i="13"/>
  <c r="R238" i="13"/>
  <c r="R239" i="13"/>
  <c r="R240" i="13"/>
  <c r="R241" i="13"/>
  <c r="R242" i="13"/>
  <c r="R243" i="13"/>
  <c r="R244" i="13"/>
  <c r="R245" i="13"/>
  <c r="R246" i="13"/>
  <c r="R247" i="13"/>
  <c r="R248" i="13"/>
  <c r="R249" i="13"/>
  <c r="R250" i="13"/>
  <c r="R251" i="13"/>
  <c r="R252" i="13"/>
  <c r="R253" i="13"/>
  <c r="R254" i="13"/>
  <c r="R255" i="13"/>
  <c r="R256" i="13"/>
  <c r="R257" i="13"/>
  <c r="R258" i="13"/>
  <c r="R259" i="13"/>
  <c r="R260" i="13"/>
  <c r="R261" i="13"/>
  <c r="R262" i="13"/>
  <c r="R263" i="13"/>
  <c r="R264" i="13"/>
  <c r="R265" i="13"/>
  <c r="R266" i="13"/>
  <c r="R267" i="13"/>
  <c r="R268" i="13"/>
  <c r="R269" i="13"/>
  <c r="R270" i="13"/>
  <c r="R271" i="13"/>
  <c r="R272" i="13"/>
  <c r="R273" i="13"/>
  <c r="R274" i="13"/>
  <c r="R275" i="13"/>
  <c r="R276" i="13"/>
  <c r="R277" i="13"/>
  <c r="R278" i="13"/>
  <c r="R279" i="13"/>
  <c r="R280" i="13"/>
  <c r="R281" i="13"/>
  <c r="R282" i="13"/>
  <c r="R283" i="13"/>
  <c r="R284" i="13"/>
  <c r="R285" i="13"/>
  <c r="R286" i="13"/>
  <c r="R287" i="13"/>
  <c r="R288" i="13"/>
  <c r="R289" i="13"/>
  <c r="R290" i="13"/>
  <c r="R291" i="13"/>
  <c r="R292" i="13"/>
  <c r="R293" i="13"/>
  <c r="R294" i="13"/>
  <c r="R295" i="13"/>
  <c r="R296" i="13"/>
  <c r="R297" i="13"/>
  <c r="R298" i="13"/>
  <c r="R299" i="13"/>
  <c r="R300" i="13"/>
  <c r="R301" i="13"/>
  <c r="R302" i="13"/>
  <c r="R303" i="13"/>
  <c r="R304" i="13"/>
  <c r="R305" i="13"/>
  <c r="R306" i="13"/>
  <c r="R307" i="13"/>
  <c r="R308" i="13"/>
  <c r="R309" i="13"/>
  <c r="R310" i="13"/>
  <c r="R311" i="13"/>
  <c r="R312" i="13"/>
  <c r="R313" i="13"/>
  <c r="R314" i="13"/>
  <c r="R315" i="13"/>
  <c r="R316" i="13"/>
  <c r="R317" i="13"/>
  <c r="R318" i="13"/>
  <c r="R319" i="13"/>
  <c r="R320" i="13"/>
  <c r="R321" i="13"/>
  <c r="R322" i="13"/>
  <c r="R323" i="13"/>
  <c r="R324" i="13"/>
  <c r="R325" i="13"/>
  <c r="R326" i="13"/>
  <c r="R327" i="13"/>
  <c r="R328" i="13"/>
  <c r="R329" i="13"/>
  <c r="R330" i="13"/>
  <c r="R331" i="13"/>
  <c r="R332" i="13"/>
  <c r="R333" i="13"/>
  <c r="R334" i="13"/>
  <c r="R335" i="13"/>
  <c r="R336" i="13"/>
  <c r="R337" i="13"/>
  <c r="R338" i="13"/>
  <c r="R339" i="13"/>
  <c r="R340" i="13"/>
  <c r="R341" i="13"/>
  <c r="R342" i="13"/>
  <c r="R343" i="13"/>
  <c r="R344" i="13"/>
  <c r="R345" i="13"/>
  <c r="R346" i="13"/>
  <c r="R347" i="13"/>
  <c r="R348" i="13"/>
  <c r="R349" i="13"/>
  <c r="R350" i="13"/>
  <c r="R351" i="13"/>
  <c r="R352" i="13"/>
  <c r="R353" i="13"/>
  <c r="R354" i="13"/>
  <c r="R355" i="13"/>
  <c r="R356" i="13"/>
  <c r="R357" i="13"/>
  <c r="R358" i="13"/>
  <c r="R359" i="13"/>
  <c r="R360" i="13"/>
  <c r="R361" i="13"/>
  <c r="R362" i="13"/>
  <c r="R363" i="13"/>
  <c r="R364" i="13"/>
  <c r="R365" i="13"/>
  <c r="R366" i="13"/>
  <c r="R367" i="13"/>
  <c r="R368" i="13"/>
  <c r="R369" i="13"/>
  <c r="R370" i="13"/>
  <c r="R371" i="13"/>
  <c r="R372" i="13"/>
  <c r="R373" i="13"/>
  <c r="R374" i="13"/>
  <c r="R375" i="13"/>
  <c r="R376" i="13"/>
  <c r="R377" i="13"/>
  <c r="R378" i="13"/>
  <c r="R379" i="13"/>
  <c r="R380" i="13"/>
  <c r="R381" i="13"/>
  <c r="R382" i="13"/>
  <c r="R383" i="13"/>
  <c r="R384" i="13"/>
  <c r="R385" i="13"/>
  <c r="R386" i="13"/>
  <c r="R387" i="13"/>
  <c r="R388" i="13"/>
  <c r="R389" i="13"/>
  <c r="R390" i="13"/>
  <c r="R391" i="13"/>
  <c r="R392" i="13"/>
  <c r="R393" i="13"/>
  <c r="R394" i="13"/>
  <c r="R395" i="13"/>
  <c r="R396" i="13"/>
  <c r="R397" i="13"/>
  <c r="R398" i="13"/>
  <c r="R399" i="13"/>
  <c r="R400" i="13"/>
  <c r="R401" i="13"/>
  <c r="R402" i="13"/>
  <c r="R403" i="13"/>
  <c r="R404" i="13"/>
  <c r="R405" i="13"/>
  <c r="R406" i="13"/>
  <c r="R407" i="13"/>
  <c r="R408" i="13"/>
  <c r="R409" i="13"/>
  <c r="R410" i="13"/>
  <c r="R411" i="13"/>
  <c r="R412" i="13"/>
  <c r="R413" i="13"/>
  <c r="R414" i="13"/>
  <c r="R415" i="13"/>
  <c r="R416" i="13"/>
  <c r="R417" i="13"/>
  <c r="R418" i="13"/>
  <c r="R419" i="13"/>
  <c r="R420" i="13"/>
  <c r="R421" i="13"/>
  <c r="R422" i="13"/>
  <c r="R423" i="13"/>
  <c r="R424" i="13"/>
  <c r="R425" i="13"/>
  <c r="R426" i="13"/>
  <c r="R427" i="13"/>
  <c r="R428" i="13"/>
  <c r="R429" i="13"/>
  <c r="R430" i="13"/>
  <c r="R431" i="13"/>
  <c r="R432" i="13"/>
  <c r="R433" i="13"/>
  <c r="R434" i="13"/>
  <c r="R435" i="13"/>
  <c r="R436" i="13"/>
  <c r="R437" i="13"/>
  <c r="R438" i="13"/>
  <c r="R439" i="13"/>
  <c r="R440" i="13"/>
  <c r="R441" i="13"/>
  <c r="R442" i="13"/>
  <c r="R443" i="13"/>
  <c r="R444" i="13"/>
  <c r="R445" i="13"/>
  <c r="R446" i="13"/>
  <c r="R447" i="13"/>
  <c r="R448" i="13"/>
  <c r="R449" i="13"/>
  <c r="R450" i="13"/>
  <c r="R451" i="13"/>
  <c r="R452" i="13"/>
  <c r="R453" i="13"/>
  <c r="R454" i="13"/>
  <c r="R455" i="13"/>
  <c r="R456" i="13"/>
  <c r="R457" i="13"/>
  <c r="R458" i="13"/>
  <c r="R459" i="13"/>
  <c r="R460" i="13"/>
  <c r="R461" i="13"/>
  <c r="R462" i="13"/>
  <c r="R463" i="13"/>
  <c r="R464" i="13"/>
  <c r="R465" i="13"/>
  <c r="R466" i="13"/>
  <c r="R467" i="13"/>
  <c r="R468" i="13"/>
  <c r="R469" i="13"/>
  <c r="R470" i="13"/>
  <c r="R471" i="13"/>
  <c r="R472" i="13"/>
  <c r="R473" i="13"/>
  <c r="R474" i="13"/>
  <c r="R475" i="13"/>
  <c r="R476" i="13"/>
  <c r="R477" i="13"/>
  <c r="R478" i="13"/>
  <c r="R479" i="13"/>
  <c r="R480" i="13"/>
  <c r="R481" i="13"/>
  <c r="R482" i="13"/>
  <c r="R483" i="13"/>
  <c r="R484" i="13"/>
  <c r="R485" i="13"/>
  <c r="R486" i="13"/>
  <c r="R487" i="13"/>
  <c r="R488" i="13"/>
  <c r="R489" i="13"/>
  <c r="R490" i="13"/>
  <c r="R491" i="13"/>
  <c r="R492" i="13"/>
  <c r="R493" i="13"/>
  <c r="R494" i="13"/>
  <c r="R495" i="13"/>
  <c r="R496" i="13"/>
  <c r="R497" i="13"/>
  <c r="R498" i="13"/>
  <c r="R499" i="13"/>
  <c r="R500" i="13"/>
  <c r="R501" i="13"/>
  <c r="R502" i="13"/>
  <c r="R503" i="13"/>
  <c r="R504" i="13"/>
  <c r="R505" i="13"/>
  <c r="R506" i="13"/>
  <c r="R507" i="13"/>
  <c r="R508" i="13"/>
  <c r="R509" i="13"/>
  <c r="R510" i="13"/>
  <c r="R511" i="13"/>
  <c r="R512" i="13"/>
  <c r="R513" i="13"/>
  <c r="R514" i="13"/>
  <c r="R515" i="13"/>
  <c r="R516" i="13"/>
  <c r="R517" i="13"/>
  <c r="R518" i="13"/>
  <c r="R519" i="13"/>
  <c r="R520" i="13"/>
  <c r="R521" i="13"/>
  <c r="R522" i="13"/>
  <c r="R523" i="13"/>
  <c r="R524" i="13"/>
  <c r="R525" i="13"/>
  <c r="R526" i="13"/>
  <c r="R527" i="13"/>
  <c r="R528" i="13"/>
  <c r="R529" i="13"/>
  <c r="R530" i="13"/>
  <c r="R531" i="13"/>
  <c r="R532" i="13"/>
  <c r="R533" i="13"/>
  <c r="R534" i="13"/>
  <c r="R535" i="13"/>
  <c r="R536" i="13"/>
  <c r="R537" i="13"/>
  <c r="R538" i="13"/>
  <c r="R539" i="13"/>
  <c r="R540" i="13"/>
  <c r="R541" i="13"/>
  <c r="R542" i="13"/>
  <c r="R543" i="13"/>
  <c r="R544" i="13"/>
  <c r="R545" i="13"/>
  <c r="R546" i="13"/>
  <c r="R547" i="13"/>
  <c r="R548" i="13"/>
  <c r="R549" i="13"/>
  <c r="R550" i="13"/>
  <c r="R551" i="13"/>
  <c r="R552" i="13"/>
  <c r="R553" i="13"/>
  <c r="R554" i="13"/>
  <c r="R555" i="13"/>
  <c r="R556" i="13"/>
  <c r="R557" i="13"/>
  <c r="R558" i="13"/>
  <c r="R559" i="13"/>
  <c r="R560" i="13"/>
  <c r="R561" i="13"/>
  <c r="R562" i="13"/>
  <c r="R563" i="13"/>
  <c r="R564" i="13"/>
  <c r="R565" i="13"/>
  <c r="R566" i="13"/>
  <c r="R567" i="13"/>
  <c r="R568" i="13"/>
  <c r="R569" i="13"/>
  <c r="R570" i="13"/>
  <c r="R571" i="13"/>
  <c r="R572" i="13"/>
  <c r="R573" i="13"/>
  <c r="R574" i="13"/>
  <c r="R575" i="13"/>
  <c r="R576" i="13"/>
  <c r="R577" i="13"/>
  <c r="R578" i="13"/>
  <c r="R579" i="13"/>
  <c r="R580" i="13"/>
  <c r="R581" i="13"/>
  <c r="R582" i="13"/>
  <c r="R583" i="13"/>
  <c r="R584" i="13"/>
  <c r="R585" i="13"/>
  <c r="R586" i="13"/>
  <c r="R587" i="13"/>
  <c r="R588" i="13"/>
  <c r="R589" i="13"/>
  <c r="R590" i="13"/>
  <c r="R591" i="13"/>
  <c r="R592" i="13"/>
  <c r="R593" i="13"/>
  <c r="R594" i="13"/>
  <c r="R595" i="13"/>
  <c r="R596" i="13"/>
  <c r="R597" i="13"/>
  <c r="R598" i="13"/>
  <c r="R599" i="13"/>
  <c r="R600" i="13"/>
  <c r="R601" i="13"/>
  <c r="R602" i="13"/>
  <c r="R603" i="13"/>
  <c r="R604" i="13"/>
  <c r="R605" i="13"/>
  <c r="R606" i="13"/>
  <c r="R607" i="13"/>
  <c r="R608" i="13"/>
  <c r="R609" i="13"/>
  <c r="R610" i="13"/>
  <c r="R611" i="13"/>
  <c r="R612" i="13"/>
  <c r="R613" i="13"/>
  <c r="R614" i="13"/>
  <c r="R615" i="13"/>
  <c r="R616" i="13"/>
  <c r="R617" i="13"/>
  <c r="R618" i="13"/>
  <c r="R619" i="13"/>
  <c r="R620" i="13"/>
  <c r="R621" i="13"/>
  <c r="R622" i="13"/>
  <c r="R623" i="13"/>
  <c r="R624" i="13"/>
  <c r="R625" i="13"/>
  <c r="R626" i="13"/>
  <c r="R627" i="13"/>
  <c r="R628" i="13"/>
  <c r="R629" i="13"/>
  <c r="R630" i="13"/>
  <c r="R631" i="13"/>
  <c r="R632" i="13"/>
  <c r="R633" i="13"/>
  <c r="R634" i="13"/>
  <c r="R635" i="13"/>
  <c r="R636" i="13"/>
  <c r="R637" i="13"/>
  <c r="R638" i="13"/>
  <c r="R639" i="13"/>
  <c r="R640" i="13"/>
  <c r="R641" i="13"/>
  <c r="R642" i="13"/>
  <c r="R643" i="13"/>
  <c r="R644" i="13"/>
  <c r="R645" i="13"/>
  <c r="R646" i="13"/>
  <c r="R647" i="13"/>
  <c r="R648" i="13"/>
  <c r="R649" i="13"/>
  <c r="R650" i="13"/>
  <c r="R651" i="13"/>
  <c r="R652" i="13"/>
  <c r="R653" i="13"/>
  <c r="R654" i="13"/>
  <c r="R655" i="13"/>
  <c r="R656" i="13"/>
  <c r="R657" i="13"/>
  <c r="R658" i="13"/>
  <c r="R659" i="13"/>
  <c r="R660" i="13"/>
  <c r="R661" i="13"/>
  <c r="R662" i="13"/>
  <c r="R663" i="13"/>
  <c r="R664" i="13"/>
  <c r="R665" i="13"/>
  <c r="R666" i="13"/>
  <c r="R667" i="13"/>
  <c r="R668" i="13"/>
  <c r="R669" i="13"/>
  <c r="R670" i="13"/>
  <c r="R671" i="13"/>
  <c r="R672" i="13"/>
  <c r="R673" i="13"/>
  <c r="R674" i="13"/>
  <c r="R675" i="13"/>
  <c r="R676" i="13"/>
  <c r="R677" i="13"/>
  <c r="R678" i="13"/>
  <c r="R679" i="13"/>
  <c r="R680" i="13"/>
  <c r="R681" i="13"/>
  <c r="R682" i="13"/>
  <c r="R683" i="13"/>
  <c r="R684" i="13"/>
  <c r="R685" i="13"/>
  <c r="R686" i="13"/>
  <c r="R687" i="13"/>
  <c r="R688" i="13"/>
  <c r="R689" i="13"/>
  <c r="R690" i="13"/>
  <c r="R691" i="13"/>
  <c r="R692" i="13"/>
  <c r="R693" i="13"/>
  <c r="R694" i="13"/>
  <c r="R695" i="13"/>
  <c r="R696" i="13"/>
  <c r="R697" i="13"/>
  <c r="R698" i="13"/>
  <c r="R699" i="13"/>
  <c r="R700" i="13"/>
  <c r="R701" i="13"/>
  <c r="R702" i="13"/>
  <c r="R703" i="13"/>
  <c r="R704" i="13"/>
  <c r="R705" i="13"/>
  <c r="R706" i="13"/>
  <c r="R707" i="13"/>
  <c r="R708" i="13"/>
  <c r="R709" i="13"/>
  <c r="R710" i="13"/>
  <c r="R711" i="13"/>
  <c r="R712" i="13"/>
  <c r="R713" i="13"/>
  <c r="R714" i="13"/>
  <c r="R715" i="13"/>
  <c r="R716" i="13"/>
  <c r="R717" i="13"/>
  <c r="R718" i="13"/>
  <c r="R719" i="13"/>
  <c r="R720" i="13"/>
  <c r="R721" i="13"/>
  <c r="R722" i="13"/>
  <c r="R723" i="13"/>
  <c r="R724" i="13"/>
  <c r="R725" i="13"/>
  <c r="R726" i="13"/>
  <c r="R727" i="13"/>
  <c r="R728" i="13"/>
  <c r="R729" i="13"/>
  <c r="R730" i="13"/>
  <c r="R731" i="13"/>
  <c r="R732" i="13"/>
  <c r="R733" i="13"/>
  <c r="R734" i="13"/>
  <c r="R735" i="13"/>
  <c r="R736" i="13"/>
  <c r="R737" i="13"/>
  <c r="R738" i="13"/>
  <c r="R739" i="13"/>
  <c r="R740" i="13"/>
  <c r="R741" i="13"/>
  <c r="R742" i="13"/>
  <c r="R743" i="13"/>
  <c r="R744" i="13"/>
  <c r="R745" i="13"/>
  <c r="R746" i="13"/>
  <c r="R747" i="13"/>
  <c r="R748" i="13"/>
  <c r="R749" i="13"/>
  <c r="R750" i="13"/>
  <c r="R751" i="13"/>
  <c r="R752" i="13"/>
  <c r="R753" i="13"/>
  <c r="R754" i="13"/>
  <c r="R755" i="13"/>
  <c r="R756" i="13"/>
  <c r="R757" i="13"/>
  <c r="R758" i="13"/>
  <c r="R759" i="13"/>
  <c r="R760" i="13"/>
  <c r="R761" i="13"/>
  <c r="R762" i="13"/>
  <c r="R763" i="13"/>
  <c r="R764" i="13"/>
  <c r="R765" i="13"/>
  <c r="R766" i="13"/>
  <c r="R767" i="13"/>
  <c r="R768" i="13"/>
  <c r="R769" i="13"/>
  <c r="R770" i="13"/>
  <c r="R771" i="13"/>
  <c r="R772" i="13"/>
  <c r="R773" i="13"/>
  <c r="R774" i="13"/>
  <c r="R775" i="13"/>
  <c r="R776" i="13"/>
  <c r="R777" i="13"/>
  <c r="R778" i="13"/>
  <c r="R779" i="13"/>
  <c r="R780" i="13"/>
  <c r="R781" i="13"/>
  <c r="R782" i="13"/>
  <c r="R783" i="13"/>
  <c r="R784" i="13"/>
  <c r="R785" i="13"/>
  <c r="R786" i="13"/>
  <c r="R787" i="13"/>
  <c r="R788" i="13"/>
  <c r="R789" i="13"/>
  <c r="R790" i="13"/>
  <c r="R791" i="13"/>
  <c r="R792" i="13"/>
  <c r="R793" i="13"/>
  <c r="R794" i="13"/>
  <c r="R795" i="13"/>
  <c r="R796" i="13"/>
  <c r="R797" i="13"/>
  <c r="R798" i="13"/>
  <c r="R799" i="13"/>
  <c r="R800" i="13"/>
  <c r="R801" i="13"/>
  <c r="R802" i="13"/>
  <c r="R803" i="13"/>
  <c r="R804" i="13"/>
  <c r="R805" i="13"/>
  <c r="R806" i="13"/>
  <c r="R807" i="13"/>
  <c r="R808" i="13"/>
  <c r="R809" i="13"/>
  <c r="R810" i="13"/>
  <c r="R811" i="13"/>
  <c r="R812" i="13"/>
  <c r="R813" i="13"/>
  <c r="R814" i="13"/>
  <c r="R815" i="13"/>
  <c r="R816" i="13"/>
  <c r="R817" i="13"/>
  <c r="R818" i="13"/>
  <c r="R819" i="13"/>
  <c r="R820" i="13"/>
  <c r="R821" i="13"/>
  <c r="R822" i="13"/>
  <c r="R823" i="13"/>
  <c r="R824" i="13"/>
  <c r="R825" i="13"/>
  <c r="R826" i="13"/>
  <c r="R827" i="13"/>
  <c r="R828" i="13"/>
  <c r="R829" i="13"/>
  <c r="R830" i="13"/>
  <c r="R831" i="13"/>
  <c r="R832" i="13"/>
  <c r="R833" i="13"/>
  <c r="R834" i="13"/>
  <c r="R835" i="13"/>
  <c r="R836" i="13"/>
  <c r="R837" i="13"/>
  <c r="R838" i="13"/>
  <c r="R839" i="13"/>
  <c r="R840" i="13"/>
  <c r="R841" i="13"/>
  <c r="R842" i="13"/>
  <c r="R843" i="13"/>
  <c r="R844" i="13"/>
  <c r="R845" i="13"/>
  <c r="R846" i="13"/>
  <c r="R847" i="13"/>
  <c r="R848" i="13"/>
  <c r="R849" i="13"/>
  <c r="R850" i="13"/>
  <c r="R851" i="13"/>
  <c r="R852" i="13"/>
  <c r="R853" i="13"/>
  <c r="R854" i="13"/>
  <c r="R855" i="13"/>
  <c r="R856" i="13"/>
  <c r="R857" i="13"/>
  <c r="R858" i="13"/>
  <c r="R859" i="13"/>
  <c r="R860" i="13"/>
  <c r="R861" i="13"/>
  <c r="R862" i="13"/>
  <c r="R863" i="13"/>
  <c r="R864" i="13"/>
  <c r="R865" i="13"/>
  <c r="R866" i="13"/>
  <c r="R867" i="13"/>
  <c r="R868" i="13"/>
  <c r="R869" i="13"/>
  <c r="R870" i="13"/>
  <c r="R871" i="13"/>
  <c r="R872" i="13"/>
  <c r="R873" i="13"/>
  <c r="R874" i="13"/>
  <c r="R875" i="13"/>
  <c r="R876" i="13"/>
  <c r="R877" i="13"/>
  <c r="R878" i="13"/>
  <c r="R879" i="13"/>
  <c r="R880" i="13"/>
  <c r="R881" i="13"/>
  <c r="R882" i="13"/>
  <c r="R883" i="13"/>
  <c r="R884" i="13"/>
  <c r="R885" i="13"/>
  <c r="R886" i="13"/>
  <c r="R887" i="13"/>
  <c r="R888" i="13"/>
  <c r="R889" i="13"/>
  <c r="R890" i="13"/>
  <c r="R891" i="13"/>
  <c r="R892" i="13"/>
  <c r="R893" i="13"/>
  <c r="R894" i="13"/>
  <c r="R895" i="13"/>
  <c r="R896" i="13"/>
  <c r="R897" i="13"/>
  <c r="R898" i="13"/>
  <c r="R899" i="13"/>
  <c r="R900" i="13"/>
  <c r="R901" i="13"/>
  <c r="R902" i="13"/>
  <c r="R903" i="13"/>
  <c r="R904" i="13"/>
  <c r="R905" i="13"/>
  <c r="R906" i="13"/>
  <c r="R907" i="13"/>
  <c r="R908" i="13"/>
  <c r="R909" i="13"/>
  <c r="R910" i="13"/>
  <c r="R911" i="13"/>
  <c r="R912" i="13"/>
  <c r="R913" i="13"/>
  <c r="R914" i="13"/>
  <c r="R915" i="13"/>
  <c r="R916" i="13"/>
  <c r="R917" i="13"/>
  <c r="R918" i="13"/>
  <c r="R919" i="13"/>
  <c r="R920" i="13"/>
  <c r="R921" i="13"/>
  <c r="R922" i="13"/>
  <c r="R923" i="13"/>
  <c r="R924" i="13"/>
  <c r="R925" i="13"/>
  <c r="R926" i="13"/>
  <c r="R927" i="13"/>
  <c r="R928" i="13"/>
  <c r="R929" i="13"/>
  <c r="R930" i="13"/>
  <c r="R931" i="13"/>
  <c r="R932" i="13"/>
  <c r="R933" i="13"/>
  <c r="R934" i="13"/>
  <c r="R935" i="13"/>
  <c r="R936" i="13"/>
  <c r="R937" i="13"/>
  <c r="R938" i="13"/>
  <c r="R939" i="13"/>
  <c r="R940" i="13"/>
  <c r="R941" i="13"/>
  <c r="R942" i="13"/>
  <c r="R943" i="13"/>
  <c r="R944" i="13"/>
  <c r="R945" i="13"/>
  <c r="R946" i="13"/>
  <c r="R947" i="13"/>
  <c r="R948" i="13"/>
  <c r="R949" i="13"/>
  <c r="R950" i="13"/>
  <c r="R951" i="13"/>
  <c r="R952" i="13"/>
  <c r="R953" i="13"/>
  <c r="R954" i="13"/>
  <c r="R955" i="13"/>
  <c r="R956" i="13"/>
  <c r="R957" i="13"/>
  <c r="R958" i="13"/>
  <c r="R959" i="13"/>
  <c r="R960" i="13"/>
  <c r="R961" i="13"/>
  <c r="R962" i="13"/>
  <c r="R963" i="13"/>
  <c r="R964" i="13"/>
  <c r="R965" i="13"/>
  <c r="R966" i="13"/>
  <c r="R967" i="13"/>
  <c r="R968" i="13"/>
  <c r="R969" i="13"/>
  <c r="R970" i="13"/>
  <c r="R971" i="13"/>
  <c r="R972" i="13"/>
  <c r="R973" i="13"/>
  <c r="R974" i="13"/>
  <c r="R975" i="13"/>
  <c r="R976" i="13"/>
  <c r="R977" i="13"/>
  <c r="R978" i="13"/>
  <c r="R979" i="13"/>
  <c r="R980" i="13"/>
  <c r="R981" i="13"/>
  <c r="R982" i="13"/>
  <c r="R983" i="13"/>
  <c r="R984" i="13"/>
  <c r="R985" i="13"/>
  <c r="R986" i="13"/>
  <c r="R987" i="13"/>
  <c r="R988" i="13"/>
  <c r="R989" i="13"/>
  <c r="R990" i="13"/>
  <c r="R991" i="13"/>
  <c r="R992" i="13"/>
  <c r="R993" i="13"/>
  <c r="R994" i="13"/>
  <c r="R995" i="13"/>
  <c r="R996" i="13"/>
  <c r="R997" i="13"/>
  <c r="R998" i="13"/>
  <c r="R999" i="13"/>
  <c r="R1000" i="13"/>
  <c r="R1001" i="13"/>
  <c r="R1002" i="13"/>
  <c r="R1003" i="13"/>
  <c r="R1004" i="13"/>
  <c r="R1005" i="13"/>
  <c r="R1006" i="13"/>
  <c r="R1007" i="13"/>
  <c r="R1008" i="13"/>
  <c r="R1009" i="13"/>
  <c r="R1010" i="13"/>
  <c r="R1011" i="13"/>
  <c r="R1012" i="13"/>
  <c r="R1013" i="13"/>
  <c r="R1014" i="13"/>
  <c r="R1015" i="13"/>
  <c r="R1016" i="13"/>
  <c r="R1017" i="13"/>
  <c r="R1018" i="13"/>
  <c r="R1019" i="13"/>
  <c r="R1020" i="13"/>
  <c r="R1021" i="13"/>
  <c r="R1022" i="13"/>
  <c r="R1023" i="13"/>
  <c r="R1024" i="13"/>
  <c r="R1025" i="13"/>
  <c r="R1026" i="13"/>
  <c r="R1027" i="13"/>
  <c r="R1028" i="13"/>
  <c r="R1029" i="13"/>
  <c r="R1030" i="13"/>
  <c r="R1031" i="13"/>
  <c r="R1032" i="13"/>
  <c r="R1033" i="13"/>
  <c r="R1034" i="13"/>
  <c r="R1035" i="13"/>
  <c r="R1036" i="13"/>
  <c r="R1037" i="13"/>
  <c r="R1038" i="13"/>
  <c r="R1039" i="13"/>
  <c r="R1040" i="13"/>
  <c r="R1041" i="13"/>
  <c r="R1042" i="13"/>
  <c r="R1043" i="13"/>
  <c r="R1044" i="13"/>
  <c r="R1045" i="13"/>
  <c r="R1046" i="13"/>
  <c r="R1047" i="13"/>
  <c r="R1048" i="13"/>
  <c r="R1049" i="13"/>
  <c r="R1050" i="13"/>
  <c r="R1051" i="13"/>
  <c r="R1052" i="13"/>
  <c r="R1053" i="13"/>
  <c r="R1054" i="13"/>
  <c r="R1055" i="13"/>
  <c r="R1056" i="13"/>
  <c r="R1057" i="13"/>
  <c r="R1058" i="13"/>
  <c r="R1059" i="13"/>
  <c r="R1060" i="13"/>
  <c r="R1061" i="13"/>
  <c r="R1062" i="13"/>
  <c r="R1063" i="13"/>
  <c r="R1064" i="13"/>
  <c r="R1065" i="13"/>
  <c r="R1066" i="13"/>
  <c r="R1067" i="13"/>
  <c r="R1068" i="13"/>
  <c r="R1069" i="13"/>
  <c r="R1070" i="13"/>
  <c r="R1071" i="13"/>
  <c r="R1072" i="13"/>
  <c r="R1073" i="13"/>
  <c r="R1074" i="13"/>
  <c r="R1075" i="13"/>
  <c r="R1076" i="13"/>
  <c r="R1077" i="13"/>
  <c r="R1078" i="13"/>
  <c r="R1079" i="13"/>
  <c r="R1080" i="13"/>
  <c r="R1081" i="13"/>
  <c r="R1082" i="13"/>
  <c r="R1083" i="13"/>
  <c r="R1084" i="13"/>
  <c r="R1085" i="13"/>
  <c r="R1086" i="13"/>
  <c r="R1087" i="13"/>
  <c r="R1088" i="13"/>
  <c r="R1089" i="13"/>
  <c r="R1090" i="13"/>
  <c r="R1091" i="13"/>
  <c r="R1092" i="13"/>
  <c r="R1093" i="13"/>
  <c r="R1094" i="13"/>
  <c r="R1095" i="13"/>
  <c r="R1096" i="13"/>
  <c r="R1097" i="13"/>
  <c r="R1098" i="13"/>
  <c r="R1099" i="13"/>
  <c r="R1100" i="13"/>
  <c r="R1101" i="13"/>
  <c r="R1102" i="13"/>
  <c r="R1103" i="13"/>
  <c r="R1104" i="13"/>
  <c r="R1105" i="13"/>
  <c r="R1106" i="13"/>
  <c r="R1107" i="13"/>
  <c r="R1108" i="13"/>
  <c r="R1109" i="13"/>
  <c r="R1110" i="13"/>
  <c r="R1111" i="13"/>
  <c r="R1112" i="13"/>
  <c r="R1113" i="13"/>
  <c r="R1114" i="13"/>
  <c r="R1115" i="13"/>
  <c r="R1116" i="13"/>
  <c r="R1117" i="13"/>
  <c r="R1118" i="13"/>
  <c r="R1119" i="13"/>
  <c r="R1120" i="13"/>
  <c r="R1121" i="13"/>
  <c r="R1122" i="13"/>
  <c r="R1123" i="13"/>
  <c r="R1124" i="13"/>
  <c r="R1125" i="13"/>
  <c r="R1126" i="13"/>
  <c r="R1127" i="13"/>
  <c r="R1128" i="13"/>
  <c r="R1129" i="13"/>
  <c r="R1130" i="13"/>
  <c r="R1131" i="13"/>
  <c r="R1132" i="13"/>
  <c r="R1133" i="13"/>
  <c r="R1134" i="13"/>
  <c r="R1135" i="13"/>
  <c r="R1136" i="13"/>
  <c r="R1137" i="13"/>
  <c r="R1138" i="13"/>
  <c r="R1139" i="13"/>
  <c r="R1140" i="13"/>
  <c r="R1141" i="13"/>
  <c r="R1142" i="13"/>
  <c r="R1143" i="13"/>
  <c r="R1144" i="13"/>
  <c r="R1145" i="13"/>
  <c r="R1146" i="13"/>
  <c r="R1147" i="13"/>
  <c r="R1148" i="13"/>
  <c r="R1149" i="13"/>
  <c r="R1150" i="13"/>
  <c r="R1151" i="13"/>
  <c r="R1152" i="13"/>
  <c r="R1153" i="13"/>
  <c r="R1154" i="13"/>
  <c r="R1155" i="13"/>
  <c r="R1156" i="13"/>
  <c r="R1157" i="13"/>
  <c r="R1158" i="13"/>
  <c r="R1159" i="13"/>
  <c r="R1160" i="13"/>
  <c r="R1161" i="13"/>
  <c r="R1162" i="13"/>
  <c r="R1163" i="13"/>
  <c r="R1164" i="13"/>
  <c r="R1165" i="13"/>
  <c r="R1166" i="13"/>
  <c r="R1167" i="13"/>
  <c r="R1168" i="13"/>
  <c r="R1169" i="13"/>
  <c r="R1170" i="13"/>
  <c r="R1171" i="13"/>
  <c r="R1172" i="13"/>
  <c r="R1173" i="13"/>
  <c r="R1174" i="13"/>
  <c r="R1175" i="13"/>
  <c r="R1176" i="13"/>
  <c r="R1177" i="13"/>
  <c r="R1178" i="13"/>
  <c r="R1179" i="13"/>
  <c r="R1180" i="13"/>
  <c r="R1181" i="13"/>
  <c r="R1182" i="13"/>
  <c r="R1183" i="13"/>
  <c r="R1184" i="13"/>
  <c r="R1185" i="13"/>
  <c r="R1186" i="13"/>
  <c r="R1187" i="13"/>
  <c r="R1188" i="13"/>
  <c r="R1189" i="13"/>
  <c r="R1190" i="13"/>
  <c r="R1191" i="13"/>
  <c r="R1192" i="13"/>
  <c r="R1193" i="13"/>
  <c r="R1194" i="13"/>
  <c r="R1195" i="13"/>
  <c r="R1196" i="13"/>
  <c r="R1197" i="13"/>
  <c r="R1198" i="13"/>
  <c r="R1199" i="13"/>
  <c r="R1200" i="13"/>
  <c r="R1201" i="13"/>
  <c r="R1202" i="13"/>
  <c r="R1203" i="13"/>
  <c r="R1204" i="13"/>
  <c r="R1205" i="13"/>
  <c r="R1206" i="13"/>
  <c r="R1207" i="13"/>
  <c r="R1208" i="13"/>
  <c r="R1209" i="13"/>
  <c r="R1210" i="13"/>
  <c r="R1211" i="13"/>
  <c r="R1212" i="13"/>
  <c r="R1213" i="13"/>
  <c r="R1214" i="13"/>
  <c r="R1215" i="13"/>
  <c r="R1216" i="13"/>
  <c r="R1217" i="13"/>
  <c r="R1218" i="13"/>
  <c r="R1219" i="13"/>
  <c r="R1220" i="13"/>
  <c r="R1221" i="13"/>
  <c r="R1222" i="13"/>
  <c r="R1223" i="13"/>
  <c r="R1224" i="13"/>
  <c r="R1225" i="13"/>
  <c r="R1226" i="13"/>
  <c r="R1227" i="13"/>
  <c r="R1228" i="13"/>
  <c r="R1229" i="13"/>
  <c r="R1230" i="13"/>
  <c r="R1231" i="13"/>
  <c r="R1232" i="13"/>
  <c r="R1233" i="13"/>
  <c r="R1234" i="13"/>
  <c r="R1235" i="13"/>
  <c r="R1236" i="13"/>
  <c r="R1237" i="13"/>
  <c r="R1238" i="13"/>
  <c r="R1239" i="13"/>
  <c r="R1240" i="13"/>
  <c r="R1241" i="13"/>
  <c r="R1242" i="13"/>
  <c r="R1243" i="13"/>
  <c r="R1244" i="13"/>
  <c r="R1245" i="13"/>
  <c r="R1246" i="13"/>
  <c r="R1247" i="13"/>
  <c r="R1248" i="13"/>
  <c r="R1249" i="13"/>
  <c r="R1250" i="13"/>
  <c r="R1251" i="13"/>
  <c r="R1252" i="13"/>
  <c r="R1253" i="13"/>
  <c r="R1254" i="13"/>
  <c r="R1255" i="13"/>
  <c r="R1256" i="13"/>
  <c r="R1257" i="13"/>
  <c r="R1258" i="13"/>
  <c r="R1259" i="13"/>
  <c r="R1260" i="13"/>
  <c r="R1261" i="13"/>
  <c r="R1262" i="13"/>
  <c r="R1263" i="13"/>
  <c r="R1264" i="13"/>
  <c r="R1265" i="13"/>
  <c r="R1266" i="13"/>
  <c r="R1267" i="13"/>
  <c r="R1268" i="13"/>
  <c r="R1269" i="13"/>
  <c r="R1270" i="13"/>
  <c r="R1271" i="13"/>
  <c r="R1272" i="13"/>
  <c r="R1273" i="13"/>
  <c r="R1274" i="13"/>
  <c r="R1275" i="13"/>
  <c r="R1276" i="13"/>
  <c r="R1277" i="13"/>
  <c r="R1278" i="13"/>
  <c r="R1279" i="13"/>
  <c r="R1280" i="13"/>
  <c r="R1281" i="13"/>
  <c r="R1282" i="13"/>
  <c r="R1283" i="13"/>
  <c r="R1284" i="13"/>
  <c r="R1285" i="13"/>
  <c r="R1286" i="13"/>
  <c r="R1287" i="13"/>
  <c r="R1288" i="13"/>
  <c r="R1289" i="13"/>
  <c r="R1290" i="13"/>
  <c r="R1291" i="13"/>
  <c r="R1292" i="13"/>
  <c r="R1293" i="13"/>
  <c r="R1294" i="13"/>
  <c r="R1295" i="13"/>
  <c r="R1296" i="13"/>
  <c r="R1297" i="13"/>
  <c r="R1298" i="13"/>
  <c r="R1299" i="13"/>
  <c r="R1300" i="13"/>
  <c r="R1301" i="13"/>
  <c r="R1302" i="13"/>
  <c r="R1303" i="13"/>
  <c r="R1304" i="13"/>
  <c r="R1305" i="13"/>
  <c r="R1306" i="13"/>
  <c r="R1307" i="13"/>
  <c r="R1308" i="13"/>
  <c r="R1309" i="13"/>
  <c r="R1310" i="13"/>
  <c r="R1311" i="13"/>
  <c r="R1312" i="13"/>
  <c r="R1313" i="13"/>
  <c r="R1314" i="13"/>
  <c r="R1315" i="13"/>
  <c r="R1316" i="13"/>
  <c r="R1317" i="13"/>
  <c r="R1318" i="13"/>
  <c r="R1319" i="13"/>
  <c r="R1320" i="13"/>
  <c r="R1321" i="13"/>
  <c r="R1322" i="13"/>
  <c r="R1323" i="13"/>
  <c r="R1324" i="13"/>
  <c r="R1325" i="13"/>
  <c r="R1326" i="13"/>
  <c r="R1327" i="13"/>
  <c r="R1328" i="13"/>
  <c r="R1329" i="13"/>
  <c r="R1330" i="13"/>
  <c r="R1331" i="13"/>
  <c r="R1332" i="13"/>
  <c r="R1333" i="13"/>
  <c r="R1334" i="13"/>
  <c r="R1335" i="13"/>
  <c r="R1336" i="13"/>
  <c r="R1337" i="13"/>
  <c r="R1338" i="13"/>
  <c r="R1339" i="13"/>
  <c r="R1340" i="13"/>
  <c r="R1341" i="13"/>
  <c r="R1342" i="13"/>
  <c r="R1343" i="13"/>
  <c r="R1344" i="13"/>
  <c r="R1345" i="13"/>
  <c r="R1346" i="13"/>
  <c r="R1347" i="13"/>
  <c r="R1348" i="13"/>
  <c r="R1349" i="13"/>
  <c r="R1350" i="13"/>
  <c r="R1351" i="13"/>
  <c r="R1352" i="13"/>
  <c r="R1353" i="13"/>
  <c r="R1354" i="13"/>
  <c r="R1355" i="13"/>
  <c r="R1356" i="13"/>
  <c r="R1357" i="13"/>
  <c r="R1358" i="13"/>
  <c r="R1359" i="13"/>
  <c r="R1360" i="13"/>
  <c r="R1361" i="13"/>
  <c r="R1362" i="13"/>
  <c r="R1363" i="13"/>
  <c r="R1364" i="13"/>
  <c r="R1365" i="13"/>
  <c r="R1366" i="13"/>
  <c r="R1367" i="13"/>
  <c r="R1368" i="13"/>
  <c r="R1369" i="13"/>
  <c r="R1370" i="13"/>
  <c r="R1371" i="13"/>
  <c r="R1372" i="13"/>
  <c r="R1373" i="13"/>
  <c r="R1374" i="13"/>
  <c r="R1375" i="13"/>
  <c r="R1376" i="13"/>
  <c r="R1377" i="13"/>
  <c r="R1378" i="13"/>
  <c r="R1379" i="13"/>
  <c r="R1380" i="13"/>
  <c r="R1381" i="13"/>
  <c r="R1382" i="13"/>
  <c r="R1383" i="13"/>
  <c r="R1384" i="13"/>
  <c r="R1385" i="13"/>
  <c r="R1386" i="13"/>
  <c r="R1387" i="13"/>
  <c r="R1388" i="13"/>
  <c r="R1389" i="13"/>
  <c r="R1390" i="13"/>
  <c r="R1391" i="13"/>
  <c r="R1392" i="13"/>
  <c r="R1393" i="13"/>
  <c r="R1394" i="13"/>
  <c r="R1395" i="13"/>
  <c r="R1396" i="13"/>
  <c r="R1397" i="13"/>
  <c r="R1398" i="13"/>
  <c r="R1399" i="13"/>
  <c r="R1400" i="13"/>
  <c r="R1401" i="13"/>
  <c r="R1402" i="13"/>
  <c r="R1403" i="13"/>
  <c r="R1404" i="13"/>
  <c r="R1405" i="13"/>
  <c r="R1406" i="13"/>
  <c r="R1407" i="13"/>
  <c r="R1408" i="13"/>
  <c r="R1409" i="13"/>
  <c r="R1410" i="13"/>
  <c r="R1411" i="13"/>
  <c r="R1412" i="13"/>
  <c r="R1413" i="13"/>
  <c r="R1414" i="13"/>
  <c r="R1415" i="13"/>
  <c r="R1416" i="13"/>
  <c r="R1417" i="13"/>
  <c r="R1418" i="13"/>
  <c r="R1419" i="13"/>
  <c r="R1420" i="13"/>
  <c r="R1421" i="13"/>
  <c r="R1422" i="13"/>
  <c r="R1423" i="13"/>
  <c r="R1424" i="13"/>
  <c r="R1425" i="13"/>
  <c r="R1426" i="13"/>
  <c r="R1427" i="13"/>
  <c r="R1428" i="13"/>
  <c r="R1429" i="13"/>
  <c r="R1430" i="13"/>
  <c r="R1431" i="13"/>
  <c r="R1432" i="13"/>
  <c r="R1433" i="13"/>
  <c r="R1434" i="13"/>
  <c r="R1435" i="13"/>
  <c r="R1436" i="13"/>
  <c r="R1437" i="13"/>
  <c r="R1438" i="13"/>
  <c r="R1439" i="13"/>
  <c r="R1440" i="13"/>
  <c r="R1441" i="13"/>
  <c r="R1442" i="13"/>
  <c r="R1443" i="13"/>
  <c r="R1444" i="13"/>
  <c r="R1445" i="13"/>
  <c r="R1446" i="13"/>
  <c r="R1447" i="13"/>
  <c r="R1448" i="13"/>
  <c r="R1449" i="13"/>
  <c r="R1450" i="13"/>
  <c r="R1451" i="13"/>
  <c r="R1452" i="13"/>
  <c r="R1453" i="13"/>
  <c r="R1454" i="13"/>
  <c r="R1455" i="13"/>
  <c r="R1456" i="13"/>
  <c r="R1457" i="13"/>
  <c r="R1458" i="13"/>
  <c r="R1459" i="13"/>
  <c r="R1460" i="13"/>
  <c r="R1461" i="13"/>
  <c r="R1462" i="13"/>
  <c r="R1463" i="13"/>
  <c r="R1464" i="13"/>
  <c r="R1465" i="13"/>
  <c r="R1466" i="13"/>
  <c r="R1467" i="13"/>
  <c r="R1468" i="13"/>
  <c r="R1469" i="13"/>
  <c r="R1470" i="13"/>
  <c r="R1471" i="13"/>
  <c r="R1472" i="13"/>
  <c r="R1473" i="13"/>
  <c r="R1474" i="13"/>
  <c r="R1475" i="13"/>
  <c r="R1476" i="13"/>
  <c r="R1477" i="13"/>
  <c r="R1478" i="13"/>
  <c r="R1479" i="13"/>
  <c r="R1480" i="13"/>
  <c r="R1481" i="13"/>
  <c r="R1482" i="13"/>
  <c r="R1483" i="13"/>
  <c r="R1484" i="13"/>
  <c r="R1485" i="13"/>
  <c r="R1486" i="13"/>
  <c r="R1487" i="13"/>
  <c r="R1488" i="13"/>
  <c r="R1489" i="13"/>
  <c r="R1490" i="13"/>
  <c r="R1491" i="13"/>
  <c r="R1492" i="13"/>
  <c r="R1493" i="13"/>
  <c r="R1494" i="13"/>
  <c r="R1495" i="13"/>
  <c r="R1496" i="13"/>
  <c r="R1497" i="13"/>
  <c r="R1498" i="13"/>
  <c r="R1499" i="13"/>
  <c r="R1500" i="13"/>
  <c r="R1501" i="13"/>
  <c r="R1502" i="13"/>
  <c r="R1503" i="13"/>
  <c r="R1504" i="13"/>
  <c r="R1505" i="13"/>
  <c r="R1506" i="13"/>
  <c r="R1507" i="13"/>
  <c r="R1508" i="13"/>
  <c r="R1509" i="13"/>
  <c r="R1510" i="13"/>
  <c r="R1511" i="13"/>
  <c r="R1512" i="13"/>
  <c r="R1513" i="13"/>
  <c r="R1514" i="13"/>
  <c r="R1515" i="13"/>
  <c r="R1516" i="13"/>
  <c r="R1517" i="13"/>
  <c r="R1518" i="13"/>
  <c r="R1519" i="13"/>
  <c r="R1520" i="13"/>
  <c r="R1521" i="13"/>
  <c r="R1522" i="13"/>
  <c r="R1523" i="13"/>
  <c r="R1524" i="13"/>
  <c r="R1525" i="13"/>
  <c r="R1526" i="13"/>
  <c r="R1527" i="13"/>
  <c r="R1528" i="13"/>
  <c r="R1529" i="13"/>
  <c r="R1530" i="13"/>
  <c r="R1531" i="13"/>
  <c r="R1532" i="13"/>
  <c r="R1533" i="13"/>
  <c r="R1534" i="13"/>
  <c r="R1535" i="13"/>
  <c r="R1536" i="13"/>
  <c r="R1537" i="13"/>
  <c r="R1538" i="13"/>
  <c r="R1539" i="13"/>
  <c r="R1540" i="13"/>
  <c r="R1541" i="13"/>
  <c r="R1542" i="13"/>
  <c r="R1543" i="13"/>
  <c r="R1544" i="13"/>
  <c r="R1545" i="13"/>
  <c r="R1546" i="13"/>
  <c r="R1547" i="13"/>
  <c r="R1548" i="13"/>
  <c r="R1549" i="13"/>
  <c r="R1550" i="13"/>
  <c r="R1551" i="13"/>
  <c r="R1552" i="13"/>
  <c r="R1553" i="13"/>
  <c r="R1554" i="13"/>
  <c r="R1555" i="13"/>
  <c r="R1556" i="13"/>
  <c r="R1557" i="13"/>
  <c r="R1558" i="13"/>
  <c r="R1559" i="13"/>
  <c r="R1560" i="13"/>
  <c r="R1561" i="13"/>
  <c r="R1562" i="13"/>
  <c r="R1563" i="13"/>
  <c r="R1564" i="13"/>
  <c r="R1565" i="13"/>
  <c r="R1566" i="13"/>
  <c r="R1567" i="13"/>
  <c r="R1568" i="13"/>
  <c r="R1569" i="13"/>
  <c r="R1570" i="13"/>
  <c r="R1571" i="13"/>
  <c r="R1572" i="13"/>
  <c r="R1573" i="13"/>
  <c r="R1574" i="13"/>
  <c r="R1575" i="13"/>
  <c r="R1576" i="13"/>
  <c r="R1577" i="13"/>
  <c r="R1578" i="13"/>
  <c r="R1579" i="13"/>
  <c r="R1580" i="13"/>
  <c r="R1581" i="13"/>
  <c r="R1582" i="13"/>
  <c r="R1583" i="13"/>
  <c r="R1584" i="13"/>
  <c r="R1585" i="13"/>
  <c r="R1586" i="13"/>
  <c r="R1587" i="13"/>
  <c r="R1588" i="13"/>
  <c r="R1589" i="13"/>
  <c r="R1590" i="13"/>
  <c r="R1591" i="13"/>
  <c r="R1592" i="13"/>
  <c r="R1593" i="13"/>
  <c r="R1594" i="13"/>
  <c r="R1595" i="13"/>
  <c r="R1596" i="13"/>
  <c r="R1597" i="13"/>
  <c r="R1598" i="13"/>
  <c r="R1599" i="13"/>
  <c r="R1600" i="13"/>
  <c r="R1601" i="13"/>
  <c r="R1602" i="13"/>
  <c r="R1603" i="13"/>
  <c r="R1604" i="13"/>
  <c r="R1605" i="13"/>
  <c r="R1606" i="13"/>
  <c r="R1607" i="13"/>
  <c r="R1608" i="13"/>
  <c r="R1609" i="13"/>
  <c r="R1610" i="13"/>
  <c r="R1611" i="13"/>
  <c r="R1612" i="13"/>
  <c r="R1613" i="13"/>
  <c r="R1614" i="13"/>
  <c r="R1615" i="13"/>
  <c r="R1616" i="13"/>
  <c r="R1617" i="13"/>
  <c r="R1618" i="13"/>
  <c r="R1619" i="13"/>
  <c r="R1620" i="13"/>
  <c r="R1621" i="13"/>
  <c r="R1622" i="13"/>
  <c r="R1623" i="13"/>
  <c r="R1624" i="13"/>
  <c r="R1625" i="13"/>
  <c r="R1626" i="13"/>
  <c r="R1627" i="13"/>
  <c r="R1628" i="13"/>
  <c r="R1629" i="13"/>
  <c r="R1630" i="13"/>
  <c r="R1631" i="13"/>
  <c r="R1632" i="13"/>
  <c r="R1633" i="13"/>
  <c r="R1634" i="13"/>
  <c r="R1635" i="13"/>
  <c r="R1636" i="13"/>
  <c r="R1637" i="13"/>
  <c r="R1638" i="13"/>
  <c r="R1639" i="13"/>
  <c r="R1640" i="13"/>
  <c r="R1641" i="13"/>
  <c r="R1642" i="13"/>
  <c r="R1643" i="13"/>
  <c r="R1644" i="13"/>
  <c r="R1645" i="13"/>
  <c r="R1646" i="13"/>
  <c r="R1647" i="13"/>
  <c r="R1648" i="13"/>
  <c r="R1649" i="13"/>
  <c r="R1650" i="13"/>
  <c r="R1651" i="13"/>
  <c r="R1652" i="13"/>
  <c r="R1653" i="13"/>
  <c r="R1654" i="13"/>
  <c r="R1655" i="13"/>
  <c r="R1656" i="13"/>
  <c r="R1657" i="13"/>
  <c r="R1658" i="13"/>
  <c r="R1659" i="13"/>
  <c r="R1660" i="13"/>
  <c r="R1661" i="13"/>
  <c r="R1662" i="13"/>
  <c r="R1663" i="13"/>
  <c r="R1664" i="13"/>
  <c r="R1665" i="13"/>
  <c r="R1666" i="13"/>
  <c r="R1667" i="13"/>
  <c r="R1668" i="13"/>
  <c r="R1669" i="13"/>
  <c r="R1670" i="13"/>
  <c r="R1671" i="13"/>
  <c r="R1672" i="13"/>
  <c r="R1673" i="13"/>
  <c r="R1674" i="13"/>
  <c r="R1675" i="13"/>
  <c r="R1676" i="13"/>
  <c r="R1677" i="13"/>
  <c r="R1678" i="13"/>
  <c r="R1679" i="13"/>
  <c r="R1680" i="13"/>
  <c r="R1681" i="13"/>
  <c r="R1682" i="13"/>
  <c r="R1683" i="13"/>
  <c r="R1684" i="13"/>
  <c r="R1685" i="13"/>
  <c r="R1686" i="13"/>
  <c r="R1687" i="13"/>
  <c r="R1688" i="13"/>
  <c r="R1689" i="13"/>
  <c r="R1690" i="13"/>
  <c r="R1691" i="13"/>
  <c r="R1692" i="13"/>
  <c r="R1693" i="13"/>
  <c r="R1694" i="13"/>
  <c r="R1695" i="13"/>
  <c r="R1696" i="13"/>
  <c r="R1697" i="13"/>
  <c r="R1698" i="13"/>
  <c r="R1699" i="13"/>
  <c r="R1700" i="13"/>
  <c r="R1701" i="13"/>
  <c r="R1702" i="13"/>
  <c r="R1703" i="13"/>
  <c r="R1704" i="13"/>
  <c r="R1705" i="13"/>
  <c r="R1706" i="13"/>
  <c r="R1707" i="13"/>
  <c r="R1708" i="13"/>
  <c r="R1709" i="13"/>
  <c r="R1710" i="13"/>
  <c r="R1711" i="13"/>
  <c r="R1712" i="13"/>
  <c r="R1713" i="13"/>
  <c r="R1714" i="13"/>
  <c r="R1715" i="13"/>
  <c r="R1716" i="13"/>
  <c r="R1717" i="13"/>
  <c r="R1718" i="13"/>
  <c r="R1719" i="13"/>
  <c r="R1720" i="13"/>
  <c r="R1721" i="13"/>
  <c r="R1722" i="13"/>
  <c r="R1723" i="13"/>
  <c r="R1724" i="13"/>
  <c r="R1725" i="13"/>
  <c r="R1726" i="13"/>
  <c r="R1727" i="13"/>
  <c r="R1728" i="13"/>
  <c r="R1729" i="13"/>
  <c r="R1730" i="13"/>
  <c r="R1731" i="13"/>
  <c r="R1732" i="13"/>
  <c r="R1733" i="13"/>
  <c r="R1734" i="13"/>
  <c r="R1735" i="13"/>
  <c r="R1736" i="13"/>
  <c r="R1737" i="13"/>
  <c r="R1738" i="13"/>
  <c r="R1739" i="13"/>
  <c r="R1740" i="13"/>
  <c r="R1741" i="13"/>
  <c r="R1742" i="13"/>
  <c r="R1743" i="13"/>
  <c r="R1744" i="13"/>
  <c r="R1745" i="13"/>
  <c r="R1746" i="13"/>
  <c r="R1747" i="13"/>
  <c r="R1748" i="13"/>
  <c r="R1749" i="13"/>
  <c r="R1750" i="13"/>
  <c r="R1751" i="13"/>
  <c r="R1752" i="13"/>
  <c r="R1753" i="13"/>
  <c r="R1754" i="13"/>
  <c r="R1755" i="13"/>
  <c r="R1756" i="13"/>
  <c r="R1757" i="13"/>
  <c r="R1758" i="13"/>
  <c r="R1759" i="13"/>
  <c r="R1760" i="13"/>
  <c r="R1761" i="13"/>
  <c r="R1762" i="13"/>
  <c r="R1763" i="13"/>
  <c r="R1764" i="13"/>
  <c r="R1765" i="13"/>
  <c r="R1766" i="13"/>
  <c r="R1767" i="13"/>
  <c r="R1768" i="13"/>
  <c r="R1769" i="13"/>
  <c r="R1770" i="13"/>
  <c r="R1771" i="13"/>
  <c r="R1772" i="13"/>
  <c r="R1773" i="13"/>
  <c r="R1774" i="13"/>
  <c r="R1775" i="13"/>
  <c r="R1776" i="13"/>
  <c r="R1777" i="13"/>
  <c r="R1778" i="13"/>
  <c r="R1779" i="13"/>
  <c r="R1780" i="13"/>
  <c r="R1781" i="13"/>
  <c r="R1782" i="13"/>
  <c r="R1783" i="13"/>
  <c r="R1784" i="13"/>
  <c r="R1785" i="13"/>
  <c r="R1786" i="13"/>
  <c r="R1787" i="13"/>
  <c r="R1788" i="13"/>
  <c r="R1789" i="13"/>
  <c r="R1790" i="13"/>
  <c r="R1791" i="13"/>
  <c r="R1792" i="13"/>
  <c r="R1793" i="13"/>
  <c r="R1794" i="13"/>
  <c r="R1795" i="13"/>
  <c r="R1796" i="13"/>
  <c r="R1797" i="13"/>
  <c r="R1798" i="13"/>
  <c r="R1799" i="13"/>
  <c r="R1800" i="13"/>
  <c r="R1801" i="13"/>
  <c r="R1802" i="13"/>
  <c r="R1803" i="13"/>
  <c r="R1804" i="13"/>
  <c r="R1805" i="13"/>
  <c r="R1806" i="13"/>
  <c r="R1807" i="13"/>
  <c r="R1808" i="13"/>
  <c r="R1809" i="13"/>
  <c r="R1810" i="13"/>
  <c r="R1811" i="13"/>
  <c r="R1812" i="13"/>
  <c r="R1813" i="13"/>
  <c r="R1814" i="13"/>
  <c r="R1815" i="13"/>
  <c r="R1816" i="13"/>
  <c r="R1817" i="13"/>
  <c r="R1818" i="13"/>
  <c r="R1819" i="13"/>
  <c r="R1820" i="13"/>
  <c r="R1821" i="13"/>
  <c r="R1822" i="13"/>
  <c r="R1823" i="13"/>
  <c r="R1824" i="13"/>
  <c r="R1825" i="13"/>
  <c r="R1826" i="13"/>
  <c r="R1827" i="13"/>
  <c r="R1828" i="13"/>
  <c r="R1829" i="13"/>
  <c r="R1830" i="13"/>
  <c r="R1831" i="13"/>
  <c r="R1832" i="13"/>
  <c r="R1833" i="13"/>
  <c r="R1834" i="13"/>
  <c r="R1835" i="13"/>
  <c r="R1836" i="13"/>
  <c r="R1837" i="13"/>
  <c r="R1838" i="13"/>
  <c r="R1839" i="13"/>
  <c r="R1840" i="13"/>
  <c r="R1841" i="13"/>
  <c r="R1842" i="13"/>
  <c r="R1843" i="13"/>
  <c r="R1844" i="13"/>
  <c r="R1845" i="13"/>
  <c r="R1846" i="13"/>
  <c r="R1847" i="13"/>
  <c r="R1848" i="13"/>
  <c r="R1849" i="13"/>
  <c r="R1850" i="13"/>
  <c r="R1851" i="13"/>
  <c r="R1852" i="13"/>
  <c r="R1853" i="13"/>
  <c r="R1854" i="13"/>
  <c r="R1855" i="13"/>
  <c r="R1856" i="13"/>
  <c r="R1857" i="13"/>
  <c r="R1858" i="13"/>
  <c r="R1859" i="13"/>
  <c r="R1860" i="13"/>
  <c r="R1861" i="13"/>
  <c r="R1862" i="13"/>
  <c r="R1863" i="13"/>
  <c r="R1864" i="13"/>
  <c r="R1865" i="13"/>
  <c r="R1866" i="13"/>
  <c r="R1867" i="13"/>
  <c r="R1868" i="13"/>
  <c r="R1869" i="13"/>
  <c r="R1870" i="13"/>
  <c r="R1871" i="13"/>
  <c r="R1872" i="13"/>
  <c r="R1873" i="13"/>
  <c r="R1874" i="13"/>
  <c r="R1875" i="13"/>
  <c r="R1876" i="13"/>
  <c r="R1877" i="13"/>
  <c r="R1878" i="13"/>
  <c r="R1879" i="13"/>
  <c r="R1880" i="13"/>
  <c r="R1881" i="13"/>
  <c r="R1882" i="13"/>
  <c r="R1883" i="13"/>
  <c r="R1884" i="13"/>
  <c r="R1885" i="13"/>
  <c r="R1886" i="13"/>
  <c r="R1887" i="13"/>
  <c r="R1888" i="13"/>
  <c r="R1889" i="13"/>
  <c r="R1890" i="13"/>
  <c r="R1891" i="13"/>
  <c r="R1892" i="13"/>
  <c r="R1893" i="13"/>
  <c r="R1894" i="13"/>
  <c r="R1895" i="13"/>
  <c r="R1896" i="13"/>
  <c r="R1897" i="13"/>
  <c r="R1898" i="13"/>
  <c r="R1899" i="13"/>
  <c r="R1900" i="13"/>
  <c r="R1901" i="13"/>
  <c r="R1902" i="13"/>
  <c r="R1903" i="13"/>
  <c r="R1904" i="13"/>
  <c r="R1905" i="13"/>
  <c r="R1906" i="13"/>
  <c r="R1907" i="13"/>
  <c r="R1908" i="13"/>
  <c r="R1909" i="13"/>
  <c r="R1910" i="13"/>
  <c r="R1911" i="13"/>
  <c r="R1912" i="13"/>
  <c r="R1913" i="13"/>
  <c r="R1914" i="13"/>
  <c r="R1915" i="13"/>
  <c r="R1916" i="13"/>
  <c r="R1917" i="13"/>
  <c r="R1918" i="13"/>
  <c r="R1919" i="13"/>
  <c r="R1920" i="13"/>
  <c r="R1921" i="13"/>
  <c r="R1922" i="13"/>
  <c r="R1923" i="13"/>
  <c r="R1924" i="13"/>
  <c r="R1925" i="13"/>
  <c r="R1926" i="13"/>
  <c r="R1927" i="13"/>
  <c r="R1928" i="13"/>
  <c r="R1929" i="13"/>
  <c r="R1930" i="13"/>
  <c r="R1931" i="13"/>
  <c r="R1932" i="13"/>
  <c r="R1933" i="13"/>
  <c r="R1934" i="13"/>
  <c r="R1935" i="13"/>
  <c r="R1936" i="13"/>
  <c r="R1937" i="13"/>
  <c r="R1938" i="13"/>
  <c r="R1939" i="13"/>
  <c r="R1940" i="13"/>
  <c r="R1941" i="13"/>
  <c r="R1942" i="13"/>
  <c r="R1943" i="13"/>
  <c r="R1944" i="13"/>
  <c r="R1945" i="13"/>
  <c r="R1946" i="13"/>
  <c r="R1947" i="13"/>
  <c r="R1948" i="13"/>
  <c r="R1949" i="13"/>
  <c r="R1950" i="13"/>
  <c r="R1951" i="13"/>
  <c r="R1952" i="13"/>
  <c r="R1953" i="13"/>
  <c r="R1954" i="13"/>
  <c r="R1955" i="13"/>
  <c r="R1956" i="13"/>
  <c r="R1957" i="13"/>
  <c r="R1958" i="13"/>
  <c r="R1959" i="13"/>
  <c r="R1960" i="13"/>
  <c r="R1961" i="13"/>
  <c r="R1962" i="13"/>
  <c r="R1963" i="13"/>
  <c r="R1964" i="13"/>
  <c r="R1965" i="13"/>
  <c r="R1966" i="13"/>
  <c r="R1967" i="13"/>
  <c r="R1968" i="13"/>
  <c r="R1969" i="13"/>
  <c r="R1970" i="13"/>
  <c r="R1971" i="13"/>
  <c r="R1972" i="13"/>
  <c r="R1973" i="13"/>
  <c r="R1974" i="13"/>
  <c r="R1975" i="13"/>
  <c r="R1976" i="13"/>
  <c r="R1977" i="13"/>
  <c r="R1978" i="13"/>
  <c r="R1979" i="13"/>
  <c r="R1980" i="13"/>
  <c r="R1981" i="13"/>
  <c r="R1982" i="13"/>
  <c r="R1983" i="13"/>
  <c r="R1984" i="13"/>
  <c r="R1985" i="13"/>
  <c r="R1986" i="13"/>
  <c r="R1987" i="13"/>
  <c r="R1988" i="13"/>
  <c r="R1989" i="13"/>
  <c r="R1990" i="13"/>
  <c r="R1991" i="13"/>
  <c r="R1992" i="13"/>
  <c r="R1993" i="13"/>
  <c r="R1994" i="13"/>
  <c r="R1995" i="13"/>
  <c r="R1996" i="13"/>
  <c r="R1997" i="13"/>
  <c r="R1998" i="13"/>
  <c r="R1999" i="13"/>
  <c r="R2000" i="13"/>
  <c r="R2001" i="13"/>
  <c r="Q2" i="13"/>
  <c r="Q3" i="13"/>
  <c r="Q4" i="13"/>
  <c r="Q5" i="13"/>
  <c r="Q6" i="13"/>
  <c r="Q7" i="13"/>
  <c r="Q8" i="13"/>
  <c r="Q9" i="13"/>
  <c r="Q10" i="13"/>
  <c r="Q11" i="13"/>
  <c r="Q12" i="13"/>
  <c r="Q13" i="13"/>
  <c r="Q14" i="13"/>
  <c r="Q15" i="13"/>
  <c r="Q16" i="13"/>
  <c r="Q17" i="13"/>
  <c r="Q18" i="13"/>
  <c r="Q19" i="13"/>
  <c r="Q20" i="13"/>
  <c r="Q21" i="13"/>
  <c r="Q22" i="13"/>
  <c r="Q23" i="13"/>
  <c r="Q24" i="13"/>
  <c r="Q25" i="13"/>
  <c r="Q26" i="13"/>
  <c r="Q27" i="13"/>
  <c r="Q28" i="13"/>
  <c r="Q29" i="13"/>
  <c r="Q30" i="13"/>
  <c r="Q31" i="13"/>
  <c r="Q32" i="13"/>
  <c r="Q33" i="13"/>
  <c r="Q34" i="13"/>
  <c r="Q35" i="13"/>
  <c r="Q36" i="13"/>
  <c r="Q37" i="13"/>
  <c r="Q38" i="13"/>
  <c r="Q39" i="13"/>
  <c r="Q40" i="13"/>
  <c r="Q41" i="13"/>
  <c r="Q42" i="13"/>
  <c r="Q43" i="13"/>
  <c r="Q44" i="13"/>
  <c r="Q45" i="13"/>
  <c r="Q46" i="13"/>
  <c r="Q47" i="13"/>
  <c r="Q48" i="13"/>
  <c r="Q49" i="13"/>
  <c r="Q50" i="13"/>
  <c r="Q51" i="13"/>
  <c r="Q52" i="13"/>
  <c r="Q53" i="13"/>
  <c r="Q54" i="13"/>
  <c r="Q55" i="13"/>
  <c r="Q56" i="13"/>
  <c r="Q57" i="13"/>
  <c r="Q58" i="13"/>
  <c r="Q59" i="13"/>
  <c r="Q60" i="13"/>
  <c r="Q61" i="13"/>
  <c r="Q62" i="13"/>
  <c r="Q63" i="13"/>
  <c r="Q64" i="13"/>
  <c r="Q65" i="13"/>
  <c r="Q66" i="13"/>
  <c r="Q67" i="13"/>
  <c r="Q68" i="13"/>
  <c r="Q69" i="13"/>
  <c r="Q70" i="13"/>
  <c r="Q71" i="13"/>
  <c r="Q72" i="13"/>
  <c r="Q73" i="13"/>
  <c r="Q74" i="13"/>
  <c r="Q75" i="13"/>
  <c r="Q76" i="13"/>
  <c r="Q77" i="13"/>
  <c r="Q78" i="13"/>
  <c r="Q79" i="13"/>
  <c r="Q80" i="13"/>
  <c r="Q81" i="13"/>
  <c r="Q82" i="13"/>
  <c r="Q83" i="13"/>
  <c r="Q84" i="13"/>
  <c r="Q85" i="13"/>
  <c r="Q86" i="13"/>
  <c r="Q87" i="13"/>
  <c r="Q88" i="13"/>
  <c r="Q89" i="13"/>
  <c r="Q90" i="13"/>
  <c r="Q91" i="13"/>
  <c r="Q92" i="13"/>
  <c r="Q93" i="13"/>
  <c r="Q94" i="13"/>
  <c r="Q95" i="13"/>
  <c r="Q96" i="13"/>
  <c r="Q97" i="13"/>
  <c r="Q98" i="13"/>
  <c r="Q99" i="13"/>
  <c r="Q100" i="13"/>
  <c r="Q101" i="13"/>
  <c r="Q102" i="13"/>
  <c r="Q103" i="13"/>
  <c r="Q104" i="13"/>
  <c r="Q105" i="13"/>
  <c r="Q106" i="13"/>
  <c r="Q107" i="13"/>
  <c r="Q108" i="13"/>
  <c r="Q109" i="13"/>
  <c r="Q110" i="13"/>
  <c r="Q111" i="13"/>
  <c r="Q112" i="13"/>
  <c r="Q113" i="13"/>
  <c r="Q114" i="13"/>
  <c r="Q115" i="13"/>
  <c r="Q116" i="13"/>
  <c r="Q117" i="13"/>
  <c r="Q118" i="13"/>
  <c r="Q119" i="13"/>
  <c r="Q120" i="13"/>
  <c r="Q121" i="13"/>
  <c r="Q122" i="13"/>
  <c r="Q123" i="13"/>
  <c r="Q124" i="13"/>
  <c r="Q125" i="13"/>
  <c r="Q126" i="13"/>
  <c r="Q127" i="13"/>
  <c r="Q128" i="13"/>
  <c r="Q129" i="13"/>
  <c r="Q130" i="13"/>
  <c r="Q131" i="13"/>
  <c r="Q132" i="13"/>
  <c r="Q133" i="13"/>
  <c r="Q134" i="13"/>
  <c r="Q135" i="13"/>
  <c r="Q136" i="13"/>
  <c r="Q137" i="13"/>
  <c r="Q138" i="13"/>
  <c r="Q139" i="13"/>
  <c r="Q140" i="13"/>
  <c r="Q141" i="13"/>
  <c r="Q142" i="13"/>
  <c r="Q143" i="13"/>
  <c r="Q144" i="13"/>
  <c r="Q145" i="13"/>
  <c r="Q146" i="13"/>
  <c r="Q147" i="13"/>
  <c r="Q148" i="13"/>
  <c r="Q149" i="13"/>
  <c r="Q150" i="13"/>
  <c r="Q151" i="13"/>
  <c r="Q152" i="13"/>
  <c r="Q153" i="13"/>
  <c r="Q154" i="13"/>
  <c r="Q155" i="13"/>
  <c r="Q156" i="13"/>
  <c r="Q157" i="13"/>
  <c r="Q158" i="13"/>
  <c r="Q159" i="13"/>
  <c r="Q160" i="13"/>
  <c r="Q161" i="13"/>
  <c r="Q162" i="13"/>
  <c r="Q163" i="13"/>
  <c r="Q164" i="13"/>
  <c r="Q165" i="13"/>
  <c r="Q166" i="13"/>
  <c r="Q167" i="13"/>
  <c r="Q168" i="13"/>
  <c r="Q169" i="13"/>
  <c r="Q170" i="13"/>
  <c r="Q171" i="13"/>
  <c r="Q172" i="13"/>
  <c r="Q173" i="13"/>
  <c r="Q174" i="13"/>
  <c r="Q175" i="13"/>
  <c r="Q176" i="13"/>
  <c r="Q177" i="13"/>
  <c r="Q178" i="13"/>
  <c r="Q179" i="13"/>
  <c r="Q180" i="13"/>
  <c r="Q181" i="13"/>
  <c r="Q182" i="13"/>
  <c r="Q183" i="13"/>
  <c r="Q184" i="13"/>
  <c r="Q185" i="13"/>
  <c r="Q186" i="13"/>
  <c r="Q187" i="13"/>
  <c r="Q188" i="13"/>
  <c r="Q189" i="13"/>
  <c r="Q190" i="13"/>
  <c r="Q191" i="13"/>
  <c r="Q192" i="13"/>
  <c r="Q193" i="13"/>
  <c r="Q194" i="13"/>
  <c r="Q195" i="13"/>
  <c r="Q196" i="13"/>
  <c r="Q197" i="13"/>
  <c r="Q198" i="13"/>
  <c r="Q199" i="13"/>
  <c r="Q200" i="13"/>
  <c r="Q201" i="13"/>
  <c r="Q202" i="13"/>
  <c r="Q203" i="13"/>
  <c r="Q204" i="13"/>
  <c r="Q205" i="13"/>
  <c r="Q206" i="13"/>
  <c r="Q207" i="13"/>
  <c r="Q208" i="13"/>
  <c r="Q209" i="13"/>
  <c r="Q210" i="13"/>
  <c r="Q211" i="13"/>
  <c r="Q212" i="13"/>
  <c r="Q213" i="13"/>
  <c r="Q214" i="13"/>
  <c r="Q215" i="13"/>
  <c r="Q216" i="13"/>
  <c r="Q217" i="13"/>
  <c r="Q218" i="13"/>
  <c r="Q219" i="13"/>
  <c r="Q220" i="13"/>
  <c r="Q221" i="13"/>
  <c r="Q222" i="13"/>
  <c r="Q223" i="13"/>
  <c r="Q224" i="13"/>
  <c r="Q225" i="13"/>
  <c r="Q226" i="13"/>
  <c r="Q227" i="13"/>
  <c r="Q228" i="13"/>
  <c r="Q229" i="13"/>
  <c r="Q230" i="13"/>
  <c r="Q231" i="13"/>
  <c r="Q232" i="13"/>
  <c r="Q233" i="13"/>
  <c r="Q234" i="13"/>
  <c r="Q235" i="13"/>
  <c r="Q236" i="13"/>
  <c r="Q237" i="13"/>
  <c r="Q238" i="13"/>
  <c r="Q239" i="13"/>
  <c r="Q240" i="13"/>
  <c r="Q241" i="13"/>
  <c r="Q242" i="13"/>
  <c r="Q243" i="13"/>
  <c r="Q244" i="13"/>
  <c r="Q245" i="13"/>
  <c r="Q246" i="13"/>
  <c r="Q247" i="13"/>
  <c r="Q248" i="13"/>
  <c r="Q249" i="13"/>
  <c r="Q250" i="13"/>
  <c r="Q251" i="13"/>
  <c r="Q252" i="13"/>
  <c r="Q253" i="13"/>
  <c r="Q254" i="13"/>
  <c r="Q255" i="13"/>
  <c r="Q256" i="13"/>
  <c r="Q257" i="13"/>
  <c r="Q258" i="13"/>
  <c r="Q259" i="13"/>
  <c r="Q260" i="13"/>
  <c r="Q261" i="13"/>
  <c r="Q262" i="13"/>
  <c r="Q263" i="13"/>
  <c r="Q264" i="13"/>
  <c r="Q265" i="13"/>
  <c r="Q266" i="13"/>
  <c r="Q267" i="13"/>
  <c r="Q268" i="13"/>
  <c r="Q269" i="13"/>
  <c r="Q270" i="13"/>
  <c r="Q271" i="13"/>
  <c r="Q272" i="13"/>
  <c r="Q273" i="13"/>
  <c r="Q274" i="13"/>
  <c r="Q275" i="13"/>
  <c r="Q276" i="13"/>
  <c r="Q277" i="13"/>
  <c r="Q278" i="13"/>
  <c r="Q279" i="13"/>
  <c r="Q280" i="13"/>
  <c r="Q281" i="13"/>
  <c r="Q282" i="13"/>
  <c r="Q283" i="13"/>
  <c r="Q284" i="13"/>
  <c r="Q285" i="13"/>
  <c r="Q286" i="13"/>
  <c r="Q287" i="13"/>
  <c r="Q288" i="13"/>
  <c r="Q289" i="13"/>
  <c r="Q290" i="13"/>
  <c r="Q291" i="13"/>
  <c r="Q292" i="13"/>
  <c r="Q293" i="13"/>
  <c r="Q294" i="13"/>
  <c r="Q295" i="13"/>
  <c r="Q296" i="13"/>
  <c r="Q297" i="13"/>
  <c r="Q298" i="13"/>
  <c r="Q299" i="13"/>
  <c r="Q300" i="13"/>
  <c r="Q301" i="13"/>
  <c r="Q302" i="13"/>
  <c r="Q303" i="13"/>
  <c r="Q304" i="13"/>
  <c r="Q305" i="13"/>
  <c r="Q306" i="13"/>
  <c r="Q307" i="13"/>
  <c r="Q308" i="13"/>
  <c r="Q309" i="13"/>
  <c r="Q310" i="13"/>
  <c r="Q311" i="13"/>
  <c r="Q312" i="13"/>
  <c r="Q313" i="13"/>
  <c r="Q314" i="13"/>
  <c r="Q315" i="13"/>
  <c r="Q316" i="13"/>
  <c r="Q317" i="13"/>
  <c r="Q318" i="13"/>
  <c r="Q319" i="13"/>
  <c r="Q320" i="13"/>
  <c r="Q321" i="13"/>
  <c r="Q322" i="13"/>
  <c r="Q323" i="13"/>
  <c r="Q324" i="13"/>
  <c r="Q325" i="13"/>
  <c r="Q326" i="13"/>
  <c r="Q327" i="13"/>
  <c r="Q328" i="13"/>
  <c r="Q329" i="13"/>
  <c r="Q330" i="13"/>
  <c r="Q331" i="13"/>
  <c r="Q332" i="13"/>
  <c r="Q333" i="13"/>
  <c r="Q334" i="13"/>
  <c r="Q335" i="13"/>
  <c r="Q336" i="13"/>
  <c r="Q337" i="13"/>
  <c r="Q338" i="13"/>
  <c r="Q339" i="13"/>
  <c r="Q340" i="13"/>
  <c r="Q341" i="13"/>
  <c r="Q342" i="13"/>
  <c r="Q343" i="13"/>
  <c r="Q344" i="13"/>
  <c r="Q345" i="13"/>
  <c r="Q346" i="13"/>
  <c r="Q347" i="13"/>
  <c r="Q348" i="13"/>
  <c r="Q349" i="13"/>
  <c r="Q350" i="13"/>
  <c r="Q351" i="13"/>
  <c r="Q352" i="13"/>
  <c r="Q353" i="13"/>
  <c r="Q354" i="13"/>
  <c r="Q355" i="13"/>
  <c r="Q356" i="13"/>
  <c r="Q357" i="13"/>
  <c r="Q358" i="13"/>
  <c r="Q359" i="13"/>
  <c r="Q360" i="13"/>
  <c r="Q361" i="13"/>
  <c r="Q362" i="13"/>
  <c r="Q363" i="13"/>
  <c r="Q364" i="13"/>
  <c r="Q365" i="13"/>
  <c r="Q366" i="13"/>
  <c r="Q367" i="13"/>
  <c r="Q368" i="13"/>
  <c r="Q369" i="13"/>
  <c r="Q370" i="13"/>
  <c r="Q371" i="13"/>
  <c r="Q372" i="13"/>
  <c r="Q373" i="13"/>
  <c r="Q374" i="13"/>
  <c r="Q375" i="13"/>
  <c r="Q376" i="13"/>
  <c r="Q377" i="13"/>
  <c r="Q378" i="13"/>
  <c r="Q379" i="13"/>
  <c r="Q380" i="13"/>
  <c r="Q381" i="13"/>
  <c r="Q382" i="13"/>
  <c r="Q383" i="13"/>
  <c r="Q384" i="13"/>
  <c r="Q385" i="13"/>
  <c r="Q386" i="13"/>
  <c r="Q387" i="13"/>
  <c r="Q388" i="13"/>
  <c r="Q389" i="13"/>
  <c r="Q390" i="13"/>
  <c r="Q391" i="13"/>
  <c r="Q392" i="13"/>
  <c r="Q393" i="13"/>
  <c r="Q394" i="13"/>
  <c r="Q395" i="13"/>
  <c r="Q396" i="13"/>
  <c r="Q397" i="13"/>
  <c r="Q398" i="13"/>
  <c r="Q399" i="13"/>
  <c r="Q400" i="13"/>
  <c r="Q401" i="13"/>
  <c r="Q402" i="13"/>
  <c r="Q403" i="13"/>
  <c r="Q404" i="13"/>
  <c r="Q405" i="13"/>
  <c r="Q406" i="13"/>
  <c r="Q407" i="13"/>
  <c r="Q408" i="13"/>
  <c r="Q409" i="13"/>
  <c r="Q410" i="13"/>
  <c r="Q411" i="13"/>
  <c r="Q412" i="13"/>
  <c r="Q413" i="13"/>
  <c r="Q414" i="13"/>
  <c r="Q415" i="13"/>
  <c r="Q416" i="13"/>
  <c r="Q417" i="13"/>
  <c r="Q418" i="13"/>
  <c r="Q419" i="13"/>
  <c r="Q420" i="13"/>
  <c r="Q421" i="13"/>
  <c r="Q422" i="13"/>
  <c r="Q423" i="13"/>
  <c r="Q424" i="13"/>
  <c r="Q425" i="13"/>
  <c r="Q426" i="13"/>
  <c r="Q427" i="13"/>
  <c r="Q428" i="13"/>
  <c r="Q429" i="13"/>
  <c r="Q430" i="13"/>
  <c r="Q431" i="13"/>
  <c r="Q432" i="13"/>
  <c r="Q433" i="13"/>
  <c r="Q434" i="13"/>
  <c r="Q435" i="13"/>
  <c r="Q436" i="13"/>
  <c r="Q437" i="13"/>
  <c r="Q438" i="13"/>
  <c r="Q439" i="13"/>
  <c r="Q440" i="13"/>
  <c r="Q441" i="13"/>
  <c r="Q442" i="13"/>
  <c r="Q443" i="13"/>
  <c r="Q444" i="13"/>
  <c r="Q445" i="13"/>
  <c r="Q446" i="13"/>
  <c r="Q447" i="13"/>
  <c r="Q448" i="13"/>
  <c r="Q449" i="13"/>
  <c r="Q450" i="13"/>
  <c r="Q451" i="13"/>
  <c r="Q452" i="13"/>
  <c r="Q453" i="13"/>
  <c r="Q454" i="13"/>
  <c r="Q455" i="13"/>
  <c r="Q456" i="13"/>
  <c r="Q457" i="13"/>
  <c r="Q458" i="13"/>
  <c r="Q459" i="13"/>
  <c r="Q460" i="13"/>
  <c r="Q461" i="13"/>
  <c r="Q462" i="13"/>
  <c r="Q463" i="13"/>
  <c r="Q464" i="13"/>
  <c r="Q465" i="13"/>
  <c r="Q466" i="13"/>
  <c r="Q467" i="13"/>
  <c r="Q468" i="13"/>
  <c r="Q469" i="13"/>
  <c r="Q470" i="13"/>
  <c r="Q471" i="13"/>
  <c r="Q472" i="13"/>
  <c r="Q473" i="13"/>
  <c r="Q474" i="13"/>
  <c r="Q475" i="13"/>
  <c r="Q476" i="13"/>
  <c r="Q477" i="13"/>
  <c r="Q478" i="13"/>
  <c r="Q479" i="13"/>
  <c r="Q480" i="13"/>
  <c r="Q481" i="13"/>
  <c r="Q482" i="13"/>
  <c r="Q483" i="13"/>
  <c r="Q484" i="13"/>
  <c r="Q485" i="13"/>
  <c r="Q486" i="13"/>
  <c r="Q487" i="13"/>
  <c r="Q488" i="13"/>
  <c r="Q489" i="13"/>
  <c r="Q490" i="13"/>
  <c r="Q491" i="13"/>
  <c r="Q492" i="13"/>
  <c r="Q493" i="13"/>
  <c r="Q494" i="13"/>
  <c r="Q495" i="13"/>
  <c r="Q496" i="13"/>
  <c r="Q497" i="13"/>
  <c r="Q498" i="13"/>
  <c r="Q499" i="13"/>
  <c r="Q500" i="13"/>
  <c r="Q501" i="13"/>
  <c r="Q502" i="13"/>
  <c r="Q503" i="13"/>
  <c r="Q504" i="13"/>
  <c r="Q505" i="13"/>
  <c r="Q506" i="13"/>
  <c r="Q507" i="13"/>
  <c r="Q508" i="13"/>
  <c r="Q509" i="13"/>
  <c r="Q510" i="13"/>
  <c r="Q511" i="13"/>
  <c r="Q512" i="13"/>
  <c r="Q513" i="13"/>
  <c r="Q514" i="13"/>
  <c r="Q515" i="13"/>
  <c r="Q516" i="13"/>
  <c r="Q517" i="13"/>
  <c r="Q518" i="13"/>
  <c r="Q519" i="13"/>
  <c r="Q520" i="13"/>
  <c r="Q521" i="13"/>
  <c r="Q522" i="13"/>
  <c r="Q523" i="13"/>
  <c r="Q524" i="13"/>
  <c r="Q525" i="13"/>
  <c r="Q526" i="13"/>
  <c r="Q527" i="13"/>
  <c r="Q528" i="13"/>
  <c r="Q529" i="13"/>
  <c r="Q530" i="13"/>
  <c r="Q531" i="13"/>
  <c r="Q532" i="13"/>
  <c r="Q533" i="13"/>
  <c r="Q534" i="13"/>
  <c r="Q535" i="13"/>
  <c r="Q536" i="13"/>
  <c r="Q537" i="13"/>
  <c r="Q538" i="13"/>
  <c r="Q539" i="13"/>
  <c r="Q540" i="13"/>
  <c r="Q541" i="13"/>
  <c r="Q542" i="13"/>
  <c r="Q543" i="13"/>
  <c r="Q544" i="13"/>
  <c r="Q545" i="13"/>
  <c r="Q546" i="13"/>
  <c r="Q547" i="13"/>
  <c r="Q548" i="13"/>
  <c r="Q549" i="13"/>
  <c r="Q550" i="13"/>
  <c r="Q551" i="13"/>
  <c r="Q552" i="13"/>
  <c r="Q553" i="13"/>
  <c r="Q554" i="13"/>
  <c r="Q555" i="13"/>
  <c r="Q556" i="13"/>
  <c r="Q557" i="13"/>
  <c r="Q558" i="13"/>
  <c r="Q559" i="13"/>
  <c r="Q560" i="13"/>
  <c r="Q561" i="13"/>
  <c r="Q562" i="13"/>
  <c r="Q563" i="13"/>
  <c r="Q564" i="13"/>
  <c r="Q565" i="13"/>
  <c r="Q566" i="13"/>
  <c r="Q567" i="13"/>
  <c r="Q568" i="13"/>
  <c r="Q569" i="13"/>
  <c r="Q570" i="13"/>
  <c r="Q571" i="13"/>
  <c r="Q572" i="13"/>
  <c r="Q573" i="13"/>
  <c r="Q574" i="13"/>
  <c r="Q575" i="13"/>
  <c r="Q576" i="13"/>
  <c r="Q577" i="13"/>
  <c r="Q578" i="13"/>
  <c r="Q579" i="13"/>
  <c r="Q580" i="13"/>
  <c r="Q581" i="13"/>
  <c r="Q582" i="13"/>
  <c r="Q583" i="13"/>
  <c r="Q584" i="13"/>
  <c r="Q585" i="13"/>
  <c r="Q586" i="13"/>
  <c r="Q587" i="13"/>
  <c r="Q588" i="13"/>
  <c r="Q589" i="13"/>
  <c r="Q590" i="13"/>
  <c r="Q591" i="13"/>
  <c r="Q592" i="13"/>
  <c r="Q593" i="13"/>
  <c r="Q594" i="13"/>
  <c r="Q595" i="13"/>
  <c r="Q596" i="13"/>
  <c r="Q597" i="13"/>
  <c r="Q598" i="13"/>
  <c r="Q599" i="13"/>
  <c r="Q600" i="13"/>
  <c r="Q601" i="13"/>
  <c r="Q602" i="13"/>
  <c r="Q603" i="13"/>
  <c r="Q604" i="13"/>
  <c r="Q605" i="13"/>
  <c r="Q606" i="13"/>
  <c r="Q607" i="13"/>
  <c r="Q608" i="13"/>
  <c r="Q609" i="13"/>
  <c r="Q610" i="13"/>
  <c r="Q611" i="13"/>
  <c r="Q612" i="13"/>
  <c r="Q613" i="13"/>
  <c r="Q614" i="13"/>
  <c r="Q615" i="13"/>
  <c r="Q616" i="13"/>
  <c r="Q617" i="13"/>
  <c r="Q618" i="13"/>
  <c r="Q619" i="13"/>
  <c r="Q620" i="13"/>
  <c r="Q621" i="13"/>
  <c r="Q622" i="13"/>
  <c r="Q623" i="13"/>
  <c r="Q624" i="13"/>
  <c r="Q625" i="13"/>
  <c r="Q626" i="13"/>
  <c r="Q627" i="13"/>
  <c r="Q628" i="13"/>
  <c r="Q629" i="13"/>
  <c r="Q630" i="13"/>
  <c r="Q631" i="13"/>
  <c r="Q632" i="13"/>
  <c r="Q633" i="13"/>
  <c r="Q634" i="13"/>
  <c r="Q635" i="13"/>
  <c r="Q636" i="13"/>
  <c r="Q637" i="13"/>
  <c r="Q638" i="13"/>
  <c r="Q639" i="13"/>
  <c r="Q640" i="13"/>
  <c r="Q641" i="13"/>
  <c r="Q642" i="13"/>
  <c r="Q643" i="13"/>
  <c r="Q644" i="13"/>
  <c r="Q645" i="13"/>
  <c r="Q646" i="13"/>
  <c r="Q647" i="13"/>
  <c r="Q648" i="13"/>
  <c r="Q649" i="13"/>
  <c r="Q650" i="13"/>
  <c r="Q651" i="13"/>
  <c r="Q652" i="13"/>
  <c r="Q653" i="13"/>
  <c r="Q654" i="13"/>
  <c r="Q655" i="13"/>
  <c r="Q656" i="13"/>
  <c r="Q657" i="13"/>
  <c r="Q658" i="13"/>
  <c r="Q659" i="13"/>
  <c r="Q660" i="13"/>
  <c r="Q661" i="13"/>
  <c r="Q662" i="13"/>
  <c r="Q663" i="13"/>
  <c r="Q664" i="13"/>
  <c r="Q665" i="13"/>
  <c r="Q666" i="13"/>
  <c r="Q667" i="13"/>
  <c r="Q668" i="13"/>
  <c r="Q669" i="13"/>
  <c r="Q670" i="13"/>
  <c r="Q671" i="13"/>
  <c r="Q672" i="13"/>
  <c r="Q673" i="13"/>
  <c r="Q674" i="13"/>
  <c r="Q675" i="13"/>
  <c r="Q676" i="13"/>
  <c r="Q677" i="13"/>
  <c r="Q678" i="13"/>
  <c r="Q679" i="13"/>
  <c r="Q680" i="13"/>
  <c r="Q681" i="13"/>
  <c r="Q682" i="13"/>
  <c r="Q683" i="13"/>
  <c r="Q684" i="13"/>
  <c r="Q685" i="13"/>
  <c r="Q686" i="13"/>
  <c r="Q687" i="13"/>
  <c r="Q688" i="13"/>
  <c r="Q689" i="13"/>
  <c r="Q690" i="13"/>
  <c r="Q691" i="13"/>
  <c r="Q692" i="13"/>
  <c r="Q693" i="13"/>
  <c r="Q694" i="13"/>
  <c r="Q695" i="13"/>
  <c r="Q696" i="13"/>
  <c r="Q697" i="13"/>
  <c r="Q698" i="13"/>
  <c r="Q699" i="13"/>
  <c r="Q700" i="13"/>
  <c r="Q701" i="13"/>
  <c r="Q702" i="13"/>
  <c r="Q703" i="13"/>
  <c r="Q704" i="13"/>
  <c r="Q705" i="13"/>
  <c r="Q706" i="13"/>
  <c r="Q707" i="13"/>
  <c r="Q708" i="13"/>
  <c r="Q709" i="13"/>
  <c r="Q710" i="13"/>
  <c r="Q711" i="13"/>
  <c r="Q712" i="13"/>
  <c r="Q713" i="13"/>
  <c r="Q714" i="13"/>
  <c r="Q715" i="13"/>
  <c r="Q716" i="13"/>
  <c r="Q717" i="13"/>
  <c r="Q718" i="13"/>
  <c r="Q719" i="13"/>
  <c r="Q720" i="13"/>
  <c r="Q721" i="13"/>
  <c r="Q722" i="13"/>
  <c r="Q723" i="13"/>
  <c r="Q724" i="13"/>
  <c r="Q725" i="13"/>
  <c r="Q726" i="13"/>
  <c r="Q727" i="13"/>
  <c r="Q728" i="13"/>
  <c r="Q729" i="13"/>
  <c r="Q730" i="13"/>
  <c r="Q731" i="13"/>
  <c r="Q732" i="13"/>
  <c r="Q733" i="13"/>
  <c r="Q734" i="13"/>
  <c r="Q735" i="13"/>
  <c r="Q736" i="13"/>
  <c r="Q737" i="13"/>
  <c r="Q738" i="13"/>
  <c r="Q739" i="13"/>
  <c r="Q740" i="13"/>
  <c r="Q741" i="13"/>
  <c r="Q742" i="13"/>
  <c r="Q743" i="13"/>
  <c r="Q744" i="13"/>
  <c r="Q745" i="13"/>
  <c r="Q746" i="13"/>
  <c r="Q747" i="13"/>
  <c r="Q748" i="13"/>
  <c r="Q749" i="13"/>
  <c r="Q750" i="13"/>
  <c r="Q751" i="13"/>
  <c r="Q752" i="13"/>
  <c r="Q753" i="13"/>
  <c r="Q754" i="13"/>
  <c r="Q755" i="13"/>
  <c r="Q756" i="13"/>
  <c r="Q757" i="13"/>
  <c r="Q758" i="13"/>
  <c r="Q759" i="13"/>
  <c r="Q760" i="13"/>
  <c r="Q761" i="13"/>
  <c r="Q762" i="13"/>
  <c r="Q763" i="13"/>
  <c r="Q764" i="13"/>
  <c r="Q765" i="13"/>
  <c r="Q766" i="13"/>
  <c r="Q767" i="13"/>
  <c r="Q768" i="13"/>
  <c r="Q769" i="13"/>
  <c r="Q770" i="13"/>
  <c r="Q771" i="13"/>
  <c r="Q772" i="13"/>
  <c r="Q773" i="13"/>
  <c r="Q774" i="13"/>
  <c r="Q775" i="13"/>
  <c r="Q776" i="13"/>
  <c r="Q777" i="13"/>
  <c r="Q778" i="13"/>
  <c r="Q779" i="13"/>
  <c r="Q780" i="13"/>
  <c r="Q781" i="13"/>
  <c r="Q782" i="13"/>
  <c r="Q783" i="13"/>
  <c r="Q784" i="13"/>
  <c r="Q785" i="13"/>
  <c r="Q786" i="13"/>
  <c r="Q787" i="13"/>
  <c r="Q788" i="13"/>
  <c r="Q789" i="13"/>
  <c r="Q790" i="13"/>
  <c r="Q791" i="13"/>
  <c r="Q792" i="13"/>
  <c r="Q793" i="13"/>
  <c r="Q794" i="13"/>
  <c r="Q795" i="13"/>
  <c r="Q796" i="13"/>
  <c r="Q797" i="13"/>
  <c r="Q798" i="13"/>
  <c r="Q799" i="13"/>
  <c r="Q800" i="13"/>
  <c r="Q801" i="13"/>
  <c r="Q802" i="13"/>
  <c r="Q803" i="13"/>
  <c r="Q804" i="13"/>
  <c r="Q805" i="13"/>
  <c r="Q806" i="13"/>
  <c r="Q807" i="13"/>
  <c r="Q808" i="13"/>
  <c r="Q809" i="13"/>
  <c r="Q810" i="13"/>
  <c r="Q811" i="13"/>
  <c r="Q812" i="13"/>
  <c r="Q813" i="13"/>
  <c r="Q814" i="13"/>
  <c r="Q815" i="13"/>
  <c r="Q816" i="13"/>
  <c r="Q817" i="13"/>
  <c r="Q818" i="13"/>
  <c r="Q819" i="13"/>
  <c r="Q820" i="13"/>
  <c r="Q821" i="13"/>
  <c r="Q822" i="13"/>
  <c r="Q823" i="13"/>
  <c r="Q824" i="13"/>
  <c r="Q825" i="13"/>
  <c r="Q826" i="13"/>
  <c r="Q827" i="13"/>
  <c r="Q828" i="13"/>
  <c r="Q829" i="13"/>
  <c r="Q830" i="13"/>
  <c r="Q831" i="13"/>
  <c r="Q832" i="13"/>
  <c r="Q833" i="13"/>
  <c r="Q834" i="13"/>
  <c r="Q835" i="13"/>
  <c r="Q836" i="13"/>
  <c r="Q837" i="13"/>
  <c r="Q838" i="13"/>
  <c r="Q839" i="13"/>
  <c r="Q840" i="13"/>
  <c r="Q841" i="13"/>
  <c r="Q842" i="13"/>
  <c r="Q843" i="13"/>
  <c r="Q844" i="13"/>
  <c r="Q845" i="13"/>
  <c r="Q846" i="13"/>
  <c r="Q847" i="13"/>
  <c r="Q848" i="13"/>
  <c r="Q849" i="13"/>
  <c r="Q850" i="13"/>
  <c r="Q851" i="13"/>
  <c r="Q852" i="13"/>
  <c r="Q853" i="13"/>
  <c r="Q854" i="13"/>
  <c r="Q855" i="13"/>
  <c r="Q856" i="13"/>
  <c r="Q857" i="13"/>
  <c r="Q858" i="13"/>
  <c r="Q859" i="13"/>
  <c r="Q860" i="13"/>
  <c r="Q861" i="13"/>
  <c r="Q862" i="13"/>
  <c r="Q863" i="13"/>
  <c r="Q864" i="13"/>
  <c r="Q865" i="13"/>
  <c r="Q866" i="13"/>
  <c r="Q867" i="13"/>
  <c r="Q868" i="13"/>
  <c r="Q869" i="13"/>
  <c r="Q870" i="13"/>
  <c r="Q871" i="13"/>
  <c r="Q872" i="13"/>
  <c r="Q873" i="13"/>
  <c r="Q874" i="13"/>
  <c r="Q875" i="13"/>
  <c r="Q876" i="13"/>
  <c r="Q877" i="13"/>
  <c r="Q878" i="13"/>
  <c r="Q879" i="13"/>
  <c r="Q880" i="13"/>
  <c r="Q881" i="13"/>
  <c r="Q882" i="13"/>
  <c r="Q883" i="13"/>
  <c r="Q884" i="13"/>
  <c r="Q885" i="13"/>
  <c r="Q886" i="13"/>
  <c r="Q887" i="13"/>
  <c r="Q888" i="13"/>
  <c r="Q889" i="13"/>
  <c r="Q890" i="13"/>
  <c r="Q891" i="13"/>
  <c r="Q892" i="13"/>
  <c r="Q893" i="13"/>
  <c r="Q894" i="13"/>
  <c r="Q895" i="13"/>
  <c r="Q896" i="13"/>
  <c r="Q897" i="13"/>
  <c r="Q898" i="13"/>
  <c r="Q899" i="13"/>
  <c r="Q900" i="13"/>
  <c r="Q901" i="13"/>
  <c r="Q902" i="13"/>
  <c r="Q903" i="13"/>
  <c r="Q904" i="13"/>
  <c r="Q905" i="13"/>
  <c r="Q906" i="13"/>
  <c r="Q907" i="13"/>
  <c r="Q908" i="13"/>
  <c r="Q909" i="13"/>
  <c r="Q910" i="13"/>
  <c r="Q911" i="13"/>
  <c r="Q912" i="13"/>
  <c r="Q913" i="13"/>
  <c r="Q914" i="13"/>
  <c r="Q915" i="13"/>
  <c r="Q916" i="13"/>
  <c r="Q917" i="13"/>
  <c r="Q918" i="13"/>
  <c r="Q919" i="13"/>
  <c r="Q920" i="13"/>
  <c r="Q921" i="13"/>
  <c r="Q922" i="13"/>
  <c r="Q923" i="13"/>
  <c r="Q924" i="13"/>
  <c r="Q925" i="13"/>
  <c r="Q926" i="13"/>
  <c r="Q927" i="13"/>
  <c r="Q928" i="13"/>
  <c r="Q929" i="13"/>
  <c r="Q930" i="13"/>
  <c r="Q931" i="13"/>
  <c r="Q932" i="13"/>
  <c r="Q933" i="13"/>
  <c r="Q934" i="13"/>
  <c r="Q935" i="13"/>
  <c r="Q936" i="13"/>
  <c r="Q937" i="13"/>
  <c r="Q938" i="13"/>
  <c r="Q939" i="13"/>
  <c r="Q940" i="13"/>
  <c r="Q941" i="13"/>
  <c r="Q942" i="13"/>
  <c r="Q943" i="13"/>
  <c r="Q944" i="13"/>
  <c r="Q945" i="13"/>
  <c r="Q946" i="13"/>
  <c r="Q947" i="13"/>
  <c r="Q948" i="13"/>
  <c r="Q949" i="13"/>
  <c r="Q950" i="13"/>
  <c r="Q951" i="13"/>
  <c r="Q952" i="13"/>
  <c r="Q953" i="13"/>
  <c r="Q954" i="13"/>
  <c r="Q955" i="13"/>
  <c r="Q956" i="13"/>
  <c r="Q957" i="13"/>
  <c r="Q958" i="13"/>
  <c r="Q959" i="13"/>
  <c r="Q960" i="13"/>
  <c r="Q961" i="13"/>
  <c r="Q962" i="13"/>
  <c r="Q963" i="13"/>
  <c r="Q964" i="13"/>
  <c r="Q965" i="13"/>
  <c r="Q966" i="13"/>
  <c r="Q967" i="13"/>
  <c r="Q968" i="13"/>
  <c r="Q969" i="13"/>
  <c r="Q970" i="13"/>
  <c r="Q971" i="13"/>
  <c r="Q972" i="13"/>
  <c r="Q973" i="13"/>
  <c r="Q974" i="13"/>
  <c r="Q975" i="13"/>
  <c r="Q976" i="13"/>
  <c r="Q977" i="13"/>
  <c r="Q978" i="13"/>
  <c r="Q979" i="13"/>
  <c r="Q980" i="13"/>
  <c r="Q981" i="13"/>
  <c r="Q982" i="13"/>
  <c r="Q983" i="13"/>
  <c r="Q984" i="13"/>
  <c r="Q985" i="13"/>
  <c r="Q986" i="13"/>
  <c r="Q987" i="13"/>
  <c r="Q988" i="13"/>
  <c r="Q989" i="13"/>
  <c r="Q990" i="13"/>
  <c r="Q991" i="13"/>
  <c r="Q992" i="13"/>
  <c r="Q993" i="13"/>
  <c r="Q994" i="13"/>
  <c r="Q995" i="13"/>
  <c r="Q996" i="13"/>
  <c r="Q997" i="13"/>
  <c r="Q998" i="13"/>
  <c r="Q999" i="13"/>
  <c r="Q1000" i="13"/>
  <c r="Q1001" i="13"/>
  <c r="Q1002" i="13"/>
  <c r="Q1003" i="13"/>
  <c r="Q1004" i="13"/>
  <c r="Q1005" i="13"/>
  <c r="Q1006" i="13"/>
  <c r="Q1007" i="13"/>
  <c r="Q1008" i="13"/>
  <c r="Q1009" i="13"/>
  <c r="Q1010" i="13"/>
  <c r="Q1011" i="13"/>
  <c r="Q1012" i="13"/>
  <c r="Q1013" i="13"/>
  <c r="Q1014" i="13"/>
  <c r="Q1015" i="13"/>
  <c r="Q1016" i="13"/>
  <c r="Q1017" i="13"/>
  <c r="Q1018" i="13"/>
  <c r="Q1019" i="13"/>
  <c r="Q1020" i="13"/>
  <c r="Q1021" i="13"/>
  <c r="Q1022" i="13"/>
  <c r="Q1023" i="13"/>
  <c r="Q1024" i="13"/>
  <c r="Q1025" i="13"/>
  <c r="Q1026" i="13"/>
  <c r="Q1027" i="13"/>
  <c r="Q1028" i="13"/>
  <c r="Q1029" i="13"/>
  <c r="Q1030" i="13"/>
  <c r="Q1031" i="13"/>
  <c r="Q1032" i="13"/>
  <c r="Q1033" i="13"/>
  <c r="Q1034" i="13"/>
  <c r="Q1035" i="13"/>
  <c r="Q1036" i="13"/>
  <c r="Q1037" i="13"/>
  <c r="Q1038" i="13"/>
  <c r="Q1039" i="13"/>
  <c r="Q1040" i="13"/>
  <c r="Q1041" i="13"/>
  <c r="Q1042" i="13"/>
  <c r="Q1043" i="13"/>
  <c r="Q1044" i="13"/>
  <c r="Q1045" i="13"/>
  <c r="Q1046" i="13"/>
  <c r="Q1047" i="13"/>
  <c r="Q1048" i="13"/>
  <c r="Q1049" i="13"/>
  <c r="Q1050" i="13"/>
  <c r="Q1051" i="13"/>
  <c r="Q1052" i="13"/>
  <c r="Q1053" i="13"/>
  <c r="Q1054" i="13"/>
  <c r="Q1055" i="13"/>
  <c r="Q1056" i="13"/>
  <c r="Q1057" i="13"/>
  <c r="Q1058" i="13"/>
  <c r="Q1059" i="13"/>
  <c r="Q1060" i="13"/>
  <c r="Q1061" i="13"/>
  <c r="Q1062" i="13"/>
  <c r="Q1063" i="13"/>
  <c r="Q1064" i="13"/>
  <c r="Q1065" i="13"/>
  <c r="Q1066" i="13"/>
  <c r="Q1067" i="13"/>
  <c r="Q1068" i="13"/>
  <c r="Q1069" i="13"/>
  <c r="Q1070" i="13"/>
  <c r="Q1071" i="13"/>
  <c r="Q1072" i="13"/>
  <c r="Q1073" i="13"/>
  <c r="Q1074" i="13"/>
  <c r="Q1075" i="13"/>
  <c r="Q1076" i="13"/>
  <c r="Q1077" i="13"/>
  <c r="Q1078" i="13"/>
  <c r="Q1079" i="13"/>
  <c r="Q1080" i="13"/>
  <c r="Q1081" i="13"/>
  <c r="Q1082" i="13"/>
  <c r="Q1083" i="13"/>
  <c r="Q1084" i="13"/>
  <c r="Q1085" i="13"/>
  <c r="Q1086" i="13"/>
  <c r="Q1087" i="13"/>
  <c r="Q1088" i="13"/>
  <c r="Q1089" i="13"/>
  <c r="Q1090" i="13"/>
  <c r="Q1091" i="13"/>
  <c r="Q1092" i="13"/>
  <c r="Q1093" i="13"/>
  <c r="Q1094" i="13"/>
  <c r="Q1095" i="13"/>
  <c r="Q1096" i="13"/>
  <c r="Q1097" i="13"/>
  <c r="Q1098" i="13"/>
  <c r="Q1099" i="13"/>
  <c r="Q1100" i="13"/>
  <c r="Q1101" i="13"/>
  <c r="Q1102" i="13"/>
  <c r="Q1103" i="13"/>
  <c r="Q1104" i="13"/>
  <c r="Q1105" i="13"/>
  <c r="Q1106" i="13"/>
  <c r="Q1107" i="13"/>
  <c r="Q1108" i="13"/>
  <c r="Q1109" i="13"/>
  <c r="Q1110" i="13"/>
  <c r="Q1111" i="13"/>
  <c r="Q1112" i="13"/>
  <c r="Q1113" i="13"/>
  <c r="Q1114" i="13"/>
  <c r="Q1115" i="13"/>
  <c r="Q1116" i="13"/>
  <c r="Q1117" i="13"/>
  <c r="Q1118" i="13"/>
  <c r="Q1119" i="13"/>
  <c r="Q1120" i="13"/>
  <c r="Q1121" i="13"/>
  <c r="Q1122" i="13"/>
  <c r="Q1123" i="13"/>
  <c r="Q1124" i="13"/>
  <c r="Q1125" i="13"/>
  <c r="Q1126" i="13"/>
  <c r="Q1127" i="13"/>
  <c r="Q1128" i="13"/>
  <c r="Q1129" i="13"/>
  <c r="Q1130" i="13"/>
  <c r="Q1131" i="13"/>
  <c r="Q1132" i="13"/>
  <c r="Q1133" i="13"/>
  <c r="Q1134" i="13"/>
  <c r="Q1135" i="13"/>
  <c r="Q1136" i="13"/>
  <c r="Q1137" i="13"/>
  <c r="Q1138" i="13"/>
  <c r="Q1139" i="13"/>
  <c r="Q1140" i="13"/>
  <c r="Q1141" i="13"/>
  <c r="Q1142" i="13"/>
  <c r="Q1143" i="13"/>
  <c r="Q1144" i="13"/>
  <c r="Q1145" i="13"/>
  <c r="Q1146" i="13"/>
  <c r="Q1147" i="13"/>
  <c r="Q1148" i="13"/>
  <c r="Q1149" i="13"/>
  <c r="Q1150" i="13"/>
  <c r="Q1151" i="13"/>
  <c r="Q1152" i="13"/>
  <c r="Q1153" i="13"/>
  <c r="Q1154" i="13"/>
  <c r="Q1155" i="13"/>
  <c r="Q1156" i="13"/>
  <c r="Q1157" i="13"/>
  <c r="Q1158" i="13"/>
  <c r="Q1159" i="13"/>
  <c r="Q1160" i="13"/>
  <c r="Q1161" i="13"/>
  <c r="Q1162" i="13"/>
  <c r="Q1163" i="13"/>
  <c r="Q1164" i="13"/>
  <c r="Q1165" i="13"/>
  <c r="Q1166" i="13"/>
  <c r="Q1167" i="13"/>
  <c r="Q1168" i="13"/>
  <c r="Q1169" i="13"/>
  <c r="Q1170" i="13"/>
  <c r="Q1171" i="13"/>
  <c r="Q1172" i="13"/>
  <c r="Q1173" i="13"/>
  <c r="Q1174" i="13"/>
  <c r="Q1175" i="13"/>
  <c r="Q1176" i="13"/>
  <c r="Q1177" i="13"/>
  <c r="Q1178" i="13"/>
  <c r="Q1179" i="13"/>
  <c r="Q1180" i="13"/>
  <c r="Q1181" i="13"/>
  <c r="Q1182" i="13"/>
  <c r="Q1183" i="13"/>
  <c r="Q1184" i="13"/>
  <c r="Q1185" i="13"/>
  <c r="Q1186" i="13"/>
  <c r="Q1187" i="13"/>
  <c r="Q1188" i="13"/>
  <c r="Q1189" i="13"/>
  <c r="Q1190" i="13"/>
  <c r="Q1191" i="13"/>
  <c r="Q1192" i="13"/>
  <c r="Q1193" i="13"/>
  <c r="Q1194" i="13"/>
  <c r="Q1195" i="13"/>
  <c r="Q1196" i="13"/>
  <c r="Q1197" i="13"/>
  <c r="Q1198" i="13"/>
  <c r="Q1199" i="13"/>
  <c r="Q1200" i="13"/>
  <c r="Q1201" i="13"/>
  <c r="Q1202" i="13"/>
  <c r="Q1203" i="13"/>
  <c r="Q1204" i="13"/>
  <c r="Q1205" i="13"/>
  <c r="Q1206" i="13"/>
  <c r="Q1207" i="13"/>
  <c r="Q1208" i="13"/>
  <c r="Q1209" i="13"/>
  <c r="Q1210" i="13"/>
  <c r="Q1211" i="13"/>
  <c r="Q1212" i="13"/>
  <c r="Q1213" i="13"/>
  <c r="Q1214" i="13"/>
  <c r="Q1215" i="13"/>
  <c r="Q1216" i="13"/>
  <c r="Q1217" i="13"/>
  <c r="Q1218" i="13"/>
  <c r="Q1219" i="13"/>
  <c r="Q1220" i="13"/>
  <c r="Q1221" i="13"/>
  <c r="Q1222" i="13"/>
  <c r="Q1223" i="13"/>
  <c r="Q1224" i="13"/>
  <c r="Q1225" i="13"/>
  <c r="Q1226" i="13"/>
  <c r="Q1227" i="13"/>
  <c r="Q1228" i="13"/>
  <c r="Q1229" i="13"/>
  <c r="Q1230" i="13"/>
  <c r="Q1231" i="13"/>
  <c r="Q1232" i="13"/>
  <c r="Q1233" i="13"/>
  <c r="Q1234" i="13"/>
  <c r="Q1235" i="13"/>
  <c r="Q1236" i="13"/>
  <c r="Q1237" i="13"/>
  <c r="Q1238" i="13"/>
  <c r="Q1239" i="13"/>
  <c r="Q1240" i="13"/>
  <c r="Q1241" i="13"/>
  <c r="Q1242" i="13"/>
  <c r="Q1243" i="13"/>
  <c r="Q1244" i="13"/>
  <c r="Q1245" i="13"/>
  <c r="Q1246" i="13"/>
  <c r="Q1247" i="13"/>
  <c r="Q1248" i="13"/>
  <c r="Q1249" i="13"/>
  <c r="Q1250" i="13"/>
  <c r="Q1251" i="13"/>
  <c r="Q1252" i="13"/>
  <c r="Q1253" i="13"/>
  <c r="Q1254" i="13"/>
  <c r="Q1255" i="13"/>
  <c r="Q1256" i="13"/>
  <c r="Q1257" i="13"/>
  <c r="Q1258" i="13"/>
  <c r="Q1259" i="13"/>
  <c r="Q1260" i="13"/>
  <c r="Q1261" i="13"/>
  <c r="Q1262" i="13"/>
  <c r="Q1263" i="13"/>
  <c r="Q1264" i="13"/>
  <c r="Q1265" i="13"/>
  <c r="Q1266" i="13"/>
  <c r="Q1267" i="13"/>
  <c r="Q1268" i="13"/>
  <c r="Q1269" i="13"/>
  <c r="Q1270" i="13"/>
  <c r="Q1271" i="13"/>
  <c r="Q1272" i="13"/>
  <c r="Q1273" i="13"/>
  <c r="Q1274" i="13"/>
  <c r="Q1275" i="13"/>
  <c r="Q1276" i="13"/>
  <c r="Q1277" i="13"/>
  <c r="Q1278" i="13"/>
  <c r="Q1279" i="13"/>
  <c r="Q1280" i="13"/>
  <c r="Q1281" i="13"/>
  <c r="Q1282" i="13"/>
  <c r="Q1283" i="13"/>
  <c r="Q1284" i="13"/>
  <c r="Q1285" i="13"/>
  <c r="Q1286" i="13"/>
  <c r="Q1287" i="13"/>
  <c r="Q1288" i="13"/>
  <c r="Q1289" i="13"/>
  <c r="Q1290" i="13"/>
  <c r="Q1291" i="13"/>
  <c r="Q1292" i="13"/>
  <c r="Q1293" i="13"/>
  <c r="Q1294" i="13"/>
  <c r="Q1295" i="13"/>
  <c r="Q1296" i="13"/>
  <c r="Q1297" i="13"/>
  <c r="Q1298" i="13"/>
  <c r="Q1299" i="13"/>
  <c r="Q1300" i="13"/>
  <c r="Q1301" i="13"/>
  <c r="Q1302" i="13"/>
  <c r="Q1303" i="13"/>
  <c r="Q1304" i="13"/>
  <c r="Q1305" i="13"/>
  <c r="Q1306" i="13"/>
  <c r="Q1307" i="13"/>
  <c r="Q1308" i="13"/>
  <c r="Q1309" i="13"/>
  <c r="Q1310" i="13"/>
  <c r="Q1311" i="13"/>
  <c r="Q1312" i="13"/>
  <c r="Q1313" i="13"/>
  <c r="Q1314" i="13"/>
  <c r="Q1315" i="13"/>
  <c r="Q1316" i="13"/>
  <c r="Q1317" i="13"/>
  <c r="Q1318" i="13"/>
  <c r="Q1319" i="13"/>
  <c r="Q1320" i="13"/>
  <c r="Q1321" i="13"/>
  <c r="Q1322" i="13"/>
  <c r="Q1323" i="13"/>
  <c r="Q1324" i="13"/>
  <c r="Q1325" i="13"/>
  <c r="Q1326" i="13"/>
  <c r="Q1327" i="13"/>
  <c r="Q1328" i="13"/>
  <c r="Q1329" i="13"/>
  <c r="Q1330" i="13"/>
  <c r="Q1331" i="13"/>
  <c r="Q1332" i="13"/>
  <c r="Q1333" i="13"/>
  <c r="Q1334" i="13"/>
  <c r="Q1335" i="13"/>
  <c r="Q1336" i="13"/>
  <c r="Q1337" i="13"/>
  <c r="Q1338" i="13"/>
  <c r="Q1339" i="13"/>
  <c r="Q1340" i="13"/>
  <c r="Q1341" i="13"/>
  <c r="Q1342" i="13"/>
  <c r="Q1343" i="13"/>
  <c r="Q1344" i="13"/>
  <c r="Q1345" i="13"/>
  <c r="Q1346" i="13"/>
  <c r="Q1347" i="13"/>
  <c r="Q1348" i="13"/>
  <c r="Q1349" i="13"/>
  <c r="Q1350" i="13"/>
  <c r="Q1351" i="13"/>
  <c r="Q1352" i="13"/>
  <c r="Q1353" i="13"/>
  <c r="Q1354" i="13"/>
  <c r="Q1355" i="13"/>
  <c r="Q1356" i="13"/>
  <c r="Q1357" i="13"/>
  <c r="Q1358" i="13"/>
  <c r="Q1359" i="13"/>
  <c r="Q1360" i="13"/>
  <c r="Q1361" i="13"/>
  <c r="Q1362" i="13"/>
  <c r="Q1363" i="13"/>
  <c r="Q1364" i="13"/>
  <c r="Q1365" i="13"/>
  <c r="Q1366" i="13"/>
  <c r="Q1367" i="13"/>
  <c r="Q1368" i="13"/>
  <c r="Q1369" i="13"/>
  <c r="Q1370" i="13"/>
  <c r="Q1371" i="13"/>
  <c r="Q1372" i="13"/>
  <c r="Q1373" i="13"/>
  <c r="Q1374" i="13"/>
  <c r="Q1375" i="13"/>
  <c r="Q1376" i="13"/>
  <c r="Q1377" i="13"/>
  <c r="Q1378" i="13"/>
  <c r="Q1379" i="13"/>
  <c r="Q1380" i="13"/>
  <c r="Q1381" i="13"/>
  <c r="Q1382" i="13"/>
  <c r="Q1383" i="13"/>
  <c r="Q1384" i="13"/>
  <c r="Q1385" i="13"/>
  <c r="Q1386" i="13"/>
  <c r="Q1387" i="13"/>
  <c r="Q1388" i="13"/>
  <c r="Q1389" i="13"/>
  <c r="Q1390" i="13"/>
  <c r="Q1391" i="13"/>
  <c r="Q1392" i="13"/>
  <c r="Q1393" i="13"/>
  <c r="Q1394" i="13"/>
  <c r="Q1395" i="13"/>
  <c r="Q1396" i="13"/>
  <c r="Q1397" i="13"/>
  <c r="Q1398" i="13"/>
  <c r="Q1399" i="13"/>
  <c r="Q1400" i="13"/>
  <c r="Q1401" i="13"/>
  <c r="Q1402" i="13"/>
  <c r="Q1403" i="13"/>
  <c r="Q1404" i="13"/>
  <c r="Q1405" i="13"/>
  <c r="Q1406" i="13"/>
  <c r="Q1407" i="13"/>
  <c r="Q1408" i="13"/>
  <c r="Q1409" i="13"/>
  <c r="Q1410" i="13"/>
  <c r="Q1411" i="13"/>
  <c r="Q1412" i="13"/>
  <c r="Q1413" i="13"/>
  <c r="Q1414" i="13"/>
  <c r="Q1415" i="13"/>
  <c r="Q1416" i="13"/>
  <c r="Q1417" i="13"/>
  <c r="Q1418" i="13"/>
  <c r="Q1419" i="13"/>
  <c r="Q1420" i="13"/>
  <c r="Q1421" i="13"/>
  <c r="Q1422" i="13"/>
  <c r="Q1423" i="13"/>
  <c r="Q1424" i="13"/>
  <c r="Q1425" i="13"/>
  <c r="Q1426" i="13"/>
  <c r="Q1427" i="13"/>
  <c r="Q1428" i="13"/>
  <c r="Q1429" i="13"/>
  <c r="Q1430" i="13"/>
  <c r="Q1431" i="13"/>
  <c r="Q1432" i="13"/>
  <c r="Q1433" i="13"/>
  <c r="Q1434" i="13"/>
  <c r="Q1435" i="13"/>
  <c r="Q1436" i="13"/>
  <c r="Q1437" i="13"/>
  <c r="Q1438" i="13"/>
  <c r="Q1439" i="13"/>
  <c r="Q1440" i="13"/>
  <c r="Q1441" i="13"/>
  <c r="Q1442" i="13"/>
  <c r="Q1443" i="13"/>
  <c r="Q1444" i="13"/>
  <c r="Q1445" i="13"/>
  <c r="Q1446" i="13"/>
  <c r="Q1447" i="13"/>
  <c r="Q1448" i="13"/>
  <c r="Q1449" i="13"/>
  <c r="Q1450" i="13"/>
  <c r="Q1451" i="13"/>
  <c r="Q1452" i="13"/>
  <c r="Q1453" i="13"/>
  <c r="Q1454" i="13"/>
  <c r="Q1455" i="13"/>
  <c r="Q1456" i="13"/>
  <c r="Q1457" i="13"/>
  <c r="Q1458" i="13"/>
  <c r="Q1459" i="13"/>
  <c r="Q1460" i="13"/>
  <c r="Q1461" i="13"/>
  <c r="Q1462" i="13"/>
  <c r="Q1463" i="13"/>
  <c r="Q1464" i="13"/>
  <c r="Q1465" i="13"/>
  <c r="Q1466" i="13"/>
  <c r="Q1467" i="13"/>
  <c r="Q1468" i="13"/>
  <c r="Q1469" i="13"/>
  <c r="Q1470" i="13"/>
  <c r="Q1471" i="13"/>
  <c r="Q1472" i="13"/>
  <c r="Q1473" i="13"/>
  <c r="Q1474" i="13"/>
  <c r="Q1475" i="13"/>
  <c r="Q1476" i="13"/>
  <c r="Q1477" i="13"/>
  <c r="Q1478" i="13"/>
  <c r="Q1479" i="13"/>
  <c r="Q1480" i="13"/>
  <c r="Q1481" i="13"/>
  <c r="Q1482" i="13"/>
  <c r="Q1483" i="13"/>
  <c r="Q1484" i="13"/>
  <c r="Q1485" i="13"/>
  <c r="Q1486" i="13"/>
  <c r="Q1487" i="13"/>
  <c r="Q1488" i="13"/>
  <c r="Q1489" i="13"/>
  <c r="Q1490" i="13"/>
  <c r="Q1491" i="13"/>
  <c r="Q1492" i="13"/>
  <c r="Q1493" i="13"/>
  <c r="Q1494" i="13"/>
  <c r="Q1495" i="13"/>
  <c r="Q1496" i="13"/>
  <c r="Q1497" i="13"/>
  <c r="Q1498" i="13"/>
  <c r="Q1499" i="13"/>
  <c r="Q1500" i="13"/>
  <c r="Q1501" i="13"/>
  <c r="Q1502" i="13"/>
  <c r="Q1503" i="13"/>
  <c r="Q1504" i="13"/>
  <c r="Q1505" i="13"/>
  <c r="Q1506" i="13"/>
  <c r="Q1507" i="13"/>
  <c r="Q1508" i="13"/>
  <c r="Q1509" i="13"/>
  <c r="Q1510" i="13"/>
  <c r="Q1511" i="13"/>
  <c r="Q1512" i="13"/>
  <c r="Q1513" i="13"/>
  <c r="Q1514" i="13"/>
  <c r="Q1515" i="13"/>
  <c r="Q1516" i="13"/>
  <c r="Q1517" i="13"/>
  <c r="Q1518" i="13"/>
  <c r="Q1519" i="13"/>
  <c r="Q1520" i="13"/>
  <c r="Q1521" i="13"/>
  <c r="Q1522" i="13"/>
  <c r="Q1523" i="13"/>
  <c r="Q1524" i="13"/>
  <c r="Q1525" i="13"/>
  <c r="Q1526" i="13"/>
  <c r="Q1527" i="13"/>
  <c r="Q1528" i="13"/>
  <c r="Q1529" i="13"/>
  <c r="Q1530" i="13"/>
  <c r="Q1531" i="13"/>
  <c r="Q1532" i="13"/>
  <c r="Q1533" i="13"/>
  <c r="Q1534" i="13"/>
  <c r="Q1535" i="13"/>
  <c r="Q1536" i="13"/>
  <c r="Q1537" i="13"/>
  <c r="Q1538" i="13"/>
  <c r="Q1539" i="13"/>
  <c r="Q1540" i="13"/>
  <c r="Q1541" i="13"/>
  <c r="Q1542" i="13"/>
  <c r="Q1543" i="13"/>
  <c r="Q1544" i="13"/>
  <c r="Q1545" i="13"/>
  <c r="Q1546" i="13"/>
  <c r="Q1547" i="13"/>
  <c r="Q1548" i="13"/>
  <c r="Q1549" i="13"/>
  <c r="Q1550" i="13"/>
  <c r="Q1551" i="13"/>
  <c r="Q1552" i="13"/>
  <c r="Q1553" i="13"/>
  <c r="Q1554" i="13"/>
  <c r="Q1555" i="13"/>
  <c r="Q1556" i="13"/>
  <c r="Q1557" i="13"/>
  <c r="Q1558" i="13"/>
  <c r="Q1559" i="13"/>
  <c r="Q1560" i="13"/>
  <c r="Q1561" i="13"/>
  <c r="Q1562" i="13"/>
  <c r="Q1563" i="13"/>
  <c r="Q1564" i="13"/>
  <c r="Q1565" i="13"/>
  <c r="Q1566" i="13"/>
  <c r="Q1567" i="13"/>
  <c r="Q1568" i="13"/>
  <c r="Q1569" i="13"/>
  <c r="Q1570" i="13"/>
  <c r="Q1571" i="13"/>
  <c r="Q1572" i="13"/>
  <c r="Q1573" i="13"/>
  <c r="Q1574" i="13"/>
  <c r="Q1575" i="13"/>
  <c r="Q1576" i="13"/>
  <c r="Q1577" i="13"/>
  <c r="Q1578" i="13"/>
  <c r="Q1579" i="13"/>
  <c r="Q1580" i="13"/>
  <c r="Q1581" i="13"/>
  <c r="Q1582" i="13"/>
  <c r="Q1583" i="13"/>
  <c r="Q1584" i="13"/>
  <c r="Q1585" i="13"/>
  <c r="Q1586" i="13"/>
  <c r="Q1587" i="13"/>
  <c r="Q1588" i="13"/>
  <c r="Q1589" i="13"/>
  <c r="Q1590" i="13"/>
  <c r="Q1591" i="13"/>
  <c r="Q1592" i="13"/>
  <c r="Q1593" i="13"/>
  <c r="Q1594" i="13"/>
  <c r="Q1595" i="13"/>
  <c r="Q1596" i="13"/>
  <c r="Q1597" i="13"/>
  <c r="Q1598" i="13"/>
  <c r="Q1599" i="13"/>
  <c r="Q1600" i="13"/>
  <c r="Q1601" i="13"/>
  <c r="Q1602" i="13"/>
  <c r="Q1603" i="13"/>
  <c r="Q1604" i="13"/>
  <c r="Q1605" i="13"/>
  <c r="Q1606" i="13"/>
  <c r="Q1607" i="13"/>
  <c r="Q1608" i="13"/>
  <c r="Q1609" i="13"/>
  <c r="Q1610" i="13"/>
  <c r="Q1611" i="13"/>
  <c r="Q1612" i="13"/>
  <c r="Q1613" i="13"/>
  <c r="Q1614" i="13"/>
  <c r="Q1615" i="13"/>
  <c r="Q1616" i="13"/>
  <c r="Q1617" i="13"/>
  <c r="Q1618" i="13"/>
  <c r="Q1619" i="13"/>
  <c r="Q1620" i="13"/>
  <c r="Q1621" i="13"/>
  <c r="Q1622" i="13"/>
  <c r="Q1623" i="13"/>
  <c r="Q1624" i="13"/>
  <c r="Q1625" i="13"/>
  <c r="Q1626" i="13"/>
  <c r="Q1627" i="13"/>
  <c r="Q1628" i="13"/>
  <c r="Q1629" i="13"/>
  <c r="Q1630" i="13"/>
  <c r="Q1631" i="13"/>
  <c r="Q1632" i="13"/>
  <c r="Q1633" i="13"/>
  <c r="Q1634" i="13"/>
  <c r="Q1635" i="13"/>
  <c r="Q1636" i="13"/>
  <c r="Q1637" i="13"/>
  <c r="Q1638" i="13"/>
  <c r="Q1639" i="13"/>
  <c r="Q1640" i="13"/>
  <c r="Q1641" i="13"/>
  <c r="Q1642" i="13"/>
  <c r="Q1643" i="13"/>
  <c r="Q1644" i="13"/>
  <c r="Q1645" i="13"/>
  <c r="Q1646" i="13"/>
  <c r="Q1647" i="13"/>
  <c r="Q1648" i="13"/>
  <c r="Q1649" i="13"/>
  <c r="Q1650" i="13"/>
  <c r="Q1651" i="13"/>
  <c r="Q1652" i="13"/>
  <c r="Q1653" i="13"/>
  <c r="Q1654" i="13"/>
  <c r="Q1655" i="13"/>
  <c r="Q1656" i="13"/>
  <c r="Q1657" i="13"/>
  <c r="Q1658" i="13"/>
  <c r="Q1659" i="13"/>
  <c r="Q1660" i="13"/>
  <c r="Q1661" i="13"/>
  <c r="Q1662" i="13"/>
  <c r="Q1663" i="13"/>
  <c r="Q1664" i="13"/>
  <c r="Q1665" i="13"/>
  <c r="Q1666" i="13"/>
  <c r="Q1667" i="13"/>
  <c r="Q1668" i="13"/>
  <c r="Q1669" i="13"/>
  <c r="Q1670" i="13"/>
  <c r="Q1671" i="13"/>
  <c r="Q1672" i="13"/>
  <c r="Q1673" i="13"/>
  <c r="Q1674" i="13"/>
  <c r="Q1675" i="13"/>
  <c r="Q1676" i="13"/>
  <c r="Q1677" i="13"/>
  <c r="Q1678" i="13"/>
  <c r="Q1679" i="13"/>
  <c r="Q1680" i="13"/>
  <c r="Q1681" i="13"/>
  <c r="Q1682" i="13"/>
  <c r="Q1683" i="13"/>
  <c r="Q1684" i="13"/>
  <c r="Q1685" i="13"/>
  <c r="Q1686" i="13"/>
  <c r="Q1687" i="13"/>
  <c r="Q1688" i="13"/>
  <c r="Q1689" i="13"/>
  <c r="Q1690" i="13"/>
  <c r="Q1691" i="13"/>
  <c r="Q1692" i="13"/>
  <c r="Q1693" i="13"/>
  <c r="Q1694" i="13"/>
  <c r="Q1695" i="13"/>
  <c r="Q1696" i="13"/>
  <c r="Q1697" i="13"/>
  <c r="Q1698" i="13"/>
  <c r="Q1699" i="13"/>
  <c r="Q1700" i="13"/>
  <c r="Q1701" i="13"/>
  <c r="Q1702" i="13"/>
  <c r="Q1703" i="13"/>
  <c r="Q1704" i="13"/>
  <c r="Q1705" i="13"/>
  <c r="Q1706" i="13"/>
  <c r="Q1707" i="13"/>
  <c r="Q1708" i="13"/>
  <c r="Q1709" i="13"/>
  <c r="Q1710" i="13"/>
  <c r="Q1711" i="13"/>
  <c r="Q1712" i="13"/>
  <c r="Q1713" i="13"/>
  <c r="Q1714" i="13"/>
  <c r="Q1715" i="13"/>
  <c r="Q1716" i="13"/>
  <c r="Q1717" i="13"/>
  <c r="Q1718" i="13"/>
  <c r="Q1719" i="13"/>
  <c r="Q1720" i="13"/>
  <c r="Q1721" i="13"/>
  <c r="Q1722" i="13"/>
  <c r="Q1723" i="13"/>
  <c r="Q1724" i="13"/>
  <c r="Q1725" i="13"/>
  <c r="Q1726" i="13"/>
  <c r="Q1727" i="13"/>
  <c r="Q1728" i="13"/>
  <c r="Q1729" i="13"/>
  <c r="Q1730" i="13"/>
  <c r="Q1731" i="13"/>
  <c r="Q1732" i="13"/>
  <c r="Q1733" i="13"/>
  <c r="Q1734" i="13"/>
  <c r="Q1735" i="13"/>
  <c r="Q1736" i="13"/>
  <c r="Q1737" i="13"/>
  <c r="Q1738" i="13"/>
  <c r="Q1739" i="13"/>
  <c r="Q1740" i="13"/>
  <c r="Q1741" i="13"/>
  <c r="Q1742" i="13"/>
  <c r="Q1743" i="13"/>
  <c r="Q1744" i="13"/>
  <c r="Q1745" i="13"/>
  <c r="Q1746" i="13"/>
  <c r="Q1747" i="13"/>
  <c r="Q1748" i="13"/>
  <c r="Q1749" i="13"/>
  <c r="Q1750" i="13"/>
  <c r="Q1751" i="13"/>
  <c r="Q1752" i="13"/>
  <c r="Q1753" i="13"/>
  <c r="Q1754" i="13"/>
  <c r="Q1755" i="13"/>
  <c r="Q1756" i="13"/>
  <c r="Q1757" i="13"/>
  <c r="Q1758" i="13"/>
  <c r="Q1759" i="13"/>
  <c r="Q1760" i="13"/>
  <c r="Q1761" i="13"/>
  <c r="Q1762" i="13"/>
  <c r="Q1763" i="13"/>
  <c r="Q1764" i="13"/>
  <c r="Q1765" i="13"/>
  <c r="Q1766" i="13"/>
  <c r="Q1767" i="13"/>
  <c r="Q1768" i="13"/>
  <c r="Q1769" i="13"/>
  <c r="Q1770" i="13"/>
  <c r="Q1771" i="13"/>
  <c r="Q1772" i="13"/>
  <c r="Q1773" i="13"/>
  <c r="Q1774" i="13"/>
  <c r="Q1775" i="13"/>
  <c r="Q1776" i="13"/>
  <c r="Q1777" i="13"/>
  <c r="Q1778" i="13"/>
  <c r="Q1779" i="13"/>
  <c r="Q1780" i="13"/>
  <c r="Q1781" i="13"/>
  <c r="Q1782" i="13"/>
  <c r="Q1783" i="13"/>
  <c r="Q1784" i="13"/>
  <c r="Q1785" i="13"/>
  <c r="Q1786" i="13"/>
  <c r="Q1787" i="13"/>
  <c r="Q1788" i="13"/>
  <c r="Q1789" i="13"/>
  <c r="Q1790" i="13"/>
  <c r="Q1791" i="13"/>
  <c r="Q1792" i="13"/>
  <c r="Q1793" i="13"/>
  <c r="Q1794" i="13"/>
  <c r="Q1795" i="13"/>
  <c r="Q1796" i="13"/>
  <c r="Q1797" i="13"/>
  <c r="Q1798" i="13"/>
  <c r="Q1799" i="13"/>
  <c r="Q1800" i="13"/>
  <c r="Q1801" i="13"/>
  <c r="Q1802" i="13"/>
  <c r="Q1803" i="13"/>
  <c r="Q1804" i="13"/>
  <c r="Q1805" i="13"/>
  <c r="Q1806" i="13"/>
  <c r="Q1807" i="13"/>
  <c r="Q1808" i="13"/>
  <c r="Q1809" i="13"/>
  <c r="Q1810" i="13"/>
  <c r="Q1811" i="13"/>
  <c r="Q1812" i="13"/>
  <c r="Q1813" i="13"/>
  <c r="Q1814" i="13"/>
  <c r="Q1815" i="13"/>
  <c r="Q1816" i="13"/>
  <c r="Q1817" i="13"/>
  <c r="Q1818" i="13"/>
  <c r="Q1819" i="13"/>
  <c r="Q1820" i="13"/>
  <c r="Q1821" i="13"/>
  <c r="Q1822" i="13"/>
  <c r="Q1823" i="13"/>
  <c r="Q1824" i="13"/>
  <c r="Q1825" i="13"/>
  <c r="Q1826" i="13"/>
  <c r="Q1827" i="13"/>
  <c r="Q1828" i="13"/>
  <c r="Q1829" i="13"/>
  <c r="Q1830" i="13"/>
  <c r="Q1831" i="13"/>
  <c r="Q1832" i="13"/>
  <c r="Q1833" i="13"/>
  <c r="Q1834" i="13"/>
  <c r="Q1835" i="13"/>
  <c r="Q1836" i="13"/>
  <c r="Q1837" i="13"/>
  <c r="Q1838" i="13"/>
  <c r="Q1839" i="13"/>
  <c r="Q1840" i="13"/>
  <c r="Q1841" i="13"/>
  <c r="Q1842" i="13"/>
  <c r="Q1843" i="13"/>
  <c r="Q1844" i="13"/>
  <c r="Q1845" i="13"/>
  <c r="Q1846" i="13"/>
  <c r="Q1847" i="13"/>
  <c r="Q1848" i="13"/>
  <c r="Q1849" i="13"/>
  <c r="Q1850" i="13"/>
  <c r="Q1851" i="13"/>
  <c r="Q1852" i="13"/>
  <c r="Q1853" i="13"/>
  <c r="Q1854" i="13"/>
  <c r="Q1855" i="13"/>
  <c r="Q1856" i="13"/>
  <c r="Q1857" i="13"/>
  <c r="Q1858" i="13"/>
  <c r="Q1859" i="13"/>
  <c r="Q1860" i="13"/>
  <c r="Q1861" i="13"/>
  <c r="Q1862" i="13"/>
  <c r="Q1863" i="13"/>
  <c r="Q1864" i="13"/>
  <c r="Q1865" i="13"/>
  <c r="Q1866" i="13"/>
  <c r="Q1867" i="13"/>
  <c r="Q1868" i="13"/>
  <c r="Q1869" i="13"/>
  <c r="Q1870" i="13"/>
  <c r="Q1871" i="13"/>
  <c r="Q1872" i="13"/>
  <c r="Q1873" i="13"/>
  <c r="Q1874" i="13"/>
  <c r="Q1875" i="13"/>
  <c r="Q1876" i="13"/>
  <c r="Q1877" i="13"/>
  <c r="Q1878" i="13"/>
  <c r="Q1879" i="13"/>
  <c r="Q1880" i="13"/>
  <c r="Q1881" i="13"/>
  <c r="Q1882" i="13"/>
  <c r="Q1883" i="13"/>
  <c r="Q1884" i="13"/>
  <c r="Q1885" i="13"/>
  <c r="Q1886" i="13"/>
  <c r="Q1887" i="13"/>
  <c r="Q1888" i="13"/>
  <c r="Q1889" i="13"/>
  <c r="Q1890" i="13"/>
  <c r="Q1891" i="13"/>
  <c r="Q1892" i="13"/>
  <c r="Q1893" i="13"/>
  <c r="Q1894" i="13"/>
  <c r="Q1895" i="13"/>
  <c r="Q1896" i="13"/>
  <c r="Q1897" i="13"/>
  <c r="Q1898" i="13"/>
  <c r="Q1899" i="13"/>
  <c r="Q1900" i="13"/>
  <c r="Q1901" i="13"/>
  <c r="Q1902" i="13"/>
  <c r="Q1903" i="13"/>
  <c r="Q1904" i="13"/>
  <c r="Q1905" i="13"/>
  <c r="Q1906" i="13"/>
  <c r="Q1907" i="13"/>
  <c r="Q1908" i="13"/>
  <c r="Q1909" i="13"/>
  <c r="Q1910" i="13"/>
  <c r="Q1911" i="13"/>
  <c r="Q1912" i="13"/>
  <c r="Q1913" i="13"/>
  <c r="Q1914" i="13"/>
  <c r="Q1915" i="13"/>
  <c r="Q1916" i="13"/>
  <c r="Q1917" i="13"/>
  <c r="Q1918" i="13"/>
  <c r="Q1919" i="13"/>
  <c r="Q1920" i="13"/>
  <c r="Q1921" i="13"/>
  <c r="Q1922" i="13"/>
  <c r="Q1923" i="13"/>
  <c r="Q1924" i="13"/>
  <c r="Q1925" i="13"/>
  <c r="Q1926" i="13"/>
  <c r="Q1927" i="13"/>
  <c r="Q1928" i="13"/>
  <c r="Q1929" i="13"/>
  <c r="Q1930" i="13"/>
  <c r="Q1931" i="13"/>
  <c r="Q1932" i="13"/>
  <c r="Q1933" i="13"/>
  <c r="Q1934" i="13"/>
  <c r="Q1935" i="13"/>
  <c r="Q1936" i="13"/>
  <c r="Q1937" i="13"/>
  <c r="Q1938" i="13"/>
  <c r="Q1939" i="13"/>
  <c r="Q1940" i="13"/>
  <c r="Q1941" i="13"/>
  <c r="Q1942" i="13"/>
  <c r="Q1943" i="13"/>
  <c r="Q1944" i="13"/>
  <c r="Q1945" i="13"/>
  <c r="Q1946" i="13"/>
  <c r="Q1947" i="13"/>
  <c r="Q1948" i="13"/>
  <c r="Q1949" i="13"/>
  <c r="Q1950" i="13"/>
  <c r="Q1951" i="13"/>
  <c r="Q1952" i="13"/>
  <c r="Q1953" i="13"/>
  <c r="Q1954" i="13"/>
  <c r="Q1955" i="13"/>
  <c r="Q1956" i="13"/>
  <c r="Q1957" i="13"/>
  <c r="Q1958" i="13"/>
  <c r="Q1959" i="13"/>
  <c r="Q1960" i="13"/>
  <c r="Q1961" i="13"/>
  <c r="Q1962" i="13"/>
  <c r="Q1963" i="13"/>
  <c r="Q1964" i="13"/>
  <c r="Q1965" i="13"/>
  <c r="Q1966" i="13"/>
  <c r="Q1967" i="13"/>
  <c r="Q1968" i="13"/>
  <c r="Q1969" i="13"/>
  <c r="Q1970" i="13"/>
  <c r="Q1971" i="13"/>
  <c r="Q1972" i="13"/>
  <c r="Q1973" i="13"/>
  <c r="Q1974" i="13"/>
  <c r="Q1975" i="13"/>
  <c r="Q1976" i="13"/>
  <c r="Q1977" i="13"/>
  <c r="Q1978" i="13"/>
  <c r="Q1979" i="13"/>
  <c r="Q1980" i="13"/>
  <c r="Q1981" i="13"/>
  <c r="Q1982" i="13"/>
  <c r="Q1983" i="13"/>
  <c r="Q1984" i="13"/>
  <c r="Q1985" i="13"/>
  <c r="Q1986" i="13"/>
  <c r="Q1987" i="13"/>
  <c r="Q1988" i="13"/>
  <c r="Q1989" i="13"/>
  <c r="Q1990" i="13"/>
  <c r="Q1991" i="13"/>
  <c r="Q1992" i="13"/>
  <c r="Q1993" i="13"/>
  <c r="Q1994" i="13"/>
  <c r="Q1995" i="13"/>
  <c r="Q1996" i="13"/>
  <c r="Q1997" i="13"/>
  <c r="Q1998" i="13"/>
  <c r="Q1999" i="13"/>
  <c r="Q2000" i="13"/>
  <c r="Q2001" i="13"/>
  <c r="P2" i="13"/>
  <c r="P3" i="13"/>
  <c r="P4" i="13"/>
  <c r="P5" i="13"/>
  <c r="P6" i="13"/>
  <c r="P7" i="13"/>
  <c r="P8" i="13"/>
  <c r="P9" i="13"/>
  <c r="P10" i="13"/>
  <c r="P11" i="13"/>
  <c r="P12" i="13"/>
  <c r="P13" i="13"/>
  <c r="P14" i="13"/>
  <c r="P15" i="13"/>
  <c r="P16" i="13"/>
  <c r="P17" i="13"/>
  <c r="P18" i="13"/>
  <c r="P19" i="13"/>
  <c r="P20" i="13"/>
  <c r="P21" i="13"/>
  <c r="P22" i="13"/>
  <c r="P23" i="13"/>
  <c r="P24" i="13"/>
  <c r="P25" i="13"/>
  <c r="P26" i="13"/>
  <c r="P27" i="13"/>
  <c r="P28" i="13"/>
  <c r="P29" i="13"/>
  <c r="P30" i="13"/>
  <c r="P31" i="13"/>
  <c r="P32" i="13"/>
  <c r="P33" i="13"/>
  <c r="P34" i="13"/>
  <c r="P35" i="13"/>
  <c r="P36" i="13"/>
  <c r="P37" i="13"/>
  <c r="P38" i="13"/>
  <c r="P39" i="13"/>
  <c r="P40" i="13"/>
  <c r="P41" i="13"/>
  <c r="P42" i="13"/>
  <c r="P43" i="13"/>
  <c r="P44" i="13"/>
  <c r="P45" i="13"/>
  <c r="P46" i="13"/>
  <c r="P47" i="13"/>
  <c r="P48" i="13"/>
  <c r="P49" i="13"/>
  <c r="P50" i="13"/>
  <c r="P51" i="13"/>
  <c r="P52" i="13"/>
  <c r="P53" i="13"/>
  <c r="P54" i="13"/>
  <c r="P55" i="13"/>
  <c r="P56" i="13"/>
  <c r="P57" i="13"/>
  <c r="P58" i="13"/>
  <c r="P59" i="13"/>
  <c r="P60" i="13"/>
  <c r="P61" i="13"/>
  <c r="P62" i="13"/>
  <c r="P63" i="13"/>
  <c r="P64" i="13"/>
  <c r="P65" i="13"/>
  <c r="P66" i="13"/>
  <c r="P67" i="13"/>
  <c r="P68" i="13"/>
  <c r="P69" i="13"/>
  <c r="P70" i="13"/>
  <c r="P71" i="13"/>
  <c r="P72" i="13"/>
  <c r="P73" i="13"/>
  <c r="P74" i="13"/>
  <c r="P75" i="13"/>
  <c r="P76" i="13"/>
  <c r="P77" i="13"/>
  <c r="P78" i="13"/>
  <c r="P79" i="13"/>
  <c r="P80" i="13"/>
  <c r="P81" i="13"/>
  <c r="P82" i="13"/>
  <c r="P83" i="13"/>
  <c r="P84" i="13"/>
  <c r="P85" i="13"/>
  <c r="P86" i="13"/>
  <c r="P87" i="13"/>
  <c r="P88" i="13"/>
  <c r="P89" i="13"/>
  <c r="P90" i="13"/>
  <c r="P91" i="13"/>
  <c r="P92" i="13"/>
  <c r="P93" i="13"/>
  <c r="P94" i="13"/>
  <c r="P95" i="13"/>
  <c r="P96" i="13"/>
  <c r="P97" i="13"/>
  <c r="P98" i="13"/>
  <c r="P99" i="13"/>
  <c r="P100" i="13"/>
  <c r="P101" i="13"/>
  <c r="P102" i="13"/>
  <c r="P103" i="13"/>
  <c r="P104" i="13"/>
  <c r="P105" i="13"/>
  <c r="P106" i="13"/>
  <c r="P107" i="13"/>
  <c r="P108" i="13"/>
  <c r="P109" i="13"/>
  <c r="P110" i="13"/>
  <c r="P111" i="13"/>
  <c r="P112" i="13"/>
  <c r="P113" i="13"/>
  <c r="P114" i="13"/>
  <c r="P115" i="13"/>
  <c r="P116" i="13"/>
  <c r="P117" i="13"/>
  <c r="P118" i="13"/>
  <c r="P119" i="13"/>
  <c r="P120" i="13"/>
  <c r="P121" i="13"/>
  <c r="P122" i="13"/>
  <c r="P123" i="13"/>
  <c r="P124" i="13"/>
  <c r="P125" i="13"/>
  <c r="P126" i="13"/>
  <c r="P127" i="13"/>
  <c r="P128" i="13"/>
  <c r="P129" i="13"/>
  <c r="P130" i="13"/>
  <c r="P131" i="13"/>
  <c r="P132" i="13"/>
  <c r="P133" i="13"/>
  <c r="P134" i="13"/>
  <c r="P135" i="13"/>
  <c r="P136" i="13"/>
  <c r="P137" i="13"/>
  <c r="P138" i="13"/>
  <c r="P139" i="13"/>
  <c r="P140" i="13"/>
  <c r="P141" i="13"/>
  <c r="P142" i="13"/>
  <c r="P143" i="13"/>
  <c r="P144" i="13"/>
  <c r="P145" i="13"/>
  <c r="P146" i="13"/>
  <c r="P147" i="13"/>
  <c r="P148" i="13"/>
  <c r="P149" i="13"/>
  <c r="P150" i="13"/>
  <c r="P151" i="13"/>
  <c r="P152" i="13"/>
  <c r="P153" i="13"/>
  <c r="P154" i="13"/>
  <c r="P155" i="13"/>
  <c r="P156" i="13"/>
  <c r="P157" i="13"/>
  <c r="P158" i="13"/>
  <c r="P159" i="13"/>
  <c r="P160" i="13"/>
  <c r="P161" i="13"/>
  <c r="P162" i="13"/>
  <c r="P163" i="13"/>
  <c r="P164" i="13"/>
  <c r="P165" i="13"/>
  <c r="P166" i="13"/>
  <c r="P167" i="13"/>
  <c r="P168" i="13"/>
  <c r="P169" i="13"/>
  <c r="P170" i="13"/>
  <c r="P171" i="13"/>
  <c r="P172" i="13"/>
  <c r="P173" i="13"/>
  <c r="P174" i="13"/>
  <c r="P175" i="13"/>
  <c r="P176" i="13"/>
  <c r="P177" i="13"/>
  <c r="P178" i="13"/>
  <c r="P179" i="13"/>
  <c r="P180" i="13"/>
  <c r="P181" i="13"/>
  <c r="P182" i="13"/>
  <c r="P183" i="13"/>
  <c r="P184" i="13"/>
  <c r="P185" i="13"/>
  <c r="P186" i="13"/>
  <c r="P187" i="13"/>
  <c r="P188" i="13"/>
  <c r="P189" i="13"/>
  <c r="P190" i="13"/>
  <c r="P191" i="13"/>
  <c r="P192" i="13"/>
  <c r="P193" i="13"/>
  <c r="P194" i="13"/>
  <c r="P195" i="13"/>
  <c r="P196" i="13"/>
  <c r="P197" i="13"/>
  <c r="P198" i="13"/>
  <c r="P199" i="13"/>
  <c r="P200" i="13"/>
  <c r="P201" i="13"/>
  <c r="P202" i="13"/>
  <c r="P203" i="13"/>
  <c r="P204" i="13"/>
  <c r="P205" i="13"/>
  <c r="P206" i="13"/>
  <c r="P207" i="13"/>
  <c r="P208" i="13"/>
  <c r="P209" i="13"/>
  <c r="P210" i="13"/>
  <c r="P211" i="13"/>
  <c r="P212" i="13"/>
  <c r="P213" i="13"/>
  <c r="P214" i="13"/>
  <c r="P215" i="13"/>
  <c r="P216" i="13"/>
  <c r="P217" i="13"/>
  <c r="P218" i="13"/>
  <c r="P219" i="13"/>
  <c r="P220" i="13"/>
  <c r="P221" i="13"/>
  <c r="P222" i="13"/>
  <c r="P223" i="13"/>
  <c r="P224" i="13"/>
  <c r="P225" i="13"/>
  <c r="P226" i="13"/>
  <c r="P227" i="13"/>
  <c r="P228" i="13"/>
  <c r="P229" i="13"/>
  <c r="P230" i="13"/>
  <c r="P231" i="13"/>
  <c r="P232" i="13"/>
  <c r="P233" i="13"/>
  <c r="P234" i="13"/>
  <c r="P235" i="13"/>
  <c r="P236" i="13"/>
  <c r="P237" i="13"/>
  <c r="P238" i="13"/>
  <c r="P239" i="13"/>
  <c r="P240" i="13"/>
  <c r="P241" i="13"/>
  <c r="P242" i="13"/>
  <c r="P243" i="13"/>
  <c r="P244" i="13"/>
  <c r="P245" i="13"/>
  <c r="P246" i="13"/>
  <c r="P247" i="13"/>
  <c r="P248" i="13"/>
  <c r="P249" i="13"/>
  <c r="P250" i="13"/>
  <c r="P251" i="13"/>
  <c r="P252" i="13"/>
  <c r="P253" i="13"/>
  <c r="P254" i="13"/>
  <c r="P255" i="13"/>
  <c r="P256" i="13"/>
  <c r="P257" i="13"/>
  <c r="P258" i="13"/>
  <c r="P259" i="13"/>
  <c r="P260" i="13"/>
  <c r="P261" i="13"/>
  <c r="P262" i="13"/>
  <c r="P263" i="13"/>
  <c r="P264" i="13"/>
  <c r="P265" i="13"/>
  <c r="P266" i="13"/>
  <c r="P267" i="13"/>
  <c r="P268" i="13"/>
  <c r="P269" i="13"/>
  <c r="P270" i="13"/>
  <c r="P271" i="13"/>
  <c r="P272" i="13"/>
  <c r="P273" i="13"/>
  <c r="P274" i="13"/>
  <c r="P275" i="13"/>
  <c r="P276" i="13"/>
  <c r="P277" i="13"/>
  <c r="P278" i="13"/>
  <c r="P279" i="13"/>
  <c r="P280" i="13"/>
  <c r="P281" i="13"/>
  <c r="P282" i="13"/>
  <c r="P283" i="13"/>
  <c r="P284" i="13"/>
  <c r="P285" i="13"/>
  <c r="P286" i="13"/>
  <c r="P287" i="13"/>
  <c r="P288" i="13"/>
  <c r="P289" i="13"/>
  <c r="P290" i="13"/>
  <c r="P291" i="13"/>
  <c r="P292" i="13"/>
  <c r="P293" i="13"/>
  <c r="P294" i="13"/>
  <c r="P295" i="13"/>
  <c r="P296" i="13"/>
  <c r="P297" i="13"/>
  <c r="P298" i="13"/>
  <c r="P299" i="13"/>
  <c r="P300" i="13"/>
  <c r="P301" i="13"/>
  <c r="P302" i="13"/>
  <c r="P303" i="13"/>
  <c r="P304" i="13"/>
  <c r="P305" i="13"/>
  <c r="P306" i="13"/>
  <c r="P307" i="13"/>
  <c r="P308" i="13"/>
  <c r="P309" i="13"/>
  <c r="P310" i="13"/>
  <c r="P311" i="13"/>
  <c r="P312" i="13"/>
  <c r="P313" i="13"/>
  <c r="P314" i="13"/>
  <c r="P315" i="13"/>
  <c r="P316" i="13"/>
  <c r="P317" i="13"/>
  <c r="P318" i="13"/>
  <c r="P319" i="13"/>
  <c r="P320" i="13"/>
  <c r="P321" i="13"/>
  <c r="P322" i="13"/>
  <c r="P323" i="13"/>
  <c r="P324" i="13"/>
  <c r="P325" i="13"/>
  <c r="P326" i="13"/>
  <c r="P327" i="13"/>
  <c r="P328" i="13"/>
  <c r="P329" i="13"/>
  <c r="P330" i="13"/>
  <c r="P331" i="13"/>
  <c r="P332" i="13"/>
  <c r="P333" i="13"/>
  <c r="P334" i="13"/>
  <c r="P335" i="13"/>
  <c r="P336" i="13"/>
  <c r="P337" i="13"/>
  <c r="P338" i="13"/>
  <c r="P339" i="13"/>
  <c r="P340" i="13"/>
  <c r="P341" i="13"/>
  <c r="P342" i="13"/>
  <c r="P343" i="13"/>
  <c r="P344" i="13"/>
  <c r="P345" i="13"/>
  <c r="P346" i="13"/>
  <c r="P347" i="13"/>
  <c r="P348" i="13"/>
  <c r="P349" i="13"/>
  <c r="P350" i="13"/>
  <c r="P351" i="13"/>
  <c r="P352" i="13"/>
  <c r="P353" i="13"/>
  <c r="P354" i="13"/>
  <c r="P355" i="13"/>
  <c r="P356" i="13"/>
  <c r="P357" i="13"/>
  <c r="P358" i="13"/>
  <c r="P359" i="13"/>
  <c r="P360" i="13"/>
  <c r="P361" i="13"/>
  <c r="P362" i="13"/>
  <c r="P363" i="13"/>
  <c r="P364" i="13"/>
  <c r="P365" i="13"/>
  <c r="P366" i="13"/>
  <c r="P367" i="13"/>
  <c r="P368" i="13"/>
  <c r="P369" i="13"/>
  <c r="P370" i="13"/>
  <c r="P371" i="13"/>
  <c r="P372" i="13"/>
  <c r="P373" i="13"/>
  <c r="P374" i="13"/>
  <c r="P375" i="13"/>
  <c r="P376" i="13"/>
  <c r="P377" i="13"/>
  <c r="P378" i="13"/>
  <c r="P379" i="13"/>
  <c r="P380" i="13"/>
  <c r="P381" i="13"/>
  <c r="P382" i="13"/>
  <c r="P383" i="13"/>
  <c r="P384" i="13"/>
  <c r="P385" i="13"/>
  <c r="P386" i="13"/>
  <c r="P387" i="13"/>
  <c r="P388" i="13"/>
  <c r="P389" i="13"/>
  <c r="P390" i="13"/>
  <c r="P391" i="13"/>
  <c r="P392" i="13"/>
  <c r="P393" i="13"/>
  <c r="P394" i="13"/>
  <c r="P395" i="13"/>
  <c r="P396" i="13"/>
  <c r="P397" i="13"/>
  <c r="P398" i="13"/>
  <c r="P399" i="13"/>
  <c r="P400" i="13"/>
  <c r="P401" i="13"/>
  <c r="P402" i="13"/>
  <c r="P403" i="13"/>
  <c r="P404" i="13"/>
  <c r="P405" i="13"/>
  <c r="P406" i="13"/>
  <c r="P407" i="13"/>
  <c r="P408" i="13"/>
  <c r="P409" i="13"/>
  <c r="P410" i="13"/>
  <c r="P411" i="13"/>
  <c r="P412" i="13"/>
  <c r="P413" i="13"/>
  <c r="P414" i="13"/>
  <c r="P415" i="13"/>
  <c r="P416" i="13"/>
  <c r="P417" i="13"/>
  <c r="P418" i="13"/>
  <c r="P419" i="13"/>
  <c r="P420" i="13"/>
  <c r="P421" i="13"/>
  <c r="P422" i="13"/>
  <c r="P423" i="13"/>
  <c r="P424" i="13"/>
  <c r="P425" i="13"/>
  <c r="P426" i="13"/>
  <c r="P427" i="13"/>
  <c r="P428" i="13"/>
  <c r="P429" i="13"/>
  <c r="P430" i="13"/>
  <c r="P431" i="13"/>
  <c r="P432" i="13"/>
  <c r="P433" i="13"/>
  <c r="P434" i="13"/>
  <c r="P435" i="13"/>
  <c r="P436" i="13"/>
  <c r="P437" i="13"/>
  <c r="P438" i="13"/>
  <c r="P439" i="13"/>
  <c r="P440" i="13"/>
  <c r="P441" i="13"/>
  <c r="P442" i="13"/>
  <c r="P443" i="13"/>
  <c r="P444" i="13"/>
  <c r="P445" i="13"/>
  <c r="P446" i="13"/>
  <c r="P447" i="13"/>
  <c r="P448" i="13"/>
  <c r="P449" i="13"/>
  <c r="P450" i="13"/>
  <c r="P451" i="13"/>
  <c r="P452" i="13"/>
  <c r="P453" i="13"/>
  <c r="P454" i="13"/>
  <c r="P455" i="13"/>
  <c r="P456" i="13"/>
  <c r="P457" i="13"/>
  <c r="P458" i="13"/>
  <c r="P459" i="13"/>
  <c r="P460" i="13"/>
  <c r="P461" i="13"/>
  <c r="P462" i="13"/>
  <c r="P463" i="13"/>
  <c r="P464" i="13"/>
  <c r="P465" i="13"/>
  <c r="P466" i="13"/>
  <c r="P467" i="13"/>
  <c r="P468" i="13"/>
  <c r="P469" i="13"/>
  <c r="P470" i="13"/>
  <c r="P471" i="13"/>
  <c r="P472" i="13"/>
  <c r="P473" i="13"/>
  <c r="P474" i="13"/>
  <c r="P475" i="13"/>
  <c r="P476" i="13"/>
  <c r="P477" i="13"/>
  <c r="P478" i="13"/>
  <c r="P479" i="13"/>
  <c r="P480" i="13"/>
  <c r="P481" i="13"/>
  <c r="P482" i="13"/>
  <c r="P483" i="13"/>
  <c r="P484" i="13"/>
  <c r="P485" i="13"/>
  <c r="P486" i="13"/>
  <c r="P487" i="13"/>
  <c r="P488" i="13"/>
  <c r="P489" i="13"/>
  <c r="P490" i="13"/>
  <c r="P491" i="13"/>
  <c r="P492" i="13"/>
  <c r="P493" i="13"/>
  <c r="P494" i="13"/>
  <c r="P495" i="13"/>
  <c r="P496" i="13"/>
  <c r="P497" i="13"/>
  <c r="P498" i="13"/>
  <c r="P499" i="13"/>
  <c r="P500" i="13"/>
  <c r="P501" i="13"/>
  <c r="P502" i="13"/>
  <c r="P503" i="13"/>
  <c r="P504" i="13"/>
  <c r="P505" i="13"/>
  <c r="P506" i="13"/>
  <c r="P507" i="13"/>
  <c r="P508" i="13"/>
  <c r="P509" i="13"/>
  <c r="P510" i="13"/>
  <c r="P511" i="13"/>
  <c r="P512" i="13"/>
  <c r="P513" i="13"/>
  <c r="P514" i="13"/>
  <c r="P515" i="13"/>
  <c r="P516" i="13"/>
  <c r="P517" i="13"/>
  <c r="P518" i="13"/>
  <c r="P519" i="13"/>
  <c r="P520" i="13"/>
  <c r="P521" i="13"/>
  <c r="P522" i="13"/>
  <c r="P523" i="13"/>
  <c r="P524" i="13"/>
  <c r="P525" i="13"/>
  <c r="P526" i="13"/>
  <c r="P527" i="13"/>
  <c r="P528" i="13"/>
  <c r="P529" i="13"/>
  <c r="P530" i="13"/>
  <c r="P531" i="13"/>
  <c r="P532" i="13"/>
  <c r="P533" i="13"/>
  <c r="P534" i="13"/>
  <c r="P535" i="13"/>
  <c r="P536" i="13"/>
  <c r="P537" i="13"/>
  <c r="P538" i="13"/>
  <c r="P539" i="13"/>
  <c r="P540" i="13"/>
  <c r="P541" i="13"/>
  <c r="P542" i="13"/>
  <c r="P543" i="13"/>
  <c r="P544" i="13"/>
  <c r="P545" i="13"/>
  <c r="P546" i="13"/>
  <c r="P547" i="13"/>
  <c r="P548" i="13"/>
  <c r="P549" i="13"/>
  <c r="P550" i="13"/>
  <c r="P551" i="13"/>
  <c r="P552" i="13"/>
  <c r="P553" i="13"/>
  <c r="P554" i="13"/>
  <c r="P555" i="13"/>
  <c r="P556" i="13"/>
  <c r="P557" i="13"/>
  <c r="P558" i="13"/>
  <c r="P559" i="13"/>
  <c r="P560" i="13"/>
  <c r="P561" i="13"/>
  <c r="P562" i="13"/>
  <c r="P563" i="13"/>
  <c r="P564" i="13"/>
  <c r="P565" i="13"/>
  <c r="P566" i="13"/>
  <c r="P567" i="13"/>
  <c r="P568" i="13"/>
  <c r="P569" i="13"/>
  <c r="P570" i="13"/>
  <c r="P571" i="13"/>
  <c r="P572" i="13"/>
  <c r="P573" i="13"/>
  <c r="P574" i="13"/>
  <c r="P575" i="13"/>
  <c r="P576" i="13"/>
  <c r="P577" i="13"/>
  <c r="P578" i="13"/>
  <c r="P579" i="13"/>
  <c r="P580" i="13"/>
  <c r="P581" i="13"/>
  <c r="P582" i="13"/>
  <c r="P583" i="13"/>
  <c r="P584" i="13"/>
  <c r="P585" i="13"/>
  <c r="P586" i="13"/>
  <c r="P587" i="13"/>
  <c r="P588" i="13"/>
  <c r="P589" i="13"/>
  <c r="P590" i="13"/>
  <c r="P591" i="13"/>
  <c r="P592" i="13"/>
  <c r="P593" i="13"/>
  <c r="P594" i="13"/>
  <c r="P595" i="13"/>
  <c r="P596" i="13"/>
  <c r="P597" i="13"/>
  <c r="P598" i="13"/>
  <c r="P599" i="13"/>
  <c r="P600" i="13"/>
  <c r="P601" i="13"/>
  <c r="P602" i="13"/>
  <c r="P603" i="13"/>
  <c r="P604" i="13"/>
  <c r="P605" i="13"/>
  <c r="P606" i="13"/>
  <c r="P607" i="13"/>
  <c r="P608" i="13"/>
  <c r="P609" i="13"/>
  <c r="P610" i="13"/>
  <c r="P611" i="13"/>
  <c r="P612" i="13"/>
  <c r="P613" i="13"/>
  <c r="P614" i="13"/>
  <c r="P615" i="13"/>
  <c r="P616" i="13"/>
  <c r="P617" i="13"/>
  <c r="P618" i="13"/>
  <c r="P619" i="13"/>
  <c r="P620" i="13"/>
  <c r="P621" i="13"/>
  <c r="P622" i="13"/>
  <c r="P623" i="13"/>
  <c r="P624" i="13"/>
  <c r="P625" i="13"/>
  <c r="P626" i="13"/>
  <c r="P627" i="13"/>
  <c r="P628" i="13"/>
  <c r="P629" i="13"/>
  <c r="P630" i="13"/>
  <c r="P631" i="13"/>
  <c r="P632" i="13"/>
  <c r="P633" i="13"/>
  <c r="P634" i="13"/>
  <c r="P635" i="13"/>
  <c r="P636" i="13"/>
  <c r="P637" i="13"/>
  <c r="P638" i="13"/>
  <c r="P639" i="13"/>
  <c r="P640" i="13"/>
  <c r="P641" i="13"/>
  <c r="P642" i="13"/>
  <c r="P643" i="13"/>
  <c r="P644" i="13"/>
  <c r="P645" i="13"/>
  <c r="P646" i="13"/>
  <c r="P647" i="13"/>
  <c r="P648" i="13"/>
  <c r="P649" i="13"/>
  <c r="P650" i="13"/>
  <c r="P651" i="13"/>
  <c r="P652" i="13"/>
  <c r="P653" i="13"/>
  <c r="P654" i="13"/>
  <c r="P655" i="13"/>
  <c r="P656" i="13"/>
  <c r="P657" i="13"/>
  <c r="P658" i="13"/>
  <c r="P659" i="13"/>
  <c r="P660" i="13"/>
  <c r="P661" i="13"/>
  <c r="P662" i="13"/>
  <c r="P663" i="13"/>
  <c r="P664" i="13"/>
  <c r="P665" i="13"/>
  <c r="P666" i="13"/>
  <c r="P667" i="13"/>
  <c r="P668" i="13"/>
  <c r="P669" i="13"/>
  <c r="P670" i="13"/>
  <c r="P671" i="13"/>
  <c r="P672" i="13"/>
  <c r="P673" i="13"/>
  <c r="P674" i="13"/>
  <c r="P675" i="13"/>
  <c r="P676" i="13"/>
  <c r="P677" i="13"/>
  <c r="P678" i="13"/>
  <c r="P679" i="13"/>
  <c r="P680" i="13"/>
  <c r="P681" i="13"/>
  <c r="P682" i="13"/>
  <c r="P683" i="13"/>
  <c r="P684" i="13"/>
  <c r="P685" i="13"/>
  <c r="P686" i="13"/>
  <c r="P687" i="13"/>
  <c r="P688" i="13"/>
  <c r="P689" i="13"/>
  <c r="P690" i="13"/>
  <c r="P691" i="13"/>
  <c r="P692" i="13"/>
  <c r="P693" i="13"/>
  <c r="P694" i="13"/>
  <c r="P695" i="13"/>
  <c r="P696" i="13"/>
  <c r="P697" i="13"/>
  <c r="P698" i="13"/>
  <c r="P699" i="13"/>
  <c r="P700" i="13"/>
  <c r="P701" i="13"/>
  <c r="P702" i="13"/>
  <c r="P703" i="13"/>
  <c r="P704" i="13"/>
  <c r="P705" i="13"/>
  <c r="P706" i="13"/>
  <c r="P707" i="13"/>
  <c r="P708" i="13"/>
  <c r="P709" i="13"/>
  <c r="P710" i="13"/>
  <c r="P711" i="13"/>
  <c r="P712" i="13"/>
  <c r="P713" i="13"/>
  <c r="P714" i="13"/>
  <c r="P715" i="13"/>
  <c r="P716" i="13"/>
  <c r="P717" i="13"/>
  <c r="P718" i="13"/>
  <c r="P719" i="13"/>
  <c r="P720" i="13"/>
  <c r="P721" i="13"/>
  <c r="P722" i="13"/>
  <c r="P723" i="13"/>
  <c r="P724" i="13"/>
  <c r="P725" i="13"/>
  <c r="P726" i="13"/>
  <c r="P727" i="13"/>
  <c r="P728" i="13"/>
  <c r="P729" i="13"/>
  <c r="P730" i="13"/>
  <c r="P731" i="13"/>
  <c r="P732" i="13"/>
  <c r="P733" i="13"/>
  <c r="P734" i="13"/>
  <c r="P735" i="13"/>
  <c r="P736" i="13"/>
  <c r="P737" i="13"/>
  <c r="P738" i="13"/>
  <c r="P739" i="13"/>
  <c r="P740" i="13"/>
  <c r="P741" i="13"/>
  <c r="P742" i="13"/>
  <c r="P743" i="13"/>
  <c r="P744" i="13"/>
  <c r="P745" i="13"/>
  <c r="P746" i="13"/>
  <c r="P747" i="13"/>
  <c r="P748" i="13"/>
  <c r="P749" i="13"/>
  <c r="P750" i="13"/>
  <c r="P751" i="13"/>
  <c r="P752" i="13"/>
  <c r="P753" i="13"/>
  <c r="P754" i="13"/>
  <c r="P755" i="13"/>
  <c r="P756" i="13"/>
  <c r="P757" i="13"/>
  <c r="P758" i="13"/>
  <c r="P759" i="13"/>
  <c r="P760" i="13"/>
  <c r="P761" i="13"/>
  <c r="P762" i="13"/>
  <c r="P763" i="13"/>
  <c r="P764" i="13"/>
  <c r="P765" i="13"/>
  <c r="P766" i="13"/>
  <c r="P767" i="13"/>
  <c r="P768" i="13"/>
  <c r="P769" i="13"/>
  <c r="P770" i="13"/>
  <c r="P771" i="13"/>
  <c r="P772" i="13"/>
  <c r="P773" i="13"/>
  <c r="P774" i="13"/>
  <c r="P775" i="13"/>
  <c r="P776" i="13"/>
  <c r="P777" i="13"/>
  <c r="P778" i="13"/>
  <c r="P779" i="13"/>
  <c r="P780" i="13"/>
  <c r="P781" i="13"/>
  <c r="P782" i="13"/>
  <c r="P783" i="13"/>
  <c r="P784" i="13"/>
  <c r="P785" i="13"/>
  <c r="P786" i="13"/>
  <c r="P787" i="13"/>
  <c r="P788" i="13"/>
  <c r="P789" i="13"/>
  <c r="P790" i="13"/>
  <c r="P791" i="13"/>
  <c r="P792" i="13"/>
  <c r="P793" i="13"/>
  <c r="P794" i="13"/>
  <c r="P795" i="13"/>
  <c r="P796" i="13"/>
  <c r="P797" i="13"/>
  <c r="P798" i="13"/>
  <c r="P799" i="13"/>
  <c r="P800" i="13"/>
  <c r="P801" i="13"/>
  <c r="P802" i="13"/>
  <c r="P803" i="13"/>
  <c r="P804" i="13"/>
  <c r="P805" i="13"/>
  <c r="P806" i="13"/>
  <c r="P807" i="13"/>
  <c r="P808" i="13"/>
  <c r="P809" i="13"/>
  <c r="P810" i="13"/>
  <c r="P811" i="13"/>
  <c r="P812" i="13"/>
  <c r="P813" i="13"/>
  <c r="P814" i="13"/>
  <c r="P815" i="13"/>
  <c r="P816" i="13"/>
  <c r="P817" i="13"/>
  <c r="P818" i="13"/>
  <c r="P819" i="13"/>
  <c r="P820" i="13"/>
  <c r="P821" i="13"/>
  <c r="P822" i="13"/>
  <c r="P823" i="13"/>
  <c r="P824" i="13"/>
  <c r="P825" i="13"/>
  <c r="P826" i="13"/>
  <c r="P827" i="13"/>
  <c r="P828" i="13"/>
  <c r="P829" i="13"/>
  <c r="P830" i="13"/>
  <c r="P831" i="13"/>
  <c r="P832" i="13"/>
  <c r="P833" i="13"/>
  <c r="P834" i="13"/>
  <c r="P835" i="13"/>
  <c r="P836" i="13"/>
  <c r="P837" i="13"/>
  <c r="P838" i="13"/>
  <c r="P839" i="13"/>
  <c r="P840" i="13"/>
  <c r="P841" i="13"/>
  <c r="P842" i="13"/>
  <c r="P843" i="13"/>
  <c r="P844" i="13"/>
  <c r="P845" i="13"/>
  <c r="P846" i="13"/>
  <c r="P847" i="13"/>
  <c r="P848" i="13"/>
  <c r="P849" i="13"/>
  <c r="P850" i="13"/>
  <c r="P851" i="13"/>
  <c r="P852" i="13"/>
  <c r="P853" i="13"/>
  <c r="P854" i="13"/>
  <c r="P855" i="13"/>
  <c r="P856" i="13"/>
  <c r="P857" i="13"/>
  <c r="P858" i="13"/>
  <c r="P859" i="13"/>
  <c r="P860" i="13"/>
  <c r="P861" i="13"/>
  <c r="P862" i="13"/>
  <c r="P863" i="13"/>
  <c r="P864" i="13"/>
  <c r="P865" i="13"/>
  <c r="P866" i="13"/>
  <c r="P867" i="13"/>
  <c r="P868" i="13"/>
  <c r="P869" i="13"/>
  <c r="P870" i="13"/>
  <c r="P871" i="13"/>
  <c r="P872" i="13"/>
  <c r="P873" i="13"/>
  <c r="P874" i="13"/>
  <c r="P875" i="13"/>
  <c r="P876" i="13"/>
  <c r="P877" i="13"/>
  <c r="P878" i="13"/>
  <c r="P879" i="13"/>
  <c r="P880" i="13"/>
  <c r="P881" i="13"/>
  <c r="P882" i="13"/>
  <c r="P883" i="13"/>
  <c r="P884" i="13"/>
  <c r="P885" i="13"/>
  <c r="P886" i="13"/>
  <c r="P887" i="13"/>
  <c r="P888" i="13"/>
  <c r="P889" i="13"/>
  <c r="P890" i="13"/>
  <c r="P891" i="13"/>
  <c r="P892" i="13"/>
  <c r="P893" i="13"/>
  <c r="P894" i="13"/>
  <c r="P895" i="13"/>
  <c r="P896" i="13"/>
  <c r="P897" i="13"/>
  <c r="P898" i="13"/>
  <c r="P899" i="13"/>
  <c r="P900" i="13"/>
  <c r="P901" i="13"/>
  <c r="P902" i="13"/>
  <c r="P903" i="13"/>
  <c r="P904" i="13"/>
  <c r="P905" i="13"/>
  <c r="P906" i="13"/>
  <c r="P907" i="13"/>
  <c r="P908" i="13"/>
  <c r="P909" i="13"/>
  <c r="P910" i="13"/>
  <c r="P911" i="13"/>
  <c r="P912" i="13"/>
  <c r="P913" i="13"/>
  <c r="P914" i="13"/>
  <c r="P915" i="13"/>
  <c r="P916" i="13"/>
  <c r="P917" i="13"/>
  <c r="P918" i="13"/>
  <c r="P919" i="13"/>
  <c r="P920" i="13"/>
  <c r="P921" i="13"/>
  <c r="P922" i="13"/>
  <c r="P923" i="13"/>
  <c r="P924" i="13"/>
  <c r="P925" i="13"/>
  <c r="P926" i="13"/>
  <c r="P927" i="13"/>
  <c r="P928" i="13"/>
  <c r="P929" i="13"/>
  <c r="P930" i="13"/>
  <c r="P931" i="13"/>
  <c r="P932" i="13"/>
  <c r="P933" i="13"/>
  <c r="P934" i="13"/>
  <c r="P935" i="13"/>
  <c r="P936" i="13"/>
  <c r="P937" i="13"/>
  <c r="P938" i="13"/>
  <c r="P939" i="13"/>
  <c r="P940" i="13"/>
  <c r="P941" i="13"/>
  <c r="P942" i="13"/>
  <c r="P943" i="13"/>
  <c r="P944" i="13"/>
  <c r="P945" i="13"/>
  <c r="P946" i="13"/>
  <c r="P947" i="13"/>
  <c r="P948" i="13"/>
  <c r="P949" i="13"/>
  <c r="P950" i="13"/>
  <c r="P951" i="13"/>
  <c r="P952" i="13"/>
  <c r="P953" i="13"/>
  <c r="P954" i="13"/>
  <c r="P955" i="13"/>
  <c r="P956" i="13"/>
  <c r="P957" i="13"/>
  <c r="P958" i="13"/>
  <c r="P959" i="13"/>
  <c r="P960" i="13"/>
  <c r="P961" i="13"/>
  <c r="P962" i="13"/>
  <c r="P963" i="13"/>
  <c r="P964" i="13"/>
  <c r="P965" i="13"/>
  <c r="P966" i="13"/>
  <c r="P967" i="13"/>
  <c r="P968" i="13"/>
  <c r="P969" i="13"/>
  <c r="P970" i="13"/>
  <c r="P971" i="13"/>
  <c r="P972" i="13"/>
  <c r="P973" i="13"/>
  <c r="P974" i="13"/>
  <c r="P975" i="13"/>
  <c r="P976" i="13"/>
  <c r="P977" i="13"/>
  <c r="P978" i="13"/>
  <c r="P979" i="13"/>
  <c r="P980" i="13"/>
  <c r="P981" i="13"/>
  <c r="P982" i="13"/>
  <c r="P983" i="13"/>
  <c r="P984" i="13"/>
  <c r="P985" i="13"/>
  <c r="P986" i="13"/>
  <c r="P987" i="13"/>
  <c r="P988" i="13"/>
  <c r="P989" i="13"/>
  <c r="P990" i="13"/>
  <c r="P991" i="13"/>
  <c r="P992" i="13"/>
  <c r="P993" i="13"/>
  <c r="P994" i="13"/>
  <c r="P995" i="13"/>
  <c r="P996" i="13"/>
  <c r="P997" i="13"/>
  <c r="P998" i="13"/>
  <c r="P999" i="13"/>
  <c r="P1000" i="13"/>
  <c r="P1001" i="13"/>
  <c r="P1002" i="13"/>
  <c r="P1003" i="13"/>
  <c r="P1004" i="13"/>
  <c r="P1005" i="13"/>
  <c r="P1006" i="13"/>
  <c r="P1007" i="13"/>
  <c r="P1008" i="13"/>
  <c r="P1009" i="13"/>
  <c r="P1010" i="13"/>
  <c r="P1011" i="13"/>
  <c r="P1012" i="13"/>
  <c r="P1013" i="13"/>
  <c r="P1014" i="13"/>
  <c r="P1015" i="13"/>
  <c r="P1016" i="13"/>
  <c r="P1017" i="13"/>
  <c r="P1018" i="13"/>
  <c r="P1019" i="13"/>
  <c r="P1020" i="13"/>
  <c r="P1021" i="13"/>
  <c r="P1022" i="13"/>
  <c r="P1023" i="13"/>
  <c r="P1024" i="13"/>
  <c r="P1025" i="13"/>
  <c r="P1026" i="13"/>
  <c r="P1027" i="13"/>
  <c r="P1028" i="13"/>
  <c r="P1029" i="13"/>
  <c r="P1030" i="13"/>
  <c r="P1031" i="13"/>
  <c r="P1032" i="13"/>
  <c r="P1033" i="13"/>
  <c r="P1034" i="13"/>
  <c r="P1035" i="13"/>
  <c r="P1036" i="13"/>
  <c r="P1037" i="13"/>
  <c r="P1038" i="13"/>
  <c r="P1039" i="13"/>
  <c r="P1040" i="13"/>
  <c r="P1041" i="13"/>
  <c r="P1042" i="13"/>
  <c r="P1043" i="13"/>
  <c r="P1044" i="13"/>
  <c r="P1045" i="13"/>
  <c r="P1046" i="13"/>
  <c r="P1047" i="13"/>
  <c r="P1048" i="13"/>
  <c r="P1049" i="13"/>
  <c r="P1050" i="13"/>
  <c r="P1051" i="13"/>
  <c r="P1052" i="13"/>
  <c r="P1053" i="13"/>
  <c r="P1054" i="13"/>
  <c r="P1055" i="13"/>
  <c r="P1056" i="13"/>
  <c r="P1057" i="13"/>
  <c r="P1058" i="13"/>
  <c r="P1059" i="13"/>
  <c r="P1060" i="13"/>
  <c r="P1061" i="13"/>
  <c r="P1062" i="13"/>
  <c r="P1063" i="13"/>
  <c r="P1064" i="13"/>
  <c r="P1065" i="13"/>
  <c r="P1066" i="13"/>
  <c r="P1067" i="13"/>
  <c r="P1068" i="13"/>
  <c r="P1069" i="13"/>
  <c r="P1070" i="13"/>
  <c r="P1071" i="13"/>
  <c r="P1072" i="13"/>
  <c r="P1073" i="13"/>
  <c r="P1074" i="13"/>
  <c r="P1075" i="13"/>
  <c r="P1076" i="13"/>
  <c r="P1077" i="13"/>
  <c r="P1078" i="13"/>
  <c r="P1079" i="13"/>
  <c r="P1080" i="13"/>
  <c r="P1081" i="13"/>
  <c r="P1082" i="13"/>
  <c r="P1083" i="13"/>
  <c r="P1084" i="13"/>
  <c r="P1085" i="13"/>
  <c r="P1086" i="13"/>
  <c r="P1087" i="13"/>
  <c r="P1088" i="13"/>
  <c r="P1089" i="13"/>
  <c r="P1090" i="13"/>
  <c r="P1091" i="13"/>
  <c r="P1092" i="13"/>
  <c r="P1093" i="13"/>
  <c r="P1094" i="13"/>
  <c r="P1095" i="13"/>
  <c r="P1096" i="13"/>
  <c r="P1097" i="13"/>
  <c r="P1098" i="13"/>
  <c r="P1099" i="13"/>
  <c r="P1100" i="13"/>
  <c r="P1101" i="13"/>
  <c r="P1102" i="13"/>
  <c r="P1103" i="13"/>
  <c r="P1104" i="13"/>
  <c r="P1105" i="13"/>
  <c r="P1106" i="13"/>
  <c r="P1107" i="13"/>
  <c r="P1108" i="13"/>
  <c r="P1109" i="13"/>
  <c r="P1110" i="13"/>
  <c r="P1111" i="13"/>
  <c r="P1112" i="13"/>
  <c r="P1113" i="13"/>
  <c r="P1114" i="13"/>
  <c r="P1115" i="13"/>
  <c r="P1116" i="13"/>
  <c r="P1117" i="13"/>
  <c r="P1118" i="13"/>
  <c r="P1119" i="13"/>
  <c r="P1120" i="13"/>
  <c r="P1121" i="13"/>
  <c r="P1122" i="13"/>
  <c r="P1123" i="13"/>
  <c r="P1124" i="13"/>
  <c r="P1125" i="13"/>
  <c r="P1126" i="13"/>
  <c r="P1127" i="13"/>
  <c r="P1128" i="13"/>
  <c r="P1129" i="13"/>
  <c r="P1130" i="13"/>
  <c r="P1131" i="13"/>
  <c r="P1132" i="13"/>
  <c r="P1133" i="13"/>
  <c r="P1134" i="13"/>
  <c r="P1135" i="13"/>
  <c r="P1136" i="13"/>
  <c r="P1137" i="13"/>
  <c r="P1138" i="13"/>
  <c r="P1139" i="13"/>
  <c r="P1140" i="13"/>
  <c r="P1141" i="13"/>
  <c r="P1142" i="13"/>
  <c r="P1143" i="13"/>
  <c r="P1144" i="13"/>
  <c r="P1145" i="13"/>
  <c r="P1146" i="13"/>
  <c r="P1147" i="13"/>
  <c r="P1148" i="13"/>
  <c r="P1149" i="13"/>
  <c r="P1150" i="13"/>
  <c r="P1151" i="13"/>
  <c r="P1152" i="13"/>
  <c r="P1153" i="13"/>
  <c r="P1154" i="13"/>
  <c r="P1155" i="13"/>
  <c r="P1156" i="13"/>
  <c r="P1157" i="13"/>
  <c r="P1158" i="13"/>
  <c r="P1159" i="13"/>
  <c r="P1160" i="13"/>
  <c r="P1161" i="13"/>
  <c r="P1162" i="13"/>
  <c r="P1163" i="13"/>
  <c r="P1164" i="13"/>
  <c r="P1165" i="13"/>
  <c r="P1166" i="13"/>
  <c r="P1167" i="13"/>
  <c r="P1168" i="13"/>
  <c r="P1169" i="13"/>
  <c r="P1170" i="13"/>
  <c r="P1171" i="13"/>
  <c r="P1172" i="13"/>
  <c r="P1173" i="13"/>
  <c r="P1174" i="13"/>
  <c r="P1175" i="13"/>
  <c r="P1176" i="13"/>
  <c r="P1177" i="13"/>
  <c r="P1178" i="13"/>
  <c r="P1179" i="13"/>
  <c r="P1180" i="13"/>
  <c r="P1181" i="13"/>
  <c r="P1182" i="13"/>
  <c r="P1183" i="13"/>
  <c r="P1184" i="13"/>
  <c r="P1185" i="13"/>
  <c r="P1186" i="13"/>
  <c r="P1187" i="13"/>
  <c r="P1188" i="13"/>
  <c r="P1189" i="13"/>
  <c r="P1190" i="13"/>
  <c r="P1191" i="13"/>
  <c r="P1192" i="13"/>
  <c r="P1193" i="13"/>
  <c r="P1194" i="13"/>
  <c r="P1195" i="13"/>
  <c r="P1196" i="13"/>
  <c r="P1197" i="13"/>
  <c r="P1198" i="13"/>
  <c r="P1199" i="13"/>
  <c r="P1200" i="13"/>
  <c r="P1201" i="13"/>
  <c r="P1202" i="13"/>
  <c r="P1203" i="13"/>
  <c r="P1204" i="13"/>
  <c r="P1205" i="13"/>
  <c r="P1206" i="13"/>
  <c r="P1207" i="13"/>
  <c r="P1208" i="13"/>
  <c r="P1209" i="13"/>
  <c r="P1210" i="13"/>
  <c r="P1211" i="13"/>
  <c r="P1212" i="13"/>
  <c r="P1213" i="13"/>
  <c r="P1214" i="13"/>
  <c r="P1215" i="13"/>
  <c r="P1216" i="13"/>
  <c r="P1217" i="13"/>
  <c r="P1218" i="13"/>
  <c r="P1219" i="13"/>
  <c r="P1220" i="13"/>
  <c r="P1221" i="13"/>
  <c r="P1222" i="13"/>
  <c r="P1223" i="13"/>
  <c r="P1224" i="13"/>
  <c r="P1225" i="13"/>
  <c r="P1226" i="13"/>
  <c r="P1227" i="13"/>
  <c r="P1228" i="13"/>
  <c r="P1229" i="13"/>
  <c r="P1230" i="13"/>
  <c r="P1231" i="13"/>
  <c r="P1232" i="13"/>
  <c r="P1233" i="13"/>
  <c r="P1234" i="13"/>
  <c r="P1235" i="13"/>
  <c r="P1236" i="13"/>
  <c r="P1237" i="13"/>
  <c r="P1238" i="13"/>
  <c r="P1239" i="13"/>
  <c r="P1240" i="13"/>
  <c r="P1241" i="13"/>
  <c r="P1242" i="13"/>
  <c r="P1243" i="13"/>
  <c r="P1244" i="13"/>
  <c r="P1245" i="13"/>
  <c r="P1246" i="13"/>
  <c r="P1247" i="13"/>
  <c r="P1248" i="13"/>
  <c r="P1249" i="13"/>
  <c r="P1250" i="13"/>
  <c r="P1251" i="13"/>
  <c r="P1252" i="13"/>
  <c r="P1253" i="13"/>
  <c r="P1254" i="13"/>
  <c r="P1255" i="13"/>
  <c r="P1256" i="13"/>
  <c r="P1257" i="13"/>
  <c r="P1258" i="13"/>
  <c r="P1259" i="13"/>
  <c r="P1260" i="13"/>
  <c r="P1261" i="13"/>
  <c r="P1262" i="13"/>
  <c r="P1263" i="13"/>
  <c r="P1264" i="13"/>
  <c r="P1265" i="13"/>
  <c r="P1266" i="13"/>
  <c r="P1267" i="13"/>
  <c r="P1268" i="13"/>
  <c r="P1269" i="13"/>
  <c r="P1270" i="13"/>
  <c r="P1271" i="13"/>
  <c r="P1272" i="13"/>
  <c r="P1273" i="13"/>
  <c r="P1274" i="13"/>
  <c r="P1275" i="13"/>
  <c r="P1276" i="13"/>
  <c r="P1277" i="13"/>
  <c r="P1278" i="13"/>
  <c r="P1279" i="13"/>
  <c r="P1280" i="13"/>
  <c r="P1281" i="13"/>
  <c r="P1282" i="13"/>
  <c r="P1283" i="13"/>
  <c r="P1284" i="13"/>
  <c r="P1285" i="13"/>
  <c r="P1286" i="13"/>
  <c r="P1287" i="13"/>
  <c r="P1288" i="13"/>
  <c r="P1289" i="13"/>
  <c r="P1290" i="13"/>
  <c r="P1291" i="13"/>
  <c r="P1292" i="13"/>
  <c r="P1293" i="13"/>
  <c r="P1294" i="13"/>
  <c r="P1295" i="13"/>
  <c r="P1296" i="13"/>
  <c r="P1297" i="13"/>
  <c r="P1298" i="13"/>
  <c r="P1299" i="13"/>
  <c r="P1300" i="13"/>
  <c r="P1301" i="13"/>
  <c r="P1302" i="13"/>
  <c r="P1303" i="13"/>
  <c r="P1304" i="13"/>
  <c r="P1305" i="13"/>
  <c r="P1306" i="13"/>
  <c r="P1307" i="13"/>
  <c r="P1308" i="13"/>
  <c r="P1309" i="13"/>
  <c r="P1310" i="13"/>
  <c r="P1311" i="13"/>
  <c r="P1312" i="13"/>
  <c r="P1313" i="13"/>
  <c r="P1314" i="13"/>
  <c r="P1315" i="13"/>
  <c r="P1316" i="13"/>
  <c r="P1317" i="13"/>
  <c r="P1318" i="13"/>
  <c r="P1319" i="13"/>
  <c r="P1320" i="13"/>
  <c r="P1321" i="13"/>
  <c r="P1322" i="13"/>
  <c r="P1323" i="13"/>
  <c r="P1324" i="13"/>
  <c r="P1325" i="13"/>
  <c r="P1326" i="13"/>
  <c r="P1327" i="13"/>
  <c r="P1328" i="13"/>
  <c r="P1329" i="13"/>
  <c r="P1330" i="13"/>
  <c r="P1331" i="13"/>
  <c r="P1332" i="13"/>
  <c r="P1333" i="13"/>
  <c r="P1334" i="13"/>
  <c r="P1335" i="13"/>
  <c r="P1336" i="13"/>
  <c r="P1337" i="13"/>
  <c r="P1338" i="13"/>
  <c r="P1339" i="13"/>
  <c r="P1340" i="13"/>
  <c r="P1341" i="13"/>
  <c r="P1342" i="13"/>
  <c r="P1343" i="13"/>
  <c r="P1344" i="13"/>
  <c r="P1345" i="13"/>
  <c r="P1346" i="13"/>
  <c r="P1347" i="13"/>
  <c r="P1348" i="13"/>
  <c r="P1349" i="13"/>
  <c r="P1350" i="13"/>
  <c r="P1351" i="13"/>
  <c r="P1352" i="13"/>
  <c r="P1353" i="13"/>
  <c r="P1354" i="13"/>
  <c r="P1355" i="13"/>
  <c r="P1356" i="13"/>
  <c r="P1357" i="13"/>
  <c r="P1358" i="13"/>
  <c r="P1359" i="13"/>
  <c r="P1360" i="13"/>
  <c r="P1361" i="13"/>
  <c r="P1362" i="13"/>
  <c r="P1363" i="13"/>
  <c r="P1364" i="13"/>
  <c r="P1365" i="13"/>
  <c r="P1366" i="13"/>
  <c r="P1367" i="13"/>
  <c r="P1368" i="13"/>
  <c r="P1369" i="13"/>
  <c r="P1370" i="13"/>
  <c r="P1371" i="13"/>
  <c r="P1372" i="13"/>
  <c r="P1373" i="13"/>
  <c r="P1374" i="13"/>
  <c r="P1375" i="13"/>
  <c r="P1376" i="13"/>
  <c r="P1377" i="13"/>
  <c r="P1378" i="13"/>
  <c r="P1379" i="13"/>
  <c r="P1380" i="13"/>
  <c r="P1381" i="13"/>
  <c r="P1382" i="13"/>
  <c r="P1383" i="13"/>
  <c r="P1384" i="13"/>
  <c r="P1385" i="13"/>
  <c r="P1386" i="13"/>
  <c r="P1387" i="13"/>
  <c r="P1388" i="13"/>
  <c r="P1389" i="13"/>
  <c r="P1390" i="13"/>
  <c r="P1391" i="13"/>
  <c r="P1392" i="13"/>
  <c r="P1393" i="13"/>
  <c r="P1394" i="13"/>
  <c r="P1395" i="13"/>
  <c r="P1396" i="13"/>
  <c r="P1397" i="13"/>
  <c r="P1398" i="13"/>
  <c r="P1399" i="13"/>
  <c r="P1400" i="13"/>
  <c r="P1401" i="13"/>
  <c r="P1402" i="13"/>
  <c r="P1403" i="13"/>
  <c r="P1404" i="13"/>
  <c r="P1405" i="13"/>
  <c r="P1406" i="13"/>
  <c r="P1407" i="13"/>
  <c r="P1408" i="13"/>
  <c r="P1409" i="13"/>
  <c r="P1410" i="13"/>
  <c r="P1411" i="13"/>
  <c r="P1412" i="13"/>
  <c r="P1413" i="13"/>
  <c r="P1414" i="13"/>
  <c r="P1415" i="13"/>
  <c r="P1416" i="13"/>
  <c r="P1417" i="13"/>
  <c r="P1418" i="13"/>
  <c r="P1419" i="13"/>
  <c r="P1420" i="13"/>
  <c r="P1421" i="13"/>
  <c r="P1422" i="13"/>
  <c r="P1423" i="13"/>
  <c r="P1424" i="13"/>
  <c r="P1425" i="13"/>
  <c r="P1426" i="13"/>
  <c r="P1427" i="13"/>
  <c r="P1428" i="13"/>
  <c r="P1429" i="13"/>
  <c r="P1430" i="13"/>
  <c r="P1431" i="13"/>
  <c r="P1432" i="13"/>
  <c r="P1433" i="13"/>
  <c r="P1434" i="13"/>
  <c r="P1435" i="13"/>
  <c r="P1436" i="13"/>
  <c r="P1437" i="13"/>
  <c r="P1438" i="13"/>
  <c r="P1439" i="13"/>
  <c r="P1440" i="13"/>
  <c r="P1441" i="13"/>
  <c r="P1442" i="13"/>
  <c r="P1443" i="13"/>
  <c r="P1444" i="13"/>
  <c r="P1445" i="13"/>
  <c r="P1446" i="13"/>
  <c r="P1447" i="13"/>
  <c r="P1448" i="13"/>
  <c r="P1449" i="13"/>
  <c r="P1450" i="13"/>
  <c r="P1451" i="13"/>
  <c r="P1452" i="13"/>
  <c r="P1453" i="13"/>
  <c r="P1454" i="13"/>
  <c r="P1455" i="13"/>
  <c r="P1456" i="13"/>
  <c r="P1457" i="13"/>
  <c r="P1458" i="13"/>
  <c r="P1459" i="13"/>
  <c r="P1460" i="13"/>
  <c r="P1461" i="13"/>
  <c r="P1462" i="13"/>
  <c r="P1463" i="13"/>
  <c r="P1464" i="13"/>
  <c r="P1465" i="13"/>
  <c r="P1466" i="13"/>
  <c r="P1467" i="13"/>
  <c r="P1468" i="13"/>
  <c r="P1469" i="13"/>
  <c r="P1470" i="13"/>
  <c r="P1471" i="13"/>
  <c r="P1472" i="13"/>
  <c r="P1473" i="13"/>
  <c r="P1474" i="13"/>
  <c r="P1475" i="13"/>
  <c r="P1476" i="13"/>
  <c r="P1477" i="13"/>
  <c r="P1478" i="13"/>
  <c r="P1479" i="13"/>
  <c r="P1480" i="13"/>
  <c r="P1481" i="13"/>
  <c r="P1482" i="13"/>
  <c r="P1483" i="13"/>
  <c r="P1484" i="13"/>
  <c r="P1485" i="13"/>
  <c r="P1486" i="13"/>
  <c r="P1487" i="13"/>
  <c r="P1488" i="13"/>
  <c r="P1489" i="13"/>
  <c r="P1490" i="13"/>
  <c r="P1491" i="13"/>
  <c r="P1492" i="13"/>
  <c r="P1493" i="13"/>
  <c r="P1494" i="13"/>
  <c r="P1495" i="13"/>
  <c r="P1496" i="13"/>
  <c r="P1497" i="13"/>
  <c r="P1498" i="13"/>
  <c r="P1499" i="13"/>
  <c r="P1500" i="13"/>
  <c r="P1501" i="13"/>
  <c r="P1502" i="13"/>
  <c r="P1503" i="13"/>
  <c r="P1504" i="13"/>
  <c r="P1505" i="13"/>
  <c r="P1506" i="13"/>
  <c r="P1507" i="13"/>
  <c r="P1508" i="13"/>
  <c r="P1509" i="13"/>
  <c r="P1510" i="13"/>
  <c r="P1511" i="13"/>
  <c r="P1512" i="13"/>
  <c r="P1513" i="13"/>
  <c r="P1514" i="13"/>
  <c r="P1515" i="13"/>
  <c r="P1516" i="13"/>
  <c r="P1517" i="13"/>
  <c r="P1518" i="13"/>
  <c r="P1519" i="13"/>
  <c r="P1520" i="13"/>
  <c r="P1521" i="13"/>
  <c r="P1522" i="13"/>
  <c r="P1523" i="13"/>
  <c r="P1524" i="13"/>
  <c r="P1525" i="13"/>
  <c r="P1526" i="13"/>
  <c r="P1527" i="13"/>
  <c r="P1528" i="13"/>
  <c r="P1529" i="13"/>
  <c r="P1530" i="13"/>
  <c r="P1531" i="13"/>
  <c r="P1532" i="13"/>
  <c r="P1533" i="13"/>
  <c r="P1534" i="13"/>
  <c r="P1535" i="13"/>
  <c r="P1536" i="13"/>
  <c r="P1537" i="13"/>
  <c r="P1538" i="13"/>
  <c r="P1539" i="13"/>
  <c r="P1540" i="13"/>
  <c r="P1541" i="13"/>
  <c r="P1542" i="13"/>
  <c r="P1543" i="13"/>
  <c r="P1544" i="13"/>
  <c r="P1545" i="13"/>
  <c r="P1546" i="13"/>
  <c r="P1547" i="13"/>
  <c r="P1548" i="13"/>
  <c r="P1549" i="13"/>
  <c r="P1550" i="13"/>
  <c r="P1551" i="13"/>
  <c r="P1552" i="13"/>
  <c r="P1553" i="13"/>
  <c r="P1554" i="13"/>
  <c r="P1555" i="13"/>
  <c r="P1556" i="13"/>
  <c r="P1557" i="13"/>
  <c r="P1558" i="13"/>
  <c r="P1559" i="13"/>
  <c r="P1560" i="13"/>
  <c r="P1561" i="13"/>
  <c r="P1562" i="13"/>
  <c r="P1563" i="13"/>
  <c r="P1564" i="13"/>
  <c r="P1565" i="13"/>
  <c r="P1566" i="13"/>
  <c r="P1567" i="13"/>
  <c r="P1568" i="13"/>
  <c r="P1569" i="13"/>
  <c r="P1570" i="13"/>
  <c r="P1571" i="13"/>
  <c r="P1572" i="13"/>
  <c r="P1573" i="13"/>
  <c r="P1574" i="13"/>
  <c r="P1575" i="13"/>
  <c r="P1576" i="13"/>
  <c r="P1577" i="13"/>
  <c r="P1578" i="13"/>
  <c r="P1579" i="13"/>
  <c r="P1580" i="13"/>
  <c r="P1581" i="13"/>
  <c r="P1582" i="13"/>
  <c r="P1583" i="13"/>
  <c r="P1584" i="13"/>
  <c r="P1585" i="13"/>
  <c r="P1586" i="13"/>
  <c r="P1587" i="13"/>
  <c r="P1588" i="13"/>
  <c r="P1589" i="13"/>
  <c r="P1590" i="13"/>
  <c r="P1591" i="13"/>
  <c r="P1592" i="13"/>
  <c r="P1593" i="13"/>
  <c r="P1594" i="13"/>
  <c r="P1595" i="13"/>
  <c r="P1596" i="13"/>
  <c r="P1597" i="13"/>
  <c r="P1598" i="13"/>
  <c r="P1599" i="13"/>
  <c r="P1600" i="13"/>
  <c r="P1601" i="13"/>
  <c r="P1602" i="13"/>
  <c r="P1603" i="13"/>
  <c r="P1604" i="13"/>
  <c r="P1605" i="13"/>
  <c r="P1606" i="13"/>
  <c r="P1607" i="13"/>
  <c r="P1608" i="13"/>
  <c r="P1609" i="13"/>
  <c r="P1610" i="13"/>
  <c r="P1611" i="13"/>
  <c r="P1612" i="13"/>
  <c r="P1613" i="13"/>
  <c r="P1614" i="13"/>
  <c r="P1615" i="13"/>
  <c r="P1616" i="13"/>
  <c r="P1617" i="13"/>
  <c r="P1618" i="13"/>
  <c r="P1619" i="13"/>
  <c r="P1620" i="13"/>
  <c r="P1621" i="13"/>
  <c r="P1622" i="13"/>
  <c r="P1623" i="13"/>
  <c r="P1624" i="13"/>
  <c r="P1625" i="13"/>
  <c r="P1626" i="13"/>
  <c r="P1627" i="13"/>
  <c r="P1628" i="13"/>
  <c r="P1629" i="13"/>
  <c r="P1630" i="13"/>
  <c r="P1631" i="13"/>
  <c r="P1632" i="13"/>
  <c r="P1633" i="13"/>
  <c r="P1634" i="13"/>
  <c r="P1635" i="13"/>
  <c r="P1636" i="13"/>
  <c r="P1637" i="13"/>
  <c r="P1638" i="13"/>
  <c r="P1639" i="13"/>
  <c r="P1640" i="13"/>
  <c r="P1641" i="13"/>
  <c r="P1642" i="13"/>
  <c r="P1643" i="13"/>
  <c r="P1644" i="13"/>
  <c r="P1645" i="13"/>
  <c r="P1646" i="13"/>
  <c r="P1647" i="13"/>
  <c r="P1648" i="13"/>
  <c r="P1649" i="13"/>
  <c r="P1650" i="13"/>
  <c r="P1651" i="13"/>
  <c r="P1652" i="13"/>
  <c r="P1653" i="13"/>
  <c r="P1654" i="13"/>
  <c r="P1655" i="13"/>
  <c r="P1656" i="13"/>
  <c r="P1657" i="13"/>
  <c r="P1658" i="13"/>
  <c r="P1659" i="13"/>
  <c r="P1660" i="13"/>
  <c r="P1661" i="13"/>
  <c r="P1662" i="13"/>
  <c r="P1663" i="13"/>
  <c r="P1664" i="13"/>
  <c r="P1665" i="13"/>
  <c r="P1666" i="13"/>
  <c r="P1667" i="13"/>
  <c r="P1668" i="13"/>
  <c r="P1669" i="13"/>
  <c r="P1670" i="13"/>
  <c r="P1671" i="13"/>
  <c r="P1672" i="13"/>
  <c r="P1673" i="13"/>
  <c r="P1674" i="13"/>
  <c r="P1675" i="13"/>
  <c r="P1676" i="13"/>
  <c r="P1677" i="13"/>
  <c r="P1678" i="13"/>
  <c r="P1679" i="13"/>
  <c r="P1680" i="13"/>
  <c r="P1681" i="13"/>
  <c r="P1682" i="13"/>
  <c r="P1683" i="13"/>
  <c r="P1684" i="13"/>
  <c r="P1685" i="13"/>
  <c r="P1686" i="13"/>
  <c r="P1687" i="13"/>
  <c r="P1688" i="13"/>
  <c r="P1689" i="13"/>
  <c r="P1690" i="13"/>
  <c r="P1691" i="13"/>
  <c r="P1692" i="13"/>
  <c r="P1693" i="13"/>
  <c r="P1694" i="13"/>
  <c r="P1695" i="13"/>
  <c r="P1696" i="13"/>
  <c r="P1697" i="13"/>
  <c r="P1698" i="13"/>
  <c r="P1699" i="13"/>
  <c r="P1700" i="13"/>
  <c r="P1701" i="13"/>
  <c r="P1702" i="13"/>
  <c r="P1703" i="13"/>
  <c r="P1704" i="13"/>
  <c r="P1705" i="13"/>
  <c r="P1706" i="13"/>
  <c r="P1707" i="13"/>
  <c r="P1708" i="13"/>
  <c r="P1709" i="13"/>
  <c r="P1710" i="13"/>
  <c r="P1711" i="13"/>
  <c r="P1712" i="13"/>
  <c r="P1713" i="13"/>
  <c r="P1714" i="13"/>
  <c r="P1715" i="13"/>
  <c r="P1716" i="13"/>
  <c r="P1717" i="13"/>
  <c r="P1718" i="13"/>
  <c r="P1719" i="13"/>
  <c r="P1720" i="13"/>
  <c r="P1721" i="13"/>
  <c r="P1722" i="13"/>
  <c r="P1723" i="13"/>
  <c r="P1724" i="13"/>
  <c r="P1725" i="13"/>
  <c r="P1726" i="13"/>
  <c r="P1727" i="13"/>
  <c r="P1728" i="13"/>
  <c r="P1729" i="13"/>
  <c r="P1730" i="13"/>
  <c r="P1731" i="13"/>
  <c r="P1732" i="13"/>
  <c r="P1733" i="13"/>
  <c r="P1734" i="13"/>
  <c r="P1735" i="13"/>
  <c r="P1736" i="13"/>
  <c r="P1737" i="13"/>
  <c r="P1738" i="13"/>
  <c r="P1739" i="13"/>
  <c r="P1740" i="13"/>
  <c r="P1741" i="13"/>
  <c r="P1742" i="13"/>
  <c r="P1743" i="13"/>
  <c r="P1744" i="13"/>
  <c r="P1745" i="13"/>
  <c r="P1746" i="13"/>
  <c r="P1747" i="13"/>
  <c r="P1748" i="13"/>
  <c r="P1749" i="13"/>
  <c r="P1750" i="13"/>
  <c r="P1751" i="13"/>
  <c r="P1752" i="13"/>
  <c r="P1753" i="13"/>
  <c r="P1754" i="13"/>
  <c r="P1755" i="13"/>
  <c r="P1756" i="13"/>
  <c r="P1757" i="13"/>
  <c r="P1758" i="13"/>
  <c r="P1759" i="13"/>
  <c r="P1760" i="13"/>
  <c r="P1761" i="13"/>
  <c r="P1762" i="13"/>
  <c r="P1763" i="13"/>
  <c r="P1764" i="13"/>
  <c r="P1765" i="13"/>
  <c r="P1766" i="13"/>
  <c r="P1767" i="13"/>
  <c r="P1768" i="13"/>
  <c r="P1769" i="13"/>
  <c r="P1770" i="13"/>
  <c r="P1771" i="13"/>
  <c r="P1772" i="13"/>
  <c r="P1773" i="13"/>
  <c r="P1774" i="13"/>
  <c r="P1775" i="13"/>
  <c r="P1776" i="13"/>
  <c r="P1777" i="13"/>
  <c r="P1778" i="13"/>
  <c r="P1779" i="13"/>
  <c r="P1780" i="13"/>
  <c r="P1781" i="13"/>
  <c r="P1782" i="13"/>
  <c r="P1783" i="13"/>
  <c r="P1784" i="13"/>
  <c r="P1785" i="13"/>
  <c r="P1786" i="13"/>
  <c r="P1787" i="13"/>
  <c r="P1788" i="13"/>
  <c r="P1789" i="13"/>
  <c r="P1790" i="13"/>
  <c r="P1791" i="13"/>
  <c r="P1792" i="13"/>
  <c r="P1793" i="13"/>
  <c r="P1794" i="13"/>
  <c r="P1795" i="13"/>
  <c r="P1796" i="13"/>
  <c r="P1797" i="13"/>
  <c r="P1798" i="13"/>
  <c r="P1799" i="13"/>
  <c r="P1800" i="13"/>
  <c r="P1801" i="13"/>
  <c r="P1802" i="13"/>
  <c r="P1803" i="13"/>
  <c r="P1804" i="13"/>
  <c r="P1805" i="13"/>
  <c r="P1806" i="13"/>
  <c r="P1807" i="13"/>
  <c r="P1808" i="13"/>
  <c r="P1809" i="13"/>
  <c r="P1810" i="13"/>
  <c r="P1811" i="13"/>
  <c r="P1812" i="13"/>
  <c r="P1813" i="13"/>
  <c r="P1814" i="13"/>
  <c r="P1815" i="13"/>
  <c r="P1816" i="13"/>
  <c r="P1817" i="13"/>
  <c r="P1818" i="13"/>
  <c r="P1819" i="13"/>
  <c r="P1820" i="13"/>
  <c r="P1821" i="13"/>
  <c r="P1822" i="13"/>
  <c r="P1823" i="13"/>
  <c r="P1824" i="13"/>
  <c r="P1825" i="13"/>
  <c r="P1826" i="13"/>
  <c r="P1827" i="13"/>
  <c r="P1828" i="13"/>
  <c r="P1829" i="13"/>
  <c r="P1830" i="13"/>
  <c r="P1831" i="13"/>
  <c r="P1832" i="13"/>
  <c r="P1833" i="13"/>
  <c r="P1834" i="13"/>
  <c r="P1835" i="13"/>
  <c r="P1836" i="13"/>
  <c r="P1837" i="13"/>
  <c r="P1838" i="13"/>
  <c r="P1839" i="13"/>
  <c r="P1840" i="13"/>
  <c r="P1841" i="13"/>
  <c r="P1842" i="13"/>
  <c r="P1843" i="13"/>
  <c r="P1844" i="13"/>
  <c r="P1845" i="13"/>
  <c r="P1846" i="13"/>
  <c r="P1847" i="13"/>
  <c r="P1848" i="13"/>
  <c r="P1849" i="13"/>
  <c r="P1850" i="13"/>
  <c r="P1851" i="13"/>
  <c r="P1852" i="13"/>
  <c r="P1853" i="13"/>
  <c r="P1854" i="13"/>
  <c r="P1855" i="13"/>
  <c r="P1856" i="13"/>
  <c r="P1857" i="13"/>
  <c r="P1858" i="13"/>
  <c r="P1859" i="13"/>
  <c r="P1860" i="13"/>
  <c r="P1861" i="13"/>
  <c r="P1862" i="13"/>
  <c r="P1863" i="13"/>
  <c r="P1864" i="13"/>
  <c r="P1865" i="13"/>
  <c r="P1866" i="13"/>
  <c r="P1867" i="13"/>
  <c r="P1868" i="13"/>
  <c r="P1869" i="13"/>
  <c r="P1870" i="13"/>
  <c r="P1871" i="13"/>
  <c r="P1872" i="13"/>
  <c r="P1873" i="13"/>
  <c r="P1874" i="13"/>
  <c r="P1875" i="13"/>
  <c r="P1876" i="13"/>
  <c r="P1877" i="13"/>
  <c r="P1878" i="13"/>
  <c r="P1879" i="13"/>
  <c r="P1880" i="13"/>
  <c r="P1881" i="13"/>
  <c r="P1882" i="13"/>
  <c r="P1883" i="13"/>
  <c r="P1884" i="13"/>
  <c r="P1885" i="13"/>
  <c r="P1886" i="13"/>
  <c r="P1887" i="13"/>
  <c r="P1888" i="13"/>
  <c r="P1889" i="13"/>
  <c r="P1890" i="13"/>
  <c r="P1891" i="13"/>
  <c r="P1892" i="13"/>
  <c r="P1893" i="13"/>
  <c r="P1894" i="13"/>
  <c r="P1895" i="13"/>
  <c r="P1896" i="13"/>
  <c r="P1897" i="13"/>
  <c r="P1898" i="13"/>
  <c r="P1899" i="13"/>
  <c r="P1900" i="13"/>
  <c r="P1901" i="13"/>
  <c r="P1902" i="13"/>
  <c r="P1903" i="13"/>
  <c r="P1904" i="13"/>
  <c r="P1905" i="13"/>
  <c r="P1906" i="13"/>
  <c r="P1907" i="13"/>
  <c r="P1908" i="13"/>
  <c r="P1909" i="13"/>
  <c r="P1910" i="13"/>
  <c r="P1911" i="13"/>
  <c r="P1912" i="13"/>
  <c r="P1913" i="13"/>
  <c r="P1914" i="13"/>
  <c r="P1915" i="13"/>
  <c r="P1916" i="13"/>
  <c r="P1917" i="13"/>
  <c r="P1918" i="13"/>
  <c r="P1919" i="13"/>
  <c r="P1920" i="13"/>
  <c r="P1921" i="13"/>
  <c r="P1922" i="13"/>
  <c r="P1923" i="13"/>
  <c r="P1924" i="13"/>
  <c r="P1925" i="13"/>
  <c r="P1926" i="13"/>
  <c r="P1927" i="13"/>
  <c r="P1928" i="13"/>
  <c r="P1929" i="13"/>
  <c r="P1930" i="13"/>
  <c r="P1931" i="13"/>
  <c r="P1932" i="13"/>
  <c r="P1933" i="13"/>
  <c r="P1934" i="13"/>
  <c r="P1935" i="13"/>
  <c r="P1936" i="13"/>
  <c r="P1937" i="13"/>
  <c r="P1938" i="13"/>
  <c r="P1939" i="13"/>
  <c r="P1940" i="13"/>
  <c r="P1941" i="13"/>
  <c r="P1942" i="13"/>
  <c r="P1943" i="13"/>
  <c r="P1944" i="13"/>
  <c r="P1945" i="13"/>
  <c r="P1946" i="13"/>
  <c r="P1947" i="13"/>
  <c r="P1948" i="13"/>
  <c r="P1949" i="13"/>
  <c r="P1950" i="13"/>
  <c r="P1951" i="13"/>
  <c r="P1952" i="13"/>
  <c r="P1953" i="13"/>
  <c r="P1954" i="13"/>
  <c r="P1955" i="13"/>
  <c r="P1956" i="13"/>
  <c r="P1957" i="13"/>
  <c r="P1958" i="13"/>
  <c r="P1959" i="13"/>
  <c r="P1960" i="13"/>
  <c r="P1961" i="13"/>
  <c r="P1962" i="13"/>
  <c r="P1963" i="13"/>
  <c r="P1964" i="13"/>
  <c r="P1965" i="13"/>
  <c r="P1966" i="13"/>
  <c r="P1967" i="13"/>
  <c r="P1968" i="13"/>
  <c r="P1969" i="13"/>
  <c r="P1970" i="13"/>
  <c r="P1971" i="13"/>
  <c r="P1972" i="13"/>
  <c r="P1973" i="13"/>
  <c r="P1974" i="13"/>
  <c r="P1975" i="13"/>
  <c r="P1976" i="13"/>
  <c r="P1977" i="13"/>
  <c r="P1978" i="13"/>
  <c r="P1979" i="13"/>
  <c r="P1980" i="13"/>
  <c r="P1981" i="13"/>
  <c r="P1982" i="13"/>
  <c r="P1983" i="13"/>
  <c r="P1984" i="13"/>
  <c r="P1985" i="13"/>
  <c r="P1986" i="13"/>
  <c r="P1987" i="13"/>
  <c r="P1988" i="13"/>
  <c r="P1989" i="13"/>
  <c r="P1990" i="13"/>
  <c r="P1991" i="13"/>
  <c r="P1992" i="13"/>
  <c r="P1993" i="13"/>
  <c r="P1994" i="13"/>
  <c r="P1995" i="13"/>
  <c r="P1996" i="13"/>
  <c r="P1997" i="13"/>
  <c r="P1998" i="13"/>
  <c r="P1999" i="13"/>
  <c r="P2000" i="13"/>
  <c r="P2001" i="13"/>
  <c r="O2" i="13"/>
  <c r="O3" i="13"/>
  <c r="O4" i="13"/>
  <c r="O5" i="13"/>
  <c r="O6" i="13"/>
  <c r="O7" i="13"/>
  <c r="O8" i="13"/>
  <c r="O9" i="13"/>
  <c r="O10" i="13"/>
  <c r="O11" i="13"/>
  <c r="O12" i="13"/>
  <c r="O13" i="13"/>
  <c r="O14" i="13"/>
  <c r="O15" i="13"/>
  <c r="O16" i="13"/>
  <c r="O17" i="13"/>
  <c r="O18" i="13"/>
  <c r="O19" i="13"/>
  <c r="O20" i="13"/>
  <c r="O21" i="13"/>
  <c r="O22" i="13"/>
  <c r="O23" i="13"/>
  <c r="O24" i="13"/>
  <c r="O25" i="13"/>
  <c r="O26" i="13"/>
  <c r="O27" i="13"/>
  <c r="O28" i="13"/>
  <c r="O29" i="13"/>
  <c r="O30" i="13"/>
  <c r="O31" i="13"/>
  <c r="O32" i="13"/>
  <c r="O33" i="13"/>
  <c r="O34" i="13"/>
  <c r="O35" i="13"/>
  <c r="O36" i="13"/>
  <c r="O37" i="13"/>
  <c r="O38" i="13"/>
  <c r="O39" i="13"/>
  <c r="O40" i="13"/>
  <c r="O41" i="13"/>
  <c r="O42" i="13"/>
  <c r="O43" i="13"/>
  <c r="O44" i="13"/>
  <c r="O45" i="13"/>
  <c r="O46" i="13"/>
  <c r="O47" i="13"/>
  <c r="O48" i="13"/>
  <c r="O49" i="13"/>
  <c r="O50" i="13"/>
  <c r="O51" i="13"/>
  <c r="O52" i="13"/>
  <c r="O53" i="13"/>
  <c r="O54" i="13"/>
  <c r="O55" i="13"/>
  <c r="O56" i="13"/>
  <c r="O57" i="13"/>
  <c r="O58" i="13"/>
  <c r="O59" i="13"/>
  <c r="O60" i="13"/>
  <c r="O61" i="13"/>
  <c r="O62" i="13"/>
  <c r="O63" i="13"/>
  <c r="O64" i="13"/>
  <c r="O65" i="13"/>
  <c r="O66" i="13"/>
  <c r="O67" i="13"/>
  <c r="O68" i="13"/>
  <c r="O69" i="13"/>
  <c r="O70" i="13"/>
  <c r="O71" i="13"/>
  <c r="O72" i="13"/>
  <c r="O73" i="13"/>
  <c r="O74" i="13"/>
  <c r="O75" i="13"/>
  <c r="O76" i="13"/>
  <c r="O77" i="13"/>
  <c r="O78" i="13"/>
  <c r="O79" i="13"/>
  <c r="O80" i="13"/>
  <c r="O81" i="13"/>
  <c r="O82" i="13"/>
  <c r="O83" i="13"/>
  <c r="O84" i="13"/>
  <c r="O85" i="13"/>
  <c r="O86" i="13"/>
  <c r="O87" i="13"/>
  <c r="O88" i="13"/>
  <c r="O89" i="13"/>
  <c r="O90" i="13"/>
  <c r="O91" i="13"/>
  <c r="O92" i="13"/>
  <c r="O93" i="13"/>
  <c r="O94" i="13"/>
  <c r="O95" i="13"/>
  <c r="O96" i="13"/>
  <c r="O97" i="13"/>
  <c r="O98" i="13"/>
  <c r="O99" i="13"/>
  <c r="O100" i="13"/>
  <c r="O101" i="13"/>
  <c r="O102" i="13"/>
  <c r="O103" i="13"/>
  <c r="O104" i="13"/>
  <c r="O105" i="13"/>
  <c r="O106" i="13"/>
  <c r="O107" i="13"/>
  <c r="O108" i="13"/>
  <c r="O109" i="13"/>
  <c r="O110" i="13"/>
  <c r="O111" i="13"/>
  <c r="O112" i="13"/>
  <c r="O113" i="13"/>
  <c r="O114" i="13"/>
  <c r="O115" i="13"/>
  <c r="O116" i="13"/>
  <c r="O117" i="13"/>
  <c r="O118" i="13"/>
  <c r="O119" i="13"/>
  <c r="O120" i="13"/>
  <c r="O121" i="13"/>
  <c r="O122" i="13"/>
  <c r="O123" i="13"/>
  <c r="O124" i="13"/>
  <c r="O125" i="13"/>
  <c r="O126" i="13"/>
  <c r="O127" i="13"/>
  <c r="O128" i="13"/>
  <c r="O129" i="13"/>
  <c r="O130" i="13"/>
  <c r="O131" i="13"/>
  <c r="O132" i="13"/>
  <c r="O133" i="13"/>
  <c r="O134" i="13"/>
  <c r="O135" i="13"/>
  <c r="O136" i="13"/>
  <c r="O137" i="13"/>
  <c r="O138" i="13"/>
  <c r="O139" i="13"/>
  <c r="O140" i="13"/>
  <c r="O141" i="13"/>
  <c r="O142" i="13"/>
  <c r="O143" i="13"/>
  <c r="O144" i="13"/>
  <c r="O145" i="13"/>
  <c r="O146" i="13"/>
  <c r="O147" i="13"/>
  <c r="O148" i="13"/>
  <c r="O149" i="13"/>
  <c r="O150" i="13"/>
  <c r="O151" i="13"/>
  <c r="O152" i="13"/>
  <c r="O153" i="13"/>
  <c r="O154" i="13"/>
  <c r="O155" i="13"/>
  <c r="O156" i="13"/>
  <c r="O157" i="13"/>
  <c r="O158" i="13"/>
  <c r="O159" i="13"/>
  <c r="O160" i="13"/>
  <c r="O161" i="13"/>
  <c r="O162" i="13"/>
  <c r="O163" i="13"/>
  <c r="O164" i="13"/>
  <c r="O165" i="13"/>
  <c r="O166" i="13"/>
  <c r="O167" i="13"/>
  <c r="O168" i="13"/>
  <c r="O169" i="13"/>
  <c r="O170" i="13"/>
  <c r="O171" i="13"/>
  <c r="O172" i="13"/>
  <c r="O173" i="13"/>
  <c r="O174" i="13"/>
  <c r="O175" i="13"/>
  <c r="O176" i="13"/>
  <c r="O177" i="13"/>
  <c r="O178" i="13"/>
  <c r="O179" i="13"/>
  <c r="O180" i="13"/>
  <c r="O181" i="13"/>
  <c r="O182" i="13"/>
  <c r="O183" i="13"/>
  <c r="O184" i="13"/>
  <c r="O185" i="13"/>
  <c r="O186" i="13"/>
  <c r="O187" i="13"/>
  <c r="O188" i="13"/>
  <c r="O189" i="13"/>
  <c r="O190" i="13"/>
  <c r="O191" i="13"/>
  <c r="O192" i="13"/>
  <c r="O193" i="13"/>
  <c r="O194" i="13"/>
  <c r="O195" i="13"/>
  <c r="O196" i="13"/>
  <c r="O197" i="13"/>
  <c r="O198" i="13"/>
  <c r="O199" i="13"/>
  <c r="O200" i="13"/>
  <c r="O201" i="13"/>
  <c r="O202" i="13"/>
  <c r="O203" i="13"/>
  <c r="O204" i="13"/>
  <c r="O205" i="13"/>
  <c r="O206" i="13"/>
  <c r="O207" i="13"/>
  <c r="O208" i="13"/>
  <c r="O209" i="13"/>
  <c r="O210" i="13"/>
  <c r="O211" i="13"/>
  <c r="O212" i="13"/>
  <c r="O213" i="13"/>
  <c r="O214" i="13"/>
  <c r="O215" i="13"/>
  <c r="O216" i="13"/>
  <c r="O217" i="13"/>
  <c r="O218" i="13"/>
  <c r="O219" i="13"/>
  <c r="O220" i="13"/>
  <c r="O221" i="13"/>
  <c r="O222" i="13"/>
  <c r="O223" i="13"/>
  <c r="O224" i="13"/>
  <c r="O225" i="13"/>
  <c r="O226" i="13"/>
  <c r="O227" i="13"/>
  <c r="O228" i="13"/>
  <c r="O229" i="13"/>
  <c r="O230" i="13"/>
  <c r="O231" i="13"/>
  <c r="O232" i="13"/>
  <c r="O233" i="13"/>
  <c r="O234" i="13"/>
  <c r="O235" i="13"/>
  <c r="O236" i="13"/>
  <c r="O237" i="13"/>
  <c r="O238" i="13"/>
  <c r="O239" i="13"/>
  <c r="O240" i="13"/>
  <c r="O241" i="13"/>
  <c r="O242" i="13"/>
  <c r="O243" i="13"/>
  <c r="O244" i="13"/>
  <c r="O245" i="13"/>
  <c r="O246" i="13"/>
  <c r="O247" i="13"/>
  <c r="O248" i="13"/>
  <c r="O249" i="13"/>
  <c r="O250" i="13"/>
  <c r="O251" i="13"/>
  <c r="O252" i="13"/>
  <c r="O253" i="13"/>
  <c r="O254" i="13"/>
  <c r="O255" i="13"/>
  <c r="O256" i="13"/>
  <c r="O257" i="13"/>
  <c r="O258" i="13"/>
  <c r="O259" i="13"/>
  <c r="O260" i="13"/>
  <c r="O261" i="13"/>
  <c r="O262" i="13"/>
  <c r="O263" i="13"/>
  <c r="O264" i="13"/>
  <c r="O265" i="13"/>
  <c r="O266" i="13"/>
  <c r="O267" i="13"/>
  <c r="O268" i="13"/>
  <c r="O269" i="13"/>
  <c r="O270" i="13"/>
  <c r="O271" i="13"/>
  <c r="O272" i="13"/>
  <c r="O273" i="13"/>
  <c r="O274" i="13"/>
  <c r="O275" i="13"/>
  <c r="O276" i="13"/>
  <c r="O277" i="13"/>
  <c r="O278" i="13"/>
  <c r="O279" i="13"/>
  <c r="O280" i="13"/>
  <c r="O281" i="13"/>
  <c r="O282" i="13"/>
  <c r="O283" i="13"/>
  <c r="O284" i="13"/>
  <c r="O285" i="13"/>
  <c r="O286" i="13"/>
  <c r="O287" i="13"/>
  <c r="O288" i="13"/>
  <c r="O289" i="13"/>
  <c r="O290" i="13"/>
  <c r="O291" i="13"/>
  <c r="O292" i="13"/>
  <c r="O293" i="13"/>
  <c r="O294" i="13"/>
  <c r="O295" i="13"/>
  <c r="O296" i="13"/>
  <c r="O297" i="13"/>
  <c r="O298" i="13"/>
  <c r="O299" i="13"/>
  <c r="O300" i="13"/>
  <c r="O301" i="13"/>
  <c r="O302" i="13"/>
  <c r="O303" i="13"/>
  <c r="O304" i="13"/>
  <c r="O305" i="13"/>
  <c r="O306" i="13"/>
  <c r="O307" i="13"/>
  <c r="O308" i="13"/>
  <c r="O309" i="13"/>
  <c r="O310" i="13"/>
  <c r="O311" i="13"/>
  <c r="O312" i="13"/>
  <c r="O313" i="13"/>
  <c r="O314" i="13"/>
  <c r="O315" i="13"/>
  <c r="O316" i="13"/>
  <c r="O317" i="13"/>
  <c r="O318" i="13"/>
  <c r="O319" i="13"/>
  <c r="O320" i="13"/>
  <c r="O321" i="13"/>
  <c r="O322" i="13"/>
  <c r="O323" i="13"/>
  <c r="O324" i="13"/>
  <c r="O325" i="13"/>
  <c r="O326" i="13"/>
  <c r="O327" i="13"/>
  <c r="O328" i="13"/>
  <c r="O329" i="13"/>
  <c r="O330" i="13"/>
  <c r="O331" i="13"/>
  <c r="O332" i="13"/>
  <c r="O333" i="13"/>
  <c r="O334" i="13"/>
  <c r="O335" i="13"/>
  <c r="O336" i="13"/>
  <c r="O337" i="13"/>
  <c r="O338" i="13"/>
  <c r="O339" i="13"/>
  <c r="O340" i="13"/>
  <c r="O341" i="13"/>
  <c r="O342" i="13"/>
  <c r="O343" i="13"/>
  <c r="O344" i="13"/>
  <c r="O345" i="13"/>
  <c r="O346" i="13"/>
  <c r="O347" i="13"/>
  <c r="O348" i="13"/>
  <c r="O349" i="13"/>
  <c r="O350" i="13"/>
  <c r="O351" i="13"/>
  <c r="O352" i="13"/>
  <c r="O353" i="13"/>
  <c r="O354" i="13"/>
  <c r="O355" i="13"/>
  <c r="O356" i="13"/>
  <c r="O357" i="13"/>
  <c r="O358" i="13"/>
  <c r="O359" i="13"/>
  <c r="O360" i="13"/>
  <c r="O361" i="13"/>
  <c r="O362" i="13"/>
  <c r="O363" i="13"/>
  <c r="O364" i="13"/>
  <c r="O365" i="13"/>
  <c r="O366" i="13"/>
  <c r="O367" i="13"/>
  <c r="O368" i="13"/>
  <c r="O369" i="13"/>
  <c r="O370" i="13"/>
  <c r="O371" i="13"/>
  <c r="O372" i="13"/>
  <c r="O373" i="13"/>
  <c r="O374" i="13"/>
  <c r="O375" i="13"/>
  <c r="O376" i="13"/>
  <c r="O377" i="13"/>
  <c r="O378" i="13"/>
  <c r="O379" i="13"/>
  <c r="O380" i="13"/>
  <c r="O381" i="13"/>
  <c r="O382" i="13"/>
  <c r="O383" i="13"/>
  <c r="O384" i="13"/>
  <c r="O385" i="13"/>
  <c r="O386" i="13"/>
  <c r="O387" i="13"/>
  <c r="O388" i="13"/>
  <c r="O389" i="13"/>
  <c r="O390" i="13"/>
  <c r="O391" i="13"/>
  <c r="O392" i="13"/>
  <c r="O393" i="13"/>
  <c r="O394" i="13"/>
  <c r="O395" i="13"/>
  <c r="O396" i="13"/>
  <c r="O397" i="13"/>
  <c r="O398" i="13"/>
  <c r="O399" i="13"/>
  <c r="O400" i="13"/>
  <c r="O401" i="13"/>
  <c r="O402" i="13"/>
  <c r="O403" i="13"/>
  <c r="O404" i="13"/>
  <c r="O405" i="13"/>
  <c r="O406" i="13"/>
  <c r="O407" i="13"/>
  <c r="O408" i="13"/>
  <c r="O409" i="13"/>
  <c r="O410" i="13"/>
  <c r="O411" i="13"/>
  <c r="O412" i="13"/>
  <c r="O413" i="13"/>
  <c r="O414" i="13"/>
  <c r="O415" i="13"/>
  <c r="O416" i="13"/>
  <c r="O417" i="13"/>
  <c r="O418" i="13"/>
  <c r="O419" i="13"/>
  <c r="O420" i="13"/>
  <c r="O421" i="13"/>
  <c r="O422" i="13"/>
  <c r="O423" i="13"/>
  <c r="O424" i="13"/>
  <c r="O425" i="13"/>
  <c r="O426" i="13"/>
  <c r="O427" i="13"/>
  <c r="O428" i="13"/>
  <c r="O429" i="13"/>
  <c r="O430" i="13"/>
  <c r="O431" i="13"/>
  <c r="O432" i="13"/>
  <c r="O433" i="13"/>
  <c r="O434" i="13"/>
  <c r="O435" i="13"/>
  <c r="O436" i="13"/>
  <c r="O437" i="13"/>
  <c r="O438" i="13"/>
  <c r="O439" i="13"/>
  <c r="O440" i="13"/>
  <c r="O441" i="13"/>
  <c r="O442" i="13"/>
  <c r="O443" i="13"/>
  <c r="O444" i="13"/>
  <c r="O445" i="13"/>
  <c r="O446" i="13"/>
  <c r="O447" i="13"/>
  <c r="O448" i="13"/>
  <c r="O449" i="13"/>
  <c r="O450" i="13"/>
  <c r="O451" i="13"/>
  <c r="O452" i="13"/>
  <c r="O453" i="13"/>
  <c r="O454" i="13"/>
  <c r="O455" i="13"/>
  <c r="O456" i="13"/>
  <c r="O457" i="13"/>
  <c r="O458" i="13"/>
  <c r="O459" i="13"/>
  <c r="O460" i="13"/>
  <c r="O461" i="13"/>
  <c r="O462" i="13"/>
  <c r="O463" i="13"/>
  <c r="O464" i="13"/>
  <c r="O465" i="13"/>
  <c r="O466" i="13"/>
  <c r="O467" i="13"/>
  <c r="O468" i="13"/>
  <c r="O469" i="13"/>
  <c r="O470" i="13"/>
  <c r="O471" i="13"/>
  <c r="O472" i="13"/>
  <c r="O473" i="13"/>
  <c r="O474" i="13"/>
  <c r="O475" i="13"/>
  <c r="O476" i="13"/>
  <c r="O477" i="13"/>
  <c r="O478" i="13"/>
  <c r="O479" i="13"/>
  <c r="O480" i="13"/>
  <c r="O481" i="13"/>
  <c r="O482" i="13"/>
  <c r="O483" i="13"/>
  <c r="O484" i="13"/>
  <c r="O485" i="13"/>
  <c r="O486" i="13"/>
  <c r="O487" i="13"/>
  <c r="O488" i="13"/>
  <c r="O489" i="13"/>
  <c r="O490" i="13"/>
  <c r="O491" i="13"/>
  <c r="O492" i="13"/>
  <c r="O493" i="13"/>
  <c r="O494" i="13"/>
  <c r="O495" i="13"/>
  <c r="O496" i="13"/>
  <c r="O497" i="13"/>
  <c r="O498" i="13"/>
  <c r="O499" i="13"/>
  <c r="O500" i="13"/>
  <c r="O501" i="13"/>
  <c r="O502" i="13"/>
  <c r="O503" i="13"/>
  <c r="O504" i="13"/>
  <c r="O505" i="13"/>
  <c r="O506" i="13"/>
  <c r="O507" i="13"/>
  <c r="O508" i="13"/>
  <c r="O509" i="13"/>
  <c r="O510" i="13"/>
  <c r="O511" i="13"/>
  <c r="O512" i="13"/>
  <c r="O513" i="13"/>
  <c r="O514" i="13"/>
  <c r="O515" i="13"/>
  <c r="O516" i="13"/>
  <c r="O517" i="13"/>
  <c r="O518" i="13"/>
  <c r="O519" i="13"/>
  <c r="O520" i="13"/>
  <c r="O521" i="13"/>
  <c r="O522" i="13"/>
  <c r="O523" i="13"/>
  <c r="O524" i="13"/>
  <c r="O525" i="13"/>
  <c r="O526" i="13"/>
  <c r="O527" i="13"/>
  <c r="O528" i="13"/>
  <c r="O529" i="13"/>
  <c r="O530" i="13"/>
  <c r="O531" i="13"/>
  <c r="O532" i="13"/>
  <c r="O533" i="13"/>
  <c r="O534" i="13"/>
  <c r="O535" i="13"/>
  <c r="O536" i="13"/>
  <c r="O537" i="13"/>
  <c r="O538" i="13"/>
  <c r="O539" i="13"/>
  <c r="O540" i="13"/>
  <c r="O541" i="13"/>
  <c r="O542" i="13"/>
  <c r="O543" i="13"/>
  <c r="O544" i="13"/>
  <c r="O545" i="13"/>
  <c r="O546" i="13"/>
  <c r="O547" i="13"/>
  <c r="O548" i="13"/>
  <c r="O549" i="13"/>
  <c r="O550" i="13"/>
  <c r="O551" i="13"/>
  <c r="O552" i="13"/>
  <c r="O553" i="13"/>
  <c r="O554" i="13"/>
  <c r="O555" i="13"/>
  <c r="O556" i="13"/>
  <c r="O557" i="13"/>
  <c r="O558" i="13"/>
  <c r="O559" i="13"/>
  <c r="O560" i="13"/>
  <c r="O561" i="13"/>
  <c r="O562" i="13"/>
  <c r="O563" i="13"/>
  <c r="O564" i="13"/>
  <c r="O565" i="13"/>
  <c r="O566" i="13"/>
  <c r="O567" i="13"/>
  <c r="O568" i="13"/>
  <c r="O569" i="13"/>
  <c r="O570" i="13"/>
  <c r="O571" i="13"/>
  <c r="O572" i="13"/>
  <c r="O573" i="13"/>
  <c r="O574" i="13"/>
  <c r="O575" i="13"/>
  <c r="O576" i="13"/>
  <c r="O577" i="13"/>
  <c r="O578" i="13"/>
  <c r="O579" i="13"/>
  <c r="O580" i="13"/>
  <c r="O581" i="13"/>
  <c r="O582" i="13"/>
  <c r="O583" i="13"/>
  <c r="O584" i="13"/>
  <c r="O585" i="13"/>
  <c r="O586" i="13"/>
  <c r="O587" i="13"/>
  <c r="O588" i="13"/>
  <c r="O589" i="13"/>
  <c r="O590" i="13"/>
  <c r="O591" i="13"/>
  <c r="O592" i="13"/>
  <c r="O593" i="13"/>
  <c r="O594" i="13"/>
  <c r="O595" i="13"/>
  <c r="O596" i="13"/>
  <c r="O597" i="13"/>
  <c r="O598" i="13"/>
  <c r="O599" i="13"/>
  <c r="O600" i="13"/>
  <c r="O601" i="13"/>
  <c r="O602" i="13"/>
  <c r="O603" i="13"/>
  <c r="O604" i="13"/>
  <c r="O605" i="13"/>
  <c r="O606" i="13"/>
  <c r="O607" i="13"/>
  <c r="O608" i="13"/>
  <c r="O609" i="13"/>
  <c r="O610" i="13"/>
  <c r="O611" i="13"/>
  <c r="O612" i="13"/>
  <c r="O613" i="13"/>
  <c r="O614" i="13"/>
  <c r="O615" i="13"/>
  <c r="O616" i="13"/>
  <c r="O617" i="13"/>
  <c r="O618" i="13"/>
  <c r="O619" i="13"/>
  <c r="O620" i="13"/>
  <c r="O621" i="13"/>
  <c r="O622" i="13"/>
  <c r="O623" i="13"/>
  <c r="O624" i="13"/>
  <c r="O625" i="13"/>
  <c r="O626" i="13"/>
  <c r="O627" i="13"/>
  <c r="O628" i="13"/>
  <c r="O629" i="13"/>
  <c r="O630" i="13"/>
  <c r="O631" i="13"/>
  <c r="O632" i="13"/>
  <c r="O633" i="13"/>
  <c r="O634" i="13"/>
  <c r="O635" i="13"/>
  <c r="O636" i="13"/>
  <c r="O637" i="13"/>
  <c r="O638" i="13"/>
  <c r="O639" i="13"/>
  <c r="O640" i="13"/>
  <c r="O641" i="13"/>
  <c r="O642" i="13"/>
  <c r="O643" i="13"/>
  <c r="O644" i="13"/>
  <c r="O645" i="13"/>
  <c r="O646" i="13"/>
  <c r="O647" i="13"/>
  <c r="O648" i="13"/>
  <c r="O649" i="13"/>
  <c r="O650" i="13"/>
  <c r="O651" i="13"/>
  <c r="O652" i="13"/>
  <c r="O653" i="13"/>
  <c r="O654" i="13"/>
  <c r="O655" i="13"/>
  <c r="O656" i="13"/>
  <c r="O657" i="13"/>
  <c r="O658" i="13"/>
  <c r="O659" i="13"/>
  <c r="O660" i="13"/>
  <c r="O661" i="13"/>
  <c r="O662" i="13"/>
  <c r="O663" i="13"/>
  <c r="O664" i="13"/>
  <c r="O665" i="13"/>
  <c r="O666" i="13"/>
  <c r="O667" i="13"/>
  <c r="O668" i="13"/>
  <c r="O669" i="13"/>
  <c r="O670" i="13"/>
  <c r="O671" i="13"/>
  <c r="O672" i="13"/>
  <c r="O673" i="13"/>
  <c r="O674" i="13"/>
  <c r="O675" i="13"/>
  <c r="O676" i="13"/>
  <c r="O677" i="13"/>
  <c r="O678" i="13"/>
  <c r="O679" i="13"/>
  <c r="O680" i="13"/>
  <c r="O681" i="13"/>
  <c r="O682" i="13"/>
  <c r="O683" i="13"/>
  <c r="O684" i="13"/>
  <c r="O685" i="13"/>
  <c r="O686" i="13"/>
  <c r="O687" i="13"/>
  <c r="O688" i="13"/>
  <c r="O689" i="13"/>
  <c r="O690" i="13"/>
  <c r="O691" i="13"/>
  <c r="O692" i="13"/>
  <c r="O693" i="13"/>
  <c r="O694" i="13"/>
  <c r="O695" i="13"/>
  <c r="O696" i="13"/>
  <c r="O697" i="13"/>
  <c r="O698" i="13"/>
  <c r="O699" i="13"/>
  <c r="O700" i="13"/>
  <c r="O701" i="13"/>
  <c r="O702" i="13"/>
  <c r="O703" i="13"/>
  <c r="O704" i="13"/>
  <c r="O705" i="13"/>
  <c r="O706" i="13"/>
  <c r="O707" i="13"/>
  <c r="O708" i="13"/>
  <c r="O709" i="13"/>
  <c r="O710" i="13"/>
  <c r="O711" i="13"/>
  <c r="O712" i="13"/>
  <c r="O713" i="13"/>
  <c r="O714" i="13"/>
  <c r="O715" i="13"/>
  <c r="O716" i="13"/>
  <c r="O717" i="13"/>
  <c r="O718" i="13"/>
  <c r="O719" i="13"/>
  <c r="O720" i="13"/>
  <c r="O721" i="13"/>
  <c r="O722" i="13"/>
  <c r="O723" i="13"/>
  <c r="O724" i="13"/>
  <c r="O725" i="13"/>
  <c r="O726" i="13"/>
  <c r="O727" i="13"/>
  <c r="O728" i="13"/>
  <c r="O729" i="13"/>
  <c r="O730" i="13"/>
  <c r="O731" i="13"/>
  <c r="O732" i="13"/>
  <c r="O733" i="13"/>
  <c r="O734" i="13"/>
  <c r="O735" i="13"/>
  <c r="O736" i="13"/>
  <c r="O737" i="13"/>
  <c r="O738" i="13"/>
  <c r="O739" i="13"/>
  <c r="O740" i="13"/>
  <c r="O741" i="13"/>
  <c r="O742" i="13"/>
  <c r="O743" i="13"/>
  <c r="O744" i="13"/>
  <c r="O745" i="13"/>
  <c r="O746" i="13"/>
  <c r="O747" i="13"/>
  <c r="O748" i="13"/>
  <c r="O749" i="13"/>
  <c r="O750" i="13"/>
  <c r="O751" i="13"/>
  <c r="O752" i="13"/>
  <c r="O753" i="13"/>
  <c r="O754" i="13"/>
  <c r="O755" i="13"/>
  <c r="O756" i="13"/>
  <c r="O757" i="13"/>
  <c r="O758" i="13"/>
  <c r="O759" i="13"/>
  <c r="O760" i="13"/>
  <c r="O761" i="13"/>
  <c r="O762" i="13"/>
  <c r="O763" i="13"/>
  <c r="O764" i="13"/>
  <c r="O765" i="13"/>
  <c r="O766" i="13"/>
  <c r="O767" i="13"/>
  <c r="O768" i="13"/>
  <c r="O769" i="13"/>
  <c r="O770" i="13"/>
  <c r="O771" i="13"/>
  <c r="O772" i="13"/>
  <c r="O773" i="13"/>
  <c r="O774" i="13"/>
  <c r="O775" i="13"/>
  <c r="O776" i="13"/>
  <c r="O777" i="13"/>
  <c r="O778" i="13"/>
  <c r="O779" i="13"/>
  <c r="O780" i="13"/>
  <c r="O781" i="13"/>
  <c r="O782" i="13"/>
  <c r="O783" i="13"/>
  <c r="O784" i="13"/>
  <c r="O785" i="13"/>
  <c r="O786" i="13"/>
  <c r="O787" i="13"/>
  <c r="O788" i="13"/>
  <c r="O789" i="13"/>
  <c r="O790" i="13"/>
  <c r="O791" i="13"/>
  <c r="O792" i="13"/>
  <c r="O793" i="13"/>
  <c r="O794" i="13"/>
  <c r="O795" i="13"/>
  <c r="O796" i="13"/>
  <c r="O797" i="13"/>
  <c r="O798" i="13"/>
  <c r="O799" i="13"/>
  <c r="O800" i="13"/>
  <c r="O801" i="13"/>
  <c r="O802" i="13"/>
  <c r="O803" i="13"/>
  <c r="O804" i="13"/>
  <c r="O805" i="13"/>
  <c r="O806" i="13"/>
  <c r="O807" i="13"/>
  <c r="O808" i="13"/>
  <c r="O809" i="13"/>
  <c r="O810" i="13"/>
  <c r="O811" i="13"/>
  <c r="O812" i="13"/>
  <c r="O813" i="13"/>
  <c r="O814" i="13"/>
  <c r="O815" i="13"/>
  <c r="O816" i="13"/>
  <c r="O817" i="13"/>
  <c r="O818" i="13"/>
  <c r="O819" i="13"/>
  <c r="O820" i="13"/>
  <c r="O821" i="13"/>
  <c r="O822" i="13"/>
  <c r="O823" i="13"/>
  <c r="O824" i="13"/>
  <c r="O825" i="13"/>
  <c r="O826" i="13"/>
  <c r="O827" i="13"/>
  <c r="O828" i="13"/>
  <c r="O829" i="13"/>
  <c r="O830" i="13"/>
  <c r="O831" i="13"/>
  <c r="O832" i="13"/>
  <c r="O833" i="13"/>
  <c r="O834" i="13"/>
  <c r="O835" i="13"/>
  <c r="O836" i="13"/>
  <c r="O837" i="13"/>
  <c r="O838" i="13"/>
  <c r="O839" i="13"/>
  <c r="O840" i="13"/>
  <c r="O841" i="13"/>
  <c r="O842" i="13"/>
  <c r="O843" i="13"/>
  <c r="O844" i="13"/>
  <c r="O845" i="13"/>
  <c r="O846" i="13"/>
  <c r="O847" i="13"/>
  <c r="O848" i="13"/>
  <c r="O849" i="13"/>
  <c r="O850" i="13"/>
  <c r="O851" i="13"/>
  <c r="O852" i="13"/>
  <c r="O853" i="13"/>
  <c r="O854" i="13"/>
  <c r="O855" i="13"/>
  <c r="O856" i="13"/>
  <c r="O857" i="13"/>
  <c r="O858" i="13"/>
  <c r="O859" i="13"/>
  <c r="O860" i="13"/>
  <c r="O861" i="13"/>
  <c r="O862" i="13"/>
  <c r="O863" i="13"/>
  <c r="O864" i="13"/>
  <c r="O865" i="13"/>
  <c r="O866" i="13"/>
  <c r="O867" i="13"/>
  <c r="O868" i="13"/>
  <c r="O869" i="13"/>
  <c r="O870" i="13"/>
  <c r="O871" i="13"/>
  <c r="O872" i="13"/>
  <c r="O873" i="13"/>
  <c r="O874" i="13"/>
  <c r="O875" i="13"/>
  <c r="O876" i="13"/>
  <c r="O877" i="13"/>
  <c r="O878" i="13"/>
  <c r="O879" i="13"/>
  <c r="O880" i="13"/>
  <c r="O881" i="13"/>
  <c r="O882" i="13"/>
  <c r="O883" i="13"/>
  <c r="O884" i="13"/>
  <c r="O885" i="13"/>
  <c r="O886" i="13"/>
  <c r="O887" i="13"/>
  <c r="O888" i="13"/>
  <c r="O889" i="13"/>
  <c r="O890" i="13"/>
  <c r="O891" i="13"/>
  <c r="O892" i="13"/>
  <c r="O893" i="13"/>
  <c r="O894" i="13"/>
  <c r="O895" i="13"/>
  <c r="O896" i="13"/>
  <c r="O897" i="13"/>
  <c r="O898" i="13"/>
  <c r="O899" i="13"/>
  <c r="O900" i="13"/>
  <c r="O901" i="13"/>
  <c r="O902" i="13"/>
  <c r="O903" i="13"/>
  <c r="O904" i="13"/>
  <c r="O905" i="13"/>
  <c r="O906" i="13"/>
  <c r="O907" i="13"/>
  <c r="O908" i="13"/>
  <c r="O909" i="13"/>
  <c r="O910" i="13"/>
  <c r="O911" i="13"/>
  <c r="O912" i="13"/>
  <c r="O913" i="13"/>
  <c r="O914" i="13"/>
  <c r="O915" i="13"/>
  <c r="O916" i="13"/>
  <c r="O917" i="13"/>
  <c r="O918" i="13"/>
  <c r="O919" i="13"/>
  <c r="O920" i="13"/>
  <c r="O921" i="13"/>
  <c r="O922" i="13"/>
  <c r="O923" i="13"/>
  <c r="O924" i="13"/>
  <c r="O925" i="13"/>
  <c r="O926" i="13"/>
  <c r="O927" i="13"/>
  <c r="O928" i="13"/>
  <c r="O929" i="13"/>
  <c r="O930" i="13"/>
  <c r="O931" i="13"/>
  <c r="O932" i="13"/>
  <c r="O933" i="13"/>
  <c r="O934" i="13"/>
  <c r="O935" i="13"/>
  <c r="O936" i="13"/>
  <c r="O937" i="13"/>
  <c r="O938" i="13"/>
  <c r="O939" i="13"/>
  <c r="O940" i="13"/>
  <c r="O941" i="13"/>
  <c r="O942" i="13"/>
  <c r="O943" i="13"/>
  <c r="O944" i="13"/>
  <c r="O945" i="13"/>
  <c r="O946" i="13"/>
  <c r="O947" i="13"/>
  <c r="O948" i="13"/>
  <c r="O949" i="13"/>
  <c r="O950" i="13"/>
  <c r="O951" i="13"/>
  <c r="O952" i="13"/>
  <c r="O953" i="13"/>
  <c r="O954" i="13"/>
  <c r="O955" i="13"/>
  <c r="O956" i="13"/>
  <c r="O957" i="13"/>
  <c r="O958" i="13"/>
  <c r="O959" i="13"/>
  <c r="O960" i="13"/>
  <c r="O961" i="13"/>
  <c r="O962" i="13"/>
  <c r="O963" i="13"/>
  <c r="O964" i="13"/>
  <c r="O965" i="13"/>
  <c r="O966" i="13"/>
  <c r="O967" i="13"/>
  <c r="O968" i="13"/>
  <c r="O969" i="13"/>
  <c r="O970" i="13"/>
  <c r="O971" i="13"/>
  <c r="O972" i="13"/>
  <c r="O973" i="13"/>
  <c r="O974" i="13"/>
  <c r="O975" i="13"/>
  <c r="O976" i="13"/>
  <c r="O977" i="13"/>
  <c r="O978" i="13"/>
  <c r="O979" i="13"/>
  <c r="O980" i="13"/>
  <c r="O981" i="13"/>
  <c r="O982" i="13"/>
  <c r="O983" i="13"/>
  <c r="O984" i="13"/>
  <c r="O985" i="13"/>
  <c r="O986" i="13"/>
  <c r="O987" i="13"/>
  <c r="O988" i="13"/>
  <c r="O989" i="13"/>
  <c r="O990" i="13"/>
  <c r="O991" i="13"/>
  <c r="O992" i="13"/>
  <c r="O993" i="13"/>
  <c r="O994" i="13"/>
  <c r="O995" i="13"/>
  <c r="O996" i="13"/>
  <c r="O997" i="13"/>
  <c r="O998" i="13"/>
  <c r="O999" i="13"/>
  <c r="O1000" i="13"/>
  <c r="O1001" i="13"/>
  <c r="O1002" i="13"/>
  <c r="O1003" i="13"/>
  <c r="O1004" i="13"/>
  <c r="O1005" i="13"/>
  <c r="O1006" i="13"/>
  <c r="O1007" i="13"/>
  <c r="O1008" i="13"/>
  <c r="O1009" i="13"/>
  <c r="O1010" i="13"/>
  <c r="O1011" i="13"/>
  <c r="O1012" i="13"/>
  <c r="O1013" i="13"/>
  <c r="O1014" i="13"/>
  <c r="O1015" i="13"/>
  <c r="O1016" i="13"/>
  <c r="O1017" i="13"/>
  <c r="O1018" i="13"/>
  <c r="O1019" i="13"/>
  <c r="O1020" i="13"/>
  <c r="O1021" i="13"/>
  <c r="O1022" i="13"/>
  <c r="O1023" i="13"/>
  <c r="O1024" i="13"/>
  <c r="O1025" i="13"/>
  <c r="O1026" i="13"/>
  <c r="O1027" i="13"/>
  <c r="O1028" i="13"/>
  <c r="O1029" i="13"/>
  <c r="O1030" i="13"/>
  <c r="O1031" i="13"/>
  <c r="O1032" i="13"/>
  <c r="O1033" i="13"/>
  <c r="O1034" i="13"/>
  <c r="O1035" i="13"/>
  <c r="O1036" i="13"/>
  <c r="O1037" i="13"/>
  <c r="O1038" i="13"/>
  <c r="O1039" i="13"/>
  <c r="O1040" i="13"/>
  <c r="O1041" i="13"/>
  <c r="O1042" i="13"/>
  <c r="O1043" i="13"/>
  <c r="O1044" i="13"/>
  <c r="O1045" i="13"/>
  <c r="O1046" i="13"/>
  <c r="O1047" i="13"/>
  <c r="O1048" i="13"/>
  <c r="O1049" i="13"/>
  <c r="O1050" i="13"/>
  <c r="O1051" i="13"/>
  <c r="O1052" i="13"/>
  <c r="O1053" i="13"/>
  <c r="O1054" i="13"/>
  <c r="O1055" i="13"/>
  <c r="O1056" i="13"/>
  <c r="O1057" i="13"/>
  <c r="O1058" i="13"/>
  <c r="O1059" i="13"/>
  <c r="O1060" i="13"/>
  <c r="O1061" i="13"/>
  <c r="O1062" i="13"/>
  <c r="O1063" i="13"/>
  <c r="O1064" i="13"/>
  <c r="O1065" i="13"/>
  <c r="O1066" i="13"/>
  <c r="O1067" i="13"/>
  <c r="O1068" i="13"/>
  <c r="O1069" i="13"/>
  <c r="O1070" i="13"/>
  <c r="O1071" i="13"/>
  <c r="O1072" i="13"/>
  <c r="O1073" i="13"/>
  <c r="O1074" i="13"/>
  <c r="O1075" i="13"/>
  <c r="O1076" i="13"/>
  <c r="O1077" i="13"/>
  <c r="O1078" i="13"/>
  <c r="O1079" i="13"/>
  <c r="O1080" i="13"/>
  <c r="O1081" i="13"/>
  <c r="O1082" i="13"/>
  <c r="O1083" i="13"/>
  <c r="O1084" i="13"/>
  <c r="O1085" i="13"/>
  <c r="O1086" i="13"/>
  <c r="O1087" i="13"/>
  <c r="O1088" i="13"/>
  <c r="O1089" i="13"/>
  <c r="O1090" i="13"/>
  <c r="O1091" i="13"/>
  <c r="O1092" i="13"/>
  <c r="O1093" i="13"/>
  <c r="O1094" i="13"/>
  <c r="O1095" i="13"/>
  <c r="O1096" i="13"/>
  <c r="O1097" i="13"/>
  <c r="O1098" i="13"/>
  <c r="O1099" i="13"/>
  <c r="O1100" i="13"/>
  <c r="O1101" i="13"/>
  <c r="O1102" i="13"/>
  <c r="O1103" i="13"/>
  <c r="O1104" i="13"/>
  <c r="O1105" i="13"/>
  <c r="O1106" i="13"/>
  <c r="O1107" i="13"/>
  <c r="O1108" i="13"/>
  <c r="O1109" i="13"/>
  <c r="O1110" i="13"/>
  <c r="O1111" i="13"/>
  <c r="O1112" i="13"/>
  <c r="O1113" i="13"/>
  <c r="O1114" i="13"/>
  <c r="O1115" i="13"/>
  <c r="O1116" i="13"/>
  <c r="O1117" i="13"/>
  <c r="O1118" i="13"/>
  <c r="O1119" i="13"/>
  <c r="O1120" i="13"/>
  <c r="O1121" i="13"/>
  <c r="O1122" i="13"/>
  <c r="O1123" i="13"/>
  <c r="O1124" i="13"/>
  <c r="O1125" i="13"/>
  <c r="O1126" i="13"/>
  <c r="O1127" i="13"/>
  <c r="O1128" i="13"/>
  <c r="O1129" i="13"/>
  <c r="O1130" i="13"/>
  <c r="O1131" i="13"/>
  <c r="O1132" i="13"/>
  <c r="O1133" i="13"/>
  <c r="O1134" i="13"/>
  <c r="O1135" i="13"/>
  <c r="O1136" i="13"/>
  <c r="O1137" i="13"/>
  <c r="O1138" i="13"/>
  <c r="O1139" i="13"/>
  <c r="O1140" i="13"/>
  <c r="O1141" i="13"/>
  <c r="O1142" i="13"/>
  <c r="O1143" i="13"/>
  <c r="O1144" i="13"/>
  <c r="O1145" i="13"/>
  <c r="O1146" i="13"/>
  <c r="O1147" i="13"/>
  <c r="O1148" i="13"/>
  <c r="O1149" i="13"/>
  <c r="O1150" i="13"/>
  <c r="O1151" i="13"/>
  <c r="O1152" i="13"/>
  <c r="O1153" i="13"/>
  <c r="O1154" i="13"/>
  <c r="O1155" i="13"/>
  <c r="O1156" i="13"/>
  <c r="O1157" i="13"/>
  <c r="O1158" i="13"/>
  <c r="O1159" i="13"/>
  <c r="O1160" i="13"/>
  <c r="O1161" i="13"/>
  <c r="O1162" i="13"/>
  <c r="O1163" i="13"/>
  <c r="O1164" i="13"/>
  <c r="O1165" i="13"/>
  <c r="O1166" i="13"/>
  <c r="O1167" i="13"/>
  <c r="O1168" i="13"/>
  <c r="O1169" i="13"/>
  <c r="O1170" i="13"/>
  <c r="O1171" i="13"/>
  <c r="O1172" i="13"/>
  <c r="O1173" i="13"/>
  <c r="O1174" i="13"/>
  <c r="O1175" i="13"/>
  <c r="O1176" i="13"/>
  <c r="O1177" i="13"/>
  <c r="O1178" i="13"/>
  <c r="O1179" i="13"/>
  <c r="O1180" i="13"/>
  <c r="O1181" i="13"/>
  <c r="O1182" i="13"/>
  <c r="O1183" i="13"/>
  <c r="O1184" i="13"/>
  <c r="O1185" i="13"/>
  <c r="O1186" i="13"/>
  <c r="O1187" i="13"/>
  <c r="O1188" i="13"/>
  <c r="O1189" i="13"/>
  <c r="O1190" i="13"/>
  <c r="O1191" i="13"/>
  <c r="O1192" i="13"/>
  <c r="O1193" i="13"/>
  <c r="O1194" i="13"/>
  <c r="O1195" i="13"/>
  <c r="O1196" i="13"/>
  <c r="O1197" i="13"/>
  <c r="O1198" i="13"/>
  <c r="O1199" i="13"/>
  <c r="O1200" i="13"/>
  <c r="O1201" i="13"/>
  <c r="O1202" i="13"/>
  <c r="O1203" i="13"/>
  <c r="O1204" i="13"/>
  <c r="O1205" i="13"/>
  <c r="O1206" i="13"/>
  <c r="O1207" i="13"/>
  <c r="O1208" i="13"/>
  <c r="O1209" i="13"/>
  <c r="O1210" i="13"/>
  <c r="O1211" i="13"/>
  <c r="O1212" i="13"/>
  <c r="O1213" i="13"/>
  <c r="O1214" i="13"/>
  <c r="O1215" i="13"/>
  <c r="O1216" i="13"/>
  <c r="O1217" i="13"/>
  <c r="O1218" i="13"/>
  <c r="O1219" i="13"/>
  <c r="O1220" i="13"/>
  <c r="O1221" i="13"/>
  <c r="O1222" i="13"/>
  <c r="O1223" i="13"/>
  <c r="O1224" i="13"/>
  <c r="O1225" i="13"/>
  <c r="O1226" i="13"/>
  <c r="O1227" i="13"/>
  <c r="O1228" i="13"/>
  <c r="O1229" i="13"/>
  <c r="O1230" i="13"/>
  <c r="O1231" i="13"/>
  <c r="O1232" i="13"/>
  <c r="O1233" i="13"/>
  <c r="O1234" i="13"/>
  <c r="O1235" i="13"/>
  <c r="O1236" i="13"/>
  <c r="O1237" i="13"/>
  <c r="O1238" i="13"/>
  <c r="O1239" i="13"/>
  <c r="O1240" i="13"/>
  <c r="O1241" i="13"/>
  <c r="O1242" i="13"/>
  <c r="O1243" i="13"/>
  <c r="O1244" i="13"/>
  <c r="O1245" i="13"/>
  <c r="O1246" i="13"/>
  <c r="O1247" i="13"/>
  <c r="O1248" i="13"/>
  <c r="O1249" i="13"/>
  <c r="O1250" i="13"/>
  <c r="O1251" i="13"/>
  <c r="O1252" i="13"/>
  <c r="O1253" i="13"/>
  <c r="O1254" i="13"/>
  <c r="O1255" i="13"/>
  <c r="O1256" i="13"/>
  <c r="O1257" i="13"/>
  <c r="O1258" i="13"/>
  <c r="O1259" i="13"/>
  <c r="O1260" i="13"/>
  <c r="O1261" i="13"/>
  <c r="O1262" i="13"/>
  <c r="O1263" i="13"/>
  <c r="O1264" i="13"/>
  <c r="O1265" i="13"/>
  <c r="O1266" i="13"/>
  <c r="O1267" i="13"/>
  <c r="O1268" i="13"/>
  <c r="O1269" i="13"/>
  <c r="O1270" i="13"/>
  <c r="O1271" i="13"/>
  <c r="O1272" i="13"/>
  <c r="O1273" i="13"/>
  <c r="O1274" i="13"/>
  <c r="O1275" i="13"/>
  <c r="O1276" i="13"/>
  <c r="O1277" i="13"/>
  <c r="O1278" i="13"/>
  <c r="O1279" i="13"/>
  <c r="O1280" i="13"/>
  <c r="O1281" i="13"/>
  <c r="O1282" i="13"/>
  <c r="O1283" i="13"/>
  <c r="O1284" i="13"/>
  <c r="O1285" i="13"/>
  <c r="O1286" i="13"/>
  <c r="O1287" i="13"/>
  <c r="O1288" i="13"/>
  <c r="O1289" i="13"/>
  <c r="O1290" i="13"/>
  <c r="O1291" i="13"/>
  <c r="O1292" i="13"/>
  <c r="O1293" i="13"/>
  <c r="O1294" i="13"/>
  <c r="O1295" i="13"/>
  <c r="O1296" i="13"/>
  <c r="O1297" i="13"/>
  <c r="O1298" i="13"/>
  <c r="O1299" i="13"/>
  <c r="O1300" i="13"/>
  <c r="O1301" i="13"/>
  <c r="O1302" i="13"/>
  <c r="O1303" i="13"/>
  <c r="O1304" i="13"/>
  <c r="O1305" i="13"/>
  <c r="O1306" i="13"/>
  <c r="O1307" i="13"/>
  <c r="O1308" i="13"/>
  <c r="O1309" i="13"/>
  <c r="O1310" i="13"/>
  <c r="O1311" i="13"/>
  <c r="O1312" i="13"/>
  <c r="O1313" i="13"/>
  <c r="O1314" i="13"/>
  <c r="O1315" i="13"/>
  <c r="O1316" i="13"/>
  <c r="O1317" i="13"/>
  <c r="O1318" i="13"/>
  <c r="O1319" i="13"/>
  <c r="O1320" i="13"/>
  <c r="O1321" i="13"/>
  <c r="O1322" i="13"/>
  <c r="O1323" i="13"/>
  <c r="O1324" i="13"/>
  <c r="O1325" i="13"/>
  <c r="O1326" i="13"/>
  <c r="O1327" i="13"/>
  <c r="O1328" i="13"/>
  <c r="O1329" i="13"/>
  <c r="O1330" i="13"/>
  <c r="O1331" i="13"/>
  <c r="O1332" i="13"/>
  <c r="O1333" i="13"/>
  <c r="O1334" i="13"/>
  <c r="O1335" i="13"/>
  <c r="O1336" i="13"/>
  <c r="O1337" i="13"/>
  <c r="O1338" i="13"/>
  <c r="O1339" i="13"/>
  <c r="O1340" i="13"/>
  <c r="O1341" i="13"/>
  <c r="O1342" i="13"/>
  <c r="O1343" i="13"/>
  <c r="O1344" i="13"/>
  <c r="O1345" i="13"/>
  <c r="O1346" i="13"/>
  <c r="O1347" i="13"/>
  <c r="O1348" i="13"/>
  <c r="O1349" i="13"/>
  <c r="O1350" i="13"/>
  <c r="O1351" i="13"/>
  <c r="O1352" i="13"/>
  <c r="O1353" i="13"/>
  <c r="O1354" i="13"/>
  <c r="O1355" i="13"/>
  <c r="O1356" i="13"/>
  <c r="O1357" i="13"/>
  <c r="O1358" i="13"/>
  <c r="O1359" i="13"/>
  <c r="O1360" i="13"/>
  <c r="O1361" i="13"/>
  <c r="O1362" i="13"/>
  <c r="O1363" i="13"/>
  <c r="O1364" i="13"/>
  <c r="O1365" i="13"/>
  <c r="O1366" i="13"/>
  <c r="O1367" i="13"/>
  <c r="O1368" i="13"/>
  <c r="O1369" i="13"/>
  <c r="O1370" i="13"/>
  <c r="O1371" i="13"/>
  <c r="O1372" i="13"/>
  <c r="O1373" i="13"/>
  <c r="O1374" i="13"/>
  <c r="O1375" i="13"/>
  <c r="O1376" i="13"/>
  <c r="O1377" i="13"/>
  <c r="O1378" i="13"/>
  <c r="O1379" i="13"/>
  <c r="O1380" i="13"/>
  <c r="O1381" i="13"/>
  <c r="O1382" i="13"/>
  <c r="O1383" i="13"/>
  <c r="O1384" i="13"/>
  <c r="O1385" i="13"/>
  <c r="O1386" i="13"/>
  <c r="O1387" i="13"/>
  <c r="O1388" i="13"/>
  <c r="O1389" i="13"/>
  <c r="O1390" i="13"/>
  <c r="O1391" i="13"/>
  <c r="O1392" i="13"/>
  <c r="O1393" i="13"/>
  <c r="O1394" i="13"/>
  <c r="O1395" i="13"/>
  <c r="O1396" i="13"/>
  <c r="O1397" i="13"/>
  <c r="O1398" i="13"/>
  <c r="O1399" i="13"/>
  <c r="O1400" i="13"/>
  <c r="O1401" i="13"/>
  <c r="O1402" i="13"/>
  <c r="O1403" i="13"/>
  <c r="O1404" i="13"/>
  <c r="O1405" i="13"/>
  <c r="O1406" i="13"/>
  <c r="O1407" i="13"/>
  <c r="O1408" i="13"/>
  <c r="O1409" i="13"/>
  <c r="O1410" i="13"/>
  <c r="O1411" i="13"/>
  <c r="O1412" i="13"/>
  <c r="O1413" i="13"/>
  <c r="O1414" i="13"/>
  <c r="O1415" i="13"/>
  <c r="O1416" i="13"/>
  <c r="O1417" i="13"/>
  <c r="O1418" i="13"/>
  <c r="O1419" i="13"/>
  <c r="O1420" i="13"/>
  <c r="O1421" i="13"/>
  <c r="O1422" i="13"/>
  <c r="O1423" i="13"/>
  <c r="O1424" i="13"/>
  <c r="O1425" i="13"/>
  <c r="O1426" i="13"/>
  <c r="O1427" i="13"/>
  <c r="O1428" i="13"/>
  <c r="O1429" i="13"/>
  <c r="O1430" i="13"/>
  <c r="O1431" i="13"/>
  <c r="O1432" i="13"/>
  <c r="O1433" i="13"/>
  <c r="O1434" i="13"/>
  <c r="O1435" i="13"/>
  <c r="O1436" i="13"/>
  <c r="O1437" i="13"/>
  <c r="O1438" i="13"/>
  <c r="O1439" i="13"/>
  <c r="O1440" i="13"/>
  <c r="O1441" i="13"/>
  <c r="O1442" i="13"/>
  <c r="O1443" i="13"/>
  <c r="O1444" i="13"/>
  <c r="O1445" i="13"/>
  <c r="O1446" i="13"/>
  <c r="O1447" i="13"/>
  <c r="O1448" i="13"/>
  <c r="O1449" i="13"/>
  <c r="O1450" i="13"/>
  <c r="O1451" i="13"/>
  <c r="O1452" i="13"/>
  <c r="O1453" i="13"/>
  <c r="O1454" i="13"/>
  <c r="O1455" i="13"/>
  <c r="O1456" i="13"/>
  <c r="O1457" i="13"/>
  <c r="O1458" i="13"/>
  <c r="O1459" i="13"/>
  <c r="O1460" i="13"/>
  <c r="O1461" i="13"/>
  <c r="O1462" i="13"/>
  <c r="O1463" i="13"/>
  <c r="O1464" i="13"/>
  <c r="O1465" i="13"/>
  <c r="O1466" i="13"/>
  <c r="O1467" i="13"/>
  <c r="O1468" i="13"/>
  <c r="O1469" i="13"/>
  <c r="O1470" i="13"/>
  <c r="O1471" i="13"/>
  <c r="O1472" i="13"/>
  <c r="O1473" i="13"/>
  <c r="O1474" i="13"/>
  <c r="O1475" i="13"/>
  <c r="O1476" i="13"/>
  <c r="O1477" i="13"/>
  <c r="O1478" i="13"/>
  <c r="O1479" i="13"/>
  <c r="O1480" i="13"/>
  <c r="O1481" i="13"/>
  <c r="O1482" i="13"/>
  <c r="O1483" i="13"/>
  <c r="O1484" i="13"/>
  <c r="O1485" i="13"/>
  <c r="O1486" i="13"/>
  <c r="O1487" i="13"/>
  <c r="O1488" i="13"/>
  <c r="O1489" i="13"/>
  <c r="O1490" i="13"/>
  <c r="O1491" i="13"/>
  <c r="O1492" i="13"/>
  <c r="O1493" i="13"/>
  <c r="O1494" i="13"/>
  <c r="O1495" i="13"/>
  <c r="O1496" i="13"/>
  <c r="O1497" i="13"/>
  <c r="O1498" i="13"/>
  <c r="O1499" i="13"/>
  <c r="O1500" i="13"/>
  <c r="O1501" i="13"/>
  <c r="O1502" i="13"/>
  <c r="O1503" i="13"/>
  <c r="O1504" i="13"/>
  <c r="O1505" i="13"/>
  <c r="O1506" i="13"/>
  <c r="O1507" i="13"/>
  <c r="O1508" i="13"/>
  <c r="O1509" i="13"/>
  <c r="O1510" i="13"/>
  <c r="O1511" i="13"/>
  <c r="O1512" i="13"/>
  <c r="O1513" i="13"/>
  <c r="O1514" i="13"/>
  <c r="O1515" i="13"/>
  <c r="O1516" i="13"/>
  <c r="O1517" i="13"/>
  <c r="O1518" i="13"/>
  <c r="O1519" i="13"/>
  <c r="O1520" i="13"/>
  <c r="O1521" i="13"/>
  <c r="O1522" i="13"/>
  <c r="O1523" i="13"/>
  <c r="O1524" i="13"/>
  <c r="O1525" i="13"/>
  <c r="O1526" i="13"/>
  <c r="O1527" i="13"/>
  <c r="O1528" i="13"/>
  <c r="O1529" i="13"/>
  <c r="O1530" i="13"/>
  <c r="O1531" i="13"/>
  <c r="O1532" i="13"/>
  <c r="O1533" i="13"/>
  <c r="O1534" i="13"/>
  <c r="O1535" i="13"/>
  <c r="O1536" i="13"/>
  <c r="O1537" i="13"/>
  <c r="O1538" i="13"/>
  <c r="O1539" i="13"/>
  <c r="O1540" i="13"/>
  <c r="O1541" i="13"/>
  <c r="O1542" i="13"/>
  <c r="O1543" i="13"/>
  <c r="O1544" i="13"/>
  <c r="O1545" i="13"/>
  <c r="O1546" i="13"/>
  <c r="O1547" i="13"/>
  <c r="O1548" i="13"/>
  <c r="O1549" i="13"/>
  <c r="O1550" i="13"/>
  <c r="O1551" i="13"/>
  <c r="O1552" i="13"/>
  <c r="O1553" i="13"/>
  <c r="O1554" i="13"/>
  <c r="O1555" i="13"/>
  <c r="O1556" i="13"/>
  <c r="O1557" i="13"/>
  <c r="O1558" i="13"/>
  <c r="O1559" i="13"/>
  <c r="O1560" i="13"/>
  <c r="O1561" i="13"/>
  <c r="O1562" i="13"/>
  <c r="O1563" i="13"/>
  <c r="O1564" i="13"/>
  <c r="O1565" i="13"/>
  <c r="O1566" i="13"/>
  <c r="O1567" i="13"/>
  <c r="O1568" i="13"/>
  <c r="O1569" i="13"/>
  <c r="O1570" i="13"/>
  <c r="O1571" i="13"/>
  <c r="O1572" i="13"/>
  <c r="O1573" i="13"/>
  <c r="O1574" i="13"/>
  <c r="O1575" i="13"/>
  <c r="O1576" i="13"/>
  <c r="O1577" i="13"/>
  <c r="O1578" i="13"/>
  <c r="O1579" i="13"/>
  <c r="O1580" i="13"/>
  <c r="O1581" i="13"/>
  <c r="O1582" i="13"/>
  <c r="O1583" i="13"/>
  <c r="O1584" i="13"/>
  <c r="O1585" i="13"/>
  <c r="O1586" i="13"/>
  <c r="O1587" i="13"/>
  <c r="O1588" i="13"/>
  <c r="O1589" i="13"/>
  <c r="O1590" i="13"/>
  <c r="O1591" i="13"/>
  <c r="O1592" i="13"/>
  <c r="O1593" i="13"/>
  <c r="O1594" i="13"/>
  <c r="O1595" i="13"/>
  <c r="O1596" i="13"/>
  <c r="O1597" i="13"/>
  <c r="O1598" i="13"/>
  <c r="O1599" i="13"/>
  <c r="O1600" i="13"/>
  <c r="O1601" i="13"/>
  <c r="O1602" i="13"/>
  <c r="O1603" i="13"/>
  <c r="O1604" i="13"/>
  <c r="O1605" i="13"/>
  <c r="O1606" i="13"/>
  <c r="O1607" i="13"/>
  <c r="O1608" i="13"/>
  <c r="O1609" i="13"/>
  <c r="O1610" i="13"/>
  <c r="O1611" i="13"/>
  <c r="O1612" i="13"/>
  <c r="O1613" i="13"/>
  <c r="O1614" i="13"/>
  <c r="O1615" i="13"/>
  <c r="O1616" i="13"/>
  <c r="O1617" i="13"/>
  <c r="O1618" i="13"/>
  <c r="O1619" i="13"/>
  <c r="O1620" i="13"/>
  <c r="O1621" i="13"/>
  <c r="O1622" i="13"/>
  <c r="O1623" i="13"/>
  <c r="O1624" i="13"/>
  <c r="O1625" i="13"/>
  <c r="O1626" i="13"/>
  <c r="O1627" i="13"/>
  <c r="O1628" i="13"/>
  <c r="O1629" i="13"/>
  <c r="O1630" i="13"/>
  <c r="O1631" i="13"/>
  <c r="O1632" i="13"/>
  <c r="O1633" i="13"/>
  <c r="O1634" i="13"/>
  <c r="O1635" i="13"/>
  <c r="O1636" i="13"/>
  <c r="O1637" i="13"/>
  <c r="O1638" i="13"/>
  <c r="O1639" i="13"/>
  <c r="O1640" i="13"/>
  <c r="O1641" i="13"/>
  <c r="O1642" i="13"/>
  <c r="O1643" i="13"/>
  <c r="O1644" i="13"/>
  <c r="O1645" i="13"/>
  <c r="O1646" i="13"/>
  <c r="O1647" i="13"/>
  <c r="O1648" i="13"/>
  <c r="O1649" i="13"/>
  <c r="O1650" i="13"/>
  <c r="O1651" i="13"/>
  <c r="O1652" i="13"/>
  <c r="O1653" i="13"/>
  <c r="O1654" i="13"/>
  <c r="O1655" i="13"/>
  <c r="O1656" i="13"/>
  <c r="O1657" i="13"/>
  <c r="O1658" i="13"/>
  <c r="O1659" i="13"/>
  <c r="O1660" i="13"/>
  <c r="O1661" i="13"/>
  <c r="O1662" i="13"/>
  <c r="O1663" i="13"/>
  <c r="O1664" i="13"/>
  <c r="O1665" i="13"/>
  <c r="O1666" i="13"/>
  <c r="O1667" i="13"/>
  <c r="O1668" i="13"/>
  <c r="O1669" i="13"/>
  <c r="O1670" i="13"/>
  <c r="O1671" i="13"/>
  <c r="O1672" i="13"/>
  <c r="O1673" i="13"/>
  <c r="O1674" i="13"/>
  <c r="O1675" i="13"/>
  <c r="O1676" i="13"/>
  <c r="O1677" i="13"/>
  <c r="O1678" i="13"/>
  <c r="O1679" i="13"/>
  <c r="O1680" i="13"/>
  <c r="O1681" i="13"/>
  <c r="O1682" i="13"/>
  <c r="O1683" i="13"/>
  <c r="O1684" i="13"/>
  <c r="O1685" i="13"/>
  <c r="O1686" i="13"/>
  <c r="O1687" i="13"/>
  <c r="O1688" i="13"/>
  <c r="O1689" i="13"/>
  <c r="O1690" i="13"/>
  <c r="O1691" i="13"/>
  <c r="O1692" i="13"/>
  <c r="O1693" i="13"/>
  <c r="O1694" i="13"/>
  <c r="O1695" i="13"/>
  <c r="O1696" i="13"/>
  <c r="O1697" i="13"/>
  <c r="O1698" i="13"/>
  <c r="O1699" i="13"/>
  <c r="O1700" i="13"/>
  <c r="O1701" i="13"/>
  <c r="O1702" i="13"/>
  <c r="O1703" i="13"/>
  <c r="O1704" i="13"/>
  <c r="O1705" i="13"/>
  <c r="O1706" i="13"/>
  <c r="O1707" i="13"/>
  <c r="O1708" i="13"/>
  <c r="O1709" i="13"/>
  <c r="O1710" i="13"/>
  <c r="O1711" i="13"/>
  <c r="O1712" i="13"/>
  <c r="O1713" i="13"/>
  <c r="O1714" i="13"/>
  <c r="O1715" i="13"/>
  <c r="O1716" i="13"/>
  <c r="O1717" i="13"/>
  <c r="O1718" i="13"/>
  <c r="O1719" i="13"/>
  <c r="O1720" i="13"/>
  <c r="O1721" i="13"/>
  <c r="O1722" i="13"/>
  <c r="O1723" i="13"/>
  <c r="O1724" i="13"/>
  <c r="O1725" i="13"/>
  <c r="O1726" i="13"/>
  <c r="O1727" i="13"/>
  <c r="O1728" i="13"/>
  <c r="O1729" i="13"/>
  <c r="O1730" i="13"/>
  <c r="O1731" i="13"/>
  <c r="O1732" i="13"/>
  <c r="O1733" i="13"/>
  <c r="O1734" i="13"/>
  <c r="O1735" i="13"/>
  <c r="O1736" i="13"/>
  <c r="O1737" i="13"/>
  <c r="O1738" i="13"/>
  <c r="O1739" i="13"/>
  <c r="O1740" i="13"/>
  <c r="O1741" i="13"/>
  <c r="O1742" i="13"/>
  <c r="O1743" i="13"/>
  <c r="O1744" i="13"/>
  <c r="O1745" i="13"/>
  <c r="O1746" i="13"/>
  <c r="O1747" i="13"/>
  <c r="O1748" i="13"/>
  <c r="O1749" i="13"/>
  <c r="O1750" i="13"/>
  <c r="O1751" i="13"/>
  <c r="O1752" i="13"/>
  <c r="O1753" i="13"/>
  <c r="O1754" i="13"/>
  <c r="O1755" i="13"/>
  <c r="O1756" i="13"/>
  <c r="O1757" i="13"/>
  <c r="O1758" i="13"/>
  <c r="O1759" i="13"/>
  <c r="O1760" i="13"/>
  <c r="O1761" i="13"/>
  <c r="O1762" i="13"/>
  <c r="O1763" i="13"/>
  <c r="O1764" i="13"/>
  <c r="O1765" i="13"/>
  <c r="O1766" i="13"/>
  <c r="O1767" i="13"/>
  <c r="O1768" i="13"/>
  <c r="O1769" i="13"/>
  <c r="O1770" i="13"/>
  <c r="O1771" i="13"/>
  <c r="O1772" i="13"/>
  <c r="O1773" i="13"/>
  <c r="O1774" i="13"/>
  <c r="O1775" i="13"/>
  <c r="O1776" i="13"/>
  <c r="O1777" i="13"/>
  <c r="O1778" i="13"/>
  <c r="O1779" i="13"/>
  <c r="O1780" i="13"/>
  <c r="O1781" i="13"/>
  <c r="O1782" i="13"/>
  <c r="O1783" i="13"/>
  <c r="O1784" i="13"/>
  <c r="O1785" i="13"/>
  <c r="O1786" i="13"/>
  <c r="O1787" i="13"/>
  <c r="O1788" i="13"/>
  <c r="O1789" i="13"/>
  <c r="O1790" i="13"/>
  <c r="O1791" i="13"/>
  <c r="O1792" i="13"/>
  <c r="O1793" i="13"/>
  <c r="O1794" i="13"/>
  <c r="O1795" i="13"/>
  <c r="O1796" i="13"/>
  <c r="O1797" i="13"/>
  <c r="O1798" i="13"/>
  <c r="O1799" i="13"/>
  <c r="O1800" i="13"/>
  <c r="O1801" i="13"/>
  <c r="O1802" i="13"/>
  <c r="O1803" i="13"/>
  <c r="O1804" i="13"/>
  <c r="O1805" i="13"/>
  <c r="O1806" i="13"/>
  <c r="O1807" i="13"/>
  <c r="O1808" i="13"/>
  <c r="O1809" i="13"/>
  <c r="O1810" i="13"/>
  <c r="O1811" i="13"/>
  <c r="O1812" i="13"/>
  <c r="O1813" i="13"/>
  <c r="O1814" i="13"/>
  <c r="O1815" i="13"/>
  <c r="O1816" i="13"/>
  <c r="O1817" i="13"/>
  <c r="O1818" i="13"/>
  <c r="O1819" i="13"/>
  <c r="O1820" i="13"/>
  <c r="O1821" i="13"/>
  <c r="O1822" i="13"/>
  <c r="O1823" i="13"/>
  <c r="O1824" i="13"/>
  <c r="O1825" i="13"/>
  <c r="O1826" i="13"/>
  <c r="O1827" i="13"/>
  <c r="O1828" i="13"/>
  <c r="O1829" i="13"/>
  <c r="O1830" i="13"/>
  <c r="O1831" i="13"/>
  <c r="O1832" i="13"/>
  <c r="O1833" i="13"/>
  <c r="O1834" i="13"/>
  <c r="O1835" i="13"/>
  <c r="O1836" i="13"/>
  <c r="O1837" i="13"/>
  <c r="O1838" i="13"/>
  <c r="O1839" i="13"/>
  <c r="O1840" i="13"/>
  <c r="O1841" i="13"/>
  <c r="O1842" i="13"/>
  <c r="O1843" i="13"/>
  <c r="O1844" i="13"/>
  <c r="O1845" i="13"/>
  <c r="O1846" i="13"/>
  <c r="O1847" i="13"/>
  <c r="O1848" i="13"/>
  <c r="O1849" i="13"/>
  <c r="O1850" i="13"/>
  <c r="O1851" i="13"/>
  <c r="O1852" i="13"/>
  <c r="O1853" i="13"/>
  <c r="O1854" i="13"/>
  <c r="O1855" i="13"/>
  <c r="O1856" i="13"/>
  <c r="O1857" i="13"/>
  <c r="O1858" i="13"/>
  <c r="O1859" i="13"/>
  <c r="O1860" i="13"/>
  <c r="O1861" i="13"/>
  <c r="O1862" i="13"/>
  <c r="O1863" i="13"/>
  <c r="O1864" i="13"/>
  <c r="O1865" i="13"/>
  <c r="O1866" i="13"/>
  <c r="O1867" i="13"/>
  <c r="O1868" i="13"/>
  <c r="O1869" i="13"/>
  <c r="O1870" i="13"/>
  <c r="O1871" i="13"/>
  <c r="O1872" i="13"/>
  <c r="O1873" i="13"/>
  <c r="O1874" i="13"/>
  <c r="O1875" i="13"/>
  <c r="O1876" i="13"/>
  <c r="O1877" i="13"/>
  <c r="O1878" i="13"/>
  <c r="O1879" i="13"/>
  <c r="O1880" i="13"/>
  <c r="O1881" i="13"/>
  <c r="O1882" i="13"/>
  <c r="O1883" i="13"/>
  <c r="O1884" i="13"/>
  <c r="O1885" i="13"/>
  <c r="O1886" i="13"/>
  <c r="O1887" i="13"/>
  <c r="O1888" i="13"/>
  <c r="O1889" i="13"/>
  <c r="O1890" i="13"/>
  <c r="O1891" i="13"/>
  <c r="O1892" i="13"/>
  <c r="O1893" i="13"/>
  <c r="O1894" i="13"/>
  <c r="O1895" i="13"/>
  <c r="O1896" i="13"/>
  <c r="O1897" i="13"/>
  <c r="O1898" i="13"/>
  <c r="O1899" i="13"/>
  <c r="O1900" i="13"/>
  <c r="O1901" i="13"/>
  <c r="O1902" i="13"/>
  <c r="O1903" i="13"/>
  <c r="O1904" i="13"/>
  <c r="O1905" i="13"/>
  <c r="O1906" i="13"/>
  <c r="O1907" i="13"/>
  <c r="O1908" i="13"/>
  <c r="O1909" i="13"/>
  <c r="O1910" i="13"/>
  <c r="O1911" i="13"/>
  <c r="O1912" i="13"/>
  <c r="O1913" i="13"/>
  <c r="O1914" i="13"/>
  <c r="O1915" i="13"/>
  <c r="O1916" i="13"/>
  <c r="O1917" i="13"/>
  <c r="O1918" i="13"/>
  <c r="O1919" i="13"/>
  <c r="O1920" i="13"/>
  <c r="O1921" i="13"/>
  <c r="O1922" i="13"/>
  <c r="O1923" i="13"/>
  <c r="O1924" i="13"/>
  <c r="O1925" i="13"/>
  <c r="O1926" i="13"/>
  <c r="O1927" i="13"/>
  <c r="O1928" i="13"/>
  <c r="O1929" i="13"/>
  <c r="O1930" i="13"/>
  <c r="O1931" i="13"/>
  <c r="O1932" i="13"/>
  <c r="O1933" i="13"/>
  <c r="O1934" i="13"/>
  <c r="O1935" i="13"/>
  <c r="O1936" i="13"/>
  <c r="O1937" i="13"/>
  <c r="O1938" i="13"/>
  <c r="O1939" i="13"/>
  <c r="O1940" i="13"/>
  <c r="O1941" i="13"/>
  <c r="O1942" i="13"/>
  <c r="O1943" i="13"/>
  <c r="O1944" i="13"/>
  <c r="O1945" i="13"/>
  <c r="O1946" i="13"/>
  <c r="O1947" i="13"/>
  <c r="O1948" i="13"/>
  <c r="O1949" i="13"/>
  <c r="O1950" i="13"/>
  <c r="O1951" i="13"/>
  <c r="O1952" i="13"/>
  <c r="O1953" i="13"/>
  <c r="O1954" i="13"/>
  <c r="O1955" i="13"/>
  <c r="O1956" i="13"/>
  <c r="O1957" i="13"/>
  <c r="O1958" i="13"/>
  <c r="O1959" i="13"/>
  <c r="O1960" i="13"/>
  <c r="O1961" i="13"/>
  <c r="O1962" i="13"/>
  <c r="O1963" i="13"/>
  <c r="O1964" i="13"/>
  <c r="O1965" i="13"/>
  <c r="O1966" i="13"/>
  <c r="O1967" i="13"/>
  <c r="O1968" i="13"/>
  <c r="O1969" i="13"/>
  <c r="O1970" i="13"/>
  <c r="O1971" i="13"/>
  <c r="O1972" i="13"/>
  <c r="O1973" i="13"/>
  <c r="O1974" i="13"/>
  <c r="O1975" i="13"/>
  <c r="O1976" i="13"/>
  <c r="O1977" i="13"/>
  <c r="O1978" i="13"/>
  <c r="O1979" i="13"/>
  <c r="O1980" i="13"/>
  <c r="O1981" i="13"/>
  <c r="O1982" i="13"/>
  <c r="O1983" i="13"/>
  <c r="O1984" i="13"/>
  <c r="O1985" i="13"/>
  <c r="O1986" i="13"/>
  <c r="O1987" i="13"/>
  <c r="O1988" i="13"/>
  <c r="O1989" i="13"/>
  <c r="O1990" i="13"/>
  <c r="O1991" i="13"/>
  <c r="O1992" i="13"/>
  <c r="O1993" i="13"/>
  <c r="O1994" i="13"/>
  <c r="O1995" i="13"/>
  <c r="O1996" i="13"/>
  <c r="O1997" i="13"/>
  <c r="O1998" i="13"/>
  <c r="O1999" i="13"/>
  <c r="O2000" i="13"/>
  <c r="O2001" i="13"/>
  <c r="N2" i="13"/>
  <c r="N3" i="13"/>
  <c r="N4" i="13"/>
  <c r="N5" i="13"/>
  <c r="N6" i="13"/>
  <c r="N7" i="13"/>
  <c r="N8" i="13"/>
  <c r="N9" i="13"/>
  <c r="N10" i="13"/>
  <c r="N11" i="13"/>
  <c r="N12" i="13"/>
  <c r="N13" i="13"/>
  <c r="N14" i="13"/>
  <c r="N15" i="13"/>
  <c r="N16" i="13"/>
  <c r="N17" i="13"/>
  <c r="N18" i="13"/>
  <c r="N19" i="13"/>
  <c r="N20" i="13"/>
  <c r="N21" i="13"/>
  <c r="N22" i="13"/>
  <c r="N23" i="13"/>
  <c r="N24" i="13"/>
  <c r="N25" i="13"/>
  <c r="N26" i="13"/>
  <c r="N27" i="13"/>
  <c r="N28" i="13"/>
  <c r="N29" i="13"/>
  <c r="N30" i="13"/>
  <c r="N31" i="13"/>
  <c r="N32" i="13"/>
  <c r="N33" i="13"/>
  <c r="N34" i="13"/>
  <c r="N35" i="13"/>
  <c r="N36" i="13"/>
  <c r="N37" i="13"/>
  <c r="N38" i="13"/>
  <c r="N39" i="13"/>
  <c r="N40" i="13"/>
  <c r="N41" i="13"/>
  <c r="N42" i="13"/>
  <c r="N43" i="13"/>
  <c r="N44" i="13"/>
  <c r="N45" i="13"/>
  <c r="N46" i="13"/>
  <c r="N47" i="13"/>
  <c r="N48" i="13"/>
  <c r="N49" i="13"/>
  <c r="N50" i="13"/>
  <c r="N51" i="13"/>
  <c r="N52" i="13"/>
  <c r="N53" i="13"/>
  <c r="N54" i="13"/>
  <c r="N55" i="13"/>
  <c r="N56" i="13"/>
  <c r="N57" i="13"/>
  <c r="N58" i="13"/>
  <c r="N59" i="13"/>
  <c r="N60" i="13"/>
  <c r="N61" i="13"/>
  <c r="N62" i="13"/>
  <c r="N63" i="13"/>
  <c r="N64" i="13"/>
  <c r="N65" i="13"/>
  <c r="N66" i="13"/>
  <c r="N67" i="13"/>
  <c r="N68" i="13"/>
  <c r="N69" i="13"/>
  <c r="N70" i="13"/>
  <c r="N71" i="13"/>
  <c r="N72" i="13"/>
  <c r="N73" i="13"/>
  <c r="N74" i="13"/>
  <c r="N75" i="13"/>
  <c r="N76" i="13"/>
  <c r="N77" i="13"/>
  <c r="N78" i="13"/>
  <c r="N79" i="13"/>
  <c r="N80" i="13"/>
  <c r="N81" i="13"/>
  <c r="N82" i="13"/>
  <c r="N83" i="13"/>
  <c r="N84" i="13"/>
  <c r="N85" i="13"/>
  <c r="N86" i="13"/>
  <c r="N87" i="13"/>
  <c r="N88" i="13"/>
  <c r="N89" i="13"/>
  <c r="N90" i="13"/>
  <c r="N91" i="13"/>
  <c r="N92" i="13"/>
  <c r="N93" i="13"/>
  <c r="N94" i="13"/>
  <c r="N95" i="13"/>
  <c r="N96" i="13"/>
  <c r="N97" i="13"/>
  <c r="N98" i="13"/>
  <c r="N99" i="13"/>
  <c r="N100" i="13"/>
  <c r="N101" i="13"/>
  <c r="N102" i="13"/>
  <c r="N103" i="13"/>
  <c r="N104" i="13"/>
  <c r="N105" i="13"/>
  <c r="N106" i="13"/>
  <c r="N107" i="13"/>
  <c r="N108" i="13"/>
  <c r="N109" i="13"/>
  <c r="N110" i="13"/>
  <c r="N111" i="13"/>
  <c r="N112" i="13"/>
  <c r="N113" i="13"/>
  <c r="N114" i="13"/>
  <c r="N115" i="13"/>
  <c r="N116" i="13"/>
  <c r="N117" i="13"/>
  <c r="N118" i="13"/>
  <c r="N119" i="13"/>
  <c r="N120" i="13"/>
  <c r="N121" i="13"/>
  <c r="N122" i="13"/>
  <c r="N123" i="13"/>
  <c r="N124" i="13"/>
  <c r="N125" i="13"/>
  <c r="N126" i="13"/>
  <c r="N127" i="13"/>
  <c r="N128" i="13"/>
  <c r="N129" i="13"/>
  <c r="N130" i="13"/>
  <c r="N131" i="13"/>
  <c r="N132" i="13"/>
  <c r="N133" i="13"/>
  <c r="N134" i="13"/>
  <c r="N135" i="13"/>
  <c r="N136" i="13"/>
  <c r="N137" i="13"/>
  <c r="N138" i="13"/>
  <c r="N139" i="13"/>
  <c r="N140" i="13"/>
  <c r="N141" i="13"/>
  <c r="N142" i="13"/>
  <c r="N143" i="13"/>
  <c r="N144" i="13"/>
  <c r="N145" i="13"/>
  <c r="N146" i="13"/>
  <c r="N147" i="13"/>
  <c r="N148" i="13"/>
  <c r="N149" i="13"/>
  <c r="N150" i="13"/>
  <c r="N151" i="13"/>
  <c r="N152" i="13"/>
  <c r="N153" i="13"/>
  <c r="N154" i="13"/>
  <c r="N155" i="13"/>
  <c r="N156" i="13"/>
  <c r="N157" i="13"/>
  <c r="N158" i="13"/>
  <c r="N159" i="13"/>
  <c r="N160" i="13"/>
  <c r="N161" i="13"/>
  <c r="N162" i="13"/>
  <c r="N163" i="13"/>
  <c r="N164" i="13"/>
  <c r="N165" i="13"/>
  <c r="N166" i="13"/>
  <c r="N167" i="13"/>
  <c r="N168" i="13"/>
  <c r="N169" i="13"/>
  <c r="N170" i="13"/>
  <c r="N171" i="13"/>
  <c r="N172" i="13"/>
  <c r="N173" i="13"/>
  <c r="N174" i="13"/>
  <c r="N175" i="13"/>
  <c r="N176" i="13"/>
  <c r="N177" i="13"/>
  <c r="N178" i="13"/>
  <c r="N179" i="13"/>
  <c r="N180" i="13"/>
  <c r="N181" i="13"/>
  <c r="N182" i="13"/>
  <c r="N183" i="13"/>
  <c r="N184" i="13"/>
  <c r="N185" i="13"/>
  <c r="N186" i="13"/>
  <c r="N187" i="13"/>
  <c r="N188" i="13"/>
  <c r="N189" i="13"/>
  <c r="N190" i="13"/>
  <c r="N191" i="13"/>
  <c r="N192" i="13"/>
  <c r="N193" i="13"/>
  <c r="N194" i="13"/>
  <c r="N195" i="13"/>
  <c r="N196" i="13"/>
  <c r="N197" i="13"/>
  <c r="N198" i="13"/>
  <c r="N199" i="13"/>
  <c r="N200" i="13"/>
  <c r="N201" i="13"/>
  <c r="N202" i="13"/>
  <c r="N203" i="13"/>
  <c r="N204" i="13"/>
  <c r="N205" i="13"/>
  <c r="N206" i="13"/>
  <c r="N207" i="13"/>
  <c r="N208" i="13"/>
  <c r="N209" i="13"/>
  <c r="N210" i="13"/>
  <c r="N211" i="13"/>
  <c r="N212" i="13"/>
  <c r="N213" i="13"/>
  <c r="N214" i="13"/>
  <c r="N215" i="13"/>
  <c r="N216" i="13"/>
  <c r="N217" i="13"/>
  <c r="N218" i="13"/>
  <c r="N219" i="13"/>
  <c r="N220" i="13"/>
  <c r="N221" i="13"/>
  <c r="N222" i="13"/>
  <c r="N223" i="13"/>
  <c r="N224" i="13"/>
  <c r="N225" i="13"/>
  <c r="N226" i="13"/>
  <c r="N227" i="13"/>
  <c r="N228" i="13"/>
  <c r="N229" i="13"/>
  <c r="N230" i="13"/>
  <c r="N231" i="13"/>
  <c r="N232" i="13"/>
  <c r="N233" i="13"/>
  <c r="N234" i="13"/>
  <c r="N235" i="13"/>
  <c r="N236" i="13"/>
  <c r="N237" i="13"/>
  <c r="N238" i="13"/>
  <c r="N239" i="13"/>
  <c r="N240" i="13"/>
  <c r="N241" i="13"/>
  <c r="N242" i="13"/>
  <c r="N243" i="13"/>
  <c r="N244" i="13"/>
  <c r="N245" i="13"/>
  <c r="N246" i="13"/>
  <c r="N247" i="13"/>
  <c r="N248" i="13"/>
  <c r="N249" i="13"/>
  <c r="N250" i="13"/>
  <c r="N251" i="13"/>
  <c r="N252" i="13"/>
  <c r="N253" i="13"/>
  <c r="N254" i="13"/>
  <c r="N255" i="13"/>
  <c r="N256" i="13"/>
  <c r="N257" i="13"/>
  <c r="N258" i="13"/>
  <c r="N259" i="13"/>
  <c r="N260" i="13"/>
  <c r="N261" i="13"/>
  <c r="N262" i="13"/>
  <c r="N263" i="13"/>
  <c r="N264" i="13"/>
  <c r="N265" i="13"/>
  <c r="N266" i="13"/>
  <c r="N267" i="13"/>
  <c r="N268" i="13"/>
  <c r="N269" i="13"/>
  <c r="N270" i="13"/>
  <c r="N271" i="13"/>
  <c r="N272" i="13"/>
  <c r="N273" i="13"/>
  <c r="N274" i="13"/>
  <c r="N275" i="13"/>
  <c r="N276" i="13"/>
  <c r="N277" i="13"/>
  <c r="N278" i="13"/>
  <c r="N279" i="13"/>
  <c r="N280" i="13"/>
  <c r="N281" i="13"/>
  <c r="N282" i="13"/>
  <c r="N283" i="13"/>
  <c r="N284" i="13"/>
  <c r="N285" i="13"/>
  <c r="N286" i="13"/>
  <c r="N287" i="13"/>
  <c r="N288" i="13"/>
  <c r="N289" i="13"/>
  <c r="N290" i="13"/>
  <c r="N291" i="13"/>
  <c r="N292" i="13"/>
  <c r="N293" i="13"/>
  <c r="N294" i="13"/>
  <c r="N295" i="13"/>
  <c r="N296" i="13"/>
  <c r="N297" i="13"/>
  <c r="N298" i="13"/>
  <c r="N299" i="13"/>
  <c r="N300" i="13"/>
  <c r="N301" i="13"/>
  <c r="N302" i="13"/>
  <c r="N303" i="13"/>
  <c r="N304" i="13"/>
  <c r="N305" i="13"/>
  <c r="N306" i="13"/>
  <c r="N307" i="13"/>
  <c r="N308" i="13"/>
  <c r="N309" i="13"/>
  <c r="N310" i="13"/>
  <c r="N311" i="13"/>
  <c r="N312" i="13"/>
  <c r="N313" i="13"/>
  <c r="N314" i="13"/>
  <c r="N315" i="13"/>
  <c r="N316" i="13"/>
  <c r="N317" i="13"/>
  <c r="N318" i="13"/>
  <c r="N319" i="13"/>
  <c r="N320" i="13"/>
  <c r="N321" i="13"/>
  <c r="N322" i="13"/>
  <c r="N323" i="13"/>
  <c r="N324" i="13"/>
  <c r="N325" i="13"/>
  <c r="N326" i="13"/>
  <c r="N327" i="13"/>
  <c r="N328" i="13"/>
  <c r="N329" i="13"/>
  <c r="N330" i="13"/>
  <c r="N331" i="13"/>
  <c r="N332" i="13"/>
  <c r="N333" i="13"/>
  <c r="N334" i="13"/>
  <c r="N335" i="13"/>
  <c r="N336" i="13"/>
  <c r="N337" i="13"/>
  <c r="N338" i="13"/>
  <c r="N339" i="13"/>
  <c r="N340" i="13"/>
  <c r="N341" i="13"/>
  <c r="N342" i="13"/>
  <c r="N343" i="13"/>
  <c r="N344" i="13"/>
  <c r="N345" i="13"/>
  <c r="N346" i="13"/>
  <c r="N347" i="13"/>
  <c r="N348" i="13"/>
  <c r="N349" i="13"/>
  <c r="N350" i="13"/>
  <c r="N351" i="13"/>
  <c r="N352" i="13"/>
  <c r="N353" i="13"/>
  <c r="N354" i="13"/>
  <c r="N355" i="13"/>
  <c r="N356" i="13"/>
  <c r="N357" i="13"/>
  <c r="N358" i="13"/>
  <c r="N359" i="13"/>
  <c r="N360" i="13"/>
  <c r="N361" i="13"/>
  <c r="N362" i="13"/>
  <c r="N363" i="13"/>
  <c r="N364" i="13"/>
  <c r="N365" i="13"/>
  <c r="N366" i="13"/>
  <c r="N367" i="13"/>
  <c r="N368" i="13"/>
  <c r="N369" i="13"/>
  <c r="N370" i="13"/>
  <c r="N371" i="13"/>
  <c r="N372" i="13"/>
  <c r="N373" i="13"/>
  <c r="N374" i="13"/>
  <c r="N375" i="13"/>
  <c r="N376" i="13"/>
  <c r="N377" i="13"/>
  <c r="N378" i="13"/>
  <c r="N379" i="13"/>
  <c r="N380" i="13"/>
  <c r="N381" i="13"/>
  <c r="N382" i="13"/>
  <c r="N383" i="13"/>
  <c r="N384" i="13"/>
  <c r="N385" i="13"/>
  <c r="N386" i="13"/>
  <c r="N387" i="13"/>
  <c r="N388" i="13"/>
  <c r="N389" i="13"/>
  <c r="N390" i="13"/>
  <c r="N391" i="13"/>
  <c r="N392" i="13"/>
  <c r="N393" i="13"/>
  <c r="N394" i="13"/>
  <c r="N395" i="13"/>
  <c r="N396" i="13"/>
  <c r="N397" i="13"/>
  <c r="N398" i="13"/>
  <c r="N399" i="13"/>
  <c r="N400" i="13"/>
  <c r="N401" i="13"/>
  <c r="N402" i="13"/>
  <c r="N403" i="13"/>
  <c r="N404" i="13"/>
  <c r="N405" i="13"/>
  <c r="N406" i="13"/>
  <c r="N407" i="13"/>
  <c r="N408" i="13"/>
  <c r="N409" i="13"/>
  <c r="N410" i="13"/>
  <c r="N411" i="13"/>
  <c r="N412" i="13"/>
  <c r="N413" i="13"/>
  <c r="N414" i="13"/>
  <c r="N415" i="13"/>
  <c r="N416" i="13"/>
  <c r="N417" i="13"/>
  <c r="N418" i="13"/>
  <c r="N419" i="13"/>
  <c r="N420" i="13"/>
  <c r="N421" i="13"/>
  <c r="N422" i="13"/>
  <c r="N423" i="13"/>
  <c r="N424" i="13"/>
  <c r="N425" i="13"/>
  <c r="N426" i="13"/>
  <c r="N427" i="13"/>
  <c r="N428" i="13"/>
  <c r="N429" i="13"/>
  <c r="N430" i="13"/>
  <c r="N431" i="13"/>
  <c r="N432" i="13"/>
  <c r="N433" i="13"/>
  <c r="N434" i="13"/>
  <c r="N435" i="13"/>
  <c r="N436" i="13"/>
  <c r="N437" i="13"/>
  <c r="N438" i="13"/>
  <c r="N439" i="13"/>
  <c r="N440" i="13"/>
  <c r="N441" i="13"/>
  <c r="N442" i="13"/>
  <c r="N443" i="13"/>
  <c r="N444" i="13"/>
  <c r="N445" i="13"/>
  <c r="N446" i="13"/>
  <c r="N447" i="13"/>
  <c r="N448" i="13"/>
  <c r="N449" i="13"/>
  <c r="N450" i="13"/>
  <c r="N451" i="13"/>
  <c r="N452" i="13"/>
  <c r="N453" i="13"/>
  <c r="N454" i="13"/>
  <c r="N455" i="13"/>
  <c r="N456" i="13"/>
  <c r="N457" i="13"/>
  <c r="N458" i="13"/>
  <c r="N459" i="13"/>
  <c r="N460" i="13"/>
  <c r="N461" i="13"/>
  <c r="N462" i="13"/>
  <c r="N463" i="13"/>
  <c r="N464" i="13"/>
  <c r="N465" i="13"/>
  <c r="N466" i="13"/>
  <c r="N467" i="13"/>
  <c r="N468" i="13"/>
  <c r="N469" i="13"/>
  <c r="N470" i="13"/>
  <c r="N471" i="13"/>
  <c r="N472" i="13"/>
  <c r="N473" i="13"/>
  <c r="N474" i="13"/>
  <c r="N475" i="13"/>
  <c r="N476" i="13"/>
  <c r="N477" i="13"/>
  <c r="N478" i="13"/>
  <c r="N479" i="13"/>
  <c r="N480" i="13"/>
  <c r="N481" i="13"/>
  <c r="N482" i="13"/>
  <c r="N483" i="13"/>
  <c r="N484" i="13"/>
  <c r="N485" i="13"/>
  <c r="N486" i="13"/>
  <c r="N487" i="13"/>
  <c r="N488" i="13"/>
  <c r="N489" i="13"/>
  <c r="N490" i="13"/>
  <c r="N491" i="13"/>
  <c r="N492" i="13"/>
  <c r="N493" i="13"/>
  <c r="N494" i="13"/>
  <c r="N495" i="13"/>
  <c r="N496" i="13"/>
  <c r="N497" i="13"/>
  <c r="N498" i="13"/>
  <c r="N499" i="13"/>
  <c r="N500" i="13"/>
  <c r="N501" i="13"/>
  <c r="N502" i="13"/>
  <c r="N503" i="13"/>
  <c r="N504" i="13"/>
  <c r="N505" i="13"/>
  <c r="N506" i="13"/>
  <c r="N507" i="13"/>
  <c r="N508" i="13"/>
  <c r="N509" i="13"/>
  <c r="N510" i="13"/>
  <c r="N511" i="13"/>
  <c r="N512" i="13"/>
  <c r="N513" i="13"/>
  <c r="N514" i="13"/>
  <c r="N515" i="13"/>
  <c r="N516" i="13"/>
  <c r="N517" i="13"/>
  <c r="N518" i="13"/>
  <c r="N519" i="13"/>
  <c r="N520" i="13"/>
  <c r="N521" i="13"/>
  <c r="N522" i="13"/>
  <c r="N523" i="13"/>
  <c r="N524" i="13"/>
  <c r="N525" i="13"/>
  <c r="N526" i="13"/>
  <c r="N527" i="13"/>
  <c r="N528" i="13"/>
  <c r="N529" i="13"/>
  <c r="N530" i="13"/>
  <c r="N531" i="13"/>
  <c r="N532" i="13"/>
  <c r="N533" i="13"/>
  <c r="N534" i="13"/>
  <c r="N535" i="13"/>
  <c r="N536" i="13"/>
  <c r="N537" i="13"/>
  <c r="N538" i="13"/>
  <c r="N539" i="13"/>
  <c r="N540" i="13"/>
  <c r="N541" i="13"/>
  <c r="N542" i="13"/>
  <c r="N543" i="13"/>
  <c r="N544" i="13"/>
  <c r="N545" i="13"/>
  <c r="N546" i="13"/>
  <c r="N547" i="13"/>
  <c r="N548" i="13"/>
  <c r="N549" i="13"/>
  <c r="N550" i="13"/>
  <c r="N551" i="13"/>
  <c r="N552" i="13"/>
  <c r="N553" i="13"/>
  <c r="N554" i="13"/>
  <c r="N555" i="13"/>
  <c r="N556" i="13"/>
  <c r="N557" i="13"/>
  <c r="N558" i="13"/>
  <c r="N559" i="13"/>
  <c r="N560" i="13"/>
  <c r="N561" i="13"/>
  <c r="N562" i="13"/>
  <c r="N563" i="13"/>
  <c r="N564" i="13"/>
  <c r="N565" i="13"/>
  <c r="N566" i="13"/>
  <c r="N567" i="13"/>
  <c r="N568" i="13"/>
  <c r="N569" i="13"/>
  <c r="N570" i="13"/>
  <c r="N571" i="13"/>
  <c r="N572" i="13"/>
  <c r="N573" i="13"/>
  <c r="N574" i="13"/>
  <c r="N575" i="13"/>
  <c r="N576" i="13"/>
  <c r="N577" i="13"/>
  <c r="N578" i="13"/>
  <c r="N579" i="13"/>
  <c r="N580" i="13"/>
  <c r="N581" i="13"/>
  <c r="N582" i="13"/>
  <c r="N583" i="13"/>
  <c r="N584" i="13"/>
  <c r="N585" i="13"/>
  <c r="N586" i="13"/>
  <c r="N587" i="13"/>
  <c r="N588" i="13"/>
  <c r="N589" i="13"/>
  <c r="N590" i="13"/>
  <c r="N591" i="13"/>
  <c r="N592" i="13"/>
  <c r="N593" i="13"/>
  <c r="N594" i="13"/>
  <c r="N595" i="13"/>
  <c r="N596" i="13"/>
  <c r="N597" i="13"/>
  <c r="N598" i="13"/>
  <c r="N599" i="13"/>
  <c r="N600" i="13"/>
  <c r="N601" i="13"/>
  <c r="N602" i="13"/>
  <c r="N603" i="13"/>
  <c r="N604" i="13"/>
  <c r="N605" i="13"/>
  <c r="N606" i="13"/>
  <c r="N607" i="13"/>
  <c r="N608" i="13"/>
  <c r="N609" i="13"/>
  <c r="N610" i="13"/>
  <c r="N611" i="13"/>
  <c r="N612" i="13"/>
  <c r="N613" i="13"/>
  <c r="N614" i="13"/>
  <c r="N615" i="13"/>
  <c r="N616" i="13"/>
  <c r="N617" i="13"/>
  <c r="N618" i="13"/>
  <c r="N619" i="13"/>
  <c r="N620" i="13"/>
  <c r="N621" i="13"/>
  <c r="N622" i="13"/>
  <c r="N623" i="13"/>
  <c r="N624" i="13"/>
  <c r="N625" i="13"/>
  <c r="N626" i="13"/>
  <c r="N627" i="13"/>
  <c r="N628" i="13"/>
  <c r="N629" i="13"/>
  <c r="N630" i="13"/>
  <c r="N631" i="13"/>
  <c r="N632" i="13"/>
  <c r="N633" i="13"/>
  <c r="N634" i="13"/>
  <c r="N635" i="13"/>
  <c r="N636" i="13"/>
  <c r="N637" i="13"/>
  <c r="N638" i="13"/>
  <c r="N639" i="13"/>
  <c r="N640" i="13"/>
  <c r="N641" i="13"/>
  <c r="N642" i="13"/>
  <c r="N643" i="13"/>
  <c r="N644" i="13"/>
  <c r="N645" i="13"/>
  <c r="N646" i="13"/>
  <c r="N647" i="13"/>
  <c r="N648" i="13"/>
  <c r="N649" i="13"/>
  <c r="N650" i="13"/>
  <c r="N651" i="13"/>
  <c r="N652" i="13"/>
  <c r="N653" i="13"/>
  <c r="N654" i="13"/>
  <c r="N655" i="13"/>
  <c r="N656" i="13"/>
  <c r="N657" i="13"/>
  <c r="N658" i="13"/>
  <c r="N659" i="13"/>
  <c r="N660" i="13"/>
  <c r="N661" i="13"/>
  <c r="N662" i="13"/>
  <c r="N663" i="13"/>
  <c r="N664" i="13"/>
  <c r="N665" i="13"/>
  <c r="N666" i="13"/>
  <c r="N667" i="13"/>
  <c r="N668" i="13"/>
  <c r="N669" i="13"/>
  <c r="N670" i="13"/>
  <c r="N671" i="13"/>
  <c r="N672" i="13"/>
  <c r="N673" i="13"/>
  <c r="N674" i="13"/>
  <c r="N675" i="13"/>
  <c r="N676" i="13"/>
  <c r="N677" i="13"/>
  <c r="N678" i="13"/>
  <c r="N679" i="13"/>
  <c r="N680" i="13"/>
  <c r="N681" i="13"/>
  <c r="N682" i="13"/>
  <c r="N683" i="13"/>
  <c r="N684" i="13"/>
  <c r="N685" i="13"/>
  <c r="N686" i="13"/>
  <c r="N687" i="13"/>
  <c r="N688" i="13"/>
  <c r="N689" i="13"/>
  <c r="N690" i="13"/>
  <c r="N691" i="13"/>
  <c r="N692" i="13"/>
  <c r="N693" i="13"/>
  <c r="N694" i="13"/>
  <c r="N695" i="13"/>
  <c r="N696" i="13"/>
  <c r="N697" i="13"/>
  <c r="N698" i="13"/>
  <c r="N699" i="13"/>
  <c r="N700" i="13"/>
  <c r="N701" i="13"/>
  <c r="N702" i="13"/>
  <c r="N703" i="13"/>
  <c r="N704" i="13"/>
  <c r="N705" i="13"/>
  <c r="N706" i="13"/>
  <c r="N707" i="13"/>
  <c r="N708" i="13"/>
  <c r="N709" i="13"/>
  <c r="N710" i="13"/>
  <c r="N711" i="13"/>
  <c r="N712" i="13"/>
  <c r="N713" i="13"/>
  <c r="N714" i="13"/>
  <c r="N715" i="13"/>
  <c r="N716" i="13"/>
  <c r="N717" i="13"/>
  <c r="N718" i="13"/>
  <c r="N719" i="13"/>
  <c r="N720" i="13"/>
  <c r="N721" i="13"/>
  <c r="N722" i="13"/>
  <c r="N723" i="13"/>
  <c r="N724" i="13"/>
  <c r="N725" i="13"/>
  <c r="N726" i="13"/>
  <c r="N727" i="13"/>
  <c r="N728" i="13"/>
  <c r="N729" i="13"/>
  <c r="N730" i="13"/>
  <c r="N731" i="13"/>
  <c r="N732" i="13"/>
  <c r="N733" i="13"/>
  <c r="N734" i="13"/>
  <c r="N735" i="13"/>
  <c r="N736" i="13"/>
  <c r="N737" i="13"/>
  <c r="N738" i="13"/>
  <c r="N739" i="13"/>
  <c r="N740" i="13"/>
  <c r="N741" i="13"/>
  <c r="N742" i="13"/>
  <c r="N743" i="13"/>
  <c r="N744" i="13"/>
  <c r="N745" i="13"/>
  <c r="N746" i="13"/>
  <c r="N747" i="13"/>
  <c r="N748" i="13"/>
  <c r="N749" i="13"/>
  <c r="N750" i="13"/>
  <c r="N751" i="13"/>
  <c r="N752" i="13"/>
  <c r="N753" i="13"/>
  <c r="N754" i="13"/>
  <c r="N755" i="13"/>
  <c r="N756" i="13"/>
  <c r="N757" i="13"/>
  <c r="N758" i="13"/>
  <c r="N759" i="13"/>
  <c r="N760" i="13"/>
  <c r="N761" i="13"/>
  <c r="N762" i="13"/>
  <c r="N763" i="13"/>
  <c r="N764" i="13"/>
  <c r="N765" i="13"/>
  <c r="N766" i="13"/>
  <c r="N767" i="13"/>
  <c r="N768" i="13"/>
  <c r="N769" i="13"/>
  <c r="N770" i="13"/>
  <c r="N771" i="13"/>
  <c r="N772" i="13"/>
  <c r="N773" i="13"/>
  <c r="N774" i="13"/>
  <c r="N775" i="13"/>
  <c r="N776" i="13"/>
  <c r="N777" i="13"/>
  <c r="N778" i="13"/>
  <c r="N779" i="13"/>
  <c r="N780" i="13"/>
  <c r="N781" i="13"/>
  <c r="N782" i="13"/>
  <c r="N783" i="13"/>
  <c r="N784" i="13"/>
  <c r="N785" i="13"/>
  <c r="N786" i="13"/>
  <c r="N787" i="13"/>
  <c r="N788" i="13"/>
  <c r="N789" i="13"/>
  <c r="N790" i="13"/>
  <c r="N791" i="13"/>
  <c r="N792" i="13"/>
  <c r="N793" i="13"/>
  <c r="N794" i="13"/>
  <c r="N795" i="13"/>
  <c r="N796" i="13"/>
  <c r="N797" i="13"/>
  <c r="N798" i="13"/>
  <c r="N799" i="13"/>
  <c r="N800" i="13"/>
  <c r="N801" i="13"/>
  <c r="N802" i="13"/>
  <c r="N803" i="13"/>
  <c r="N804" i="13"/>
  <c r="N805" i="13"/>
  <c r="N806" i="13"/>
  <c r="N807" i="13"/>
  <c r="N808" i="13"/>
  <c r="N809" i="13"/>
  <c r="N810" i="13"/>
  <c r="N811" i="13"/>
  <c r="N812" i="13"/>
  <c r="N813" i="13"/>
  <c r="N814" i="13"/>
  <c r="N815" i="13"/>
  <c r="N816" i="13"/>
  <c r="N817" i="13"/>
  <c r="N818" i="13"/>
  <c r="N819" i="13"/>
  <c r="N820" i="13"/>
  <c r="N821" i="13"/>
  <c r="N822" i="13"/>
  <c r="N823" i="13"/>
  <c r="N824" i="13"/>
  <c r="N825" i="13"/>
  <c r="N826" i="13"/>
  <c r="N827" i="13"/>
  <c r="N828" i="13"/>
  <c r="N829" i="13"/>
  <c r="N830" i="13"/>
  <c r="N831" i="13"/>
  <c r="N832" i="13"/>
  <c r="N833" i="13"/>
  <c r="N834" i="13"/>
  <c r="N835" i="13"/>
  <c r="N836" i="13"/>
  <c r="N837" i="13"/>
  <c r="N838" i="13"/>
  <c r="N839" i="13"/>
  <c r="N840" i="13"/>
  <c r="N841" i="13"/>
  <c r="N842" i="13"/>
  <c r="N843" i="13"/>
  <c r="N844" i="13"/>
  <c r="N845" i="13"/>
  <c r="N846" i="13"/>
  <c r="N847" i="13"/>
  <c r="N848" i="13"/>
  <c r="N849" i="13"/>
  <c r="N850" i="13"/>
  <c r="N851" i="13"/>
  <c r="N852" i="13"/>
  <c r="N853" i="13"/>
  <c r="N854" i="13"/>
  <c r="N855" i="13"/>
  <c r="N856" i="13"/>
  <c r="N857" i="13"/>
  <c r="N858" i="13"/>
  <c r="N859" i="13"/>
  <c r="N860" i="13"/>
  <c r="N861" i="13"/>
  <c r="N862" i="13"/>
  <c r="N863" i="13"/>
  <c r="N864" i="13"/>
  <c r="N865" i="13"/>
  <c r="N866" i="13"/>
  <c r="N867" i="13"/>
  <c r="N868" i="13"/>
  <c r="N869" i="13"/>
  <c r="N870" i="13"/>
  <c r="N871" i="13"/>
  <c r="N872" i="13"/>
  <c r="N873" i="13"/>
  <c r="N874" i="13"/>
  <c r="N875" i="13"/>
  <c r="N876" i="13"/>
  <c r="N877" i="13"/>
  <c r="N878" i="13"/>
  <c r="N879" i="13"/>
  <c r="N880" i="13"/>
  <c r="N881" i="13"/>
  <c r="N882" i="13"/>
  <c r="N883" i="13"/>
  <c r="N884" i="13"/>
  <c r="N885" i="13"/>
  <c r="N886" i="13"/>
  <c r="N887" i="13"/>
  <c r="N888" i="13"/>
  <c r="N889" i="13"/>
  <c r="N890" i="13"/>
  <c r="N891" i="13"/>
  <c r="N892" i="13"/>
  <c r="N893" i="13"/>
  <c r="N894" i="13"/>
  <c r="N895" i="13"/>
  <c r="N896" i="13"/>
  <c r="N897" i="13"/>
  <c r="N898" i="13"/>
  <c r="N899" i="13"/>
  <c r="N900" i="13"/>
  <c r="N901" i="13"/>
  <c r="N902" i="13"/>
  <c r="N903" i="13"/>
  <c r="N904" i="13"/>
  <c r="N905" i="13"/>
  <c r="N906" i="13"/>
  <c r="N907" i="13"/>
  <c r="N908" i="13"/>
  <c r="N909" i="13"/>
  <c r="N910" i="13"/>
  <c r="N911" i="13"/>
  <c r="N912" i="13"/>
  <c r="N913" i="13"/>
  <c r="N914" i="13"/>
  <c r="N915" i="13"/>
  <c r="N916" i="13"/>
  <c r="N917" i="13"/>
  <c r="N918" i="13"/>
  <c r="N919" i="13"/>
  <c r="N920" i="13"/>
  <c r="N921" i="13"/>
  <c r="N922" i="13"/>
  <c r="N923" i="13"/>
  <c r="N924" i="13"/>
  <c r="N925" i="13"/>
  <c r="N926" i="13"/>
  <c r="N927" i="13"/>
  <c r="N928" i="13"/>
  <c r="N929" i="13"/>
  <c r="N930" i="13"/>
  <c r="N931" i="13"/>
  <c r="N932" i="13"/>
  <c r="N933" i="13"/>
  <c r="N934" i="13"/>
  <c r="N935" i="13"/>
  <c r="N936" i="13"/>
  <c r="N937" i="13"/>
  <c r="N938" i="13"/>
  <c r="N939" i="13"/>
  <c r="N940" i="13"/>
  <c r="N941" i="13"/>
  <c r="N942" i="13"/>
  <c r="N943" i="13"/>
  <c r="N944" i="13"/>
  <c r="N945" i="13"/>
  <c r="N946" i="13"/>
  <c r="N947" i="13"/>
  <c r="N948" i="13"/>
  <c r="N949" i="13"/>
  <c r="N950" i="13"/>
  <c r="N951" i="13"/>
  <c r="N952" i="13"/>
  <c r="N953" i="13"/>
  <c r="N954" i="13"/>
  <c r="N955" i="13"/>
  <c r="N956" i="13"/>
  <c r="N957" i="13"/>
  <c r="N958" i="13"/>
  <c r="N959" i="13"/>
  <c r="N960" i="13"/>
  <c r="N961" i="13"/>
  <c r="N962" i="13"/>
  <c r="N963" i="13"/>
  <c r="N964" i="13"/>
  <c r="N965" i="13"/>
  <c r="N966" i="13"/>
  <c r="N967" i="13"/>
  <c r="N968" i="13"/>
  <c r="N969" i="13"/>
  <c r="N970" i="13"/>
  <c r="N971" i="13"/>
  <c r="N972" i="13"/>
  <c r="N973" i="13"/>
  <c r="N974" i="13"/>
  <c r="N975" i="13"/>
  <c r="N976" i="13"/>
  <c r="N977" i="13"/>
  <c r="N978" i="13"/>
  <c r="N979" i="13"/>
  <c r="N980" i="13"/>
  <c r="N981" i="13"/>
  <c r="N982" i="13"/>
  <c r="N983" i="13"/>
  <c r="N984" i="13"/>
  <c r="N985" i="13"/>
  <c r="N986" i="13"/>
  <c r="N987" i="13"/>
  <c r="N988" i="13"/>
  <c r="N989" i="13"/>
  <c r="N990" i="13"/>
  <c r="N991" i="13"/>
  <c r="N992" i="13"/>
  <c r="N993" i="13"/>
  <c r="N994" i="13"/>
  <c r="N995" i="13"/>
  <c r="N996" i="13"/>
  <c r="N997" i="13"/>
  <c r="N998" i="13"/>
  <c r="N999" i="13"/>
  <c r="N1000" i="13"/>
  <c r="N1001" i="13"/>
  <c r="N1002" i="13"/>
  <c r="N1003" i="13"/>
  <c r="N1004" i="13"/>
  <c r="N1005" i="13"/>
  <c r="N1006" i="13"/>
  <c r="N1007" i="13"/>
  <c r="N1008" i="13"/>
  <c r="N1009" i="13"/>
  <c r="N1010" i="13"/>
  <c r="N1011" i="13"/>
  <c r="N1012" i="13"/>
  <c r="N1013" i="13"/>
  <c r="N1014" i="13"/>
  <c r="N1015" i="13"/>
  <c r="N1016" i="13"/>
  <c r="N1017" i="13"/>
  <c r="N1018" i="13"/>
  <c r="N1019" i="13"/>
  <c r="N1020" i="13"/>
  <c r="N1021" i="13"/>
  <c r="N1022" i="13"/>
  <c r="N1023" i="13"/>
  <c r="N1024" i="13"/>
  <c r="N1025" i="13"/>
  <c r="N1026" i="13"/>
  <c r="N1027" i="13"/>
  <c r="N1028" i="13"/>
  <c r="N1029" i="13"/>
  <c r="N1030" i="13"/>
  <c r="N1031" i="13"/>
  <c r="N1032" i="13"/>
  <c r="N1033" i="13"/>
  <c r="N1034" i="13"/>
  <c r="N1035" i="13"/>
  <c r="N1036" i="13"/>
  <c r="N1037" i="13"/>
  <c r="N1038" i="13"/>
  <c r="N1039" i="13"/>
  <c r="N1040" i="13"/>
  <c r="N1041" i="13"/>
  <c r="N1042" i="13"/>
  <c r="N1043" i="13"/>
  <c r="N1044" i="13"/>
  <c r="N1045" i="13"/>
  <c r="N1046" i="13"/>
  <c r="N1047" i="13"/>
  <c r="N1048" i="13"/>
  <c r="N1049" i="13"/>
  <c r="N1050" i="13"/>
  <c r="N1051" i="13"/>
  <c r="N1052" i="13"/>
  <c r="N1053" i="13"/>
  <c r="N1054" i="13"/>
  <c r="N1055" i="13"/>
  <c r="N1056" i="13"/>
  <c r="N1057" i="13"/>
  <c r="N1058" i="13"/>
  <c r="N1059" i="13"/>
  <c r="N1060" i="13"/>
  <c r="N1061" i="13"/>
  <c r="N1062" i="13"/>
  <c r="N1063" i="13"/>
  <c r="N1064" i="13"/>
  <c r="N1065" i="13"/>
  <c r="N1066" i="13"/>
  <c r="N1067" i="13"/>
  <c r="N1068" i="13"/>
  <c r="N1069" i="13"/>
  <c r="N1070" i="13"/>
  <c r="N1071" i="13"/>
  <c r="N1072" i="13"/>
  <c r="N1073" i="13"/>
  <c r="N1074" i="13"/>
  <c r="N1075" i="13"/>
  <c r="N1076" i="13"/>
  <c r="N1077" i="13"/>
  <c r="N1078" i="13"/>
  <c r="N1079" i="13"/>
  <c r="N1080" i="13"/>
  <c r="N1081" i="13"/>
  <c r="N1082" i="13"/>
  <c r="N1083" i="13"/>
  <c r="N1084" i="13"/>
  <c r="N1085" i="13"/>
  <c r="N1086" i="13"/>
  <c r="N1087" i="13"/>
  <c r="N1088" i="13"/>
  <c r="N1089" i="13"/>
  <c r="N1090" i="13"/>
  <c r="N1091" i="13"/>
  <c r="N1092" i="13"/>
  <c r="N1093" i="13"/>
  <c r="N1094" i="13"/>
  <c r="N1095" i="13"/>
  <c r="N1096" i="13"/>
  <c r="N1097" i="13"/>
  <c r="N1098" i="13"/>
  <c r="N1099" i="13"/>
  <c r="N1100" i="13"/>
  <c r="N1101" i="13"/>
  <c r="N1102" i="13"/>
  <c r="N1103" i="13"/>
  <c r="N1104" i="13"/>
  <c r="N1105" i="13"/>
  <c r="N1106" i="13"/>
  <c r="N1107" i="13"/>
  <c r="N1108" i="13"/>
  <c r="N1109" i="13"/>
  <c r="N1110" i="13"/>
  <c r="N1111" i="13"/>
  <c r="N1112" i="13"/>
  <c r="N1113" i="13"/>
  <c r="N1114" i="13"/>
  <c r="N1115" i="13"/>
  <c r="N1116" i="13"/>
  <c r="N1117" i="13"/>
  <c r="N1118" i="13"/>
  <c r="N1119" i="13"/>
  <c r="N1120" i="13"/>
  <c r="N1121" i="13"/>
  <c r="N1122" i="13"/>
  <c r="N1123" i="13"/>
  <c r="N1124" i="13"/>
  <c r="N1125" i="13"/>
  <c r="N1126" i="13"/>
  <c r="N1127" i="13"/>
  <c r="N1128" i="13"/>
  <c r="N1129" i="13"/>
  <c r="N1130" i="13"/>
  <c r="N1131" i="13"/>
  <c r="N1132" i="13"/>
  <c r="N1133" i="13"/>
  <c r="N1134" i="13"/>
  <c r="N1135" i="13"/>
  <c r="N1136" i="13"/>
  <c r="N1137" i="13"/>
  <c r="N1138" i="13"/>
  <c r="N1139" i="13"/>
  <c r="N1140" i="13"/>
  <c r="N1141" i="13"/>
  <c r="N1142" i="13"/>
  <c r="N1143" i="13"/>
  <c r="N1144" i="13"/>
  <c r="N1145" i="13"/>
  <c r="N1146" i="13"/>
  <c r="N1147" i="13"/>
  <c r="N1148" i="13"/>
  <c r="N1149" i="13"/>
  <c r="N1150" i="13"/>
  <c r="N1151" i="13"/>
  <c r="N1152" i="13"/>
  <c r="N1153" i="13"/>
  <c r="N1154" i="13"/>
  <c r="N1155" i="13"/>
  <c r="N1156" i="13"/>
  <c r="N1157" i="13"/>
  <c r="N1158" i="13"/>
  <c r="N1159" i="13"/>
  <c r="N1160" i="13"/>
  <c r="N1161" i="13"/>
  <c r="N1162" i="13"/>
  <c r="N1163" i="13"/>
  <c r="N1164" i="13"/>
  <c r="N1165" i="13"/>
  <c r="N1166" i="13"/>
  <c r="N1167" i="13"/>
  <c r="N1168" i="13"/>
  <c r="N1169" i="13"/>
  <c r="N1170" i="13"/>
  <c r="N1171" i="13"/>
  <c r="N1172" i="13"/>
  <c r="N1173" i="13"/>
  <c r="N1174" i="13"/>
  <c r="N1175" i="13"/>
  <c r="N1176" i="13"/>
  <c r="N1177" i="13"/>
  <c r="N1178" i="13"/>
  <c r="N1179" i="13"/>
  <c r="N1180" i="13"/>
  <c r="N1181" i="13"/>
  <c r="N1182" i="13"/>
  <c r="N1183" i="13"/>
  <c r="N1184" i="13"/>
  <c r="N1185" i="13"/>
  <c r="N1186" i="13"/>
  <c r="N1187" i="13"/>
  <c r="N1188" i="13"/>
  <c r="N1189" i="13"/>
  <c r="N1190" i="13"/>
  <c r="N1191" i="13"/>
  <c r="N1192" i="13"/>
  <c r="N1193" i="13"/>
  <c r="N1194" i="13"/>
  <c r="N1195" i="13"/>
  <c r="N1196" i="13"/>
  <c r="N1197" i="13"/>
  <c r="N1198" i="13"/>
  <c r="N1199" i="13"/>
  <c r="N1200" i="13"/>
  <c r="N1201" i="13"/>
  <c r="N1202" i="13"/>
  <c r="N1203" i="13"/>
  <c r="N1204" i="13"/>
  <c r="N1205" i="13"/>
  <c r="N1206" i="13"/>
  <c r="N1207" i="13"/>
  <c r="N1208" i="13"/>
  <c r="N1209" i="13"/>
  <c r="N1210" i="13"/>
  <c r="N1211" i="13"/>
  <c r="N1212" i="13"/>
  <c r="N1213" i="13"/>
  <c r="N1214" i="13"/>
  <c r="N1215" i="13"/>
  <c r="N1216" i="13"/>
  <c r="N1217" i="13"/>
  <c r="N1218" i="13"/>
  <c r="N1219" i="13"/>
  <c r="N1220" i="13"/>
  <c r="N1221" i="13"/>
  <c r="N1222" i="13"/>
  <c r="N1223" i="13"/>
  <c r="N1224" i="13"/>
  <c r="N1225" i="13"/>
  <c r="N1226" i="13"/>
  <c r="N1227" i="13"/>
  <c r="N1228" i="13"/>
  <c r="N1229" i="13"/>
  <c r="N1230" i="13"/>
  <c r="N1231" i="13"/>
  <c r="N1232" i="13"/>
  <c r="N1233" i="13"/>
  <c r="N1234" i="13"/>
  <c r="N1235" i="13"/>
  <c r="N1236" i="13"/>
  <c r="N1237" i="13"/>
  <c r="N1238" i="13"/>
  <c r="N1239" i="13"/>
  <c r="N1240" i="13"/>
  <c r="N1241" i="13"/>
  <c r="N1242" i="13"/>
  <c r="N1243" i="13"/>
  <c r="N1244" i="13"/>
  <c r="N1245" i="13"/>
  <c r="N1246" i="13"/>
  <c r="N1247" i="13"/>
  <c r="N1248" i="13"/>
  <c r="N1249" i="13"/>
  <c r="N1250" i="13"/>
  <c r="N1251" i="13"/>
  <c r="N1252" i="13"/>
  <c r="N1253" i="13"/>
  <c r="N1254" i="13"/>
  <c r="N1255" i="13"/>
  <c r="N1256" i="13"/>
  <c r="N1257" i="13"/>
  <c r="N1258" i="13"/>
  <c r="N1259" i="13"/>
  <c r="N1260" i="13"/>
  <c r="N1261" i="13"/>
  <c r="N1262" i="13"/>
  <c r="N1263" i="13"/>
  <c r="N1264" i="13"/>
  <c r="N1265" i="13"/>
  <c r="N1266" i="13"/>
  <c r="N1267" i="13"/>
  <c r="N1268" i="13"/>
  <c r="N1269" i="13"/>
  <c r="N1270" i="13"/>
  <c r="N1271" i="13"/>
  <c r="N1272" i="13"/>
  <c r="N1273" i="13"/>
  <c r="N1274" i="13"/>
  <c r="N1275" i="13"/>
  <c r="N1276" i="13"/>
  <c r="N1277" i="13"/>
  <c r="N1278" i="13"/>
  <c r="N1279" i="13"/>
  <c r="N1280" i="13"/>
  <c r="N1281" i="13"/>
  <c r="N1282" i="13"/>
  <c r="N1283" i="13"/>
  <c r="N1284" i="13"/>
  <c r="N1285" i="13"/>
  <c r="N1286" i="13"/>
  <c r="N1287" i="13"/>
  <c r="N1288" i="13"/>
  <c r="N1289" i="13"/>
  <c r="N1290" i="13"/>
  <c r="N1291" i="13"/>
  <c r="N1292" i="13"/>
  <c r="N1293" i="13"/>
  <c r="N1294" i="13"/>
  <c r="N1295" i="13"/>
  <c r="N1296" i="13"/>
  <c r="N1297" i="13"/>
  <c r="N1298" i="13"/>
  <c r="N1299" i="13"/>
  <c r="N1300" i="13"/>
  <c r="N1301" i="13"/>
  <c r="N1302" i="13"/>
  <c r="N1303" i="13"/>
  <c r="N1304" i="13"/>
  <c r="N1305" i="13"/>
  <c r="N1306" i="13"/>
  <c r="N1307" i="13"/>
  <c r="N1308" i="13"/>
  <c r="N1309" i="13"/>
  <c r="N1310" i="13"/>
  <c r="N1311" i="13"/>
  <c r="N1312" i="13"/>
  <c r="N1313" i="13"/>
  <c r="N1314" i="13"/>
  <c r="N1315" i="13"/>
  <c r="N1316" i="13"/>
  <c r="N1317" i="13"/>
  <c r="N1318" i="13"/>
  <c r="N1319" i="13"/>
  <c r="N1320" i="13"/>
  <c r="N1321" i="13"/>
  <c r="N1322" i="13"/>
  <c r="N1323" i="13"/>
  <c r="N1324" i="13"/>
  <c r="N1325" i="13"/>
  <c r="N1326" i="13"/>
  <c r="N1327" i="13"/>
  <c r="N1328" i="13"/>
  <c r="N1329" i="13"/>
  <c r="N1330" i="13"/>
  <c r="N1331" i="13"/>
  <c r="N1332" i="13"/>
  <c r="N1333" i="13"/>
  <c r="N1334" i="13"/>
  <c r="N1335" i="13"/>
  <c r="N1336" i="13"/>
  <c r="N1337" i="13"/>
  <c r="N1338" i="13"/>
  <c r="N1339" i="13"/>
  <c r="N1340" i="13"/>
  <c r="N1341" i="13"/>
  <c r="N1342" i="13"/>
  <c r="N1343" i="13"/>
  <c r="N1344" i="13"/>
  <c r="N1345" i="13"/>
  <c r="N1346" i="13"/>
  <c r="N1347" i="13"/>
  <c r="N1348" i="13"/>
  <c r="N1349" i="13"/>
  <c r="N1350" i="13"/>
  <c r="N1351" i="13"/>
  <c r="N1352" i="13"/>
  <c r="N1353" i="13"/>
  <c r="N1354" i="13"/>
  <c r="N1355" i="13"/>
  <c r="N1356" i="13"/>
  <c r="N1357" i="13"/>
  <c r="N1358" i="13"/>
  <c r="N1359" i="13"/>
  <c r="N1360" i="13"/>
  <c r="N1361" i="13"/>
  <c r="N1362" i="13"/>
  <c r="N1363" i="13"/>
  <c r="N1364" i="13"/>
  <c r="N1365" i="13"/>
  <c r="N1366" i="13"/>
  <c r="N1367" i="13"/>
  <c r="N1368" i="13"/>
  <c r="N1369" i="13"/>
  <c r="N1370" i="13"/>
  <c r="N1371" i="13"/>
  <c r="N1372" i="13"/>
  <c r="N1373" i="13"/>
  <c r="N1374" i="13"/>
  <c r="N1375" i="13"/>
  <c r="N1376" i="13"/>
  <c r="N1377" i="13"/>
  <c r="N1378" i="13"/>
  <c r="N1379" i="13"/>
  <c r="N1380" i="13"/>
  <c r="N1381" i="13"/>
  <c r="N1382" i="13"/>
  <c r="N1383" i="13"/>
  <c r="N1384" i="13"/>
  <c r="N1385" i="13"/>
  <c r="N1386" i="13"/>
  <c r="N1387" i="13"/>
  <c r="N1388" i="13"/>
  <c r="N1389" i="13"/>
  <c r="N1390" i="13"/>
  <c r="N1391" i="13"/>
  <c r="N1392" i="13"/>
  <c r="N1393" i="13"/>
  <c r="N1394" i="13"/>
  <c r="N1395" i="13"/>
  <c r="N1396" i="13"/>
  <c r="N1397" i="13"/>
  <c r="N1398" i="13"/>
  <c r="N1399" i="13"/>
  <c r="N1400" i="13"/>
  <c r="N1401" i="13"/>
  <c r="N1402" i="13"/>
  <c r="N1403" i="13"/>
  <c r="N1404" i="13"/>
  <c r="N1405" i="13"/>
  <c r="N1406" i="13"/>
  <c r="N1407" i="13"/>
  <c r="N1408" i="13"/>
  <c r="N1409" i="13"/>
  <c r="N1410" i="13"/>
  <c r="N1411" i="13"/>
  <c r="N1412" i="13"/>
  <c r="N1413" i="13"/>
  <c r="N1414" i="13"/>
  <c r="N1415" i="13"/>
  <c r="N1416" i="13"/>
  <c r="N1417" i="13"/>
  <c r="N1418" i="13"/>
  <c r="N1419" i="13"/>
  <c r="N1420" i="13"/>
  <c r="N1421" i="13"/>
  <c r="N1422" i="13"/>
  <c r="N1423" i="13"/>
  <c r="N1424" i="13"/>
  <c r="N1425" i="13"/>
  <c r="N1426" i="13"/>
  <c r="N1427" i="13"/>
  <c r="N1428" i="13"/>
  <c r="N1429" i="13"/>
  <c r="N1430" i="13"/>
  <c r="N1431" i="13"/>
  <c r="N1432" i="13"/>
  <c r="N1433" i="13"/>
  <c r="N1434" i="13"/>
  <c r="N1435" i="13"/>
  <c r="N1436" i="13"/>
  <c r="N1437" i="13"/>
  <c r="N1438" i="13"/>
  <c r="N1439" i="13"/>
  <c r="N1440" i="13"/>
  <c r="N1441" i="13"/>
  <c r="N1442" i="13"/>
  <c r="N1443" i="13"/>
  <c r="N1444" i="13"/>
  <c r="N1445" i="13"/>
  <c r="N1446" i="13"/>
  <c r="N1447" i="13"/>
  <c r="N1448" i="13"/>
  <c r="N1449" i="13"/>
  <c r="N1450" i="13"/>
  <c r="N1451" i="13"/>
  <c r="N1452" i="13"/>
  <c r="N1453" i="13"/>
  <c r="N1454" i="13"/>
  <c r="N1455" i="13"/>
  <c r="N1456" i="13"/>
  <c r="N1457" i="13"/>
  <c r="N1458" i="13"/>
  <c r="N1459" i="13"/>
  <c r="N1460" i="13"/>
  <c r="N1461" i="13"/>
  <c r="N1462" i="13"/>
  <c r="N1463" i="13"/>
  <c r="N1464" i="13"/>
  <c r="N1465" i="13"/>
  <c r="N1466" i="13"/>
  <c r="N1467" i="13"/>
  <c r="N1468" i="13"/>
  <c r="N1469" i="13"/>
  <c r="N1470" i="13"/>
  <c r="N1471" i="13"/>
  <c r="N1472" i="13"/>
  <c r="N1473" i="13"/>
  <c r="N1474" i="13"/>
  <c r="N1475" i="13"/>
  <c r="N1476" i="13"/>
  <c r="N1477" i="13"/>
  <c r="N1478" i="13"/>
  <c r="N1479" i="13"/>
  <c r="N1480" i="13"/>
  <c r="N1481" i="13"/>
  <c r="N1482" i="13"/>
  <c r="N1483" i="13"/>
  <c r="N1484" i="13"/>
  <c r="N1485" i="13"/>
  <c r="N1486" i="13"/>
  <c r="N1487" i="13"/>
  <c r="N1488" i="13"/>
  <c r="N1489" i="13"/>
  <c r="N1490" i="13"/>
  <c r="N1491" i="13"/>
  <c r="N1492" i="13"/>
  <c r="N1493" i="13"/>
  <c r="N1494" i="13"/>
  <c r="N1495" i="13"/>
  <c r="N1496" i="13"/>
  <c r="N1497" i="13"/>
  <c r="N1498" i="13"/>
  <c r="N1499" i="13"/>
  <c r="N1500" i="13"/>
  <c r="N1501" i="13"/>
  <c r="N1502" i="13"/>
  <c r="N1503" i="13"/>
  <c r="N1504" i="13"/>
  <c r="N1505" i="13"/>
  <c r="N1506" i="13"/>
  <c r="N1507" i="13"/>
  <c r="N1508" i="13"/>
  <c r="N1509" i="13"/>
  <c r="N1510" i="13"/>
  <c r="N1511" i="13"/>
  <c r="N1512" i="13"/>
  <c r="N1513" i="13"/>
  <c r="N1514" i="13"/>
  <c r="N1515" i="13"/>
  <c r="N1516" i="13"/>
  <c r="N1517" i="13"/>
  <c r="N1518" i="13"/>
  <c r="N1519" i="13"/>
  <c r="N1520" i="13"/>
  <c r="N1521" i="13"/>
  <c r="N1522" i="13"/>
  <c r="N1523" i="13"/>
  <c r="N1524" i="13"/>
  <c r="N1525" i="13"/>
  <c r="N1526" i="13"/>
  <c r="N1527" i="13"/>
  <c r="N1528" i="13"/>
  <c r="N1529" i="13"/>
  <c r="N1530" i="13"/>
  <c r="N1531" i="13"/>
  <c r="N1532" i="13"/>
  <c r="N1533" i="13"/>
  <c r="N1534" i="13"/>
  <c r="N1535" i="13"/>
  <c r="N1536" i="13"/>
  <c r="N1537" i="13"/>
  <c r="N1538" i="13"/>
  <c r="N1539" i="13"/>
  <c r="N1540" i="13"/>
  <c r="N1541" i="13"/>
  <c r="N1542" i="13"/>
  <c r="N1543" i="13"/>
  <c r="N1544" i="13"/>
  <c r="N1545" i="13"/>
  <c r="N1546" i="13"/>
  <c r="N1547" i="13"/>
  <c r="N1548" i="13"/>
  <c r="N1549" i="13"/>
  <c r="N1550" i="13"/>
  <c r="N1551" i="13"/>
  <c r="N1552" i="13"/>
  <c r="N1553" i="13"/>
  <c r="N1554" i="13"/>
  <c r="N1555" i="13"/>
  <c r="N1556" i="13"/>
  <c r="N1557" i="13"/>
  <c r="N1558" i="13"/>
  <c r="N1559" i="13"/>
  <c r="N1560" i="13"/>
  <c r="N1561" i="13"/>
  <c r="N1562" i="13"/>
  <c r="N1563" i="13"/>
  <c r="N1564" i="13"/>
  <c r="N1565" i="13"/>
  <c r="N1566" i="13"/>
  <c r="N1567" i="13"/>
  <c r="N1568" i="13"/>
  <c r="N1569" i="13"/>
  <c r="N1570" i="13"/>
  <c r="N1571" i="13"/>
  <c r="N1572" i="13"/>
  <c r="N1573" i="13"/>
  <c r="N1574" i="13"/>
  <c r="N1575" i="13"/>
  <c r="N1576" i="13"/>
  <c r="N1577" i="13"/>
  <c r="N1578" i="13"/>
  <c r="N1579" i="13"/>
  <c r="N1580" i="13"/>
  <c r="N1581" i="13"/>
  <c r="N1582" i="13"/>
  <c r="N1583" i="13"/>
  <c r="N1584" i="13"/>
  <c r="N1585" i="13"/>
  <c r="N1586" i="13"/>
  <c r="N1587" i="13"/>
  <c r="N1588" i="13"/>
  <c r="N1589" i="13"/>
  <c r="N1590" i="13"/>
  <c r="N1591" i="13"/>
  <c r="N1592" i="13"/>
  <c r="N1593" i="13"/>
  <c r="N1594" i="13"/>
  <c r="N1595" i="13"/>
  <c r="N1596" i="13"/>
  <c r="N1597" i="13"/>
  <c r="N1598" i="13"/>
  <c r="N1599" i="13"/>
  <c r="N1600" i="13"/>
  <c r="N1601" i="13"/>
  <c r="N1602" i="13"/>
  <c r="N1603" i="13"/>
  <c r="N1604" i="13"/>
  <c r="N1605" i="13"/>
  <c r="N1606" i="13"/>
  <c r="N1607" i="13"/>
  <c r="N1608" i="13"/>
  <c r="N1609" i="13"/>
  <c r="N1610" i="13"/>
  <c r="N1611" i="13"/>
  <c r="N1612" i="13"/>
  <c r="N1613" i="13"/>
  <c r="N1614" i="13"/>
  <c r="N1615" i="13"/>
  <c r="N1616" i="13"/>
  <c r="N1617" i="13"/>
  <c r="N1618" i="13"/>
  <c r="N1619" i="13"/>
  <c r="N1620" i="13"/>
  <c r="N1621" i="13"/>
  <c r="N1622" i="13"/>
  <c r="N1623" i="13"/>
  <c r="N1624" i="13"/>
  <c r="N1625" i="13"/>
  <c r="N1626" i="13"/>
  <c r="N1627" i="13"/>
  <c r="N1628" i="13"/>
  <c r="N1629" i="13"/>
  <c r="N1630" i="13"/>
  <c r="N1631" i="13"/>
  <c r="N1632" i="13"/>
  <c r="N1633" i="13"/>
  <c r="N1634" i="13"/>
  <c r="N1635" i="13"/>
  <c r="N1636" i="13"/>
  <c r="N1637" i="13"/>
  <c r="N1638" i="13"/>
  <c r="N1639" i="13"/>
  <c r="N1640" i="13"/>
  <c r="N1641" i="13"/>
  <c r="N1642" i="13"/>
  <c r="N1643" i="13"/>
  <c r="N1644" i="13"/>
  <c r="N1645" i="13"/>
  <c r="N1646" i="13"/>
  <c r="N1647" i="13"/>
  <c r="N1648" i="13"/>
  <c r="N1649" i="13"/>
  <c r="N1650" i="13"/>
  <c r="N1651" i="13"/>
  <c r="N1652" i="13"/>
  <c r="N1653" i="13"/>
  <c r="N1654" i="13"/>
  <c r="N1655" i="13"/>
  <c r="N1656" i="13"/>
  <c r="N1657" i="13"/>
  <c r="N1658" i="13"/>
  <c r="N1659" i="13"/>
  <c r="N1660" i="13"/>
  <c r="N1661" i="13"/>
  <c r="N1662" i="13"/>
  <c r="N1663" i="13"/>
  <c r="N1664" i="13"/>
  <c r="N1665" i="13"/>
  <c r="N1666" i="13"/>
  <c r="N1667" i="13"/>
  <c r="N1668" i="13"/>
  <c r="N1669" i="13"/>
  <c r="N1670" i="13"/>
  <c r="N1671" i="13"/>
  <c r="N1672" i="13"/>
  <c r="N1673" i="13"/>
  <c r="N1674" i="13"/>
  <c r="N1675" i="13"/>
  <c r="N1676" i="13"/>
  <c r="N1677" i="13"/>
  <c r="N1678" i="13"/>
  <c r="N1679" i="13"/>
  <c r="N1680" i="13"/>
  <c r="N1681" i="13"/>
  <c r="N1682" i="13"/>
  <c r="N1683" i="13"/>
  <c r="N1684" i="13"/>
  <c r="N1685" i="13"/>
  <c r="N1686" i="13"/>
  <c r="N1687" i="13"/>
  <c r="N1688" i="13"/>
  <c r="N1689" i="13"/>
  <c r="N1690" i="13"/>
  <c r="N1691" i="13"/>
  <c r="N1692" i="13"/>
  <c r="N1693" i="13"/>
  <c r="N1694" i="13"/>
  <c r="N1695" i="13"/>
  <c r="N1696" i="13"/>
  <c r="N1697" i="13"/>
  <c r="N1698" i="13"/>
  <c r="N1699" i="13"/>
  <c r="N1700" i="13"/>
  <c r="N1701" i="13"/>
  <c r="N1702" i="13"/>
  <c r="N1703" i="13"/>
  <c r="N1704" i="13"/>
  <c r="N1705" i="13"/>
  <c r="N1706" i="13"/>
  <c r="N1707" i="13"/>
  <c r="N1708" i="13"/>
  <c r="N1709" i="13"/>
  <c r="N1710" i="13"/>
  <c r="N1711" i="13"/>
  <c r="N1712" i="13"/>
  <c r="N1713" i="13"/>
  <c r="N1714" i="13"/>
  <c r="N1715" i="13"/>
  <c r="N1716" i="13"/>
  <c r="N1717" i="13"/>
  <c r="N1718" i="13"/>
  <c r="N1719" i="13"/>
  <c r="N1720" i="13"/>
  <c r="N1721" i="13"/>
  <c r="N1722" i="13"/>
  <c r="N1723" i="13"/>
  <c r="N1724" i="13"/>
  <c r="N1725" i="13"/>
  <c r="N1726" i="13"/>
  <c r="N1727" i="13"/>
  <c r="N1728" i="13"/>
  <c r="N1729" i="13"/>
  <c r="N1730" i="13"/>
  <c r="N1731" i="13"/>
  <c r="N1732" i="13"/>
  <c r="N1733" i="13"/>
  <c r="N1734" i="13"/>
  <c r="N1735" i="13"/>
  <c r="N1736" i="13"/>
  <c r="N1737" i="13"/>
  <c r="N1738" i="13"/>
  <c r="N1739" i="13"/>
  <c r="N1740" i="13"/>
  <c r="N1741" i="13"/>
  <c r="N1742" i="13"/>
  <c r="N1743" i="13"/>
  <c r="N1744" i="13"/>
  <c r="N1745" i="13"/>
  <c r="N1746" i="13"/>
  <c r="N1747" i="13"/>
  <c r="N1748" i="13"/>
  <c r="N1749" i="13"/>
  <c r="N1750" i="13"/>
  <c r="N1751" i="13"/>
  <c r="N1752" i="13"/>
  <c r="N1753" i="13"/>
  <c r="N1754" i="13"/>
  <c r="N1755" i="13"/>
  <c r="N1756" i="13"/>
  <c r="N1757" i="13"/>
  <c r="N1758" i="13"/>
  <c r="N1759" i="13"/>
  <c r="N1760" i="13"/>
  <c r="N1761" i="13"/>
  <c r="N1762" i="13"/>
  <c r="N1763" i="13"/>
  <c r="N1764" i="13"/>
  <c r="N1765" i="13"/>
  <c r="N1766" i="13"/>
  <c r="N1767" i="13"/>
  <c r="N1768" i="13"/>
  <c r="N1769" i="13"/>
  <c r="N1770" i="13"/>
  <c r="N1771" i="13"/>
  <c r="N1772" i="13"/>
  <c r="N1773" i="13"/>
  <c r="N1774" i="13"/>
  <c r="N1775" i="13"/>
  <c r="N1776" i="13"/>
  <c r="N1777" i="13"/>
  <c r="N1778" i="13"/>
  <c r="N1779" i="13"/>
  <c r="N1780" i="13"/>
  <c r="N1781" i="13"/>
  <c r="N1782" i="13"/>
  <c r="N1783" i="13"/>
  <c r="N1784" i="13"/>
  <c r="N1785" i="13"/>
  <c r="N1786" i="13"/>
  <c r="N1787" i="13"/>
  <c r="N1788" i="13"/>
  <c r="N1789" i="13"/>
  <c r="N1790" i="13"/>
  <c r="N1791" i="13"/>
  <c r="N1792" i="13"/>
  <c r="N1793" i="13"/>
  <c r="N1794" i="13"/>
  <c r="N1795" i="13"/>
  <c r="N1796" i="13"/>
  <c r="N1797" i="13"/>
  <c r="N1798" i="13"/>
  <c r="N1799" i="13"/>
  <c r="N1800" i="13"/>
  <c r="N1801" i="13"/>
  <c r="N1802" i="13"/>
  <c r="N1803" i="13"/>
  <c r="N1804" i="13"/>
  <c r="N1805" i="13"/>
  <c r="N1806" i="13"/>
  <c r="N1807" i="13"/>
  <c r="N1808" i="13"/>
  <c r="N1809" i="13"/>
  <c r="N1810" i="13"/>
  <c r="N1811" i="13"/>
  <c r="N1812" i="13"/>
  <c r="N1813" i="13"/>
  <c r="N1814" i="13"/>
  <c r="N1815" i="13"/>
  <c r="N1816" i="13"/>
  <c r="N1817" i="13"/>
  <c r="N1818" i="13"/>
  <c r="N1819" i="13"/>
  <c r="N1820" i="13"/>
  <c r="N1821" i="13"/>
  <c r="N1822" i="13"/>
  <c r="N1823" i="13"/>
  <c r="N1824" i="13"/>
  <c r="N1825" i="13"/>
  <c r="N1826" i="13"/>
  <c r="N1827" i="13"/>
  <c r="N1828" i="13"/>
  <c r="N1829" i="13"/>
  <c r="N1830" i="13"/>
  <c r="N1831" i="13"/>
  <c r="N1832" i="13"/>
  <c r="N1833" i="13"/>
  <c r="N1834" i="13"/>
  <c r="N1835" i="13"/>
  <c r="N1836" i="13"/>
  <c r="N1837" i="13"/>
  <c r="N1838" i="13"/>
  <c r="N1839" i="13"/>
  <c r="N1840" i="13"/>
  <c r="N1841" i="13"/>
  <c r="N1842" i="13"/>
  <c r="N1843" i="13"/>
  <c r="N1844" i="13"/>
  <c r="N1845" i="13"/>
  <c r="N1846" i="13"/>
  <c r="N1847" i="13"/>
  <c r="N1848" i="13"/>
  <c r="N1849" i="13"/>
  <c r="N1850" i="13"/>
  <c r="N1851" i="13"/>
  <c r="N1852" i="13"/>
  <c r="N1853" i="13"/>
  <c r="N1854" i="13"/>
  <c r="N1855" i="13"/>
  <c r="N1856" i="13"/>
  <c r="N1857" i="13"/>
  <c r="N1858" i="13"/>
  <c r="N1859" i="13"/>
  <c r="N1860" i="13"/>
  <c r="N1861" i="13"/>
  <c r="N1862" i="13"/>
  <c r="N1863" i="13"/>
  <c r="N1864" i="13"/>
  <c r="N1865" i="13"/>
  <c r="N1866" i="13"/>
  <c r="N1867" i="13"/>
  <c r="N1868" i="13"/>
  <c r="N1869" i="13"/>
  <c r="N1870" i="13"/>
  <c r="N1871" i="13"/>
  <c r="N1872" i="13"/>
  <c r="N1873" i="13"/>
  <c r="N1874" i="13"/>
  <c r="N1875" i="13"/>
  <c r="N1876" i="13"/>
  <c r="N1877" i="13"/>
  <c r="N1878" i="13"/>
  <c r="N1879" i="13"/>
  <c r="N1880" i="13"/>
  <c r="N1881" i="13"/>
  <c r="N1882" i="13"/>
  <c r="N1883" i="13"/>
  <c r="N1884" i="13"/>
  <c r="N1885" i="13"/>
  <c r="N1886" i="13"/>
  <c r="N1887" i="13"/>
  <c r="N1888" i="13"/>
  <c r="N1889" i="13"/>
  <c r="N1890" i="13"/>
  <c r="N1891" i="13"/>
  <c r="N1892" i="13"/>
  <c r="N1893" i="13"/>
  <c r="N1894" i="13"/>
  <c r="N1895" i="13"/>
  <c r="N1896" i="13"/>
  <c r="N1897" i="13"/>
  <c r="N1898" i="13"/>
  <c r="N1899" i="13"/>
  <c r="N1900" i="13"/>
  <c r="N1901" i="13"/>
  <c r="N1902" i="13"/>
  <c r="N1903" i="13"/>
  <c r="N1904" i="13"/>
  <c r="N1905" i="13"/>
  <c r="N1906" i="13"/>
  <c r="N1907" i="13"/>
  <c r="N1908" i="13"/>
  <c r="N1909" i="13"/>
  <c r="N1910" i="13"/>
  <c r="N1911" i="13"/>
  <c r="N1912" i="13"/>
  <c r="N1913" i="13"/>
  <c r="N1914" i="13"/>
  <c r="N1915" i="13"/>
  <c r="N1916" i="13"/>
  <c r="N1917" i="13"/>
  <c r="N1918" i="13"/>
  <c r="N1919" i="13"/>
  <c r="N1920" i="13"/>
  <c r="N1921" i="13"/>
  <c r="N1922" i="13"/>
  <c r="N1923" i="13"/>
  <c r="N1924" i="13"/>
  <c r="N1925" i="13"/>
  <c r="N1926" i="13"/>
  <c r="N1927" i="13"/>
  <c r="N1928" i="13"/>
  <c r="N1929" i="13"/>
  <c r="N1930" i="13"/>
  <c r="N1931" i="13"/>
  <c r="N1932" i="13"/>
  <c r="N1933" i="13"/>
  <c r="N1934" i="13"/>
  <c r="N1935" i="13"/>
  <c r="N1936" i="13"/>
  <c r="N1937" i="13"/>
  <c r="N1938" i="13"/>
  <c r="N1939" i="13"/>
  <c r="N1940" i="13"/>
  <c r="N1941" i="13"/>
  <c r="N1942" i="13"/>
  <c r="N1943" i="13"/>
  <c r="N1944" i="13"/>
  <c r="N1945" i="13"/>
  <c r="N1946" i="13"/>
  <c r="N1947" i="13"/>
  <c r="N1948" i="13"/>
  <c r="N1949" i="13"/>
  <c r="N1950" i="13"/>
  <c r="N1951" i="13"/>
  <c r="N1952" i="13"/>
  <c r="N1953" i="13"/>
  <c r="N1954" i="13"/>
  <c r="N1955" i="13"/>
  <c r="N1956" i="13"/>
  <c r="N1957" i="13"/>
  <c r="N1958" i="13"/>
  <c r="N1959" i="13"/>
  <c r="N1960" i="13"/>
  <c r="N1961" i="13"/>
  <c r="N1962" i="13"/>
  <c r="N1963" i="13"/>
  <c r="N1964" i="13"/>
  <c r="N1965" i="13"/>
  <c r="N1966" i="13"/>
  <c r="N1967" i="13"/>
  <c r="N1968" i="13"/>
  <c r="N1969" i="13"/>
  <c r="N1970" i="13"/>
  <c r="N1971" i="13"/>
  <c r="N1972" i="13"/>
  <c r="N1973" i="13"/>
  <c r="N1974" i="13"/>
  <c r="N1975" i="13"/>
  <c r="N1976" i="13"/>
  <c r="N1977" i="13"/>
  <c r="N1978" i="13"/>
  <c r="N1979" i="13"/>
  <c r="N1980" i="13"/>
  <c r="N1981" i="13"/>
  <c r="N1982" i="13"/>
  <c r="N1983" i="13"/>
  <c r="N1984" i="13"/>
  <c r="N1985" i="13"/>
  <c r="N1986" i="13"/>
  <c r="N1987" i="13"/>
  <c r="N1988" i="13"/>
  <c r="N1989" i="13"/>
  <c r="N1990" i="13"/>
  <c r="N1991" i="13"/>
  <c r="N1992" i="13"/>
  <c r="N1993" i="13"/>
  <c r="N1994" i="13"/>
  <c r="N1995" i="13"/>
  <c r="N1996" i="13"/>
  <c r="N1997" i="13"/>
  <c r="N1998" i="13"/>
  <c r="N1999" i="13"/>
  <c r="N2000" i="13"/>
  <c r="N2001" i="13"/>
  <c r="M2" i="13"/>
  <c r="M3" i="13"/>
  <c r="M4" i="13"/>
  <c r="M5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32" i="13"/>
  <c r="M33" i="13"/>
  <c r="M34" i="13"/>
  <c r="M35" i="13"/>
  <c r="M36" i="13"/>
  <c r="M37" i="13"/>
  <c r="M38" i="13"/>
  <c r="M39" i="13"/>
  <c r="M40" i="13"/>
  <c r="M41" i="13"/>
  <c r="M42" i="13"/>
  <c r="M43" i="13"/>
  <c r="M44" i="13"/>
  <c r="M45" i="13"/>
  <c r="M46" i="13"/>
  <c r="M47" i="13"/>
  <c r="M48" i="13"/>
  <c r="M49" i="13"/>
  <c r="M50" i="13"/>
  <c r="M51" i="13"/>
  <c r="M52" i="13"/>
  <c r="M53" i="13"/>
  <c r="M54" i="13"/>
  <c r="M55" i="13"/>
  <c r="M56" i="13"/>
  <c r="M57" i="13"/>
  <c r="M58" i="13"/>
  <c r="M59" i="13"/>
  <c r="M60" i="13"/>
  <c r="M61" i="13"/>
  <c r="M62" i="13"/>
  <c r="M63" i="13"/>
  <c r="M64" i="13"/>
  <c r="M65" i="13"/>
  <c r="M66" i="13"/>
  <c r="M67" i="13"/>
  <c r="M68" i="13"/>
  <c r="M69" i="13"/>
  <c r="M70" i="13"/>
  <c r="M71" i="13"/>
  <c r="M72" i="13"/>
  <c r="M73" i="13"/>
  <c r="M74" i="13"/>
  <c r="M75" i="13"/>
  <c r="M76" i="13"/>
  <c r="M77" i="13"/>
  <c r="M78" i="13"/>
  <c r="M79" i="13"/>
  <c r="M80" i="13"/>
  <c r="M81" i="13"/>
  <c r="M82" i="13"/>
  <c r="M83" i="13"/>
  <c r="M84" i="13"/>
  <c r="M85" i="13"/>
  <c r="M86" i="13"/>
  <c r="M87" i="13"/>
  <c r="M88" i="13"/>
  <c r="M89" i="13"/>
  <c r="M90" i="13"/>
  <c r="M91" i="13"/>
  <c r="M92" i="13"/>
  <c r="M93" i="13"/>
  <c r="M94" i="13"/>
  <c r="M95" i="13"/>
  <c r="M96" i="13"/>
  <c r="M97" i="13"/>
  <c r="M98" i="13"/>
  <c r="M99" i="13"/>
  <c r="M100" i="13"/>
  <c r="M101" i="13"/>
  <c r="M102" i="13"/>
  <c r="M103" i="13"/>
  <c r="M104" i="13"/>
  <c r="M105" i="13"/>
  <c r="M106" i="13"/>
  <c r="M107" i="13"/>
  <c r="M108" i="13"/>
  <c r="M109" i="13"/>
  <c r="M110" i="13"/>
  <c r="M111" i="13"/>
  <c r="M112" i="13"/>
  <c r="M113" i="13"/>
  <c r="M114" i="13"/>
  <c r="M115" i="13"/>
  <c r="M116" i="13"/>
  <c r="M117" i="13"/>
  <c r="M118" i="13"/>
  <c r="M119" i="13"/>
  <c r="M120" i="13"/>
  <c r="M121" i="13"/>
  <c r="M122" i="13"/>
  <c r="M123" i="13"/>
  <c r="M124" i="13"/>
  <c r="M125" i="13"/>
  <c r="M126" i="13"/>
  <c r="M127" i="13"/>
  <c r="M128" i="13"/>
  <c r="M129" i="13"/>
  <c r="M130" i="13"/>
  <c r="M131" i="13"/>
  <c r="M132" i="13"/>
  <c r="M133" i="13"/>
  <c r="M134" i="13"/>
  <c r="M135" i="13"/>
  <c r="M136" i="13"/>
  <c r="M137" i="13"/>
  <c r="M138" i="13"/>
  <c r="M139" i="13"/>
  <c r="M140" i="13"/>
  <c r="M141" i="13"/>
  <c r="M142" i="13"/>
  <c r="M143" i="13"/>
  <c r="M144" i="13"/>
  <c r="M145" i="13"/>
  <c r="M146" i="13"/>
  <c r="M147" i="13"/>
  <c r="M148" i="13"/>
  <c r="M149" i="13"/>
  <c r="M150" i="13"/>
  <c r="M151" i="13"/>
  <c r="M152" i="13"/>
  <c r="M153" i="13"/>
  <c r="M154" i="13"/>
  <c r="M155" i="13"/>
  <c r="M156" i="13"/>
  <c r="M157" i="13"/>
  <c r="M158" i="13"/>
  <c r="M159" i="13"/>
  <c r="M160" i="13"/>
  <c r="M161" i="13"/>
  <c r="M162" i="13"/>
  <c r="M163" i="13"/>
  <c r="M164" i="13"/>
  <c r="M165" i="13"/>
  <c r="M166" i="13"/>
  <c r="M167" i="13"/>
  <c r="M168" i="13"/>
  <c r="M169" i="13"/>
  <c r="M170" i="13"/>
  <c r="M171" i="13"/>
  <c r="M172" i="13"/>
  <c r="M173" i="13"/>
  <c r="M174" i="13"/>
  <c r="M175" i="13"/>
  <c r="M176" i="13"/>
  <c r="M177" i="13"/>
  <c r="M178" i="13"/>
  <c r="M179" i="13"/>
  <c r="M180" i="13"/>
  <c r="M181" i="13"/>
  <c r="M182" i="13"/>
  <c r="M183" i="13"/>
  <c r="M184" i="13"/>
  <c r="M185" i="13"/>
  <c r="M186" i="13"/>
  <c r="M187" i="13"/>
  <c r="M188" i="13"/>
  <c r="M189" i="13"/>
  <c r="M190" i="13"/>
  <c r="M191" i="13"/>
  <c r="M192" i="13"/>
  <c r="M193" i="13"/>
  <c r="M194" i="13"/>
  <c r="M195" i="13"/>
  <c r="M196" i="13"/>
  <c r="M197" i="13"/>
  <c r="M198" i="13"/>
  <c r="M199" i="13"/>
  <c r="M200" i="13"/>
  <c r="M201" i="13"/>
  <c r="M202" i="13"/>
  <c r="M203" i="13"/>
  <c r="M204" i="13"/>
  <c r="M205" i="13"/>
  <c r="M206" i="13"/>
  <c r="M207" i="13"/>
  <c r="M208" i="13"/>
  <c r="M209" i="13"/>
  <c r="M210" i="13"/>
  <c r="M211" i="13"/>
  <c r="M212" i="13"/>
  <c r="M213" i="13"/>
  <c r="M214" i="13"/>
  <c r="M215" i="13"/>
  <c r="M216" i="13"/>
  <c r="M217" i="13"/>
  <c r="M218" i="13"/>
  <c r="M219" i="13"/>
  <c r="M220" i="13"/>
  <c r="M221" i="13"/>
  <c r="M222" i="13"/>
  <c r="M223" i="13"/>
  <c r="M224" i="13"/>
  <c r="M225" i="13"/>
  <c r="M226" i="13"/>
  <c r="M227" i="13"/>
  <c r="M228" i="13"/>
  <c r="M229" i="13"/>
  <c r="M230" i="13"/>
  <c r="M231" i="13"/>
  <c r="M232" i="13"/>
  <c r="M233" i="13"/>
  <c r="M234" i="13"/>
  <c r="M235" i="13"/>
  <c r="M236" i="13"/>
  <c r="M237" i="13"/>
  <c r="M238" i="13"/>
  <c r="M239" i="13"/>
  <c r="M240" i="13"/>
  <c r="M241" i="13"/>
  <c r="M242" i="13"/>
  <c r="M243" i="13"/>
  <c r="M244" i="13"/>
  <c r="M245" i="13"/>
  <c r="M246" i="13"/>
  <c r="M247" i="13"/>
  <c r="M248" i="13"/>
  <c r="M249" i="13"/>
  <c r="M250" i="13"/>
  <c r="M251" i="13"/>
  <c r="M252" i="13"/>
  <c r="M253" i="13"/>
  <c r="M254" i="13"/>
  <c r="M255" i="13"/>
  <c r="M256" i="13"/>
  <c r="M257" i="13"/>
  <c r="M258" i="13"/>
  <c r="M259" i="13"/>
  <c r="M260" i="13"/>
  <c r="M261" i="13"/>
  <c r="M262" i="13"/>
  <c r="M263" i="13"/>
  <c r="M264" i="13"/>
  <c r="M265" i="13"/>
  <c r="M266" i="13"/>
  <c r="M267" i="13"/>
  <c r="M268" i="13"/>
  <c r="M269" i="13"/>
  <c r="M270" i="13"/>
  <c r="M271" i="13"/>
  <c r="M272" i="13"/>
  <c r="M273" i="13"/>
  <c r="M274" i="13"/>
  <c r="M275" i="13"/>
  <c r="M276" i="13"/>
  <c r="M277" i="13"/>
  <c r="M278" i="13"/>
  <c r="M279" i="13"/>
  <c r="M280" i="13"/>
  <c r="M281" i="13"/>
  <c r="M282" i="13"/>
  <c r="M283" i="13"/>
  <c r="M284" i="13"/>
  <c r="M285" i="13"/>
  <c r="M286" i="13"/>
  <c r="M287" i="13"/>
  <c r="M288" i="13"/>
  <c r="M289" i="13"/>
  <c r="M290" i="13"/>
  <c r="M291" i="13"/>
  <c r="M292" i="13"/>
  <c r="M293" i="13"/>
  <c r="M294" i="13"/>
  <c r="M295" i="13"/>
  <c r="M296" i="13"/>
  <c r="M297" i="13"/>
  <c r="M298" i="13"/>
  <c r="M299" i="13"/>
  <c r="M300" i="13"/>
  <c r="M301" i="13"/>
  <c r="M302" i="13"/>
  <c r="M303" i="13"/>
  <c r="M304" i="13"/>
  <c r="M305" i="13"/>
  <c r="M306" i="13"/>
  <c r="M307" i="13"/>
  <c r="M308" i="13"/>
  <c r="M309" i="13"/>
  <c r="M310" i="13"/>
  <c r="M311" i="13"/>
  <c r="M312" i="13"/>
  <c r="M313" i="13"/>
  <c r="M314" i="13"/>
  <c r="M315" i="13"/>
  <c r="M316" i="13"/>
  <c r="M317" i="13"/>
  <c r="M318" i="13"/>
  <c r="M319" i="13"/>
  <c r="M320" i="13"/>
  <c r="M321" i="13"/>
  <c r="M322" i="13"/>
  <c r="M323" i="13"/>
  <c r="M324" i="13"/>
  <c r="M325" i="13"/>
  <c r="M326" i="13"/>
  <c r="M327" i="13"/>
  <c r="M328" i="13"/>
  <c r="M329" i="13"/>
  <c r="M330" i="13"/>
  <c r="M331" i="13"/>
  <c r="M332" i="13"/>
  <c r="M333" i="13"/>
  <c r="M334" i="13"/>
  <c r="M335" i="13"/>
  <c r="M336" i="13"/>
  <c r="M337" i="13"/>
  <c r="M338" i="13"/>
  <c r="M339" i="13"/>
  <c r="M340" i="13"/>
  <c r="M341" i="13"/>
  <c r="M342" i="13"/>
  <c r="M343" i="13"/>
  <c r="M344" i="13"/>
  <c r="M345" i="13"/>
  <c r="M346" i="13"/>
  <c r="M347" i="13"/>
  <c r="M348" i="13"/>
  <c r="M349" i="13"/>
  <c r="M350" i="13"/>
  <c r="M351" i="13"/>
  <c r="M352" i="13"/>
  <c r="M353" i="13"/>
  <c r="M354" i="13"/>
  <c r="M355" i="13"/>
  <c r="M356" i="13"/>
  <c r="M357" i="13"/>
  <c r="M358" i="13"/>
  <c r="M359" i="13"/>
  <c r="M360" i="13"/>
  <c r="M361" i="13"/>
  <c r="M362" i="13"/>
  <c r="M363" i="13"/>
  <c r="M364" i="13"/>
  <c r="M365" i="13"/>
  <c r="M366" i="13"/>
  <c r="M367" i="13"/>
  <c r="M368" i="13"/>
  <c r="M369" i="13"/>
  <c r="M370" i="13"/>
  <c r="M371" i="13"/>
  <c r="M372" i="13"/>
  <c r="M373" i="13"/>
  <c r="M374" i="13"/>
  <c r="M375" i="13"/>
  <c r="M376" i="13"/>
  <c r="M377" i="13"/>
  <c r="M378" i="13"/>
  <c r="M379" i="13"/>
  <c r="M380" i="13"/>
  <c r="M381" i="13"/>
  <c r="M382" i="13"/>
  <c r="M383" i="13"/>
  <c r="M384" i="13"/>
  <c r="M385" i="13"/>
  <c r="M386" i="13"/>
  <c r="M387" i="13"/>
  <c r="M388" i="13"/>
  <c r="M389" i="13"/>
  <c r="M390" i="13"/>
  <c r="M391" i="13"/>
  <c r="M392" i="13"/>
  <c r="M393" i="13"/>
  <c r="M394" i="13"/>
  <c r="M395" i="13"/>
  <c r="M396" i="13"/>
  <c r="M397" i="13"/>
  <c r="M398" i="13"/>
  <c r="M399" i="13"/>
  <c r="M400" i="13"/>
  <c r="M401" i="13"/>
  <c r="M402" i="13"/>
  <c r="M403" i="13"/>
  <c r="M404" i="13"/>
  <c r="M405" i="13"/>
  <c r="M406" i="13"/>
  <c r="M407" i="13"/>
  <c r="M408" i="13"/>
  <c r="M409" i="13"/>
  <c r="M410" i="13"/>
  <c r="M411" i="13"/>
  <c r="M412" i="13"/>
  <c r="M413" i="13"/>
  <c r="M414" i="13"/>
  <c r="M415" i="13"/>
  <c r="M416" i="13"/>
  <c r="M417" i="13"/>
  <c r="M418" i="13"/>
  <c r="M419" i="13"/>
  <c r="M420" i="13"/>
  <c r="M421" i="13"/>
  <c r="M422" i="13"/>
  <c r="M423" i="13"/>
  <c r="M424" i="13"/>
  <c r="M425" i="13"/>
  <c r="M426" i="13"/>
  <c r="M427" i="13"/>
  <c r="M428" i="13"/>
  <c r="M429" i="13"/>
  <c r="M430" i="13"/>
  <c r="M431" i="13"/>
  <c r="M432" i="13"/>
  <c r="M433" i="13"/>
  <c r="M434" i="13"/>
  <c r="M435" i="13"/>
  <c r="M436" i="13"/>
  <c r="M437" i="13"/>
  <c r="M438" i="13"/>
  <c r="M439" i="13"/>
  <c r="M440" i="13"/>
  <c r="M441" i="13"/>
  <c r="M442" i="13"/>
  <c r="M443" i="13"/>
  <c r="M444" i="13"/>
  <c r="M445" i="13"/>
  <c r="M446" i="13"/>
  <c r="M447" i="13"/>
  <c r="M448" i="13"/>
  <c r="M449" i="13"/>
  <c r="M450" i="13"/>
  <c r="M451" i="13"/>
  <c r="M452" i="13"/>
  <c r="M453" i="13"/>
  <c r="M454" i="13"/>
  <c r="M455" i="13"/>
  <c r="M456" i="13"/>
  <c r="M457" i="13"/>
  <c r="M458" i="13"/>
  <c r="M459" i="13"/>
  <c r="M460" i="13"/>
  <c r="M461" i="13"/>
  <c r="M462" i="13"/>
  <c r="M463" i="13"/>
  <c r="M464" i="13"/>
  <c r="M465" i="13"/>
  <c r="M466" i="13"/>
  <c r="M467" i="13"/>
  <c r="M468" i="13"/>
  <c r="M469" i="13"/>
  <c r="M470" i="13"/>
  <c r="M471" i="13"/>
  <c r="M472" i="13"/>
  <c r="M473" i="13"/>
  <c r="M474" i="13"/>
  <c r="M475" i="13"/>
  <c r="M476" i="13"/>
  <c r="M477" i="13"/>
  <c r="M478" i="13"/>
  <c r="M479" i="13"/>
  <c r="M480" i="13"/>
  <c r="M481" i="13"/>
  <c r="M482" i="13"/>
  <c r="M483" i="13"/>
  <c r="M484" i="13"/>
  <c r="M485" i="13"/>
  <c r="M486" i="13"/>
  <c r="M487" i="13"/>
  <c r="M488" i="13"/>
  <c r="M489" i="13"/>
  <c r="M490" i="13"/>
  <c r="M491" i="13"/>
  <c r="M492" i="13"/>
  <c r="M493" i="13"/>
  <c r="M494" i="13"/>
  <c r="M495" i="13"/>
  <c r="M496" i="13"/>
  <c r="M497" i="13"/>
  <c r="M498" i="13"/>
  <c r="M499" i="13"/>
  <c r="M500" i="13"/>
  <c r="M501" i="13"/>
  <c r="M502" i="13"/>
  <c r="M503" i="13"/>
  <c r="M504" i="13"/>
  <c r="M505" i="13"/>
  <c r="M506" i="13"/>
  <c r="M507" i="13"/>
  <c r="M508" i="13"/>
  <c r="M509" i="13"/>
  <c r="M510" i="13"/>
  <c r="M511" i="13"/>
  <c r="M512" i="13"/>
  <c r="M513" i="13"/>
  <c r="M514" i="13"/>
  <c r="M515" i="13"/>
  <c r="M516" i="13"/>
  <c r="M517" i="13"/>
  <c r="M518" i="13"/>
  <c r="M519" i="13"/>
  <c r="M520" i="13"/>
  <c r="M521" i="13"/>
  <c r="M522" i="13"/>
  <c r="M523" i="13"/>
  <c r="M524" i="13"/>
  <c r="M525" i="13"/>
  <c r="M526" i="13"/>
  <c r="M527" i="13"/>
  <c r="M528" i="13"/>
  <c r="M529" i="13"/>
  <c r="M530" i="13"/>
  <c r="M531" i="13"/>
  <c r="M532" i="13"/>
  <c r="M533" i="13"/>
  <c r="M534" i="13"/>
  <c r="M535" i="13"/>
  <c r="M536" i="13"/>
  <c r="M537" i="13"/>
  <c r="M538" i="13"/>
  <c r="M539" i="13"/>
  <c r="M540" i="13"/>
  <c r="M541" i="13"/>
  <c r="M542" i="13"/>
  <c r="M543" i="13"/>
  <c r="M544" i="13"/>
  <c r="M545" i="13"/>
  <c r="M546" i="13"/>
  <c r="M547" i="13"/>
  <c r="M548" i="13"/>
  <c r="M549" i="13"/>
  <c r="M550" i="13"/>
  <c r="M551" i="13"/>
  <c r="M552" i="13"/>
  <c r="M553" i="13"/>
  <c r="M554" i="13"/>
  <c r="M555" i="13"/>
  <c r="M556" i="13"/>
  <c r="M557" i="13"/>
  <c r="M558" i="13"/>
  <c r="M559" i="13"/>
  <c r="M560" i="13"/>
  <c r="M561" i="13"/>
  <c r="M562" i="13"/>
  <c r="M563" i="13"/>
  <c r="M564" i="13"/>
  <c r="M565" i="13"/>
  <c r="M566" i="13"/>
  <c r="M567" i="13"/>
  <c r="M568" i="13"/>
  <c r="M569" i="13"/>
  <c r="M570" i="13"/>
  <c r="M571" i="13"/>
  <c r="M572" i="13"/>
  <c r="M573" i="13"/>
  <c r="M574" i="13"/>
  <c r="M575" i="13"/>
  <c r="M576" i="13"/>
  <c r="M577" i="13"/>
  <c r="M578" i="13"/>
  <c r="M579" i="13"/>
  <c r="M580" i="13"/>
  <c r="M581" i="13"/>
  <c r="M582" i="13"/>
  <c r="M583" i="13"/>
  <c r="M584" i="13"/>
  <c r="M585" i="13"/>
  <c r="M586" i="13"/>
  <c r="M587" i="13"/>
  <c r="M588" i="13"/>
  <c r="M589" i="13"/>
  <c r="M590" i="13"/>
  <c r="M591" i="13"/>
  <c r="M592" i="13"/>
  <c r="M593" i="13"/>
  <c r="M594" i="13"/>
  <c r="M595" i="13"/>
  <c r="M596" i="13"/>
  <c r="M597" i="13"/>
  <c r="M598" i="13"/>
  <c r="M599" i="13"/>
  <c r="M600" i="13"/>
  <c r="M601" i="13"/>
  <c r="M602" i="13"/>
  <c r="M603" i="13"/>
  <c r="M604" i="13"/>
  <c r="M605" i="13"/>
  <c r="M606" i="13"/>
  <c r="M607" i="13"/>
  <c r="M608" i="13"/>
  <c r="M609" i="13"/>
  <c r="M610" i="13"/>
  <c r="M611" i="13"/>
  <c r="M612" i="13"/>
  <c r="M613" i="13"/>
  <c r="M614" i="13"/>
  <c r="M615" i="13"/>
  <c r="M616" i="13"/>
  <c r="M617" i="13"/>
  <c r="M618" i="13"/>
  <c r="M619" i="13"/>
  <c r="M620" i="13"/>
  <c r="M621" i="13"/>
  <c r="M622" i="13"/>
  <c r="M623" i="13"/>
  <c r="M624" i="13"/>
  <c r="M625" i="13"/>
  <c r="M626" i="13"/>
  <c r="M627" i="13"/>
  <c r="M628" i="13"/>
  <c r="M629" i="13"/>
  <c r="M630" i="13"/>
  <c r="M631" i="13"/>
  <c r="M632" i="13"/>
  <c r="M633" i="13"/>
  <c r="M634" i="13"/>
  <c r="M635" i="13"/>
  <c r="M636" i="13"/>
  <c r="M637" i="13"/>
  <c r="M638" i="13"/>
  <c r="M639" i="13"/>
  <c r="M640" i="13"/>
  <c r="M641" i="13"/>
  <c r="M642" i="13"/>
  <c r="M643" i="13"/>
  <c r="M644" i="13"/>
  <c r="M645" i="13"/>
  <c r="M646" i="13"/>
  <c r="M647" i="13"/>
  <c r="M648" i="13"/>
  <c r="M649" i="13"/>
  <c r="M650" i="13"/>
  <c r="M651" i="13"/>
  <c r="M652" i="13"/>
  <c r="M653" i="13"/>
  <c r="M654" i="13"/>
  <c r="M655" i="13"/>
  <c r="M656" i="13"/>
  <c r="M657" i="13"/>
  <c r="M658" i="13"/>
  <c r="M659" i="13"/>
  <c r="M660" i="13"/>
  <c r="M661" i="13"/>
  <c r="M662" i="13"/>
  <c r="M663" i="13"/>
  <c r="M664" i="13"/>
  <c r="M665" i="13"/>
  <c r="M666" i="13"/>
  <c r="M667" i="13"/>
  <c r="M668" i="13"/>
  <c r="M669" i="13"/>
  <c r="M670" i="13"/>
  <c r="M671" i="13"/>
  <c r="M672" i="13"/>
  <c r="M673" i="13"/>
  <c r="M674" i="13"/>
  <c r="M675" i="13"/>
  <c r="M676" i="13"/>
  <c r="M677" i="13"/>
  <c r="M678" i="13"/>
  <c r="M679" i="13"/>
  <c r="M680" i="13"/>
  <c r="M681" i="13"/>
  <c r="M682" i="13"/>
  <c r="M683" i="13"/>
  <c r="M684" i="13"/>
  <c r="M685" i="13"/>
  <c r="M686" i="13"/>
  <c r="M687" i="13"/>
  <c r="M688" i="13"/>
  <c r="M689" i="13"/>
  <c r="M690" i="13"/>
  <c r="M691" i="13"/>
  <c r="M692" i="13"/>
  <c r="M693" i="13"/>
  <c r="M694" i="13"/>
  <c r="M695" i="13"/>
  <c r="M696" i="13"/>
  <c r="M697" i="13"/>
  <c r="M698" i="13"/>
  <c r="M699" i="13"/>
  <c r="M700" i="13"/>
  <c r="M701" i="13"/>
  <c r="M702" i="13"/>
  <c r="M703" i="13"/>
  <c r="M704" i="13"/>
  <c r="M705" i="13"/>
  <c r="M706" i="13"/>
  <c r="M707" i="13"/>
  <c r="M708" i="13"/>
  <c r="M709" i="13"/>
  <c r="M710" i="13"/>
  <c r="M711" i="13"/>
  <c r="M712" i="13"/>
  <c r="M713" i="13"/>
  <c r="M714" i="13"/>
  <c r="M715" i="13"/>
  <c r="M716" i="13"/>
  <c r="M717" i="13"/>
  <c r="M718" i="13"/>
  <c r="M719" i="13"/>
  <c r="M720" i="13"/>
  <c r="M721" i="13"/>
  <c r="M722" i="13"/>
  <c r="M723" i="13"/>
  <c r="M724" i="13"/>
  <c r="M725" i="13"/>
  <c r="M726" i="13"/>
  <c r="M727" i="13"/>
  <c r="M728" i="13"/>
  <c r="M729" i="13"/>
  <c r="M730" i="13"/>
  <c r="M731" i="13"/>
  <c r="M732" i="13"/>
  <c r="M733" i="13"/>
  <c r="M734" i="13"/>
  <c r="M735" i="13"/>
  <c r="M736" i="13"/>
  <c r="M737" i="13"/>
  <c r="M738" i="13"/>
  <c r="M739" i="13"/>
  <c r="M740" i="13"/>
  <c r="M741" i="13"/>
  <c r="M742" i="13"/>
  <c r="M743" i="13"/>
  <c r="M744" i="13"/>
  <c r="M745" i="13"/>
  <c r="M746" i="13"/>
  <c r="M747" i="13"/>
  <c r="M748" i="13"/>
  <c r="M749" i="13"/>
  <c r="M750" i="13"/>
  <c r="M751" i="13"/>
  <c r="M752" i="13"/>
  <c r="M753" i="13"/>
  <c r="M754" i="13"/>
  <c r="M755" i="13"/>
  <c r="M756" i="13"/>
  <c r="M757" i="13"/>
  <c r="M758" i="13"/>
  <c r="M759" i="13"/>
  <c r="M760" i="13"/>
  <c r="M761" i="13"/>
  <c r="M762" i="13"/>
  <c r="M763" i="13"/>
  <c r="M764" i="13"/>
  <c r="M765" i="13"/>
  <c r="M766" i="13"/>
  <c r="M767" i="13"/>
  <c r="M768" i="13"/>
  <c r="M769" i="13"/>
  <c r="M770" i="13"/>
  <c r="M771" i="13"/>
  <c r="M772" i="13"/>
  <c r="M773" i="13"/>
  <c r="M774" i="13"/>
  <c r="M775" i="13"/>
  <c r="M776" i="13"/>
  <c r="M777" i="13"/>
  <c r="M778" i="13"/>
  <c r="M779" i="13"/>
  <c r="M780" i="13"/>
  <c r="M781" i="13"/>
  <c r="M782" i="13"/>
  <c r="M783" i="13"/>
  <c r="M784" i="13"/>
  <c r="M785" i="13"/>
  <c r="M786" i="13"/>
  <c r="M787" i="13"/>
  <c r="M788" i="13"/>
  <c r="M789" i="13"/>
  <c r="M790" i="13"/>
  <c r="M791" i="13"/>
  <c r="M792" i="13"/>
  <c r="M793" i="13"/>
  <c r="M794" i="13"/>
  <c r="M795" i="13"/>
  <c r="M796" i="13"/>
  <c r="M797" i="13"/>
  <c r="M798" i="13"/>
  <c r="M799" i="13"/>
  <c r="M800" i="13"/>
  <c r="M801" i="13"/>
  <c r="M802" i="13"/>
  <c r="M803" i="13"/>
  <c r="M804" i="13"/>
  <c r="M805" i="13"/>
  <c r="M806" i="13"/>
  <c r="M807" i="13"/>
  <c r="M808" i="13"/>
  <c r="M809" i="13"/>
  <c r="M810" i="13"/>
  <c r="M811" i="13"/>
  <c r="M812" i="13"/>
  <c r="M813" i="13"/>
  <c r="M814" i="13"/>
  <c r="M815" i="13"/>
  <c r="M816" i="13"/>
  <c r="M817" i="13"/>
  <c r="M818" i="13"/>
  <c r="M819" i="13"/>
  <c r="M820" i="13"/>
  <c r="M821" i="13"/>
  <c r="M822" i="13"/>
  <c r="M823" i="13"/>
  <c r="M824" i="13"/>
  <c r="M825" i="13"/>
  <c r="M826" i="13"/>
  <c r="M827" i="13"/>
  <c r="M828" i="13"/>
  <c r="M829" i="13"/>
  <c r="M830" i="13"/>
  <c r="M831" i="13"/>
  <c r="M832" i="13"/>
  <c r="M833" i="13"/>
  <c r="M834" i="13"/>
  <c r="M835" i="13"/>
  <c r="M836" i="13"/>
  <c r="M837" i="13"/>
  <c r="M838" i="13"/>
  <c r="M839" i="13"/>
  <c r="M840" i="13"/>
  <c r="M841" i="13"/>
  <c r="M842" i="13"/>
  <c r="M843" i="13"/>
  <c r="M844" i="13"/>
  <c r="M845" i="13"/>
  <c r="M846" i="13"/>
  <c r="M847" i="13"/>
  <c r="M848" i="13"/>
  <c r="M849" i="13"/>
  <c r="M850" i="13"/>
  <c r="M851" i="13"/>
  <c r="M852" i="13"/>
  <c r="M853" i="13"/>
  <c r="M854" i="13"/>
  <c r="M855" i="13"/>
  <c r="M856" i="13"/>
  <c r="M857" i="13"/>
  <c r="M858" i="13"/>
  <c r="M859" i="13"/>
  <c r="M860" i="13"/>
  <c r="M861" i="13"/>
  <c r="M862" i="13"/>
  <c r="M863" i="13"/>
  <c r="M864" i="13"/>
  <c r="M865" i="13"/>
  <c r="M866" i="13"/>
  <c r="M867" i="13"/>
  <c r="M868" i="13"/>
  <c r="M869" i="13"/>
  <c r="M870" i="13"/>
  <c r="M871" i="13"/>
  <c r="M872" i="13"/>
  <c r="M873" i="13"/>
  <c r="M874" i="13"/>
  <c r="M875" i="13"/>
  <c r="M876" i="13"/>
  <c r="M877" i="13"/>
  <c r="M878" i="13"/>
  <c r="M879" i="13"/>
  <c r="M880" i="13"/>
  <c r="M881" i="13"/>
  <c r="M882" i="13"/>
  <c r="M883" i="13"/>
  <c r="M884" i="13"/>
  <c r="M885" i="13"/>
  <c r="M886" i="13"/>
  <c r="M887" i="13"/>
  <c r="M888" i="13"/>
  <c r="M889" i="13"/>
  <c r="M890" i="13"/>
  <c r="M891" i="13"/>
  <c r="M892" i="13"/>
  <c r="M893" i="13"/>
  <c r="M894" i="13"/>
  <c r="M895" i="13"/>
  <c r="M896" i="13"/>
  <c r="M897" i="13"/>
  <c r="M898" i="13"/>
  <c r="M899" i="13"/>
  <c r="M900" i="13"/>
  <c r="M901" i="13"/>
  <c r="M902" i="13"/>
  <c r="M903" i="13"/>
  <c r="M904" i="13"/>
  <c r="M905" i="13"/>
  <c r="M906" i="13"/>
  <c r="M907" i="13"/>
  <c r="M908" i="13"/>
  <c r="M909" i="13"/>
  <c r="M910" i="13"/>
  <c r="M911" i="13"/>
  <c r="M912" i="13"/>
  <c r="M913" i="13"/>
  <c r="M914" i="13"/>
  <c r="M915" i="13"/>
  <c r="M916" i="13"/>
  <c r="M917" i="13"/>
  <c r="M918" i="13"/>
  <c r="M919" i="13"/>
  <c r="M920" i="13"/>
  <c r="M921" i="13"/>
  <c r="M922" i="13"/>
  <c r="M923" i="13"/>
  <c r="M924" i="13"/>
  <c r="M925" i="13"/>
  <c r="M926" i="13"/>
  <c r="M927" i="13"/>
  <c r="M928" i="13"/>
  <c r="M929" i="13"/>
  <c r="M930" i="13"/>
  <c r="M931" i="13"/>
  <c r="M932" i="13"/>
  <c r="M933" i="13"/>
  <c r="M934" i="13"/>
  <c r="M935" i="13"/>
  <c r="M936" i="13"/>
  <c r="M937" i="13"/>
  <c r="M938" i="13"/>
  <c r="M939" i="13"/>
  <c r="M940" i="13"/>
  <c r="M941" i="13"/>
  <c r="M942" i="13"/>
  <c r="M943" i="13"/>
  <c r="M944" i="13"/>
  <c r="M945" i="13"/>
  <c r="M946" i="13"/>
  <c r="M947" i="13"/>
  <c r="M948" i="13"/>
  <c r="M949" i="13"/>
  <c r="M950" i="13"/>
  <c r="M951" i="13"/>
  <c r="M952" i="13"/>
  <c r="M953" i="13"/>
  <c r="M954" i="13"/>
  <c r="M955" i="13"/>
  <c r="M956" i="13"/>
  <c r="M957" i="13"/>
  <c r="M958" i="13"/>
  <c r="M959" i="13"/>
  <c r="M960" i="13"/>
  <c r="M961" i="13"/>
  <c r="M962" i="13"/>
  <c r="M963" i="13"/>
  <c r="M964" i="13"/>
  <c r="M965" i="13"/>
  <c r="M966" i="13"/>
  <c r="M967" i="13"/>
  <c r="M968" i="13"/>
  <c r="M969" i="13"/>
  <c r="M970" i="13"/>
  <c r="M971" i="13"/>
  <c r="M972" i="13"/>
  <c r="M973" i="13"/>
  <c r="M974" i="13"/>
  <c r="M975" i="13"/>
  <c r="M976" i="13"/>
  <c r="M977" i="13"/>
  <c r="M978" i="13"/>
  <c r="M979" i="13"/>
  <c r="M980" i="13"/>
  <c r="M981" i="13"/>
  <c r="M982" i="13"/>
  <c r="M983" i="13"/>
  <c r="M984" i="13"/>
  <c r="M985" i="13"/>
  <c r="M986" i="13"/>
  <c r="M987" i="13"/>
  <c r="M988" i="13"/>
  <c r="M989" i="13"/>
  <c r="M990" i="13"/>
  <c r="M991" i="13"/>
  <c r="M992" i="13"/>
  <c r="M993" i="13"/>
  <c r="M994" i="13"/>
  <c r="M995" i="13"/>
  <c r="M996" i="13"/>
  <c r="M997" i="13"/>
  <c r="M998" i="13"/>
  <c r="M999" i="13"/>
  <c r="M1000" i="13"/>
  <c r="M1001" i="13"/>
  <c r="M1002" i="13"/>
  <c r="M1003" i="13"/>
  <c r="M1004" i="13"/>
  <c r="M1005" i="13"/>
  <c r="M1006" i="13"/>
  <c r="M1007" i="13"/>
  <c r="M1008" i="13"/>
  <c r="M1009" i="13"/>
  <c r="M1010" i="13"/>
  <c r="M1011" i="13"/>
  <c r="M1012" i="13"/>
  <c r="M1013" i="13"/>
  <c r="M1014" i="13"/>
  <c r="M1015" i="13"/>
  <c r="M1016" i="13"/>
  <c r="M1017" i="13"/>
  <c r="M1018" i="13"/>
  <c r="M1019" i="13"/>
  <c r="M1020" i="13"/>
  <c r="M1021" i="13"/>
  <c r="M1022" i="13"/>
  <c r="M1023" i="13"/>
  <c r="M1024" i="13"/>
  <c r="M1025" i="13"/>
  <c r="M1026" i="13"/>
  <c r="M1027" i="13"/>
  <c r="M1028" i="13"/>
  <c r="M1029" i="13"/>
  <c r="M1030" i="13"/>
  <c r="M1031" i="13"/>
  <c r="M1032" i="13"/>
  <c r="M1033" i="13"/>
  <c r="M1034" i="13"/>
  <c r="M1035" i="13"/>
  <c r="M1036" i="13"/>
  <c r="M1037" i="13"/>
  <c r="M1038" i="13"/>
  <c r="M1039" i="13"/>
  <c r="M1040" i="13"/>
  <c r="M1041" i="13"/>
  <c r="M1042" i="13"/>
  <c r="M1043" i="13"/>
  <c r="M1044" i="13"/>
  <c r="M1045" i="13"/>
  <c r="M1046" i="13"/>
  <c r="M1047" i="13"/>
  <c r="M1048" i="13"/>
  <c r="M1049" i="13"/>
  <c r="M1050" i="13"/>
  <c r="M1051" i="13"/>
  <c r="M1052" i="13"/>
  <c r="M1053" i="13"/>
  <c r="M1054" i="13"/>
  <c r="M1055" i="13"/>
  <c r="M1056" i="13"/>
  <c r="M1057" i="13"/>
  <c r="M1058" i="13"/>
  <c r="M1059" i="13"/>
  <c r="M1060" i="13"/>
  <c r="M1061" i="13"/>
  <c r="M1062" i="13"/>
  <c r="M1063" i="13"/>
  <c r="M1064" i="13"/>
  <c r="M1065" i="13"/>
  <c r="M1066" i="13"/>
  <c r="M1067" i="13"/>
  <c r="M1068" i="13"/>
  <c r="M1069" i="13"/>
  <c r="M1070" i="13"/>
  <c r="M1071" i="13"/>
  <c r="M1072" i="13"/>
  <c r="M1073" i="13"/>
  <c r="M1074" i="13"/>
  <c r="M1075" i="13"/>
  <c r="M1076" i="13"/>
  <c r="M1077" i="13"/>
  <c r="M1078" i="13"/>
  <c r="M1079" i="13"/>
  <c r="M1080" i="13"/>
  <c r="M1081" i="13"/>
  <c r="M1082" i="13"/>
  <c r="M1083" i="13"/>
  <c r="M1084" i="13"/>
  <c r="M1085" i="13"/>
  <c r="M1086" i="13"/>
  <c r="M1087" i="13"/>
  <c r="M1088" i="13"/>
  <c r="M1089" i="13"/>
  <c r="M1090" i="13"/>
  <c r="M1091" i="13"/>
  <c r="M1092" i="13"/>
  <c r="M1093" i="13"/>
  <c r="M1094" i="13"/>
  <c r="M1095" i="13"/>
  <c r="M1096" i="13"/>
  <c r="M1097" i="13"/>
  <c r="M1098" i="13"/>
  <c r="M1099" i="13"/>
  <c r="M1100" i="13"/>
  <c r="M1101" i="13"/>
  <c r="M1102" i="13"/>
  <c r="M1103" i="13"/>
  <c r="M1104" i="13"/>
  <c r="M1105" i="13"/>
  <c r="M1106" i="13"/>
  <c r="M1107" i="13"/>
  <c r="M1108" i="13"/>
  <c r="M1109" i="13"/>
  <c r="M1110" i="13"/>
  <c r="M1111" i="13"/>
  <c r="M1112" i="13"/>
  <c r="M1113" i="13"/>
  <c r="M1114" i="13"/>
  <c r="M1115" i="13"/>
  <c r="M1116" i="13"/>
  <c r="M1117" i="13"/>
  <c r="M1118" i="13"/>
  <c r="M1119" i="13"/>
  <c r="M1120" i="13"/>
  <c r="M1121" i="13"/>
  <c r="M1122" i="13"/>
  <c r="M1123" i="13"/>
  <c r="M1124" i="13"/>
  <c r="M1125" i="13"/>
  <c r="M1126" i="13"/>
  <c r="M1127" i="13"/>
  <c r="M1128" i="13"/>
  <c r="M1129" i="13"/>
  <c r="M1130" i="13"/>
  <c r="M1131" i="13"/>
  <c r="M1132" i="13"/>
  <c r="M1133" i="13"/>
  <c r="M1134" i="13"/>
  <c r="M1135" i="13"/>
  <c r="M1136" i="13"/>
  <c r="M1137" i="13"/>
  <c r="M1138" i="13"/>
  <c r="M1139" i="13"/>
  <c r="M1140" i="13"/>
  <c r="M1141" i="13"/>
  <c r="M1142" i="13"/>
  <c r="M1143" i="13"/>
  <c r="M1144" i="13"/>
  <c r="M1145" i="13"/>
  <c r="M1146" i="13"/>
  <c r="M1147" i="13"/>
  <c r="M1148" i="13"/>
  <c r="M1149" i="13"/>
  <c r="M1150" i="13"/>
  <c r="M1151" i="13"/>
  <c r="M1152" i="13"/>
  <c r="M1153" i="13"/>
  <c r="M1154" i="13"/>
  <c r="M1155" i="13"/>
  <c r="M1156" i="13"/>
  <c r="M1157" i="13"/>
  <c r="M1158" i="13"/>
  <c r="M1159" i="13"/>
  <c r="M1160" i="13"/>
  <c r="M1161" i="13"/>
  <c r="M1162" i="13"/>
  <c r="M1163" i="13"/>
  <c r="M1164" i="13"/>
  <c r="M1165" i="13"/>
  <c r="M1166" i="13"/>
  <c r="M1167" i="13"/>
  <c r="M1168" i="13"/>
  <c r="M1169" i="13"/>
  <c r="M1170" i="13"/>
  <c r="M1171" i="13"/>
  <c r="M1172" i="13"/>
  <c r="M1173" i="13"/>
  <c r="M1174" i="13"/>
  <c r="M1175" i="13"/>
  <c r="M1176" i="13"/>
  <c r="M1177" i="13"/>
  <c r="M1178" i="13"/>
  <c r="M1179" i="13"/>
  <c r="M1180" i="13"/>
  <c r="M1181" i="13"/>
  <c r="M1182" i="13"/>
  <c r="M1183" i="13"/>
  <c r="M1184" i="13"/>
  <c r="M1185" i="13"/>
  <c r="M1186" i="13"/>
  <c r="M1187" i="13"/>
  <c r="M1188" i="13"/>
  <c r="M1189" i="13"/>
  <c r="M1190" i="13"/>
  <c r="M1191" i="13"/>
  <c r="M1192" i="13"/>
  <c r="M1193" i="13"/>
  <c r="M1194" i="13"/>
  <c r="M1195" i="13"/>
  <c r="M1196" i="13"/>
  <c r="M1197" i="13"/>
  <c r="M1198" i="13"/>
  <c r="M1199" i="13"/>
  <c r="M1200" i="13"/>
  <c r="M1201" i="13"/>
  <c r="M1202" i="13"/>
  <c r="M1203" i="13"/>
  <c r="M1204" i="13"/>
  <c r="M1205" i="13"/>
  <c r="M1206" i="13"/>
  <c r="M1207" i="13"/>
  <c r="M1208" i="13"/>
  <c r="M1209" i="13"/>
  <c r="M1210" i="13"/>
  <c r="M1211" i="13"/>
  <c r="M1212" i="13"/>
  <c r="M1213" i="13"/>
  <c r="M1214" i="13"/>
  <c r="M1215" i="13"/>
  <c r="M1216" i="13"/>
  <c r="M1217" i="13"/>
  <c r="M1218" i="13"/>
  <c r="M1219" i="13"/>
  <c r="M1220" i="13"/>
  <c r="M1221" i="13"/>
  <c r="M1222" i="13"/>
  <c r="M1223" i="13"/>
  <c r="M1224" i="13"/>
  <c r="M1225" i="13"/>
  <c r="M1226" i="13"/>
  <c r="M1227" i="13"/>
  <c r="M1228" i="13"/>
  <c r="M1229" i="13"/>
  <c r="M1230" i="13"/>
  <c r="M1231" i="13"/>
  <c r="M1232" i="13"/>
  <c r="M1233" i="13"/>
  <c r="M1234" i="13"/>
  <c r="M1235" i="13"/>
  <c r="M1236" i="13"/>
  <c r="M1237" i="13"/>
  <c r="M1238" i="13"/>
  <c r="M1239" i="13"/>
  <c r="M1240" i="13"/>
  <c r="M1241" i="13"/>
  <c r="M1242" i="13"/>
  <c r="M1243" i="13"/>
  <c r="M1244" i="13"/>
  <c r="M1245" i="13"/>
  <c r="M1246" i="13"/>
  <c r="M1247" i="13"/>
  <c r="M1248" i="13"/>
  <c r="M1249" i="13"/>
  <c r="M1250" i="13"/>
  <c r="M1251" i="13"/>
  <c r="M1252" i="13"/>
  <c r="M1253" i="13"/>
  <c r="M1254" i="13"/>
  <c r="M1255" i="13"/>
  <c r="M1256" i="13"/>
  <c r="M1257" i="13"/>
  <c r="M1258" i="13"/>
  <c r="M1259" i="13"/>
  <c r="M1260" i="13"/>
  <c r="M1261" i="13"/>
  <c r="M1262" i="13"/>
  <c r="M1263" i="13"/>
  <c r="M1264" i="13"/>
  <c r="M1265" i="13"/>
  <c r="M1266" i="13"/>
  <c r="M1267" i="13"/>
  <c r="M1268" i="13"/>
  <c r="M1269" i="13"/>
  <c r="M1270" i="13"/>
  <c r="M1271" i="13"/>
  <c r="M1272" i="13"/>
  <c r="M1273" i="13"/>
  <c r="M1274" i="13"/>
  <c r="M1275" i="13"/>
  <c r="M1276" i="13"/>
  <c r="M1277" i="13"/>
  <c r="M1278" i="13"/>
  <c r="M1279" i="13"/>
  <c r="M1280" i="13"/>
  <c r="M1281" i="13"/>
  <c r="M1282" i="13"/>
  <c r="M1283" i="13"/>
  <c r="M1284" i="13"/>
  <c r="M1285" i="13"/>
  <c r="M1286" i="13"/>
  <c r="M1287" i="13"/>
  <c r="M1288" i="13"/>
  <c r="M1289" i="13"/>
  <c r="M1290" i="13"/>
  <c r="M1291" i="13"/>
  <c r="M1292" i="13"/>
  <c r="M1293" i="13"/>
  <c r="M1294" i="13"/>
  <c r="M1295" i="13"/>
  <c r="M1296" i="13"/>
  <c r="M1297" i="13"/>
  <c r="M1298" i="13"/>
  <c r="M1299" i="13"/>
  <c r="M1300" i="13"/>
  <c r="M1301" i="13"/>
  <c r="M1302" i="13"/>
  <c r="M1303" i="13"/>
  <c r="M1304" i="13"/>
  <c r="M1305" i="13"/>
  <c r="M1306" i="13"/>
  <c r="M1307" i="13"/>
  <c r="M1308" i="13"/>
  <c r="M1309" i="13"/>
  <c r="M1310" i="13"/>
  <c r="M1311" i="13"/>
  <c r="M1312" i="13"/>
  <c r="M1313" i="13"/>
  <c r="M1314" i="13"/>
  <c r="M1315" i="13"/>
  <c r="M1316" i="13"/>
  <c r="M1317" i="13"/>
  <c r="M1318" i="13"/>
  <c r="M1319" i="13"/>
  <c r="M1320" i="13"/>
  <c r="M1321" i="13"/>
  <c r="M1322" i="13"/>
  <c r="M1323" i="13"/>
  <c r="M1324" i="13"/>
  <c r="M1325" i="13"/>
  <c r="M1326" i="13"/>
  <c r="M1327" i="13"/>
  <c r="M1328" i="13"/>
  <c r="M1329" i="13"/>
  <c r="M1330" i="13"/>
  <c r="M1331" i="13"/>
  <c r="M1332" i="13"/>
  <c r="M1333" i="13"/>
  <c r="M1334" i="13"/>
  <c r="M1335" i="13"/>
  <c r="M1336" i="13"/>
  <c r="M1337" i="13"/>
  <c r="M1338" i="13"/>
  <c r="M1339" i="13"/>
  <c r="M1340" i="13"/>
  <c r="M1341" i="13"/>
  <c r="M1342" i="13"/>
  <c r="M1343" i="13"/>
  <c r="M1344" i="13"/>
  <c r="M1345" i="13"/>
  <c r="M1346" i="13"/>
  <c r="M1347" i="13"/>
  <c r="M1348" i="13"/>
  <c r="M1349" i="13"/>
  <c r="M1350" i="13"/>
  <c r="M1351" i="13"/>
  <c r="M1352" i="13"/>
  <c r="M1353" i="13"/>
  <c r="M1354" i="13"/>
  <c r="M1355" i="13"/>
  <c r="M1356" i="13"/>
  <c r="M1357" i="13"/>
  <c r="M1358" i="13"/>
  <c r="M1359" i="13"/>
  <c r="M1360" i="13"/>
  <c r="M1361" i="13"/>
  <c r="M1362" i="13"/>
  <c r="M1363" i="13"/>
  <c r="M1364" i="13"/>
  <c r="M1365" i="13"/>
  <c r="M1366" i="13"/>
  <c r="M1367" i="13"/>
  <c r="M1368" i="13"/>
  <c r="M1369" i="13"/>
  <c r="M1370" i="13"/>
  <c r="M1371" i="13"/>
  <c r="M1372" i="13"/>
  <c r="M1373" i="13"/>
  <c r="M1374" i="13"/>
  <c r="M1375" i="13"/>
  <c r="M1376" i="13"/>
  <c r="M1377" i="13"/>
  <c r="M1378" i="13"/>
  <c r="M1379" i="13"/>
  <c r="M1380" i="13"/>
  <c r="M1381" i="13"/>
  <c r="M1382" i="13"/>
  <c r="M1383" i="13"/>
  <c r="M1384" i="13"/>
  <c r="M1385" i="13"/>
  <c r="M1386" i="13"/>
  <c r="M1387" i="13"/>
  <c r="M1388" i="13"/>
  <c r="M1389" i="13"/>
  <c r="M1390" i="13"/>
  <c r="M1391" i="13"/>
  <c r="M1392" i="13"/>
  <c r="M1393" i="13"/>
  <c r="M1394" i="13"/>
  <c r="M1395" i="13"/>
  <c r="M1396" i="13"/>
  <c r="M1397" i="13"/>
  <c r="M1398" i="13"/>
  <c r="M1399" i="13"/>
  <c r="M1400" i="13"/>
  <c r="M1401" i="13"/>
  <c r="M1402" i="13"/>
  <c r="M1403" i="13"/>
  <c r="M1404" i="13"/>
  <c r="M1405" i="13"/>
  <c r="M1406" i="13"/>
  <c r="M1407" i="13"/>
  <c r="M1408" i="13"/>
  <c r="M1409" i="13"/>
  <c r="M1410" i="13"/>
  <c r="M1411" i="13"/>
  <c r="M1412" i="13"/>
  <c r="M1413" i="13"/>
  <c r="M1414" i="13"/>
  <c r="M1415" i="13"/>
  <c r="M1416" i="13"/>
  <c r="M1417" i="13"/>
  <c r="M1418" i="13"/>
  <c r="M1419" i="13"/>
  <c r="M1420" i="13"/>
  <c r="M1421" i="13"/>
  <c r="M1422" i="13"/>
  <c r="M1423" i="13"/>
  <c r="M1424" i="13"/>
  <c r="M1425" i="13"/>
  <c r="M1426" i="13"/>
  <c r="M1427" i="13"/>
  <c r="M1428" i="13"/>
  <c r="M1429" i="13"/>
  <c r="M1430" i="13"/>
  <c r="M1431" i="13"/>
  <c r="M1432" i="13"/>
  <c r="M1433" i="13"/>
  <c r="M1434" i="13"/>
  <c r="M1435" i="13"/>
  <c r="M1436" i="13"/>
  <c r="M1437" i="13"/>
  <c r="M1438" i="13"/>
  <c r="M1439" i="13"/>
  <c r="M1440" i="13"/>
  <c r="M1441" i="13"/>
  <c r="M1442" i="13"/>
  <c r="M1443" i="13"/>
  <c r="M1444" i="13"/>
  <c r="M1445" i="13"/>
  <c r="M1446" i="13"/>
  <c r="M1447" i="13"/>
  <c r="M1448" i="13"/>
  <c r="M1449" i="13"/>
  <c r="M1450" i="13"/>
  <c r="M1451" i="13"/>
  <c r="M1452" i="13"/>
  <c r="M1453" i="13"/>
  <c r="M1454" i="13"/>
  <c r="M1455" i="13"/>
  <c r="M1456" i="13"/>
  <c r="M1457" i="13"/>
  <c r="M1458" i="13"/>
  <c r="M1459" i="13"/>
  <c r="M1460" i="13"/>
  <c r="M1461" i="13"/>
  <c r="M1462" i="13"/>
  <c r="M1463" i="13"/>
  <c r="M1464" i="13"/>
  <c r="M1465" i="13"/>
  <c r="M1466" i="13"/>
  <c r="M1467" i="13"/>
  <c r="M1468" i="13"/>
  <c r="M1469" i="13"/>
  <c r="M1470" i="13"/>
  <c r="M1471" i="13"/>
  <c r="M1472" i="13"/>
  <c r="M1473" i="13"/>
  <c r="M1474" i="13"/>
  <c r="M1475" i="13"/>
  <c r="M1476" i="13"/>
  <c r="M1477" i="13"/>
  <c r="M1478" i="13"/>
  <c r="M1479" i="13"/>
  <c r="M1480" i="13"/>
  <c r="M1481" i="13"/>
  <c r="M1482" i="13"/>
  <c r="M1483" i="13"/>
  <c r="M1484" i="13"/>
  <c r="M1485" i="13"/>
  <c r="M1486" i="13"/>
  <c r="M1487" i="13"/>
  <c r="M1488" i="13"/>
  <c r="M1489" i="13"/>
  <c r="M1490" i="13"/>
  <c r="M1491" i="13"/>
  <c r="M1492" i="13"/>
  <c r="M1493" i="13"/>
  <c r="M1494" i="13"/>
  <c r="M1495" i="13"/>
  <c r="M1496" i="13"/>
  <c r="M1497" i="13"/>
  <c r="M1498" i="13"/>
  <c r="M1499" i="13"/>
  <c r="M1500" i="13"/>
  <c r="M1501" i="13"/>
  <c r="M1502" i="13"/>
  <c r="M1503" i="13"/>
  <c r="M1504" i="13"/>
  <c r="M1505" i="13"/>
  <c r="M1506" i="13"/>
  <c r="M1507" i="13"/>
  <c r="M1508" i="13"/>
  <c r="M1509" i="13"/>
  <c r="M1510" i="13"/>
  <c r="M1511" i="13"/>
  <c r="M1512" i="13"/>
  <c r="M1513" i="13"/>
  <c r="M1514" i="13"/>
  <c r="M1515" i="13"/>
  <c r="M1516" i="13"/>
  <c r="M1517" i="13"/>
  <c r="M1518" i="13"/>
  <c r="M1519" i="13"/>
  <c r="M1520" i="13"/>
  <c r="M1521" i="13"/>
  <c r="M1522" i="13"/>
  <c r="M1523" i="13"/>
  <c r="M1524" i="13"/>
  <c r="M1525" i="13"/>
  <c r="M1526" i="13"/>
  <c r="M1527" i="13"/>
  <c r="M1528" i="13"/>
  <c r="M1529" i="13"/>
  <c r="M1530" i="13"/>
  <c r="M1531" i="13"/>
  <c r="M1532" i="13"/>
  <c r="M1533" i="13"/>
  <c r="M1534" i="13"/>
  <c r="M1535" i="13"/>
  <c r="M1536" i="13"/>
  <c r="M1537" i="13"/>
  <c r="M1538" i="13"/>
  <c r="M1539" i="13"/>
  <c r="M1540" i="13"/>
  <c r="M1541" i="13"/>
  <c r="M1542" i="13"/>
  <c r="M1543" i="13"/>
  <c r="M1544" i="13"/>
  <c r="M1545" i="13"/>
  <c r="M1546" i="13"/>
  <c r="M1547" i="13"/>
  <c r="M1548" i="13"/>
  <c r="M1549" i="13"/>
  <c r="M1550" i="13"/>
  <c r="M1551" i="13"/>
  <c r="M1552" i="13"/>
  <c r="M1553" i="13"/>
  <c r="M1554" i="13"/>
  <c r="M1555" i="13"/>
  <c r="M1556" i="13"/>
  <c r="M1557" i="13"/>
  <c r="M1558" i="13"/>
  <c r="M1559" i="13"/>
  <c r="M1560" i="13"/>
  <c r="M1561" i="13"/>
  <c r="M1562" i="13"/>
  <c r="M1563" i="13"/>
  <c r="M1564" i="13"/>
  <c r="M1565" i="13"/>
  <c r="M1566" i="13"/>
  <c r="M1567" i="13"/>
  <c r="M1568" i="13"/>
  <c r="M1569" i="13"/>
  <c r="M1570" i="13"/>
  <c r="M1571" i="13"/>
  <c r="M1572" i="13"/>
  <c r="M1573" i="13"/>
  <c r="M1574" i="13"/>
  <c r="M1575" i="13"/>
  <c r="M1576" i="13"/>
  <c r="M1577" i="13"/>
  <c r="M1578" i="13"/>
  <c r="M1579" i="13"/>
  <c r="M1580" i="13"/>
  <c r="M1581" i="13"/>
  <c r="M1582" i="13"/>
  <c r="M1583" i="13"/>
  <c r="M1584" i="13"/>
  <c r="M1585" i="13"/>
  <c r="M1586" i="13"/>
  <c r="M1587" i="13"/>
  <c r="M1588" i="13"/>
  <c r="M1589" i="13"/>
  <c r="M1590" i="13"/>
  <c r="M1591" i="13"/>
  <c r="M1592" i="13"/>
  <c r="M1593" i="13"/>
  <c r="M1594" i="13"/>
  <c r="M1595" i="13"/>
  <c r="M1596" i="13"/>
  <c r="M1597" i="13"/>
  <c r="M1598" i="13"/>
  <c r="M1599" i="13"/>
  <c r="M1600" i="13"/>
  <c r="M1601" i="13"/>
  <c r="M1602" i="13"/>
  <c r="M1603" i="13"/>
  <c r="M1604" i="13"/>
  <c r="M1605" i="13"/>
  <c r="M1606" i="13"/>
  <c r="M1607" i="13"/>
  <c r="M1608" i="13"/>
  <c r="M1609" i="13"/>
  <c r="M1610" i="13"/>
  <c r="M1611" i="13"/>
  <c r="M1612" i="13"/>
  <c r="M1613" i="13"/>
  <c r="M1614" i="13"/>
  <c r="M1615" i="13"/>
  <c r="M1616" i="13"/>
  <c r="M1617" i="13"/>
  <c r="M1618" i="13"/>
  <c r="M1619" i="13"/>
  <c r="M1620" i="13"/>
  <c r="M1621" i="13"/>
  <c r="M1622" i="13"/>
  <c r="M1623" i="13"/>
  <c r="M1624" i="13"/>
  <c r="M1625" i="13"/>
  <c r="M1626" i="13"/>
  <c r="M1627" i="13"/>
  <c r="M1628" i="13"/>
  <c r="M1629" i="13"/>
  <c r="M1630" i="13"/>
  <c r="M1631" i="13"/>
  <c r="M1632" i="13"/>
  <c r="M1633" i="13"/>
  <c r="M1634" i="13"/>
  <c r="M1635" i="13"/>
  <c r="M1636" i="13"/>
  <c r="M1637" i="13"/>
  <c r="M1638" i="13"/>
  <c r="M1639" i="13"/>
  <c r="M1640" i="13"/>
  <c r="M1641" i="13"/>
  <c r="M1642" i="13"/>
  <c r="M1643" i="13"/>
  <c r="M1644" i="13"/>
  <c r="M1645" i="13"/>
  <c r="M1646" i="13"/>
  <c r="M1647" i="13"/>
  <c r="M1648" i="13"/>
  <c r="M1649" i="13"/>
  <c r="M1650" i="13"/>
  <c r="M1651" i="13"/>
  <c r="M1652" i="13"/>
  <c r="M1653" i="13"/>
  <c r="M1654" i="13"/>
  <c r="M1655" i="13"/>
  <c r="M1656" i="13"/>
  <c r="M1657" i="13"/>
  <c r="M1658" i="13"/>
  <c r="M1659" i="13"/>
  <c r="M1660" i="13"/>
  <c r="M1661" i="13"/>
  <c r="M1662" i="13"/>
  <c r="M1663" i="13"/>
  <c r="M1664" i="13"/>
  <c r="M1665" i="13"/>
  <c r="M1666" i="13"/>
  <c r="M1667" i="13"/>
  <c r="M1668" i="13"/>
  <c r="M1669" i="13"/>
  <c r="M1670" i="13"/>
  <c r="M1671" i="13"/>
  <c r="M1672" i="13"/>
  <c r="M1673" i="13"/>
  <c r="M1674" i="13"/>
  <c r="M1675" i="13"/>
  <c r="M1676" i="13"/>
  <c r="M1677" i="13"/>
  <c r="M1678" i="13"/>
  <c r="M1679" i="13"/>
  <c r="M1680" i="13"/>
  <c r="M1681" i="13"/>
  <c r="M1682" i="13"/>
  <c r="M1683" i="13"/>
  <c r="M1684" i="13"/>
  <c r="M1685" i="13"/>
  <c r="M1686" i="13"/>
  <c r="M1687" i="13"/>
  <c r="M1688" i="13"/>
  <c r="M1689" i="13"/>
  <c r="M1690" i="13"/>
  <c r="M1691" i="13"/>
  <c r="M1692" i="13"/>
  <c r="M1693" i="13"/>
  <c r="M1694" i="13"/>
  <c r="M1695" i="13"/>
  <c r="M1696" i="13"/>
  <c r="M1697" i="13"/>
  <c r="M1698" i="13"/>
  <c r="M1699" i="13"/>
  <c r="M1700" i="13"/>
  <c r="M1701" i="13"/>
  <c r="M1702" i="13"/>
  <c r="M1703" i="13"/>
  <c r="M1704" i="13"/>
  <c r="M1705" i="13"/>
  <c r="M1706" i="13"/>
  <c r="M1707" i="13"/>
  <c r="M1708" i="13"/>
  <c r="M1709" i="13"/>
  <c r="M1710" i="13"/>
  <c r="M1711" i="13"/>
  <c r="M1712" i="13"/>
  <c r="M1713" i="13"/>
  <c r="M1714" i="13"/>
  <c r="M1715" i="13"/>
  <c r="M1716" i="13"/>
  <c r="M1717" i="13"/>
  <c r="M1718" i="13"/>
  <c r="M1719" i="13"/>
  <c r="M1720" i="13"/>
  <c r="M1721" i="13"/>
  <c r="M1722" i="13"/>
  <c r="M1723" i="13"/>
  <c r="M1724" i="13"/>
  <c r="M1725" i="13"/>
  <c r="M1726" i="13"/>
  <c r="M1727" i="13"/>
  <c r="M1728" i="13"/>
  <c r="M1729" i="13"/>
  <c r="M1730" i="13"/>
  <c r="M1731" i="13"/>
  <c r="M1732" i="13"/>
  <c r="M1733" i="13"/>
  <c r="M1734" i="13"/>
  <c r="M1735" i="13"/>
  <c r="M1736" i="13"/>
  <c r="M1737" i="13"/>
  <c r="M1738" i="13"/>
  <c r="M1739" i="13"/>
  <c r="M1740" i="13"/>
  <c r="M1741" i="13"/>
  <c r="M1742" i="13"/>
  <c r="M1743" i="13"/>
  <c r="M1744" i="13"/>
  <c r="M1745" i="13"/>
  <c r="M1746" i="13"/>
  <c r="M1747" i="13"/>
  <c r="M1748" i="13"/>
  <c r="M1749" i="13"/>
  <c r="M1750" i="13"/>
  <c r="M1751" i="13"/>
  <c r="M1752" i="13"/>
  <c r="M1753" i="13"/>
  <c r="M1754" i="13"/>
  <c r="M1755" i="13"/>
  <c r="M1756" i="13"/>
  <c r="M1757" i="13"/>
  <c r="M1758" i="13"/>
  <c r="M1759" i="13"/>
  <c r="M1760" i="13"/>
  <c r="M1761" i="13"/>
  <c r="M1762" i="13"/>
  <c r="M1763" i="13"/>
  <c r="M1764" i="13"/>
  <c r="M1765" i="13"/>
  <c r="M1766" i="13"/>
  <c r="M1767" i="13"/>
  <c r="M1768" i="13"/>
  <c r="M1769" i="13"/>
  <c r="M1770" i="13"/>
  <c r="M1771" i="13"/>
  <c r="M1772" i="13"/>
  <c r="M1773" i="13"/>
  <c r="M1774" i="13"/>
  <c r="M1775" i="13"/>
  <c r="M1776" i="13"/>
  <c r="M1777" i="13"/>
  <c r="M1778" i="13"/>
  <c r="M1779" i="13"/>
  <c r="M1780" i="13"/>
  <c r="M1781" i="13"/>
  <c r="M1782" i="13"/>
  <c r="M1783" i="13"/>
  <c r="M1784" i="13"/>
  <c r="M1785" i="13"/>
  <c r="M1786" i="13"/>
  <c r="M1787" i="13"/>
  <c r="M1788" i="13"/>
  <c r="M1789" i="13"/>
  <c r="M1790" i="13"/>
  <c r="M1791" i="13"/>
  <c r="M1792" i="13"/>
  <c r="M1793" i="13"/>
  <c r="M1794" i="13"/>
  <c r="M1795" i="13"/>
  <c r="M1796" i="13"/>
  <c r="M1797" i="13"/>
  <c r="M1798" i="13"/>
  <c r="M1799" i="13"/>
  <c r="M1800" i="13"/>
  <c r="M1801" i="13"/>
  <c r="M1802" i="13"/>
  <c r="M1803" i="13"/>
  <c r="M1804" i="13"/>
  <c r="M1805" i="13"/>
  <c r="M1806" i="13"/>
  <c r="M1807" i="13"/>
  <c r="M1808" i="13"/>
  <c r="M1809" i="13"/>
  <c r="M1810" i="13"/>
  <c r="M1811" i="13"/>
  <c r="M1812" i="13"/>
  <c r="M1813" i="13"/>
  <c r="M1814" i="13"/>
  <c r="M1815" i="13"/>
  <c r="M1816" i="13"/>
  <c r="M1817" i="13"/>
  <c r="M1818" i="13"/>
  <c r="M1819" i="13"/>
  <c r="M1820" i="13"/>
  <c r="M1821" i="13"/>
  <c r="M1822" i="13"/>
  <c r="M1823" i="13"/>
  <c r="M1824" i="13"/>
  <c r="M1825" i="13"/>
  <c r="M1826" i="13"/>
  <c r="M1827" i="13"/>
  <c r="M1828" i="13"/>
  <c r="M1829" i="13"/>
  <c r="M1830" i="13"/>
  <c r="M1831" i="13"/>
  <c r="M1832" i="13"/>
  <c r="M1833" i="13"/>
  <c r="M1834" i="13"/>
  <c r="M1835" i="13"/>
  <c r="M1836" i="13"/>
  <c r="M1837" i="13"/>
  <c r="M1838" i="13"/>
  <c r="M1839" i="13"/>
  <c r="M1840" i="13"/>
  <c r="M1841" i="13"/>
  <c r="M1842" i="13"/>
  <c r="M1843" i="13"/>
  <c r="M1844" i="13"/>
  <c r="M1845" i="13"/>
  <c r="M1846" i="13"/>
  <c r="M1847" i="13"/>
  <c r="M1848" i="13"/>
  <c r="M1849" i="13"/>
  <c r="M1850" i="13"/>
  <c r="M1851" i="13"/>
  <c r="M1852" i="13"/>
  <c r="M1853" i="13"/>
  <c r="M1854" i="13"/>
  <c r="M1855" i="13"/>
  <c r="M1856" i="13"/>
  <c r="M1857" i="13"/>
  <c r="M1858" i="13"/>
  <c r="M1859" i="13"/>
  <c r="M1860" i="13"/>
  <c r="M1861" i="13"/>
  <c r="M1862" i="13"/>
  <c r="M1863" i="13"/>
  <c r="M1864" i="13"/>
  <c r="M1865" i="13"/>
  <c r="M1866" i="13"/>
  <c r="M1867" i="13"/>
  <c r="M1868" i="13"/>
  <c r="M1869" i="13"/>
  <c r="M1870" i="13"/>
  <c r="M1871" i="13"/>
  <c r="M1872" i="13"/>
  <c r="M1873" i="13"/>
  <c r="M1874" i="13"/>
  <c r="M1875" i="13"/>
  <c r="M1876" i="13"/>
  <c r="M1877" i="13"/>
  <c r="M1878" i="13"/>
  <c r="M1879" i="13"/>
  <c r="M1880" i="13"/>
  <c r="M1881" i="13"/>
  <c r="M1882" i="13"/>
  <c r="M1883" i="13"/>
  <c r="M1884" i="13"/>
  <c r="M1885" i="13"/>
  <c r="M1886" i="13"/>
  <c r="M1887" i="13"/>
  <c r="M1888" i="13"/>
  <c r="M1889" i="13"/>
  <c r="M1890" i="13"/>
  <c r="M1891" i="13"/>
  <c r="M1892" i="13"/>
  <c r="M1893" i="13"/>
  <c r="M1894" i="13"/>
  <c r="M1895" i="13"/>
  <c r="M1896" i="13"/>
  <c r="M1897" i="13"/>
  <c r="M1898" i="13"/>
  <c r="M1899" i="13"/>
  <c r="M1900" i="13"/>
  <c r="M1901" i="13"/>
  <c r="M1902" i="13"/>
  <c r="M1903" i="13"/>
  <c r="M1904" i="13"/>
  <c r="M1905" i="13"/>
  <c r="M1906" i="13"/>
  <c r="M1907" i="13"/>
  <c r="M1908" i="13"/>
  <c r="M1909" i="13"/>
  <c r="M1910" i="13"/>
  <c r="M1911" i="13"/>
  <c r="M1912" i="13"/>
  <c r="M1913" i="13"/>
  <c r="M1914" i="13"/>
  <c r="M1915" i="13"/>
  <c r="M1916" i="13"/>
  <c r="M1917" i="13"/>
  <c r="M1918" i="13"/>
  <c r="M1919" i="13"/>
  <c r="M1920" i="13"/>
  <c r="M1921" i="13"/>
  <c r="M1922" i="13"/>
  <c r="M1923" i="13"/>
  <c r="M1924" i="13"/>
  <c r="M1925" i="13"/>
  <c r="M1926" i="13"/>
  <c r="M1927" i="13"/>
  <c r="M1928" i="13"/>
  <c r="M1929" i="13"/>
  <c r="M1930" i="13"/>
  <c r="M1931" i="13"/>
  <c r="M1932" i="13"/>
  <c r="M1933" i="13"/>
  <c r="M1934" i="13"/>
  <c r="M1935" i="13"/>
  <c r="M1936" i="13"/>
  <c r="M1937" i="13"/>
  <c r="M1938" i="13"/>
  <c r="M1939" i="13"/>
  <c r="M1940" i="13"/>
  <c r="M1941" i="13"/>
  <c r="M1942" i="13"/>
  <c r="M1943" i="13"/>
  <c r="M1944" i="13"/>
  <c r="M1945" i="13"/>
  <c r="M1946" i="13"/>
  <c r="M1947" i="13"/>
  <c r="M1948" i="13"/>
  <c r="M1949" i="13"/>
  <c r="M1950" i="13"/>
  <c r="M1951" i="13"/>
  <c r="M1952" i="13"/>
  <c r="M1953" i="13"/>
  <c r="M1954" i="13"/>
  <c r="M1955" i="13"/>
  <c r="M1956" i="13"/>
  <c r="M1957" i="13"/>
  <c r="M1958" i="13"/>
  <c r="M1959" i="13"/>
  <c r="M1960" i="13"/>
  <c r="M1961" i="13"/>
  <c r="M1962" i="13"/>
  <c r="M1963" i="13"/>
  <c r="M1964" i="13"/>
  <c r="M1965" i="13"/>
  <c r="M1966" i="13"/>
  <c r="M1967" i="13"/>
  <c r="M1968" i="13"/>
  <c r="M1969" i="13"/>
  <c r="M1970" i="13"/>
  <c r="M1971" i="13"/>
  <c r="M1972" i="13"/>
  <c r="M1973" i="13"/>
  <c r="M1974" i="13"/>
  <c r="M1975" i="13"/>
  <c r="M1976" i="13"/>
  <c r="M1977" i="13"/>
  <c r="M1978" i="13"/>
  <c r="M1979" i="13"/>
  <c r="M1980" i="13"/>
  <c r="M1981" i="13"/>
  <c r="M1982" i="13"/>
  <c r="M1983" i="13"/>
  <c r="M1984" i="13"/>
  <c r="M1985" i="13"/>
  <c r="M1986" i="13"/>
  <c r="M1987" i="13"/>
  <c r="M1988" i="13"/>
  <c r="M1989" i="13"/>
  <c r="M1990" i="13"/>
  <c r="M1991" i="13"/>
  <c r="M1992" i="13"/>
  <c r="M1993" i="13"/>
  <c r="M1994" i="13"/>
  <c r="M1995" i="13"/>
  <c r="M1996" i="13"/>
  <c r="M1997" i="13"/>
  <c r="M1998" i="13"/>
  <c r="M1999" i="13"/>
  <c r="M2000" i="13"/>
  <c r="M2001" i="13"/>
  <c r="L2" i="13"/>
  <c r="L3" i="13"/>
  <c r="L4" i="13"/>
  <c r="L5" i="13"/>
  <c r="L6" i="13"/>
  <c r="L7" i="13"/>
  <c r="L8" i="13"/>
  <c r="L9" i="13"/>
  <c r="L10" i="13"/>
  <c r="L11" i="13"/>
  <c r="L12" i="13"/>
  <c r="L13" i="13"/>
  <c r="L14" i="13"/>
  <c r="L15" i="13"/>
  <c r="L16" i="13"/>
  <c r="L17" i="13"/>
  <c r="L18" i="13"/>
  <c r="L19" i="13"/>
  <c r="L20" i="13"/>
  <c r="L21" i="13"/>
  <c r="L22" i="13"/>
  <c r="L23" i="13"/>
  <c r="L24" i="13"/>
  <c r="L25" i="13"/>
  <c r="L26" i="13"/>
  <c r="L27" i="13"/>
  <c r="L28" i="13"/>
  <c r="L29" i="13"/>
  <c r="L30" i="13"/>
  <c r="L31" i="13"/>
  <c r="L32" i="13"/>
  <c r="L33" i="13"/>
  <c r="L34" i="13"/>
  <c r="L35" i="13"/>
  <c r="L36" i="13"/>
  <c r="L37" i="13"/>
  <c r="L38" i="13"/>
  <c r="L39" i="13"/>
  <c r="L40" i="13"/>
  <c r="L41" i="13"/>
  <c r="L42" i="13"/>
  <c r="L43" i="13"/>
  <c r="L44" i="13"/>
  <c r="L45" i="13"/>
  <c r="L46" i="13"/>
  <c r="L47" i="13"/>
  <c r="L48" i="13"/>
  <c r="L49" i="13"/>
  <c r="L50" i="13"/>
  <c r="L51" i="13"/>
  <c r="L52" i="13"/>
  <c r="L53" i="13"/>
  <c r="L54" i="13"/>
  <c r="L55" i="13"/>
  <c r="L56" i="13"/>
  <c r="L57" i="13"/>
  <c r="L58" i="13"/>
  <c r="L59" i="13"/>
  <c r="L60" i="13"/>
  <c r="L61" i="13"/>
  <c r="L62" i="13"/>
  <c r="L63" i="13"/>
  <c r="L64" i="13"/>
  <c r="L65" i="13"/>
  <c r="L66" i="13"/>
  <c r="L67" i="13"/>
  <c r="L68" i="13"/>
  <c r="L69" i="13"/>
  <c r="L70" i="13"/>
  <c r="L71" i="13"/>
  <c r="L72" i="13"/>
  <c r="L73" i="13"/>
  <c r="L74" i="13"/>
  <c r="L75" i="13"/>
  <c r="L76" i="13"/>
  <c r="L77" i="13"/>
  <c r="L78" i="13"/>
  <c r="L79" i="13"/>
  <c r="L80" i="13"/>
  <c r="L81" i="13"/>
  <c r="L82" i="13"/>
  <c r="L83" i="13"/>
  <c r="L84" i="13"/>
  <c r="L85" i="13"/>
  <c r="L86" i="13"/>
  <c r="L87" i="13"/>
  <c r="L88" i="13"/>
  <c r="L89" i="13"/>
  <c r="L90" i="13"/>
  <c r="L91" i="13"/>
  <c r="L92" i="13"/>
  <c r="L93" i="13"/>
  <c r="L94" i="13"/>
  <c r="L95" i="13"/>
  <c r="L96" i="13"/>
  <c r="L97" i="13"/>
  <c r="L98" i="13"/>
  <c r="L99" i="13"/>
  <c r="L100" i="13"/>
  <c r="L101" i="13"/>
  <c r="L102" i="13"/>
  <c r="L103" i="13"/>
  <c r="L104" i="13"/>
  <c r="L105" i="13"/>
  <c r="L106" i="13"/>
  <c r="L107" i="13"/>
  <c r="L108" i="13"/>
  <c r="L109" i="13"/>
  <c r="L110" i="13"/>
  <c r="L111" i="13"/>
  <c r="L112" i="13"/>
  <c r="L113" i="13"/>
  <c r="L114" i="13"/>
  <c r="L115" i="13"/>
  <c r="L116" i="13"/>
  <c r="L117" i="13"/>
  <c r="L118" i="13"/>
  <c r="L119" i="13"/>
  <c r="L120" i="13"/>
  <c r="L121" i="13"/>
  <c r="L122" i="13"/>
  <c r="L123" i="13"/>
  <c r="L124" i="13"/>
  <c r="L125" i="13"/>
  <c r="L126" i="13"/>
  <c r="L127" i="13"/>
  <c r="L128" i="13"/>
  <c r="L129" i="13"/>
  <c r="L130" i="13"/>
  <c r="L131" i="13"/>
  <c r="L132" i="13"/>
  <c r="L133" i="13"/>
  <c r="L134" i="13"/>
  <c r="L135" i="13"/>
  <c r="L136" i="13"/>
  <c r="L137" i="13"/>
  <c r="L138" i="13"/>
  <c r="L139" i="13"/>
  <c r="L140" i="13"/>
  <c r="L141" i="13"/>
  <c r="L142" i="13"/>
  <c r="L143" i="13"/>
  <c r="L144" i="13"/>
  <c r="L145" i="13"/>
  <c r="L146" i="13"/>
  <c r="L147" i="13"/>
  <c r="L148" i="13"/>
  <c r="L149" i="13"/>
  <c r="L150" i="13"/>
  <c r="L151" i="13"/>
  <c r="L152" i="13"/>
  <c r="L153" i="13"/>
  <c r="L154" i="13"/>
  <c r="L155" i="13"/>
  <c r="L156" i="13"/>
  <c r="L157" i="13"/>
  <c r="L158" i="13"/>
  <c r="L159" i="13"/>
  <c r="L160" i="13"/>
  <c r="L161" i="13"/>
  <c r="L162" i="13"/>
  <c r="L163" i="13"/>
  <c r="L164" i="13"/>
  <c r="L165" i="13"/>
  <c r="L166" i="13"/>
  <c r="L167" i="13"/>
  <c r="L168" i="13"/>
  <c r="L169" i="13"/>
  <c r="L170" i="13"/>
  <c r="L171" i="13"/>
  <c r="L172" i="13"/>
  <c r="L173" i="13"/>
  <c r="L174" i="13"/>
  <c r="L175" i="13"/>
  <c r="L176" i="13"/>
  <c r="L177" i="13"/>
  <c r="L178" i="13"/>
  <c r="L179" i="13"/>
  <c r="L180" i="13"/>
  <c r="L181" i="13"/>
  <c r="L182" i="13"/>
  <c r="L183" i="13"/>
  <c r="L184" i="13"/>
  <c r="L185" i="13"/>
  <c r="L186" i="13"/>
  <c r="L187" i="13"/>
  <c r="L188" i="13"/>
  <c r="L189" i="13"/>
  <c r="L190" i="13"/>
  <c r="L191" i="13"/>
  <c r="L192" i="13"/>
  <c r="L193" i="13"/>
  <c r="L194" i="13"/>
  <c r="L195" i="13"/>
  <c r="L196" i="13"/>
  <c r="L197" i="13"/>
  <c r="L198" i="13"/>
  <c r="L199" i="13"/>
  <c r="L200" i="13"/>
  <c r="L201" i="13"/>
  <c r="L202" i="13"/>
  <c r="L203" i="13"/>
  <c r="L204" i="13"/>
  <c r="L205" i="13"/>
  <c r="L206" i="13"/>
  <c r="L207" i="13"/>
  <c r="L208" i="13"/>
  <c r="L209" i="13"/>
  <c r="L210" i="13"/>
  <c r="L211" i="13"/>
  <c r="L212" i="13"/>
  <c r="L213" i="13"/>
  <c r="L214" i="13"/>
  <c r="L215" i="13"/>
  <c r="L216" i="13"/>
  <c r="L217" i="13"/>
  <c r="L218" i="13"/>
  <c r="L219" i="13"/>
  <c r="L220" i="13"/>
  <c r="L221" i="13"/>
  <c r="L222" i="13"/>
  <c r="L223" i="13"/>
  <c r="L224" i="13"/>
  <c r="L225" i="13"/>
  <c r="L226" i="13"/>
  <c r="L227" i="13"/>
  <c r="L228" i="13"/>
  <c r="L229" i="13"/>
  <c r="L230" i="13"/>
  <c r="L231" i="13"/>
  <c r="L232" i="13"/>
  <c r="L233" i="13"/>
  <c r="L234" i="13"/>
  <c r="L235" i="13"/>
  <c r="L236" i="13"/>
  <c r="L237" i="13"/>
  <c r="L238" i="13"/>
  <c r="L239" i="13"/>
  <c r="L240" i="13"/>
  <c r="L241" i="13"/>
  <c r="L242" i="13"/>
  <c r="L243" i="13"/>
  <c r="L244" i="13"/>
  <c r="L245" i="13"/>
  <c r="L246" i="13"/>
  <c r="L247" i="13"/>
  <c r="L248" i="13"/>
  <c r="L249" i="13"/>
  <c r="L250" i="13"/>
  <c r="L251" i="13"/>
  <c r="L252" i="13"/>
  <c r="L253" i="13"/>
  <c r="L254" i="13"/>
  <c r="L255" i="13"/>
  <c r="L256" i="13"/>
  <c r="L257" i="13"/>
  <c r="L258" i="13"/>
  <c r="L259" i="13"/>
  <c r="L260" i="13"/>
  <c r="L261" i="13"/>
  <c r="L262" i="13"/>
  <c r="L263" i="13"/>
  <c r="L264" i="13"/>
  <c r="L265" i="13"/>
  <c r="L266" i="13"/>
  <c r="L267" i="13"/>
  <c r="L268" i="13"/>
  <c r="L269" i="13"/>
  <c r="L270" i="13"/>
  <c r="L271" i="13"/>
  <c r="L272" i="13"/>
  <c r="L273" i="13"/>
  <c r="L274" i="13"/>
  <c r="L275" i="13"/>
  <c r="L276" i="13"/>
  <c r="L277" i="13"/>
  <c r="L278" i="13"/>
  <c r="L279" i="13"/>
  <c r="L280" i="13"/>
  <c r="L281" i="13"/>
  <c r="L282" i="13"/>
  <c r="L283" i="13"/>
  <c r="L284" i="13"/>
  <c r="L285" i="13"/>
  <c r="L286" i="13"/>
  <c r="L287" i="13"/>
  <c r="L288" i="13"/>
  <c r="L289" i="13"/>
  <c r="L290" i="13"/>
  <c r="L291" i="13"/>
  <c r="L292" i="13"/>
  <c r="L293" i="13"/>
  <c r="L294" i="13"/>
  <c r="L295" i="13"/>
  <c r="L296" i="13"/>
  <c r="L297" i="13"/>
  <c r="L298" i="13"/>
  <c r="L299" i="13"/>
  <c r="L300" i="13"/>
  <c r="L301" i="13"/>
  <c r="L302" i="13"/>
  <c r="L303" i="13"/>
  <c r="L304" i="13"/>
  <c r="L305" i="13"/>
  <c r="L306" i="13"/>
  <c r="L307" i="13"/>
  <c r="L308" i="13"/>
  <c r="L309" i="13"/>
  <c r="L310" i="13"/>
  <c r="L311" i="13"/>
  <c r="L312" i="13"/>
  <c r="L313" i="13"/>
  <c r="L314" i="13"/>
  <c r="L315" i="13"/>
  <c r="L316" i="13"/>
  <c r="L317" i="13"/>
  <c r="L318" i="13"/>
  <c r="L319" i="13"/>
  <c r="L320" i="13"/>
  <c r="L321" i="13"/>
  <c r="L322" i="13"/>
  <c r="L323" i="13"/>
  <c r="L324" i="13"/>
  <c r="L325" i="13"/>
  <c r="L326" i="13"/>
  <c r="L327" i="13"/>
  <c r="L328" i="13"/>
  <c r="L329" i="13"/>
  <c r="L330" i="13"/>
  <c r="L331" i="13"/>
  <c r="L332" i="13"/>
  <c r="L333" i="13"/>
  <c r="L334" i="13"/>
  <c r="L335" i="13"/>
  <c r="L336" i="13"/>
  <c r="L337" i="13"/>
  <c r="L338" i="13"/>
  <c r="L339" i="13"/>
  <c r="L340" i="13"/>
  <c r="L341" i="13"/>
  <c r="L342" i="13"/>
  <c r="L343" i="13"/>
  <c r="L344" i="13"/>
  <c r="L345" i="13"/>
  <c r="L346" i="13"/>
  <c r="L347" i="13"/>
  <c r="L348" i="13"/>
  <c r="L349" i="13"/>
  <c r="L350" i="13"/>
  <c r="L351" i="13"/>
  <c r="L352" i="13"/>
  <c r="L353" i="13"/>
  <c r="L354" i="13"/>
  <c r="L355" i="13"/>
  <c r="L356" i="13"/>
  <c r="L357" i="13"/>
  <c r="L358" i="13"/>
  <c r="L359" i="13"/>
  <c r="L360" i="13"/>
  <c r="L361" i="13"/>
  <c r="L362" i="13"/>
  <c r="L363" i="13"/>
  <c r="L364" i="13"/>
  <c r="L365" i="13"/>
  <c r="L366" i="13"/>
  <c r="L367" i="13"/>
  <c r="L368" i="13"/>
  <c r="L369" i="13"/>
  <c r="L370" i="13"/>
  <c r="L371" i="13"/>
  <c r="L372" i="13"/>
  <c r="L373" i="13"/>
  <c r="L374" i="13"/>
  <c r="L375" i="13"/>
  <c r="L376" i="13"/>
  <c r="L377" i="13"/>
  <c r="L378" i="13"/>
  <c r="L379" i="13"/>
  <c r="L380" i="13"/>
  <c r="L381" i="13"/>
  <c r="L382" i="13"/>
  <c r="L383" i="13"/>
  <c r="L384" i="13"/>
  <c r="L385" i="13"/>
  <c r="L386" i="13"/>
  <c r="L387" i="13"/>
  <c r="L388" i="13"/>
  <c r="L389" i="13"/>
  <c r="L390" i="13"/>
  <c r="L391" i="13"/>
  <c r="L392" i="13"/>
  <c r="L393" i="13"/>
  <c r="L394" i="13"/>
  <c r="L395" i="13"/>
  <c r="L396" i="13"/>
  <c r="L397" i="13"/>
  <c r="L398" i="13"/>
  <c r="L399" i="13"/>
  <c r="L400" i="13"/>
  <c r="L401" i="13"/>
  <c r="L402" i="13"/>
  <c r="L403" i="13"/>
  <c r="L404" i="13"/>
  <c r="L405" i="13"/>
  <c r="L406" i="13"/>
  <c r="L407" i="13"/>
  <c r="L408" i="13"/>
  <c r="L409" i="13"/>
  <c r="L410" i="13"/>
  <c r="L411" i="13"/>
  <c r="L412" i="13"/>
  <c r="L413" i="13"/>
  <c r="L414" i="13"/>
  <c r="L415" i="13"/>
  <c r="L416" i="13"/>
  <c r="L417" i="13"/>
  <c r="L418" i="13"/>
  <c r="L419" i="13"/>
  <c r="L420" i="13"/>
  <c r="L421" i="13"/>
  <c r="L422" i="13"/>
  <c r="L423" i="13"/>
  <c r="L424" i="13"/>
  <c r="L425" i="13"/>
  <c r="L426" i="13"/>
  <c r="L427" i="13"/>
  <c r="L428" i="13"/>
  <c r="L429" i="13"/>
  <c r="L430" i="13"/>
  <c r="L431" i="13"/>
  <c r="L432" i="13"/>
  <c r="L433" i="13"/>
  <c r="L434" i="13"/>
  <c r="L435" i="13"/>
  <c r="L436" i="13"/>
  <c r="L437" i="13"/>
  <c r="L438" i="13"/>
  <c r="L439" i="13"/>
  <c r="L440" i="13"/>
  <c r="L441" i="13"/>
  <c r="L442" i="13"/>
  <c r="L443" i="13"/>
  <c r="L444" i="13"/>
  <c r="L445" i="13"/>
  <c r="L446" i="13"/>
  <c r="L447" i="13"/>
  <c r="L448" i="13"/>
  <c r="L449" i="13"/>
  <c r="L450" i="13"/>
  <c r="L451" i="13"/>
  <c r="L452" i="13"/>
  <c r="L453" i="13"/>
  <c r="L454" i="13"/>
  <c r="L455" i="13"/>
  <c r="L456" i="13"/>
  <c r="L457" i="13"/>
  <c r="L458" i="13"/>
  <c r="L459" i="13"/>
  <c r="L460" i="13"/>
  <c r="L461" i="13"/>
  <c r="L462" i="13"/>
  <c r="L463" i="13"/>
  <c r="L464" i="13"/>
  <c r="L465" i="13"/>
  <c r="L466" i="13"/>
  <c r="L467" i="13"/>
  <c r="L468" i="13"/>
  <c r="L469" i="13"/>
  <c r="L470" i="13"/>
  <c r="L471" i="13"/>
  <c r="L472" i="13"/>
  <c r="L473" i="13"/>
  <c r="L474" i="13"/>
  <c r="L475" i="13"/>
  <c r="L476" i="13"/>
  <c r="L477" i="13"/>
  <c r="L478" i="13"/>
  <c r="L479" i="13"/>
  <c r="L480" i="13"/>
  <c r="L481" i="13"/>
  <c r="L482" i="13"/>
  <c r="L483" i="13"/>
  <c r="L484" i="13"/>
  <c r="L485" i="13"/>
  <c r="L486" i="13"/>
  <c r="L487" i="13"/>
  <c r="L488" i="13"/>
  <c r="L489" i="13"/>
  <c r="L490" i="13"/>
  <c r="L491" i="13"/>
  <c r="L492" i="13"/>
  <c r="L493" i="13"/>
  <c r="L494" i="13"/>
  <c r="L495" i="13"/>
  <c r="L496" i="13"/>
  <c r="L497" i="13"/>
  <c r="L498" i="13"/>
  <c r="L499" i="13"/>
  <c r="L500" i="13"/>
  <c r="L501" i="13"/>
  <c r="L502" i="13"/>
  <c r="L503" i="13"/>
  <c r="L504" i="13"/>
  <c r="L505" i="13"/>
  <c r="L506" i="13"/>
  <c r="L507" i="13"/>
  <c r="L508" i="13"/>
  <c r="L509" i="13"/>
  <c r="L510" i="13"/>
  <c r="L511" i="13"/>
  <c r="L512" i="13"/>
  <c r="L513" i="13"/>
  <c r="L514" i="13"/>
  <c r="L515" i="13"/>
  <c r="L516" i="13"/>
  <c r="L517" i="13"/>
  <c r="L518" i="13"/>
  <c r="L519" i="13"/>
  <c r="L520" i="13"/>
  <c r="L521" i="13"/>
  <c r="L522" i="13"/>
  <c r="L523" i="13"/>
  <c r="L524" i="13"/>
  <c r="L525" i="13"/>
  <c r="L526" i="13"/>
  <c r="L527" i="13"/>
  <c r="L528" i="13"/>
  <c r="L529" i="13"/>
  <c r="L530" i="13"/>
  <c r="L531" i="13"/>
  <c r="L532" i="13"/>
  <c r="L533" i="13"/>
  <c r="L534" i="13"/>
  <c r="L535" i="13"/>
  <c r="L536" i="13"/>
  <c r="L537" i="13"/>
  <c r="L538" i="13"/>
  <c r="L539" i="13"/>
  <c r="L540" i="13"/>
  <c r="L541" i="13"/>
  <c r="L542" i="13"/>
  <c r="L543" i="13"/>
  <c r="L544" i="13"/>
  <c r="L545" i="13"/>
  <c r="L546" i="13"/>
  <c r="L547" i="13"/>
  <c r="L548" i="13"/>
  <c r="L549" i="13"/>
  <c r="L550" i="13"/>
  <c r="L551" i="13"/>
  <c r="L552" i="13"/>
  <c r="L553" i="13"/>
  <c r="L554" i="13"/>
  <c r="L555" i="13"/>
  <c r="L556" i="13"/>
  <c r="L557" i="13"/>
  <c r="L558" i="13"/>
  <c r="L559" i="13"/>
  <c r="L560" i="13"/>
  <c r="L561" i="13"/>
  <c r="L562" i="13"/>
  <c r="L563" i="13"/>
  <c r="L564" i="13"/>
  <c r="L565" i="13"/>
  <c r="L566" i="13"/>
  <c r="L567" i="13"/>
  <c r="L568" i="13"/>
  <c r="L569" i="13"/>
  <c r="L570" i="13"/>
  <c r="L571" i="13"/>
  <c r="L572" i="13"/>
  <c r="L573" i="13"/>
  <c r="L574" i="13"/>
  <c r="L575" i="13"/>
  <c r="L576" i="13"/>
  <c r="L577" i="13"/>
  <c r="L578" i="13"/>
  <c r="L579" i="13"/>
  <c r="L580" i="13"/>
  <c r="L581" i="13"/>
  <c r="L582" i="13"/>
  <c r="L583" i="13"/>
  <c r="L584" i="13"/>
  <c r="L585" i="13"/>
  <c r="L586" i="13"/>
  <c r="L587" i="13"/>
  <c r="L588" i="13"/>
  <c r="L589" i="13"/>
  <c r="L590" i="13"/>
  <c r="L591" i="13"/>
  <c r="L592" i="13"/>
  <c r="L593" i="13"/>
  <c r="L594" i="13"/>
  <c r="L595" i="13"/>
  <c r="L596" i="13"/>
  <c r="L597" i="13"/>
  <c r="L598" i="13"/>
  <c r="L599" i="13"/>
  <c r="L600" i="13"/>
  <c r="L601" i="13"/>
  <c r="L602" i="13"/>
  <c r="L603" i="13"/>
  <c r="L604" i="13"/>
  <c r="L605" i="13"/>
  <c r="L606" i="13"/>
  <c r="L607" i="13"/>
  <c r="L608" i="13"/>
  <c r="L609" i="13"/>
  <c r="L610" i="13"/>
  <c r="L611" i="13"/>
  <c r="L612" i="13"/>
  <c r="L613" i="13"/>
  <c r="L614" i="13"/>
  <c r="L615" i="13"/>
  <c r="L616" i="13"/>
  <c r="L617" i="13"/>
  <c r="L618" i="13"/>
  <c r="L619" i="13"/>
  <c r="L620" i="13"/>
  <c r="L621" i="13"/>
  <c r="L622" i="13"/>
  <c r="L623" i="13"/>
  <c r="L624" i="13"/>
  <c r="L625" i="13"/>
  <c r="L626" i="13"/>
  <c r="L627" i="13"/>
  <c r="L628" i="13"/>
  <c r="L629" i="13"/>
  <c r="L630" i="13"/>
  <c r="L631" i="13"/>
  <c r="L632" i="13"/>
  <c r="L633" i="13"/>
  <c r="L634" i="13"/>
  <c r="L635" i="13"/>
  <c r="L636" i="13"/>
  <c r="L637" i="13"/>
  <c r="L638" i="13"/>
  <c r="L639" i="13"/>
  <c r="L640" i="13"/>
  <c r="L641" i="13"/>
  <c r="L642" i="13"/>
  <c r="L643" i="13"/>
  <c r="L644" i="13"/>
  <c r="L645" i="13"/>
  <c r="L646" i="13"/>
  <c r="L647" i="13"/>
  <c r="L648" i="13"/>
  <c r="L649" i="13"/>
  <c r="L650" i="13"/>
  <c r="L651" i="13"/>
  <c r="L652" i="13"/>
  <c r="L653" i="13"/>
  <c r="L654" i="13"/>
  <c r="L655" i="13"/>
  <c r="L656" i="13"/>
  <c r="L657" i="13"/>
  <c r="L658" i="13"/>
  <c r="L659" i="13"/>
  <c r="L660" i="13"/>
  <c r="L661" i="13"/>
  <c r="L662" i="13"/>
  <c r="L663" i="13"/>
  <c r="L664" i="13"/>
  <c r="L665" i="13"/>
  <c r="L666" i="13"/>
  <c r="L667" i="13"/>
  <c r="L668" i="13"/>
  <c r="L669" i="13"/>
  <c r="L670" i="13"/>
  <c r="L671" i="13"/>
  <c r="L672" i="13"/>
  <c r="L673" i="13"/>
  <c r="L674" i="13"/>
  <c r="L675" i="13"/>
  <c r="L676" i="13"/>
  <c r="L677" i="13"/>
  <c r="L678" i="13"/>
  <c r="L679" i="13"/>
  <c r="L680" i="13"/>
  <c r="L681" i="13"/>
  <c r="L682" i="13"/>
  <c r="L683" i="13"/>
  <c r="L684" i="13"/>
  <c r="L685" i="13"/>
  <c r="L686" i="13"/>
  <c r="L687" i="13"/>
  <c r="L688" i="13"/>
  <c r="L689" i="13"/>
  <c r="L690" i="13"/>
  <c r="L691" i="13"/>
  <c r="L692" i="13"/>
  <c r="L693" i="13"/>
  <c r="L694" i="13"/>
  <c r="L695" i="13"/>
  <c r="L696" i="13"/>
  <c r="L697" i="13"/>
  <c r="L698" i="13"/>
  <c r="L699" i="13"/>
  <c r="L700" i="13"/>
  <c r="L701" i="13"/>
  <c r="L702" i="13"/>
  <c r="L703" i="13"/>
  <c r="L704" i="13"/>
  <c r="L705" i="13"/>
  <c r="L706" i="13"/>
  <c r="L707" i="13"/>
  <c r="L708" i="13"/>
  <c r="L709" i="13"/>
  <c r="L710" i="13"/>
  <c r="L711" i="13"/>
  <c r="L712" i="13"/>
  <c r="L713" i="13"/>
  <c r="L714" i="13"/>
  <c r="L715" i="13"/>
  <c r="L716" i="13"/>
  <c r="L717" i="13"/>
  <c r="L718" i="13"/>
  <c r="L719" i="13"/>
  <c r="L720" i="13"/>
  <c r="L721" i="13"/>
  <c r="L722" i="13"/>
  <c r="L723" i="13"/>
  <c r="L724" i="13"/>
  <c r="L725" i="13"/>
  <c r="L726" i="13"/>
  <c r="L727" i="13"/>
  <c r="L728" i="13"/>
  <c r="L729" i="13"/>
  <c r="L730" i="13"/>
  <c r="L731" i="13"/>
  <c r="L732" i="13"/>
  <c r="L733" i="13"/>
  <c r="L734" i="13"/>
  <c r="L735" i="13"/>
  <c r="L736" i="13"/>
  <c r="L737" i="13"/>
  <c r="L738" i="13"/>
  <c r="L739" i="13"/>
  <c r="L740" i="13"/>
  <c r="L741" i="13"/>
  <c r="L742" i="13"/>
  <c r="L743" i="13"/>
  <c r="L744" i="13"/>
  <c r="L745" i="13"/>
  <c r="L746" i="13"/>
  <c r="L747" i="13"/>
  <c r="L748" i="13"/>
  <c r="L749" i="13"/>
  <c r="L750" i="13"/>
  <c r="L751" i="13"/>
  <c r="L752" i="13"/>
  <c r="L753" i="13"/>
  <c r="L754" i="13"/>
  <c r="L755" i="13"/>
  <c r="L756" i="13"/>
  <c r="L757" i="13"/>
  <c r="L758" i="13"/>
  <c r="L759" i="13"/>
  <c r="L760" i="13"/>
  <c r="L761" i="13"/>
  <c r="L762" i="13"/>
  <c r="L763" i="13"/>
  <c r="L764" i="13"/>
  <c r="L765" i="13"/>
  <c r="L766" i="13"/>
  <c r="L767" i="13"/>
  <c r="L768" i="13"/>
  <c r="L769" i="13"/>
  <c r="L770" i="13"/>
  <c r="L771" i="13"/>
  <c r="L772" i="13"/>
  <c r="L773" i="13"/>
  <c r="L774" i="13"/>
  <c r="L775" i="13"/>
  <c r="L776" i="13"/>
  <c r="L777" i="13"/>
  <c r="L778" i="13"/>
  <c r="L779" i="13"/>
  <c r="L780" i="13"/>
  <c r="L781" i="13"/>
  <c r="L782" i="13"/>
  <c r="L783" i="13"/>
  <c r="L784" i="13"/>
  <c r="L785" i="13"/>
  <c r="L786" i="13"/>
  <c r="L787" i="13"/>
  <c r="L788" i="13"/>
  <c r="L789" i="13"/>
  <c r="L790" i="13"/>
  <c r="L791" i="13"/>
  <c r="L792" i="13"/>
  <c r="L793" i="13"/>
  <c r="L794" i="13"/>
  <c r="L795" i="13"/>
  <c r="L796" i="13"/>
  <c r="L797" i="13"/>
  <c r="L798" i="13"/>
  <c r="L799" i="13"/>
  <c r="L800" i="13"/>
  <c r="L801" i="13"/>
  <c r="L802" i="13"/>
  <c r="L803" i="13"/>
  <c r="L804" i="13"/>
  <c r="L805" i="13"/>
  <c r="L806" i="13"/>
  <c r="L807" i="13"/>
  <c r="L808" i="13"/>
  <c r="L809" i="13"/>
  <c r="L810" i="13"/>
  <c r="L811" i="13"/>
  <c r="L812" i="13"/>
  <c r="L813" i="13"/>
  <c r="L814" i="13"/>
  <c r="L815" i="13"/>
  <c r="L816" i="13"/>
  <c r="L817" i="13"/>
  <c r="L818" i="13"/>
  <c r="L819" i="13"/>
  <c r="L820" i="13"/>
  <c r="L821" i="13"/>
  <c r="L822" i="13"/>
  <c r="L823" i="13"/>
  <c r="L824" i="13"/>
  <c r="L825" i="13"/>
  <c r="L826" i="13"/>
  <c r="L827" i="13"/>
  <c r="L828" i="13"/>
  <c r="L829" i="13"/>
  <c r="L830" i="13"/>
  <c r="L831" i="13"/>
  <c r="L832" i="13"/>
  <c r="L833" i="13"/>
  <c r="L834" i="13"/>
  <c r="L835" i="13"/>
  <c r="L836" i="13"/>
  <c r="L837" i="13"/>
  <c r="L838" i="13"/>
  <c r="L839" i="13"/>
  <c r="L840" i="13"/>
  <c r="L841" i="13"/>
  <c r="L842" i="13"/>
  <c r="L843" i="13"/>
  <c r="L844" i="13"/>
  <c r="L845" i="13"/>
  <c r="L846" i="13"/>
  <c r="L847" i="13"/>
  <c r="L848" i="13"/>
  <c r="L849" i="13"/>
  <c r="L850" i="13"/>
  <c r="L851" i="13"/>
  <c r="L852" i="13"/>
  <c r="L853" i="13"/>
  <c r="L854" i="13"/>
  <c r="L855" i="13"/>
  <c r="L856" i="13"/>
  <c r="L857" i="13"/>
  <c r="L858" i="13"/>
  <c r="L859" i="13"/>
  <c r="L860" i="13"/>
  <c r="L861" i="13"/>
  <c r="L862" i="13"/>
  <c r="L863" i="13"/>
  <c r="L864" i="13"/>
  <c r="L865" i="13"/>
  <c r="L866" i="13"/>
  <c r="L867" i="13"/>
  <c r="L868" i="13"/>
  <c r="L869" i="13"/>
  <c r="L870" i="13"/>
  <c r="L871" i="13"/>
  <c r="L872" i="13"/>
  <c r="L873" i="13"/>
  <c r="L874" i="13"/>
  <c r="L875" i="13"/>
  <c r="L876" i="13"/>
  <c r="L877" i="13"/>
  <c r="L878" i="13"/>
  <c r="L879" i="13"/>
  <c r="L880" i="13"/>
  <c r="L881" i="13"/>
  <c r="L882" i="13"/>
  <c r="L883" i="13"/>
  <c r="L884" i="13"/>
  <c r="L885" i="13"/>
  <c r="L886" i="13"/>
  <c r="L887" i="13"/>
  <c r="L888" i="13"/>
  <c r="L889" i="13"/>
  <c r="L890" i="13"/>
  <c r="L891" i="13"/>
  <c r="L892" i="13"/>
  <c r="L893" i="13"/>
  <c r="L894" i="13"/>
  <c r="L895" i="13"/>
  <c r="L896" i="13"/>
  <c r="L897" i="13"/>
  <c r="L898" i="13"/>
  <c r="L899" i="13"/>
  <c r="L900" i="13"/>
  <c r="L901" i="13"/>
  <c r="L902" i="13"/>
  <c r="L903" i="13"/>
  <c r="L904" i="13"/>
  <c r="L905" i="13"/>
  <c r="L906" i="13"/>
  <c r="L907" i="13"/>
  <c r="L908" i="13"/>
  <c r="L909" i="13"/>
  <c r="L910" i="13"/>
  <c r="L911" i="13"/>
  <c r="L912" i="13"/>
  <c r="L913" i="13"/>
  <c r="L914" i="13"/>
  <c r="L915" i="13"/>
  <c r="L916" i="13"/>
  <c r="L917" i="13"/>
  <c r="L918" i="13"/>
  <c r="L919" i="13"/>
  <c r="L920" i="13"/>
  <c r="L921" i="13"/>
  <c r="L922" i="13"/>
  <c r="L923" i="13"/>
  <c r="L924" i="13"/>
  <c r="L925" i="13"/>
  <c r="L926" i="13"/>
  <c r="L927" i="13"/>
  <c r="L928" i="13"/>
  <c r="L929" i="13"/>
  <c r="L930" i="13"/>
  <c r="L931" i="13"/>
  <c r="L932" i="13"/>
  <c r="L933" i="13"/>
  <c r="L934" i="13"/>
  <c r="L935" i="13"/>
  <c r="L936" i="13"/>
  <c r="L937" i="13"/>
  <c r="L938" i="13"/>
  <c r="L939" i="13"/>
  <c r="L940" i="13"/>
  <c r="L941" i="13"/>
  <c r="L942" i="13"/>
  <c r="L943" i="13"/>
  <c r="L944" i="13"/>
  <c r="L945" i="13"/>
  <c r="L946" i="13"/>
  <c r="L947" i="13"/>
  <c r="L948" i="13"/>
  <c r="L949" i="13"/>
  <c r="L950" i="13"/>
  <c r="L951" i="13"/>
  <c r="L952" i="13"/>
  <c r="L953" i="13"/>
  <c r="L954" i="13"/>
  <c r="L955" i="13"/>
  <c r="L956" i="13"/>
  <c r="L957" i="13"/>
  <c r="L958" i="13"/>
  <c r="L959" i="13"/>
  <c r="L960" i="13"/>
  <c r="L961" i="13"/>
  <c r="L962" i="13"/>
  <c r="L963" i="13"/>
  <c r="L964" i="13"/>
  <c r="L965" i="13"/>
  <c r="L966" i="13"/>
  <c r="L967" i="13"/>
  <c r="L968" i="13"/>
  <c r="L969" i="13"/>
  <c r="L970" i="13"/>
  <c r="L971" i="13"/>
  <c r="L972" i="13"/>
  <c r="L973" i="13"/>
  <c r="L974" i="13"/>
  <c r="L975" i="13"/>
  <c r="L976" i="13"/>
  <c r="L977" i="13"/>
  <c r="L978" i="13"/>
  <c r="L979" i="13"/>
  <c r="L980" i="13"/>
  <c r="L981" i="13"/>
  <c r="L982" i="13"/>
  <c r="L983" i="13"/>
  <c r="L984" i="13"/>
  <c r="L985" i="13"/>
  <c r="L986" i="13"/>
  <c r="L987" i="13"/>
  <c r="L988" i="13"/>
  <c r="L989" i="13"/>
  <c r="L990" i="13"/>
  <c r="L991" i="13"/>
  <c r="L992" i="13"/>
  <c r="L993" i="13"/>
  <c r="L994" i="13"/>
  <c r="L995" i="13"/>
  <c r="L996" i="13"/>
  <c r="L997" i="13"/>
  <c r="L998" i="13"/>
  <c r="L999" i="13"/>
  <c r="L1000" i="13"/>
  <c r="L1001" i="13"/>
  <c r="L1002" i="13"/>
  <c r="L1003" i="13"/>
  <c r="L1004" i="13"/>
  <c r="L1005" i="13"/>
  <c r="L1006" i="13"/>
  <c r="L1007" i="13"/>
  <c r="L1008" i="13"/>
  <c r="L1009" i="13"/>
  <c r="L1010" i="13"/>
  <c r="L1011" i="13"/>
  <c r="L1012" i="13"/>
  <c r="L1013" i="13"/>
  <c r="L1014" i="13"/>
  <c r="L1015" i="13"/>
  <c r="L1016" i="13"/>
  <c r="L1017" i="13"/>
  <c r="L1018" i="13"/>
  <c r="L1019" i="13"/>
  <c r="L1020" i="13"/>
  <c r="L1021" i="13"/>
  <c r="L1022" i="13"/>
  <c r="L1023" i="13"/>
  <c r="L1024" i="13"/>
  <c r="L1025" i="13"/>
  <c r="L1026" i="13"/>
  <c r="L1027" i="13"/>
  <c r="L1028" i="13"/>
  <c r="L1029" i="13"/>
  <c r="L1030" i="13"/>
  <c r="L1031" i="13"/>
  <c r="L1032" i="13"/>
  <c r="L1033" i="13"/>
  <c r="L1034" i="13"/>
  <c r="L1035" i="13"/>
  <c r="L1036" i="13"/>
  <c r="L1037" i="13"/>
  <c r="L1038" i="13"/>
  <c r="L1039" i="13"/>
  <c r="L1040" i="13"/>
  <c r="L1041" i="13"/>
  <c r="L1042" i="13"/>
  <c r="L1043" i="13"/>
  <c r="L1044" i="13"/>
  <c r="L1045" i="13"/>
  <c r="L1046" i="13"/>
  <c r="L1047" i="13"/>
  <c r="L1048" i="13"/>
  <c r="L1049" i="13"/>
  <c r="L1050" i="13"/>
  <c r="L1051" i="13"/>
  <c r="L1052" i="13"/>
  <c r="L1053" i="13"/>
  <c r="L1054" i="13"/>
  <c r="L1055" i="13"/>
  <c r="L1056" i="13"/>
  <c r="L1057" i="13"/>
  <c r="L1058" i="13"/>
  <c r="L1059" i="13"/>
  <c r="L1060" i="13"/>
  <c r="L1061" i="13"/>
  <c r="L1062" i="13"/>
  <c r="L1063" i="13"/>
  <c r="L1064" i="13"/>
  <c r="L1065" i="13"/>
  <c r="L1066" i="13"/>
  <c r="L1067" i="13"/>
  <c r="L1068" i="13"/>
  <c r="L1069" i="13"/>
  <c r="L1070" i="13"/>
  <c r="L1071" i="13"/>
  <c r="L1072" i="13"/>
  <c r="L1073" i="13"/>
  <c r="L1074" i="13"/>
  <c r="L1075" i="13"/>
  <c r="L1076" i="13"/>
  <c r="L1077" i="13"/>
  <c r="L1078" i="13"/>
  <c r="L1079" i="13"/>
  <c r="L1080" i="13"/>
  <c r="L1081" i="13"/>
  <c r="L1082" i="13"/>
  <c r="L1083" i="13"/>
  <c r="L1084" i="13"/>
  <c r="L1085" i="13"/>
  <c r="L1086" i="13"/>
  <c r="L1087" i="13"/>
  <c r="L1088" i="13"/>
  <c r="L1089" i="13"/>
  <c r="L1090" i="13"/>
  <c r="L1091" i="13"/>
  <c r="L1092" i="13"/>
  <c r="L1093" i="13"/>
  <c r="L1094" i="13"/>
  <c r="L1095" i="13"/>
  <c r="L1096" i="13"/>
  <c r="L1097" i="13"/>
  <c r="L1098" i="13"/>
  <c r="L1099" i="13"/>
  <c r="L1100" i="13"/>
  <c r="L1101" i="13"/>
  <c r="L1102" i="13"/>
  <c r="L1103" i="13"/>
  <c r="L1104" i="13"/>
  <c r="L1105" i="13"/>
  <c r="L1106" i="13"/>
  <c r="L1107" i="13"/>
  <c r="L1108" i="13"/>
  <c r="L1109" i="13"/>
  <c r="L1110" i="13"/>
  <c r="L1111" i="13"/>
  <c r="L1112" i="13"/>
  <c r="L1113" i="13"/>
  <c r="L1114" i="13"/>
  <c r="L1115" i="13"/>
  <c r="L1116" i="13"/>
  <c r="L1117" i="13"/>
  <c r="L1118" i="13"/>
  <c r="L1119" i="13"/>
  <c r="L1120" i="13"/>
  <c r="L1121" i="13"/>
  <c r="L1122" i="13"/>
  <c r="L1123" i="13"/>
  <c r="L1124" i="13"/>
  <c r="L1125" i="13"/>
  <c r="L1126" i="13"/>
  <c r="L1127" i="13"/>
  <c r="L1128" i="13"/>
  <c r="L1129" i="13"/>
  <c r="L1130" i="13"/>
  <c r="L1131" i="13"/>
  <c r="L1132" i="13"/>
  <c r="L1133" i="13"/>
  <c r="L1134" i="13"/>
  <c r="L1135" i="13"/>
  <c r="L1136" i="13"/>
  <c r="L1137" i="13"/>
  <c r="L1138" i="13"/>
  <c r="L1139" i="13"/>
  <c r="L1140" i="13"/>
  <c r="L1141" i="13"/>
  <c r="L1142" i="13"/>
  <c r="L1143" i="13"/>
  <c r="L1144" i="13"/>
  <c r="L1145" i="13"/>
  <c r="L1146" i="13"/>
  <c r="L1147" i="13"/>
  <c r="L1148" i="13"/>
  <c r="L1149" i="13"/>
  <c r="L1150" i="13"/>
  <c r="L1151" i="13"/>
  <c r="L1152" i="13"/>
  <c r="L1153" i="13"/>
  <c r="L1154" i="13"/>
  <c r="L1155" i="13"/>
  <c r="L1156" i="13"/>
  <c r="L1157" i="13"/>
  <c r="L1158" i="13"/>
  <c r="L1159" i="13"/>
  <c r="L1160" i="13"/>
  <c r="L1161" i="13"/>
  <c r="L1162" i="13"/>
  <c r="L1163" i="13"/>
  <c r="L1164" i="13"/>
  <c r="L1165" i="13"/>
  <c r="L1166" i="13"/>
  <c r="L1167" i="13"/>
  <c r="L1168" i="13"/>
  <c r="L1169" i="13"/>
  <c r="L1170" i="13"/>
  <c r="L1171" i="13"/>
  <c r="L1172" i="13"/>
  <c r="L1173" i="13"/>
  <c r="L1174" i="13"/>
  <c r="L1175" i="13"/>
  <c r="L1176" i="13"/>
  <c r="L1177" i="13"/>
  <c r="L1178" i="13"/>
  <c r="L1179" i="13"/>
  <c r="L1180" i="13"/>
  <c r="L1181" i="13"/>
  <c r="L1182" i="13"/>
  <c r="L1183" i="13"/>
  <c r="L1184" i="13"/>
  <c r="L1185" i="13"/>
  <c r="L1186" i="13"/>
  <c r="L1187" i="13"/>
  <c r="L1188" i="13"/>
  <c r="L1189" i="13"/>
  <c r="L1190" i="13"/>
  <c r="L1191" i="13"/>
  <c r="L1192" i="13"/>
  <c r="L1193" i="13"/>
  <c r="L1194" i="13"/>
  <c r="L1195" i="13"/>
  <c r="L1196" i="13"/>
  <c r="L1197" i="13"/>
  <c r="L1198" i="13"/>
  <c r="L1199" i="13"/>
  <c r="L1200" i="13"/>
  <c r="L1201" i="13"/>
  <c r="L1202" i="13"/>
  <c r="L1203" i="13"/>
  <c r="L1204" i="13"/>
  <c r="L1205" i="13"/>
  <c r="L1206" i="13"/>
  <c r="L1207" i="13"/>
  <c r="L1208" i="13"/>
  <c r="L1209" i="13"/>
  <c r="L1210" i="13"/>
  <c r="L1211" i="13"/>
  <c r="L1212" i="13"/>
  <c r="L1213" i="13"/>
  <c r="L1214" i="13"/>
  <c r="L1215" i="13"/>
  <c r="L1216" i="13"/>
  <c r="L1217" i="13"/>
  <c r="L1218" i="13"/>
  <c r="L1219" i="13"/>
  <c r="L1220" i="13"/>
  <c r="L1221" i="13"/>
  <c r="L1222" i="13"/>
  <c r="L1223" i="13"/>
  <c r="L1224" i="13"/>
  <c r="L1225" i="13"/>
  <c r="L1226" i="13"/>
  <c r="L1227" i="13"/>
  <c r="L1228" i="13"/>
  <c r="L1229" i="13"/>
  <c r="L1230" i="13"/>
  <c r="L1231" i="13"/>
  <c r="L1232" i="13"/>
  <c r="L1233" i="13"/>
  <c r="L1234" i="13"/>
  <c r="L1235" i="13"/>
  <c r="L1236" i="13"/>
  <c r="L1237" i="13"/>
  <c r="L1238" i="13"/>
  <c r="L1239" i="13"/>
  <c r="L1240" i="13"/>
  <c r="L1241" i="13"/>
  <c r="L1242" i="13"/>
  <c r="L1243" i="13"/>
  <c r="L1244" i="13"/>
  <c r="L1245" i="13"/>
  <c r="L1246" i="13"/>
  <c r="L1247" i="13"/>
  <c r="L1248" i="13"/>
  <c r="L1249" i="13"/>
  <c r="L1250" i="13"/>
  <c r="L1251" i="13"/>
  <c r="L1252" i="13"/>
  <c r="L1253" i="13"/>
  <c r="L1254" i="13"/>
  <c r="L1255" i="13"/>
  <c r="L1256" i="13"/>
  <c r="L1257" i="13"/>
  <c r="L1258" i="13"/>
  <c r="L1259" i="13"/>
  <c r="L1260" i="13"/>
  <c r="L1261" i="13"/>
  <c r="L1262" i="13"/>
  <c r="L1263" i="13"/>
  <c r="L1264" i="13"/>
  <c r="L1265" i="13"/>
  <c r="L1266" i="13"/>
  <c r="L1267" i="13"/>
  <c r="L1268" i="13"/>
  <c r="L1269" i="13"/>
  <c r="L1270" i="13"/>
  <c r="L1271" i="13"/>
  <c r="L1272" i="13"/>
  <c r="L1273" i="13"/>
  <c r="L1274" i="13"/>
  <c r="L1275" i="13"/>
  <c r="L1276" i="13"/>
  <c r="L1277" i="13"/>
  <c r="L1278" i="13"/>
  <c r="L1279" i="13"/>
  <c r="L1280" i="13"/>
  <c r="L1281" i="13"/>
  <c r="L1282" i="13"/>
  <c r="L1283" i="13"/>
  <c r="L1284" i="13"/>
  <c r="L1285" i="13"/>
  <c r="L1286" i="13"/>
  <c r="L1287" i="13"/>
  <c r="L1288" i="13"/>
  <c r="L1289" i="13"/>
  <c r="L1290" i="13"/>
  <c r="L1291" i="13"/>
  <c r="L1292" i="13"/>
  <c r="L1293" i="13"/>
  <c r="L1294" i="13"/>
  <c r="L1295" i="13"/>
  <c r="L1296" i="13"/>
  <c r="L1297" i="13"/>
  <c r="L1298" i="13"/>
  <c r="L1299" i="13"/>
  <c r="L1300" i="13"/>
  <c r="L1301" i="13"/>
  <c r="L1302" i="13"/>
  <c r="L1303" i="13"/>
  <c r="L1304" i="13"/>
  <c r="L1305" i="13"/>
  <c r="L1306" i="13"/>
  <c r="L1307" i="13"/>
  <c r="L1308" i="13"/>
  <c r="L1309" i="13"/>
  <c r="L1310" i="13"/>
  <c r="L1311" i="13"/>
  <c r="L1312" i="13"/>
  <c r="L1313" i="13"/>
  <c r="L1314" i="13"/>
  <c r="L1315" i="13"/>
  <c r="L1316" i="13"/>
  <c r="L1317" i="13"/>
  <c r="L1318" i="13"/>
  <c r="L1319" i="13"/>
  <c r="L1320" i="13"/>
  <c r="L1321" i="13"/>
  <c r="L1322" i="13"/>
  <c r="L1323" i="13"/>
  <c r="L1324" i="13"/>
  <c r="L1325" i="13"/>
  <c r="L1326" i="13"/>
  <c r="L1327" i="13"/>
  <c r="L1328" i="13"/>
  <c r="L1329" i="13"/>
  <c r="L1330" i="13"/>
  <c r="L1331" i="13"/>
  <c r="L1332" i="13"/>
  <c r="L1333" i="13"/>
  <c r="L1334" i="13"/>
  <c r="L1335" i="13"/>
  <c r="L1336" i="13"/>
  <c r="L1337" i="13"/>
  <c r="L1338" i="13"/>
  <c r="L1339" i="13"/>
  <c r="L1340" i="13"/>
  <c r="L1341" i="13"/>
  <c r="L1342" i="13"/>
  <c r="L1343" i="13"/>
  <c r="L1344" i="13"/>
  <c r="L1345" i="13"/>
  <c r="L1346" i="13"/>
  <c r="L1347" i="13"/>
  <c r="L1348" i="13"/>
  <c r="L1349" i="13"/>
  <c r="L1350" i="13"/>
  <c r="L1351" i="13"/>
  <c r="L1352" i="13"/>
  <c r="L1353" i="13"/>
  <c r="L1354" i="13"/>
  <c r="L1355" i="13"/>
  <c r="L1356" i="13"/>
  <c r="L1357" i="13"/>
  <c r="L1358" i="13"/>
  <c r="L1359" i="13"/>
  <c r="L1360" i="13"/>
  <c r="L1361" i="13"/>
  <c r="L1362" i="13"/>
  <c r="L1363" i="13"/>
  <c r="L1364" i="13"/>
  <c r="L1365" i="13"/>
  <c r="L1366" i="13"/>
  <c r="L1367" i="13"/>
  <c r="L1368" i="13"/>
  <c r="L1369" i="13"/>
  <c r="L1370" i="13"/>
  <c r="L1371" i="13"/>
  <c r="L1372" i="13"/>
  <c r="L1373" i="13"/>
  <c r="L1374" i="13"/>
  <c r="L1375" i="13"/>
  <c r="L1376" i="13"/>
  <c r="L1377" i="13"/>
  <c r="L1378" i="13"/>
  <c r="L1379" i="13"/>
  <c r="L1380" i="13"/>
  <c r="L1381" i="13"/>
  <c r="L1382" i="13"/>
  <c r="L1383" i="13"/>
  <c r="L1384" i="13"/>
  <c r="L1385" i="13"/>
  <c r="L1386" i="13"/>
  <c r="L1387" i="13"/>
  <c r="L1388" i="13"/>
  <c r="L1389" i="13"/>
  <c r="L1390" i="13"/>
  <c r="L1391" i="13"/>
  <c r="L1392" i="13"/>
  <c r="L1393" i="13"/>
  <c r="L1394" i="13"/>
  <c r="L1395" i="13"/>
  <c r="L1396" i="13"/>
  <c r="L1397" i="13"/>
  <c r="L1398" i="13"/>
  <c r="L1399" i="13"/>
  <c r="L1400" i="13"/>
  <c r="L1401" i="13"/>
  <c r="L1402" i="13"/>
  <c r="L1403" i="13"/>
  <c r="L1404" i="13"/>
  <c r="L1405" i="13"/>
  <c r="L1406" i="13"/>
  <c r="L1407" i="13"/>
  <c r="L1408" i="13"/>
  <c r="L1409" i="13"/>
  <c r="L1410" i="13"/>
  <c r="L1411" i="13"/>
  <c r="L1412" i="13"/>
  <c r="L1413" i="13"/>
  <c r="L1414" i="13"/>
  <c r="L1415" i="13"/>
  <c r="L1416" i="13"/>
  <c r="L1417" i="13"/>
  <c r="L1418" i="13"/>
  <c r="L1419" i="13"/>
  <c r="L1420" i="13"/>
  <c r="L1421" i="13"/>
  <c r="L1422" i="13"/>
  <c r="L1423" i="13"/>
  <c r="L1424" i="13"/>
  <c r="L1425" i="13"/>
  <c r="L1426" i="13"/>
  <c r="L1427" i="13"/>
  <c r="L1428" i="13"/>
  <c r="L1429" i="13"/>
  <c r="L1430" i="13"/>
  <c r="L1431" i="13"/>
  <c r="L1432" i="13"/>
  <c r="L1433" i="13"/>
  <c r="L1434" i="13"/>
  <c r="L1435" i="13"/>
  <c r="L1436" i="13"/>
  <c r="L1437" i="13"/>
  <c r="L1438" i="13"/>
  <c r="L1439" i="13"/>
  <c r="L1440" i="13"/>
  <c r="L1441" i="13"/>
  <c r="L1442" i="13"/>
  <c r="L1443" i="13"/>
  <c r="L1444" i="13"/>
  <c r="L1445" i="13"/>
  <c r="L1446" i="13"/>
  <c r="L1447" i="13"/>
  <c r="L1448" i="13"/>
  <c r="L1449" i="13"/>
  <c r="L1450" i="13"/>
  <c r="L1451" i="13"/>
  <c r="L1452" i="13"/>
  <c r="L1453" i="13"/>
  <c r="L1454" i="13"/>
  <c r="L1455" i="13"/>
  <c r="L1456" i="13"/>
  <c r="L1457" i="13"/>
  <c r="L1458" i="13"/>
  <c r="L1459" i="13"/>
  <c r="L1460" i="13"/>
  <c r="L1461" i="13"/>
  <c r="L1462" i="13"/>
  <c r="L1463" i="13"/>
  <c r="L1464" i="13"/>
  <c r="L1465" i="13"/>
  <c r="L1466" i="13"/>
  <c r="L1467" i="13"/>
  <c r="L1468" i="13"/>
  <c r="L1469" i="13"/>
  <c r="L1470" i="13"/>
  <c r="L1471" i="13"/>
  <c r="L1472" i="13"/>
  <c r="L1473" i="13"/>
  <c r="L1474" i="13"/>
  <c r="L1475" i="13"/>
  <c r="L1476" i="13"/>
  <c r="L1477" i="13"/>
  <c r="L1478" i="13"/>
  <c r="L1479" i="13"/>
  <c r="L1480" i="13"/>
  <c r="L1481" i="13"/>
  <c r="L1482" i="13"/>
  <c r="L1483" i="13"/>
  <c r="L1484" i="13"/>
  <c r="L1485" i="13"/>
  <c r="L1486" i="13"/>
  <c r="L1487" i="13"/>
  <c r="L1488" i="13"/>
  <c r="L1489" i="13"/>
  <c r="L1490" i="13"/>
  <c r="L1491" i="13"/>
  <c r="L1492" i="13"/>
  <c r="L1493" i="13"/>
  <c r="L1494" i="13"/>
  <c r="L1495" i="13"/>
  <c r="L1496" i="13"/>
  <c r="L1497" i="13"/>
  <c r="L1498" i="13"/>
  <c r="L1499" i="13"/>
  <c r="L1500" i="13"/>
  <c r="L1501" i="13"/>
  <c r="L1502" i="13"/>
  <c r="L1503" i="13"/>
  <c r="L1504" i="13"/>
  <c r="L1505" i="13"/>
  <c r="L1506" i="13"/>
  <c r="L1507" i="13"/>
  <c r="L1508" i="13"/>
  <c r="L1509" i="13"/>
  <c r="L1510" i="13"/>
  <c r="L1511" i="13"/>
  <c r="L1512" i="13"/>
  <c r="L1513" i="13"/>
  <c r="L1514" i="13"/>
  <c r="L1515" i="13"/>
  <c r="L1516" i="13"/>
  <c r="L1517" i="13"/>
  <c r="L1518" i="13"/>
  <c r="L1519" i="13"/>
  <c r="L1520" i="13"/>
  <c r="L1521" i="13"/>
  <c r="L1522" i="13"/>
  <c r="L1523" i="13"/>
  <c r="L1524" i="13"/>
  <c r="L1525" i="13"/>
  <c r="L1526" i="13"/>
  <c r="L1527" i="13"/>
  <c r="L1528" i="13"/>
  <c r="L1529" i="13"/>
  <c r="L1530" i="13"/>
  <c r="L1531" i="13"/>
  <c r="L1532" i="13"/>
  <c r="L1533" i="13"/>
  <c r="L1534" i="13"/>
  <c r="L1535" i="13"/>
  <c r="L1536" i="13"/>
  <c r="L1537" i="13"/>
  <c r="L1538" i="13"/>
  <c r="L1539" i="13"/>
  <c r="L1540" i="13"/>
  <c r="L1541" i="13"/>
  <c r="L1542" i="13"/>
  <c r="L1543" i="13"/>
  <c r="L1544" i="13"/>
  <c r="L1545" i="13"/>
  <c r="L1546" i="13"/>
  <c r="L1547" i="13"/>
  <c r="L1548" i="13"/>
  <c r="L1549" i="13"/>
  <c r="L1550" i="13"/>
  <c r="L1551" i="13"/>
  <c r="L1552" i="13"/>
  <c r="L1553" i="13"/>
  <c r="L1554" i="13"/>
  <c r="L1555" i="13"/>
  <c r="L1556" i="13"/>
  <c r="L1557" i="13"/>
  <c r="L1558" i="13"/>
  <c r="L1559" i="13"/>
  <c r="L1560" i="13"/>
  <c r="L1561" i="13"/>
  <c r="L1562" i="13"/>
  <c r="L1563" i="13"/>
  <c r="L1564" i="13"/>
  <c r="L1565" i="13"/>
  <c r="L1566" i="13"/>
  <c r="L1567" i="13"/>
  <c r="L1568" i="13"/>
  <c r="L1569" i="13"/>
  <c r="L1570" i="13"/>
  <c r="L1571" i="13"/>
  <c r="L1572" i="13"/>
  <c r="L1573" i="13"/>
  <c r="L1574" i="13"/>
  <c r="L1575" i="13"/>
  <c r="L1576" i="13"/>
  <c r="L1577" i="13"/>
  <c r="L1578" i="13"/>
  <c r="L1579" i="13"/>
  <c r="L1580" i="13"/>
  <c r="L1581" i="13"/>
  <c r="L1582" i="13"/>
  <c r="L1583" i="13"/>
  <c r="L1584" i="13"/>
  <c r="L1585" i="13"/>
  <c r="L1586" i="13"/>
  <c r="L1587" i="13"/>
  <c r="L1588" i="13"/>
  <c r="L1589" i="13"/>
  <c r="L1590" i="13"/>
  <c r="L1591" i="13"/>
  <c r="L1592" i="13"/>
  <c r="L1593" i="13"/>
  <c r="L1594" i="13"/>
  <c r="L1595" i="13"/>
  <c r="L1596" i="13"/>
  <c r="L1597" i="13"/>
  <c r="L1598" i="13"/>
  <c r="L1599" i="13"/>
  <c r="L1600" i="13"/>
  <c r="L1601" i="13"/>
  <c r="L1602" i="13"/>
  <c r="L1603" i="13"/>
  <c r="L1604" i="13"/>
  <c r="L1605" i="13"/>
  <c r="L1606" i="13"/>
  <c r="L1607" i="13"/>
  <c r="L1608" i="13"/>
  <c r="L1609" i="13"/>
  <c r="L1610" i="13"/>
  <c r="L1611" i="13"/>
  <c r="L1612" i="13"/>
  <c r="L1613" i="13"/>
  <c r="L1614" i="13"/>
  <c r="L1615" i="13"/>
  <c r="L1616" i="13"/>
  <c r="L1617" i="13"/>
  <c r="L1618" i="13"/>
  <c r="L1619" i="13"/>
  <c r="L1620" i="13"/>
  <c r="L1621" i="13"/>
  <c r="L1622" i="13"/>
  <c r="L1623" i="13"/>
  <c r="L1624" i="13"/>
  <c r="L1625" i="13"/>
  <c r="L1626" i="13"/>
  <c r="L1627" i="13"/>
  <c r="L1628" i="13"/>
  <c r="L1629" i="13"/>
  <c r="L1630" i="13"/>
  <c r="L1631" i="13"/>
  <c r="L1632" i="13"/>
  <c r="L1633" i="13"/>
  <c r="L1634" i="13"/>
  <c r="L1635" i="13"/>
  <c r="L1636" i="13"/>
  <c r="L1637" i="13"/>
  <c r="L1638" i="13"/>
  <c r="L1639" i="13"/>
  <c r="L1640" i="13"/>
  <c r="L1641" i="13"/>
  <c r="L1642" i="13"/>
  <c r="L1643" i="13"/>
  <c r="L1644" i="13"/>
  <c r="L1645" i="13"/>
  <c r="L1646" i="13"/>
  <c r="L1647" i="13"/>
  <c r="L1648" i="13"/>
  <c r="L1649" i="13"/>
  <c r="L1650" i="13"/>
  <c r="L1651" i="13"/>
  <c r="L1652" i="13"/>
  <c r="L1653" i="13"/>
  <c r="L1654" i="13"/>
  <c r="L1655" i="13"/>
  <c r="L1656" i="13"/>
  <c r="L1657" i="13"/>
  <c r="L1658" i="13"/>
  <c r="L1659" i="13"/>
  <c r="L1660" i="13"/>
  <c r="L1661" i="13"/>
  <c r="L1662" i="13"/>
  <c r="L1663" i="13"/>
  <c r="L1664" i="13"/>
  <c r="L1665" i="13"/>
  <c r="L1666" i="13"/>
  <c r="L1667" i="13"/>
  <c r="L1668" i="13"/>
  <c r="L1669" i="13"/>
  <c r="L1670" i="13"/>
  <c r="L1671" i="13"/>
  <c r="L1672" i="13"/>
  <c r="L1673" i="13"/>
  <c r="L1674" i="13"/>
  <c r="L1675" i="13"/>
  <c r="L1676" i="13"/>
  <c r="L1677" i="13"/>
  <c r="L1678" i="13"/>
  <c r="L1679" i="13"/>
  <c r="L1680" i="13"/>
  <c r="L1681" i="13"/>
  <c r="L1682" i="13"/>
  <c r="L1683" i="13"/>
  <c r="L1684" i="13"/>
  <c r="L1685" i="13"/>
  <c r="L1686" i="13"/>
  <c r="L1687" i="13"/>
  <c r="L1688" i="13"/>
  <c r="L1689" i="13"/>
  <c r="L1690" i="13"/>
  <c r="L1691" i="13"/>
  <c r="L1692" i="13"/>
  <c r="L1693" i="13"/>
  <c r="L1694" i="13"/>
  <c r="L1695" i="13"/>
  <c r="L1696" i="13"/>
  <c r="L1697" i="13"/>
  <c r="L1698" i="13"/>
  <c r="L1699" i="13"/>
  <c r="L1700" i="13"/>
  <c r="L1701" i="13"/>
  <c r="L1702" i="13"/>
  <c r="L1703" i="13"/>
  <c r="L1704" i="13"/>
  <c r="L1705" i="13"/>
  <c r="L1706" i="13"/>
  <c r="L1707" i="13"/>
  <c r="L1708" i="13"/>
  <c r="L1709" i="13"/>
  <c r="L1710" i="13"/>
  <c r="L1711" i="13"/>
  <c r="L1712" i="13"/>
  <c r="L1713" i="13"/>
  <c r="L1714" i="13"/>
  <c r="L1715" i="13"/>
  <c r="L1716" i="13"/>
  <c r="L1717" i="13"/>
  <c r="L1718" i="13"/>
  <c r="L1719" i="13"/>
  <c r="L1720" i="13"/>
  <c r="L1721" i="13"/>
  <c r="L1722" i="13"/>
  <c r="L1723" i="13"/>
  <c r="L1724" i="13"/>
  <c r="L1725" i="13"/>
  <c r="L1726" i="13"/>
  <c r="L1727" i="13"/>
  <c r="L1728" i="13"/>
  <c r="L1729" i="13"/>
  <c r="L1730" i="13"/>
  <c r="L1731" i="13"/>
  <c r="L1732" i="13"/>
  <c r="L1733" i="13"/>
  <c r="L1734" i="13"/>
  <c r="L1735" i="13"/>
  <c r="L1736" i="13"/>
  <c r="L1737" i="13"/>
  <c r="L1738" i="13"/>
  <c r="L1739" i="13"/>
  <c r="L1740" i="13"/>
  <c r="L1741" i="13"/>
  <c r="L1742" i="13"/>
  <c r="L1743" i="13"/>
  <c r="L1744" i="13"/>
  <c r="L1745" i="13"/>
  <c r="L1746" i="13"/>
  <c r="L1747" i="13"/>
  <c r="L1748" i="13"/>
  <c r="L1749" i="13"/>
  <c r="L1750" i="13"/>
  <c r="L1751" i="13"/>
  <c r="L1752" i="13"/>
  <c r="L1753" i="13"/>
  <c r="L1754" i="13"/>
  <c r="L1755" i="13"/>
  <c r="L1756" i="13"/>
  <c r="L1757" i="13"/>
  <c r="L1758" i="13"/>
  <c r="L1759" i="13"/>
  <c r="L1760" i="13"/>
  <c r="L1761" i="13"/>
  <c r="L1762" i="13"/>
  <c r="L1763" i="13"/>
  <c r="L1764" i="13"/>
  <c r="L1765" i="13"/>
  <c r="L1766" i="13"/>
  <c r="L1767" i="13"/>
  <c r="L1768" i="13"/>
  <c r="L1769" i="13"/>
  <c r="L1770" i="13"/>
  <c r="L1771" i="13"/>
  <c r="L1772" i="13"/>
  <c r="L1773" i="13"/>
  <c r="L1774" i="13"/>
  <c r="L1775" i="13"/>
  <c r="L1776" i="13"/>
  <c r="L1777" i="13"/>
  <c r="L1778" i="13"/>
  <c r="L1779" i="13"/>
  <c r="L1780" i="13"/>
  <c r="L1781" i="13"/>
  <c r="L1782" i="13"/>
  <c r="L1783" i="13"/>
  <c r="L1784" i="13"/>
  <c r="L1785" i="13"/>
  <c r="L1786" i="13"/>
  <c r="L1787" i="13"/>
  <c r="L1788" i="13"/>
  <c r="L1789" i="13"/>
  <c r="L1790" i="13"/>
  <c r="L1791" i="13"/>
  <c r="L1792" i="13"/>
  <c r="L1793" i="13"/>
  <c r="L1794" i="13"/>
  <c r="L1795" i="13"/>
  <c r="L1796" i="13"/>
  <c r="L1797" i="13"/>
  <c r="L1798" i="13"/>
  <c r="L1799" i="13"/>
  <c r="L1800" i="13"/>
  <c r="L1801" i="13"/>
  <c r="L1802" i="13"/>
  <c r="L1803" i="13"/>
  <c r="L1804" i="13"/>
  <c r="L1805" i="13"/>
  <c r="L1806" i="13"/>
  <c r="L1807" i="13"/>
  <c r="L1808" i="13"/>
  <c r="L1809" i="13"/>
  <c r="L1810" i="13"/>
  <c r="L1811" i="13"/>
  <c r="L1812" i="13"/>
  <c r="L1813" i="13"/>
  <c r="L1814" i="13"/>
  <c r="L1815" i="13"/>
  <c r="L1816" i="13"/>
  <c r="L1817" i="13"/>
  <c r="L1818" i="13"/>
  <c r="L1819" i="13"/>
  <c r="L1820" i="13"/>
  <c r="L1821" i="13"/>
  <c r="L1822" i="13"/>
  <c r="L1823" i="13"/>
  <c r="L1824" i="13"/>
  <c r="L1825" i="13"/>
  <c r="L1826" i="13"/>
  <c r="L1827" i="13"/>
  <c r="L1828" i="13"/>
  <c r="L1829" i="13"/>
  <c r="L1830" i="13"/>
  <c r="L1831" i="13"/>
  <c r="L1832" i="13"/>
  <c r="L1833" i="13"/>
  <c r="L1834" i="13"/>
  <c r="L1835" i="13"/>
  <c r="L1836" i="13"/>
  <c r="L1837" i="13"/>
  <c r="L1838" i="13"/>
  <c r="L1839" i="13"/>
  <c r="L1840" i="13"/>
  <c r="L1841" i="13"/>
  <c r="L1842" i="13"/>
  <c r="L1843" i="13"/>
  <c r="L1844" i="13"/>
  <c r="L1845" i="13"/>
  <c r="L1846" i="13"/>
  <c r="L1847" i="13"/>
  <c r="L1848" i="13"/>
  <c r="L1849" i="13"/>
  <c r="L1850" i="13"/>
  <c r="L1851" i="13"/>
  <c r="L1852" i="13"/>
  <c r="L1853" i="13"/>
  <c r="L1854" i="13"/>
  <c r="L1855" i="13"/>
  <c r="L1856" i="13"/>
  <c r="L1857" i="13"/>
  <c r="L1858" i="13"/>
  <c r="L1859" i="13"/>
  <c r="L1860" i="13"/>
  <c r="L1861" i="13"/>
  <c r="L1862" i="13"/>
  <c r="L1863" i="13"/>
  <c r="L1864" i="13"/>
  <c r="L1865" i="13"/>
  <c r="L1866" i="13"/>
  <c r="L1867" i="13"/>
  <c r="L1868" i="13"/>
  <c r="L1869" i="13"/>
  <c r="L1870" i="13"/>
  <c r="L1871" i="13"/>
  <c r="L1872" i="13"/>
  <c r="L1873" i="13"/>
  <c r="L1874" i="13"/>
  <c r="L1875" i="13"/>
  <c r="L1876" i="13"/>
  <c r="L1877" i="13"/>
  <c r="L1878" i="13"/>
  <c r="L1879" i="13"/>
  <c r="L1880" i="13"/>
  <c r="L1881" i="13"/>
  <c r="L1882" i="13"/>
  <c r="L1883" i="13"/>
  <c r="L1884" i="13"/>
  <c r="L1885" i="13"/>
  <c r="L1886" i="13"/>
  <c r="L1887" i="13"/>
  <c r="L1888" i="13"/>
  <c r="L1889" i="13"/>
  <c r="L1890" i="13"/>
  <c r="L1891" i="13"/>
  <c r="L1892" i="13"/>
  <c r="L1893" i="13"/>
  <c r="L1894" i="13"/>
  <c r="L1895" i="13"/>
  <c r="L1896" i="13"/>
  <c r="L1897" i="13"/>
  <c r="L1898" i="13"/>
  <c r="L1899" i="13"/>
  <c r="L1900" i="13"/>
  <c r="L1901" i="13"/>
  <c r="L1902" i="13"/>
  <c r="L1903" i="13"/>
  <c r="L1904" i="13"/>
  <c r="L1905" i="13"/>
  <c r="L1906" i="13"/>
  <c r="L1907" i="13"/>
  <c r="L1908" i="13"/>
  <c r="L1909" i="13"/>
  <c r="L1910" i="13"/>
  <c r="L1911" i="13"/>
  <c r="L1912" i="13"/>
  <c r="L1913" i="13"/>
  <c r="L1914" i="13"/>
  <c r="L1915" i="13"/>
  <c r="L1916" i="13"/>
  <c r="L1917" i="13"/>
  <c r="L1918" i="13"/>
  <c r="L1919" i="13"/>
  <c r="L1920" i="13"/>
  <c r="L1921" i="13"/>
  <c r="L1922" i="13"/>
  <c r="L1923" i="13"/>
  <c r="L1924" i="13"/>
  <c r="L1925" i="13"/>
  <c r="L1926" i="13"/>
  <c r="L1927" i="13"/>
  <c r="L1928" i="13"/>
  <c r="L1929" i="13"/>
  <c r="L1930" i="13"/>
  <c r="L1931" i="13"/>
  <c r="L1932" i="13"/>
  <c r="L1933" i="13"/>
  <c r="L1934" i="13"/>
  <c r="L1935" i="13"/>
  <c r="L1936" i="13"/>
  <c r="L1937" i="13"/>
  <c r="L1938" i="13"/>
  <c r="L1939" i="13"/>
  <c r="L1940" i="13"/>
  <c r="L1941" i="13"/>
  <c r="L1942" i="13"/>
  <c r="L1943" i="13"/>
  <c r="L1944" i="13"/>
  <c r="L1945" i="13"/>
  <c r="L1946" i="13"/>
  <c r="L1947" i="13"/>
  <c r="L1948" i="13"/>
  <c r="L1949" i="13"/>
  <c r="L1950" i="13"/>
  <c r="L1951" i="13"/>
  <c r="L1952" i="13"/>
  <c r="L1953" i="13"/>
  <c r="L1954" i="13"/>
  <c r="L1955" i="13"/>
  <c r="L1956" i="13"/>
  <c r="L1957" i="13"/>
  <c r="L1958" i="13"/>
  <c r="L1959" i="13"/>
  <c r="L1960" i="13"/>
  <c r="L1961" i="13"/>
  <c r="L1962" i="13"/>
  <c r="L1963" i="13"/>
  <c r="L1964" i="13"/>
  <c r="L1965" i="13"/>
  <c r="L1966" i="13"/>
  <c r="L1967" i="13"/>
  <c r="L1968" i="13"/>
  <c r="L1969" i="13"/>
  <c r="L1970" i="13"/>
  <c r="L1971" i="13"/>
  <c r="L1972" i="13"/>
  <c r="L1973" i="13"/>
  <c r="L1974" i="13"/>
  <c r="L1975" i="13"/>
  <c r="L1976" i="13"/>
  <c r="L1977" i="13"/>
  <c r="L1978" i="13"/>
  <c r="L1979" i="13"/>
  <c r="L1980" i="13"/>
  <c r="L1981" i="13"/>
  <c r="L1982" i="13"/>
  <c r="L1983" i="13"/>
  <c r="L1984" i="13"/>
  <c r="L1985" i="13"/>
  <c r="L1986" i="13"/>
  <c r="L1987" i="13"/>
  <c r="L1988" i="13"/>
  <c r="L1989" i="13"/>
  <c r="L1990" i="13"/>
  <c r="L1991" i="13"/>
  <c r="L1992" i="13"/>
  <c r="L1993" i="13"/>
  <c r="L1994" i="13"/>
  <c r="L1995" i="13"/>
  <c r="L1996" i="13"/>
  <c r="L1997" i="13"/>
  <c r="L1998" i="13"/>
  <c r="L1999" i="13"/>
  <c r="L2000" i="13"/>
  <c r="L2001" i="13"/>
  <c r="K3" i="13"/>
  <c r="K2" i="13"/>
  <c r="K4" i="13"/>
  <c r="K5" i="13"/>
  <c r="K6" i="13"/>
  <c r="K7" i="13"/>
  <c r="K8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K31" i="13"/>
  <c r="K32" i="13"/>
  <c r="K33" i="13"/>
  <c r="K34" i="13"/>
  <c r="K35" i="13"/>
  <c r="K36" i="13"/>
  <c r="K37" i="13"/>
  <c r="K38" i="13"/>
  <c r="K39" i="13"/>
  <c r="K40" i="13"/>
  <c r="K41" i="13"/>
  <c r="K42" i="13"/>
  <c r="K43" i="13"/>
  <c r="K44" i="13"/>
  <c r="K45" i="13"/>
  <c r="K46" i="13"/>
  <c r="K47" i="13"/>
  <c r="K48" i="13"/>
  <c r="K49" i="13"/>
  <c r="K50" i="13"/>
  <c r="K51" i="13"/>
  <c r="K52" i="13"/>
  <c r="K53" i="13"/>
  <c r="K54" i="13"/>
  <c r="K55" i="13"/>
  <c r="K56" i="13"/>
  <c r="K57" i="13"/>
  <c r="K58" i="13"/>
  <c r="K59" i="13"/>
  <c r="K60" i="13"/>
  <c r="K61" i="13"/>
  <c r="K62" i="13"/>
  <c r="K63" i="13"/>
  <c r="K64" i="13"/>
  <c r="K65" i="13"/>
  <c r="K66" i="13"/>
  <c r="K67" i="13"/>
  <c r="K68" i="13"/>
  <c r="K69" i="13"/>
  <c r="K70" i="13"/>
  <c r="K71" i="13"/>
  <c r="K72" i="13"/>
  <c r="K73" i="13"/>
  <c r="K74" i="13"/>
  <c r="K75" i="13"/>
  <c r="K76" i="13"/>
  <c r="K77" i="13"/>
  <c r="K78" i="13"/>
  <c r="K79" i="13"/>
  <c r="K80" i="13"/>
  <c r="K81" i="13"/>
  <c r="K82" i="13"/>
  <c r="K83" i="13"/>
  <c r="K84" i="13"/>
  <c r="K85" i="13"/>
  <c r="K86" i="13"/>
  <c r="K87" i="13"/>
  <c r="K88" i="13"/>
  <c r="K89" i="13"/>
  <c r="K90" i="13"/>
  <c r="K91" i="13"/>
  <c r="K92" i="13"/>
  <c r="K93" i="13"/>
  <c r="K94" i="13"/>
  <c r="K95" i="13"/>
  <c r="K96" i="13"/>
  <c r="K97" i="13"/>
  <c r="K98" i="13"/>
  <c r="K99" i="13"/>
  <c r="K100" i="13"/>
  <c r="K101" i="13"/>
  <c r="K102" i="13"/>
  <c r="K103" i="13"/>
  <c r="K104" i="13"/>
  <c r="K105" i="13"/>
  <c r="K106" i="13"/>
  <c r="K107" i="13"/>
  <c r="K108" i="13"/>
  <c r="K109" i="13"/>
  <c r="K110" i="13"/>
  <c r="K111" i="13"/>
  <c r="K112" i="13"/>
  <c r="K113" i="13"/>
  <c r="K114" i="13"/>
  <c r="K115" i="13"/>
  <c r="K116" i="13"/>
  <c r="K117" i="13"/>
  <c r="K118" i="13"/>
  <c r="K119" i="13"/>
  <c r="K120" i="13"/>
  <c r="K121" i="13"/>
  <c r="K122" i="13"/>
  <c r="K123" i="13"/>
  <c r="K124" i="13"/>
  <c r="K125" i="13"/>
  <c r="K126" i="13"/>
  <c r="K127" i="13"/>
  <c r="K128" i="13"/>
  <c r="K129" i="13"/>
  <c r="K130" i="13"/>
  <c r="K131" i="13"/>
  <c r="K132" i="13"/>
  <c r="K133" i="13"/>
  <c r="K134" i="13"/>
  <c r="K135" i="13"/>
  <c r="K136" i="13"/>
  <c r="K137" i="13"/>
  <c r="K138" i="13"/>
  <c r="K139" i="13"/>
  <c r="K140" i="13"/>
  <c r="K141" i="13"/>
  <c r="K142" i="13"/>
  <c r="K143" i="13"/>
  <c r="K144" i="13"/>
  <c r="K145" i="13"/>
  <c r="K146" i="13"/>
  <c r="K147" i="13"/>
  <c r="K148" i="13"/>
  <c r="K149" i="13"/>
  <c r="K150" i="13"/>
  <c r="K151" i="13"/>
  <c r="K152" i="13"/>
  <c r="K153" i="13"/>
  <c r="K154" i="13"/>
  <c r="K155" i="13"/>
  <c r="K156" i="13"/>
  <c r="K157" i="13"/>
  <c r="K158" i="13"/>
  <c r="K159" i="13"/>
  <c r="K160" i="13"/>
  <c r="K161" i="13"/>
  <c r="K162" i="13"/>
  <c r="K163" i="13"/>
  <c r="K164" i="13"/>
  <c r="K165" i="13"/>
  <c r="K166" i="13"/>
  <c r="K167" i="13"/>
  <c r="K168" i="13"/>
  <c r="K169" i="13"/>
  <c r="K170" i="13"/>
  <c r="K171" i="13"/>
  <c r="K172" i="13"/>
  <c r="K173" i="13"/>
  <c r="K174" i="13"/>
  <c r="K175" i="13"/>
  <c r="K176" i="13"/>
  <c r="K177" i="13"/>
  <c r="K178" i="13"/>
  <c r="K179" i="13"/>
  <c r="K180" i="13"/>
  <c r="K181" i="13"/>
  <c r="K182" i="13"/>
  <c r="K183" i="13"/>
  <c r="K184" i="13"/>
  <c r="K185" i="13"/>
  <c r="K186" i="13"/>
  <c r="K187" i="13"/>
  <c r="K188" i="13"/>
  <c r="K189" i="13"/>
  <c r="K190" i="13"/>
  <c r="K191" i="13"/>
  <c r="K192" i="13"/>
  <c r="K193" i="13"/>
  <c r="K194" i="13"/>
  <c r="K195" i="13"/>
  <c r="K196" i="13"/>
  <c r="K197" i="13"/>
  <c r="K198" i="13"/>
  <c r="K199" i="13"/>
  <c r="K200" i="13"/>
  <c r="K201" i="13"/>
  <c r="K202" i="13"/>
  <c r="K203" i="13"/>
  <c r="K204" i="13"/>
  <c r="K205" i="13"/>
  <c r="K206" i="13"/>
  <c r="K207" i="13"/>
  <c r="K208" i="13"/>
  <c r="K209" i="13"/>
  <c r="K210" i="13"/>
  <c r="K211" i="13"/>
  <c r="K212" i="13"/>
  <c r="K213" i="13"/>
  <c r="K214" i="13"/>
  <c r="K215" i="13"/>
  <c r="K216" i="13"/>
  <c r="K217" i="13"/>
  <c r="K218" i="13"/>
  <c r="K219" i="13"/>
  <c r="K220" i="13"/>
  <c r="K221" i="13"/>
  <c r="K222" i="13"/>
  <c r="K223" i="13"/>
  <c r="K224" i="13"/>
  <c r="K225" i="13"/>
  <c r="K226" i="13"/>
  <c r="K227" i="13"/>
  <c r="K228" i="13"/>
  <c r="K229" i="13"/>
  <c r="K230" i="13"/>
  <c r="K231" i="13"/>
  <c r="K232" i="13"/>
  <c r="K233" i="13"/>
  <c r="K234" i="13"/>
  <c r="K235" i="13"/>
  <c r="K236" i="13"/>
  <c r="K237" i="13"/>
  <c r="K238" i="13"/>
  <c r="K239" i="13"/>
  <c r="K240" i="13"/>
  <c r="K241" i="13"/>
  <c r="K242" i="13"/>
  <c r="K243" i="13"/>
  <c r="K244" i="13"/>
  <c r="K245" i="13"/>
  <c r="K246" i="13"/>
  <c r="K247" i="13"/>
  <c r="K248" i="13"/>
  <c r="K249" i="13"/>
  <c r="K250" i="13"/>
  <c r="K251" i="13"/>
  <c r="K252" i="13"/>
  <c r="K253" i="13"/>
  <c r="K254" i="13"/>
  <c r="K255" i="13"/>
  <c r="K256" i="13"/>
  <c r="K257" i="13"/>
  <c r="K258" i="13"/>
  <c r="K259" i="13"/>
  <c r="K260" i="13"/>
  <c r="K261" i="13"/>
  <c r="K262" i="13"/>
  <c r="K263" i="13"/>
  <c r="K264" i="13"/>
  <c r="K265" i="13"/>
  <c r="K266" i="13"/>
  <c r="K267" i="13"/>
  <c r="K268" i="13"/>
  <c r="K269" i="13"/>
  <c r="K270" i="13"/>
  <c r="K271" i="13"/>
  <c r="K272" i="13"/>
  <c r="K273" i="13"/>
  <c r="K274" i="13"/>
  <c r="K275" i="13"/>
  <c r="K276" i="13"/>
  <c r="K277" i="13"/>
  <c r="K278" i="13"/>
  <c r="K279" i="13"/>
  <c r="K280" i="13"/>
  <c r="K281" i="13"/>
  <c r="K282" i="13"/>
  <c r="K283" i="13"/>
  <c r="K284" i="13"/>
  <c r="K285" i="13"/>
  <c r="K286" i="13"/>
  <c r="K287" i="13"/>
  <c r="K288" i="13"/>
  <c r="K289" i="13"/>
  <c r="K290" i="13"/>
  <c r="K291" i="13"/>
  <c r="K292" i="13"/>
  <c r="K293" i="13"/>
  <c r="K294" i="13"/>
  <c r="K295" i="13"/>
  <c r="K296" i="13"/>
  <c r="K297" i="13"/>
  <c r="K298" i="13"/>
  <c r="K299" i="13"/>
  <c r="K300" i="13"/>
  <c r="K301" i="13"/>
  <c r="K302" i="13"/>
  <c r="K303" i="13"/>
  <c r="K304" i="13"/>
  <c r="K305" i="13"/>
  <c r="K306" i="13"/>
  <c r="K307" i="13"/>
  <c r="K308" i="13"/>
  <c r="K309" i="13"/>
  <c r="K310" i="13"/>
  <c r="K311" i="13"/>
  <c r="K312" i="13"/>
  <c r="K313" i="13"/>
  <c r="K314" i="13"/>
  <c r="K315" i="13"/>
  <c r="K316" i="13"/>
  <c r="K317" i="13"/>
  <c r="K318" i="13"/>
  <c r="K319" i="13"/>
  <c r="K320" i="13"/>
  <c r="K321" i="13"/>
  <c r="K322" i="13"/>
  <c r="K323" i="13"/>
  <c r="K324" i="13"/>
  <c r="K325" i="13"/>
  <c r="K326" i="13"/>
  <c r="K327" i="13"/>
  <c r="K328" i="13"/>
  <c r="K329" i="13"/>
  <c r="K330" i="13"/>
  <c r="K331" i="13"/>
  <c r="K332" i="13"/>
  <c r="K333" i="13"/>
  <c r="K334" i="13"/>
  <c r="K335" i="13"/>
  <c r="K336" i="13"/>
  <c r="K337" i="13"/>
  <c r="K338" i="13"/>
  <c r="K339" i="13"/>
  <c r="K340" i="13"/>
  <c r="K341" i="13"/>
  <c r="K342" i="13"/>
  <c r="K343" i="13"/>
  <c r="K344" i="13"/>
  <c r="K345" i="13"/>
  <c r="K346" i="13"/>
  <c r="K347" i="13"/>
  <c r="K348" i="13"/>
  <c r="K349" i="13"/>
  <c r="K350" i="13"/>
  <c r="K351" i="13"/>
  <c r="K352" i="13"/>
  <c r="K353" i="13"/>
  <c r="K354" i="13"/>
  <c r="K355" i="13"/>
  <c r="K356" i="13"/>
  <c r="K357" i="13"/>
  <c r="K358" i="13"/>
  <c r="K359" i="13"/>
  <c r="K360" i="13"/>
  <c r="K361" i="13"/>
  <c r="K362" i="13"/>
  <c r="K363" i="13"/>
  <c r="K364" i="13"/>
  <c r="K365" i="13"/>
  <c r="K366" i="13"/>
  <c r="K367" i="13"/>
  <c r="K368" i="13"/>
  <c r="K369" i="13"/>
  <c r="K370" i="13"/>
  <c r="K371" i="13"/>
  <c r="K372" i="13"/>
  <c r="K373" i="13"/>
  <c r="K374" i="13"/>
  <c r="K375" i="13"/>
  <c r="K376" i="13"/>
  <c r="K377" i="13"/>
  <c r="K378" i="13"/>
  <c r="K379" i="13"/>
  <c r="K380" i="13"/>
  <c r="K381" i="13"/>
  <c r="K382" i="13"/>
  <c r="K383" i="13"/>
  <c r="K384" i="13"/>
  <c r="K385" i="13"/>
  <c r="K386" i="13"/>
  <c r="K387" i="13"/>
  <c r="K388" i="13"/>
  <c r="K389" i="13"/>
  <c r="K390" i="13"/>
  <c r="K391" i="13"/>
  <c r="K392" i="13"/>
  <c r="K393" i="13"/>
  <c r="K394" i="13"/>
  <c r="K395" i="13"/>
  <c r="K396" i="13"/>
  <c r="K397" i="13"/>
  <c r="K398" i="13"/>
  <c r="K399" i="13"/>
  <c r="K400" i="13"/>
  <c r="K401" i="13"/>
  <c r="K402" i="13"/>
  <c r="K403" i="13"/>
  <c r="K404" i="13"/>
  <c r="K405" i="13"/>
  <c r="K406" i="13"/>
  <c r="K407" i="13"/>
  <c r="K408" i="13"/>
  <c r="K409" i="13"/>
  <c r="K410" i="13"/>
  <c r="K411" i="13"/>
  <c r="K412" i="13"/>
  <c r="K413" i="13"/>
  <c r="K414" i="13"/>
  <c r="K415" i="13"/>
  <c r="K416" i="13"/>
  <c r="K417" i="13"/>
  <c r="K418" i="13"/>
  <c r="K419" i="13"/>
  <c r="K420" i="13"/>
  <c r="K421" i="13"/>
  <c r="K422" i="13"/>
  <c r="K423" i="13"/>
  <c r="K424" i="13"/>
  <c r="K425" i="13"/>
  <c r="K426" i="13"/>
  <c r="K427" i="13"/>
  <c r="K428" i="13"/>
  <c r="K429" i="13"/>
  <c r="K430" i="13"/>
  <c r="K431" i="13"/>
  <c r="K432" i="13"/>
  <c r="K433" i="13"/>
  <c r="K434" i="13"/>
  <c r="K435" i="13"/>
  <c r="K436" i="13"/>
  <c r="K437" i="13"/>
  <c r="K438" i="13"/>
  <c r="K439" i="13"/>
  <c r="K440" i="13"/>
  <c r="K441" i="13"/>
  <c r="K442" i="13"/>
  <c r="K443" i="13"/>
  <c r="K444" i="13"/>
  <c r="K445" i="13"/>
  <c r="K446" i="13"/>
  <c r="K447" i="13"/>
  <c r="K448" i="13"/>
  <c r="K449" i="13"/>
  <c r="K450" i="13"/>
  <c r="K451" i="13"/>
  <c r="K452" i="13"/>
  <c r="K453" i="13"/>
  <c r="K454" i="13"/>
  <c r="K455" i="13"/>
  <c r="K456" i="13"/>
  <c r="K457" i="13"/>
  <c r="K458" i="13"/>
  <c r="K459" i="13"/>
  <c r="K460" i="13"/>
  <c r="K461" i="13"/>
  <c r="K462" i="13"/>
  <c r="K463" i="13"/>
  <c r="K464" i="13"/>
  <c r="K465" i="13"/>
  <c r="K466" i="13"/>
  <c r="K467" i="13"/>
  <c r="K468" i="13"/>
  <c r="K469" i="13"/>
  <c r="K470" i="13"/>
  <c r="K471" i="13"/>
  <c r="K472" i="13"/>
  <c r="K473" i="13"/>
  <c r="K474" i="13"/>
  <c r="K475" i="13"/>
  <c r="K476" i="13"/>
  <c r="K477" i="13"/>
  <c r="K478" i="13"/>
  <c r="K479" i="13"/>
  <c r="K480" i="13"/>
  <c r="K481" i="13"/>
  <c r="K482" i="13"/>
  <c r="K483" i="13"/>
  <c r="K484" i="13"/>
  <c r="K485" i="13"/>
  <c r="K486" i="13"/>
  <c r="K487" i="13"/>
  <c r="K488" i="13"/>
  <c r="K489" i="13"/>
  <c r="K490" i="13"/>
  <c r="K491" i="13"/>
  <c r="K492" i="13"/>
  <c r="K493" i="13"/>
  <c r="K494" i="13"/>
  <c r="K495" i="13"/>
  <c r="K496" i="13"/>
  <c r="K497" i="13"/>
  <c r="K498" i="13"/>
  <c r="K499" i="13"/>
  <c r="K500" i="13"/>
  <c r="K501" i="13"/>
  <c r="K502" i="13"/>
  <c r="K503" i="13"/>
  <c r="K504" i="13"/>
  <c r="K505" i="13"/>
  <c r="K506" i="13"/>
  <c r="K507" i="13"/>
  <c r="K508" i="13"/>
  <c r="K509" i="13"/>
  <c r="K510" i="13"/>
  <c r="K511" i="13"/>
  <c r="K512" i="13"/>
  <c r="K513" i="13"/>
  <c r="K514" i="13"/>
  <c r="K515" i="13"/>
  <c r="K516" i="13"/>
  <c r="K517" i="13"/>
  <c r="K518" i="13"/>
  <c r="K519" i="13"/>
  <c r="K520" i="13"/>
  <c r="K521" i="13"/>
  <c r="K522" i="13"/>
  <c r="K523" i="13"/>
  <c r="K524" i="13"/>
  <c r="K525" i="13"/>
  <c r="K526" i="13"/>
  <c r="K527" i="13"/>
  <c r="K528" i="13"/>
  <c r="K529" i="13"/>
  <c r="K530" i="13"/>
  <c r="K531" i="13"/>
  <c r="K532" i="13"/>
  <c r="K533" i="13"/>
  <c r="K534" i="13"/>
  <c r="K535" i="13"/>
  <c r="K536" i="13"/>
  <c r="K537" i="13"/>
  <c r="K538" i="13"/>
  <c r="K539" i="13"/>
  <c r="K540" i="13"/>
  <c r="K541" i="13"/>
  <c r="K542" i="13"/>
  <c r="K543" i="13"/>
  <c r="K544" i="13"/>
  <c r="K545" i="13"/>
  <c r="K546" i="13"/>
  <c r="K547" i="13"/>
  <c r="K548" i="13"/>
  <c r="K549" i="13"/>
  <c r="K550" i="13"/>
  <c r="K551" i="13"/>
  <c r="K552" i="13"/>
  <c r="K553" i="13"/>
  <c r="K554" i="13"/>
  <c r="K555" i="13"/>
  <c r="K556" i="13"/>
  <c r="K557" i="13"/>
  <c r="K558" i="13"/>
  <c r="K559" i="13"/>
  <c r="K560" i="13"/>
  <c r="K561" i="13"/>
  <c r="K562" i="13"/>
  <c r="K563" i="13"/>
  <c r="K564" i="13"/>
  <c r="K565" i="13"/>
  <c r="K566" i="13"/>
  <c r="K567" i="13"/>
  <c r="K568" i="13"/>
  <c r="K569" i="13"/>
  <c r="K570" i="13"/>
  <c r="K571" i="13"/>
  <c r="K572" i="13"/>
  <c r="K573" i="13"/>
  <c r="K574" i="13"/>
  <c r="K575" i="13"/>
  <c r="K576" i="13"/>
  <c r="K577" i="13"/>
  <c r="K578" i="13"/>
  <c r="K579" i="13"/>
  <c r="K580" i="13"/>
  <c r="K581" i="13"/>
  <c r="K582" i="13"/>
  <c r="K583" i="13"/>
  <c r="K584" i="13"/>
  <c r="K585" i="13"/>
  <c r="K586" i="13"/>
  <c r="K587" i="13"/>
  <c r="K588" i="13"/>
  <c r="K589" i="13"/>
  <c r="K590" i="13"/>
  <c r="K591" i="13"/>
  <c r="K592" i="13"/>
  <c r="K593" i="13"/>
  <c r="K594" i="13"/>
  <c r="K595" i="13"/>
  <c r="K596" i="13"/>
  <c r="K597" i="13"/>
  <c r="K598" i="13"/>
  <c r="K599" i="13"/>
  <c r="K600" i="13"/>
  <c r="K601" i="13"/>
  <c r="K602" i="13"/>
  <c r="K603" i="13"/>
  <c r="K604" i="13"/>
  <c r="K605" i="13"/>
  <c r="K606" i="13"/>
  <c r="K607" i="13"/>
  <c r="K608" i="13"/>
  <c r="K609" i="13"/>
  <c r="K610" i="13"/>
  <c r="K611" i="13"/>
  <c r="K612" i="13"/>
  <c r="K613" i="13"/>
  <c r="K614" i="13"/>
  <c r="K615" i="13"/>
  <c r="K616" i="13"/>
  <c r="K617" i="13"/>
  <c r="K618" i="13"/>
  <c r="K619" i="13"/>
  <c r="K620" i="13"/>
  <c r="K621" i="13"/>
  <c r="K622" i="13"/>
  <c r="K623" i="13"/>
  <c r="K624" i="13"/>
  <c r="K625" i="13"/>
  <c r="K626" i="13"/>
  <c r="K627" i="13"/>
  <c r="K628" i="13"/>
  <c r="K629" i="13"/>
  <c r="K630" i="13"/>
  <c r="K631" i="13"/>
  <c r="K632" i="13"/>
  <c r="K633" i="13"/>
  <c r="K634" i="13"/>
  <c r="K635" i="13"/>
  <c r="K636" i="13"/>
  <c r="K637" i="13"/>
  <c r="K638" i="13"/>
  <c r="K639" i="13"/>
  <c r="K640" i="13"/>
  <c r="K641" i="13"/>
  <c r="K642" i="13"/>
  <c r="K643" i="13"/>
  <c r="K644" i="13"/>
  <c r="K645" i="13"/>
  <c r="K646" i="13"/>
  <c r="K647" i="13"/>
  <c r="K648" i="13"/>
  <c r="K649" i="13"/>
  <c r="K650" i="13"/>
  <c r="K651" i="13"/>
  <c r="K652" i="13"/>
  <c r="K653" i="13"/>
  <c r="K654" i="13"/>
  <c r="K655" i="13"/>
  <c r="K656" i="13"/>
  <c r="K657" i="13"/>
  <c r="K658" i="13"/>
  <c r="K659" i="13"/>
  <c r="K660" i="13"/>
  <c r="K661" i="13"/>
  <c r="K662" i="13"/>
  <c r="K663" i="13"/>
  <c r="K664" i="13"/>
  <c r="K665" i="13"/>
  <c r="K666" i="13"/>
  <c r="K667" i="13"/>
  <c r="K668" i="13"/>
  <c r="K669" i="13"/>
  <c r="K670" i="13"/>
  <c r="K671" i="13"/>
  <c r="K672" i="13"/>
  <c r="K673" i="13"/>
  <c r="K674" i="13"/>
  <c r="K675" i="13"/>
  <c r="K676" i="13"/>
  <c r="K677" i="13"/>
  <c r="K678" i="13"/>
  <c r="K679" i="13"/>
  <c r="K680" i="13"/>
  <c r="K681" i="13"/>
  <c r="K682" i="13"/>
  <c r="K683" i="13"/>
  <c r="K684" i="13"/>
  <c r="K685" i="13"/>
  <c r="K686" i="13"/>
  <c r="K687" i="13"/>
  <c r="K688" i="13"/>
  <c r="K689" i="13"/>
  <c r="K690" i="13"/>
  <c r="K691" i="13"/>
  <c r="K692" i="13"/>
  <c r="K693" i="13"/>
  <c r="K694" i="13"/>
  <c r="K695" i="13"/>
  <c r="K696" i="13"/>
  <c r="K697" i="13"/>
  <c r="K698" i="13"/>
  <c r="K699" i="13"/>
  <c r="K700" i="13"/>
  <c r="K701" i="13"/>
  <c r="K702" i="13"/>
  <c r="K703" i="13"/>
  <c r="K704" i="13"/>
  <c r="K705" i="13"/>
  <c r="K706" i="13"/>
  <c r="K707" i="13"/>
  <c r="K708" i="13"/>
  <c r="K709" i="13"/>
  <c r="K710" i="13"/>
  <c r="K711" i="13"/>
  <c r="K712" i="13"/>
  <c r="K713" i="13"/>
  <c r="K714" i="13"/>
  <c r="K715" i="13"/>
  <c r="K716" i="13"/>
  <c r="K717" i="13"/>
  <c r="K718" i="13"/>
  <c r="K719" i="13"/>
  <c r="K720" i="13"/>
  <c r="K721" i="13"/>
  <c r="K722" i="13"/>
  <c r="K723" i="13"/>
  <c r="K724" i="13"/>
  <c r="K725" i="13"/>
  <c r="K726" i="13"/>
  <c r="K727" i="13"/>
  <c r="K728" i="13"/>
  <c r="K729" i="13"/>
  <c r="K730" i="13"/>
  <c r="K731" i="13"/>
  <c r="K732" i="13"/>
  <c r="K733" i="13"/>
  <c r="K734" i="13"/>
  <c r="K735" i="13"/>
  <c r="K736" i="13"/>
  <c r="K737" i="13"/>
  <c r="K738" i="13"/>
  <c r="K739" i="13"/>
  <c r="K740" i="13"/>
  <c r="K741" i="13"/>
  <c r="K742" i="13"/>
  <c r="K743" i="13"/>
  <c r="K744" i="13"/>
  <c r="K745" i="13"/>
  <c r="K746" i="13"/>
  <c r="K747" i="13"/>
  <c r="K748" i="13"/>
  <c r="K749" i="13"/>
  <c r="K750" i="13"/>
  <c r="K751" i="13"/>
  <c r="K752" i="13"/>
  <c r="K753" i="13"/>
  <c r="K754" i="13"/>
  <c r="K755" i="13"/>
  <c r="K756" i="13"/>
  <c r="K757" i="13"/>
  <c r="K758" i="13"/>
  <c r="K759" i="13"/>
  <c r="K760" i="13"/>
  <c r="K761" i="13"/>
  <c r="K762" i="13"/>
  <c r="K763" i="13"/>
  <c r="K764" i="13"/>
  <c r="K765" i="13"/>
  <c r="K766" i="13"/>
  <c r="K767" i="13"/>
  <c r="K768" i="13"/>
  <c r="K769" i="13"/>
  <c r="K770" i="13"/>
  <c r="K771" i="13"/>
  <c r="K772" i="13"/>
  <c r="K773" i="13"/>
  <c r="K774" i="13"/>
  <c r="K775" i="13"/>
  <c r="K776" i="13"/>
  <c r="K777" i="13"/>
  <c r="K778" i="13"/>
  <c r="K779" i="13"/>
  <c r="K780" i="13"/>
  <c r="K781" i="13"/>
  <c r="K782" i="13"/>
  <c r="K783" i="13"/>
  <c r="K784" i="13"/>
  <c r="K785" i="13"/>
  <c r="K786" i="13"/>
  <c r="K787" i="13"/>
  <c r="K788" i="13"/>
  <c r="K789" i="13"/>
  <c r="K790" i="13"/>
  <c r="K791" i="13"/>
  <c r="K792" i="13"/>
  <c r="K793" i="13"/>
  <c r="K794" i="13"/>
  <c r="K795" i="13"/>
  <c r="K796" i="13"/>
  <c r="K797" i="13"/>
  <c r="K798" i="13"/>
  <c r="K799" i="13"/>
  <c r="K800" i="13"/>
  <c r="K801" i="13"/>
  <c r="K802" i="13"/>
  <c r="K803" i="13"/>
  <c r="K804" i="13"/>
  <c r="K805" i="13"/>
  <c r="K806" i="13"/>
  <c r="K807" i="13"/>
  <c r="K808" i="13"/>
  <c r="K809" i="13"/>
  <c r="K810" i="13"/>
  <c r="K811" i="13"/>
  <c r="K812" i="13"/>
  <c r="K813" i="13"/>
  <c r="K814" i="13"/>
  <c r="K815" i="13"/>
  <c r="K816" i="13"/>
  <c r="K817" i="13"/>
  <c r="K818" i="13"/>
  <c r="K819" i="13"/>
  <c r="K820" i="13"/>
  <c r="K821" i="13"/>
  <c r="K822" i="13"/>
  <c r="K823" i="13"/>
  <c r="K824" i="13"/>
  <c r="K825" i="13"/>
  <c r="K826" i="13"/>
  <c r="K827" i="13"/>
  <c r="K828" i="13"/>
  <c r="K829" i="13"/>
  <c r="K830" i="13"/>
  <c r="K831" i="13"/>
  <c r="K832" i="13"/>
  <c r="K833" i="13"/>
  <c r="K834" i="13"/>
  <c r="K835" i="13"/>
  <c r="K836" i="13"/>
  <c r="K837" i="13"/>
  <c r="K838" i="13"/>
  <c r="K839" i="13"/>
  <c r="K840" i="13"/>
  <c r="K841" i="13"/>
  <c r="K842" i="13"/>
  <c r="K843" i="13"/>
  <c r="K844" i="13"/>
  <c r="K845" i="13"/>
  <c r="K846" i="13"/>
  <c r="K847" i="13"/>
  <c r="K848" i="13"/>
  <c r="K849" i="13"/>
  <c r="K850" i="13"/>
  <c r="K851" i="13"/>
  <c r="K852" i="13"/>
  <c r="K853" i="13"/>
  <c r="K854" i="13"/>
  <c r="K855" i="13"/>
  <c r="K856" i="13"/>
  <c r="K857" i="13"/>
  <c r="K858" i="13"/>
  <c r="K859" i="13"/>
  <c r="K860" i="13"/>
  <c r="K861" i="13"/>
  <c r="K862" i="13"/>
  <c r="K863" i="13"/>
  <c r="K864" i="13"/>
  <c r="K865" i="13"/>
  <c r="K866" i="13"/>
  <c r="K867" i="13"/>
  <c r="K868" i="13"/>
  <c r="K869" i="13"/>
  <c r="K870" i="13"/>
  <c r="K871" i="13"/>
  <c r="K872" i="13"/>
  <c r="K873" i="13"/>
  <c r="K874" i="13"/>
  <c r="K875" i="13"/>
  <c r="K876" i="13"/>
  <c r="K877" i="13"/>
  <c r="K878" i="13"/>
  <c r="K879" i="13"/>
  <c r="K880" i="13"/>
  <c r="K881" i="13"/>
  <c r="K882" i="13"/>
  <c r="K883" i="13"/>
  <c r="K884" i="13"/>
  <c r="K885" i="13"/>
  <c r="K886" i="13"/>
  <c r="K887" i="13"/>
  <c r="K888" i="13"/>
  <c r="K889" i="13"/>
  <c r="K890" i="13"/>
  <c r="K891" i="13"/>
  <c r="K892" i="13"/>
  <c r="K893" i="13"/>
  <c r="K894" i="13"/>
  <c r="K895" i="13"/>
  <c r="K896" i="13"/>
  <c r="K897" i="13"/>
  <c r="K898" i="13"/>
  <c r="K899" i="13"/>
  <c r="K900" i="13"/>
  <c r="K901" i="13"/>
  <c r="K902" i="13"/>
  <c r="K903" i="13"/>
  <c r="K904" i="13"/>
  <c r="K905" i="13"/>
  <c r="K906" i="13"/>
  <c r="K907" i="13"/>
  <c r="K908" i="13"/>
  <c r="K909" i="13"/>
  <c r="K910" i="13"/>
  <c r="K911" i="13"/>
  <c r="K912" i="13"/>
  <c r="K913" i="13"/>
  <c r="K914" i="13"/>
  <c r="K915" i="13"/>
  <c r="K916" i="13"/>
  <c r="K917" i="13"/>
  <c r="K918" i="13"/>
  <c r="K919" i="13"/>
  <c r="K920" i="13"/>
  <c r="K921" i="13"/>
  <c r="K922" i="13"/>
  <c r="K923" i="13"/>
  <c r="K924" i="13"/>
  <c r="K925" i="13"/>
  <c r="K926" i="13"/>
  <c r="K927" i="13"/>
  <c r="K928" i="13"/>
  <c r="K929" i="13"/>
  <c r="K930" i="13"/>
  <c r="K931" i="13"/>
  <c r="K932" i="13"/>
  <c r="K933" i="13"/>
  <c r="K934" i="13"/>
  <c r="K935" i="13"/>
  <c r="K936" i="13"/>
  <c r="K937" i="13"/>
  <c r="K938" i="13"/>
  <c r="K939" i="13"/>
  <c r="K940" i="13"/>
  <c r="K941" i="13"/>
  <c r="K942" i="13"/>
  <c r="K943" i="13"/>
  <c r="K944" i="13"/>
  <c r="K945" i="13"/>
  <c r="K946" i="13"/>
  <c r="K947" i="13"/>
  <c r="K948" i="13"/>
  <c r="K949" i="13"/>
  <c r="K950" i="13"/>
  <c r="K951" i="13"/>
  <c r="K952" i="13"/>
  <c r="K953" i="13"/>
  <c r="K954" i="13"/>
  <c r="K955" i="13"/>
  <c r="K956" i="13"/>
  <c r="K957" i="13"/>
  <c r="K958" i="13"/>
  <c r="K959" i="13"/>
  <c r="K960" i="13"/>
  <c r="K961" i="13"/>
  <c r="K962" i="13"/>
  <c r="K963" i="13"/>
  <c r="K964" i="13"/>
  <c r="K965" i="13"/>
  <c r="K966" i="13"/>
  <c r="K967" i="13"/>
  <c r="K968" i="13"/>
  <c r="K969" i="13"/>
  <c r="K970" i="13"/>
  <c r="K971" i="13"/>
  <c r="K972" i="13"/>
  <c r="K973" i="13"/>
  <c r="K974" i="13"/>
  <c r="K975" i="13"/>
  <c r="K976" i="13"/>
  <c r="K977" i="13"/>
  <c r="K978" i="13"/>
  <c r="K979" i="13"/>
  <c r="K980" i="13"/>
  <c r="K981" i="13"/>
  <c r="K982" i="13"/>
  <c r="K983" i="13"/>
  <c r="K984" i="13"/>
  <c r="K985" i="13"/>
  <c r="K986" i="13"/>
  <c r="K987" i="13"/>
  <c r="K988" i="13"/>
  <c r="K989" i="13"/>
  <c r="K990" i="13"/>
  <c r="K991" i="13"/>
  <c r="K992" i="13"/>
  <c r="K993" i="13"/>
  <c r="K994" i="13"/>
  <c r="K995" i="13"/>
  <c r="K996" i="13"/>
  <c r="K997" i="13"/>
  <c r="K998" i="13"/>
  <c r="K999" i="13"/>
  <c r="K1000" i="13"/>
  <c r="K1001" i="13"/>
  <c r="K1002" i="13"/>
  <c r="K1003" i="13"/>
  <c r="K1004" i="13"/>
  <c r="K1005" i="13"/>
  <c r="K1006" i="13"/>
  <c r="K1007" i="13"/>
  <c r="K1008" i="13"/>
  <c r="K1009" i="13"/>
  <c r="K1010" i="13"/>
  <c r="K1011" i="13"/>
  <c r="K1012" i="13"/>
  <c r="K1013" i="13"/>
  <c r="K1014" i="13"/>
  <c r="K1015" i="13"/>
  <c r="K1016" i="13"/>
  <c r="K1017" i="13"/>
  <c r="K1018" i="13"/>
  <c r="K1019" i="13"/>
  <c r="K1020" i="13"/>
  <c r="K1021" i="13"/>
  <c r="K1022" i="13"/>
  <c r="K1023" i="13"/>
  <c r="K1024" i="13"/>
  <c r="K1025" i="13"/>
  <c r="K1026" i="13"/>
  <c r="K1027" i="13"/>
  <c r="K1028" i="13"/>
  <c r="K1029" i="13"/>
  <c r="K1030" i="13"/>
  <c r="K1031" i="13"/>
  <c r="K1032" i="13"/>
  <c r="K1033" i="13"/>
  <c r="K1034" i="13"/>
  <c r="K1035" i="13"/>
  <c r="K1036" i="13"/>
  <c r="K1037" i="13"/>
  <c r="K1038" i="13"/>
  <c r="K1039" i="13"/>
  <c r="K1040" i="13"/>
  <c r="K1041" i="13"/>
  <c r="K1042" i="13"/>
  <c r="K1043" i="13"/>
  <c r="K1044" i="13"/>
  <c r="K1045" i="13"/>
  <c r="K1046" i="13"/>
  <c r="K1047" i="13"/>
  <c r="K1048" i="13"/>
  <c r="K1049" i="13"/>
  <c r="K1050" i="13"/>
  <c r="K1051" i="13"/>
  <c r="K1052" i="13"/>
  <c r="K1053" i="13"/>
  <c r="K1054" i="13"/>
  <c r="K1055" i="13"/>
  <c r="K1056" i="13"/>
  <c r="K1057" i="13"/>
  <c r="K1058" i="13"/>
  <c r="K1059" i="13"/>
  <c r="K1060" i="13"/>
  <c r="K1061" i="13"/>
  <c r="K1062" i="13"/>
  <c r="K1063" i="13"/>
  <c r="K1064" i="13"/>
  <c r="K1065" i="13"/>
  <c r="K1066" i="13"/>
  <c r="K1067" i="13"/>
  <c r="K1068" i="13"/>
  <c r="K1069" i="13"/>
  <c r="K1070" i="13"/>
  <c r="K1071" i="13"/>
  <c r="K1072" i="13"/>
  <c r="K1073" i="13"/>
  <c r="K1074" i="13"/>
  <c r="K1075" i="13"/>
  <c r="K1076" i="13"/>
  <c r="K1077" i="13"/>
  <c r="K1078" i="13"/>
  <c r="K1079" i="13"/>
  <c r="K1080" i="13"/>
  <c r="K1081" i="13"/>
  <c r="K1082" i="13"/>
  <c r="K1083" i="13"/>
  <c r="K1084" i="13"/>
  <c r="K1085" i="13"/>
  <c r="K1086" i="13"/>
  <c r="K1087" i="13"/>
  <c r="K1088" i="13"/>
  <c r="K1089" i="13"/>
  <c r="K1090" i="13"/>
  <c r="K1091" i="13"/>
  <c r="K1092" i="13"/>
  <c r="K1093" i="13"/>
  <c r="K1094" i="13"/>
  <c r="K1095" i="13"/>
  <c r="K1096" i="13"/>
  <c r="K1097" i="13"/>
  <c r="K1098" i="13"/>
  <c r="K1099" i="13"/>
  <c r="K1100" i="13"/>
  <c r="K1101" i="13"/>
  <c r="K1102" i="13"/>
  <c r="K1103" i="13"/>
  <c r="K1104" i="13"/>
  <c r="K1105" i="13"/>
  <c r="K1106" i="13"/>
  <c r="K1107" i="13"/>
  <c r="K1108" i="13"/>
  <c r="K1109" i="13"/>
  <c r="K1110" i="13"/>
  <c r="K1111" i="13"/>
  <c r="K1112" i="13"/>
  <c r="K1113" i="13"/>
  <c r="K1114" i="13"/>
  <c r="K1115" i="13"/>
  <c r="K1116" i="13"/>
  <c r="K1117" i="13"/>
  <c r="K1118" i="13"/>
  <c r="K1119" i="13"/>
  <c r="K1120" i="13"/>
  <c r="K1121" i="13"/>
  <c r="K1122" i="13"/>
  <c r="K1123" i="13"/>
  <c r="K1124" i="13"/>
  <c r="K1125" i="13"/>
  <c r="K1126" i="13"/>
  <c r="K1127" i="13"/>
  <c r="K1128" i="13"/>
  <c r="K1129" i="13"/>
  <c r="K1130" i="13"/>
  <c r="K1131" i="13"/>
  <c r="K1132" i="13"/>
  <c r="K1133" i="13"/>
  <c r="K1134" i="13"/>
  <c r="K1135" i="13"/>
  <c r="K1136" i="13"/>
  <c r="K1137" i="13"/>
  <c r="K1138" i="13"/>
  <c r="K1139" i="13"/>
  <c r="K1140" i="13"/>
  <c r="K1141" i="13"/>
  <c r="K1142" i="13"/>
  <c r="K1143" i="13"/>
  <c r="K1144" i="13"/>
  <c r="K1145" i="13"/>
  <c r="K1146" i="13"/>
  <c r="K1147" i="13"/>
  <c r="K1148" i="13"/>
  <c r="K1149" i="13"/>
  <c r="K1150" i="13"/>
  <c r="K1151" i="13"/>
  <c r="K1152" i="13"/>
  <c r="K1153" i="13"/>
  <c r="K1154" i="13"/>
  <c r="K1155" i="13"/>
  <c r="K1156" i="13"/>
  <c r="K1157" i="13"/>
  <c r="K1158" i="13"/>
  <c r="K1159" i="13"/>
  <c r="K1160" i="13"/>
  <c r="K1161" i="13"/>
  <c r="K1162" i="13"/>
  <c r="K1163" i="13"/>
  <c r="K1164" i="13"/>
  <c r="K1165" i="13"/>
  <c r="K1166" i="13"/>
  <c r="K1167" i="13"/>
  <c r="K1168" i="13"/>
  <c r="K1169" i="13"/>
  <c r="K1170" i="13"/>
  <c r="K1171" i="13"/>
  <c r="K1172" i="13"/>
  <c r="K1173" i="13"/>
  <c r="K1174" i="13"/>
  <c r="K1175" i="13"/>
  <c r="K1176" i="13"/>
  <c r="K1177" i="13"/>
  <c r="K1178" i="13"/>
  <c r="K1179" i="13"/>
  <c r="K1180" i="13"/>
  <c r="K1181" i="13"/>
  <c r="K1182" i="13"/>
  <c r="K1183" i="13"/>
  <c r="K1184" i="13"/>
  <c r="K1185" i="13"/>
  <c r="K1186" i="13"/>
  <c r="K1187" i="13"/>
  <c r="K1188" i="13"/>
  <c r="K1189" i="13"/>
  <c r="K1190" i="13"/>
  <c r="K1191" i="13"/>
  <c r="K1192" i="13"/>
  <c r="K1193" i="13"/>
  <c r="K1194" i="13"/>
  <c r="K1195" i="13"/>
  <c r="K1196" i="13"/>
  <c r="K1197" i="13"/>
  <c r="K1198" i="13"/>
  <c r="K1199" i="13"/>
  <c r="K1200" i="13"/>
  <c r="K1201" i="13"/>
  <c r="K1202" i="13"/>
  <c r="K1203" i="13"/>
  <c r="K1204" i="13"/>
  <c r="K1205" i="13"/>
  <c r="K1206" i="13"/>
  <c r="K1207" i="13"/>
  <c r="K1208" i="13"/>
  <c r="K1209" i="13"/>
  <c r="K1210" i="13"/>
  <c r="K1211" i="13"/>
  <c r="K1212" i="13"/>
  <c r="K1213" i="13"/>
  <c r="K1214" i="13"/>
  <c r="K1215" i="13"/>
  <c r="K1216" i="13"/>
  <c r="K1217" i="13"/>
  <c r="K1218" i="13"/>
  <c r="K1219" i="13"/>
  <c r="K1220" i="13"/>
  <c r="K1221" i="13"/>
  <c r="K1222" i="13"/>
  <c r="K1223" i="13"/>
  <c r="K1224" i="13"/>
  <c r="K1225" i="13"/>
  <c r="K1226" i="13"/>
  <c r="K1227" i="13"/>
  <c r="K1228" i="13"/>
  <c r="K1229" i="13"/>
  <c r="K1230" i="13"/>
  <c r="K1231" i="13"/>
  <c r="K1232" i="13"/>
  <c r="K1233" i="13"/>
  <c r="K1234" i="13"/>
  <c r="K1235" i="13"/>
  <c r="K1236" i="13"/>
  <c r="K1237" i="13"/>
  <c r="K1238" i="13"/>
  <c r="K1239" i="13"/>
  <c r="K1240" i="13"/>
  <c r="K1241" i="13"/>
  <c r="K1242" i="13"/>
  <c r="K1243" i="13"/>
  <c r="K1244" i="13"/>
  <c r="K1245" i="13"/>
  <c r="K1246" i="13"/>
  <c r="K1247" i="13"/>
  <c r="K1248" i="13"/>
  <c r="K1249" i="13"/>
  <c r="K1250" i="13"/>
  <c r="K1251" i="13"/>
  <c r="K1252" i="13"/>
  <c r="K1253" i="13"/>
  <c r="K1254" i="13"/>
  <c r="K1255" i="13"/>
  <c r="K1256" i="13"/>
  <c r="K1257" i="13"/>
  <c r="K1258" i="13"/>
  <c r="K1259" i="13"/>
  <c r="K1260" i="13"/>
  <c r="K1261" i="13"/>
  <c r="K1262" i="13"/>
  <c r="K1263" i="13"/>
  <c r="K1264" i="13"/>
  <c r="K1265" i="13"/>
  <c r="K1266" i="13"/>
  <c r="K1267" i="13"/>
  <c r="K1268" i="13"/>
  <c r="K1269" i="13"/>
  <c r="K1270" i="13"/>
  <c r="K1271" i="13"/>
  <c r="K1272" i="13"/>
  <c r="K1273" i="13"/>
  <c r="K1274" i="13"/>
  <c r="K1275" i="13"/>
  <c r="K1276" i="13"/>
  <c r="K1277" i="13"/>
  <c r="K1278" i="13"/>
  <c r="K1279" i="13"/>
  <c r="K1280" i="13"/>
  <c r="K1281" i="13"/>
  <c r="K1282" i="13"/>
  <c r="K1283" i="13"/>
  <c r="K1284" i="13"/>
  <c r="K1285" i="13"/>
  <c r="K1286" i="13"/>
  <c r="K1287" i="13"/>
  <c r="K1288" i="13"/>
  <c r="K1289" i="13"/>
  <c r="K1290" i="13"/>
  <c r="K1291" i="13"/>
  <c r="K1292" i="13"/>
  <c r="K1293" i="13"/>
  <c r="K1294" i="13"/>
  <c r="K1295" i="13"/>
  <c r="K1296" i="13"/>
  <c r="K1297" i="13"/>
  <c r="K1298" i="13"/>
  <c r="K1299" i="13"/>
  <c r="K1300" i="13"/>
  <c r="K1301" i="13"/>
  <c r="K1302" i="13"/>
  <c r="K1303" i="13"/>
  <c r="K1304" i="13"/>
  <c r="K1305" i="13"/>
  <c r="K1306" i="13"/>
  <c r="K1307" i="13"/>
  <c r="K1308" i="13"/>
  <c r="K1309" i="13"/>
  <c r="K1310" i="13"/>
  <c r="K1311" i="13"/>
  <c r="K1312" i="13"/>
  <c r="K1313" i="13"/>
  <c r="K1314" i="13"/>
  <c r="K1315" i="13"/>
  <c r="K1316" i="13"/>
  <c r="K1317" i="13"/>
  <c r="K1318" i="13"/>
  <c r="K1319" i="13"/>
  <c r="K1320" i="13"/>
  <c r="K1321" i="13"/>
  <c r="K1322" i="13"/>
  <c r="K1323" i="13"/>
  <c r="K1324" i="13"/>
  <c r="K1325" i="13"/>
  <c r="K1326" i="13"/>
  <c r="K1327" i="13"/>
  <c r="K1328" i="13"/>
  <c r="K1329" i="13"/>
  <c r="K1330" i="13"/>
  <c r="K1331" i="13"/>
  <c r="K1332" i="13"/>
  <c r="K1333" i="13"/>
  <c r="K1334" i="13"/>
  <c r="K1335" i="13"/>
  <c r="K1336" i="13"/>
  <c r="K1337" i="13"/>
  <c r="K1338" i="13"/>
  <c r="K1339" i="13"/>
  <c r="K1340" i="13"/>
  <c r="K1341" i="13"/>
  <c r="K1342" i="13"/>
  <c r="K1343" i="13"/>
  <c r="K1344" i="13"/>
  <c r="K1345" i="13"/>
  <c r="K1346" i="13"/>
  <c r="K1347" i="13"/>
  <c r="K1348" i="13"/>
  <c r="K1349" i="13"/>
  <c r="K1350" i="13"/>
  <c r="K1351" i="13"/>
  <c r="K1352" i="13"/>
  <c r="K1353" i="13"/>
  <c r="K1354" i="13"/>
  <c r="K1355" i="13"/>
  <c r="K1356" i="13"/>
  <c r="K1357" i="13"/>
  <c r="K1358" i="13"/>
  <c r="K1359" i="13"/>
  <c r="K1360" i="13"/>
  <c r="K1361" i="13"/>
  <c r="K1362" i="13"/>
  <c r="K1363" i="13"/>
  <c r="K1364" i="13"/>
  <c r="K1365" i="13"/>
  <c r="K1366" i="13"/>
  <c r="K1367" i="13"/>
  <c r="K1368" i="13"/>
  <c r="K1369" i="13"/>
  <c r="K1370" i="13"/>
  <c r="K1371" i="13"/>
  <c r="K1372" i="13"/>
  <c r="K1373" i="13"/>
  <c r="K1374" i="13"/>
  <c r="K1375" i="13"/>
  <c r="K1376" i="13"/>
  <c r="K1377" i="13"/>
  <c r="K1378" i="13"/>
  <c r="K1379" i="13"/>
  <c r="K1380" i="13"/>
  <c r="K1381" i="13"/>
  <c r="K1382" i="13"/>
  <c r="K1383" i="13"/>
  <c r="K1384" i="13"/>
  <c r="K1385" i="13"/>
  <c r="K1386" i="13"/>
  <c r="K1387" i="13"/>
  <c r="K1388" i="13"/>
  <c r="K1389" i="13"/>
  <c r="K1390" i="13"/>
  <c r="K1391" i="13"/>
  <c r="K1392" i="13"/>
  <c r="K1393" i="13"/>
  <c r="K1394" i="13"/>
  <c r="K1395" i="13"/>
  <c r="K1396" i="13"/>
  <c r="K1397" i="13"/>
  <c r="K1398" i="13"/>
  <c r="K1399" i="13"/>
  <c r="K1400" i="13"/>
  <c r="K1401" i="13"/>
  <c r="K1402" i="13"/>
  <c r="K1403" i="13"/>
  <c r="K1404" i="13"/>
  <c r="K1405" i="13"/>
  <c r="K1406" i="13"/>
  <c r="K1407" i="13"/>
  <c r="K1408" i="13"/>
  <c r="K1409" i="13"/>
  <c r="K1410" i="13"/>
  <c r="K1411" i="13"/>
  <c r="K1412" i="13"/>
  <c r="K1413" i="13"/>
  <c r="K1414" i="13"/>
  <c r="K1415" i="13"/>
  <c r="K1416" i="13"/>
  <c r="K1417" i="13"/>
  <c r="K1418" i="13"/>
  <c r="K1419" i="13"/>
  <c r="K1420" i="13"/>
  <c r="K1421" i="13"/>
  <c r="K1422" i="13"/>
  <c r="K1423" i="13"/>
  <c r="K1424" i="13"/>
  <c r="K1425" i="13"/>
  <c r="K1426" i="13"/>
  <c r="K1427" i="13"/>
  <c r="K1428" i="13"/>
  <c r="K1429" i="13"/>
  <c r="K1430" i="13"/>
  <c r="K1431" i="13"/>
  <c r="K1432" i="13"/>
  <c r="K1433" i="13"/>
  <c r="K1434" i="13"/>
  <c r="K1435" i="13"/>
  <c r="K1436" i="13"/>
  <c r="K1437" i="13"/>
  <c r="K1438" i="13"/>
  <c r="K1439" i="13"/>
  <c r="K1440" i="13"/>
  <c r="K1441" i="13"/>
  <c r="K1442" i="13"/>
  <c r="K1443" i="13"/>
  <c r="K1444" i="13"/>
  <c r="K1445" i="13"/>
  <c r="K1446" i="13"/>
  <c r="K1447" i="13"/>
  <c r="K1448" i="13"/>
  <c r="K1449" i="13"/>
  <c r="K1450" i="13"/>
  <c r="K1451" i="13"/>
  <c r="K1452" i="13"/>
  <c r="K1453" i="13"/>
  <c r="K1454" i="13"/>
  <c r="K1455" i="13"/>
  <c r="K1456" i="13"/>
  <c r="K1457" i="13"/>
  <c r="K1458" i="13"/>
  <c r="K1459" i="13"/>
  <c r="K1460" i="13"/>
  <c r="K1461" i="13"/>
  <c r="K1462" i="13"/>
  <c r="K1463" i="13"/>
  <c r="K1464" i="13"/>
  <c r="K1465" i="13"/>
  <c r="K1466" i="13"/>
  <c r="K1467" i="13"/>
  <c r="K1468" i="13"/>
  <c r="K1469" i="13"/>
  <c r="K1470" i="13"/>
  <c r="K1471" i="13"/>
  <c r="K1472" i="13"/>
  <c r="K1473" i="13"/>
  <c r="K1474" i="13"/>
  <c r="K1475" i="13"/>
  <c r="K1476" i="13"/>
  <c r="K1477" i="13"/>
  <c r="K1478" i="13"/>
  <c r="K1479" i="13"/>
  <c r="K1480" i="13"/>
  <c r="K1481" i="13"/>
  <c r="K1482" i="13"/>
  <c r="K1483" i="13"/>
  <c r="K1484" i="13"/>
  <c r="K1485" i="13"/>
  <c r="K1486" i="13"/>
  <c r="K1487" i="13"/>
  <c r="K1488" i="13"/>
  <c r="K1489" i="13"/>
  <c r="K1490" i="13"/>
  <c r="K1491" i="13"/>
  <c r="K1492" i="13"/>
  <c r="K1493" i="13"/>
  <c r="K1494" i="13"/>
  <c r="K1495" i="13"/>
  <c r="K1496" i="13"/>
  <c r="K1497" i="13"/>
  <c r="K1498" i="13"/>
  <c r="K1499" i="13"/>
  <c r="K1500" i="13"/>
  <c r="K1501" i="13"/>
  <c r="K1502" i="13"/>
  <c r="K1503" i="13"/>
  <c r="K1504" i="13"/>
  <c r="K1505" i="13"/>
  <c r="K1506" i="13"/>
  <c r="K1507" i="13"/>
  <c r="K1508" i="13"/>
  <c r="K1509" i="13"/>
  <c r="K1510" i="13"/>
  <c r="K1511" i="13"/>
  <c r="K1512" i="13"/>
  <c r="K1513" i="13"/>
  <c r="K1514" i="13"/>
  <c r="K1515" i="13"/>
  <c r="K1516" i="13"/>
  <c r="K1517" i="13"/>
  <c r="K1518" i="13"/>
  <c r="K1519" i="13"/>
  <c r="K1520" i="13"/>
  <c r="K1521" i="13"/>
  <c r="K1522" i="13"/>
  <c r="K1523" i="13"/>
  <c r="K1524" i="13"/>
  <c r="K1525" i="13"/>
  <c r="K1526" i="13"/>
  <c r="K1527" i="13"/>
  <c r="K1528" i="13"/>
  <c r="K1529" i="13"/>
  <c r="K1530" i="13"/>
  <c r="K1531" i="13"/>
  <c r="K1532" i="13"/>
  <c r="K1533" i="13"/>
  <c r="K1534" i="13"/>
  <c r="K1535" i="13"/>
  <c r="K1536" i="13"/>
  <c r="K1537" i="13"/>
  <c r="K1538" i="13"/>
  <c r="K1539" i="13"/>
  <c r="K1540" i="13"/>
  <c r="K1541" i="13"/>
  <c r="K1542" i="13"/>
  <c r="K1543" i="13"/>
  <c r="K1544" i="13"/>
  <c r="K1545" i="13"/>
  <c r="K1546" i="13"/>
  <c r="K1547" i="13"/>
  <c r="K1548" i="13"/>
  <c r="K1549" i="13"/>
  <c r="K1550" i="13"/>
  <c r="K1551" i="13"/>
  <c r="K1552" i="13"/>
  <c r="K1553" i="13"/>
  <c r="K1554" i="13"/>
  <c r="K1555" i="13"/>
  <c r="K1556" i="13"/>
  <c r="K1557" i="13"/>
  <c r="K1558" i="13"/>
  <c r="K1559" i="13"/>
  <c r="K1560" i="13"/>
  <c r="K1561" i="13"/>
  <c r="K1562" i="13"/>
  <c r="K1563" i="13"/>
  <c r="K1564" i="13"/>
  <c r="K1565" i="13"/>
  <c r="K1566" i="13"/>
  <c r="K1567" i="13"/>
  <c r="K1568" i="13"/>
  <c r="K1569" i="13"/>
  <c r="K1570" i="13"/>
  <c r="K1571" i="13"/>
  <c r="K1572" i="13"/>
  <c r="K1573" i="13"/>
  <c r="K1574" i="13"/>
  <c r="K1575" i="13"/>
  <c r="K1576" i="13"/>
  <c r="K1577" i="13"/>
  <c r="K1578" i="13"/>
  <c r="K1579" i="13"/>
  <c r="K1580" i="13"/>
  <c r="K1581" i="13"/>
  <c r="K1582" i="13"/>
  <c r="K1583" i="13"/>
  <c r="K1584" i="13"/>
  <c r="K1585" i="13"/>
  <c r="K1586" i="13"/>
  <c r="K1587" i="13"/>
  <c r="K1588" i="13"/>
  <c r="K1589" i="13"/>
  <c r="K1590" i="13"/>
  <c r="K1591" i="13"/>
  <c r="K1592" i="13"/>
  <c r="K1593" i="13"/>
  <c r="K1594" i="13"/>
  <c r="K1595" i="13"/>
  <c r="K1596" i="13"/>
  <c r="K1597" i="13"/>
  <c r="K1598" i="13"/>
  <c r="K1599" i="13"/>
  <c r="K1600" i="13"/>
  <c r="K1601" i="13"/>
  <c r="K1602" i="13"/>
  <c r="K1603" i="13"/>
  <c r="K1604" i="13"/>
  <c r="K1605" i="13"/>
  <c r="K1606" i="13"/>
  <c r="K1607" i="13"/>
  <c r="K1608" i="13"/>
  <c r="K1609" i="13"/>
  <c r="K1610" i="13"/>
  <c r="K1611" i="13"/>
  <c r="K1612" i="13"/>
  <c r="K1613" i="13"/>
  <c r="K1614" i="13"/>
  <c r="K1615" i="13"/>
  <c r="K1616" i="13"/>
  <c r="K1617" i="13"/>
  <c r="K1618" i="13"/>
  <c r="K1619" i="13"/>
  <c r="K1620" i="13"/>
  <c r="K1621" i="13"/>
  <c r="K1622" i="13"/>
  <c r="K1623" i="13"/>
  <c r="K1624" i="13"/>
  <c r="K1625" i="13"/>
  <c r="K1626" i="13"/>
  <c r="K1627" i="13"/>
  <c r="K1628" i="13"/>
  <c r="K1629" i="13"/>
  <c r="K1630" i="13"/>
  <c r="K1631" i="13"/>
  <c r="K1632" i="13"/>
  <c r="K1633" i="13"/>
  <c r="K1634" i="13"/>
  <c r="K1635" i="13"/>
  <c r="K1636" i="13"/>
  <c r="K1637" i="13"/>
  <c r="K1638" i="13"/>
  <c r="K1639" i="13"/>
  <c r="K1640" i="13"/>
  <c r="K1641" i="13"/>
  <c r="K1642" i="13"/>
  <c r="K1643" i="13"/>
  <c r="K1644" i="13"/>
  <c r="K1645" i="13"/>
  <c r="K1646" i="13"/>
  <c r="K1647" i="13"/>
  <c r="K1648" i="13"/>
  <c r="K1649" i="13"/>
  <c r="K1650" i="13"/>
  <c r="K1651" i="13"/>
  <c r="K1652" i="13"/>
  <c r="K1653" i="13"/>
  <c r="K1654" i="13"/>
  <c r="K1655" i="13"/>
  <c r="K1656" i="13"/>
  <c r="K1657" i="13"/>
  <c r="K1658" i="13"/>
  <c r="K1659" i="13"/>
  <c r="K1660" i="13"/>
  <c r="K1661" i="13"/>
  <c r="K1662" i="13"/>
  <c r="K1663" i="13"/>
  <c r="K1664" i="13"/>
  <c r="K1665" i="13"/>
  <c r="K1666" i="13"/>
  <c r="K1667" i="13"/>
  <c r="K1668" i="13"/>
  <c r="K1669" i="13"/>
  <c r="K1670" i="13"/>
  <c r="K1671" i="13"/>
  <c r="K1672" i="13"/>
  <c r="K1673" i="13"/>
  <c r="K1674" i="13"/>
  <c r="K1675" i="13"/>
  <c r="K1676" i="13"/>
  <c r="K1677" i="13"/>
  <c r="K1678" i="13"/>
  <c r="K1679" i="13"/>
  <c r="K1680" i="13"/>
  <c r="K1681" i="13"/>
  <c r="K1682" i="13"/>
  <c r="K1683" i="13"/>
  <c r="K1684" i="13"/>
  <c r="K1685" i="13"/>
  <c r="K1686" i="13"/>
  <c r="K1687" i="13"/>
  <c r="K1688" i="13"/>
  <c r="K1689" i="13"/>
  <c r="K1690" i="13"/>
  <c r="K1691" i="13"/>
  <c r="K1692" i="13"/>
  <c r="K1693" i="13"/>
  <c r="K1694" i="13"/>
  <c r="K1695" i="13"/>
  <c r="K1696" i="13"/>
  <c r="K1697" i="13"/>
  <c r="K1698" i="13"/>
  <c r="K1699" i="13"/>
  <c r="K1700" i="13"/>
  <c r="K1701" i="13"/>
  <c r="K1702" i="13"/>
  <c r="K1703" i="13"/>
  <c r="K1704" i="13"/>
  <c r="K1705" i="13"/>
  <c r="K1706" i="13"/>
  <c r="K1707" i="13"/>
  <c r="K1708" i="13"/>
  <c r="K1709" i="13"/>
  <c r="K1710" i="13"/>
  <c r="K1711" i="13"/>
  <c r="K1712" i="13"/>
  <c r="K1713" i="13"/>
  <c r="K1714" i="13"/>
  <c r="K1715" i="13"/>
  <c r="K1716" i="13"/>
  <c r="K1717" i="13"/>
  <c r="K1718" i="13"/>
  <c r="K1719" i="13"/>
  <c r="K1720" i="13"/>
  <c r="K1721" i="13"/>
  <c r="K1722" i="13"/>
  <c r="K1723" i="13"/>
  <c r="K1724" i="13"/>
  <c r="K1725" i="13"/>
  <c r="K1726" i="13"/>
  <c r="K1727" i="13"/>
  <c r="K1728" i="13"/>
  <c r="K1729" i="13"/>
  <c r="K1730" i="13"/>
  <c r="K1731" i="13"/>
  <c r="K1732" i="13"/>
  <c r="K1733" i="13"/>
  <c r="K1734" i="13"/>
  <c r="K1735" i="13"/>
  <c r="K1736" i="13"/>
  <c r="K1737" i="13"/>
  <c r="K1738" i="13"/>
  <c r="K1739" i="13"/>
  <c r="K1740" i="13"/>
  <c r="K1741" i="13"/>
  <c r="K1742" i="13"/>
  <c r="K1743" i="13"/>
  <c r="K1744" i="13"/>
  <c r="K1745" i="13"/>
  <c r="K1746" i="13"/>
  <c r="K1747" i="13"/>
  <c r="K1748" i="13"/>
  <c r="K1749" i="13"/>
  <c r="K1750" i="13"/>
  <c r="K1751" i="13"/>
  <c r="K1752" i="13"/>
  <c r="K1753" i="13"/>
  <c r="K1754" i="13"/>
  <c r="K1755" i="13"/>
  <c r="K1756" i="13"/>
  <c r="K1757" i="13"/>
  <c r="K1758" i="13"/>
  <c r="K1759" i="13"/>
  <c r="K1760" i="13"/>
  <c r="K1761" i="13"/>
  <c r="K1762" i="13"/>
  <c r="K1763" i="13"/>
  <c r="K1764" i="13"/>
  <c r="K1765" i="13"/>
  <c r="K1766" i="13"/>
  <c r="K1767" i="13"/>
  <c r="K1768" i="13"/>
  <c r="K1769" i="13"/>
  <c r="K1770" i="13"/>
  <c r="K1771" i="13"/>
  <c r="K1772" i="13"/>
  <c r="K1773" i="13"/>
  <c r="K1774" i="13"/>
  <c r="K1775" i="13"/>
  <c r="K1776" i="13"/>
  <c r="K1777" i="13"/>
  <c r="K1778" i="13"/>
  <c r="K1779" i="13"/>
  <c r="K1780" i="13"/>
  <c r="K1781" i="13"/>
  <c r="K1782" i="13"/>
  <c r="K1783" i="13"/>
  <c r="K1784" i="13"/>
  <c r="K1785" i="13"/>
  <c r="K1786" i="13"/>
  <c r="K1787" i="13"/>
  <c r="K1788" i="13"/>
  <c r="K1789" i="13"/>
  <c r="K1790" i="13"/>
  <c r="K1791" i="13"/>
  <c r="K1792" i="13"/>
  <c r="K1793" i="13"/>
  <c r="K1794" i="13"/>
  <c r="K1795" i="13"/>
  <c r="K1796" i="13"/>
  <c r="K1797" i="13"/>
  <c r="K1798" i="13"/>
  <c r="K1799" i="13"/>
  <c r="K1800" i="13"/>
  <c r="K1801" i="13"/>
  <c r="K1802" i="13"/>
  <c r="K1803" i="13"/>
  <c r="K1804" i="13"/>
  <c r="K1805" i="13"/>
  <c r="K1806" i="13"/>
  <c r="K1807" i="13"/>
  <c r="K1808" i="13"/>
  <c r="K1809" i="13"/>
  <c r="K1810" i="13"/>
  <c r="K1811" i="13"/>
  <c r="K1812" i="13"/>
  <c r="K1813" i="13"/>
  <c r="K1814" i="13"/>
  <c r="K1815" i="13"/>
  <c r="K1816" i="13"/>
  <c r="K1817" i="13"/>
  <c r="K1818" i="13"/>
  <c r="K1819" i="13"/>
  <c r="K1820" i="13"/>
  <c r="K1821" i="13"/>
  <c r="K1822" i="13"/>
  <c r="K1823" i="13"/>
  <c r="K1824" i="13"/>
  <c r="K1825" i="13"/>
  <c r="K1826" i="13"/>
  <c r="K1827" i="13"/>
  <c r="K1828" i="13"/>
  <c r="K1829" i="13"/>
  <c r="K1830" i="13"/>
  <c r="K1831" i="13"/>
  <c r="K1832" i="13"/>
  <c r="K1833" i="13"/>
  <c r="K1834" i="13"/>
  <c r="K1835" i="13"/>
  <c r="K1836" i="13"/>
  <c r="K1837" i="13"/>
  <c r="K1838" i="13"/>
  <c r="K1839" i="13"/>
  <c r="K1840" i="13"/>
  <c r="K1841" i="13"/>
  <c r="K1842" i="13"/>
  <c r="K1843" i="13"/>
  <c r="K1844" i="13"/>
  <c r="K1845" i="13"/>
  <c r="K1846" i="13"/>
  <c r="K1847" i="13"/>
  <c r="K1848" i="13"/>
  <c r="K1849" i="13"/>
  <c r="K1850" i="13"/>
  <c r="K1851" i="13"/>
  <c r="K1852" i="13"/>
  <c r="K1853" i="13"/>
  <c r="K1854" i="13"/>
  <c r="K1855" i="13"/>
  <c r="K1856" i="13"/>
  <c r="K1857" i="13"/>
  <c r="K1858" i="13"/>
  <c r="K1859" i="13"/>
  <c r="K1860" i="13"/>
  <c r="K1861" i="13"/>
  <c r="K1862" i="13"/>
  <c r="K1863" i="13"/>
  <c r="K1864" i="13"/>
  <c r="K1865" i="13"/>
  <c r="K1866" i="13"/>
  <c r="K1867" i="13"/>
  <c r="K1868" i="13"/>
  <c r="K1869" i="13"/>
  <c r="K1870" i="13"/>
  <c r="K1871" i="13"/>
  <c r="K1872" i="13"/>
  <c r="K1873" i="13"/>
  <c r="K1874" i="13"/>
  <c r="K1875" i="13"/>
  <c r="K1876" i="13"/>
  <c r="K1877" i="13"/>
  <c r="K1878" i="13"/>
  <c r="K1879" i="13"/>
  <c r="K1880" i="13"/>
  <c r="K1881" i="13"/>
  <c r="K1882" i="13"/>
  <c r="K1883" i="13"/>
  <c r="K1884" i="13"/>
  <c r="K1885" i="13"/>
  <c r="K1886" i="13"/>
  <c r="K1887" i="13"/>
  <c r="K1888" i="13"/>
  <c r="K1889" i="13"/>
  <c r="K1890" i="13"/>
  <c r="K1891" i="13"/>
  <c r="K1892" i="13"/>
  <c r="K1893" i="13"/>
  <c r="K1894" i="13"/>
  <c r="K1895" i="13"/>
  <c r="K1896" i="13"/>
  <c r="K1897" i="13"/>
  <c r="K1898" i="13"/>
  <c r="K1899" i="13"/>
  <c r="K1900" i="13"/>
  <c r="K1901" i="13"/>
  <c r="K1902" i="13"/>
  <c r="K1903" i="13"/>
  <c r="K1904" i="13"/>
  <c r="K1905" i="13"/>
  <c r="K1906" i="13"/>
  <c r="K1907" i="13"/>
  <c r="K1908" i="13"/>
  <c r="K1909" i="13"/>
  <c r="K1910" i="13"/>
  <c r="K1911" i="13"/>
  <c r="K1912" i="13"/>
  <c r="K1913" i="13"/>
  <c r="K1914" i="13"/>
  <c r="K1915" i="13"/>
  <c r="K1916" i="13"/>
  <c r="K1917" i="13"/>
  <c r="K1918" i="13"/>
  <c r="K1919" i="13"/>
  <c r="K1920" i="13"/>
  <c r="K1921" i="13"/>
  <c r="K1922" i="13"/>
  <c r="K1923" i="13"/>
  <c r="K1924" i="13"/>
  <c r="K1925" i="13"/>
  <c r="K1926" i="13"/>
  <c r="K1927" i="13"/>
  <c r="K1928" i="13"/>
  <c r="K1929" i="13"/>
  <c r="K1930" i="13"/>
  <c r="K1931" i="13"/>
  <c r="K1932" i="13"/>
  <c r="K1933" i="13"/>
  <c r="K1934" i="13"/>
  <c r="K1935" i="13"/>
  <c r="K1936" i="13"/>
  <c r="K1937" i="13"/>
  <c r="K1938" i="13"/>
  <c r="K1939" i="13"/>
  <c r="K1940" i="13"/>
  <c r="K1941" i="13"/>
  <c r="K1942" i="13"/>
  <c r="K1943" i="13"/>
  <c r="K1944" i="13"/>
  <c r="K1945" i="13"/>
  <c r="K1946" i="13"/>
  <c r="K1947" i="13"/>
  <c r="K1948" i="13"/>
  <c r="K1949" i="13"/>
  <c r="K1950" i="13"/>
  <c r="K1951" i="13"/>
  <c r="K1952" i="13"/>
  <c r="K1953" i="13"/>
  <c r="K1954" i="13"/>
  <c r="K1955" i="13"/>
  <c r="K1956" i="13"/>
  <c r="K1957" i="13"/>
  <c r="K1958" i="13"/>
  <c r="K1959" i="13"/>
  <c r="K1960" i="13"/>
  <c r="K1961" i="13"/>
  <c r="K1962" i="13"/>
  <c r="K1963" i="13"/>
  <c r="K1964" i="13"/>
  <c r="K1965" i="13"/>
  <c r="K1966" i="13"/>
  <c r="K1967" i="13"/>
  <c r="K1968" i="13"/>
  <c r="K1969" i="13"/>
  <c r="K1970" i="13"/>
  <c r="K1971" i="13"/>
  <c r="K1972" i="13"/>
  <c r="K1973" i="13"/>
  <c r="K1974" i="13"/>
  <c r="K1975" i="13"/>
  <c r="K1976" i="13"/>
  <c r="K1977" i="13"/>
  <c r="K1978" i="13"/>
  <c r="K1979" i="13"/>
  <c r="K1980" i="13"/>
  <c r="K1981" i="13"/>
  <c r="K1982" i="13"/>
  <c r="K1983" i="13"/>
  <c r="K1984" i="13"/>
  <c r="K1985" i="13"/>
  <c r="K1986" i="13"/>
  <c r="K1987" i="13"/>
  <c r="K1988" i="13"/>
  <c r="K1989" i="13"/>
  <c r="K1990" i="13"/>
  <c r="K1991" i="13"/>
  <c r="K1992" i="13"/>
  <c r="K1993" i="13"/>
  <c r="K1994" i="13"/>
  <c r="K1995" i="13"/>
  <c r="K1996" i="13"/>
  <c r="K1997" i="13"/>
  <c r="K1998" i="13"/>
  <c r="K1999" i="13"/>
  <c r="K2000" i="13"/>
  <c r="K2001" i="13"/>
  <c r="I8" i="11"/>
  <c r="I7" i="11"/>
  <c r="I6" i="11"/>
  <c r="I5" i="11"/>
  <c r="G5" i="8"/>
  <c r="H7" i="8" s="1"/>
  <c r="G4" i="8"/>
  <c r="H6" i="8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729D64F-0725-45F0-AED3-294293109B5C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4E0F26CC-FD9D-4187-AF78-4E5649EC273C}" name="WorksheetConnection_Ecommerce dataset.xlsx!Customer_table" type="102" refreshedVersion="8" minRefreshableVersion="5">
    <extLst>
      <ext xmlns:x15="http://schemas.microsoft.com/office/spreadsheetml/2010/11/main" uri="{DE250136-89BD-433C-8126-D09CA5730AF9}">
        <x15:connection id="Customer_table">
          <x15:rangePr sourceName="_xlcn.WorksheetConnection_Ecommercedataset.xlsxCustomer_table"/>
        </x15:connection>
      </ext>
    </extLst>
  </connection>
  <connection id="3" xr16:uid="{69B11691-AF11-4CE1-A0D7-BC670F20221F}" name="WorksheetConnection_Ecommerce dataset.xlsx!Product_table" type="102" refreshedVersion="8" minRefreshableVersion="5">
    <extLst>
      <ext xmlns:x15="http://schemas.microsoft.com/office/spreadsheetml/2010/11/main" uri="{DE250136-89BD-433C-8126-D09CA5730AF9}">
        <x15:connection id="Product_table">
          <x15:rangePr sourceName="_xlcn.WorksheetConnection_Ecommercedataset.xlsxProduct_table"/>
        </x15:connection>
      </ext>
    </extLst>
  </connection>
  <connection id="4" xr16:uid="{D0784DA9-CA35-48DC-9B8D-1E4DC1C7A1FC}" name="WorksheetConnection_Ecommerce dataset.xlsx!total_table" type="102" refreshedVersion="8" minRefreshableVersion="5">
    <extLst>
      <ext xmlns:x15="http://schemas.microsoft.com/office/spreadsheetml/2010/11/main" uri="{DE250136-89BD-433C-8126-D09CA5730AF9}">
        <x15:connection id="total_table">
          <x15:rangePr sourceName="_xlcn.WorksheetConnection_Ecommercedataset.xlsxtotal_table"/>
        </x15:connection>
      </ext>
    </extLst>
  </connection>
</connections>
</file>

<file path=xl/sharedStrings.xml><?xml version="1.0" encoding="utf-8"?>
<sst xmlns="http://schemas.openxmlformats.org/spreadsheetml/2006/main" count="25119" uniqueCount="4061">
  <si>
    <t>Customer_ID</t>
  </si>
  <si>
    <t>Name</t>
  </si>
  <si>
    <t>Age</t>
  </si>
  <si>
    <t>Gender</t>
  </si>
  <si>
    <t>City</t>
  </si>
  <si>
    <t>State</t>
  </si>
  <si>
    <t>Country</t>
  </si>
  <si>
    <t>CUST1000</t>
  </si>
  <si>
    <t>Male</t>
  </si>
  <si>
    <t>Donaldton</t>
  </si>
  <si>
    <t>North Carolina</t>
  </si>
  <si>
    <t>USA</t>
  </si>
  <si>
    <t>CUST1001</t>
  </si>
  <si>
    <t>Eugene Nelson</t>
  </si>
  <si>
    <t>Female</t>
  </si>
  <si>
    <t>Phillipsmouth</t>
  </si>
  <si>
    <t>North Dakota</t>
  </si>
  <si>
    <t>CUST1002</t>
  </si>
  <si>
    <t>Kylebury</t>
  </si>
  <si>
    <t>Alabama</t>
  </si>
  <si>
    <t>CUST1003</t>
  </si>
  <si>
    <t>Thomastown</t>
  </si>
  <si>
    <t>Ohio</t>
  </si>
  <si>
    <t>CUST1004</t>
  </si>
  <si>
    <t>Caroline Collins</t>
  </si>
  <si>
    <t>Nicholasshire</t>
  </si>
  <si>
    <t>California</t>
  </si>
  <si>
    <t>CUST1005</t>
  </si>
  <si>
    <t>Christine Vaughn</t>
  </si>
  <si>
    <t>East Amandamouth</t>
  </si>
  <si>
    <t>Oregon</t>
  </si>
  <si>
    <t>CUST1006</t>
  </si>
  <si>
    <t>Amber Jackson</t>
  </si>
  <si>
    <t>Deborahborough</t>
  </si>
  <si>
    <t>South Dakota</t>
  </si>
  <si>
    <t>CUST1007</t>
  </si>
  <si>
    <t>Daniel Boyd</t>
  </si>
  <si>
    <t>West Pamelafurt</t>
  </si>
  <si>
    <t>West Virginia</t>
  </si>
  <si>
    <t>CUST1008</t>
  </si>
  <si>
    <t>Melissa Howard</t>
  </si>
  <si>
    <t>Maynardton</t>
  </si>
  <si>
    <t>New Hampshire</t>
  </si>
  <si>
    <t>CUST1009</t>
  </si>
  <si>
    <t>Ms. Maria Leach</t>
  </si>
  <si>
    <t>Melissashire</t>
  </si>
  <si>
    <t>Pennsylvania</t>
  </si>
  <si>
    <t>CUST1010</t>
  </si>
  <si>
    <t>Dominic Page</t>
  </si>
  <si>
    <t>Port Michaelburgh</t>
  </si>
  <si>
    <t>CUST1011</t>
  </si>
  <si>
    <t>Brian Lopez</t>
  </si>
  <si>
    <t>East Krista</t>
  </si>
  <si>
    <t>New York</t>
  </si>
  <si>
    <t>CUST1012</t>
  </si>
  <si>
    <t>Kenneth Lambert</t>
  </si>
  <si>
    <t>North Kathryn</t>
  </si>
  <si>
    <t>Kansas</t>
  </si>
  <si>
    <t>CUST1013</t>
  </si>
  <si>
    <t>Nathan Hernandez</t>
  </si>
  <si>
    <t>New Becky</t>
  </si>
  <si>
    <t>Montana</t>
  </si>
  <si>
    <t>CUST1014</t>
  </si>
  <si>
    <t>Ashley Cohen</t>
  </si>
  <si>
    <t>Lake Kristamouth</t>
  </si>
  <si>
    <t>Nebraska</t>
  </si>
  <si>
    <t>CUST1015</t>
  </si>
  <si>
    <t>Laura Alvarez</t>
  </si>
  <si>
    <t>Lawsonhaven</t>
  </si>
  <si>
    <t>Washington</t>
  </si>
  <si>
    <t>CUST1016</t>
  </si>
  <si>
    <t>John Scott</t>
  </si>
  <si>
    <t>South Christopher</t>
  </si>
  <si>
    <t>CUST1017</t>
  </si>
  <si>
    <t>Adam Cruz</t>
  </si>
  <si>
    <t>Brandonville</t>
  </si>
  <si>
    <t>Georgia</t>
  </si>
  <si>
    <t>CUST1018</t>
  </si>
  <si>
    <t>Rhonda Moss</t>
  </si>
  <si>
    <t>South William</t>
  </si>
  <si>
    <t>CUST1019</t>
  </si>
  <si>
    <t>Michael Torres</t>
  </si>
  <si>
    <t>Gonzalezfort</t>
  </si>
  <si>
    <t>New Jersey</t>
  </si>
  <si>
    <t>CUST1020</t>
  </si>
  <si>
    <t>Bridget Allen</t>
  </si>
  <si>
    <t>Lake Shaneburgh</t>
  </si>
  <si>
    <t>Delaware</t>
  </si>
  <si>
    <t>CUST1021</t>
  </si>
  <si>
    <t>Jeff Martinez</t>
  </si>
  <si>
    <t>Smithburgh</t>
  </si>
  <si>
    <t>Oklahoma</t>
  </si>
  <si>
    <t>CUST1022</t>
  </si>
  <si>
    <t>Michaelton</t>
  </si>
  <si>
    <t>Hawaii</t>
  </si>
  <si>
    <t>CUST1023</t>
  </si>
  <si>
    <t>Jonathan Steele</t>
  </si>
  <si>
    <t>Molinabury</t>
  </si>
  <si>
    <t>CUST1024</t>
  </si>
  <si>
    <t>Heather Collins</t>
  </si>
  <si>
    <t>Rogerschester</t>
  </si>
  <si>
    <t>Idaho</t>
  </si>
  <si>
    <t>CUST1025</t>
  </si>
  <si>
    <t>Diana Taylor</t>
  </si>
  <si>
    <t>Vasqueztown</t>
  </si>
  <si>
    <t>CUST1026</t>
  </si>
  <si>
    <t>Amber Carlson</t>
  </si>
  <si>
    <t>East Michellemouth</t>
  </si>
  <si>
    <t>Missouri</t>
  </si>
  <si>
    <t>CUST1027</t>
  </si>
  <si>
    <t>Leslie Johnson</t>
  </si>
  <si>
    <t>Mollyshire</t>
  </si>
  <si>
    <t>Utah</t>
  </si>
  <si>
    <t>CUST1028</t>
  </si>
  <si>
    <t>Joshua Ryan</t>
  </si>
  <si>
    <t>New David</t>
  </si>
  <si>
    <t>CUST1029</t>
  </si>
  <si>
    <t>David Arnold</t>
  </si>
  <si>
    <t>East Jennifer</t>
  </si>
  <si>
    <t>CUST1030</t>
  </si>
  <si>
    <t>Jessica Acevedo</t>
  </si>
  <si>
    <t>Amybury</t>
  </si>
  <si>
    <t>CUST1031</t>
  </si>
  <si>
    <t>Sarah Vance</t>
  </si>
  <si>
    <t>Johnsonville</t>
  </si>
  <si>
    <t>CUST1032</t>
  </si>
  <si>
    <t>Mike Jennings</t>
  </si>
  <si>
    <t>Fostermouth</t>
  </si>
  <si>
    <t>Arizona</t>
  </si>
  <si>
    <t>CUST1033</t>
  </si>
  <si>
    <t>Tristanton</t>
  </si>
  <si>
    <t>CUST1034</t>
  </si>
  <si>
    <t>Christopher Olson</t>
  </si>
  <si>
    <t>West Richard</t>
  </si>
  <si>
    <t>Maryland</t>
  </si>
  <si>
    <t>CUST1035</t>
  </si>
  <si>
    <t>Rachel Myers</t>
  </si>
  <si>
    <t>Robertberg</t>
  </si>
  <si>
    <t>CUST1036</t>
  </si>
  <si>
    <t>Thomas Phillips</t>
  </si>
  <si>
    <t>Luisfurt</t>
  </si>
  <si>
    <t>CUST1037</t>
  </si>
  <si>
    <t>Christopher Carter</t>
  </si>
  <si>
    <t>Brendastad</t>
  </si>
  <si>
    <t>CUST1038</t>
  </si>
  <si>
    <t>Deanna Simpson</t>
  </si>
  <si>
    <t>Brownport</t>
  </si>
  <si>
    <t>CUST1039</t>
  </si>
  <si>
    <t>Tonya Reynolds</t>
  </si>
  <si>
    <t>Darleneton</t>
  </si>
  <si>
    <t>Michigan</t>
  </si>
  <si>
    <t>CUST1040</t>
  </si>
  <si>
    <t>Eric Vega</t>
  </si>
  <si>
    <t>Williamsonland</t>
  </si>
  <si>
    <t>CUST1041</t>
  </si>
  <si>
    <t>James Gibbs</t>
  </si>
  <si>
    <t>Mooneyshire</t>
  </si>
  <si>
    <t>Alaska</t>
  </si>
  <si>
    <t>CUST1042</t>
  </si>
  <si>
    <t>William Martin</t>
  </si>
  <si>
    <t>Ryanburgh</t>
  </si>
  <si>
    <t>Connecticut</t>
  </si>
  <si>
    <t>CUST1043</t>
  </si>
  <si>
    <t>Joseph Snow</t>
  </si>
  <si>
    <t>South Michaelfort</t>
  </si>
  <si>
    <t>Vermont</t>
  </si>
  <si>
    <t>CUST1044</t>
  </si>
  <si>
    <t>Denise Williams</t>
  </si>
  <si>
    <t>Christianstad</t>
  </si>
  <si>
    <t>CUST1045</t>
  </si>
  <si>
    <t>North Johnview</t>
  </si>
  <si>
    <t>CUST1046</t>
  </si>
  <si>
    <t>Perezbury</t>
  </si>
  <si>
    <t>CUST1047</t>
  </si>
  <si>
    <t>Gina Knight</t>
  </si>
  <si>
    <t>Lake Roberthaven</t>
  </si>
  <si>
    <t>Nevada</t>
  </si>
  <si>
    <t>CUST1048</t>
  </si>
  <si>
    <t>April Mullins</t>
  </si>
  <si>
    <t>Dawsonbury</t>
  </si>
  <si>
    <t>CUST1049</t>
  </si>
  <si>
    <t>Timothy Weaver</t>
  </si>
  <si>
    <t>New Amy</t>
  </si>
  <si>
    <t>CUST1050</t>
  </si>
  <si>
    <t>Matthew Hunter Jr.</t>
  </si>
  <si>
    <t>Gregoryview</t>
  </si>
  <si>
    <t>Illinois</t>
  </si>
  <si>
    <t>CUST1051</t>
  </si>
  <si>
    <t>Sarah Rodgers</t>
  </si>
  <si>
    <t>New Julia</t>
  </si>
  <si>
    <t>CUST1052</t>
  </si>
  <si>
    <t>Debra Liu</t>
  </si>
  <si>
    <t>South Timtown</t>
  </si>
  <si>
    <t>Minnesota</t>
  </si>
  <si>
    <t>CUST1053</t>
  </si>
  <si>
    <t>Sharon Brown</t>
  </si>
  <si>
    <t>East Andrea</t>
  </si>
  <si>
    <t>CUST1054</t>
  </si>
  <si>
    <t>Katherine Dorsey</t>
  </si>
  <si>
    <t>Christopherland</t>
  </si>
  <si>
    <t>CUST1055</t>
  </si>
  <si>
    <t>Wayne Mcpherson</t>
  </si>
  <si>
    <t>Edwardsfort</t>
  </si>
  <si>
    <t>CUST1056</t>
  </si>
  <si>
    <t>Christopher Sutton</t>
  </si>
  <si>
    <t>Deborahberg</t>
  </si>
  <si>
    <t>CUST1057</t>
  </si>
  <si>
    <t>Jay Patel</t>
  </si>
  <si>
    <t>Morrisbury</t>
  </si>
  <si>
    <t>Rhode Island</t>
  </si>
  <si>
    <t>CUST1058</t>
  </si>
  <si>
    <t>Cheryl Copeland</t>
  </si>
  <si>
    <t>Snowmouth</t>
  </si>
  <si>
    <t>CUST1059</t>
  </si>
  <si>
    <t>Alyssa Vargas</t>
  </si>
  <si>
    <t>New Kathrynland</t>
  </si>
  <si>
    <t>CUST1060</t>
  </si>
  <si>
    <t>Dr. David Smith</t>
  </si>
  <si>
    <t>Schmidtchester</t>
  </si>
  <si>
    <t>CUST1061</t>
  </si>
  <si>
    <t>Kristin Stein</t>
  </si>
  <si>
    <t>Jennifermouth</t>
  </si>
  <si>
    <t>CUST1062</t>
  </si>
  <si>
    <t>James Bean</t>
  </si>
  <si>
    <t>Stevensonton</t>
  </si>
  <si>
    <t>New Mexico</t>
  </si>
  <si>
    <t>CUST1063</t>
  </si>
  <si>
    <t>Michael Daniel</t>
  </si>
  <si>
    <t>New Jesse</t>
  </si>
  <si>
    <t>Tennessee</t>
  </si>
  <si>
    <t>CUST1064</t>
  </si>
  <si>
    <t>Mr. Mason Butler</t>
  </si>
  <si>
    <t>Port Kathrynhaven</t>
  </si>
  <si>
    <t>CUST1065</t>
  </si>
  <si>
    <t>Michael Thomas</t>
  </si>
  <si>
    <t>Woodmouth</t>
  </si>
  <si>
    <t>CUST1066</t>
  </si>
  <si>
    <t>Cody Diaz</t>
  </si>
  <si>
    <t>South Aaronside</t>
  </si>
  <si>
    <t>CUST1067</t>
  </si>
  <si>
    <t>Amber Mcclain</t>
  </si>
  <si>
    <t>Brendaburgh</t>
  </si>
  <si>
    <t>Florida</t>
  </si>
  <si>
    <t>CUST1068</t>
  </si>
  <si>
    <t>Mr. Mark Beasley</t>
  </si>
  <si>
    <t>West Johnchester</t>
  </si>
  <si>
    <t>Indiana</t>
  </si>
  <si>
    <t>CUST1069</t>
  </si>
  <si>
    <t>Roy Cole</t>
  </si>
  <si>
    <t>North Cynthiatown</t>
  </si>
  <si>
    <t>CUST1070</t>
  </si>
  <si>
    <t>Eric Singh</t>
  </si>
  <si>
    <t>Port Lisa</t>
  </si>
  <si>
    <t>CUST1071</t>
  </si>
  <si>
    <t>Andrea Perez</t>
  </si>
  <si>
    <t>South Shaun</t>
  </si>
  <si>
    <t>CUST1072</t>
  </si>
  <si>
    <t>Tonya Burch</t>
  </si>
  <si>
    <t>Olsonhaven</t>
  </si>
  <si>
    <t>Iowa</t>
  </si>
  <si>
    <t>CUST1073</t>
  </si>
  <si>
    <t>Christopher Brown</t>
  </si>
  <si>
    <t>Sandrastad</t>
  </si>
  <si>
    <t>CUST1074</t>
  </si>
  <si>
    <t>John Mayer</t>
  </si>
  <si>
    <t>Longport</t>
  </si>
  <si>
    <t>Colorado</t>
  </si>
  <si>
    <t>CUST1075</t>
  </si>
  <si>
    <t>Rhonda Morales</t>
  </si>
  <si>
    <t>Lake Barryfurt</t>
  </si>
  <si>
    <t>CUST1076</t>
  </si>
  <si>
    <t>Nathan Campbell</t>
  </si>
  <si>
    <t>Rodrigueztown</t>
  </si>
  <si>
    <t>CUST1077</t>
  </si>
  <si>
    <t>Katherine Young</t>
  </si>
  <si>
    <t>North Valeriemouth</t>
  </si>
  <si>
    <t>CUST1078</t>
  </si>
  <si>
    <t>Cody Blake</t>
  </si>
  <si>
    <t>North Scottport</t>
  </si>
  <si>
    <t>Virginia</t>
  </si>
  <si>
    <t>CUST1079</t>
  </si>
  <si>
    <t>Molly Gardner</t>
  </si>
  <si>
    <t>Nicoleborough</t>
  </si>
  <si>
    <t>Arkansas</t>
  </si>
  <si>
    <t>CUST1080</t>
  </si>
  <si>
    <t>Jennifer Garcia</t>
  </si>
  <si>
    <t>New Sean</t>
  </si>
  <si>
    <t>CUST1081</t>
  </si>
  <si>
    <t>Krystal Ford</t>
  </si>
  <si>
    <t>South David</t>
  </si>
  <si>
    <t>CUST1082</t>
  </si>
  <si>
    <t>George Rosario</t>
  </si>
  <si>
    <t>Leburgh</t>
  </si>
  <si>
    <t>CUST1083</t>
  </si>
  <si>
    <t>Thomas Robinson</t>
  </si>
  <si>
    <t>Nicholastown</t>
  </si>
  <si>
    <t>CUST1084</t>
  </si>
  <si>
    <t>Christy Hoffman</t>
  </si>
  <si>
    <t>Garyberg</t>
  </si>
  <si>
    <t>CUST1085</t>
  </si>
  <si>
    <t>Richard Delgado</t>
  </si>
  <si>
    <t>West Theodorechester</t>
  </si>
  <si>
    <t>CUST1086</t>
  </si>
  <si>
    <t>Austinfurt</t>
  </si>
  <si>
    <t>Mississippi</t>
  </si>
  <si>
    <t>CUST1087</t>
  </si>
  <si>
    <t>East Jenna</t>
  </si>
  <si>
    <t>South Carolina</t>
  </si>
  <si>
    <t>CUST1088</t>
  </si>
  <si>
    <t>Timothy Wright</t>
  </si>
  <si>
    <t>Ashleystad</t>
  </si>
  <si>
    <t>CUST1089</t>
  </si>
  <si>
    <t>Jamie Yoder</t>
  </si>
  <si>
    <t>New Gabrielleville</t>
  </si>
  <si>
    <t>Wisconsin</t>
  </si>
  <si>
    <t>CUST1090</t>
  </si>
  <si>
    <t>Oscar Moon</t>
  </si>
  <si>
    <t>West Cody</t>
  </si>
  <si>
    <t>Louisiana</t>
  </si>
  <si>
    <t>CUST1091</t>
  </si>
  <si>
    <t>Donna Gregory</t>
  </si>
  <si>
    <t>South Amandahaven</t>
  </si>
  <si>
    <t>CUST1092</t>
  </si>
  <si>
    <t>Robert Jackson</t>
  </si>
  <si>
    <t>Lake Brandy</t>
  </si>
  <si>
    <t>CUST1093</t>
  </si>
  <si>
    <t>Christy Vasquez</t>
  </si>
  <si>
    <t>Port Travisstad</t>
  </si>
  <si>
    <t>CUST1094</t>
  </si>
  <si>
    <t>David Patterson</t>
  </si>
  <si>
    <t>New Amyport</t>
  </si>
  <si>
    <t>CUST1095</t>
  </si>
  <si>
    <t>Amy Fowler</t>
  </si>
  <si>
    <t>West Bobbyshire</t>
  </si>
  <si>
    <t>CUST1096</t>
  </si>
  <si>
    <t>Samantha Walker</t>
  </si>
  <si>
    <t>Timothyburgh</t>
  </si>
  <si>
    <t>CUST1097</t>
  </si>
  <si>
    <t>David Cobb</t>
  </si>
  <si>
    <t>Lake Thomas</t>
  </si>
  <si>
    <t>CUST1098</t>
  </si>
  <si>
    <t>Brittney Morgan</t>
  </si>
  <si>
    <t>Lake Kaylahaven</t>
  </si>
  <si>
    <t>CUST1099</t>
  </si>
  <si>
    <t>Sheila Wilson</t>
  </si>
  <si>
    <t>South Dustin</t>
  </si>
  <si>
    <t>CUST1100</t>
  </si>
  <si>
    <t>Diane Watson</t>
  </si>
  <si>
    <t>North Codyport</t>
  </si>
  <si>
    <t>Texas</t>
  </si>
  <si>
    <t>CUST1101</t>
  </si>
  <si>
    <t>Colleen Maynard</t>
  </si>
  <si>
    <t>Singletonmouth</t>
  </si>
  <si>
    <t>CUST1102</t>
  </si>
  <si>
    <t>Sarah Schneider</t>
  </si>
  <si>
    <t>Port Joshuachester</t>
  </si>
  <si>
    <t>CUST1103</t>
  </si>
  <si>
    <t>Steven Stein</t>
  </si>
  <si>
    <t>West Lauren</t>
  </si>
  <si>
    <t>CUST1104</t>
  </si>
  <si>
    <t>Christopher Lester</t>
  </si>
  <si>
    <t>South Jenniferville</t>
  </si>
  <si>
    <t>CUST1105</t>
  </si>
  <si>
    <t>Lance Baker</t>
  </si>
  <si>
    <t>Port Victoria</t>
  </si>
  <si>
    <t>CUST1106</t>
  </si>
  <si>
    <t>Howard Summers</t>
  </si>
  <si>
    <t>East Linda</t>
  </si>
  <si>
    <t>CUST1107</t>
  </si>
  <si>
    <t>Erica Carney</t>
  </si>
  <si>
    <t>North Justin</t>
  </si>
  <si>
    <t>CUST1108</t>
  </si>
  <si>
    <t>Travis Holland</t>
  </si>
  <si>
    <t>Webstermouth</t>
  </si>
  <si>
    <t>CUST1109</t>
  </si>
  <si>
    <t>Amy Walker</t>
  </si>
  <si>
    <t>Smithland</t>
  </si>
  <si>
    <t>CUST1110</t>
  </si>
  <si>
    <t>Ashley Griffin</t>
  </si>
  <si>
    <t>New Dawnton</t>
  </si>
  <si>
    <t>CUST1111</t>
  </si>
  <si>
    <t>Julie Farmer</t>
  </si>
  <si>
    <t>Rodriguezmouth</t>
  </si>
  <si>
    <t>CUST1112</t>
  </si>
  <si>
    <t>David Cole</t>
  </si>
  <si>
    <t>Lake Michael</t>
  </si>
  <si>
    <t>CUST1113</t>
  </si>
  <si>
    <t>Edward Hall</t>
  </si>
  <si>
    <t>New William</t>
  </si>
  <si>
    <t>CUST1114</t>
  </si>
  <si>
    <t>Ryan Hernandez</t>
  </si>
  <si>
    <t>East Donna</t>
  </si>
  <si>
    <t>CUST1115</t>
  </si>
  <si>
    <t>Tyler Conrad</t>
  </si>
  <si>
    <t>North Curtischester</t>
  </si>
  <si>
    <t>CUST1116</t>
  </si>
  <si>
    <t>Anthony Phillips</t>
  </si>
  <si>
    <t>North Davidport</t>
  </si>
  <si>
    <t>CUST1117</t>
  </si>
  <si>
    <t>Colleen Mccarthy</t>
  </si>
  <si>
    <t>North Katherine</t>
  </si>
  <si>
    <t>CUST1118</t>
  </si>
  <si>
    <t>Earl Allen</t>
  </si>
  <si>
    <t>New Jenniferburgh</t>
  </si>
  <si>
    <t>CUST1119</t>
  </si>
  <si>
    <t>Michael Jones</t>
  </si>
  <si>
    <t>North Edwardton</t>
  </si>
  <si>
    <t>CUST1120</t>
  </si>
  <si>
    <t>Jacob Hopkins</t>
  </si>
  <si>
    <t>CUST1121</t>
  </si>
  <si>
    <t>Joel Robinson</t>
  </si>
  <si>
    <t>Lake Danielport</t>
  </si>
  <si>
    <t>CUST1122</t>
  </si>
  <si>
    <t>Michael Chang</t>
  </si>
  <si>
    <t>Kathrynport</t>
  </si>
  <si>
    <t>CUST1123</t>
  </si>
  <si>
    <t>Erin Hopkins</t>
  </si>
  <si>
    <t>North Sabrina</t>
  </si>
  <si>
    <t>CUST1124</t>
  </si>
  <si>
    <t>Donald Lee</t>
  </si>
  <si>
    <t>Wongberg</t>
  </si>
  <si>
    <t>CUST1125</t>
  </si>
  <si>
    <t>Keith Miller</t>
  </si>
  <si>
    <t>West Jameston</t>
  </si>
  <si>
    <t>Maine</t>
  </si>
  <si>
    <t>CUST1126</t>
  </si>
  <si>
    <t>James Wolfe</t>
  </si>
  <si>
    <t>Benjaminton</t>
  </si>
  <si>
    <t>CUST1127</t>
  </si>
  <si>
    <t>John Mcknight</t>
  </si>
  <si>
    <t>South Nathan</t>
  </si>
  <si>
    <t>CUST1128</t>
  </si>
  <si>
    <t>Susan Mcdonald</t>
  </si>
  <si>
    <t>East Ellen</t>
  </si>
  <si>
    <t>CUST1129</t>
  </si>
  <si>
    <t>Jessica Mitchell</t>
  </si>
  <si>
    <t>Matthewbury</t>
  </si>
  <si>
    <t>CUST1130</t>
  </si>
  <si>
    <t>Jamie Reyes</t>
  </si>
  <si>
    <t>CUST1131</t>
  </si>
  <si>
    <t>Joseph Richards</t>
  </si>
  <si>
    <t>Wigginsville</t>
  </si>
  <si>
    <t>CUST1132</t>
  </si>
  <si>
    <t>Miguel Reynolds</t>
  </si>
  <si>
    <t>Taylorberg</t>
  </si>
  <si>
    <t>CUST1133</t>
  </si>
  <si>
    <t>Hayley Pope</t>
  </si>
  <si>
    <t>West Stephenville</t>
  </si>
  <si>
    <t>CUST1134</t>
  </si>
  <si>
    <t>Morgan Bowen</t>
  </si>
  <si>
    <t>Parksfort</t>
  </si>
  <si>
    <t>CUST1135</t>
  </si>
  <si>
    <t>Matthew Hanna</t>
  </si>
  <si>
    <t>Gonzalezbury</t>
  </si>
  <si>
    <t>CUST1136</t>
  </si>
  <si>
    <t>Patrick Coleman</t>
  </si>
  <si>
    <t>New Jeffrey</t>
  </si>
  <si>
    <t>CUST1137</t>
  </si>
  <si>
    <t>Rick Dominguez</t>
  </si>
  <si>
    <t>North Johnbury</t>
  </si>
  <si>
    <t>CUST1138</t>
  </si>
  <si>
    <t>Sean Roth</t>
  </si>
  <si>
    <t>CUST1139</t>
  </si>
  <si>
    <t>Brian Holder</t>
  </si>
  <si>
    <t>Port Travis</t>
  </si>
  <si>
    <t>CUST1140</t>
  </si>
  <si>
    <t>Patty Francis</t>
  </si>
  <si>
    <t>South Brooke</t>
  </si>
  <si>
    <t>CUST1141</t>
  </si>
  <si>
    <t>Cristian Wright</t>
  </si>
  <si>
    <t>Port Denise</t>
  </si>
  <si>
    <t>CUST1142</t>
  </si>
  <si>
    <t>Maria Ramirez</t>
  </si>
  <si>
    <t>West Brandon</t>
  </si>
  <si>
    <t>CUST1143</t>
  </si>
  <si>
    <t>Carlos Skinner</t>
  </si>
  <si>
    <t>Dwaynemouth</t>
  </si>
  <si>
    <t>CUST1144</t>
  </si>
  <si>
    <t>Justin Cross</t>
  </si>
  <si>
    <t>North Anthonychester</t>
  </si>
  <si>
    <t>CUST1145</t>
  </si>
  <si>
    <t>Cameron Simpson</t>
  </si>
  <si>
    <t>Michaelfort</t>
  </si>
  <si>
    <t>CUST1146</t>
  </si>
  <si>
    <t>Edward Rivera</t>
  </si>
  <si>
    <t>Chungmouth</t>
  </si>
  <si>
    <t>CUST1147</t>
  </si>
  <si>
    <t>Rhonda Young</t>
  </si>
  <si>
    <t>Lake Nathanfort</t>
  </si>
  <si>
    <t>CUST1148</t>
  </si>
  <si>
    <t>Theresa Campbell</t>
  </si>
  <si>
    <t>New Brian</t>
  </si>
  <si>
    <t>CUST1149</t>
  </si>
  <si>
    <t>Denise Griffin</t>
  </si>
  <si>
    <t>West Markhaven</t>
  </si>
  <si>
    <t>CUST1150</t>
  </si>
  <si>
    <t>Stephanie Conway</t>
  </si>
  <si>
    <t>Port Frankmouth</t>
  </si>
  <si>
    <t>CUST1151</t>
  </si>
  <si>
    <t>Michael Davies</t>
  </si>
  <si>
    <t>Lake Stevenfort</t>
  </si>
  <si>
    <t>CUST1152</t>
  </si>
  <si>
    <t>Patrick Roberts</t>
  </si>
  <si>
    <t>Jaredville</t>
  </si>
  <si>
    <t>CUST1153</t>
  </si>
  <si>
    <t>Joseph Faulkner</t>
  </si>
  <si>
    <t>New Leahfurt</t>
  </si>
  <si>
    <t>CUST1154</t>
  </si>
  <si>
    <t>Julie Hale</t>
  </si>
  <si>
    <t>Owensview</t>
  </si>
  <si>
    <t>CUST1155</t>
  </si>
  <si>
    <t>Curtis Haynes</t>
  </si>
  <si>
    <t>Estradaside</t>
  </si>
  <si>
    <t>CUST1156</t>
  </si>
  <si>
    <t>Maria Sanchez</t>
  </si>
  <si>
    <t>East Peterbury</t>
  </si>
  <si>
    <t>CUST1157</t>
  </si>
  <si>
    <t>Paul Zamora</t>
  </si>
  <si>
    <t>North Larryfurt</t>
  </si>
  <si>
    <t>CUST1158</t>
  </si>
  <si>
    <t>Sean Powell</t>
  </si>
  <si>
    <t>South Kevin</t>
  </si>
  <si>
    <t>CUST1159</t>
  </si>
  <si>
    <t>Brian Choi</t>
  </si>
  <si>
    <t>Floydton</t>
  </si>
  <si>
    <t>CUST1160</t>
  </si>
  <si>
    <t>John Lawson</t>
  </si>
  <si>
    <t>New Juliemouth</t>
  </si>
  <si>
    <t>CUST1161</t>
  </si>
  <si>
    <t>Cynthia Morris</t>
  </si>
  <si>
    <t>Hessmouth</t>
  </si>
  <si>
    <t>CUST1162</t>
  </si>
  <si>
    <t>Mariah Brown</t>
  </si>
  <si>
    <t>Palmerbury</t>
  </si>
  <si>
    <t>CUST1163</t>
  </si>
  <si>
    <t>Joseph Jones</t>
  </si>
  <si>
    <t>North Matthew</t>
  </si>
  <si>
    <t>CUST1164</t>
  </si>
  <si>
    <t>Daniel Rivas</t>
  </si>
  <si>
    <t>Dominiquefort</t>
  </si>
  <si>
    <t>CUST1165</t>
  </si>
  <si>
    <t>Jason Wheeler</t>
  </si>
  <si>
    <t>Carolview</t>
  </si>
  <si>
    <t>CUST1166</t>
  </si>
  <si>
    <t>Patricia Gardner</t>
  </si>
  <si>
    <t>South Ashleyton</t>
  </si>
  <si>
    <t>CUST1167</t>
  </si>
  <si>
    <t>Antonio Wade</t>
  </si>
  <si>
    <t>New Jasonmouth</t>
  </si>
  <si>
    <t>CUST1168</t>
  </si>
  <si>
    <t>Daniel Contreras</t>
  </si>
  <si>
    <t>Robertview</t>
  </si>
  <si>
    <t>CUST1169</t>
  </si>
  <si>
    <t>Steve Mclaughlin</t>
  </si>
  <si>
    <t>Josephmouth</t>
  </si>
  <si>
    <t>CUST1170</t>
  </si>
  <si>
    <t>New Joseph</t>
  </si>
  <si>
    <t>CUST1171</t>
  </si>
  <si>
    <t>Amy Wilson</t>
  </si>
  <si>
    <t>Morrisburgh</t>
  </si>
  <si>
    <t>CUST1172</t>
  </si>
  <si>
    <t>Thomas Rhodes</t>
  </si>
  <si>
    <t>Port Richard</t>
  </si>
  <si>
    <t>CUST1173</t>
  </si>
  <si>
    <t>Teresa Stokes</t>
  </si>
  <si>
    <t>CUST1174</t>
  </si>
  <si>
    <t>Maria Davis</t>
  </si>
  <si>
    <t>Avilahaven</t>
  </si>
  <si>
    <t>CUST1175</t>
  </si>
  <si>
    <t>Michelle Rogers</t>
  </si>
  <si>
    <t>East Jessicaborough</t>
  </si>
  <si>
    <t>CUST1176</t>
  </si>
  <si>
    <t>John Bradford</t>
  </si>
  <si>
    <t>Anabury</t>
  </si>
  <si>
    <t>CUST1177</t>
  </si>
  <si>
    <t>Curtis Lam</t>
  </si>
  <si>
    <t>Butlerberg</t>
  </si>
  <si>
    <t>Kentucky</t>
  </si>
  <si>
    <t>CUST1178</t>
  </si>
  <si>
    <t>Michelle Myers</t>
  </si>
  <si>
    <t>West Daniel</t>
  </si>
  <si>
    <t>CUST1179</t>
  </si>
  <si>
    <t>Nicholas Bradshaw</t>
  </si>
  <si>
    <t>Murphyfurt</t>
  </si>
  <si>
    <t>CUST1180</t>
  </si>
  <si>
    <t>Wesley Thompson</t>
  </si>
  <si>
    <t>East Davidmouth</t>
  </si>
  <si>
    <t>CUST1181</t>
  </si>
  <si>
    <t>Erin Ward</t>
  </si>
  <si>
    <t>New Brianchester</t>
  </si>
  <si>
    <t>CUST1182</t>
  </si>
  <si>
    <t>Melissa Hamilton</t>
  </si>
  <si>
    <t>Hutchinsonville</t>
  </si>
  <si>
    <t>CUST1183</t>
  </si>
  <si>
    <t>Mario Jacobs</t>
  </si>
  <si>
    <t>Port James</t>
  </si>
  <si>
    <t>CUST1184</t>
  </si>
  <si>
    <t>Leonard Cochran</t>
  </si>
  <si>
    <t>Port Sherryview</t>
  </si>
  <si>
    <t>CUST1185</t>
  </si>
  <si>
    <t>Brent Rivas</t>
  </si>
  <si>
    <t>North Kellyberg</t>
  </si>
  <si>
    <t>CUST1186</t>
  </si>
  <si>
    <t>Jennifer Pruitt</t>
  </si>
  <si>
    <t>East Justin</t>
  </si>
  <si>
    <t>CUST1187</t>
  </si>
  <si>
    <t>Dr. Suzanne Bullock</t>
  </si>
  <si>
    <t>Lake Blaketon</t>
  </si>
  <si>
    <t>CUST1188</t>
  </si>
  <si>
    <t>Kimberly Brooks</t>
  </si>
  <si>
    <t>Kingfort</t>
  </si>
  <si>
    <t>CUST1189</t>
  </si>
  <si>
    <t>Daniel Austin</t>
  </si>
  <si>
    <t>Lake Howardberg</t>
  </si>
  <si>
    <t>CUST1190</t>
  </si>
  <si>
    <t>Christopher Stewart</t>
  </si>
  <si>
    <t>Amandaside</t>
  </si>
  <si>
    <t>CUST1191</t>
  </si>
  <si>
    <t>Todd Poole</t>
  </si>
  <si>
    <t>Johnsonshire</t>
  </si>
  <si>
    <t>CUST1192</t>
  </si>
  <si>
    <t>Jacob Wood</t>
  </si>
  <si>
    <t>Lake Samanthafort</t>
  </si>
  <si>
    <t>CUST1193</t>
  </si>
  <si>
    <t>David Roberts</t>
  </si>
  <si>
    <t>Port Amanda</t>
  </si>
  <si>
    <t>CUST1194</t>
  </si>
  <si>
    <t>Ashley Ferguson</t>
  </si>
  <si>
    <t>Sarahmouth</t>
  </si>
  <si>
    <t>CUST1195</t>
  </si>
  <si>
    <t>Anthony Garcia</t>
  </si>
  <si>
    <t>Taraberg</t>
  </si>
  <si>
    <t>CUST1196</t>
  </si>
  <si>
    <t>Megan Greer</t>
  </si>
  <si>
    <t>West John</t>
  </si>
  <si>
    <t>CUST1197</t>
  </si>
  <si>
    <t>Andrea Jacobs</t>
  </si>
  <si>
    <t>CUST1198</t>
  </si>
  <si>
    <t>Wanda Snyder</t>
  </si>
  <si>
    <t>Frostmouth</t>
  </si>
  <si>
    <t>CUST1199</t>
  </si>
  <si>
    <t>Carmen Price</t>
  </si>
  <si>
    <t>North Briannamouth</t>
  </si>
  <si>
    <t>CUST1200</t>
  </si>
  <si>
    <t>Anna Perez</t>
  </si>
  <si>
    <t>South Jerry</t>
  </si>
  <si>
    <t>CUST1201</t>
  </si>
  <si>
    <t>Mary Boyd</t>
  </si>
  <si>
    <t>New Logan</t>
  </si>
  <si>
    <t>CUST1202</t>
  </si>
  <si>
    <t>Christina Garcia</t>
  </si>
  <si>
    <t>Clarkeside</t>
  </si>
  <si>
    <t>CUST1203</t>
  </si>
  <si>
    <t>Sarah Brady</t>
  </si>
  <si>
    <t>Johnsonland</t>
  </si>
  <si>
    <t>CUST1204</t>
  </si>
  <si>
    <t>Tiffany Herrera</t>
  </si>
  <si>
    <t>New Dianebury</t>
  </si>
  <si>
    <t>CUST1205</t>
  </si>
  <si>
    <t>Michelle Carpenter</t>
  </si>
  <si>
    <t>Lake Danielleton</t>
  </si>
  <si>
    <t>CUST1206</t>
  </si>
  <si>
    <t>Ronald Jones</t>
  </si>
  <si>
    <t>Brownshire</t>
  </si>
  <si>
    <t>CUST1207</t>
  </si>
  <si>
    <t>Jacqueline Pacheco</t>
  </si>
  <si>
    <t>South Emily</t>
  </si>
  <si>
    <t>CUST1208</t>
  </si>
  <si>
    <t>John Perez</t>
  </si>
  <si>
    <t>Kathrynview</t>
  </si>
  <si>
    <t>CUST1209</t>
  </si>
  <si>
    <t>Joan Johnson</t>
  </si>
  <si>
    <t>Lake Josephport</t>
  </si>
  <si>
    <t>CUST1210</t>
  </si>
  <si>
    <t>Antonio Jones</t>
  </si>
  <si>
    <t>Matthewborough</t>
  </si>
  <si>
    <t>CUST1211</t>
  </si>
  <si>
    <t>Rodney Huffman</t>
  </si>
  <si>
    <t>Garzafort</t>
  </si>
  <si>
    <t>CUST1212</t>
  </si>
  <si>
    <t>Blake Harrison</t>
  </si>
  <si>
    <t>Lyonsfort</t>
  </si>
  <si>
    <t>CUST1213</t>
  </si>
  <si>
    <t>Stuart Johnson</t>
  </si>
  <si>
    <t>West Markport</t>
  </si>
  <si>
    <t>CUST1214</t>
  </si>
  <si>
    <t>Eric Todd</t>
  </si>
  <si>
    <t>Danielstad</t>
  </si>
  <si>
    <t>CUST1215</t>
  </si>
  <si>
    <t>Steve Medina</t>
  </si>
  <si>
    <t>East Josephside</t>
  </si>
  <si>
    <t>CUST1216</t>
  </si>
  <si>
    <t>Kathryn Garcia</t>
  </si>
  <si>
    <t>Morrismouth</t>
  </si>
  <si>
    <t>CUST1217</t>
  </si>
  <si>
    <t>Kathy Copeland</t>
  </si>
  <si>
    <t>North Christinemouth</t>
  </si>
  <si>
    <t>CUST1218</t>
  </si>
  <si>
    <t>Julia Jackson</t>
  </si>
  <si>
    <t>Edwardland</t>
  </si>
  <si>
    <t>CUST1219</t>
  </si>
  <si>
    <t>Jordan Wells</t>
  </si>
  <si>
    <t>CUST1220</t>
  </si>
  <si>
    <t>George Davis</t>
  </si>
  <si>
    <t>Massachusetts</t>
  </si>
  <si>
    <t>CUST1221</t>
  </si>
  <si>
    <t>Lisa Young</t>
  </si>
  <si>
    <t>Maybury</t>
  </si>
  <si>
    <t>CUST1222</t>
  </si>
  <si>
    <t>Alejandro Doyle</t>
  </si>
  <si>
    <t>East Crystalton</t>
  </si>
  <si>
    <t>CUST1223</t>
  </si>
  <si>
    <t>Robert Harris</t>
  </si>
  <si>
    <t>CUST1224</t>
  </si>
  <si>
    <t>Anthony Morgan</t>
  </si>
  <si>
    <t>New Anthonyfurt</t>
  </si>
  <si>
    <t>CUST1225</t>
  </si>
  <si>
    <t>Elizabeth Stanley</t>
  </si>
  <si>
    <t>Bethanyton</t>
  </si>
  <si>
    <t>CUST1226</t>
  </si>
  <si>
    <t>Alexis Castaneda</t>
  </si>
  <si>
    <t>CUST1227</t>
  </si>
  <si>
    <t>Gregory Pham</t>
  </si>
  <si>
    <t>Pollardton</t>
  </si>
  <si>
    <t>CUST1228</t>
  </si>
  <si>
    <t>Casey Flores</t>
  </si>
  <si>
    <t>CUST1229</t>
  </si>
  <si>
    <t>Tanner Thompson</t>
  </si>
  <si>
    <t>Port Lisashire</t>
  </si>
  <si>
    <t>CUST1230</t>
  </si>
  <si>
    <t>Timothy Sanders</t>
  </si>
  <si>
    <t>Aaronmouth</t>
  </si>
  <si>
    <t>CUST1231</t>
  </si>
  <si>
    <t>Timothy Juarez</t>
  </si>
  <si>
    <t>Grahamstad</t>
  </si>
  <si>
    <t>CUST1232</t>
  </si>
  <si>
    <t>Christy Hill</t>
  </si>
  <si>
    <t>Tammyton</t>
  </si>
  <si>
    <t>CUST1233</t>
  </si>
  <si>
    <t>Michelle Gonzalez</t>
  </si>
  <si>
    <t>Clarkport</t>
  </si>
  <si>
    <t>CUST1234</t>
  </si>
  <si>
    <t>Nathaniel Hill</t>
  </si>
  <si>
    <t>Lake Mark</t>
  </si>
  <si>
    <t>CUST1235</t>
  </si>
  <si>
    <t>Jon Ortiz</t>
  </si>
  <si>
    <t>South Angelaport</t>
  </si>
  <si>
    <t>CUST1236</t>
  </si>
  <si>
    <t>Joshua Wilson</t>
  </si>
  <si>
    <t>North Larryport</t>
  </si>
  <si>
    <t>CUST1237</t>
  </si>
  <si>
    <t>Wesley Short</t>
  </si>
  <si>
    <t>Susanstad</t>
  </si>
  <si>
    <t>CUST1238</t>
  </si>
  <si>
    <t>Steven Smith</t>
  </si>
  <si>
    <t>Port Krista</t>
  </si>
  <si>
    <t>CUST1239</t>
  </si>
  <si>
    <t>Maria Hill</t>
  </si>
  <si>
    <t>Zamoraborough</t>
  </si>
  <si>
    <t>CUST1240</t>
  </si>
  <si>
    <t>William Hull</t>
  </si>
  <si>
    <t>Heathfort</t>
  </si>
  <si>
    <t>CUST1241</t>
  </si>
  <si>
    <t>Mr. William Horton</t>
  </si>
  <si>
    <t>Dawsonchester</t>
  </si>
  <si>
    <t>CUST1242</t>
  </si>
  <si>
    <t>William Jackson</t>
  </si>
  <si>
    <t>New Tina</t>
  </si>
  <si>
    <t>CUST1243</t>
  </si>
  <si>
    <t>Brian Hammond</t>
  </si>
  <si>
    <t>North Nicholas</t>
  </si>
  <si>
    <t>CUST1244</t>
  </si>
  <si>
    <t>Nancy Page</t>
  </si>
  <si>
    <t>West Julia</t>
  </si>
  <si>
    <t>CUST1245</t>
  </si>
  <si>
    <t>Laura Soto</t>
  </si>
  <si>
    <t>Rodriguezton</t>
  </si>
  <si>
    <t>CUST1246</t>
  </si>
  <si>
    <t>Mary Russell</t>
  </si>
  <si>
    <t>South Regina</t>
  </si>
  <si>
    <t>CUST1247</t>
  </si>
  <si>
    <t>Douglas Rhodes</t>
  </si>
  <si>
    <t>Mikehaven</t>
  </si>
  <si>
    <t>CUST1248</t>
  </si>
  <si>
    <t>Nicholas Webb</t>
  </si>
  <si>
    <t>Lake Timothy</t>
  </si>
  <si>
    <t>CUST1249</t>
  </si>
  <si>
    <t>Lauren George</t>
  </si>
  <si>
    <t>Garciamouth</t>
  </si>
  <si>
    <t>CUST1250</t>
  </si>
  <si>
    <t>Veronica Newman</t>
  </si>
  <si>
    <t>New Daniel</t>
  </si>
  <si>
    <t>CUST1251</t>
  </si>
  <si>
    <t>Tyler Garner</t>
  </si>
  <si>
    <t>Port Coreyfort</t>
  </si>
  <si>
    <t>CUST1252</t>
  </si>
  <si>
    <t>John Mccoy</t>
  </si>
  <si>
    <t>Robinborough</t>
  </si>
  <si>
    <t>CUST1253</t>
  </si>
  <si>
    <t>New Maria</t>
  </si>
  <si>
    <t>CUST1254</t>
  </si>
  <si>
    <t>Linda Kline</t>
  </si>
  <si>
    <t>Masseyland</t>
  </si>
  <si>
    <t>CUST1255</t>
  </si>
  <si>
    <t>Damon Perez</t>
  </si>
  <si>
    <t>Jasonton</t>
  </si>
  <si>
    <t>CUST1256</t>
  </si>
  <si>
    <t>Kristen Fischer</t>
  </si>
  <si>
    <t>Lake Christopher</t>
  </si>
  <si>
    <t>CUST1257</t>
  </si>
  <si>
    <t>Christopher David</t>
  </si>
  <si>
    <t>Karenmouth</t>
  </si>
  <si>
    <t>CUST1258</t>
  </si>
  <si>
    <t>Sarah Stewart</t>
  </si>
  <si>
    <t>East Richard</t>
  </si>
  <si>
    <t>CUST1259</t>
  </si>
  <si>
    <t>Beth Allen</t>
  </si>
  <si>
    <t>South Kathrynmouth</t>
  </si>
  <si>
    <t>CUST1260</t>
  </si>
  <si>
    <t>Russell Lamb</t>
  </si>
  <si>
    <t>North Jonathon</t>
  </si>
  <si>
    <t>CUST1261</t>
  </si>
  <si>
    <t>Carol Bishop</t>
  </si>
  <si>
    <t>Lake Saramouth</t>
  </si>
  <si>
    <t>CUST1262</t>
  </si>
  <si>
    <t>Katherine Cowan</t>
  </si>
  <si>
    <t>New Ana</t>
  </si>
  <si>
    <t>CUST1263</t>
  </si>
  <si>
    <t>Crystal Davis</t>
  </si>
  <si>
    <t>Sallymouth</t>
  </si>
  <si>
    <t>CUST1264</t>
  </si>
  <si>
    <t>Matthew Payne</t>
  </si>
  <si>
    <t>Grahamfurt</t>
  </si>
  <si>
    <t>Wyoming</t>
  </si>
  <si>
    <t>CUST1265</t>
  </si>
  <si>
    <t>Tracy Kelly</t>
  </si>
  <si>
    <t>West Jamieport</t>
  </si>
  <si>
    <t>CUST1266</t>
  </si>
  <si>
    <t>Cynthia Payne</t>
  </si>
  <si>
    <t>South Gina</t>
  </si>
  <si>
    <t>CUST1267</t>
  </si>
  <si>
    <t>Zachary Shelton</t>
  </si>
  <si>
    <t>CUST1268</t>
  </si>
  <si>
    <t>Kevin Orr</t>
  </si>
  <si>
    <t>Ryanberg</t>
  </si>
  <si>
    <t>CUST1269</t>
  </si>
  <si>
    <t>Tyrone Olson</t>
  </si>
  <si>
    <t>Emilytown</t>
  </si>
  <si>
    <t>CUST1270</t>
  </si>
  <si>
    <t>Brian Garcia</t>
  </si>
  <si>
    <t>Ramosmouth</t>
  </si>
  <si>
    <t>CUST1271</t>
  </si>
  <si>
    <t>North Stephanie</t>
  </si>
  <si>
    <t>CUST1272</t>
  </si>
  <si>
    <t>Adam Rowland</t>
  </si>
  <si>
    <t>Welchview</t>
  </si>
  <si>
    <t>CUST1273</t>
  </si>
  <si>
    <t>Samantha Robinson</t>
  </si>
  <si>
    <t>North Roy</t>
  </si>
  <si>
    <t>CUST1274</t>
  </si>
  <si>
    <t>Sarah Lane</t>
  </si>
  <si>
    <t>Edwardborough</t>
  </si>
  <si>
    <t>CUST1275</t>
  </si>
  <si>
    <t>Shannon Miller</t>
  </si>
  <si>
    <t>North Austinport</t>
  </si>
  <si>
    <t>CUST1276</t>
  </si>
  <si>
    <t>Arthur Warren</t>
  </si>
  <si>
    <t>Ericshire</t>
  </si>
  <si>
    <t>CUST1277</t>
  </si>
  <si>
    <t>Jeffrey Gomez</t>
  </si>
  <si>
    <t>Lake Nicole</t>
  </si>
  <si>
    <t>CUST1278</t>
  </si>
  <si>
    <t>Stephen Fowler</t>
  </si>
  <si>
    <t>Port Mariastad</t>
  </si>
  <si>
    <t>CUST1279</t>
  </si>
  <si>
    <t>Aaron Luna</t>
  </si>
  <si>
    <t>Gilltown</t>
  </si>
  <si>
    <t>CUST1280</t>
  </si>
  <si>
    <t>Antonio Leon</t>
  </si>
  <si>
    <t>Morrisville</t>
  </si>
  <si>
    <t>CUST1281</t>
  </si>
  <si>
    <t>Brittany Watson</t>
  </si>
  <si>
    <t>North Joshualand</t>
  </si>
  <si>
    <t>CUST1282</t>
  </si>
  <si>
    <t>Kristi Lopez</t>
  </si>
  <si>
    <t>Spencermouth</t>
  </si>
  <si>
    <t>CUST1283</t>
  </si>
  <si>
    <t>Bryan Garcia</t>
  </si>
  <si>
    <t>Garciaborough</t>
  </si>
  <si>
    <t>CUST1284</t>
  </si>
  <si>
    <t>Hunter Sutton</t>
  </si>
  <si>
    <t>Patrickshire</t>
  </si>
  <si>
    <t>CUST1285</t>
  </si>
  <si>
    <t>Donna Guerra</t>
  </si>
  <si>
    <t>North Robert</t>
  </si>
  <si>
    <t>CUST1286</t>
  </si>
  <si>
    <t>Tommy Roberts</t>
  </si>
  <si>
    <t>Port Tonyfort</t>
  </si>
  <si>
    <t>CUST1287</t>
  </si>
  <si>
    <t>Cynthia Roberts</t>
  </si>
  <si>
    <t>Millerfort</t>
  </si>
  <si>
    <t>CUST1288</t>
  </si>
  <si>
    <t>Misty Ferguson</t>
  </si>
  <si>
    <t>North Joseside</t>
  </si>
  <si>
    <t>CUST1289</t>
  </si>
  <si>
    <t>Jennifer Figueroa</t>
  </si>
  <si>
    <t>North Brookestad</t>
  </si>
  <si>
    <t>CUST1290</t>
  </si>
  <si>
    <t>Sherimouth</t>
  </si>
  <si>
    <t>CUST1291</t>
  </si>
  <si>
    <t>James Powell</t>
  </si>
  <si>
    <t>West Beverlymouth</t>
  </si>
  <si>
    <t>CUST1292</t>
  </si>
  <si>
    <t>Ricardo Jones</t>
  </si>
  <si>
    <t>Danielland</t>
  </si>
  <si>
    <t>CUST1293</t>
  </si>
  <si>
    <t>Gloria Taylor</t>
  </si>
  <si>
    <t>North Daniel</t>
  </si>
  <si>
    <t>CUST1294</t>
  </si>
  <si>
    <t>Lisa Chandler</t>
  </si>
  <si>
    <t>CUST1295</t>
  </si>
  <si>
    <t>Crystal Waters</t>
  </si>
  <si>
    <t>North Michelleport</t>
  </si>
  <si>
    <t>CUST1296</t>
  </si>
  <si>
    <t>Jared Moran</t>
  </si>
  <si>
    <t>CUST1297</t>
  </si>
  <si>
    <t>Jennifer Carr</t>
  </si>
  <si>
    <t>Lake Brett</t>
  </si>
  <si>
    <t>CUST1298</t>
  </si>
  <si>
    <t>Tracy Stephens</t>
  </si>
  <si>
    <t>New Joshuatown</t>
  </si>
  <si>
    <t>CUST1299</t>
  </si>
  <si>
    <t>Stephanie Jacobs</t>
  </si>
  <si>
    <t>West Robinmouth</t>
  </si>
  <si>
    <t>CUST1300</t>
  </si>
  <si>
    <t>Matthew Avery</t>
  </si>
  <si>
    <t>Lake Melissashire</t>
  </si>
  <si>
    <t>CUST1301</t>
  </si>
  <si>
    <t>Ryan Kane</t>
  </si>
  <si>
    <t>West Bruceburgh</t>
  </si>
  <si>
    <t>CUST1302</t>
  </si>
  <si>
    <t>Edward Cole</t>
  </si>
  <si>
    <t>Lake Charlotte</t>
  </si>
  <si>
    <t>CUST1303</t>
  </si>
  <si>
    <t>John Sloan</t>
  </si>
  <si>
    <t>East Johntown</t>
  </si>
  <si>
    <t>CUST1304</t>
  </si>
  <si>
    <t>Port Jenniferton</t>
  </si>
  <si>
    <t>CUST1305</t>
  </si>
  <si>
    <t>Roberta Green</t>
  </si>
  <si>
    <t>West Joseph</t>
  </si>
  <si>
    <t>CUST1306</t>
  </si>
  <si>
    <t>Angela Robinson</t>
  </si>
  <si>
    <t>New Nicholasstad</t>
  </si>
  <si>
    <t>CUST1307</t>
  </si>
  <si>
    <t>Brandy Thompson</t>
  </si>
  <si>
    <t>West Patriciaview</t>
  </si>
  <si>
    <t>CUST1308</t>
  </si>
  <si>
    <t>Jennifer Zamora</t>
  </si>
  <si>
    <t>Sarahland</t>
  </si>
  <si>
    <t>CUST1309</t>
  </si>
  <si>
    <t>Stacy Collins</t>
  </si>
  <si>
    <t>Randychester</t>
  </si>
  <si>
    <t>CUST1310</t>
  </si>
  <si>
    <t>Kara Dodson</t>
  </si>
  <si>
    <t>Joelside</t>
  </si>
  <si>
    <t>CUST1311</t>
  </si>
  <si>
    <t>Kevin Larson</t>
  </si>
  <si>
    <t>Port Edwardmouth</t>
  </si>
  <si>
    <t>CUST1312</t>
  </si>
  <si>
    <t>Jason Mullins</t>
  </si>
  <si>
    <t>Brianchester</t>
  </si>
  <si>
    <t>CUST1313</t>
  </si>
  <si>
    <t>Elizabeth Jones</t>
  </si>
  <si>
    <t>Brownburgh</t>
  </si>
  <si>
    <t>CUST1314</t>
  </si>
  <si>
    <t>Elizabeth Johnson</t>
  </si>
  <si>
    <t>Anitaland</t>
  </si>
  <si>
    <t>CUST1315</t>
  </si>
  <si>
    <t>William Rodriguez</t>
  </si>
  <si>
    <t>Port Chad</t>
  </si>
  <si>
    <t>CUST1316</t>
  </si>
  <si>
    <t>Robert House</t>
  </si>
  <si>
    <t>Lake James</t>
  </si>
  <si>
    <t>CUST1317</t>
  </si>
  <si>
    <t>Tiffany Williams</t>
  </si>
  <si>
    <t>Richardsport</t>
  </si>
  <si>
    <t>CUST1318</t>
  </si>
  <si>
    <t>Madison Wright</t>
  </si>
  <si>
    <t>Monicaview</t>
  </si>
  <si>
    <t>CUST1319</t>
  </si>
  <si>
    <t>Casey Simpson</t>
  </si>
  <si>
    <t>West Mathewside</t>
  </si>
  <si>
    <t>CUST1320</t>
  </si>
  <si>
    <t>Jessica Gonzalez</t>
  </si>
  <si>
    <t>South Darrenland</t>
  </si>
  <si>
    <t>CUST1321</t>
  </si>
  <si>
    <t>Darren Burton</t>
  </si>
  <si>
    <t>Lake Alice</t>
  </si>
  <si>
    <t>CUST1322</t>
  </si>
  <si>
    <t>Samuel Arias</t>
  </si>
  <si>
    <t>North Nicole</t>
  </si>
  <si>
    <t>CUST1323</t>
  </si>
  <si>
    <t>Kristy Dunlap</t>
  </si>
  <si>
    <t>Whiteport</t>
  </si>
  <si>
    <t>CUST1324</t>
  </si>
  <si>
    <t>South Zacharychester</t>
  </si>
  <si>
    <t>CUST1325</t>
  </si>
  <si>
    <t>Andrew Smith</t>
  </si>
  <si>
    <t>East Matthew</t>
  </si>
  <si>
    <t>CUST1326</t>
  </si>
  <si>
    <t>Robert King</t>
  </si>
  <si>
    <t>Cindyton</t>
  </si>
  <si>
    <t>CUST1327</t>
  </si>
  <si>
    <t>Reginald Willis</t>
  </si>
  <si>
    <t>Kellybury</t>
  </si>
  <si>
    <t>CUST1328</t>
  </si>
  <si>
    <t>Mario Harvey Jr.</t>
  </si>
  <si>
    <t>Jessicaport</t>
  </si>
  <si>
    <t>CUST1329</t>
  </si>
  <si>
    <t>Victor Mcintosh</t>
  </si>
  <si>
    <t>Tiffanyshire</t>
  </si>
  <si>
    <t>CUST1330</t>
  </si>
  <si>
    <t>Pamela Mcguire</t>
  </si>
  <si>
    <t>South Jasontown</t>
  </si>
  <si>
    <t>CUST1331</t>
  </si>
  <si>
    <t>Maria Phillips</t>
  </si>
  <si>
    <t>North Kathytown</t>
  </si>
  <si>
    <t>CUST1332</t>
  </si>
  <si>
    <t>Dr. Lindsay Hanna</t>
  </si>
  <si>
    <t>New Paulstad</t>
  </si>
  <si>
    <t>CUST1333</t>
  </si>
  <si>
    <t>Teresa Johnson</t>
  </si>
  <si>
    <t>Johnsonbury</t>
  </si>
  <si>
    <t>CUST1334</t>
  </si>
  <si>
    <t>Mr. Christopher Sims</t>
  </si>
  <si>
    <t>Donaldsontown</t>
  </si>
  <si>
    <t>CUST1335</t>
  </si>
  <si>
    <t>Jennifer Woods</t>
  </si>
  <si>
    <t>West Brendamouth</t>
  </si>
  <si>
    <t>CUST1336</t>
  </si>
  <si>
    <t>John Jones</t>
  </si>
  <si>
    <t>North Michaelborough</t>
  </si>
  <si>
    <t>CUST1337</t>
  </si>
  <si>
    <t>Carol Lewis</t>
  </si>
  <si>
    <t>Ryanport</t>
  </si>
  <si>
    <t>CUST1338</t>
  </si>
  <si>
    <t>Jasmine Snyder</t>
  </si>
  <si>
    <t>Hudsonfort</t>
  </si>
  <si>
    <t>CUST1339</t>
  </si>
  <si>
    <t>Mrs. Susan Buckley</t>
  </si>
  <si>
    <t>Stevensbury</t>
  </si>
  <si>
    <t>CUST1340</t>
  </si>
  <si>
    <t>Eric Davis</t>
  </si>
  <si>
    <t>Johntown</t>
  </si>
  <si>
    <t>CUST1341</t>
  </si>
  <si>
    <t>Angela Williams</t>
  </si>
  <si>
    <t>Lake Alyssaburgh</t>
  </si>
  <si>
    <t>CUST1342</t>
  </si>
  <si>
    <t>Michelle Cunningham</t>
  </si>
  <si>
    <t>Amandaborough</t>
  </si>
  <si>
    <t>CUST1343</t>
  </si>
  <si>
    <t>Ryan Moore</t>
  </si>
  <si>
    <t>Cartershire</t>
  </si>
  <si>
    <t>CUST1344</t>
  </si>
  <si>
    <t>Evelyn Brown</t>
  </si>
  <si>
    <t>West Victoriaborough</t>
  </si>
  <si>
    <t>CUST1345</t>
  </si>
  <si>
    <t>Daniel Nelson</t>
  </si>
  <si>
    <t>North Jonathan</t>
  </si>
  <si>
    <t>CUST1346</t>
  </si>
  <si>
    <t>John Jordan</t>
  </si>
  <si>
    <t>Port Crystalberg</t>
  </si>
  <si>
    <t>CUST1347</t>
  </si>
  <si>
    <t>Peggystad</t>
  </si>
  <si>
    <t>CUST1348</t>
  </si>
  <si>
    <t>Sherry Cabrera</t>
  </si>
  <si>
    <t>Shannonview</t>
  </si>
  <si>
    <t>CUST1349</t>
  </si>
  <si>
    <t>Heather Valenzuela</t>
  </si>
  <si>
    <t>New Angiefurt</t>
  </si>
  <si>
    <t>CUST1350</t>
  </si>
  <si>
    <t>Charles Miller</t>
  </si>
  <si>
    <t>Lake Allisonborough</t>
  </si>
  <si>
    <t>CUST1351</t>
  </si>
  <si>
    <t>Jeffrey Mccarthy</t>
  </si>
  <si>
    <t>North Samuel</t>
  </si>
  <si>
    <t>CUST1352</t>
  </si>
  <si>
    <t>Michael Greene</t>
  </si>
  <si>
    <t>Port Saramouth</t>
  </si>
  <si>
    <t>CUST1353</t>
  </si>
  <si>
    <t>Westbury</t>
  </si>
  <si>
    <t>CUST1354</t>
  </si>
  <si>
    <t>Ryan Torres</t>
  </si>
  <si>
    <t>Guerreroport</t>
  </si>
  <si>
    <t>CUST1355</t>
  </si>
  <si>
    <t>Carlos Flores</t>
  </si>
  <si>
    <t>North Johnfurt</t>
  </si>
  <si>
    <t>CUST1356</t>
  </si>
  <si>
    <t>Steve Hunt</t>
  </si>
  <si>
    <t>North Richard</t>
  </si>
  <si>
    <t>CUST1357</t>
  </si>
  <si>
    <t>Manuel Castillo</t>
  </si>
  <si>
    <t>Nealview</t>
  </si>
  <si>
    <t>CUST1358</t>
  </si>
  <si>
    <t>Ashley Anderson</t>
  </si>
  <si>
    <t>West Johnmouth</t>
  </si>
  <si>
    <t>CUST1359</t>
  </si>
  <si>
    <t>Melanie Lam</t>
  </si>
  <si>
    <t>East Michaelton</t>
  </si>
  <si>
    <t>CUST1360</t>
  </si>
  <si>
    <t>Denise Tate</t>
  </si>
  <si>
    <t>Andersonside</t>
  </si>
  <si>
    <t>CUST1361</t>
  </si>
  <si>
    <t>Natalie Johnson</t>
  </si>
  <si>
    <t>New Jessechester</t>
  </si>
  <si>
    <t>CUST1362</t>
  </si>
  <si>
    <t>Melvinton</t>
  </si>
  <si>
    <t>CUST1363</t>
  </si>
  <si>
    <t>Elizabeth Smith</t>
  </si>
  <si>
    <t>Murphytown</t>
  </si>
  <si>
    <t>CUST1364</t>
  </si>
  <si>
    <t>Chloe Aguilar</t>
  </si>
  <si>
    <t>Lake Johnside</t>
  </si>
  <si>
    <t>CUST1365</t>
  </si>
  <si>
    <t>Brandon Mcbride</t>
  </si>
  <si>
    <t>Kellyside</t>
  </si>
  <si>
    <t>CUST1366</t>
  </si>
  <si>
    <t>Mallory Allen</t>
  </si>
  <si>
    <t>North Theresa</t>
  </si>
  <si>
    <t>CUST1367</t>
  </si>
  <si>
    <t>Melinda Johnson</t>
  </si>
  <si>
    <t>Kaufmanfurt</t>
  </si>
  <si>
    <t>CUST1368</t>
  </si>
  <si>
    <t>Miranda King</t>
  </si>
  <si>
    <t>West Mathew</t>
  </si>
  <si>
    <t>CUST1369</t>
  </si>
  <si>
    <t>Gregory Allen</t>
  </si>
  <si>
    <t>West Bruce</t>
  </si>
  <si>
    <t>CUST1370</t>
  </si>
  <si>
    <t>James Holloway Jr.</t>
  </si>
  <si>
    <t>Millston</t>
  </si>
  <si>
    <t>CUST1371</t>
  </si>
  <si>
    <t>Michael Garner</t>
  </si>
  <si>
    <t>Port Crystal</t>
  </si>
  <si>
    <t>CUST1372</t>
  </si>
  <si>
    <t>Jacqueline Anthony</t>
  </si>
  <si>
    <t>Vincentside</t>
  </si>
  <si>
    <t>CUST1373</t>
  </si>
  <si>
    <t>James Orozco</t>
  </si>
  <si>
    <t>Simpsonfort</t>
  </si>
  <si>
    <t>CUST1374</t>
  </si>
  <si>
    <t>Emma Wilson</t>
  </si>
  <si>
    <t>Andersonburgh</t>
  </si>
  <si>
    <t>CUST1375</t>
  </si>
  <si>
    <t>Joshua Bell</t>
  </si>
  <si>
    <t>Port Richardshire</t>
  </si>
  <si>
    <t>CUST1376</t>
  </si>
  <si>
    <t>Michele Burke</t>
  </si>
  <si>
    <t>Chambersberg</t>
  </si>
  <si>
    <t>CUST1377</t>
  </si>
  <si>
    <t>Charles Conley</t>
  </si>
  <si>
    <t>Nathanshire</t>
  </si>
  <si>
    <t>CUST1378</t>
  </si>
  <si>
    <t>Frank Stewart</t>
  </si>
  <si>
    <t>Fischerborough</t>
  </si>
  <si>
    <t>CUST1379</t>
  </si>
  <si>
    <t>Tanya Lopez</t>
  </si>
  <si>
    <t>West Jeffreyburgh</t>
  </si>
  <si>
    <t>CUST1380</t>
  </si>
  <si>
    <t>Shelley Ponce</t>
  </si>
  <si>
    <t>South Cassandrachester</t>
  </si>
  <si>
    <t>CUST1381</t>
  </si>
  <si>
    <t>Erika Padilla</t>
  </si>
  <si>
    <t>Andrewsland</t>
  </si>
  <si>
    <t>CUST1382</t>
  </si>
  <si>
    <t>Martha Brown</t>
  </si>
  <si>
    <t>Novakstad</t>
  </si>
  <si>
    <t>CUST1383</t>
  </si>
  <si>
    <t>Kristine Higgins</t>
  </si>
  <si>
    <t>Jennifertown</t>
  </si>
  <si>
    <t>CUST1384</t>
  </si>
  <si>
    <t>Andrew Mason</t>
  </si>
  <si>
    <t>North Michael</t>
  </si>
  <si>
    <t>CUST1385</t>
  </si>
  <si>
    <t>Tammy Brennan</t>
  </si>
  <si>
    <t>Lake Brandontown</t>
  </si>
  <si>
    <t>CUST1386</t>
  </si>
  <si>
    <t>Melanie Mitchell</t>
  </si>
  <si>
    <t>West Laura</t>
  </si>
  <si>
    <t>CUST1387</t>
  </si>
  <si>
    <t>Timothy Gardner</t>
  </si>
  <si>
    <t>New Dawn</t>
  </si>
  <si>
    <t>CUST1388</t>
  </si>
  <si>
    <t>Timothy Valenzuela</t>
  </si>
  <si>
    <t>Stevensshire</t>
  </si>
  <si>
    <t>CUST1389</t>
  </si>
  <si>
    <t>Cynthia Lopez</t>
  </si>
  <si>
    <t>Joseland</t>
  </si>
  <si>
    <t>CUST1390</t>
  </si>
  <si>
    <t>Daniel Bell</t>
  </si>
  <si>
    <t>Deniseberg</t>
  </si>
  <si>
    <t>CUST1391</t>
  </si>
  <si>
    <t>Heidi Tyler</t>
  </si>
  <si>
    <t>Dawnstad</t>
  </si>
  <si>
    <t>CUST1392</t>
  </si>
  <si>
    <t>Jacqueline Payne</t>
  </si>
  <si>
    <t>Gutierrezstad</t>
  </si>
  <si>
    <t>CUST1393</t>
  </si>
  <si>
    <t>Michael Mcneil</t>
  </si>
  <si>
    <t>Stewartchester</t>
  </si>
  <si>
    <t>CUST1394</t>
  </si>
  <si>
    <t>Alejandro Evans</t>
  </si>
  <si>
    <t>Cannonberg</t>
  </si>
  <si>
    <t>CUST1395</t>
  </si>
  <si>
    <t>Brandon Mcguire</t>
  </si>
  <si>
    <t>Lake Morganland</t>
  </si>
  <si>
    <t>CUST1396</t>
  </si>
  <si>
    <t>Alexander Byrd</t>
  </si>
  <si>
    <t>Parkerview</t>
  </si>
  <si>
    <t>CUST1397</t>
  </si>
  <si>
    <t>CUST1398</t>
  </si>
  <si>
    <t>Jennifer Johnson</t>
  </si>
  <si>
    <t>Cheyenneborough</t>
  </si>
  <si>
    <t>CUST1399</t>
  </si>
  <si>
    <t>John Donaldson</t>
  </si>
  <si>
    <t>New Edward</t>
  </si>
  <si>
    <t>CUST1400</t>
  </si>
  <si>
    <t>Mark Rogers</t>
  </si>
  <si>
    <t>Bookertown</t>
  </si>
  <si>
    <t>CUST1401</t>
  </si>
  <si>
    <t>Terry Moses</t>
  </si>
  <si>
    <t>Leahmouth</t>
  </si>
  <si>
    <t>CUST1402</t>
  </si>
  <si>
    <t>Cassandra Perez</t>
  </si>
  <si>
    <t>CUST1403</t>
  </si>
  <si>
    <t>Justin Ingram</t>
  </si>
  <si>
    <t>Lake Lisaland</t>
  </si>
  <si>
    <t>CUST1404</t>
  </si>
  <si>
    <t>David Ross</t>
  </si>
  <si>
    <t>South Angela</t>
  </si>
  <si>
    <t>CUST1405</t>
  </si>
  <si>
    <t>Eric Wolfe</t>
  </si>
  <si>
    <t>Garciaview</t>
  </si>
  <si>
    <t>CUST1406</t>
  </si>
  <si>
    <t>David Lozano</t>
  </si>
  <si>
    <t>North Michaelfurt</t>
  </si>
  <si>
    <t>CUST1407</t>
  </si>
  <si>
    <t>Joseph Mendoza</t>
  </si>
  <si>
    <t>Ashleymouth</t>
  </si>
  <si>
    <t>CUST1408</t>
  </si>
  <si>
    <t>Isabel Foster</t>
  </si>
  <si>
    <t>Port Joshuaville</t>
  </si>
  <si>
    <t>CUST1409</t>
  </si>
  <si>
    <t>Sarah Smith</t>
  </si>
  <si>
    <t>Kathleenport</t>
  </si>
  <si>
    <t>CUST1410</t>
  </si>
  <si>
    <t>Jackie Thompson</t>
  </si>
  <si>
    <t>South Edwin</t>
  </si>
  <si>
    <t>CUST1411</t>
  </si>
  <si>
    <t>Katrina Perez</t>
  </si>
  <si>
    <t>West Rebecca</t>
  </si>
  <si>
    <t>CUST1412</t>
  </si>
  <si>
    <t>Shane Brown</t>
  </si>
  <si>
    <t>CUST1413</t>
  </si>
  <si>
    <t>Megan Ryan</t>
  </si>
  <si>
    <t>Andrewsfurt</t>
  </si>
  <si>
    <t>CUST1414</t>
  </si>
  <si>
    <t>Melissa Valentine</t>
  </si>
  <si>
    <t>East Patriciafort</t>
  </si>
  <si>
    <t>CUST1415</t>
  </si>
  <si>
    <t>Tyler Cook</t>
  </si>
  <si>
    <t>Kramerview</t>
  </si>
  <si>
    <t>CUST1416</t>
  </si>
  <si>
    <t>Jennifer Myers</t>
  </si>
  <si>
    <t>Marthaborough</t>
  </si>
  <si>
    <t>CUST1417</t>
  </si>
  <si>
    <t>Karen King</t>
  </si>
  <si>
    <t>Kimburgh</t>
  </si>
  <si>
    <t>CUST1418</t>
  </si>
  <si>
    <t>Luke Parks</t>
  </si>
  <si>
    <t>West Mario</t>
  </si>
  <si>
    <t>CUST1419</t>
  </si>
  <si>
    <t>Monica Miller</t>
  </si>
  <si>
    <t>Lake David</t>
  </si>
  <si>
    <t>CUST1420</t>
  </si>
  <si>
    <t>New Benjamin</t>
  </si>
  <si>
    <t>CUST1421</t>
  </si>
  <si>
    <t>Holly Robinson</t>
  </si>
  <si>
    <t>East Amy</t>
  </si>
  <si>
    <t>CUST1422</t>
  </si>
  <si>
    <t>Aliciahaven</t>
  </si>
  <si>
    <t>CUST1423</t>
  </si>
  <si>
    <t>Rebecca Baker</t>
  </si>
  <si>
    <t>New Katherine</t>
  </si>
  <si>
    <t>CUST1424</t>
  </si>
  <si>
    <t>Edwin Barnes</t>
  </si>
  <si>
    <t>Lake Alexandra</t>
  </si>
  <si>
    <t>CUST1425</t>
  </si>
  <si>
    <t>Bryce Hawkins</t>
  </si>
  <si>
    <t>Lake Monique</t>
  </si>
  <si>
    <t>CUST1426</t>
  </si>
  <si>
    <t>Jeanette Nichols</t>
  </si>
  <si>
    <t>Aguilarland</t>
  </si>
  <si>
    <t>CUST1427</t>
  </si>
  <si>
    <t>Jose Stewart</t>
  </si>
  <si>
    <t>South Robert</t>
  </si>
  <si>
    <t>CUST1428</t>
  </si>
  <si>
    <t>Samuel Mullins</t>
  </si>
  <si>
    <t>Hartmouth</t>
  </si>
  <si>
    <t>CUST1429</t>
  </si>
  <si>
    <t>Sean Vang</t>
  </si>
  <si>
    <t>Davidchester</t>
  </si>
  <si>
    <t>CUST1430</t>
  </si>
  <si>
    <t>Kimberly Roberts</t>
  </si>
  <si>
    <t>Josephchester</t>
  </si>
  <si>
    <t>CUST1431</t>
  </si>
  <si>
    <t>John Smith</t>
  </si>
  <si>
    <t>South Andrewport</t>
  </si>
  <si>
    <t>CUST1432</t>
  </si>
  <si>
    <t>Summer Weiss</t>
  </si>
  <si>
    <t>Phyllisport</t>
  </si>
  <si>
    <t>CUST1433</t>
  </si>
  <si>
    <t>Thomas Moore</t>
  </si>
  <si>
    <t>Williamsberg</t>
  </si>
  <si>
    <t>CUST1434</t>
  </si>
  <si>
    <t>Monique Castro</t>
  </si>
  <si>
    <t>New Sarah</t>
  </si>
  <si>
    <t>CUST1435</t>
  </si>
  <si>
    <t>Lindsay Beasley</t>
  </si>
  <si>
    <t>Wesleyhaven</t>
  </si>
  <si>
    <t>CUST1436</t>
  </si>
  <si>
    <t>Sharon Simpson</t>
  </si>
  <si>
    <t>South Michellebury</t>
  </si>
  <si>
    <t>CUST1437</t>
  </si>
  <si>
    <t>Melinda Rivera</t>
  </si>
  <si>
    <t>CUST1438</t>
  </si>
  <si>
    <t>Monica Flynn</t>
  </si>
  <si>
    <t>Amberburgh</t>
  </si>
  <si>
    <t>CUST1439</t>
  </si>
  <si>
    <t>John Compton</t>
  </si>
  <si>
    <t>CUST1440</t>
  </si>
  <si>
    <t>Tammy Trevino</t>
  </si>
  <si>
    <t>Justinberg</t>
  </si>
  <si>
    <t>CUST1441</t>
  </si>
  <si>
    <t>Dalton Walters</t>
  </si>
  <si>
    <t>Jonesstad</t>
  </si>
  <si>
    <t>CUST1442</t>
  </si>
  <si>
    <t>Kelli Smith</t>
  </si>
  <si>
    <t>North Maryfort</t>
  </si>
  <si>
    <t>CUST1443</t>
  </si>
  <si>
    <t>Adam Castro</t>
  </si>
  <si>
    <t>New Donnabury</t>
  </si>
  <si>
    <t>CUST1444</t>
  </si>
  <si>
    <t>Cheryl Carr</t>
  </si>
  <si>
    <t>Jessicaland</t>
  </si>
  <si>
    <t>CUST1445</t>
  </si>
  <si>
    <t>Gene Lee</t>
  </si>
  <si>
    <t>Mcfarlandmouth</t>
  </si>
  <si>
    <t>CUST1446</t>
  </si>
  <si>
    <t>Shannon Turner</t>
  </si>
  <si>
    <t>West Jorge</t>
  </si>
  <si>
    <t>CUST1447</t>
  </si>
  <si>
    <t>Monica Wright</t>
  </si>
  <si>
    <t>Paulside</t>
  </si>
  <si>
    <t>CUST1448</t>
  </si>
  <si>
    <t>Eric Holmes</t>
  </si>
  <si>
    <t>Smithville</t>
  </si>
  <si>
    <t>CUST1449</t>
  </si>
  <si>
    <t>William Cortez</t>
  </si>
  <si>
    <t>Port Hannahport</t>
  </si>
  <si>
    <t>CUST1450</t>
  </si>
  <si>
    <t>Shane Mills</t>
  </si>
  <si>
    <t>Lake Meganstad</t>
  </si>
  <si>
    <t>CUST1451</t>
  </si>
  <si>
    <t>Ashley Roberts</t>
  </si>
  <si>
    <t>CUST1452</t>
  </si>
  <si>
    <t>Jeffery Wolf</t>
  </si>
  <si>
    <t>New Laura</t>
  </si>
  <si>
    <t>CUST1453</t>
  </si>
  <si>
    <t>April Phillips</t>
  </si>
  <si>
    <t>Lake Carolyn</t>
  </si>
  <si>
    <t>CUST1454</t>
  </si>
  <si>
    <t>John Berg</t>
  </si>
  <si>
    <t>CUST1455</t>
  </si>
  <si>
    <t>Tyler Weber</t>
  </si>
  <si>
    <t>East Yvette</t>
  </si>
  <si>
    <t>CUST1456</t>
  </si>
  <si>
    <t>Julie Powell</t>
  </si>
  <si>
    <t>South Barbara</t>
  </si>
  <si>
    <t>CUST1457</t>
  </si>
  <si>
    <t>Christina Robertson</t>
  </si>
  <si>
    <t>Hubbardborough</t>
  </si>
  <si>
    <t>CUST1458</t>
  </si>
  <si>
    <t>Kelly Garrett</t>
  </si>
  <si>
    <t>Port Taylorberg</t>
  </si>
  <si>
    <t>CUST1459</t>
  </si>
  <si>
    <t>Brandontown</t>
  </si>
  <si>
    <t>CUST1460</t>
  </si>
  <si>
    <t>Justin Johnson</t>
  </si>
  <si>
    <t>Hughesview</t>
  </si>
  <si>
    <t>CUST1461</t>
  </si>
  <si>
    <t>Paul Cox</t>
  </si>
  <si>
    <t>East Julie</t>
  </si>
  <si>
    <t>CUST1462</t>
  </si>
  <si>
    <t>Beth Martin</t>
  </si>
  <si>
    <t>Burkefurt</t>
  </si>
  <si>
    <t>CUST1463</t>
  </si>
  <si>
    <t>Samantha Lee</t>
  </si>
  <si>
    <t>Port Anthony</t>
  </si>
  <si>
    <t>CUST1464</t>
  </si>
  <si>
    <t>David Pierce</t>
  </si>
  <si>
    <t>Grayland</t>
  </si>
  <si>
    <t>CUST1465</t>
  </si>
  <si>
    <t>Ronald Ross</t>
  </si>
  <si>
    <t>Hartmanside</t>
  </si>
  <si>
    <t>CUST1466</t>
  </si>
  <si>
    <t>Cynthia Parrish</t>
  </si>
  <si>
    <t>Espinozaberg</t>
  </si>
  <si>
    <t>CUST1467</t>
  </si>
  <si>
    <t>Michael Foley</t>
  </si>
  <si>
    <t>Oneillfurt</t>
  </si>
  <si>
    <t>CUST1468</t>
  </si>
  <si>
    <t>Gregory Curtis</t>
  </si>
  <si>
    <t>Bergermouth</t>
  </si>
  <si>
    <t>CUST1469</t>
  </si>
  <si>
    <t>James Foster</t>
  </si>
  <si>
    <t>East Audrey</t>
  </si>
  <si>
    <t>CUST1470</t>
  </si>
  <si>
    <t>Manuel Fisher</t>
  </si>
  <si>
    <t>Kanebury</t>
  </si>
  <si>
    <t>CUST1471</t>
  </si>
  <si>
    <t>Debra Mccullough</t>
  </si>
  <si>
    <t>Mcdanielfurt</t>
  </si>
  <si>
    <t>CUST1472</t>
  </si>
  <si>
    <t>Philip Mendoza</t>
  </si>
  <si>
    <t>Tylermouth</t>
  </si>
  <si>
    <t>CUST1473</t>
  </si>
  <si>
    <t>Laura Mathews</t>
  </si>
  <si>
    <t>Chambersfurt</t>
  </si>
  <si>
    <t>CUST1474</t>
  </si>
  <si>
    <t>Joshua Howard</t>
  </si>
  <si>
    <t>East Christopherhaven</t>
  </si>
  <si>
    <t>CUST1475</t>
  </si>
  <si>
    <t>Barbara Berry</t>
  </si>
  <si>
    <t>CUST1476</t>
  </si>
  <si>
    <t>Elizabeth Foster</t>
  </si>
  <si>
    <t>Anthonymouth</t>
  </si>
  <si>
    <t>CUST1477</t>
  </si>
  <si>
    <t>Andrea Harris</t>
  </si>
  <si>
    <t>West Kelseyberg</t>
  </si>
  <si>
    <t>CUST1478</t>
  </si>
  <si>
    <t>West Sarah</t>
  </si>
  <si>
    <t>CUST1479</t>
  </si>
  <si>
    <t>Dylan Gutierrez</t>
  </si>
  <si>
    <t>New Jamesview</t>
  </si>
  <si>
    <t>CUST1480</t>
  </si>
  <si>
    <t>Jordan Medina</t>
  </si>
  <si>
    <t>Robinchester</t>
  </si>
  <si>
    <t>CUST1481</t>
  </si>
  <si>
    <t>Bryan Tran</t>
  </si>
  <si>
    <t>Kelseybury</t>
  </si>
  <si>
    <t>CUST1482</t>
  </si>
  <si>
    <t>Sheri Joyce</t>
  </si>
  <si>
    <t>West Tylerfort</t>
  </si>
  <si>
    <t>CUST1483</t>
  </si>
  <si>
    <t>East Rodney</t>
  </si>
  <si>
    <t>CUST1484</t>
  </si>
  <si>
    <t>Jessica Castro</t>
  </si>
  <si>
    <t>West Markton</t>
  </si>
  <si>
    <t>CUST1485</t>
  </si>
  <si>
    <t>Sara Ingram</t>
  </si>
  <si>
    <t>East Dillonview</t>
  </si>
  <si>
    <t>CUST1486</t>
  </si>
  <si>
    <t>Eric Lee</t>
  </si>
  <si>
    <t>Lake April</t>
  </si>
  <si>
    <t>CUST1487</t>
  </si>
  <si>
    <t>Amanda Medina</t>
  </si>
  <si>
    <t>East Patriciastad</t>
  </si>
  <si>
    <t>CUST1488</t>
  </si>
  <si>
    <t>Zachary Andrade</t>
  </si>
  <si>
    <t>South Davidport</t>
  </si>
  <si>
    <t>CUST1489</t>
  </si>
  <si>
    <t>Melinda Thomas</t>
  </si>
  <si>
    <t>Lake Elizabethside</t>
  </si>
  <si>
    <t>CUST1490</t>
  </si>
  <si>
    <t>Scott Harris</t>
  </si>
  <si>
    <t>North Nataliemouth</t>
  </si>
  <si>
    <t>CUST1491</t>
  </si>
  <si>
    <t>Kaitlin Brown</t>
  </si>
  <si>
    <t>Kellyberg</t>
  </si>
  <si>
    <t>CUST1492</t>
  </si>
  <si>
    <t>Darrell Miller</t>
  </si>
  <si>
    <t>Port Carol</t>
  </si>
  <si>
    <t>CUST1493</t>
  </si>
  <si>
    <t>Amanda Powell</t>
  </si>
  <si>
    <t>CUST1494</t>
  </si>
  <si>
    <t>Justin Lopez</t>
  </si>
  <si>
    <t>Port Cheryl</t>
  </si>
  <si>
    <t>CUST1495</t>
  </si>
  <si>
    <t>James Berger</t>
  </si>
  <si>
    <t>Bryanmouth</t>
  </si>
  <si>
    <t>CUST1496</t>
  </si>
  <si>
    <t>Christopher Ford</t>
  </si>
  <si>
    <t>North Seanfurt</t>
  </si>
  <si>
    <t>CUST1497</t>
  </si>
  <si>
    <t>Sarah Marsh</t>
  </si>
  <si>
    <t>Port William</t>
  </si>
  <si>
    <t>CUST1498</t>
  </si>
  <si>
    <t>Traci Gonzalez</t>
  </si>
  <si>
    <t>Snyderfurt</t>
  </si>
  <si>
    <t>CUST1499</t>
  </si>
  <si>
    <t>Philip Pennington</t>
  </si>
  <si>
    <t>East Valerieview</t>
  </si>
  <si>
    <t>Product_ID</t>
  </si>
  <si>
    <t>Product_Name</t>
  </si>
  <si>
    <t>Category</t>
  </si>
  <si>
    <t>Sub_Category</t>
  </si>
  <si>
    <t>Brand</t>
  </si>
  <si>
    <t>Cost</t>
  </si>
  <si>
    <t>Stock</t>
  </si>
  <si>
    <t>PROD0</t>
  </si>
  <si>
    <t>Home</t>
  </si>
  <si>
    <t>Hunt Inc</t>
  </si>
  <si>
    <t>PROD1</t>
  </si>
  <si>
    <t>Clothing</t>
  </si>
  <si>
    <t>Terry-Moore</t>
  </si>
  <si>
    <t>PROD2</t>
  </si>
  <si>
    <t>Sims Inc</t>
  </si>
  <si>
    <t>PROD3</t>
  </si>
  <si>
    <t>Pineda Ltd</t>
  </si>
  <si>
    <t>PROD4</t>
  </si>
  <si>
    <t>Gonzales-Davis</t>
  </si>
  <si>
    <t>PROD5</t>
  </si>
  <si>
    <t>Baldwin, Garza and Gonzalez</t>
  </si>
  <si>
    <t>PROD6</t>
  </si>
  <si>
    <t>Beauty</t>
  </si>
  <si>
    <t>Davidson PLC</t>
  </si>
  <si>
    <t>PROD7</t>
  </si>
  <si>
    <t>Harrell LLC</t>
  </si>
  <si>
    <t>PROD8</t>
  </si>
  <si>
    <t>Electronics</t>
  </si>
  <si>
    <t>Perez-Johnston</t>
  </si>
  <si>
    <t>PROD9</t>
  </si>
  <si>
    <t>Sports</t>
  </si>
  <si>
    <t>Hill PLC</t>
  </si>
  <si>
    <t>PROD10</t>
  </si>
  <si>
    <t>Hamilton Group</t>
  </si>
  <si>
    <t>PROD11</t>
  </si>
  <si>
    <t>Gibson, Hobbs and Weaver</t>
  </si>
  <si>
    <t>PROD12</t>
  </si>
  <si>
    <t>Rice LLC</t>
  </si>
  <si>
    <t>PROD13</t>
  </si>
  <si>
    <t>Dawson-Perkins</t>
  </si>
  <si>
    <t>PROD14</t>
  </si>
  <si>
    <t>Luna, Anderson and Bowman</t>
  </si>
  <si>
    <t>PROD15</t>
  </si>
  <si>
    <t>Thomas LLC</t>
  </si>
  <si>
    <t>PROD16</t>
  </si>
  <si>
    <t>Erickson-Green</t>
  </si>
  <si>
    <t>PROD17</t>
  </si>
  <si>
    <t>Ford, Murphy and Wilson</t>
  </si>
  <si>
    <t>PROD18</t>
  </si>
  <si>
    <t>Guerra-Hendrix</t>
  </si>
  <si>
    <t>PROD19</t>
  </si>
  <si>
    <t>May-Reese</t>
  </si>
  <si>
    <t>PROD20</t>
  </si>
  <si>
    <t>Soto-Ellis</t>
  </si>
  <si>
    <t>PROD21</t>
  </si>
  <si>
    <t>Gardner-Montes</t>
  </si>
  <si>
    <t>PROD22</t>
  </si>
  <si>
    <t>Flores, Pineda and Rodriguez</t>
  </si>
  <si>
    <t>PROD23</t>
  </si>
  <si>
    <t>Moon, Mora and Santos</t>
  </si>
  <si>
    <t>PROD24</t>
  </si>
  <si>
    <t>Cook Ltd</t>
  </si>
  <si>
    <t>PROD25</t>
  </si>
  <si>
    <t>Brown and Sons</t>
  </si>
  <si>
    <t>PROD26</t>
  </si>
  <si>
    <t>Reed-Schmidt</t>
  </si>
  <si>
    <t>PROD27</t>
  </si>
  <si>
    <t>Khan, Jones and Paul</t>
  </si>
  <si>
    <t>PROD28</t>
  </si>
  <si>
    <t>Burns-Hansen</t>
  </si>
  <si>
    <t>PROD29</t>
  </si>
  <si>
    <t>Hoffman Group</t>
  </si>
  <si>
    <t>PROD30</t>
  </si>
  <si>
    <t>Stevens, Fernandez and Martin</t>
  </si>
  <si>
    <t>PROD31</t>
  </si>
  <si>
    <t>Nolan-Snow</t>
  </si>
  <si>
    <t>PROD32</t>
  </si>
  <si>
    <t>Griffin Ltd</t>
  </si>
  <si>
    <t>PROD33</t>
  </si>
  <si>
    <t>Weiss-Watson</t>
  </si>
  <si>
    <t>PROD34</t>
  </si>
  <si>
    <t>Lucero LLC</t>
  </si>
  <si>
    <t>PROD35</t>
  </si>
  <si>
    <t>Jones LLC</t>
  </si>
  <si>
    <t>PROD36</t>
  </si>
  <si>
    <t>Smith-Mills</t>
  </si>
  <si>
    <t>PROD37</t>
  </si>
  <si>
    <t>Hogan-Lee</t>
  </si>
  <si>
    <t>PROD38</t>
  </si>
  <si>
    <t>Sims-Smith</t>
  </si>
  <si>
    <t>PROD39</t>
  </si>
  <si>
    <t>Cummings and Sons</t>
  </si>
  <si>
    <t>PROD40</t>
  </si>
  <si>
    <t>Taylor-Hart</t>
  </si>
  <si>
    <t>PROD41</t>
  </si>
  <si>
    <t>Carroll, Long and Mendoza</t>
  </si>
  <si>
    <t>PROD42</t>
  </si>
  <si>
    <t>Holmes LLC</t>
  </si>
  <si>
    <t>PROD43</t>
  </si>
  <si>
    <t>Robinson Inc</t>
  </si>
  <si>
    <t>PROD44</t>
  </si>
  <si>
    <t>Cox Inc</t>
  </si>
  <si>
    <t>PROD45</t>
  </si>
  <si>
    <t>Bridges, Banks and Cummings</t>
  </si>
  <si>
    <t>PROD46</t>
  </si>
  <si>
    <t>Kelly, Smith and Perez</t>
  </si>
  <si>
    <t>PROD47</t>
  </si>
  <si>
    <t>Cook Inc</t>
  </si>
  <si>
    <t>PROD48</t>
  </si>
  <si>
    <t>Byrd, Stewart and Valdez</t>
  </si>
  <si>
    <t>PROD49</t>
  </si>
  <si>
    <t>Sullivan and Sons</t>
  </si>
  <si>
    <t>PROD50</t>
  </si>
  <si>
    <t>Smith-King</t>
  </si>
  <si>
    <t>PROD51</t>
  </si>
  <si>
    <t>Bautista, Green and Hale</t>
  </si>
  <si>
    <t>PROD52</t>
  </si>
  <si>
    <t>Harris Inc</t>
  </si>
  <si>
    <t>PROD53</t>
  </si>
  <si>
    <t>Hamilton, Woods and Walker</t>
  </si>
  <si>
    <t>PROD54</t>
  </si>
  <si>
    <t>Thompson-French</t>
  </si>
  <si>
    <t>PROD55</t>
  </si>
  <si>
    <t>Hatfield, Baird and Torres</t>
  </si>
  <si>
    <t>PROD56</t>
  </si>
  <si>
    <t>Hernandez, Kennedy and Porter</t>
  </si>
  <si>
    <t>PROD57</t>
  </si>
  <si>
    <t>Atkinson, Camacho and Oliver</t>
  </si>
  <si>
    <t>PROD58</t>
  </si>
  <si>
    <t>Shepherd-Gould</t>
  </si>
  <si>
    <t>PROD59</t>
  </si>
  <si>
    <t>Cline-Mccarthy</t>
  </si>
  <si>
    <t>PROD60</t>
  </si>
  <si>
    <t>Gibson, Green and Lopez</t>
  </si>
  <si>
    <t>PROD61</t>
  </si>
  <si>
    <t>Lopez LLC</t>
  </si>
  <si>
    <t>PROD62</t>
  </si>
  <si>
    <t>Murray, Gould and Ware</t>
  </si>
  <si>
    <t>PROD63</t>
  </si>
  <si>
    <t>Anderson-Riley</t>
  </si>
  <si>
    <t>PROD64</t>
  </si>
  <si>
    <t>Zhang Inc</t>
  </si>
  <si>
    <t>PROD65</t>
  </si>
  <si>
    <t>Montgomery, Benton and Miller</t>
  </si>
  <si>
    <t>PROD66</t>
  </si>
  <si>
    <t>Torres, Spencer and Potter</t>
  </si>
  <si>
    <t>PROD67</t>
  </si>
  <si>
    <t>Flores-Davis</t>
  </si>
  <si>
    <t>PROD68</t>
  </si>
  <si>
    <t>Wolfe, Ross and Hester</t>
  </si>
  <si>
    <t>PROD69</t>
  </si>
  <si>
    <t>Fitzpatrick Ltd</t>
  </si>
  <si>
    <t>PROD70</t>
  </si>
  <si>
    <t>Duran Group</t>
  </si>
  <si>
    <t>PROD71</t>
  </si>
  <si>
    <t>Hopkins Ltd</t>
  </si>
  <si>
    <t>PROD72</t>
  </si>
  <si>
    <t>Davis PLC</t>
  </si>
  <si>
    <t>PROD73</t>
  </si>
  <si>
    <t>French Ltd</t>
  </si>
  <si>
    <t>PROD74</t>
  </si>
  <si>
    <t>Bruce-Bowen</t>
  </si>
  <si>
    <t>PROD75</t>
  </si>
  <si>
    <t>Poole PLC</t>
  </si>
  <si>
    <t>PROD76</t>
  </si>
  <si>
    <t>Larson Ltd</t>
  </si>
  <si>
    <t>PROD77</t>
  </si>
  <si>
    <t>White, Reeves and Woods</t>
  </si>
  <si>
    <t>PROD78</t>
  </si>
  <si>
    <t>Hernandez Inc</t>
  </si>
  <si>
    <t>PROD79</t>
  </si>
  <si>
    <t>Ramirez-Hanson</t>
  </si>
  <si>
    <t>PROD80</t>
  </si>
  <si>
    <t>Allison Ltd</t>
  </si>
  <si>
    <t>PROD81</t>
  </si>
  <si>
    <t>Robinson-Brown</t>
  </si>
  <si>
    <t>PROD82</t>
  </si>
  <si>
    <t>Reese-Watson</t>
  </si>
  <si>
    <t>PROD83</t>
  </si>
  <si>
    <t>Butler Group</t>
  </si>
  <si>
    <t>PROD84</t>
  </si>
  <si>
    <t>Collins-Stephenson</t>
  </si>
  <si>
    <t>PROD85</t>
  </si>
  <si>
    <t>Richardson-Carrillo</t>
  </si>
  <si>
    <t>PROD86</t>
  </si>
  <si>
    <t>Taylor, Dodson and Johnston</t>
  </si>
  <si>
    <t>PROD87</t>
  </si>
  <si>
    <t>Aguilar, Horton and Lewis</t>
  </si>
  <si>
    <t>PROD88</t>
  </si>
  <si>
    <t>Olsen-Daniels</t>
  </si>
  <si>
    <t>PROD89</t>
  </si>
  <si>
    <t>Taylor-Elliott</t>
  </si>
  <si>
    <t>PROD90</t>
  </si>
  <si>
    <t>Sharp, Taylor and Rodriguez</t>
  </si>
  <si>
    <t>PROD91</t>
  </si>
  <si>
    <t>Smith-Charles</t>
  </si>
  <si>
    <t>PROD92</t>
  </si>
  <si>
    <t>Green, Powell and Palmer</t>
  </si>
  <si>
    <t>PROD93</t>
  </si>
  <si>
    <t>Martin LLC</t>
  </si>
  <si>
    <t>PROD94</t>
  </si>
  <si>
    <t>Hoffman-Williams</t>
  </si>
  <si>
    <t>PROD95</t>
  </si>
  <si>
    <t>Wilson Group</t>
  </si>
  <si>
    <t>PROD96</t>
  </si>
  <si>
    <t>Phillips and Sons</t>
  </si>
  <si>
    <t>PROD97</t>
  </si>
  <si>
    <t>Khan LLC</t>
  </si>
  <si>
    <t>PROD98</t>
  </si>
  <si>
    <t>Flores-King</t>
  </si>
  <si>
    <t>PROD99</t>
  </si>
  <si>
    <t>Campbell Ltd</t>
  </si>
  <si>
    <t>Store_ID</t>
  </si>
  <si>
    <t>Store_Name</t>
  </si>
  <si>
    <t>Region</t>
  </si>
  <si>
    <t>Store_Type</t>
  </si>
  <si>
    <t>STORE0</t>
  </si>
  <si>
    <t>Rivera-Warner</t>
  </si>
  <si>
    <t>East</t>
  </si>
  <si>
    <t>Washingtonfurt</t>
  </si>
  <si>
    <t>Flagship</t>
  </si>
  <si>
    <t>STORE1</t>
  </si>
  <si>
    <t>Martinez, Adkins and Johnson</t>
  </si>
  <si>
    <t>North</t>
  </si>
  <si>
    <t>Danielmouth</t>
  </si>
  <si>
    <t>STORE2</t>
  </si>
  <si>
    <t>Black-Horn</t>
  </si>
  <si>
    <t>South</t>
  </si>
  <si>
    <t>North Nancyview</t>
  </si>
  <si>
    <t>Outlet</t>
  </si>
  <si>
    <t>STORE3</t>
  </si>
  <si>
    <t>Johnson-Wright</t>
  </si>
  <si>
    <t>Hoodberg</t>
  </si>
  <si>
    <t>STORE4</t>
  </si>
  <si>
    <t>Alexander Group</t>
  </si>
  <si>
    <t>Port Sharon</t>
  </si>
  <si>
    <t>Online</t>
  </si>
  <si>
    <t>STORE5</t>
  </si>
  <si>
    <t>Gray Ltd</t>
  </si>
  <si>
    <t>New Michaelchester</t>
  </si>
  <si>
    <t>STORE6</t>
  </si>
  <si>
    <t>Benson-Elliott</t>
  </si>
  <si>
    <t>Port Josephberg</t>
  </si>
  <si>
    <t>STORE7</t>
  </si>
  <si>
    <t>Martinez-Mullins</t>
  </si>
  <si>
    <t>Williamsfurt</t>
  </si>
  <si>
    <t>STORE8</t>
  </si>
  <si>
    <t>Bean, Jones and Park</t>
  </si>
  <si>
    <t>West</t>
  </si>
  <si>
    <t>Thompsonborough</t>
  </si>
  <si>
    <t>STORE9</t>
  </si>
  <si>
    <t>Moore, Padilla and Butler</t>
  </si>
  <si>
    <t>East Johnstad</t>
  </si>
  <si>
    <t>STORE10</t>
  </si>
  <si>
    <t>Hill, Wagner and Ballard</t>
  </si>
  <si>
    <t>East Davidville</t>
  </si>
  <si>
    <t>STORE11</t>
  </si>
  <si>
    <t>Aguirre-Keller</t>
  </si>
  <si>
    <t>STORE12</t>
  </si>
  <si>
    <t>Thomas, Bridges and Harris</t>
  </si>
  <si>
    <t>Sabrinatown</t>
  </si>
  <si>
    <t>STORE13</t>
  </si>
  <si>
    <t>Gardner, Humphrey and Contreras</t>
  </si>
  <si>
    <t>STORE14</t>
  </si>
  <si>
    <t>Mcdonald Inc</t>
  </si>
  <si>
    <t>STORE15</t>
  </si>
  <si>
    <t>Shelton PLC</t>
  </si>
  <si>
    <t>East Jenniferstad</t>
  </si>
  <si>
    <t>STORE16</t>
  </si>
  <si>
    <t>Frederick-Wright</t>
  </si>
  <si>
    <t>New Jimmymouth</t>
  </si>
  <si>
    <t>STORE17</t>
  </si>
  <si>
    <t>Holloway Ltd</t>
  </si>
  <si>
    <t>Bensonhaven</t>
  </si>
  <si>
    <t>STORE18</t>
  </si>
  <si>
    <t>Guerrero-Schmitt</t>
  </si>
  <si>
    <t>East Stevechester</t>
  </si>
  <si>
    <t>STORE19</t>
  </si>
  <si>
    <t>Mann-Austin</t>
  </si>
  <si>
    <t>Vasquezborough</t>
  </si>
  <si>
    <t>Sales_ID</t>
  </si>
  <si>
    <t>Order_Date</t>
  </si>
  <si>
    <t>Quantity</t>
  </si>
  <si>
    <t>Unit_Price</t>
  </si>
  <si>
    <t>Discount</t>
  </si>
  <si>
    <t>Payment_Type</t>
  </si>
  <si>
    <t>Total_Amount</t>
  </si>
  <si>
    <t>SALE0</t>
  </si>
  <si>
    <t>Credit Card</t>
  </si>
  <si>
    <t>SALE1</t>
  </si>
  <si>
    <t>PayPal</t>
  </si>
  <si>
    <t>SALE2</t>
  </si>
  <si>
    <t>SALE3</t>
  </si>
  <si>
    <t>COD</t>
  </si>
  <si>
    <t>SALE4</t>
  </si>
  <si>
    <t>SALE5</t>
  </si>
  <si>
    <t>SALE6</t>
  </si>
  <si>
    <t>SALE7</t>
  </si>
  <si>
    <t>SALE8</t>
  </si>
  <si>
    <t>SALE9</t>
  </si>
  <si>
    <t>SALE10</t>
  </si>
  <si>
    <t>SALE11</t>
  </si>
  <si>
    <t>SALE12</t>
  </si>
  <si>
    <t>SALE13</t>
  </si>
  <si>
    <t>SALE14</t>
  </si>
  <si>
    <t>SALE15</t>
  </si>
  <si>
    <t>SALE16</t>
  </si>
  <si>
    <t>SALE17</t>
  </si>
  <si>
    <t>SALE18</t>
  </si>
  <si>
    <t>SALE19</t>
  </si>
  <si>
    <t>SALE20</t>
  </si>
  <si>
    <t>SALE21</t>
  </si>
  <si>
    <t>SALE22</t>
  </si>
  <si>
    <t>SALE23</t>
  </si>
  <si>
    <t>SALE24</t>
  </si>
  <si>
    <t>SALE25</t>
  </si>
  <si>
    <t>SALE26</t>
  </si>
  <si>
    <t>SALE27</t>
  </si>
  <si>
    <t>SALE28</t>
  </si>
  <si>
    <t>SALE29</t>
  </si>
  <si>
    <t>SALE30</t>
  </si>
  <si>
    <t>SALE31</t>
  </si>
  <si>
    <t>SALE32</t>
  </si>
  <si>
    <t>SALE33</t>
  </si>
  <si>
    <t>SALE34</t>
  </si>
  <si>
    <t>SALE35</t>
  </si>
  <si>
    <t>SALE36</t>
  </si>
  <si>
    <t>SALE37</t>
  </si>
  <si>
    <t>SALE38</t>
  </si>
  <si>
    <t>SALE39</t>
  </si>
  <si>
    <t>SALE40</t>
  </si>
  <si>
    <t>SALE41</t>
  </si>
  <si>
    <t>SALE42</t>
  </si>
  <si>
    <t>SALE43</t>
  </si>
  <si>
    <t>SALE44</t>
  </si>
  <si>
    <t>SALE45</t>
  </si>
  <si>
    <t>SALE46</t>
  </si>
  <si>
    <t>SALE47</t>
  </si>
  <si>
    <t>SALE48</t>
  </si>
  <si>
    <t>SALE49</t>
  </si>
  <si>
    <t>SALE50</t>
  </si>
  <si>
    <t>SALE51</t>
  </si>
  <si>
    <t>SALE52</t>
  </si>
  <si>
    <t>SALE53</t>
  </si>
  <si>
    <t>SALE54</t>
  </si>
  <si>
    <t>SALE55</t>
  </si>
  <si>
    <t>SALE56</t>
  </si>
  <si>
    <t>SALE57</t>
  </si>
  <si>
    <t>SALE58</t>
  </si>
  <si>
    <t>SALE59</t>
  </si>
  <si>
    <t>SALE60</t>
  </si>
  <si>
    <t>SALE61</t>
  </si>
  <si>
    <t>SALE62</t>
  </si>
  <si>
    <t>SALE63</t>
  </si>
  <si>
    <t>SALE64</t>
  </si>
  <si>
    <t>SALE65</t>
  </si>
  <si>
    <t>SALE66</t>
  </si>
  <si>
    <t>SALE67</t>
  </si>
  <si>
    <t>SALE68</t>
  </si>
  <si>
    <t>SALE69</t>
  </si>
  <si>
    <t>SALE70</t>
  </si>
  <si>
    <t>SALE71</t>
  </si>
  <si>
    <t>SALE72</t>
  </si>
  <si>
    <t>SALE73</t>
  </si>
  <si>
    <t>SALE74</t>
  </si>
  <si>
    <t>SALE75</t>
  </si>
  <si>
    <t>SALE76</t>
  </si>
  <si>
    <t>SALE77</t>
  </si>
  <si>
    <t>SALE78</t>
  </si>
  <si>
    <t>SALE79</t>
  </si>
  <si>
    <t>SALE80</t>
  </si>
  <si>
    <t>SALE81</t>
  </si>
  <si>
    <t>SALE82</t>
  </si>
  <si>
    <t>SALE83</t>
  </si>
  <si>
    <t>SALE84</t>
  </si>
  <si>
    <t>SALE85</t>
  </si>
  <si>
    <t>SALE86</t>
  </si>
  <si>
    <t>SALE87</t>
  </si>
  <si>
    <t>SALE88</t>
  </si>
  <si>
    <t>SALE89</t>
  </si>
  <si>
    <t>SALE90</t>
  </si>
  <si>
    <t>SALE91</t>
  </si>
  <si>
    <t>SALE92</t>
  </si>
  <si>
    <t>SALE93</t>
  </si>
  <si>
    <t>SALE94</t>
  </si>
  <si>
    <t>SALE95</t>
  </si>
  <si>
    <t>SALE96</t>
  </si>
  <si>
    <t>SALE97</t>
  </si>
  <si>
    <t>SALE98</t>
  </si>
  <si>
    <t>SALE99</t>
  </si>
  <si>
    <t>SALE100</t>
  </si>
  <si>
    <t>SALE101</t>
  </si>
  <si>
    <t>SALE102</t>
  </si>
  <si>
    <t>SALE103</t>
  </si>
  <si>
    <t>SALE104</t>
  </si>
  <si>
    <t>SALE105</t>
  </si>
  <si>
    <t>SALE106</t>
  </si>
  <si>
    <t>SALE107</t>
  </si>
  <si>
    <t>SALE108</t>
  </si>
  <si>
    <t>SALE109</t>
  </si>
  <si>
    <t>SALE110</t>
  </si>
  <si>
    <t>SALE111</t>
  </si>
  <si>
    <t>SALE112</t>
  </si>
  <si>
    <t>SALE113</t>
  </si>
  <si>
    <t>SALE114</t>
  </si>
  <si>
    <t>SALE115</t>
  </si>
  <si>
    <t>SALE116</t>
  </si>
  <si>
    <t>SALE117</t>
  </si>
  <si>
    <t>SALE118</t>
  </si>
  <si>
    <t>SALE119</t>
  </si>
  <si>
    <t>SALE120</t>
  </si>
  <si>
    <t>SALE121</t>
  </si>
  <si>
    <t>SALE122</t>
  </si>
  <si>
    <t>SALE123</t>
  </si>
  <si>
    <t>SALE124</t>
  </si>
  <si>
    <t>SALE125</t>
  </si>
  <si>
    <t>SALE126</t>
  </si>
  <si>
    <t>SALE127</t>
  </si>
  <si>
    <t>SALE128</t>
  </si>
  <si>
    <t>SALE129</t>
  </si>
  <si>
    <t>SALE130</t>
  </si>
  <si>
    <t>SALE131</t>
  </si>
  <si>
    <t>SALE132</t>
  </si>
  <si>
    <t>SALE133</t>
  </si>
  <si>
    <t>SALE134</t>
  </si>
  <si>
    <t>SALE135</t>
  </si>
  <si>
    <t>SALE136</t>
  </si>
  <si>
    <t>SALE137</t>
  </si>
  <si>
    <t>SALE138</t>
  </si>
  <si>
    <t>SALE139</t>
  </si>
  <si>
    <t>SALE140</t>
  </si>
  <si>
    <t>SALE141</t>
  </si>
  <si>
    <t>SALE142</t>
  </si>
  <si>
    <t>SALE143</t>
  </si>
  <si>
    <t>SALE144</t>
  </si>
  <si>
    <t>SALE145</t>
  </si>
  <si>
    <t>SALE146</t>
  </si>
  <si>
    <t>SALE147</t>
  </si>
  <si>
    <t>SALE148</t>
  </si>
  <si>
    <t>SALE149</t>
  </si>
  <si>
    <t>SALE150</t>
  </si>
  <si>
    <t>SALE151</t>
  </si>
  <si>
    <t>SALE152</t>
  </si>
  <si>
    <t>SALE153</t>
  </si>
  <si>
    <t>SALE154</t>
  </si>
  <si>
    <t>SALE155</t>
  </si>
  <si>
    <t>SALE156</t>
  </si>
  <si>
    <t>SALE157</t>
  </si>
  <si>
    <t>SALE158</t>
  </si>
  <si>
    <t>SALE159</t>
  </si>
  <si>
    <t>SALE160</t>
  </si>
  <si>
    <t>SALE161</t>
  </si>
  <si>
    <t>SALE162</t>
  </si>
  <si>
    <t>SALE163</t>
  </si>
  <si>
    <t>SALE164</t>
  </si>
  <si>
    <t>SALE165</t>
  </si>
  <si>
    <t>SALE166</t>
  </si>
  <si>
    <t>SALE167</t>
  </si>
  <si>
    <t>SALE168</t>
  </si>
  <si>
    <t>SALE169</t>
  </si>
  <si>
    <t>SALE170</t>
  </si>
  <si>
    <t>SALE171</t>
  </si>
  <si>
    <t>SALE172</t>
  </si>
  <si>
    <t>SALE173</t>
  </si>
  <si>
    <t>SALE174</t>
  </si>
  <si>
    <t>SALE175</t>
  </si>
  <si>
    <t>SALE176</t>
  </si>
  <si>
    <t>SALE177</t>
  </si>
  <si>
    <t>SALE178</t>
  </si>
  <si>
    <t>SALE179</t>
  </si>
  <si>
    <t>SALE180</t>
  </si>
  <si>
    <t>SALE181</t>
  </si>
  <si>
    <t>SALE182</t>
  </si>
  <si>
    <t>SALE183</t>
  </si>
  <si>
    <t>SALE184</t>
  </si>
  <si>
    <t>SALE185</t>
  </si>
  <si>
    <t>SALE186</t>
  </si>
  <si>
    <t>SALE187</t>
  </si>
  <si>
    <t>SALE188</t>
  </si>
  <si>
    <t>SALE189</t>
  </si>
  <si>
    <t>SALE190</t>
  </si>
  <si>
    <t>SALE191</t>
  </si>
  <si>
    <t>SALE192</t>
  </si>
  <si>
    <t>SALE193</t>
  </si>
  <si>
    <t>SALE194</t>
  </si>
  <si>
    <t>SALE195</t>
  </si>
  <si>
    <t>SALE196</t>
  </si>
  <si>
    <t>SALE197</t>
  </si>
  <si>
    <t>SALE198</t>
  </si>
  <si>
    <t>SALE199</t>
  </si>
  <si>
    <t>SALE200</t>
  </si>
  <si>
    <t>SALE201</t>
  </si>
  <si>
    <t>SALE202</t>
  </si>
  <si>
    <t>SALE203</t>
  </si>
  <si>
    <t>SALE204</t>
  </si>
  <si>
    <t>SALE205</t>
  </si>
  <si>
    <t>SALE206</t>
  </si>
  <si>
    <t>SALE207</t>
  </si>
  <si>
    <t>SALE208</t>
  </si>
  <si>
    <t>SALE209</t>
  </si>
  <si>
    <t>SALE210</t>
  </si>
  <si>
    <t>SALE211</t>
  </si>
  <si>
    <t>SALE212</t>
  </si>
  <si>
    <t>SALE213</t>
  </si>
  <si>
    <t>SALE214</t>
  </si>
  <si>
    <t>SALE215</t>
  </si>
  <si>
    <t>SALE216</t>
  </si>
  <si>
    <t>SALE217</t>
  </si>
  <si>
    <t>SALE218</t>
  </si>
  <si>
    <t>SALE219</t>
  </si>
  <si>
    <t>SALE220</t>
  </si>
  <si>
    <t>SALE221</t>
  </si>
  <si>
    <t>SALE222</t>
  </si>
  <si>
    <t>SALE223</t>
  </si>
  <si>
    <t>SALE224</t>
  </si>
  <si>
    <t>SALE225</t>
  </si>
  <si>
    <t>SALE226</t>
  </si>
  <si>
    <t>SALE227</t>
  </si>
  <si>
    <t>SALE228</t>
  </si>
  <si>
    <t>SALE229</t>
  </si>
  <si>
    <t>SALE230</t>
  </si>
  <si>
    <t>SALE231</t>
  </si>
  <si>
    <t>SALE232</t>
  </si>
  <si>
    <t>SALE233</t>
  </si>
  <si>
    <t>SALE234</t>
  </si>
  <si>
    <t>SALE235</t>
  </si>
  <si>
    <t>SALE236</t>
  </si>
  <si>
    <t>SALE237</t>
  </si>
  <si>
    <t>SALE238</t>
  </si>
  <si>
    <t>SALE239</t>
  </si>
  <si>
    <t>SALE240</t>
  </si>
  <si>
    <t>SALE241</t>
  </si>
  <si>
    <t>SALE242</t>
  </si>
  <si>
    <t>SALE243</t>
  </si>
  <si>
    <t>SALE244</t>
  </si>
  <si>
    <t>SALE245</t>
  </si>
  <si>
    <t>SALE246</t>
  </si>
  <si>
    <t>SALE247</t>
  </si>
  <si>
    <t>SALE248</t>
  </si>
  <si>
    <t>SALE249</t>
  </si>
  <si>
    <t>SALE250</t>
  </si>
  <si>
    <t>SALE251</t>
  </si>
  <si>
    <t>SALE252</t>
  </si>
  <si>
    <t>SALE253</t>
  </si>
  <si>
    <t>SALE254</t>
  </si>
  <si>
    <t>SALE255</t>
  </si>
  <si>
    <t>SALE256</t>
  </si>
  <si>
    <t>SALE257</t>
  </si>
  <si>
    <t>SALE258</t>
  </si>
  <si>
    <t>SALE259</t>
  </si>
  <si>
    <t>SALE260</t>
  </si>
  <si>
    <t>SALE261</t>
  </si>
  <si>
    <t>SALE262</t>
  </si>
  <si>
    <t>SALE263</t>
  </si>
  <si>
    <t>SALE264</t>
  </si>
  <si>
    <t>SALE265</t>
  </si>
  <si>
    <t>SALE266</t>
  </si>
  <si>
    <t>SALE267</t>
  </si>
  <si>
    <t>SALE268</t>
  </si>
  <si>
    <t>SALE269</t>
  </si>
  <si>
    <t>SALE270</t>
  </si>
  <si>
    <t>SALE271</t>
  </si>
  <si>
    <t>SALE272</t>
  </si>
  <si>
    <t>SALE273</t>
  </si>
  <si>
    <t>SALE274</t>
  </si>
  <si>
    <t>SALE275</t>
  </si>
  <si>
    <t>SALE276</t>
  </si>
  <si>
    <t>SALE277</t>
  </si>
  <si>
    <t>SALE278</t>
  </si>
  <si>
    <t>SALE279</t>
  </si>
  <si>
    <t>SALE280</t>
  </si>
  <si>
    <t>SALE281</t>
  </si>
  <si>
    <t>SALE282</t>
  </si>
  <si>
    <t>SALE283</t>
  </si>
  <si>
    <t>SALE284</t>
  </si>
  <si>
    <t>SALE285</t>
  </si>
  <si>
    <t>SALE286</t>
  </si>
  <si>
    <t>SALE287</t>
  </si>
  <si>
    <t>SALE288</t>
  </si>
  <si>
    <t>SALE289</t>
  </si>
  <si>
    <t>SALE290</t>
  </si>
  <si>
    <t>SALE291</t>
  </si>
  <si>
    <t>SALE292</t>
  </si>
  <si>
    <t>SALE293</t>
  </si>
  <si>
    <t>SALE294</t>
  </si>
  <si>
    <t>SALE295</t>
  </si>
  <si>
    <t>SALE296</t>
  </si>
  <si>
    <t>SALE297</t>
  </si>
  <si>
    <t>SALE298</t>
  </si>
  <si>
    <t>SALE299</t>
  </si>
  <si>
    <t>SALE300</t>
  </si>
  <si>
    <t>SALE301</t>
  </si>
  <si>
    <t>SALE302</t>
  </si>
  <si>
    <t>SALE303</t>
  </si>
  <si>
    <t>SALE304</t>
  </si>
  <si>
    <t>SALE305</t>
  </si>
  <si>
    <t>SALE306</t>
  </si>
  <si>
    <t>SALE307</t>
  </si>
  <si>
    <t>SALE308</t>
  </si>
  <si>
    <t>SALE309</t>
  </si>
  <si>
    <t>SALE310</t>
  </si>
  <si>
    <t>SALE311</t>
  </si>
  <si>
    <t>SALE312</t>
  </si>
  <si>
    <t>SALE313</t>
  </si>
  <si>
    <t>SALE314</t>
  </si>
  <si>
    <t>SALE315</t>
  </si>
  <si>
    <t>SALE316</t>
  </si>
  <si>
    <t>SALE317</t>
  </si>
  <si>
    <t>SALE318</t>
  </si>
  <si>
    <t>SALE319</t>
  </si>
  <si>
    <t>SALE320</t>
  </si>
  <si>
    <t>SALE321</t>
  </si>
  <si>
    <t>SALE322</t>
  </si>
  <si>
    <t>SALE323</t>
  </si>
  <si>
    <t>SALE324</t>
  </si>
  <si>
    <t>SALE325</t>
  </si>
  <si>
    <t>SALE326</t>
  </si>
  <si>
    <t>SALE327</t>
  </si>
  <si>
    <t>SALE328</t>
  </si>
  <si>
    <t>SALE329</t>
  </si>
  <si>
    <t>SALE330</t>
  </si>
  <si>
    <t>SALE331</t>
  </si>
  <si>
    <t>SALE332</t>
  </si>
  <si>
    <t>SALE333</t>
  </si>
  <si>
    <t>SALE334</t>
  </si>
  <si>
    <t>SALE335</t>
  </si>
  <si>
    <t>SALE336</t>
  </si>
  <si>
    <t>SALE337</t>
  </si>
  <si>
    <t>SALE338</t>
  </si>
  <si>
    <t>SALE339</t>
  </si>
  <si>
    <t>SALE340</t>
  </si>
  <si>
    <t>SALE341</t>
  </si>
  <si>
    <t>SALE342</t>
  </si>
  <si>
    <t>SALE343</t>
  </si>
  <si>
    <t>SALE344</t>
  </si>
  <si>
    <t>SALE345</t>
  </si>
  <si>
    <t>SALE346</t>
  </si>
  <si>
    <t>SALE347</t>
  </si>
  <si>
    <t>SALE348</t>
  </si>
  <si>
    <t>SALE349</t>
  </si>
  <si>
    <t>SALE350</t>
  </si>
  <si>
    <t>SALE351</t>
  </si>
  <si>
    <t>SALE352</t>
  </si>
  <si>
    <t>SALE353</t>
  </si>
  <si>
    <t>SALE354</t>
  </si>
  <si>
    <t>SALE355</t>
  </si>
  <si>
    <t>SALE356</t>
  </si>
  <si>
    <t>SALE357</t>
  </si>
  <si>
    <t>SALE358</t>
  </si>
  <si>
    <t>SALE359</t>
  </si>
  <si>
    <t>SALE360</t>
  </si>
  <si>
    <t>SALE361</t>
  </si>
  <si>
    <t>SALE362</t>
  </si>
  <si>
    <t>SALE363</t>
  </si>
  <si>
    <t>SALE364</t>
  </si>
  <si>
    <t>SALE365</t>
  </si>
  <si>
    <t>SALE366</t>
  </si>
  <si>
    <t>SALE367</t>
  </si>
  <si>
    <t>SALE368</t>
  </si>
  <si>
    <t>SALE369</t>
  </si>
  <si>
    <t>SALE370</t>
  </si>
  <si>
    <t>SALE371</t>
  </si>
  <si>
    <t>SALE372</t>
  </si>
  <si>
    <t>SALE373</t>
  </si>
  <si>
    <t>SALE374</t>
  </si>
  <si>
    <t>SALE375</t>
  </si>
  <si>
    <t>SALE376</t>
  </si>
  <si>
    <t>SALE377</t>
  </si>
  <si>
    <t>SALE378</t>
  </si>
  <si>
    <t>SALE379</t>
  </si>
  <si>
    <t>SALE380</t>
  </si>
  <si>
    <t>SALE381</t>
  </si>
  <si>
    <t>SALE382</t>
  </si>
  <si>
    <t>SALE383</t>
  </si>
  <si>
    <t>SALE384</t>
  </si>
  <si>
    <t>SALE385</t>
  </si>
  <si>
    <t>SALE386</t>
  </si>
  <si>
    <t>SALE387</t>
  </si>
  <si>
    <t>SALE388</t>
  </si>
  <si>
    <t>SALE389</t>
  </si>
  <si>
    <t>SALE390</t>
  </si>
  <si>
    <t>SALE391</t>
  </si>
  <si>
    <t>SALE392</t>
  </si>
  <si>
    <t>SALE393</t>
  </si>
  <si>
    <t>SALE394</t>
  </si>
  <si>
    <t>SALE395</t>
  </si>
  <si>
    <t>SALE396</t>
  </si>
  <si>
    <t>SALE397</t>
  </si>
  <si>
    <t>SALE398</t>
  </si>
  <si>
    <t>SALE399</t>
  </si>
  <si>
    <t>SALE400</t>
  </si>
  <si>
    <t>SALE401</t>
  </si>
  <si>
    <t>SALE402</t>
  </si>
  <si>
    <t>SALE403</t>
  </si>
  <si>
    <t>SALE404</t>
  </si>
  <si>
    <t>SALE405</t>
  </si>
  <si>
    <t>SALE406</t>
  </si>
  <si>
    <t>SALE407</t>
  </si>
  <si>
    <t>SALE408</t>
  </si>
  <si>
    <t>SALE409</t>
  </si>
  <si>
    <t>SALE410</t>
  </si>
  <si>
    <t>SALE411</t>
  </si>
  <si>
    <t>SALE412</t>
  </si>
  <si>
    <t>SALE413</t>
  </si>
  <si>
    <t>SALE414</t>
  </si>
  <si>
    <t>SALE415</t>
  </si>
  <si>
    <t>SALE416</t>
  </si>
  <si>
    <t>SALE417</t>
  </si>
  <si>
    <t>SALE418</t>
  </si>
  <si>
    <t>SALE419</t>
  </si>
  <si>
    <t>SALE420</t>
  </si>
  <si>
    <t>SALE421</t>
  </si>
  <si>
    <t>SALE422</t>
  </si>
  <si>
    <t>SALE423</t>
  </si>
  <si>
    <t>SALE424</t>
  </si>
  <si>
    <t>SALE425</t>
  </si>
  <si>
    <t>SALE426</t>
  </si>
  <si>
    <t>SALE427</t>
  </si>
  <si>
    <t>SALE428</t>
  </si>
  <si>
    <t>SALE429</t>
  </si>
  <si>
    <t>SALE430</t>
  </si>
  <si>
    <t>SALE431</t>
  </si>
  <si>
    <t>SALE432</t>
  </si>
  <si>
    <t>SALE433</t>
  </si>
  <si>
    <t>SALE434</t>
  </si>
  <si>
    <t>SALE435</t>
  </si>
  <si>
    <t>SALE436</t>
  </si>
  <si>
    <t>SALE437</t>
  </si>
  <si>
    <t>SALE438</t>
  </si>
  <si>
    <t>SALE439</t>
  </si>
  <si>
    <t>SALE440</t>
  </si>
  <si>
    <t>SALE441</t>
  </si>
  <si>
    <t>SALE442</t>
  </si>
  <si>
    <t>SALE443</t>
  </si>
  <si>
    <t>SALE444</t>
  </si>
  <si>
    <t>SALE445</t>
  </si>
  <si>
    <t>SALE446</t>
  </si>
  <si>
    <t>SALE447</t>
  </si>
  <si>
    <t>SALE448</t>
  </si>
  <si>
    <t>SALE449</t>
  </si>
  <si>
    <t>SALE450</t>
  </si>
  <si>
    <t>SALE451</t>
  </si>
  <si>
    <t>SALE452</t>
  </si>
  <si>
    <t>SALE453</t>
  </si>
  <si>
    <t>SALE454</t>
  </si>
  <si>
    <t>SALE455</t>
  </si>
  <si>
    <t>SALE456</t>
  </si>
  <si>
    <t>SALE457</t>
  </si>
  <si>
    <t>SALE458</t>
  </si>
  <si>
    <t>SALE459</t>
  </si>
  <si>
    <t>SALE460</t>
  </si>
  <si>
    <t>SALE461</t>
  </si>
  <si>
    <t>SALE462</t>
  </si>
  <si>
    <t>SALE463</t>
  </si>
  <si>
    <t>SALE464</t>
  </si>
  <si>
    <t>SALE465</t>
  </si>
  <si>
    <t>SALE466</t>
  </si>
  <si>
    <t>SALE467</t>
  </si>
  <si>
    <t>SALE468</t>
  </si>
  <si>
    <t>SALE469</t>
  </si>
  <si>
    <t>SALE470</t>
  </si>
  <si>
    <t>SALE471</t>
  </si>
  <si>
    <t>SALE472</t>
  </si>
  <si>
    <t>SALE473</t>
  </si>
  <si>
    <t>SALE474</t>
  </si>
  <si>
    <t>SALE475</t>
  </si>
  <si>
    <t>SALE476</t>
  </si>
  <si>
    <t>SALE477</t>
  </si>
  <si>
    <t>SALE478</t>
  </si>
  <si>
    <t>SALE479</t>
  </si>
  <si>
    <t>SALE480</t>
  </si>
  <si>
    <t>SALE481</t>
  </si>
  <si>
    <t>SALE482</t>
  </si>
  <si>
    <t>SALE483</t>
  </si>
  <si>
    <t>SALE484</t>
  </si>
  <si>
    <t>SALE485</t>
  </si>
  <si>
    <t>SALE486</t>
  </si>
  <si>
    <t>SALE487</t>
  </si>
  <si>
    <t>SALE488</t>
  </si>
  <si>
    <t>SALE489</t>
  </si>
  <si>
    <t>SALE490</t>
  </si>
  <si>
    <t>SALE491</t>
  </si>
  <si>
    <t>SALE492</t>
  </si>
  <si>
    <t>SALE493</t>
  </si>
  <si>
    <t>SALE494</t>
  </si>
  <si>
    <t>SALE495</t>
  </si>
  <si>
    <t>SALE496</t>
  </si>
  <si>
    <t>SALE497</t>
  </si>
  <si>
    <t>SALE498</t>
  </si>
  <si>
    <t>SALE499</t>
  </si>
  <si>
    <t>SALE500</t>
  </si>
  <si>
    <t>SALE501</t>
  </si>
  <si>
    <t>SALE502</t>
  </si>
  <si>
    <t>SALE503</t>
  </si>
  <si>
    <t>SALE504</t>
  </si>
  <si>
    <t>SALE505</t>
  </si>
  <si>
    <t>SALE506</t>
  </si>
  <si>
    <t>SALE507</t>
  </si>
  <si>
    <t>SALE508</t>
  </si>
  <si>
    <t>SALE509</t>
  </si>
  <si>
    <t>SALE510</t>
  </si>
  <si>
    <t>SALE511</t>
  </si>
  <si>
    <t>SALE512</t>
  </si>
  <si>
    <t>SALE513</t>
  </si>
  <si>
    <t>SALE514</t>
  </si>
  <si>
    <t>SALE515</t>
  </si>
  <si>
    <t>SALE516</t>
  </si>
  <si>
    <t>SALE517</t>
  </si>
  <si>
    <t>SALE518</t>
  </si>
  <si>
    <t>SALE519</t>
  </si>
  <si>
    <t>SALE520</t>
  </si>
  <si>
    <t>SALE521</t>
  </si>
  <si>
    <t>SALE522</t>
  </si>
  <si>
    <t>SALE523</t>
  </si>
  <si>
    <t>SALE524</t>
  </si>
  <si>
    <t>SALE525</t>
  </si>
  <si>
    <t>SALE526</t>
  </si>
  <si>
    <t>SALE527</t>
  </si>
  <si>
    <t>SALE528</t>
  </si>
  <si>
    <t>SALE529</t>
  </si>
  <si>
    <t>SALE530</t>
  </si>
  <si>
    <t>SALE531</t>
  </si>
  <si>
    <t>SALE532</t>
  </si>
  <si>
    <t>SALE533</t>
  </si>
  <si>
    <t>SALE534</t>
  </si>
  <si>
    <t>SALE535</t>
  </si>
  <si>
    <t>SALE536</t>
  </si>
  <si>
    <t>SALE537</t>
  </si>
  <si>
    <t>SALE538</t>
  </si>
  <si>
    <t>SALE539</t>
  </si>
  <si>
    <t>SALE540</t>
  </si>
  <si>
    <t>SALE541</t>
  </si>
  <si>
    <t>SALE542</t>
  </si>
  <si>
    <t>SALE543</t>
  </si>
  <si>
    <t>SALE544</t>
  </si>
  <si>
    <t>SALE545</t>
  </si>
  <si>
    <t>SALE546</t>
  </si>
  <si>
    <t>SALE547</t>
  </si>
  <si>
    <t>SALE548</t>
  </si>
  <si>
    <t>SALE549</t>
  </si>
  <si>
    <t>SALE550</t>
  </si>
  <si>
    <t>SALE551</t>
  </si>
  <si>
    <t>SALE552</t>
  </si>
  <si>
    <t>SALE553</t>
  </si>
  <si>
    <t>SALE554</t>
  </si>
  <si>
    <t>SALE555</t>
  </si>
  <si>
    <t>SALE556</t>
  </si>
  <si>
    <t>SALE557</t>
  </si>
  <si>
    <t>SALE558</t>
  </si>
  <si>
    <t>SALE559</t>
  </si>
  <si>
    <t>SALE560</t>
  </si>
  <si>
    <t>SALE561</t>
  </si>
  <si>
    <t>SALE562</t>
  </si>
  <si>
    <t>SALE563</t>
  </si>
  <si>
    <t>SALE564</t>
  </si>
  <si>
    <t>SALE565</t>
  </si>
  <si>
    <t>SALE566</t>
  </si>
  <si>
    <t>SALE567</t>
  </si>
  <si>
    <t>SALE568</t>
  </si>
  <si>
    <t>SALE569</t>
  </si>
  <si>
    <t>SALE570</t>
  </si>
  <si>
    <t>SALE571</t>
  </si>
  <si>
    <t>SALE572</t>
  </si>
  <si>
    <t>SALE573</t>
  </si>
  <si>
    <t>SALE574</t>
  </si>
  <si>
    <t>SALE575</t>
  </si>
  <si>
    <t>SALE576</t>
  </si>
  <si>
    <t>SALE577</t>
  </si>
  <si>
    <t>SALE578</t>
  </si>
  <si>
    <t>SALE579</t>
  </si>
  <si>
    <t>SALE580</t>
  </si>
  <si>
    <t>SALE581</t>
  </si>
  <si>
    <t>SALE582</t>
  </si>
  <si>
    <t>SALE583</t>
  </si>
  <si>
    <t>SALE584</t>
  </si>
  <si>
    <t>SALE585</t>
  </si>
  <si>
    <t>SALE586</t>
  </si>
  <si>
    <t>SALE587</t>
  </si>
  <si>
    <t>SALE588</t>
  </si>
  <si>
    <t>SALE589</t>
  </si>
  <si>
    <t>SALE590</t>
  </si>
  <si>
    <t>SALE591</t>
  </si>
  <si>
    <t>SALE592</t>
  </si>
  <si>
    <t>SALE593</t>
  </si>
  <si>
    <t>SALE594</t>
  </si>
  <si>
    <t>SALE595</t>
  </si>
  <si>
    <t>SALE596</t>
  </si>
  <si>
    <t>SALE597</t>
  </si>
  <si>
    <t>SALE598</t>
  </si>
  <si>
    <t>SALE599</t>
  </si>
  <si>
    <t>SALE600</t>
  </si>
  <si>
    <t>SALE601</t>
  </si>
  <si>
    <t>SALE602</t>
  </si>
  <si>
    <t>SALE603</t>
  </si>
  <si>
    <t>SALE604</t>
  </si>
  <si>
    <t>SALE605</t>
  </si>
  <si>
    <t>SALE606</t>
  </si>
  <si>
    <t>SALE607</t>
  </si>
  <si>
    <t>SALE608</t>
  </si>
  <si>
    <t>SALE609</t>
  </si>
  <si>
    <t>SALE610</t>
  </si>
  <si>
    <t>SALE611</t>
  </si>
  <si>
    <t>SALE612</t>
  </si>
  <si>
    <t>SALE613</t>
  </si>
  <si>
    <t>SALE614</t>
  </si>
  <si>
    <t>SALE615</t>
  </si>
  <si>
    <t>SALE616</t>
  </si>
  <si>
    <t>SALE617</t>
  </si>
  <si>
    <t>SALE618</t>
  </si>
  <si>
    <t>SALE619</t>
  </si>
  <si>
    <t>SALE620</t>
  </si>
  <si>
    <t>SALE621</t>
  </si>
  <si>
    <t>SALE622</t>
  </si>
  <si>
    <t>SALE623</t>
  </si>
  <si>
    <t>SALE624</t>
  </si>
  <si>
    <t>SALE625</t>
  </si>
  <si>
    <t>SALE626</t>
  </si>
  <si>
    <t>SALE627</t>
  </si>
  <si>
    <t>SALE628</t>
  </si>
  <si>
    <t>SALE629</t>
  </si>
  <si>
    <t>SALE630</t>
  </si>
  <si>
    <t>SALE631</t>
  </si>
  <si>
    <t>SALE632</t>
  </si>
  <si>
    <t>SALE633</t>
  </si>
  <si>
    <t>SALE634</t>
  </si>
  <si>
    <t>SALE635</t>
  </si>
  <si>
    <t>SALE636</t>
  </si>
  <si>
    <t>SALE637</t>
  </si>
  <si>
    <t>SALE638</t>
  </si>
  <si>
    <t>SALE639</t>
  </si>
  <si>
    <t>SALE640</t>
  </si>
  <si>
    <t>SALE641</t>
  </si>
  <si>
    <t>SALE642</t>
  </si>
  <si>
    <t>SALE643</t>
  </si>
  <si>
    <t>SALE644</t>
  </si>
  <si>
    <t>SALE645</t>
  </si>
  <si>
    <t>SALE646</t>
  </si>
  <si>
    <t>SALE647</t>
  </si>
  <si>
    <t>SALE648</t>
  </si>
  <si>
    <t>SALE649</t>
  </si>
  <si>
    <t>SALE650</t>
  </si>
  <si>
    <t>SALE651</t>
  </si>
  <si>
    <t>SALE652</t>
  </si>
  <si>
    <t>SALE653</t>
  </si>
  <si>
    <t>SALE654</t>
  </si>
  <si>
    <t>SALE655</t>
  </si>
  <si>
    <t>SALE656</t>
  </si>
  <si>
    <t>SALE657</t>
  </si>
  <si>
    <t>SALE658</t>
  </si>
  <si>
    <t>SALE659</t>
  </si>
  <si>
    <t>SALE660</t>
  </si>
  <si>
    <t>SALE661</t>
  </si>
  <si>
    <t>SALE662</t>
  </si>
  <si>
    <t>SALE663</t>
  </si>
  <si>
    <t>SALE664</t>
  </si>
  <si>
    <t>SALE665</t>
  </si>
  <si>
    <t>SALE666</t>
  </si>
  <si>
    <t>SALE667</t>
  </si>
  <si>
    <t>SALE668</t>
  </si>
  <si>
    <t>SALE669</t>
  </si>
  <si>
    <t>SALE670</t>
  </si>
  <si>
    <t>SALE671</t>
  </si>
  <si>
    <t>SALE672</t>
  </si>
  <si>
    <t>SALE673</t>
  </si>
  <si>
    <t>SALE674</t>
  </si>
  <si>
    <t>SALE675</t>
  </si>
  <si>
    <t>SALE676</t>
  </si>
  <si>
    <t>SALE677</t>
  </si>
  <si>
    <t>SALE678</t>
  </si>
  <si>
    <t>SALE679</t>
  </si>
  <si>
    <t>SALE680</t>
  </si>
  <si>
    <t>SALE681</t>
  </si>
  <si>
    <t>SALE682</t>
  </si>
  <si>
    <t>SALE683</t>
  </si>
  <si>
    <t>SALE684</t>
  </si>
  <si>
    <t>SALE685</t>
  </si>
  <si>
    <t>SALE686</t>
  </si>
  <si>
    <t>SALE687</t>
  </si>
  <si>
    <t>SALE688</t>
  </si>
  <si>
    <t>SALE689</t>
  </si>
  <si>
    <t>SALE690</t>
  </si>
  <si>
    <t>SALE691</t>
  </si>
  <si>
    <t>SALE692</t>
  </si>
  <si>
    <t>SALE693</t>
  </si>
  <si>
    <t>SALE694</t>
  </si>
  <si>
    <t>SALE695</t>
  </si>
  <si>
    <t>SALE696</t>
  </si>
  <si>
    <t>SALE697</t>
  </si>
  <si>
    <t>SALE698</t>
  </si>
  <si>
    <t>SALE699</t>
  </si>
  <si>
    <t>SALE700</t>
  </si>
  <si>
    <t>SALE701</t>
  </si>
  <si>
    <t>SALE702</t>
  </si>
  <si>
    <t>SALE703</t>
  </si>
  <si>
    <t>SALE704</t>
  </si>
  <si>
    <t>SALE705</t>
  </si>
  <si>
    <t>SALE706</t>
  </si>
  <si>
    <t>SALE707</t>
  </si>
  <si>
    <t>SALE708</t>
  </si>
  <si>
    <t>SALE709</t>
  </si>
  <si>
    <t>SALE710</t>
  </si>
  <si>
    <t>SALE711</t>
  </si>
  <si>
    <t>SALE712</t>
  </si>
  <si>
    <t>SALE713</t>
  </si>
  <si>
    <t>SALE714</t>
  </si>
  <si>
    <t>SALE715</t>
  </si>
  <si>
    <t>SALE716</t>
  </si>
  <si>
    <t>SALE717</t>
  </si>
  <si>
    <t>SALE718</t>
  </si>
  <si>
    <t>SALE719</t>
  </si>
  <si>
    <t>SALE720</t>
  </si>
  <si>
    <t>SALE721</t>
  </si>
  <si>
    <t>SALE722</t>
  </si>
  <si>
    <t>SALE723</t>
  </si>
  <si>
    <t>SALE724</t>
  </si>
  <si>
    <t>SALE725</t>
  </si>
  <si>
    <t>SALE726</t>
  </si>
  <si>
    <t>SALE727</t>
  </si>
  <si>
    <t>SALE728</t>
  </si>
  <si>
    <t>SALE729</t>
  </si>
  <si>
    <t>SALE730</t>
  </si>
  <si>
    <t>SALE731</t>
  </si>
  <si>
    <t>SALE732</t>
  </si>
  <si>
    <t>SALE733</t>
  </si>
  <si>
    <t>SALE734</t>
  </si>
  <si>
    <t>SALE735</t>
  </si>
  <si>
    <t>SALE736</t>
  </si>
  <si>
    <t>SALE737</t>
  </si>
  <si>
    <t>SALE738</t>
  </si>
  <si>
    <t>SALE739</t>
  </si>
  <si>
    <t>SALE740</t>
  </si>
  <si>
    <t>SALE741</t>
  </si>
  <si>
    <t>SALE742</t>
  </si>
  <si>
    <t>SALE743</t>
  </si>
  <si>
    <t>SALE744</t>
  </si>
  <si>
    <t>SALE745</t>
  </si>
  <si>
    <t>SALE746</t>
  </si>
  <si>
    <t>SALE747</t>
  </si>
  <si>
    <t>SALE748</t>
  </si>
  <si>
    <t>SALE749</t>
  </si>
  <si>
    <t>SALE750</t>
  </si>
  <si>
    <t>SALE751</t>
  </si>
  <si>
    <t>SALE752</t>
  </si>
  <si>
    <t>SALE753</t>
  </si>
  <si>
    <t>SALE754</t>
  </si>
  <si>
    <t>SALE755</t>
  </si>
  <si>
    <t>SALE756</t>
  </si>
  <si>
    <t>SALE757</t>
  </si>
  <si>
    <t>SALE758</t>
  </si>
  <si>
    <t>SALE759</t>
  </si>
  <si>
    <t>SALE760</t>
  </si>
  <si>
    <t>SALE761</t>
  </si>
  <si>
    <t>SALE762</t>
  </si>
  <si>
    <t>SALE763</t>
  </si>
  <si>
    <t>SALE764</t>
  </si>
  <si>
    <t>SALE765</t>
  </si>
  <si>
    <t>SALE766</t>
  </si>
  <si>
    <t>SALE767</t>
  </si>
  <si>
    <t>SALE768</t>
  </si>
  <si>
    <t>SALE769</t>
  </si>
  <si>
    <t>SALE770</t>
  </si>
  <si>
    <t>SALE771</t>
  </si>
  <si>
    <t>SALE772</t>
  </si>
  <si>
    <t>SALE773</t>
  </si>
  <si>
    <t>SALE774</t>
  </si>
  <si>
    <t>SALE775</t>
  </si>
  <si>
    <t>SALE776</t>
  </si>
  <si>
    <t>SALE777</t>
  </si>
  <si>
    <t>SALE778</t>
  </si>
  <si>
    <t>SALE779</t>
  </si>
  <si>
    <t>SALE780</t>
  </si>
  <si>
    <t>SALE781</t>
  </si>
  <si>
    <t>SALE782</t>
  </si>
  <si>
    <t>SALE783</t>
  </si>
  <si>
    <t>SALE784</t>
  </si>
  <si>
    <t>SALE785</t>
  </si>
  <si>
    <t>SALE786</t>
  </si>
  <si>
    <t>SALE787</t>
  </si>
  <si>
    <t>SALE788</t>
  </si>
  <si>
    <t>SALE789</t>
  </si>
  <si>
    <t>SALE790</t>
  </si>
  <si>
    <t>SALE791</t>
  </si>
  <si>
    <t>SALE792</t>
  </si>
  <si>
    <t>SALE793</t>
  </si>
  <si>
    <t>SALE794</t>
  </si>
  <si>
    <t>SALE795</t>
  </si>
  <si>
    <t>SALE796</t>
  </si>
  <si>
    <t>SALE797</t>
  </si>
  <si>
    <t>SALE798</t>
  </si>
  <si>
    <t>SALE799</t>
  </si>
  <si>
    <t>SALE800</t>
  </si>
  <si>
    <t>SALE801</t>
  </si>
  <si>
    <t>SALE802</t>
  </si>
  <si>
    <t>SALE803</t>
  </si>
  <si>
    <t>SALE804</t>
  </si>
  <si>
    <t>SALE805</t>
  </si>
  <si>
    <t>SALE806</t>
  </si>
  <si>
    <t>SALE807</t>
  </si>
  <si>
    <t>SALE808</t>
  </si>
  <si>
    <t>SALE809</t>
  </si>
  <si>
    <t>SALE810</t>
  </si>
  <si>
    <t>SALE811</t>
  </si>
  <si>
    <t>SALE812</t>
  </si>
  <si>
    <t>SALE813</t>
  </si>
  <si>
    <t>SALE814</t>
  </si>
  <si>
    <t>SALE815</t>
  </si>
  <si>
    <t>SALE816</t>
  </si>
  <si>
    <t>SALE817</t>
  </si>
  <si>
    <t>SALE818</t>
  </si>
  <si>
    <t>SALE819</t>
  </si>
  <si>
    <t>SALE820</t>
  </si>
  <si>
    <t>SALE821</t>
  </si>
  <si>
    <t>SALE822</t>
  </si>
  <si>
    <t>SALE823</t>
  </si>
  <si>
    <t>SALE824</t>
  </si>
  <si>
    <t>SALE825</t>
  </si>
  <si>
    <t>SALE826</t>
  </si>
  <si>
    <t>SALE827</t>
  </si>
  <si>
    <t>SALE828</t>
  </si>
  <si>
    <t>SALE829</t>
  </si>
  <si>
    <t>SALE830</t>
  </si>
  <si>
    <t>SALE831</t>
  </si>
  <si>
    <t>SALE832</t>
  </si>
  <si>
    <t>SALE833</t>
  </si>
  <si>
    <t>SALE834</t>
  </si>
  <si>
    <t>SALE835</t>
  </si>
  <si>
    <t>SALE836</t>
  </si>
  <si>
    <t>SALE837</t>
  </si>
  <si>
    <t>SALE838</t>
  </si>
  <si>
    <t>SALE839</t>
  </si>
  <si>
    <t>SALE840</t>
  </si>
  <si>
    <t>SALE841</t>
  </si>
  <si>
    <t>SALE842</t>
  </si>
  <si>
    <t>SALE843</t>
  </si>
  <si>
    <t>SALE844</t>
  </si>
  <si>
    <t>SALE845</t>
  </si>
  <si>
    <t>SALE846</t>
  </si>
  <si>
    <t>SALE847</t>
  </si>
  <si>
    <t>SALE848</t>
  </si>
  <si>
    <t>SALE849</t>
  </si>
  <si>
    <t>SALE850</t>
  </si>
  <si>
    <t>SALE851</t>
  </si>
  <si>
    <t>SALE852</t>
  </si>
  <si>
    <t>SALE853</t>
  </si>
  <si>
    <t>SALE854</t>
  </si>
  <si>
    <t>SALE855</t>
  </si>
  <si>
    <t>SALE856</t>
  </si>
  <si>
    <t>SALE857</t>
  </si>
  <si>
    <t>SALE858</t>
  </si>
  <si>
    <t>SALE859</t>
  </si>
  <si>
    <t>SALE860</t>
  </si>
  <si>
    <t>SALE861</t>
  </si>
  <si>
    <t>SALE862</t>
  </si>
  <si>
    <t>SALE863</t>
  </si>
  <si>
    <t>SALE864</t>
  </si>
  <si>
    <t>SALE865</t>
  </si>
  <si>
    <t>SALE866</t>
  </si>
  <si>
    <t>SALE867</t>
  </si>
  <si>
    <t>SALE868</t>
  </si>
  <si>
    <t>SALE869</t>
  </si>
  <si>
    <t>SALE870</t>
  </si>
  <si>
    <t>SALE871</t>
  </si>
  <si>
    <t>SALE872</t>
  </si>
  <si>
    <t>SALE873</t>
  </si>
  <si>
    <t>SALE874</t>
  </si>
  <si>
    <t>SALE875</t>
  </si>
  <si>
    <t>SALE876</t>
  </si>
  <si>
    <t>SALE877</t>
  </si>
  <si>
    <t>SALE878</t>
  </si>
  <si>
    <t>SALE879</t>
  </si>
  <si>
    <t>SALE880</t>
  </si>
  <si>
    <t>SALE881</t>
  </si>
  <si>
    <t>SALE882</t>
  </si>
  <si>
    <t>SALE883</t>
  </si>
  <si>
    <t>SALE884</t>
  </si>
  <si>
    <t>SALE885</t>
  </si>
  <si>
    <t>SALE886</t>
  </si>
  <si>
    <t>SALE887</t>
  </si>
  <si>
    <t>SALE888</t>
  </si>
  <si>
    <t>SALE889</t>
  </si>
  <si>
    <t>SALE890</t>
  </si>
  <si>
    <t>SALE891</t>
  </si>
  <si>
    <t>SALE892</t>
  </si>
  <si>
    <t>SALE893</t>
  </si>
  <si>
    <t>SALE894</t>
  </si>
  <si>
    <t>SALE895</t>
  </si>
  <si>
    <t>SALE896</t>
  </si>
  <si>
    <t>SALE897</t>
  </si>
  <si>
    <t>SALE898</t>
  </si>
  <si>
    <t>SALE899</t>
  </si>
  <si>
    <t>SALE900</t>
  </si>
  <si>
    <t>SALE901</t>
  </si>
  <si>
    <t>SALE902</t>
  </si>
  <si>
    <t>SALE903</t>
  </si>
  <si>
    <t>SALE904</t>
  </si>
  <si>
    <t>SALE905</t>
  </si>
  <si>
    <t>SALE906</t>
  </si>
  <si>
    <t>SALE907</t>
  </si>
  <si>
    <t>SALE908</t>
  </si>
  <si>
    <t>SALE909</t>
  </si>
  <si>
    <t>SALE910</t>
  </si>
  <si>
    <t>SALE911</t>
  </si>
  <si>
    <t>SALE912</t>
  </si>
  <si>
    <t>SALE913</t>
  </si>
  <si>
    <t>SALE914</t>
  </si>
  <si>
    <t>SALE915</t>
  </si>
  <si>
    <t>SALE916</t>
  </si>
  <si>
    <t>SALE917</t>
  </si>
  <si>
    <t>SALE918</t>
  </si>
  <si>
    <t>SALE919</t>
  </si>
  <si>
    <t>SALE920</t>
  </si>
  <si>
    <t>SALE921</t>
  </si>
  <si>
    <t>SALE922</t>
  </si>
  <si>
    <t>SALE923</t>
  </si>
  <si>
    <t>SALE924</t>
  </si>
  <si>
    <t>SALE925</t>
  </si>
  <si>
    <t>SALE926</t>
  </si>
  <si>
    <t>SALE927</t>
  </si>
  <si>
    <t>SALE928</t>
  </si>
  <si>
    <t>SALE929</t>
  </si>
  <si>
    <t>SALE930</t>
  </si>
  <si>
    <t>SALE931</t>
  </si>
  <si>
    <t>SALE932</t>
  </si>
  <si>
    <t>SALE933</t>
  </si>
  <si>
    <t>SALE934</t>
  </si>
  <si>
    <t>SALE935</t>
  </si>
  <si>
    <t>SALE936</t>
  </si>
  <si>
    <t>SALE937</t>
  </si>
  <si>
    <t>SALE938</t>
  </si>
  <si>
    <t>SALE939</t>
  </si>
  <si>
    <t>SALE940</t>
  </si>
  <si>
    <t>SALE941</t>
  </si>
  <si>
    <t>SALE942</t>
  </si>
  <si>
    <t>SALE943</t>
  </si>
  <si>
    <t>SALE944</t>
  </si>
  <si>
    <t>SALE945</t>
  </si>
  <si>
    <t>SALE946</t>
  </si>
  <si>
    <t>SALE947</t>
  </si>
  <si>
    <t>SALE948</t>
  </si>
  <si>
    <t>SALE949</t>
  </si>
  <si>
    <t>SALE950</t>
  </si>
  <si>
    <t>SALE951</t>
  </si>
  <si>
    <t>SALE952</t>
  </si>
  <si>
    <t>SALE953</t>
  </si>
  <si>
    <t>SALE954</t>
  </si>
  <si>
    <t>SALE955</t>
  </si>
  <si>
    <t>SALE956</t>
  </si>
  <si>
    <t>SALE957</t>
  </si>
  <si>
    <t>SALE958</t>
  </si>
  <si>
    <t>SALE959</t>
  </si>
  <si>
    <t>SALE960</t>
  </si>
  <si>
    <t>SALE961</t>
  </si>
  <si>
    <t>SALE962</t>
  </si>
  <si>
    <t>SALE963</t>
  </si>
  <si>
    <t>SALE964</t>
  </si>
  <si>
    <t>SALE965</t>
  </si>
  <si>
    <t>SALE966</t>
  </si>
  <si>
    <t>SALE967</t>
  </si>
  <si>
    <t>SALE968</t>
  </si>
  <si>
    <t>SALE969</t>
  </si>
  <si>
    <t>SALE970</t>
  </si>
  <si>
    <t>SALE971</t>
  </si>
  <si>
    <t>SALE972</t>
  </si>
  <si>
    <t>SALE973</t>
  </si>
  <si>
    <t>SALE974</t>
  </si>
  <si>
    <t>SALE975</t>
  </si>
  <si>
    <t>SALE976</t>
  </si>
  <si>
    <t>SALE977</t>
  </si>
  <si>
    <t>SALE978</t>
  </si>
  <si>
    <t>SALE979</t>
  </si>
  <si>
    <t>SALE980</t>
  </si>
  <si>
    <t>SALE981</t>
  </si>
  <si>
    <t>SALE982</t>
  </si>
  <si>
    <t>SALE983</t>
  </si>
  <si>
    <t>SALE984</t>
  </si>
  <si>
    <t>SALE985</t>
  </si>
  <si>
    <t>SALE986</t>
  </si>
  <si>
    <t>SALE987</t>
  </si>
  <si>
    <t>SALE988</t>
  </si>
  <si>
    <t>SALE989</t>
  </si>
  <si>
    <t>SALE990</t>
  </si>
  <si>
    <t>SALE991</t>
  </si>
  <si>
    <t>SALE992</t>
  </si>
  <si>
    <t>SALE993</t>
  </si>
  <si>
    <t>SALE994</t>
  </si>
  <si>
    <t>SALE995</t>
  </si>
  <si>
    <t>SALE996</t>
  </si>
  <si>
    <t>SALE997</t>
  </si>
  <si>
    <t>SALE998</t>
  </si>
  <si>
    <t>SALE999</t>
  </si>
  <si>
    <t>SALE1000</t>
  </si>
  <si>
    <t>SALE1001</t>
  </si>
  <si>
    <t>SALE1002</t>
  </si>
  <si>
    <t>SALE1003</t>
  </si>
  <si>
    <t>SALE1004</t>
  </si>
  <si>
    <t>SALE1005</t>
  </si>
  <si>
    <t>SALE1006</t>
  </si>
  <si>
    <t>SALE1007</t>
  </si>
  <si>
    <t>SALE1008</t>
  </si>
  <si>
    <t>SALE1009</t>
  </si>
  <si>
    <t>SALE1010</t>
  </si>
  <si>
    <t>SALE1011</t>
  </si>
  <si>
    <t>SALE1012</t>
  </si>
  <si>
    <t>SALE1013</t>
  </si>
  <si>
    <t>SALE1014</t>
  </si>
  <si>
    <t>SALE1015</t>
  </si>
  <si>
    <t>SALE1016</t>
  </si>
  <si>
    <t>SALE1017</t>
  </si>
  <si>
    <t>SALE1018</t>
  </si>
  <si>
    <t>SALE1019</t>
  </si>
  <si>
    <t>SALE1020</t>
  </si>
  <si>
    <t>SALE1021</t>
  </si>
  <si>
    <t>SALE1022</t>
  </si>
  <si>
    <t>SALE1023</t>
  </si>
  <si>
    <t>SALE1024</t>
  </si>
  <si>
    <t>SALE1025</t>
  </si>
  <si>
    <t>SALE1026</t>
  </si>
  <si>
    <t>SALE1027</t>
  </si>
  <si>
    <t>SALE1028</t>
  </si>
  <si>
    <t>SALE1029</t>
  </si>
  <si>
    <t>SALE1030</t>
  </si>
  <si>
    <t>SALE1031</t>
  </si>
  <si>
    <t>SALE1032</t>
  </si>
  <si>
    <t>SALE1033</t>
  </si>
  <si>
    <t>SALE1034</t>
  </si>
  <si>
    <t>SALE1035</t>
  </si>
  <si>
    <t>SALE1036</t>
  </si>
  <si>
    <t>SALE1037</t>
  </si>
  <si>
    <t>SALE1038</t>
  </si>
  <si>
    <t>SALE1039</t>
  </si>
  <si>
    <t>SALE1040</t>
  </si>
  <si>
    <t>SALE1041</t>
  </si>
  <si>
    <t>SALE1042</t>
  </si>
  <si>
    <t>SALE1043</t>
  </si>
  <si>
    <t>SALE1044</t>
  </si>
  <si>
    <t>SALE1045</t>
  </si>
  <si>
    <t>SALE1046</t>
  </si>
  <si>
    <t>SALE1047</t>
  </si>
  <si>
    <t>SALE1048</t>
  </si>
  <si>
    <t>SALE1049</t>
  </si>
  <si>
    <t>SALE1050</t>
  </si>
  <si>
    <t>SALE1051</t>
  </si>
  <si>
    <t>SALE1052</t>
  </si>
  <si>
    <t>SALE1053</t>
  </si>
  <si>
    <t>SALE1054</t>
  </si>
  <si>
    <t>SALE1055</t>
  </si>
  <si>
    <t>SALE1056</t>
  </si>
  <si>
    <t>SALE1057</t>
  </si>
  <si>
    <t>SALE1058</t>
  </si>
  <si>
    <t>SALE1059</t>
  </si>
  <si>
    <t>SALE1060</t>
  </si>
  <si>
    <t>SALE1061</t>
  </si>
  <si>
    <t>SALE1062</t>
  </si>
  <si>
    <t>SALE1063</t>
  </si>
  <si>
    <t>SALE1064</t>
  </si>
  <si>
    <t>SALE1065</t>
  </si>
  <si>
    <t>SALE1066</t>
  </si>
  <si>
    <t>SALE1067</t>
  </si>
  <si>
    <t>SALE1068</t>
  </si>
  <si>
    <t>SALE1069</t>
  </si>
  <si>
    <t>SALE1070</t>
  </si>
  <si>
    <t>SALE1071</t>
  </si>
  <si>
    <t>SALE1072</t>
  </si>
  <si>
    <t>SALE1073</t>
  </si>
  <si>
    <t>SALE1074</t>
  </si>
  <si>
    <t>SALE1075</t>
  </si>
  <si>
    <t>SALE1076</t>
  </si>
  <si>
    <t>SALE1077</t>
  </si>
  <si>
    <t>SALE1078</t>
  </si>
  <si>
    <t>SALE1079</t>
  </si>
  <si>
    <t>SALE1080</t>
  </si>
  <si>
    <t>SALE1081</t>
  </si>
  <si>
    <t>SALE1082</t>
  </si>
  <si>
    <t>SALE1083</t>
  </si>
  <si>
    <t>SALE1084</t>
  </si>
  <si>
    <t>SALE1085</t>
  </si>
  <si>
    <t>SALE1086</t>
  </si>
  <si>
    <t>SALE1087</t>
  </si>
  <si>
    <t>SALE1088</t>
  </si>
  <si>
    <t>SALE1089</t>
  </si>
  <si>
    <t>SALE1090</t>
  </si>
  <si>
    <t>SALE1091</t>
  </si>
  <si>
    <t>SALE1092</t>
  </si>
  <si>
    <t>SALE1093</t>
  </si>
  <si>
    <t>SALE1094</t>
  </si>
  <si>
    <t>SALE1095</t>
  </si>
  <si>
    <t>SALE1096</t>
  </si>
  <si>
    <t>SALE1097</t>
  </si>
  <si>
    <t>SALE1098</t>
  </si>
  <si>
    <t>SALE1099</t>
  </si>
  <si>
    <t>SALE1100</t>
  </si>
  <si>
    <t>SALE1101</t>
  </si>
  <si>
    <t>SALE1102</t>
  </si>
  <si>
    <t>SALE1103</t>
  </si>
  <si>
    <t>SALE1104</t>
  </si>
  <si>
    <t>SALE1105</t>
  </si>
  <si>
    <t>SALE1106</t>
  </si>
  <si>
    <t>SALE1107</t>
  </si>
  <si>
    <t>SALE1108</t>
  </si>
  <si>
    <t>SALE1109</t>
  </si>
  <si>
    <t>SALE1110</t>
  </si>
  <si>
    <t>SALE1111</t>
  </si>
  <si>
    <t>SALE1112</t>
  </si>
  <si>
    <t>SALE1113</t>
  </si>
  <si>
    <t>SALE1114</t>
  </si>
  <si>
    <t>SALE1115</t>
  </si>
  <si>
    <t>SALE1116</t>
  </si>
  <si>
    <t>SALE1117</t>
  </si>
  <si>
    <t>SALE1118</t>
  </si>
  <si>
    <t>SALE1119</t>
  </si>
  <si>
    <t>SALE1120</t>
  </si>
  <si>
    <t>SALE1121</t>
  </si>
  <si>
    <t>SALE1122</t>
  </si>
  <si>
    <t>SALE1123</t>
  </si>
  <si>
    <t>SALE1124</t>
  </si>
  <si>
    <t>SALE1125</t>
  </si>
  <si>
    <t>SALE1126</t>
  </si>
  <si>
    <t>SALE1127</t>
  </si>
  <si>
    <t>SALE1128</t>
  </si>
  <si>
    <t>SALE1129</t>
  </si>
  <si>
    <t>SALE1130</t>
  </si>
  <si>
    <t>SALE1131</t>
  </si>
  <si>
    <t>SALE1132</t>
  </si>
  <si>
    <t>SALE1133</t>
  </si>
  <si>
    <t>SALE1134</t>
  </si>
  <si>
    <t>SALE1135</t>
  </si>
  <si>
    <t>SALE1136</t>
  </si>
  <si>
    <t>SALE1137</t>
  </si>
  <si>
    <t>SALE1138</t>
  </si>
  <si>
    <t>SALE1139</t>
  </si>
  <si>
    <t>SALE1140</t>
  </si>
  <si>
    <t>SALE1141</t>
  </si>
  <si>
    <t>SALE1142</t>
  </si>
  <si>
    <t>SALE1143</t>
  </si>
  <si>
    <t>SALE1144</t>
  </si>
  <si>
    <t>SALE1145</t>
  </si>
  <si>
    <t>SALE1146</t>
  </si>
  <si>
    <t>SALE1147</t>
  </si>
  <si>
    <t>SALE1148</t>
  </si>
  <si>
    <t>SALE1149</t>
  </si>
  <si>
    <t>SALE1150</t>
  </si>
  <si>
    <t>SALE1151</t>
  </si>
  <si>
    <t>SALE1152</t>
  </si>
  <si>
    <t>SALE1153</t>
  </si>
  <si>
    <t>SALE1154</t>
  </si>
  <si>
    <t>SALE1155</t>
  </si>
  <si>
    <t>SALE1156</t>
  </si>
  <si>
    <t>SALE1157</t>
  </si>
  <si>
    <t>SALE1158</t>
  </si>
  <si>
    <t>SALE1159</t>
  </si>
  <si>
    <t>SALE1160</t>
  </si>
  <si>
    <t>SALE1161</t>
  </si>
  <si>
    <t>SALE1162</t>
  </si>
  <si>
    <t>SALE1163</t>
  </si>
  <si>
    <t>SALE1164</t>
  </si>
  <si>
    <t>SALE1165</t>
  </si>
  <si>
    <t>SALE1166</t>
  </si>
  <si>
    <t>SALE1167</t>
  </si>
  <si>
    <t>SALE1168</t>
  </si>
  <si>
    <t>SALE1169</t>
  </si>
  <si>
    <t>SALE1170</t>
  </si>
  <si>
    <t>SALE1171</t>
  </si>
  <si>
    <t>SALE1172</t>
  </si>
  <si>
    <t>SALE1173</t>
  </si>
  <si>
    <t>SALE1174</t>
  </si>
  <si>
    <t>SALE1175</t>
  </si>
  <si>
    <t>SALE1176</t>
  </si>
  <si>
    <t>SALE1177</t>
  </si>
  <si>
    <t>SALE1178</t>
  </si>
  <si>
    <t>SALE1179</t>
  </si>
  <si>
    <t>SALE1180</t>
  </si>
  <si>
    <t>SALE1181</t>
  </si>
  <si>
    <t>SALE1182</t>
  </si>
  <si>
    <t>SALE1183</t>
  </si>
  <si>
    <t>SALE1184</t>
  </si>
  <si>
    <t>SALE1185</t>
  </si>
  <si>
    <t>SALE1186</t>
  </si>
  <si>
    <t>SALE1187</t>
  </si>
  <si>
    <t>SALE1188</t>
  </si>
  <si>
    <t>SALE1189</t>
  </si>
  <si>
    <t>SALE1190</t>
  </si>
  <si>
    <t>SALE1191</t>
  </si>
  <si>
    <t>SALE1192</t>
  </si>
  <si>
    <t>SALE1193</t>
  </si>
  <si>
    <t>SALE1194</t>
  </si>
  <si>
    <t>SALE1195</t>
  </si>
  <si>
    <t>SALE1196</t>
  </si>
  <si>
    <t>SALE1197</t>
  </si>
  <si>
    <t>SALE1198</t>
  </si>
  <si>
    <t>SALE1199</t>
  </si>
  <si>
    <t>SALE1200</t>
  </si>
  <si>
    <t>SALE1201</t>
  </si>
  <si>
    <t>SALE1202</t>
  </si>
  <si>
    <t>SALE1203</t>
  </si>
  <si>
    <t>SALE1204</t>
  </si>
  <si>
    <t>SALE1205</t>
  </si>
  <si>
    <t>SALE1206</t>
  </si>
  <si>
    <t>SALE1207</t>
  </si>
  <si>
    <t>SALE1208</t>
  </si>
  <si>
    <t>SALE1209</t>
  </si>
  <si>
    <t>SALE1210</t>
  </si>
  <si>
    <t>SALE1211</t>
  </si>
  <si>
    <t>SALE1212</t>
  </si>
  <si>
    <t>SALE1213</t>
  </si>
  <si>
    <t>SALE1214</t>
  </si>
  <si>
    <t>SALE1215</t>
  </si>
  <si>
    <t>SALE1216</t>
  </si>
  <si>
    <t>SALE1217</t>
  </si>
  <si>
    <t>SALE1218</t>
  </si>
  <si>
    <t>SALE1219</t>
  </si>
  <si>
    <t>SALE1220</t>
  </si>
  <si>
    <t>SALE1221</t>
  </si>
  <si>
    <t>SALE1222</t>
  </si>
  <si>
    <t>SALE1223</t>
  </si>
  <si>
    <t>SALE1224</t>
  </si>
  <si>
    <t>SALE1225</t>
  </si>
  <si>
    <t>SALE1226</t>
  </si>
  <si>
    <t>SALE1227</t>
  </si>
  <si>
    <t>SALE1228</t>
  </si>
  <si>
    <t>SALE1229</t>
  </si>
  <si>
    <t>SALE1230</t>
  </si>
  <si>
    <t>SALE1231</t>
  </si>
  <si>
    <t>SALE1232</t>
  </si>
  <si>
    <t>SALE1233</t>
  </si>
  <si>
    <t>SALE1234</t>
  </si>
  <si>
    <t>SALE1235</t>
  </si>
  <si>
    <t>SALE1236</t>
  </si>
  <si>
    <t>SALE1237</t>
  </si>
  <si>
    <t>SALE1238</t>
  </si>
  <si>
    <t>SALE1239</t>
  </si>
  <si>
    <t>SALE1240</t>
  </si>
  <si>
    <t>SALE1241</t>
  </si>
  <si>
    <t>SALE1242</t>
  </si>
  <si>
    <t>SALE1243</t>
  </si>
  <si>
    <t>SALE1244</t>
  </si>
  <si>
    <t>SALE1245</t>
  </si>
  <si>
    <t>SALE1246</t>
  </si>
  <si>
    <t>SALE1247</t>
  </si>
  <si>
    <t>SALE1248</t>
  </si>
  <si>
    <t>SALE1249</t>
  </si>
  <si>
    <t>SALE1250</t>
  </si>
  <si>
    <t>SALE1251</t>
  </si>
  <si>
    <t>SALE1252</t>
  </si>
  <si>
    <t>SALE1253</t>
  </si>
  <si>
    <t>SALE1254</t>
  </si>
  <si>
    <t>SALE1255</t>
  </si>
  <si>
    <t>SALE1256</t>
  </si>
  <si>
    <t>SALE1257</t>
  </si>
  <si>
    <t>SALE1258</t>
  </si>
  <si>
    <t>SALE1259</t>
  </si>
  <si>
    <t>SALE1260</t>
  </si>
  <si>
    <t>SALE1261</t>
  </si>
  <si>
    <t>SALE1262</t>
  </si>
  <si>
    <t>SALE1263</t>
  </si>
  <si>
    <t>SALE1264</t>
  </si>
  <si>
    <t>SALE1265</t>
  </si>
  <si>
    <t>SALE1266</t>
  </si>
  <si>
    <t>SALE1267</t>
  </si>
  <si>
    <t>SALE1268</t>
  </si>
  <si>
    <t>SALE1269</t>
  </si>
  <si>
    <t>SALE1270</t>
  </si>
  <si>
    <t>SALE1271</t>
  </si>
  <si>
    <t>SALE1272</t>
  </si>
  <si>
    <t>SALE1273</t>
  </si>
  <si>
    <t>SALE1274</t>
  </si>
  <si>
    <t>SALE1275</t>
  </si>
  <si>
    <t>SALE1276</t>
  </si>
  <si>
    <t>SALE1277</t>
  </si>
  <si>
    <t>SALE1278</t>
  </si>
  <si>
    <t>SALE1279</t>
  </si>
  <si>
    <t>SALE1280</t>
  </si>
  <si>
    <t>SALE1281</t>
  </si>
  <si>
    <t>SALE1282</t>
  </si>
  <si>
    <t>SALE1283</t>
  </si>
  <si>
    <t>SALE1284</t>
  </si>
  <si>
    <t>SALE1285</t>
  </si>
  <si>
    <t>SALE1286</t>
  </si>
  <si>
    <t>SALE1287</t>
  </si>
  <si>
    <t>SALE1288</t>
  </si>
  <si>
    <t>SALE1289</t>
  </si>
  <si>
    <t>SALE1290</t>
  </si>
  <si>
    <t>SALE1291</t>
  </si>
  <si>
    <t>SALE1292</t>
  </si>
  <si>
    <t>SALE1293</t>
  </si>
  <si>
    <t>SALE1294</t>
  </si>
  <si>
    <t>SALE1295</t>
  </si>
  <si>
    <t>SALE1296</t>
  </si>
  <si>
    <t>SALE1297</t>
  </si>
  <si>
    <t>SALE1298</t>
  </si>
  <si>
    <t>SALE1299</t>
  </si>
  <si>
    <t>SALE1300</t>
  </si>
  <si>
    <t>SALE1301</t>
  </si>
  <si>
    <t>SALE1302</t>
  </si>
  <si>
    <t>SALE1303</t>
  </si>
  <si>
    <t>SALE1304</t>
  </si>
  <si>
    <t>SALE1305</t>
  </si>
  <si>
    <t>SALE1306</t>
  </si>
  <si>
    <t>SALE1307</t>
  </si>
  <si>
    <t>SALE1308</t>
  </si>
  <si>
    <t>SALE1309</t>
  </si>
  <si>
    <t>SALE1310</t>
  </si>
  <si>
    <t>SALE1311</t>
  </si>
  <si>
    <t>SALE1312</t>
  </si>
  <si>
    <t>SALE1313</t>
  </si>
  <si>
    <t>SALE1314</t>
  </si>
  <si>
    <t>SALE1315</t>
  </si>
  <si>
    <t>SALE1316</t>
  </si>
  <si>
    <t>SALE1317</t>
  </si>
  <si>
    <t>SALE1318</t>
  </si>
  <si>
    <t>SALE1319</t>
  </si>
  <si>
    <t>SALE1320</t>
  </si>
  <si>
    <t>SALE1321</t>
  </si>
  <si>
    <t>SALE1322</t>
  </si>
  <si>
    <t>SALE1323</t>
  </si>
  <si>
    <t>SALE1324</t>
  </si>
  <si>
    <t>SALE1325</t>
  </si>
  <si>
    <t>SALE1326</t>
  </si>
  <si>
    <t>SALE1327</t>
  </si>
  <si>
    <t>SALE1328</t>
  </si>
  <si>
    <t>SALE1329</t>
  </si>
  <si>
    <t>SALE1330</t>
  </si>
  <si>
    <t>SALE1331</t>
  </si>
  <si>
    <t>SALE1332</t>
  </si>
  <si>
    <t>SALE1333</t>
  </si>
  <si>
    <t>SALE1334</t>
  </si>
  <si>
    <t>SALE1335</t>
  </si>
  <si>
    <t>SALE1336</t>
  </si>
  <si>
    <t>SALE1337</t>
  </si>
  <si>
    <t>SALE1338</t>
  </si>
  <si>
    <t>SALE1339</t>
  </si>
  <si>
    <t>SALE1340</t>
  </si>
  <si>
    <t>SALE1341</t>
  </si>
  <si>
    <t>SALE1342</t>
  </si>
  <si>
    <t>SALE1343</t>
  </si>
  <si>
    <t>SALE1344</t>
  </si>
  <si>
    <t>SALE1345</t>
  </si>
  <si>
    <t>SALE1346</t>
  </si>
  <si>
    <t>SALE1347</t>
  </si>
  <si>
    <t>SALE1348</t>
  </si>
  <si>
    <t>SALE1349</t>
  </si>
  <si>
    <t>SALE1350</t>
  </si>
  <si>
    <t>SALE1351</t>
  </si>
  <si>
    <t>SALE1352</t>
  </si>
  <si>
    <t>SALE1353</t>
  </si>
  <si>
    <t>SALE1354</t>
  </si>
  <si>
    <t>SALE1355</t>
  </si>
  <si>
    <t>SALE1356</t>
  </si>
  <si>
    <t>SALE1357</t>
  </si>
  <si>
    <t>SALE1358</t>
  </si>
  <si>
    <t>SALE1359</t>
  </si>
  <si>
    <t>SALE1360</t>
  </si>
  <si>
    <t>SALE1361</t>
  </si>
  <si>
    <t>SALE1362</t>
  </si>
  <si>
    <t>SALE1363</t>
  </si>
  <si>
    <t>SALE1364</t>
  </si>
  <si>
    <t>SALE1365</t>
  </si>
  <si>
    <t>SALE1366</t>
  </si>
  <si>
    <t>SALE1367</t>
  </si>
  <si>
    <t>SALE1368</t>
  </si>
  <si>
    <t>SALE1369</t>
  </si>
  <si>
    <t>SALE1370</t>
  </si>
  <si>
    <t>SALE1371</t>
  </si>
  <si>
    <t>SALE1372</t>
  </si>
  <si>
    <t>SALE1373</t>
  </si>
  <si>
    <t>SALE1374</t>
  </si>
  <si>
    <t>SALE1375</t>
  </si>
  <si>
    <t>SALE1376</t>
  </si>
  <si>
    <t>SALE1377</t>
  </si>
  <si>
    <t>SALE1378</t>
  </si>
  <si>
    <t>SALE1379</t>
  </si>
  <si>
    <t>SALE1380</t>
  </si>
  <si>
    <t>SALE1381</t>
  </si>
  <si>
    <t>SALE1382</t>
  </si>
  <si>
    <t>SALE1383</t>
  </si>
  <si>
    <t>SALE1384</t>
  </si>
  <si>
    <t>SALE1385</t>
  </si>
  <si>
    <t>SALE1386</t>
  </si>
  <si>
    <t>SALE1387</t>
  </si>
  <si>
    <t>SALE1388</t>
  </si>
  <si>
    <t>SALE1389</t>
  </si>
  <si>
    <t>SALE1390</t>
  </si>
  <si>
    <t>SALE1391</t>
  </si>
  <si>
    <t>SALE1392</t>
  </si>
  <si>
    <t>SALE1393</t>
  </si>
  <si>
    <t>SALE1394</t>
  </si>
  <si>
    <t>SALE1395</t>
  </si>
  <si>
    <t>SALE1396</t>
  </si>
  <si>
    <t>SALE1397</t>
  </si>
  <si>
    <t>SALE1398</t>
  </si>
  <si>
    <t>SALE1399</t>
  </si>
  <si>
    <t>SALE1400</t>
  </si>
  <si>
    <t>SALE1401</t>
  </si>
  <si>
    <t>SALE1402</t>
  </si>
  <si>
    <t>SALE1403</t>
  </si>
  <si>
    <t>SALE1404</t>
  </si>
  <si>
    <t>SALE1405</t>
  </si>
  <si>
    <t>SALE1406</t>
  </si>
  <si>
    <t>SALE1407</t>
  </si>
  <si>
    <t>SALE1408</t>
  </si>
  <si>
    <t>SALE1409</t>
  </si>
  <si>
    <t>SALE1410</t>
  </si>
  <si>
    <t>SALE1411</t>
  </si>
  <si>
    <t>SALE1412</t>
  </si>
  <si>
    <t>SALE1413</t>
  </si>
  <si>
    <t>SALE1414</t>
  </si>
  <si>
    <t>SALE1415</t>
  </si>
  <si>
    <t>SALE1416</t>
  </si>
  <si>
    <t>SALE1417</t>
  </si>
  <si>
    <t>SALE1418</t>
  </si>
  <si>
    <t>SALE1419</t>
  </si>
  <si>
    <t>SALE1420</t>
  </si>
  <si>
    <t>SALE1421</t>
  </si>
  <si>
    <t>SALE1422</t>
  </si>
  <si>
    <t>SALE1423</t>
  </si>
  <si>
    <t>SALE1424</t>
  </si>
  <si>
    <t>SALE1425</t>
  </si>
  <si>
    <t>SALE1426</t>
  </si>
  <si>
    <t>SALE1427</t>
  </si>
  <si>
    <t>SALE1428</t>
  </si>
  <si>
    <t>SALE1429</t>
  </si>
  <si>
    <t>SALE1430</t>
  </si>
  <si>
    <t>SALE1431</t>
  </si>
  <si>
    <t>SALE1432</t>
  </si>
  <si>
    <t>SALE1433</t>
  </si>
  <si>
    <t>SALE1434</t>
  </si>
  <si>
    <t>SALE1435</t>
  </si>
  <si>
    <t>SALE1436</t>
  </si>
  <si>
    <t>SALE1437</t>
  </si>
  <si>
    <t>SALE1438</t>
  </si>
  <si>
    <t>SALE1439</t>
  </si>
  <si>
    <t>SALE1440</t>
  </si>
  <si>
    <t>SALE1441</t>
  </si>
  <si>
    <t>SALE1442</t>
  </si>
  <si>
    <t>SALE1443</t>
  </si>
  <si>
    <t>SALE1444</t>
  </si>
  <si>
    <t>SALE1445</t>
  </si>
  <si>
    <t>SALE1446</t>
  </si>
  <si>
    <t>SALE1447</t>
  </si>
  <si>
    <t>SALE1448</t>
  </si>
  <si>
    <t>SALE1449</t>
  </si>
  <si>
    <t>SALE1450</t>
  </si>
  <si>
    <t>SALE1451</t>
  </si>
  <si>
    <t>SALE1452</t>
  </si>
  <si>
    <t>SALE1453</t>
  </si>
  <si>
    <t>SALE1454</t>
  </si>
  <si>
    <t>SALE1455</t>
  </si>
  <si>
    <t>SALE1456</t>
  </si>
  <si>
    <t>SALE1457</t>
  </si>
  <si>
    <t>SALE1458</t>
  </si>
  <si>
    <t>SALE1459</t>
  </si>
  <si>
    <t>SALE1460</t>
  </si>
  <si>
    <t>SALE1461</t>
  </si>
  <si>
    <t>SALE1462</t>
  </si>
  <si>
    <t>SALE1463</t>
  </si>
  <si>
    <t>SALE1464</t>
  </si>
  <si>
    <t>SALE1465</t>
  </si>
  <si>
    <t>SALE1466</t>
  </si>
  <si>
    <t>SALE1467</t>
  </si>
  <si>
    <t>SALE1468</t>
  </si>
  <si>
    <t>SALE1469</t>
  </si>
  <si>
    <t>SALE1470</t>
  </si>
  <si>
    <t>SALE1471</t>
  </si>
  <si>
    <t>SALE1472</t>
  </si>
  <si>
    <t>SALE1473</t>
  </si>
  <si>
    <t>SALE1474</t>
  </si>
  <si>
    <t>SALE1475</t>
  </si>
  <si>
    <t>SALE1476</t>
  </si>
  <si>
    <t>SALE1477</t>
  </si>
  <si>
    <t>SALE1478</t>
  </si>
  <si>
    <t>SALE1479</t>
  </si>
  <si>
    <t>SALE1480</t>
  </si>
  <si>
    <t>SALE1481</t>
  </si>
  <si>
    <t>SALE1482</t>
  </si>
  <si>
    <t>SALE1483</t>
  </si>
  <si>
    <t>SALE1484</t>
  </si>
  <si>
    <t>SALE1485</t>
  </si>
  <si>
    <t>SALE1486</t>
  </si>
  <si>
    <t>SALE1487</t>
  </si>
  <si>
    <t>SALE1488</t>
  </si>
  <si>
    <t>SALE1489</t>
  </si>
  <si>
    <t>SALE1490</t>
  </si>
  <si>
    <t>SALE1491</t>
  </si>
  <si>
    <t>SALE1492</t>
  </si>
  <si>
    <t>SALE1493</t>
  </si>
  <si>
    <t>SALE1494</t>
  </si>
  <si>
    <t>SALE1495</t>
  </si>
  <si>
    <t>SALE1496</t>
  </si>
  <si>
    <t>SALE1497</t>
  </si>
  <si>
    <t>SALE1498</t>
  </si>
  <si>
    <t>SALE1499</t>
  </si>
  <si>
    <t>SALE1500</t>
  </si>
  <si>
    <t>SALE1501</t>
  </si>
  <si>
    <t>SALE1502</t>
  </si>
  <si>
    <t>SALE1503</t>
  </si>
  <si>
    <t>SALE1504</t>
  </si>
  <si>
    <t>SALE1505</t>
  </si>
  <si>
    <t>SALE1506</t>
  </si>
  <si>
    <t>SALE1507</t>
  </si>
  <si>
    <t>SALE1508</t>
  </si>
  <si>
    <t>SALE1509</t>
  </si>
  <si>
    <t>SALE1510</t>
  </si>
  <si>
    <t>SALE1511</t>
  </si>
  <si>
    <t>SALE1512</t>
  </si>
  <si>
    <t>SALE1513</t>
  </si>
  <si>
    <t>SALE1514</t>
  </si>
  <si>
    <t>SALE1515</t>
  </si>
  <si>
    <t>SALE1516</t>
  </si>
  <si>
    <t>SALE1517</t>
  </si>
  <si>
    <t>SALE1518</t>
  </si>
  <si>
    <t>SALE1519</t>
  </si>
  <si>
    <t>SALE1520</t>
  </si>
  <si>
    <t>SALE1521</t>
  </si>
  <si>
    <t>SALE1522</t>
  </si>
  <si>
    <t>SALE1523</t>
  </si>
  <si>
    <t>SALE1524</t>
  </si>
  <si>
    <t>SALE1525</t>
  </si>
  <si>
    <t>SALE1526</t>
  </si>
  <si>
    <t>SALE1527</t>
  </si>
  <si>
    <t>SALE1528</t>
  </si>
  <si>
    <t>SALE1529</t>
  </si>
  <si>
    <t>SALE1530</t>
  </si>
  <si>
    <t>SALE1531</t>
  </si>
  <si>
    <t>SALE1532</t>
  </si>
  <si>
    <t>SALE1533</t>
  </si>
  <si>
    <t>SALE1534</t>
  </si>
  <si>
    <t>SALE1535</t>
  </si>
  <si>
    <t>SALE1536</t>
  </si>
  <si>
    <t>SALE1537</t>
  </si>
  <si>
    <t>SALE1538</t>
  </si>
  <si>
    <t>SALE1539</t>
  </si>
  <si>
    <t>SALE1540</t>
  </si>
  <si>
    <t>SALE1541</t>
  </si>
  <si>
    <t>SALE1542</t>
  </si>
  <si>
    <t>SALE1543</t>
  </si>
  <si>
    <t>SALE1544</t>
  </si>
  <si>
    <t>SALE1545</t>
  </si>
  <si>
    <t>SALE1546</t>
  </si>
  <si>
    <t>SALE1547</t>
  </si>
  <si>
    <t>SALE1548</t>
  </si>
  <si>
    <t>SALE1549</t>
  </si>
  <si>
    <t>SALE1550</t>
  </si>
  <si>
    <t>SALE1551</t>
  </si>
  <si>
    <t>SALE1552</t>
  </si>
  <si>
    <t>SALE1553</t>
  </si>
  <si>
    <t>SALE1554</t>
  </si>
  <si>
    <t>SALE1555</t>
  </si>
  <si>
    <t>SALE1556</t>
  </si>
  <si>
    <t>SALE1557</t>
  </si>
  <si>
    <t>SALE1558</t>
  </si>
  <si>
    <t>SALE1559</t>
  </si>
  <si>
    <t>SALE1560</t>
  </si>
  <si>
    <t>SALE1561</t>
  </si>
  <si>
    <t>SALE1562</t>
  </si>
  <si>
    <t>SALE1563</t>
  </si>
  <si>
    <t>SALE1564</t>
  </si>
  <si>
    <t>SALE1565</t>
  </si>
  <si>
    <t>SALE1566</t>
  </si>
  <si>
    <t>SALE1567</t>
  </si>
  <si>
    <t>SALE1568</t>
  </si>
  <si>
    <t>SALE1569</t>
  </si>
  <si>
    <t>SALE1570</t>
  </si>
  <si>
    <t>SALE1571</t>
  </si>
  <si>
    <t>SALE1572</t>
  </si>
  <si>
    <t>SALE1573</t>
  </si>
  <si>
    <t>SALE1574</t>
  </si>
  <si>
    <t>SALE1575</t>
  </si>
  <si>
    <t>SALE1576</t>
  </si>
  <si>
    <t>SALE1577</t>
  </si>
  <si>
    <t>SALE1578</t>
  </si>
  <si>
    <t>SALE1579</t>
  </si>
  <si>
    <t>SALE1580</t>
  </si>
  <si>
    <t>SALE1581</t>
  </si>
  <si>
    <t>SALE1582</t>
  </si>
  <si>
    <t>SALE1583</t>
  </si>
  <si>
    <t>SALE1584</t>
  </si>
  <si>
    <t>SALE1585</t>
  </si>
  <si>
    <t>SALE1586</t>
  </si>
  <si>
    <t>SALE1587</t>
  </si>
  <si>
    <t>SALE1588</t>
  </si>
  <si>
    <t>SALE1589</t>
  </si>
  <si>
    <t>SALE1590</t>
  </si>
  <si>
    <t>SALE1591</t>
  </si>
  <si>
    <t>SALE1592</t>
  </si>
  <si>
    <t>SALE1593</t>
  </si>
  <si>
    <t>SALE1594</t>
  </si>
  <si>
    <t>SALE1595</t>
  </si>
  <si>
    <t>SALE1596</t>
  </si>
  <si>
    <t>SALE1597</t>
  </si>
  <si>
    <t>SALE1598</t>
  </si>
  <si>
    <t>SALE1599</t>
  </si>
  <si>
    <t>SALE1600</t>
  </si>
  <si>
    <t>SALE1601</t>
  </si>
  <si>
    <t>SALE1602</t>
  </si>
  <si>
    <t>SALE1603</t>
  </si>
  <si>
    <t>SALE1604</t>
  </si>
  <si>
    <t>SALE1605</t>
  </si>
  <si>
    <t>SALE1606</t>
  </si>
  <si>
    <t>SALE1607</t>
  </si>
  <si>
    <t>SALE1608</t>
  </si>
  <si>
    <t>SALE1609</t>
  </si>
  <si>
    <t>SALE1610</t>
  </si>
  <si>
    <t>SALE1611</t>
  </si>
  <si>
    <t>SALE1612</t>
  </si>
  <si>
    <t>SALE1613</t>
  </si>
  <si>
    <t>SALE1614</t>
  </si>
  <si>
    <t>SALE1615</t>
  </si>
  <si>
    <t>SALE1616</t>
  </si>
  <si>
    <t>SALE1617</t>
  </si>
  <si>
    <t>SALE1618</t>
  </si>
  <si>
    <t>SALE1619</t>
  </si>
  <si>
    <t>SALE1620</t>
  </si>
  <si>
    <t>SALE1621</t>
  </si>
  <si>
    <t>SALE1622</t>
  </si>
  <si>
    <t>SALE1623</t>
  </si>
  <si>
    <t>SALE1624</t>
  </si>
  <si>
    <t>SALE1625</t>
  </si>
  <si>
    <t>SALE1626</t>
  </si>
  <si>
    <t>SALE1627</t>
  </si>
  <si>
    <t>SALE1628</t>
  </si>
  <si>
    <t>SALE1629</t>
  </si>
  <si>
    <t>SALE1630</t>
  </si>
  <si>
    <t>SALE1631</t>
  </si>
  <si>
    <t>SALE1632</t>
  </si>
  <si>
    <t>SALE1633</t>
  </si>
  <si>
    <t>SALE1634</t>
  </si>
  <si>
    <t>SALE1635</t>
  </si>
  <si>
    <t>SALE1636</t>
  </si>
  <si>
    <t>SALE1637</t>
  </si>
  <si>
    <t>SALE1638</t>
  </si>
  <si>
    <t>SALE1639</t>
  </si>
  <si>
    <t>SALE1640</t>
  </si>
  <si>
    <t>SALE1641</t>
  </si>
  <si>
    <t>SALE1642</t>
  </si>
  <si>
    <t>SALE1643</t>
  </si>
  <si>
    <t>SALE1644</t>
  </si>
  <si>
    <t>SALE1645</t>
  </si>
  <si>
    <t>SALE1646</t>
  </si>
  <si>
    <t>SALE1647</t>
  </si>
  <si>
    <t>SALE1648</t>
  </si>
  <si>
    <t>SALE1649</t>
  </si>
  <si>
    <t>SALE1650</t>
  </si>
  <si>
    <t>SALE1651</t>
  </si>
  <si>
    <t>SALE1652</t>
  </si>
  <si>
    <t>SALE1653</t>
  </si>
  <si>
    <t>SALE1654</t>
  </si>
  <si>
    <t>SALE1655</t>
  </si>
  <si>
    <t>SALE1656</t>
  </si>
  <si>
    <t>SALE1657</t>
  </si>
  <si>
    <t>SALE1658</t>
  </si>
  <si>
    <t>SALE1659</t>
  </si>
  <si>
    <t>SALE1660</t>
  </si>
  <si>
    <t>SALE1661</t>
  </si>
  <si>
    <t>SALE1662</t>
  </si>
  <si>
    <t>SALE1663</t>
  </si>
  <si>
    <t>SALE1664</t>
  </si>
  <si>
    <t>SALE1665</t>
  </si>
  <si>
    <t>SALE1666</t>
  </si>
  <si>
    <t>SALE1667</t>
  </si>
  <si>
    <t>SALE1668</t>
  </si>
  <si>
    <t>SALE1669</t>
  </si>
  <si>
    <t>SALE1670</t>
  </si>
  <si>
    <t>SALE1671</t>
  </si>
  <si>
    <t>SALE1672</t>
  </si>
  <si>
    <t>SALE1673</t>
  </si>
  <si>
    <t>SALE1674</t>
  </si>
  <si>
    <t>SALE1675</t>
  </si>
  <si>
    <t>SALE1676</t>
  </si>
  <si>
    <t>SALE1677</t>
  </si>
  <si>
    <t>SALE1678</t>
  </si>
  <si>
    <t>SALE1679</t>
  </si>
  <si>
    <t>SALE1680</t>
  </si>
  <si>
    <t>SALE1681</t>
  </si>
  <si>
    <t>SALE1682</t>
  </si>
  <si>
    <t>SALE1683</t>
  </si>
  <si>
    <t>SALE1684</t>
  </si>
  <si>
    <t>SALE1685</t>
  </si>
  <si>
    <t>SALE1686</t>
  </si>
  <si>
    <t>SALE1687</t>
  </si>
  <si>
    <t>SALE1688</t>
  </si>
  <si>
    <t>SALE1689</t>
  </si>
  <si>
    <t>SALE1690</t>
  </si>
  <si>
    <t>SALE1691</t>
  </si>
  <si>
    <t>SALE1692</t>
  </si>
  <si>
    <t>SALE1693</t>
  </si>
  <si>
    <t>SALE1694</t>
  </si>
  <si>
    <t>SALE1695</t>
  </si>
  <si>
    <t>SALE1696</t>
  </si>
  <si>
    <t>SALE1697</t>
  </si>
  <si>
    <t>SALE1698</t>
  </si>
  <si>
    <t>SALE1699</t>
  </si>
  <si>
    <t>SALE1700</t>
  </si>
  <si>
    <t>SALE1701</t>
  </si>
  <si>
    <t>SALE1702</t>
  </si>
  <si>
    <t>SALE1703</t>
  </si>
  <si>
    <t>SALE1704</t>
  </si>
  <si>
    <t>SALE1705</t>
  </si>
  <si>
    <t>SALE1706</t>
  </si>
  <si>
    <t>SALE1707</t>
  </si>
  <si>
    <t>SALE1708</t>
  </si>
  <si>
    <t>SALE1709</t>
  </si>
  <si>
    <t>SALE1710</t>
  </si>
  <si>
    <t>SALE1711</t>
  </si>
  <si>
    <t>SALE1712</t>
  </si>
  <si>
    <t>SALE1713</t>
  </si>
  <si>
    <t>SALE1714</t>
  </si>
  <si>
    <t>SALE1715</t>
  </si>
  <si>
    <t>SALE1716</t>
  </si>
  <si>
    <t>SALE1717</t>
  </si>
  <si>
    <t>SALE1718</t>
  </si>
  <si>
    <t>SALE1719</t>
  </si>
  <si>
    <t>SALE1720</t>
  </si>
  <si>
    <t>SALE1721</t>
  </si>
  <si>
    <t>SALE1722</t>
  </si>
  <si>
    <t>SALE1723</t>
  </si>
  <si>
    <t>SALE1724</t>
  </si>
  <si>
    <t>SALE1725</t>
  </si>
  <si>
    <t>SALE1726</t>
  </si>
  <si>
    <t>SALE1727</t>
  </si>
  <si>
    <t>SALE1728</t>
  </si>
  <si>
    <t>SALE1729</t>
  </si>
  <si>
    <t>SALE1730</t>
  </si>
  <si>
    <t>SALE1731</t>
  </si>
  <si>
    <t>SALE1732</t>
  </si>
  <si>
    <t>SALE1733</t>
  </si>
  <si>
    <t>SALE1734</t>
  </si>
  <si>
    <t>SALE1735</t>
  </si>
  <si>
    <t>SALE1736</t>
  </si>
  <si>
    <t>SALE1737</t>
  </si>
  <si>
    <t>SALE1738</t>
  </si>
  <si>
    <t>SALE1739</t>
  </si>
  <si>
    <t>SALE1740</t>
  </si>
  <si>
    <t>SALE1741</t>
  </si>
  <si>
    <t>SALE1742</t>
  </si>
  <si>
    <t>SALE1743</t>
  </si>
  <si>
    <t>SALE1744</t>
  </si>
  <si>
    <t>SALE1745</t>
  </si>
  <si>
    <t>SALE1746</t>
  </si>
  <si>
    <t>SALE1747</t>
  </si>
  <si>
    <t>SALE1748</t>
  </si>
  <si>
    <t>SALE1749</t>
  </si>
  <si>
    <t>SALE1750</t>
  </si>
  <si>
    <t>SALE1751</t>
  </si>
  <si>
    <t>SALE1752</t>
  </si>
  <si>
    <t>SALE1753</t>
  </si>
  <si>
    <t>SALE1754</t>
  </si>
  <si>
    <t>SALE1755</t>
  </si>
  <si>
    <t>SALE1756</t>
  </si>
  <si>
    <t>SALE1757</t>
  </si>
  <si>
    <t>SALE1758</t>
  </si>
  <si>
    <t>SALE1759</t>
  </si>
  <si>
    <t>SALE1760</t>
  </si>
  <si>
    <t>SALE1761</t>
  </si>
  <si>
    <t>SALE1762</t>
  </si>
  <si>
    <t>SALE1763</t>
  </si>
  <si>
    <t>SALE1764</t>
  </si>
  <si>
    <t>SALE1765</t>
  </si>
  <si>
    <t>SALE1766</t>
  </si>
  <si>
    <t>SALE1767</t>
  </si>
  <si>
    <t>SALE1768</t>
  </si>
  <si>
    <t>SALE1769</t>
  </si>
  <si>
    <t>SALE1770</t>
  </si>
  <si>
    <t>SALE1771</t>
  </si>
  <si>
    <t>SALE1772</t>
  </si>
  <si>
    <t>SALE1773</t>
  </si>
  <si>
    <t>SALE1774</t>
  </si>
  <si>
    <t>SALE1775</t>
  </si>
  <si>
    <t>SALE1776</t>
  </si>
  <si>
    <t>SALE1777</t>
  </si>
  <si>
    <t>SALE1778</t>
  </si>
  <si>
    <t>SALE1779</t>
  </si>
  <si>
    <t>SALE1780</t>
  </si>
  <si>
    <t>SALE1781</t>
  </si>
  <si>
    <t>SALE1782</t>
  </si>
  <si>
    <t>SALE1783</t>
  </si>
  <si>
    <t>SALE1784</t>
  </si>
  <si>
    <t>SALE1785</t>
  </si>
  <si>
    <t>SALE1786</t>
  </si>
  <si>
    <t>SALE1787</t>
  </si>
  <si>
    <t>SALE1788</t>
  </si>
  <si>
    <t>SALE1789</t>
  </si>
  <si>
    <t>SALE1790</t>
  </si>
  <si>
    <t>SALE1791</t>
  </si>
  <si>
    <t>SALE1792</t>
  </si>
  <si>
    <t>SALE1793</t>
  </si>
  <si>
    <t>SALE1794</t>
  </si>
  <si>
    <t>SALE1795</t>
  </si>
  <si>
    <t>SALE1796</t>
  </si>
  <si>
    <t>SALE1797</t>
  </si>
  <si>
    <t>SALE1798</t>
  </si>
  <si>
    <t>SALE1799</t>
  </si>
  <si>
    <t>SALE1800</t>
  </si>
  <si>
    <t>SALE1801</t>
  </si>
  <si>
    <t>SALE1802</t>
  </si>
  <si>
    <t>SALE1803</t>
  </si>
  <si>
    <t>SALE1804</t>
  </si>
  <si>
    <t>SALE1805</t>
  </si>
  <si>
    <t>SALE1806</t>
  </si>
  <si>
    <t>SALE1807</t>
  </si>
  <si>
    <t>SALE1808</t>
  </si>
  <si>
    <t>SALE1809</t>
  </si>
  <si>
    <t>SALE1810</t>
  </si>
  <si>
    <t>SALE1811</t>
  </si>
  <si>
    <t>SALE1812</t>
  </si>
  <si>
    <t>SALE1813</t>
  </si>
  <si>
    <t>SALE1814</t>
  </si>
  <si>
    <t>SALE1815</t>
  </si>
  <si>
    <t>SALE1816</t>
  </si>
  <si>
    <t>SALE1817</t>
  </si>
  <si>
    <t>SALE1818</t>
  </si>
  <si>
    <t>SALE1819</t>
  </si>
  <si>
    <t>SALE1820</t>
  </si>
  <si>
    <t>SALE1821</t>
  </si>
  <si>
    <t>SALE1822</t>
  </si>
  <si>
    <t>SALE1823</t>
  </si>
  <si>
    <t>SALE1824</t>
  </si>
  <si>
    <t>SALE1825</t>
  </si>
  <si>
    <t>SALE1826</t>
  </si>
  <si>
    <t>SALE1827</t>
  </si>
  <si>
    <t>SALE1828</t>
  </si>
  <si>
    <t>SALE1829</t>
  </si>
  <si>
    <t>SALE1830</t>
  </si>
  <si>
    <t>SALE1831</t>
  </si>
  <si>
    <t>SALE1832</t>
  </si>
  <si>
    <t>SALE1833</t>
  </si>
  <si>
    <t>SALE1834</t>
  </si>
  <si>
    <t>SALE1835</t>
  </si>
  <si>
    <t>SALE1836</t>
  </si>
  <si>
    <t>SALE1837</t>
  </si>
  <si>
    <t>SALE1838</t>
  </si>
  <si>
    <t>SALE1839</t>
  </si>
  <si>
    <t>SALE1840</t>
  </si>
  <si>
    <t>SALE1841</t>
  </si>
  <si>
    <t>SALE1842</t>
  </si>
  <si>
    <t>SALE1843</t>
  </si>
  <si>
    <t>SALE1844</t>
  </si>
  <si>
    <t>SALE1845</t>
  </si>
  <si>
    <t>SALE1846</t>
  </si>
  <si>
    <t>SALE1847</t>
  </si>
  <si>
    <t>SALE1848</t>
  </si>
  <si>
    <t>SALE1849</t>
  </si>
  <si>
    <t>SALE1850</t>
  </si>
  <si>
    <t>SALE1851</t>
  </si>
  <si>
    <t>SALE1852</t>
  </si>
  <si>
    <t>SALE1853</t>
  </si>
  <si>
    <t>SALE1854</t>
  </si>
  <si>
    <t>SALE1855</t>
  </si>
  <si>
    <t>SALE1856</t>
  </si>
  <si>
    <t>SALE1857</t>
  </si>
  <si>
    <t>SALE1858</t>
  </si>
  <si>
    <t>SALE1859</t>
  </si>
  <si>
    <t>SALE1860</t>
  </si>
  <si>
    <t>SALE1861</t>
  </si>
  <si>
    <t>SALE1862</t>
  </si>
  <si>
    <t>SALE1863</t>
  </si>
  <si>
    <t>SALE1864</t>
  </si>
  <si>
    <t>SALE1865</t>
  </si>
  <si>
    <t>SALE1866</t>
  </si>
  <si>
    <t>SALE1867</t>
  </si>
  <si>
    <t>SALE1868</t>
  </si>
  <si>
    <t>SALE1869</t>
  </si>
  <si>
    <t>SALE1870</t>
  </si>
  <si>
    <t>SALE1871</t>
  </si>
  <si>
    <t>SALE1872</t>
  </si>
  <si>
    <t>SALE1873</t>
  </si>
  <si>
    <t>SALE1874</t>
  </si>
  <si>
    <t>SALE1875</t>
  </si>
  <si>
    <t>SALE1876</t>
  </si>
  <si>
    <t>SALE1877</t>
  </si>
  <si>
    <t>SALE1878</t>
  </si>
  <si>
    <t>SALE1879</t>
  </si>
  <si>
    <t>SALE1880</t>
  </si>
  <si>
    <t>SALE1881</t>
  </si>
  <si>
    <t>SALE1882</t>
  </si>
  <si>
    <t>SALE1883</t>
  </si>
  <si>
    <t>SALE1884</t>
  </si>
  <si>
    <t>SALE1885</t>
  </si>
  <si>
    <t>SALE1886</t>
  </si>
  <si>
    <t>SALE1887</t>
  </si>
  <si>
    <t>SALE1888</t>
  </si>
  <si>
    <t>SALE1889</t>
  </si>
  <si>
    <t>SALE1890</t>
  </si>
  <si>
    <t>SALE1891</t>
  </si>
  <si>
    <t>SALE1892</t>
  </si>
  <si>
    <t>SALE1893</t>
  </si>
  <si>
    <t>SALE1894</t>
  </si>
  <si>
    <t>SALE1895</t>
  </si>
  <si>
    <t>SALE1896</t>
  </si>
  <si>
    <t>SALE1897</t>
  </si>
  <si>
    <t>SALE1898</t>
  </si>
  <si>
    <t>SALE1899</t>
  </si>
  <si>
    <t>SALE1900</t>
  </si>
  <si>
    <t>SALE1901</t>
  </si>
  <si>
    <t>SALE1902</t>
  </si>
  <si>
    <t>SALE1903</t>
  </si>
  <si>
    <t>SALE1904</t>
  </si>
  <si>
    <t>SALE1905</t>
  </si>
  <si>
    <t>SALE1906</t>
  </si>
  <si>
    <t>SALE1907</t>
  </si>
  <si>
    <t>SALE1908</t>
  </si>
  <si>
    <t>SALE1909</t>
  </si>
  <si>
    <t>SALE1910</t>
  </si>
  <si>
    <t>SALE1911</t>
  </si>
  <si>
    <t>SALE1912</t>
  </si>
  <si>
    <t>SALE1913</t>
  </si>
  <si>
    <t>SALE1914</t>
  </si>
  <si>
    <t>SALE1915</t>
  </si>
  <si>
    <t>SALE1916</t>
  </si>
  <si>
    <t>SALE1917</t>
  </si>
  <si>
    <t>SALE1918</t>
  </si>
  <si>
    <t>SALE1919</t>
  </si>
  <si>
    <t>SALE1920</t>
  </si>
  <si>
    <t>SALE1921</t>
  </si>
  <si>
    <t>SALE1922</t>
  </si>
  <si>
    <t>SALE1923</t>
  </si>
  <si>
    <t>SALE1924</t>
  </si>
  <si>
    <t>SALE1925</t>
  </si>
  <si>
    <t>SALE1926</t>
  </si>
  <si>
    <t>SALE1927</t>
  </si>
  <si>
    <t>SALE1928</t>
  </si>
  <si>
    <t>SALE1929</t>
  </si>
  <si>
    <t>SALE1930</t>
  </si>
  <si>
    <t>SALE1931</t>
  </si>
  <si>
    <t>SALE1932</t>
  </si>
  <si>
    <t>SALE1933</t>
  </si>
  <si>
    <t>SALE1934</t>
  </si>
  <si>
    <t>SALE1935</t>
  </si>
  <si>
    <t>SALE1936</t>
  </si>
  <si>
    <t>SALE1937</t>
  </si>
  <si>
    <t>SALE1938</t>
  </si>
  <si>
    <t>SALE1939</t>
  </si>
  <si>
    <t>SALE1940</t>
  </si>
  <si>
    <t>SALE1941</t>
  </si>
  <si>
    <t>SALE1942</t>
  </si>
  <si>
    <t>SALE1943</t>
  </si>
  <si>
    <t>SALE1944</t>
  </si>
  <si>
    <t>SALE1945</t>
  </si>
  <si>
    <t>SALE1946</t>
  </si>
  <si>
    <t>SALE1947</t>
  </si>
  <si>
    <t>SALE1948</t>
  </si>
  <si>
    <t>SALE1949</t>
  </si>
  <si>
    <t>SALE1950</t>
  </si>
  <si>
    <t>SALE1951</t>
  </si>
  <si>
    <t>SALE1952</t>
  </si>
  <si>
    <t>SALE1953</t>
  </si>
  <si>
    <t>SALE1954</t>
  </si>
  <si>
    <t>SALE1955</t>
  </si>
  <si>
    <t>SALE1956</t>
  </si>
  <si>
    <t>SALE1957</t>
  </si>
  <si>
    <t>SALE1958</t>
  </si>
  <si>
    <t>SALE1959</t>
  </si>
  <si>
    <t>SALE1960</t>
  </si>
  <si>
    <t>SALE1961</t>
  </si>
  <si>
    <t>SALE1962</t>
  </si>
  <si>
    <t>SALE1963</t>
  </si>
  <si>
    <t>SALE1964</t>
  </si>
  <si>
    <t>SALE1965</t>
  </si>
  <si>
    <t>SALE1966</t>
  </si>
  <si>
    <t>SALE1967</t>
  </si>
  <si>
    <t>SALE1968</t>
  </si>
  <si>
    <t>SALE1969</t>
  </si>
  <si>
    <t>SALE1970</t>
  </si>
  <si>
    <t>SALE1971</t>
  </si>
  <si>
    <t>SALE1972</t>
  </si>
  <si>
    <t>SALE1973</t>
  </si>
  <si>
    <t>SALE1974</t>
  </si>
  <si>
    <t>SALE1975</t>
  </si>
  <si>
    <t>SALE1976</t>
  </si>
  <si>
    <t>SALE1977</t>
  </si>
  <si>
    <t>SALE1978</t>
  </si>
  <si>
    <t>SALE1979</t>
  </si>
  <si>
    <t>SALE1980</t>
  </si>
  <si>
    <t>SALE1981</t>
  </si>
  <si>
    <t>SALE1982</t>
  </si>
  <si>
    <t>SALE1983</t>
  </si>
  <si>
    <t>SALE1984</t>
  </si>
  <si>
    <t>SALE1985</t>
  </si>
  <si>
    <t>SALE1986</t>
  </si>
  <si>
    <t>SALE1987</t>
  </si>
  <si>
    <t>SALE1988</t>
  </si>
  <si>
    <t>SALE1989</t>
  </si>
  <si>
    <t>SALE1990</t>
  </si>
  <si>
    <t>SALE1991</t>
  </si>
  <si>
    <t>SALE1992</t>
  </si>
  <si>
    <t>SALE1993</t>
  </si>
  <si>
    <t>SALE1994</t>
  </si>
  <si>
    <t>SALE1995</t>
  </si>
  <si>
    <t>SALE1996</t>
  </si>
  <si>
    <t>SALE1997</t>
  </si>
  <si>
    <t>SALE1998</t>
  </si>
  <si>
    <t>SALE1999</t>
  </si>
  <si>
    <t>usa</t>
  </si>
  <si>
    <t>Brother Laser Printer</t>
  </si>
  <si>
    <t>Computer</t>
  </si>
  <si>
    <t>Men's Graphic T-Shirt</t>
  </si>
  <si>
    <t>Tops</t>
  </si>
  <si>
    <t>Women's Casual Hoodie</t>
  </si>
  <si>
    <t>Outerwear</t>
  </si>
  <si>
    <t>Men's Running Jacket</t>
  </si>
  <si>
    <t>Women's Yoga Pants</t>
  </si>
  <si>
    <t>Bottoms</t>
  </si>
  <si>
    <t>Men's Leather Belt</t>
  </si>
  <si>
    <t>Accessories</t>
  </si>
  <si>
    <t>Herbal Face Moisturizer</t>
  </si>
  <si>
    <t>Skincare</t>
  </si>
  <si>
    <t>LED Table Lamp</t>
  </si>
  <si>
    <t>Lighting</t>
  </si>
  <si>
    <t>Wireless Bluetooth Earbuds</t>
  </si>
  <si>
    <t>Audio</t>
  </si>
  <si>
    <t>Adjustable Dumbbell Set</t>
  </si>
  <si>
    <t>Fitness</t>
  </si>
  <si>
    <t>Ceramic Kitchen Bowl Set</t>
  </si>
  <si>
    <t>Kitchen</t>
  </si>
  <si>
    <t>HD Smart TV Stick</t>
  </si>
  <si>
    <t>Hair Strengthening Shampoo</t>
  </si>
  <si>
    <t>Haircare</t>
  </si>
  <si>
    <t>USB-C Fast Charger</t>
  </si>
  <si>
    <t>Decorative Wall Mirror</t>
  </si>
  <si>
    <t>Decor</t>
  </si>
  <si>
    <t>4K Home Projector</t>
  </si>
  <si>
    <t>Appliances</t>
  </si>
  <si>
    <t>Beard Grooming Kit</t>
  </si>
  <si>
    <t>Grooming</t>
  </si>
  <si>
    <t>Soccer Training Cone Set</t>
  </si>
  <si>
    <t>Women's Denim Jeans</t>
  </si>
  <si>
    <t>Knee Support Brace</t>
  </si>
  <si>
    <t>Equipment</t>
  </si>
  <si>
    <t>Outdoor Sports Water Bottle</t>
  </si>
  <si>
    <t>Multi-Purpose Storage Box</t>
  </si>
  <si>
    <t>Storage</t>
  </si>
  <si>
    <t>Carbon Fiber Tennis Racket</t>
  </si>
  <si>
    <t>Men's Formal Shirt</t>
  </si>
  <si>
    <t>Foldable Camping Chair</t>
  </si>
  <si>
    <t>Outdoor</t>
  </si>
  <si>
    <t>Women's Scarf Set</t>
  </si>
  <si>
    <t>Wireless Bluetooth Speaker</t>
  </si>
  <si>
    <t>Decorative Floor Vase</t>
  </si>
  <si>
    <t>Sports Stopwatch Timer</t>
  </si>
  <si>
    <t>Fabric Sofa Throw Blanket</t>
  </si>
  <si>
    <t>Stainless Steel Cutlery Set</t>
  </si>
  <si>
    <t>Basketball</t>
  </si>
  <si>
    <t>Team Sports</t>
  </si>
  <si>
    <t>Vitamin C Face Serum</t>
  </si>
  <si>
    <t>Modern Wall Clock</t>
  </si>
  <si>
    <t>Gaming Mechanical Keyboard</t>
  </si>
  <si>
    <t>Bedroom Table Lamp</t>
  </si>
  <si>
    <t>Women's Summer Dress</t>
  </si>
  <si>
    <t>Men's Casual Sneakers</t>
  </si>
  <si>
    <t>Footwear</t>
  </si>
  <si>
    <t>Sports Water Hydration Pack</t>
  </si>
  <si>
    <t>Portable Power Bank</t>
  </si>
  <si>
    <t>Mobile</t>
  </si>
  <si>
    <t>Noise-Canceling Headphones</t>
  </si>
  <si>
    <t>Yoga Exercise Mat</t>
  </si>
  <si>
    <t>Smart Home WiFi Camera</t>
  </si>
  <si>
    <t>USB External Hard Drive</t>
  </si>
  <si>
    <t>Adjustable Jump Rope</t>
  </si>
  <si>
    <t>High-Grip Football</t>
  </si>
  <si>
    <t>Men's Winter Jacket</t>
  </si>
  <si>
    <t>Makeup Brush Set</t>
  </si>
  <si>
    <t>Makeup</t>
  </si>
  <si>
    <t>Car Dashboard Phone Holder</t>
  </si>
  <si>
    <t>Men's Roll-On Perfume</t>
  </si>
  <si>
    <t>Fragrance</t>
  </si>
  <si>
    <t>Boxing Hand Wraps</t>
  </si>
  <si>
    <t>HDMI Cable – 2m</t>
  </si>
  <si>
    <t>Rugby Ball</t>
  </si>
  <si>
    <t>Men's Track Pants</t>
  </si>
  <si>
    <t>Sports Stopwatch Pro</t>
  </si>
  <si>
    <t>Ceramic Plant Pot</t>
  </si>
  <si>
    <t>Premium Blanket Throw</t>
  </si>
  <si>
    <t>Foam Roller</t>
  </si>
  <si>
    <t>Womens Cotton Scarf</t>
  </si>
  <si>
    <t>Men's Hair Styling Gel</t>
  </si>
  <si>
    <t>Luxury Perfume Spray</t>
  </si>
  <si>
    <t>Tennis Ball 3-Pack</t>
  </si>
  <si>
    <t>Laptop Cooling Pad</t>
  </si>
  <si>
    <t>Organic Sunscreen Lotion</t>
  </si>
  <si>
    <t>Matte Lipstick Set</t>
  </si>
  <si>
    <t>Adjustable Dumbbells 20kg</t>
  </si>
  <si>
    <t>Women's Hair Dryer Brush</t>
  </si>
  <si>
    <t>Smart LED Light Strip</t>
  </si>
  <si>
    <t>Wooden Nightstand</t>
  </si>
  <si>
    <t>Furniture</t>
  </si>
  <si>
    <t>Men's Sports Shorts</t>
  </si>
  <si>
    <t>Kitchen Storage Rack</t>
  </si>
  <si>
    <t>Hair Repair Oil Treatment</t>
  </si>
  <si>
    <t>Professional Jump Rope</t>
  </si>
  <si>
    <t>Shin Guards – Adult</t>
  </si>
  <si>
    <t>Bluetooth Car Audio System</t>
  </si>
  <si>
    <t>Women's Ankle Boots</t>
  </si>
  <si>
    <t>Wireless Mouse</t>
  </si>
  <si>
    <t>WiFi Mesh Router</t>
  </si>
  <si>
    <t>Essential Oil Diffuser</t>
  </si>
  <si>
    <t>Decorative Lamp Shade</t>
  </si>
  <si>
    <t>Wall-Mounted Spice Rack</t>
  </si>
  <si>
    <t>Badminton Racket Set</t>
  </si>
  <si>
    <t>Fitness Resistance Bands</t>
  </si>
  <si>
    <t>Hydrating Face Cleanser</t>
  </si>
  <si>
    <t>Wooden Bookshelf</t>
  </si>
  <si>
    <t>Women's Beanie Hat</t>
  </si>
  <si>
    <t>Kitchen Cutting Board</t>
  </si>
  <si>
    <t>LED Bedside Lamp</t>
  </si>
  <si>
    <t>Sports Wrist Sweatbands</t>
  </si>
  <si>
    <t>Face Foundation Kit</t>
  </si>
  <si>
    <t>Gaming Mouse Pad XL</t>
  </si>
  <si>
    <t>Women's High Heels</t>
  </si>
  <si>
    <t>Microwave Oven</t>
  </si>
  <si>
    <t>USB-C Laptop Charger</t>
  </si>
  <si>
    <t>Vitamin E Body Lotion</t>
  </si>
  <si>
    <t>Sports Stopwatch Basic</t>
  </si>
  <si>
    <t>Women's Formal Blazer</t>
  </si>
  <si>
    <t>Cricket Bat</t>
  </si>
  <si>
    <t>Portable Bluetooth Speaker</t>
  </si>
  <si>
    <t>Stainless Steel Cookware Set</t>
  </si>
  <si>
    <t xml:space="preserve">Data cleaning </t>
  </si>
  <si>
    <t xml:space="preserve">Customer_ID </t>
  </si>
  <si>
    <t>Replacing C- with CUST</t>
  </si>
  <si>
    <t>PROPER(TRIM(CLEAN(B2)))</t>
  </si>
  <si>
    <t>Sheena Bonilla</t>
  </si>
  <si>
    <t>Dr. Benjamin Price</t>
  </si>
  <si>
    <t>Jeremy Harris</t>
  </si>
  <si>
    <t>Paul Fox</t>
  </si>
  <si>
    <t>Robert Jones Dds</t>
  </si>
  <si>
    <t>Jordan Jackson Dds</t>
  </si>
  <si>
    <t>Michelle Garcia Dds</t>
  </si>
  <si>
    <t>Tammy Miller Md</t>
  </si>
  <si>
    <t>Melissa Duffy Md</t>
  </si>
  <si>
    <t>Christopher Garcia Dds</t>
  </si>
  <si>
    <t>Dr. Ashley Yates Md</t>
  </si>
  <si>
    <t>Daisy Johnson Dds</t>
  </si>
  <si>
    <t>Chase Williams Md</t>
  </si>
  <si>
    <t>Miss Alexandria Li Dvm</t>
  </si>
  <si>
    <t>Alex Mann Ii</t>
  </si>
  <si>
    <t>Justin Mason Dds</t>
  </si>
  <si>
    <t>Laura Green</t>
  </si>
  <si>
    <t>Joshua Smith Dvm</t>
  </si>
  <si>
    <t>Charles Norman Phd</t>
  </si>
  <si>
    <t>Dr. Tamara White Md</t>
  </si>
  <si>
    <t>Brittany Edwards Dds</t>
  </si>
  <si>
    <t>Earl Smith Dds</t>
  </si>
  <si>
    <t xml:space="preserve">Name </t>
  </si>
  <si>
    <t>Lake Tylerfort</t>
  </si>
  <si>
    <t>Jonesbury</t>
  </si>
  <si>
    <t>Phillipschester</t>
  </si>
  <si>
    <t>Lake Lisa</t>
  </si>
  <si>
    <t>East Jeremy</t>
  </si>
  <si>
    <t>PROPER(TRIM(CLEAN(E2)))</t>
  </si>
  <si>
    <t>PROPER(TRIM(CLEAN(F2)))</t>
  </si>
  <si>
    <t>Replacing United States of America to USA</t>
  </si>
  <si>
    <t>Replacing P- with PROD</t>
  </si>
  <si>
    <t>IF(ISBLANK([@Cost]),AVERAGE($F$2:$F$101),[@Cost])</t>
  </si>
  <si>
    <t>IF(ISBLANK(G2),AVERAGE($G$2:$G$101),G2)</t>
  </si>
  <si>
    <t>IF(ISBLANK([@Quantity]),AVERAGE($F$2:$F$2001),[@Quantity])</t>
  </si>
  <si>
    <t>IF(ISBLANK([@[Unit_Price]]),AVERAGE($G$2:$G$2001),[@[Unit_Price]])</t>
  </si>
  <si>
    <t>IF(ISBLANK([@Discount]),AVERAGE($H$2:$H$2001),[@Discount])</t>
  </si>
  <si>
    <t>Total_amount</t>
  </si>
  <si>
    <t>[@[Unit_Price]]*[@Quantity]-[@Discount]</t>
  </si>
  <si>
    <t>Grand Total</t>
  </si>
  <si>
    <t>Count of Customer_ID</t>
  </si>
  <si>
    <t>Average of Age</t>
  </si>
  <si>
    <t>Insights</t>
  </si>
  <si>
    <t>Female customers are more than male</t>
  </si>
  <si>
    <t>Sum of Cost</t>
  </si>
  <si>
    <t>Product name</t>
  </si>
  <si>
    <t>Product with minimum cost</t>
  </si>
  <si>
    <t>Minimum cost</t>
  </si>
  <si>
    <t>Maximum cost</t>
  </si>
  <si>
    <t>XLOOKUP(G4,B4:B103,A4:A103,FALSE)</t>
  </si>
  <si>
    <t>Product with maximum cost</t>
  </si>
  <si>
    <t>XLOOKUP(G5,B4:B103,A4:A103,FALSE)</t>
  </si>
  <si>
    <t>Count of Store_ID</t>
  </si>
  <si>
    <t>West region has very less number of stores</t>
  </si>
  <si>
    <t>Product ID</t>
  </si>
  <si>
    <t>Number of sales</t>
  </si>
  <si>
    <t>Total Quantity got sold</t>
  </si>
  <si>
    <t xml:space="preserve">Maximum sales happen in </t>
  </si>
  <si>
    <t>XLOOKUP(MAX(B4:B103),B4:B103,A4:A103,FALSE)</t>
  </si>
  <si>
    <t>Minimum sales happen in</t>
  </si>
  <si>
    <t>XLOOKUP(MIN(B4:B103),B4:B103,A4:A103,FALSE)</t>
  </si>
  <si>
    <t>Highest quantity sold in product</t>
  </si>
  <si>
    <t>XLOOKUP(MAX(C4:C103),C4:C103,A4:A103,FALSE)</t>
  </si>
  <si>
    <t>Minimum quantity sold in product</t>
  </si>
  <si>
    <t>XLOOKUP(Min(C4:C103),C4:C103,A4:A103,FALSE)</t>
  </si>
  <si>
    <t>XLOOKUP(MAX(D4:D103),D4:D103,A4:A103,FALSE)</t>
  </si>
  <si>
    <t>Customer Name</t>
  </si>
  <si>
    <t>Customer city</t>
  </si>
  <si>
    <t>Customer state</t>
  </si>
  <si>
    <t>Product category</t>
  </si>
  <si>
    <t>Sub category</t>
  </si>
  <si>
    <t>cost</t>
  </si>
  <si>
    <t>Store name</t>
  </si>
  <si>
    <t>Store region</t>
  </si>
  <si>
    <t>Store city</t>
  </si>
  <si>
    <t>store  type</t>
  </si>
  <si>
    <t>Total Revenue</t>
  </si>
  <si>
    <t>Maximum revenue</t>
  </si>
  <si>
    <t>Mininum revenue</t>
  </si>
  <si>
    <t>Total Revenue for each product</t>
  </si>
  <si>
    <t>Cities</t>
  </si>
  <si>
    <t>Total Revenue in each city</t>
  </si>
  <si>
    <t>Maximum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</si>
  <si>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</si>
  <si>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</si>
  <si>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</si>
  <si>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</si>
  <si>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</si>
  <si>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</si>
  <si>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</si>
  <si>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</si>
  <si>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</si>
  <si>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</si>
  <si>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Sum</t>
  </si>
  <si>
    <t>Count</t>
  </si>
  <si>
    <t>Largest(1)</t>
  </si>
  <si>
    <t>Smallest(1)</t>
  </si>
  <si>
    <t>Confidence Level(95.0%)</t>
  </si>
  <si>
    <t>Descriptive Analysis using tool pak</t>
  </si>
  <si>
    <t>Customer names</t>
  </si>
  <si>
    <t>sales amount</t>
  </si>
  <si>
    <t>Customer name who generates highest revenue</t>
  </si>
  <si>
    <t>XLOOKUP(MAX(B4:B493),B4:B493,A4:A493,FALSE)</t>
  </si>
  <si>
    <t>store name</t>
  </si>
  <si>
    <t>sales in each store</t>
  </si>
  <si>
    <t>Quantity sold</t>
  </si>
  <si>
    <t>2023</t>
  </si>
  <si>
    <t>2024</t>
  </si>
  <si>
    <t>2025</t>
  </si>
  <si>
    <t>Order year</t>
  </si>
  <si>
    <t xml:space="preserve">Revenue </t>
  </si>
  <si>
    <t>Payment type</t>
  </si>
  <si>
    <t>total revenue</t>
  </si>
  <si>
    <t>Most revenue is received through PayPal</t>
  </si>
  <si>
    <t>Product</t>
  </si>
  <si>
    <t>revenue</t>
  </si>
  <si>
    <t>Descriptive analytics</t>
  </si>
  <si>
    <t>Forecast(Count of Store_ID)</t>
  </si>
  <si>
    <t>Lower Confidence Bound(Count of Store_ID)</t>
  </si>
  <si>
    <t>Upper Confidence Bound(Count of Store_ID)</t>
  </si>
  <si>
    <t>Count of Store_ID2</t>
  </si>
  <si>
    <t xml:space="preserve">Total sales </t>
  </si>
  <si>
    <t>SUM(B4:B493)</t>
  </si>
  <si>
    <t>Number of customers</t>
  </si>
  <si>
    <t>Count(B4:B493)</t>
  </si>
  <si>
    <t>Count if the state is virginia</t>
  </si>
  <si>
    <t>COUNTIF(Customer_table[State],"Virginia")</t>
  </si>
  <si>
    <t>Sum if the category is electronics</t>
  </si>
  <si>
    <t>SUMIF(Product_table[Category],"Electronics",Product_table[Cost])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</si>
</sst>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4"/>
      <color theme="1"/>
      <name val="Calibri"/>
      <family val="2"/>
      <scheme val="minor"/>
    </font>
    <font>
      <b/>
      <sz val="11"/>
      <name val="Calibri"/>
      <family val="2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2" fillId="2" borderId="0" xfId="0" applyFont="1" applyFill="1"/>
    <xf numFmtId="0" fontId="0" fillId="2" borderId="0" xfId="0" applyFill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164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  <xf numFmtId="164" fontId="1" fillId="0" borderId="0" xfId="0" applyNumberFormat="1" applyFont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3" fillId="0" borderId="1" xfId="0" applyFont="1" applyBorder="1" applyAlignment="1">
      <alignment horizontal="center" vertical="top"/>
    </xf>
    <xf numFmtId="1" fontId="3" fillId="0" borderId="1" xfId="0" applyNumberFormat="1" applyFont="1" applyBorder="1" applyAlignment="1">
      <alignment horizontal="center" vertical="top"/>
    </xf>
    <xf numFmtId="2" fontId="3" fillId="0" borderId="1" xfId="0" applyNumberFormat="1" applyFont="1" applyBorder="1" applyAlignment="1">
      <alignment horizontal="center" vertical="top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0" borderId="0" xfId="0" applyFill="1" applyBorder="1" applyAlignment="1"/>
    <xf numFmtId="0" fontId="0" fillId="0" borderId="2" xfId="0" applyFill="1" applyBorder="1" applyAlignment="1"/>
    <xf numFmtId="0" fontId="4" fillId="0" borderId="3" xfId="0" applyFont="1" applyFill="1" applyBorder="1" applyAlignment="1">
      <alignment horizontal="centerContinuous"/>
    </xf>
  </cellXfs>
  <cellStyles count="1">
    <cellStyle name="Normal" xfId="0" builtinId="0"/>
  </cellStyles>
  <dxfs count="69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" formatCode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" formatCode="0"/>
    </dxf>
    <dxf>
      <numFmt numFmtId="2" formatCode="0.00"/>
    </dxf>
    <dxf>
      <numFmt numFmtId="2" formatCode="0.00"/>
    </dxf>
    <dxf>
      <numFmt numFmtId="30" formatCode="@"/>
    </dxf>
    <dxf>
      <numFmt numFmtId="2" formatCode="0.00"/>
    </dxf>
    <dxf>
      <numFmt numFmtId="2" formatCode="0.00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19" formatCode="dd/mm/yyyy"/>
    </dxf>
    <dxf>
      <numFmt numFmtId="30" formatCode="@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" formatCode="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30" formatCode="@"/>
    </dxf>
    <dxf>
      <numFmt numFmtId="30" formatCode="@"/>
    </dxf>
    <dxf>
      <numFmt numFmtId="1" formatCode="0"/>
    </dxf>
    <dxf>
      <numFmt numFmtId="30" formatCode="@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2" formatCode="0.00"/>
    </dxf>
    <dxf>
      <numFmt numFmtId="30" formatCode="@"/>
    </dxf>
    <dxf>
      <numFmt numFmtId="2" formatCode="0.00"/>
    </dxf>
    <dxf>
      <numFmt numFmtId="2" formatCode="0.00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19" formatCode="dd/mm/yyyy"/>
    </dxf>
    <dxf>
      <numFmt numFmtId="30" formatCode="@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3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5.xml"/><Relationship Id="rId27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129619049984683E-2"/>
          <c:y val="4.5325779036827198E-2"/>
          <c:w val="0.92645818326336971"/>
          <c:h val="0.58952688987530955"/>
        </c:manualLayout>
      </c:layout>
      <c:lineChart>
        <c:grouping val="standard"/>
        <c:varyColors val="0"/>
        <c:ser>
          <c:idx val="0"/>
          <c:order val="0"/>
          <c:tx>
            <c:strRef>
              <c:f>'Forecast for region vs store'!$B$1</c:f>
              <c:strCache>
                <c:ptCount val="1"/>
                <c:pt idx="0">
                  <c:v>Count of Store_ID2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'Forecast for region vs store'!$B$2:$B$10</c:f>
              <c:numCache>
                <c:formatCode>General</c:formatCode>
                <c:ptCount val="9"/>
                <c:pt idx="0">
                  <c:v>2</c:v>
                </c:pt>
                <c:pt idx="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EA-4954-9EE6-B640E7091A74}"/>
            </c:ext>
          </c:extLst>
        </c:ser>
        <c:ser>
          <c:idx val="1"/>
          <c:order val="1"/>
          <c:tx>
            <c:strRef>
              <c:f>'Forecast for region vs store'!$C$1</c:f>
              <c:strCache>
                <c:ptCount val="1"/>
                <c:pt idx="0">
                  <c:v>Forecast(Count of Store_ID)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'Forecast for region vs store'!$A$2:$A$10</c:f>
              <c:numCache>
                <c:formatCode>General</c:formatCode>
                <c:ptCount val="9"/>
                <c:pt idx="0">
                  <c:v>2</c:v>
                </c:pt>
                <c:pt idx="1">
                  <c:v>6</c:v>
                </c:pt>
                <c:pt idx="2">
                  <c:v>10</c:v>
                </c:pt>
                <c:pt idx="3">
                  <c:v>14</c:v>
                </c:pt>
                <c:pt idx="4">
                  <c:v>18</c:v>
                </c:pt>
                <c:pt idx="5">
                  <c:v>22</c:v>
                </c:pt>
                <c:pt idx="6">
                  <c:v>26</c:v>
                </c:pt>
                <c:pt idx="7">
                  <c:v>30</c:v>
                </c:pt>
                <c:pt idx="8">
                  <c:v>32</c:v>
                </c:pt>
              </c:numCache>
            </c:numRef>
          </c:cat>
          <c:val>
            <c:numRef>
              <c:f>'Forecast for region vs store'!$C$2:$C$10</c:f>
              <c:numCache>
                <c:formatCode>General</c:formatCode>
                <c:ptCount val="9"/>
                <c:pt idx="1">
                  <c:v>6</c:v>
                </c:pt>
                <c:pt idx="2">
                  <c:v>10</c:v>
                </c:pt>
                <c:pt idx="3">
                  <c:v>14</c:v>
                </c:pt>
                <c:pt idx="4">
                  <c:v>18</c:v>
                </c:pt>
                <c:pt idx="5">
                  <c:v>22</c:v>
                </c:pt>
                <c:pt idx="6">
                  <c:v>26</c:v>
                </c:pt>
                <c:pt idx="7">
                  <c:v>30</c:v>
                </c:pt>
                <c:pt idx="8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EA-4954-9EE6-B640E7091A74}"/>
            </c:ext>
          </c:extLst>
        </c:ser>
        <c:ser>
          <c:idx val="2"/>
          <c:order val="2"/>
          <c:tx>
            <c:strRef>
              <c:f>'Forecast for region vs store'!$D$1</c:f>
              <c:strCache>
                <c:ptCount val="1"/>
                <c:pt idx="0">
                  <c:v>Lower Confidence Bound(Count of Store_ID)</c:v>
                </c:pt>
              </c:strCache>
            </c:strRef>
          </c:tx>
          <c:spPr>
            <a:ln w="12700" cap="rnd">
              <a:solidFill>
                <a:srgbClr val="C0504D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'Forecast for region vs store'!$A$2:$A$10</c:f>
              <c:numCache>
                <c:formatCode>General</c:formatCode>
                <c:ptCount val="9"/>
                <c:pt idx="0">
                  <c:v>2</c:v>
                </c:pt>
                <c:pt idx="1">
                  <c:v>6</c:v>
                </c:pt>
                <c:pt idx="2">
                  <c:v>10</c:v>
                </c:pt>
                <c:pt idx="3">
                  <c:v>14</c:v>
                </c:pt>
                <c:pt idx="4">
                  <c:v>18</c:v>
                </c:pt>
                <c:pt idx="5">
                  <c:v>22</c:v>
                </c:pt>
                <c:pt idx="6">
                  <c:v>26</c:v>
                </c:pt>
                <c:pt idx="7">
                  <c:v>30</c:v>
                </c:pt>
                <c:pt idx="8">
                  <c:v>32</c:v>
                </c:pt>
              </c:numCache>
            </c:numRef>
          </c:cat>
          <c:val>
            <c:numRef>
              <c:f>'Forecast for region vs store'!$D$2:$D$10</c:f>
              <c:numCache>
                <c:formatCode>0.00</c:formatCode>
                <c:ptCount val="9"/>
                <c:pt idx="1">
                  <c:v>6</c:v>
                </c:pt>
                <c:pt idx="2">
                  <c:v>10</c:v>
                </c:pt>
                <c:pt idx="3">
                  <c:v>14</c:v>
                </c:pt>
                <c:pt idx="4">
                  <c:v>18</c:v>
                </c:pt>
                <c:pt idx="5">
                  <c:v>22</c:v>
                </c:pt>
                <c:pt idx="6">
                  <c:v>26</c:v>
                </c:pt>
                <c:pt idx="7">
                  <c:v>30</c:v>
                </c:pt>
                <c:pt idx="8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0EA-4954-9EE6-B640E7091A74}"/>
            </c:ext>
          </c:extLst>
        </c:ser>
        <c:ser>
          <c:idx val="3"/>
          <c:order val="3"/>
          <c:tx>
            <c:strRef>
              <c:f>'Forecast for region vs store'!$E$1</c:f>
              <c:strCache>
                <c:ptCount val="1"/>
                <c:pt idx="0">
                  <c:v>Upper Confidence Bound(Count of Store_ID)</c:v>
                </c:pt>
              </c:strCache>
            </c:strRef>
          </c:tx>
          <c:spPr>
            <a:ln w="12700" cap="rnd">
              <a:solidFill>
                <a:srgbClr val="C0504D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'Forecast for region vs store'!$A$2:$A$10</c:f>
              <c:numCache>
                <c:formatCode>General</c:formatCode>
                <c:ptCount val="9"/>
                <c:pt idx="0">
                  <c:v>2</c:v>
                </c:pt>
                <c:pt idx="1">
                  <c:v>6</c:v>
                </c:pt>
                <c:pt idx="2">
                  <c:v>10</c:v>
                </c:pt>
                <c:pt idx="3">
                  <c:v>14</c:v>
                </c:pt>
                <c:pt idx="4">
                  <c:v>18</c:v>
                </c:pt>
                <c:pt idx="5">
                  <c:v>22</c:v>
                </c:pt>
                <c:pt idx="6">
                  <c:v>26</c:v>
                </c:pt>
                <c:pt idx="7">
                  <c:v>30</c:v>
                </c:pt>
                <c:pt idx="8">
                  <c:v>32</c:v>
                </c:pt>
              </c:numCache>
            </c:numRef>
          </c:cat>
          <c:val>
            <c:numRef>
              <c:f>'Forecast for region vs store'!$E$2:$E$10</c:f>
              <c:numCache>
                <c:formatCode>0.00</c:formatCode>
                <c:ptCount val="9"/>
                <c:pt idx="1">
                  <c:v>6</c:v>
                </c:pt>
                <c:pt idx="2">
                  <c:v>10</c:v>
                </c:pt>
                <c:pt idx="3">
                  <c:v>14</c:v>
                </c:pt>
                <c:pt idx="4">
                  <c:v>18</c:v>
                </c:pt>
                <c:pt idx="5">
                  <c:v>22</c:v>
                </c:pt>
                <c:pt idx="6">
                  <c:v>26</c:v>
                </c:pt>
                <c:pt idx="7">
                  <c:v>30</c:v>
                </c:pt>
                <c:pt idx="8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0EA-4954-9EE6-B640E7091A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1142127"/>
        <c:axId val="928489456"/>
      </c:lineChart>
      <c:catAx>
        <c:axId val="451142127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489456"/>
        <c:crosses val="autoZero"/>
        <c:auto val="1"/>
        <c:lblAlgn val="ctr"/>
        <c:lblOffset val="100"/>
        <c:noMultiLvlLbl val="0"/>
      </c:catAx>
      <c:valAx>
        <c:axId val="928489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142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dataset.xlsx]Category vs sales!PivotTable4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revenue</a:t>
            </a:r>
            <a:r>
              <a:rPr lang="en-US" baseline="0"/>
              <a:t> based on Product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'Category vs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multiLvlStrRef>
              <c:f>'Category vs sales'!$A$4:$A$35</c:f>
              <c:multiLvlStrCache>
                <c:ptCount val="26"/>
                <c:lvl>
                  <c:pt idx="0">
                    <c:v>Fragrance</c:v>
                  </c:pt>
                  <c:pt idx="1">
                    <c:v>Grooming</c:v>
                  </c:pt>
                  <c:pt idx="2">
                    <c:v>Haircare</c:v>
                  </c:pt>
                  <c:pt idx="3">
                    <c:v>Makeup</c:v>
                  </c:pt>
                  <c:pt idx="4">
                    <c:v>Skincare</c:v>
                  </c:pt>
                  <c:pt idx="5">
                    <c:v>Accessories</c:v>
                  </c:pt>
                  <c:pt idx="6">
                    <c:v>Bottoms</c:v>
                  </c:pt>
                  <c:pt idx="7">
                    <c:v>Footwear</c:v>
                  </c:pt>
                  <c:pt idx="8">
                    <c:v>Outerwear</c:v>
                  </c:pt>
                  <c:pt idx="9">
                    <c:v>Tops</c:v>
                  </c:pt>
                  <c:pt idx="10">
                    <c:v>Accessories</c:v>
                  </c:pt>
                  <c:pt idx="11">
                    <c:v>Appliances</c:v>
                  </c:pt>
                  <c:pt idx="12">
                    <c:v>Audio</c:v>
                  </c:pt>
                  <c:pt idx="13">
                    <c:v>Computer</c:v>
                  </c:pt>
                  <c:pt idx="14">
                    <c:v>Mobile</c:v>
                  </c:pt>
                  <c:pt idx="15">
                    <c:v>Appliances</c:v>
                  </c:pt>
                  <c:pt idx="16">
                    <c:v>Decor</c:v>
                  </c:pt>
                  <c:pt idx="17">
                    <c:v>Furniture</c:v>
                  </c:pt>
                  <c:pt idx="18">
                    <c:v>Kitchen</c:v>
                  </c:pt>
                  <c:pt idx="19">
                    <c:v>Lighting</c:v>
                  </c:pt>
                  <c:pt idx="20">
                    <c:v>Storage</c:v>
                  </c:pt>
                  <c:pt idx="21">
                    <c:v>Accessories</c:v>
                  </c:pt>
                  <c:pt idx="22">
                    <c:v>Equipment</c:v>
                  </c:pt>
                  <c:pt idx="23">
                    <c:v>Fitness</c:v>
                  </c:pt>
                  <c:pt idx="24">
                    <c:v>Outdoor</c:v>
                  </c:pt>
                  <c:pt idx="25">
                    <c:v>Team Sports</c:v>
                  </c:pt>
                </c:lvl>
                <c:lvl>
                  <c:pt idx="0">
                    <c:v>Beauty</c:v>
                  </c:pt>
                  <c:pt idx="5">
                    <c:v>Clothing</c:v>
                  </c:pt>
                  <c:pt idx="10">
                    <c:v>Electronics</c:v>
                  </c:pt>
                  <c:pt idx="15">
                    <c:v>Home</c:v>
                  </c:pt>
                  <c:pt idx="21">
                    <c:v>Sports</c:v>
                  </c:pt>
                </c:lvl>
              </c:multiLvlStrCache>
            </c:multiLvlStrRef>
          </c:cat>
          <c:val>
            <c:numRef>
              <c:f>'Category vs sales'!$B$4:$B$35</c:f>
              <c:numCache>
                <c:formatCode>0.00</c:formatCode>
                <c:ptCount val="26"/>
                <c:pt idx="0">
                  <c:v>54923.199088632951</c:v>
                </c:pt>
                <c:pt idx="1">
                  <c:v>25212.02</c:v>
                </c:pt>
                <c:pt idx="2">
                  <c:v>119336.09999999999</c:v>
                </c:pt>
                <c:pt idx="3">
                  <c:v>75741.806230302376</c:v>
                </c:pt>
                <c:pt idx="4">
                  <c:v>106312.95</c:v>
                </c:pt>
                <c:pt idx="5">
                  <c:v>94596.46</c:v>
                </c:pt>
                <c:pt idx="6">
                  <c:v>79182.549999999988</c:v>
                </c:pt>
                <c:pt idx="7">
                  <c:v>107211.90999999997</c:v>
                </c:pt>
                <c:pt idx="8">
                  <c:v>110137.70999999998</c:v>
                </c:pt>
                <c:pt idx="9">
                  <c:v>51622.867904761915</c:v>
                </c:pt>
                <c:pt idx="10">
                  <c:v>176880.50431647472</c:v>
                </c:pt>
                <c:pt idx="11">
                  <c:v>62386.751913827669</c:v>
                </c:pt>
                <c:pt idx="12">
                  <c:v>121741.16191382767</c:v>
                </c:pt>
                <c:pt idx="13">
                  <c:v>181939.68999999994</c:v>
                </c:pt>
                <c:pt idx="14">
                  <c:v>50615.34</c:v>
                </c:pt>
                <c:pt idx="15">
                  <c:v>25336.149999999998</c:v>
                </c:pt>
                <c:pt idx="16">
                  <c:v>179088.36585463659</c:v>
                </c:pt>
                <c:pt idx="17">
                  <c:v>45332.890000000014</c:v>
                </c:pt>
                <c:pt idx="18">
                  <c:v>114534.87203508771</c:v>
                </c:pt>
                <c:pt idx="19">
                  <c:v>85799.392595531914</c:v>
                </c:pt>
                <c:pt idx="20">
                  <c:v>52885.599999999991</c:v>
                </c:pt>
                <c:pt idx="21">
                  <c:v>158932.49000000005</c:v>
                </c:pt>
                <c:pt idx="22">
                  <c:v>102393.76999999997</c:v>
                </c:pt>
                <c:pt idx="23">
                  <c:v>166481.84</c:v>
                </c:pt>
                <c:pt idx="24">
                  <c:v>57864.380000000012</c:v>
                </c:pt>
                <c:pt idx="25">
                  <c:v>149767.55000000002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A9-4D49-8862-ADE6AB71F8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35281728"/>
        <c:axId val="928435696"/>
        <c:axId val="0"/>
      </c:bar3DChart>
      <c:catAx>
        <c:axId val="935281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435696"/>
        <c:crosses val="autoZero"/>
        <c:auto val="1"/>
        <c:lblAlgn val="ctr"/>
        <c:lblOffset val="100"/>
        <c:noMultiLvlLbl val="0"/>
      </c:catAx>
      <c:valAx>
        <c:axId val="928435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5281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dataset.xlsx]Customer vs gender!PivotTable3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398252731873509"/>
          <c:y val="0.20978897637795277"/>
          <c:w val="0.5751492104779542"/>
          <c:h val="0.527953133858267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'Customer vs gender'!$B$3</c:f>
              <c:strCache>
                <c:ptCount val="1"/>
                <c:pt idx="0">
                  <c:v>Count of Customer_ID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 vs gender'!$A$4:$A$6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'Customer vs gender'!$B$4:$B$6</c:f>
              <c:numCache>
                <c:formatCode>General</c:formatCode>
                <c:ptCount val="2"/>
                <c:pt idx="0">
                  <c:v>262</c:v>
                </c:pt>
                <c:pt idx="1">
                  <c:v>238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85-4BB3-8924-D8051CBE9413}"/>
            </c:ext>
          </c:extLst>
        </c:ser>
        <c:ser>
          <c:idx val="1"/>
          <c:order val="1"/>
          <c:tx>
            <c:strRef>
              <c:f>'Customer vs gender'!$C$3</c:f>
              <c:strCache>
                <c:ptCount val="1"/>
                <c:pt idx="0">
                  <c:v>Average of 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'Customer vs gender'!$A$4:$A$6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'Customer vs gender'!$C$4:$C$6</c:f>
              <c:numCache>
                <c:formatCode>0</c:formatCode>
                <c:ptCount val="2"/>
                <c:pt idx="0">
                  <c:v>41.759541984732827</c:v>
                </c:pt>
                <c:pt idx="1">
                  <c:v>41.344537815126053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85-4BB3-8924-D8051CBE94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3735472"/>
        <c:axId val="1380504816"/>
      </c:barChart>
      <c:catAx>
        <c:axId val="1153735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0504816"/>
        <c:crosses val="autoZero"/>
        <c:auto val="1"/>
        <c:lblAlgn val="ctr"/>
        <c:lblOffset val="100"/>
        <c:noMultiLvlLbl val="0"/>
      </c:catAx>
      <c:valAx>
        <c:axId val="1380504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735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dataset.xlsx]city vs sales!PivotTable6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Revenue</a:t>
            </a:r>
            <a:r>
              <a:rPr lang="en-US" baseline="0"/>
              <a:t> in each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'city vs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'city vs sales'!$A$4:$A$480</c:f>
              <c:strCache>
                <c:ptCount val="476"/>
                <c:pt idx="0">
                  <c:v>Aaronmouth</c:v>
                </c:pt>
                <c:pt idx="1">
                  <c:v>Aguilarland</c:v>
                </c:pt>
                <c:pt idx="2">
                  <c:v>Aliciahaven</c:v>
                </c:pt>
                <c:pt idx="3">
                  <c:v>Amandaborough</c:v>
                </c:pt>
                <c:pt idx="4">
                  <c:v>Amandaside</c:v>
                </c:pt>
                <c:pt idx="5">
                  <c:v>Amberburgh</c:v>
                </c:pt>
                <c:pt idx="6">
                  <c:v>Amybury</c:v>
                </c:pt>
                <c:pt idx="7">
                  <c:v>Anabury</c:v>
                </c:pt>
                <c:pt idx="8">
                  <c:v>Andersonside</c:v>
                </c:pt>
                <c:pt idx="9">
                  <c:v>Andrewsfurt</c:v>
                </c:pt>
                <c:pt idx="10">
                  <c:v>Andrewsland</c:v>
                </c:pt>
                <c:pt idx="11">
                  <c:v>Anitaland</c:v>
                </c:pt>
                <c:pt idx="12">
                  <c:v>Anthonymouth</c:v>
                </c:pt>
                <c:pt idx="13">
                  <c:v>Ashleymouth</c:v>
                </c:pt>
                <c:pt idx="14">
                  <c:v>Ashleystad</c:v>
                </c:pt>
                <c:pt idx="15">
                  <c:v>Austinfurt</c:v>
                </c:pt>
                <c:pt idx="16">
                  <c:v>Avilahaven</c:v>
                </c:pt>
                <c:pt idx="17">
                  <c:v>Benjaminton</c:v>
                </c:pt>
                <c:pt idx="18">
                  <c:v>Bergermouth</c:v>
                </c:pt>
                <c:pt idx="19">
                  <c:v>Bethanyton</c:v>
                </c:pt>
                <c:pt idx="20">
                  <c:v>Bookertown</c:v>
                </c:pt>
                <c:pt idx="21">
                  <c:v>Brandontown</c:v>
                </c:pt>
                <c:pt idx="22">
                  <c:v>Brandonville</c:v>
                </c:pt>
                <c:pt idx="23">
                  <c:v>Brendaburgh</c:v>
                </c:pt>
                <c:pt idx="24">
                  <c:v>Brendastad</c:v>
                </c:pt>
                <c:pt idx="25">
                  <c:v>Brianchester</c:v>
                </c:pt>
                <c:pt idx="26">
                  <c:v>Brownburgh</c:v>
                </c:pt>
                <c:pt idx="27">
                  <c:v>Brownport</c:v>
                </c:pt>
                <c:pt idx="28">
                  <c:v>Brownshire</c:v>
                </c:pt>
                <c:pt idx="29">
                  <c:v>Bryanmouth</c:v>
                </c:pt>
                <c:pt idx="30">
                  <c:v>Burkefurt</c:v>
                </c:pt>
                <c:pt idx="31">
                  <c:v>Butlerberg</c:v>
                </c:pt>
                <c:pt idx="32">
                  <c:v>Cannonberg</c:v>
                </c:pt>
                <c:pt idx="33">
                  <c:v>Carolview</c:v>
                </c:pt>
                <c:pt idx="34">
                  <c:v>Cartershire</c:v>
                </c:pt>
                <c:pt idx="35">
                  <c:v>Chambersberg</c:v>
                </c:pt>
                <c:pt idx="36">
                  <c:v>Chambersfurt</c:v>
                </c:pt>
                <c:pt idx="37">
                  <c:v>Cheyenneborough</c:v>
                </c:pt>
                <c:pt idx="38">
                  <c:v>Christianstad</c:v>
                </c:pt>
                <c:pt idx="39">
                  <c:v>Christopherland</c:v>
                </c:pt>
                <c:pt idx="40">
                  <c:v>Chungmouth</c:v>
                </c:pt>
                <c:pt idx="41">
                  <c:v>Cindyton</c:v>
                </c:pt>
                <c:pt idx="42">
                  <c:v>Clarkeside</c:v>
                </c:pt>
                <c:pt idx="43">
                  <c:v>Clarkport</c:v>
                </c:pt>
                <c:pt idx="44">
                  <c:v>Danielland</c:v>
                </c:pt>
                <c:pt idx="45">
                  <c:v>Danielstad</c:v>
                </c:pt>
                <c:pt idx="46">
                  <c:v>Darleneton</c:v>
                </c:pt>
                <c:pt idx="47">
                  <c:v>Dawnstad</c:v>
                </c:pt>
                <c:pt idx="48">
                  <c:v>Dawsonbury</c:v>
                </c:pt>
                <c:pt idx="49">
                  <c:v>Dawsonchester</c:v>
                </c:pt>
                <c:pt idx="50">
                  <c:v>Deborahberg</c:v>
                </c:pt>
                <c:pt idx="51">
                  <c:v>Deborahborough</c:v>
                </c:pt>
                <c:pt idx="52">
                  <c:v>Deniseberg</c:v>
                </c:pt>
                <c:pt idx="53">
                  <c:v>Dominiquefort</c:v>
                </c:pt>
                <c:pt idx="54">
                  <c:v>Donaldsontown</c:v>
                </c:pt>
                <c:pt idx="55">
                  <c:v>Donaldton</c:v>
                </c:pt>
                <c:pt idx="56">
                  <c:v>Dwaynemouth</c:v>
                </c:pt>
                <c:pt idx="57">
                  <c:v>East Amandamouth</c:v>
                </c:pt>
                <c:pt idx="58">
                  <c:v>East Amy</c:v>
                </c:pt>
                <c:pt idx="59">
                  <c:v>East Andrea</c:v>
                </c:pt>
                <c:pt idx="60">
                  <c:v>East Audrey</c:v>
                </c:pt>
                <c:pt idx="61">
                  <c:v>East Christopherhaven</c:v>
                </c:pt>
                <c:pt idx="62">
                  <c:v>East Crystalton</c:v>
                </c:pt>
                <c:pt idx="63">
                  <c:v>East Davidmouth</c:v>
                </c:pt>
                <c:pt idx="64">
                  <c:v>East Dillonview</c:v>
                </c:pt>
                <c:pt idx="65">
                  <c:v>East Donna</c:v>
                </c:pt>
                <c:pt idx="66">
                  <c:v>East Ellen</c:v>
                </c:pt>
                <c:pt idx="67">
                  <c:v>East Jenna</c:v>
                </c:pt>
                <c:pt idx="68">
                  <c:v>East Jennifer</c:v>
                </c:pt>
                <c:pt idx="69">
                  <c:v>East Jeremy</c:v>
                </c:pt>
                <c:pt idx="70">
                  <c:v>East Jessicaborough</c:v>
                </c:pt>
                <c:pt idx="71">
                  <c:v>East Johntown</c:v>
                </c:pt>
                <c:pt idx="72">
                  <c:v>East Josephside</c:v>
                </c:pt>
                <c:pt idx="73">
                  <c:v>East Julie</c:v>
                </c:pt>
                <c:pt idx="74">
                  <c:v>East Justin</c:v>
                </c:pt>
                <c:pt idx="75">
                  <c:v>East Krista</c:v>
                </c:pt>
                <c:pt idx="76">
                  <c:v>East Linda</c:v>
                </c:pt>
                <c:pt idx="77">
                  <c:v>East Matthew</c:v>
                </c:pt>
                <c:pt idx="78">
                  <c:v>East Michaelton</c:v>
                </c:pt>
                <c:pt idx="79">
                  <c:v>East Michellemouth</c:v>
                </c:pt>
                <c:pt idx="80">
                  <c:v>East Patriciafort</c:v>
                </c:pt>
                <c:pt idx="81">
                  <c:v>East Peterbury</c:v>
                </c:pt>
                <c:pt idx="82">
                  <c:v>East Richard</c:v>
                </c:pt>
                <c:pt idx="83">
                  <c:v>East Rodney</c:v>
                </c:pt>
                <c:pt idx="84">
                  <c:v>East Valerieview</c:v>
                </c:pt>
                <c:pt idx="85">
                  <c:v>East Yvette</c:v>
                </c:pt>
                <c:pt idx="86">
                  <c:v>Edwardborough</c:v>
                </c:pt>
                <c:pt idx="87">
                  <c:v>Edwardland</c:v>
                </c:pt>
                <c:pt idx="88">
                  <c:v>Edwardsfort</c:v>
                </c:pt>
                <c:pt idx="89">
                  <c:v>Emilytown</c:v>
                </c:pt>
                <c:pt idx="90">
                  <c:v>Ericshire</c:v>
                </c:pt>
                <c:pt idx="91">
                  <c:v>Espinozaberg</c:v>
                </c:pt>
                <c:pt idx="92">
                  <c:v>Estradaside</c:v>
                </c:pt>
                <c:pt idx="93">
                  <c:v>Fischerborough</c:v>
                </c:pt>
                <c:pt idx="94">
                  <c:v>Floydton</c:v>
                </c:pt>
                <c:pt idx="95">
                  <c:v>Fostermouth</c:v>
                </c:pt>
                <c:pt idx="96">
                  <c:v>Frostmouth</c:v>
                </c:pt>
                <c:pt idx="97">
                  <c:v>Garciaborough</c:v>
                </c:pt>
                <c:pt idx="98">
                  <c:v>Garciamouth</c:v>
                </c:pt>
                <c:pt idx="99">
                  <c:v>Garciaview</c:v>
                </c:pt>
                <c:pt idx="100">
                  <c:v>Garyberg</c:v>
                </c:pt>
                <c:pt idx="101">
                  <c:v>Garzafort</c:v>
                </c:pt>
                <c:pt idx="102">
                  <c:v>Gilltown</c:v>
                </c:pt>
                <c:pt idx="103">
                  <c:v>Gonzalezbury</c:v>
                </c:pt>
                <c:pt idx="104">
                  <c:v>Gonzalezfort</c:v>
                </c:pt>
                <c:pt idx="105">
                  <c:v>Grahamfurt</c:v>
                </c:pt>
                <c:pt idx="106">
                  <c:v>Grahamstad</c:v>
                </c:pt>
                <c:pt idx="107">
                  <c:v>Grayland</c:v>
                </c:pt>
                <c:pt idx="108">
                  <c:v>Gregoryview</c:v>
                </c:pt>
                <c:pt idx="109">
                  <c:v>Guerreroport</c:v>
                </c:pt>
                <c:pt idx="110">
                  <c:v>Gutierrezstad</c:v>
                </c:pt>
                <c:pt idx="111">
                  <c:v>Hartmanside</c:v>
                </c:pt>
                <c:pt idx="112">
                  <c:v>Hartmouth</c:v>
                </c:pt>
                <c:pt idx="113">
                  <c:v>Heathfort</c:v>
                </c:pt>
                <c:pt idx="114">
                  <c:v>Hessmouth</c:v>
                </c:pt>
                <c:pt idx="115">
                  <c:v>Hubbardborough</c:v>
                </c:pt>
                <c:pt idx="116">
                  <c:v>Hudsonfort</c:v>
                </c:pt>
                <c:pt idx="117">
                  <c:v>Hughesview</c:v>
                </c:pt>
                <c:pt idx="118">
                  <c:v>Hutchinsonville</c:v>
                </c:pt>
                <c:pt idx="119">
                  <c:v>Jaredville</c:v>
                </c:pt>
                <c:pt idx="120">
                  <c:v>Jasonton</c:v>
                </c:pt>
                <c:pt idx="121">
                  <c:v>Jennifermouth</c:v>
                </c:pt>
                <c:pt idx="122">
                  <c:v>Jennifertown</c:v>
                </c:pt>
                <c:pt idx="123">
                  <c:v>Jessicaland</c:v>
                </c:pt>
                <c:pt idx="124">
                  <c:v>Jessicaport</c:v>
                </c:pt>
                <c:pt idx="125">
                  <c:v>Joelside</c:v>
                </c:pt>
                <c:pt idx="126">
                  <c:v>Johnsonbury</c:v>
                </c:pt>
                <c:pt idx="127">
                  <c:v>Johnsonland</c:v>
                </c:pt>
                <c:pt idx="128">
                  <c:v>Johnsonshire</c:v>
                </c:pt>
                <c:pt idx="129">
                  <c:v>Johnsonville</c:v>
                </c:pt>
                <c:pt idx="130">
                  <c:v>Johntown</c:v>
                </c:pt>
                <c:pt idx="131">
                  <c:v>Jonesbury</c:v>
                </c:pt>
                <c:pt idx="132">
                  <c:v>Jonesstad</c:v>
                </c:pt>
                <c:pt idx="133">
                  <c:v>Joseland</c:v>
                </c:pt>
                <c:pt idx="134">
                  <c:v>Josephchester</c:v>
                </c:pt>
                <c:pt idx="135">
                  <c:v>Josephmouth</c:v>
                </c:pt>
                <c:pt idx="136">
                  <c:v>Justinberg</c:v>
                </c:pt>
                <c:pt idx="137">
                  <c:v>Kanebury</c:v>
                </c:pt>
                <c:pt idx="138">
                  <c:v>Karenmouth</c:v>
                </c:pt>
                <c:pt idx="139">
                  <c:v>Kathleenport</c:v>
                </c:pt>
                <c:pt idx="140">
                  <c:v>Kathrynport</c:v>
                </c:pt>
                <c:pt idx="141">
                  <c:v>Kathrynview</c:v>
                </c:pt>
                <c:pt idx="142">
                  <c:v>Kaufmanfurt</c:v>
                </c:pt>
                <c:pt idx="143">
                  <c:v>Kellyberg</c:v>
                </c:pt>
                <c:pt idx="144">
                  <c:v>Kellybury</c:v>
                </c:pt>
                <c:pt idx="145">
                  <c:v>Kellyside</c:v>
                </c:pt>
                <c:pt idx="146">
                  <c:v>Kelseybury</c:v>
                </c:pt>
                <c:pt idx="147">
                  <c:v>Kimburgh</c:v>
                </c:pt>
                <c:pt idx="148">
                  <c:v>Kingfort</c:v>
                </c:pt>
                <c:pt idx="149">
                  <c:v>Kramerview</c:v>
                </c:pt>
                <c:pt idx="150">
                  <c:v>Kylebury</c:v>
                </c:pt>
                <c:pt idx="151">
                  <c:v>Lake Alexandra</c:v>
                </c:pt>
                <c:pt idx="152">
                  <c:v>Lake Alice</c:v>
                </c:pt>
                <c:pt idx="153">
                  <c:v>Lake Allisonborough</c:v>
                </c:pt>
                <c:pt idx="154">
                  <c:v>Lake Alyssaburgh</c:v>
                </c:pt>
                <c:pt idx="155">
                  <c:v>Lake April</c:v>
                </c:pt>
                <c:pt idx="156">
                  <c:v>Lake Barryfurt</c:v>
                </c:pt>
                <c:pt idx="157">
                  <c:v>Lake Blaketon</c:v>
                </c:pt>
                <c:pt idx="158">
                  <c:v>Lake Brandontown</c:v>
                </c:pt>
                <c:pt idx="159">
                  <c:v>Lake Brandy</c:v>
                </c:pt>
                <c:pt idx="160">
                  <c:v>Lake Brett</c:v>
                </c:pt>
                <c:pt idx="161">
                  <c:v>Lake Carolyn</c:v>
                </c:pt>
                <c:pt idx="162">
                  <c:v>Lake Charlotte</c:v>
                </c:pt>
                <c:pt idx="163">
                  <c:v>Lake Christopher</c:v>
                </c:pt>
                <c:pt idx="164">
                  <c:v>Lake Danielleton</c:v>
                </c:pt>
                <c:pt idx="165">
                  <c:v>Lake Danielport</c:v>
                </c:pt>
                <c:pt idx="166">
                  <c:v>Lake David</c:v>
                </c:pt>
                <c:pt idx="167">
                  <c:v>Lake Elizabethside</c:v>
                </c:pt>
                <c:pt idx="168">
                  <c:v>Lake Howardberg</c:v>
                </c:pt>
                <c:pt idx="169">
                  <c:v>Lake James</c:v>
                </c:pt>
                <c:pt idx="170">
                  <c:v>Lake Johnside</c:v>
                </c:pt>
                <c:pt idx="171">
                  <c:v>Lake Josephport</c:v>
                </c:pt>
                <c:pt idx="172">
                  <c:v>Lake Kaylahaven</c:v>
                </c:pt>
                <c:pt idx="173">
                  <c:v>Lake Kristamouth</c:v>
                </c:pt>
                <c:pt idx="174">
                  <c:v>Lake Lisa</c:v>
                </c:pt>
                <c:pt idx="175">
                  <c:v>Lake Lisaland</c:v>
                </c:pt>
                <c:pt idx="176">
                  <c:v>Lake Mark</c:v>
                </c:pt>
                <c:pt idx="177">
                  <c:v>Lake Meganstad</c:v>
                </c:pt>
                <c:pt idx="178">
                  <c:v>Lake Melissashire</c:v>
                </c:pt>
                <c:pt idx="179">
                  <c:v>Lake Michael</c:v>
                </c:pt>
                <c:pt idx="180">
                  <c:v>Lake Monique</c:v>
                </c:pt>
                <c:pt idx="181">
                  <c:v>Lake Nathanfort</c:v>
                </c:pt>
                <c:pt idx="182">
                  <c:v>Lake Nicole</c:v>
                </c:pt>
                <c:pt idx="183">
                  <c:v>Lake Roberthaven</c:v>
                </c:pt>
                <c:pt idx="184">
                  <c:v>Lake Samanthafort</c:v>
                </c:pt>
                <c:pt idx="185">
                  <c:v>Lake Saramouth</c:v>
                </c:pt>
                <c:pt idx="186">
                  <c:v>Lake Shaneburgh</c:v>
                </c:pt>
                <c:pt idx="187">
                  <c:v>Lake Stevenfort</c:v>
                </c:pt>
                <c:pt idx="188">
                  <c:v>Lake Thomas</c:v>
                </c:pt>
                <c:pt idx="189">
                  <c:v>Lake Timothy</c:v>
                </c:pt>
                <c:pt idx="190">
                  <c:v>Lake Tylerfort</c:v>
                </c:pt>
                <c:pt idx="191">
                  <c:v>Lawsonhaven</c:v>
                </c:pt>
                <c:pt idx="192">
                  <c:v>Leahmouth</c:v>
                </c:pt>
                <c:pt idx="193">
                  <c:v>Leburgh</c:v>
                </c:pt>
                <c:pt idx="194">
                  <c:v>Longport</c:v>
                </c:pt>
                <c:pt idx="195">
                  <c:v>Luisfurt</c:v>
                </c:pt>
                <c:pt idx="196">
                  <c:v>Lyonsfort</c:v>
                </c:pt>
                <c:pt idx="197">
                  <c:v>Marthaborough</c:v>
                </c:pt>
                <c:pt idx="198">
                  <c:v>Masseyland</c:v>
                </c:pt>
                <c:pt idx="199">
                  <c:v>Matthewborough</c:v>
                </c:pt>
                <c:pt idx="200">
                  <c:v>Matthewbury</c:v>
                </c:pt>
                <c:pt idx="201">
                  <c:v>Maybury</c:v>
                </c:pt>
                <c:pt idx="202">
                  <c:v>Maynardton</c:v>
                </c:pt>
                <c:pt idx="203">
                  <c:v>Mcdanielfurt</c:v>
                </c:pt>
                <c:pt idx="204">
                  <c:v>Mcfarlandmouth</c:v>
                </c:pt>
                <c:pt idx="205">
                  <c:v>Melissashire</c:v>
                </c:pt>
                <c:pt idx="206">
                  <c:v>Melvinton</c:v>
                </c:pt>
                <c:pt idx="207">
                  <c:v>Michaelfort</c:v>
                </c:pt>
                <c:pt idx="208">
                  <c:v>Michaelton</c:v>
                </c:pt>
                <c:pt idx="209">
                  <c:v>Mikehaven</c:v>
                </c:pt>
                <c:pt idx="210">
                  <c:v>Millerfort</c:v>
                </c:pt>
                <c:pt idx="211">
                  <c:v>Millston</c:v>
                </c:pt>
                <c:pt idx="212">
                  <c:v>Molinabury</c:v>
                </c:pt>
                <c:pt idx="213">
                  <c:v>Mollyshire</c:v>
                </c:pt>
                <c:pt idx="214">
                  <c:v>Monicaview</c:v>
                </c:pt>
                <c:pt idx="215">
                  <c:v>Mooneyshire</c:v>
                </c:pt>
                <c:pt idx="216">
                  <c:v>Morrisburgh</c:v>
                </c:pt>
                <c:pt idx="217">
                  <c:v>Morrisbury</c:v>
                </c:pt>
                <c:pt idx="218">
                  <c:v>Morrismouth</c:v>
                </c:pt>
                <c:pt idx="219">
                  <c:v>Morrisville</c:v>
                </c:pt>
                <c:pt idx="220">
                  <c:v>Murphyfurt</c:v>
                </c:pt>
                <c:pt idx="221">
                  <c:v>Murphytown</c:v>
                </c:pt>
                <c:pt idx="222">
                  <c:v>Nathanshire</c:v>
                </c:pt>
                <c:pt idx="223">
                  <c:v>Nealview</c:v>
                </c:pt>
                <c:pt idx="224">
                  <c:v>New Amy</c:v>
                </c:pt>
                <c:pt idx="225">
                  <c:v>New Amyport</c:v>
                </c:pt>
                <c:pt idx="226">
                  <c:v>New Ana</c:v>
                </c:pt>
                <c:pt idx="227">
                  <c:v>New Angiefurt</c:v>
                </c:pt>
                <c:pt idx="228">
                  <c:v>New Anthonyfurt</c:v>
                </c:pt>
                <c:pt idx="229">
                  <c:v>New Becky</c:v>
                </c:pt>
                <c:pt idx="230">
                  <c:v>New Benjamin</c:v>
                </c:pt>
                <c:pt idx="231">
                  <c:v>New Brian</c:v>
                </c:pt>
                <c:pt idx="232">
                  <c:v>New Brianchester</c:v>
                </c:pt>
                <c:pt idx="233">
                  <c:v>New Daniel</c:v>
                </c:pt>
                <c:pt idx="234">
                  <c:v>New David</c:v>
                </c:pt>
                <c:pt idx="235">
                  <c:v>New Dawn</c:v>
                </c:pt>
                <c:pt idx="236">
                  <c:v>New Dawnton</c:v>
                </c:pt>
                <c:pt idx="237">
                  <c:v>New Dianebury</c:v>
                </c:pt>
                <c:pt idx="238">
                  <c:v>New Donnabury</c:v>
                </c:pt>
                <c:pt idx="239">
                  <c:v>New Edward</c:v>
                </c:pt>
                <c:pt idx="240">
                  <c:v>New Gabrielleville</c:v>
                </c:pt>
                <c:pt idx="241">
                  <c:v>New Jamesview</c:v>
                </c:pt>
                <c:pt idx="242">
                  <c:v>New Jasonmouth</c:v>
                </c:pt>
                <c:pt idx="243">
                  <c:v>New Jeffrey</c:v>
                </c:pt>
                <c:pt idx="244">
                  <c:v>New Jenniferburgh</c:v>
                </c:pt>
                <c:pt idx="245">
                  <c:v>New Jessechester</c:v>
                </c:pt>
                <c:pt idx="246">
                  <c:v>New Joseph</c:v>
                </c:pt>
                <c:pt idx="247">
                  <c:v>New Joshuatown</c:v>
                </c:pt>
                <c:pt idx="248">
                  <c:v>New Julia</c:v>
                </c:pt>
                <c:pt idx="249">
                  <c:v>New Juliemouth</c:v>
                </c:pt>
                <c:pt idx="250">
                  <c:v>New Katherine</c:v>
                </c:pt>
                <c:pt idx="251">
                  <c:v>New Kathrynland</c:v>
                </c:pt>
                <c:pt idx="252">
                  <c:v>New Laura</c:v>
                </c:pt>
                <c:pt idx="253">
                  <c:v>New Leahfurt</c:v>
                </c:pt>
                <c:pt idx="254">
                  <c:v>New Logan</c:v>
                </c:pt>
                <c:pt idx="255">
                  <c:v>New Maria</c:v>
                </c:pt>
                <c:pt idx="256">
                  <c:v>New Nicholasstad</c:v>
                </c:pt>
                <c:pt idx="257">
                  <c:v>New Paulstad</c:v>
                </c:pt>
                <c:pt idx="258">
                  <c:v>New Sarah</c:v>
                </c:pt>
                <c:pt idx="259">
                  <c:v>New Sean</c:v>
                </c:pt>
                <c:pt idx="260">
                  <c:v>New Tina</c:v>
                </c:pt>
                <c:pt idx="261">
                  <c:v>New William</c:v>
                </c:pt>
                <c:pt idx="262">
                  <c:v>Nicholasshire</c:v>
                </c:pt>
                <c:pt idx="263">
                  <c:v>Nicholastown</c:v>
                </c:pt>
                <c:pt idx="264">
                  <c:v>Nicoleborough</c:v>
                </c:pt>
                <c:pt idx="265">
                  <c:v>North Anthonychester</c:v>
                </c:pt>
                <c:pt idx="266">
                  <c:v>North Austinport</c:v>
                </c:pt>
                <c:pt idx="267">
                  <c:v>North Briannamouth</c:v>
                </c:pt>
                <c:pt idx="268">
                  <c:v>North Brookestad</c:v>
                </c:pt>
                <c:pt idx="269">
                  <c:v>North Christinemouth</c:v>
                </c:pt>
                <c:pt idx="270">
                  <c:v>North Codyport</c:v>
                </c:pt>
                <c:pt idx="271">
                  <c:v>North Curtischester</c:v>
                </c:pt>
                <c:pt idx="272">
                  <c:v>North Cynthiatown</c:v>
                </c:pt>
                <c:pt idx="273">
                  <c:v>North Daniel</c:v>
                </c:pt>
                <c:pt idx="274">
                  <c:v>North Davidport</c:v>
                </c:pt>
                <c:pt idx="275">
                  <c:v>North Edwardton</c:v>
                </c:pt>
                <c:pt idx="276">
                  <c:v>North Johnbury</c:v>
                </c:pt>
                <c:pt idx="277">
                  <c:v>North Johnfurt</c:v>
                </c:pt>
                <c:pt idx="278">
                  <c:v>North Johnview</c:v>
                </c:pt>
                <c:pt idx="279">
                  <c:v>North Jonathan</c:v>
                </c:pt>
                <c:pt idx="280">
                  <c:v>North Jonathon</c:v>
                </c:pt>
                <c:pt idx="281">
                  <c:v>North Joseside</c:v>
                </c:pt>
                <c:pt idx="282">
                  <c:v>North Joshualand</c:v>
                </c:pt>
                <c:pt idx="283">
                  <c:v>North Justin</c:v>
                </c:pt>
                <c:pt idx="284">
                  <c:v>North Katherine</c:v>
                </c:pt>
                <c:pt idx="285">
                  <c:v>North Kathryn</c:v>
                </c:pt>
                <c:pt idx="286">
                  <c:v>North Kathytown</c:v>
                </c:pt>
                <c:pt idx="287">
                  <c:v>North Kellyberg</c:v>
                </c:pt>
                <c:pt idx="288">
                  <c:v>North Larryfurt</c:v>
                </c:pt>
                <c:pt idx="289">
                  <c:v>North Larryport</c:v>
                </c:pt>
                <c:pt idx="290">
                  <c:v>North Maryfort</c:v>
                </c:pt>
                <c:pt idx="291">
                  <c:v>North Matthew</c:v>
                </c:pt>
                <c:pt idx="292">
                  <c:v>North Michael</c:v>
                </c:pt>
                <c:pt idx="293">
                  <c:v>North Michaelborough</c:v>
                </c:pt>
                <c:pt idx="294">
                  <c:v>North Michaelfurt</c:v>
                </c:pt>
                <c:pt idx="295">
                  <c:v>North Michelleport</c:v>
                </c:pt>
                <c:pt idx="296">
                  <c:v>North Nataliemouth</c:v>
                </c:pt>
                <c:pt idx="297">
                  <c:v>North Nicholas</c:v>
                </c:pt>
                <c:pt idx="298">
                  <c:v>North Nicole</c:v>
                </c:pt>
                <c:pt idx="299">
                  <c:v>North Richard</c:v>
                </c:pt>
                <c:pt idx="300">
                  <c:v>North Robert</c:v>
                </c:pt>
                <c:pt idx="301">
                  <c:v>North Roy</c:v>
                </c:pt>
                <c:pt idx="302">
                  <c:v>North Sabrina</c:v>
                </c:pt>
                <c:pt idx="303">
                  <c:v>North Samuel</c:v>
                </c:pt>
                <c:pt idx="304">
                  <c:v>North Scottport</c:v>
                </c:pt>
                <c:pt idx="305">
                  <c:v>North Seanfurt</c:v>
                </c:pt>
                <c:pt idx="306">
                  <c:v>North Stephanie</c:v>
                </c:pt>
                <c:pt idx="307">
                  <c:v>North Theresa</c:v>
                </c:pt>
                <c:pt idx="308">
                  <c:v>North Valeriemouth</c:v>
                </c:pt>
                <c:pt idx="309">
                  <c:v>Novakstad</c:v>
                </c:pt>
                <c:pt idx="310">
                  <c:v>Olsonhaven</c:v>
                </c:pt>
                <c:pt idx="311">
                  <c:v>Oneillfurt</c:v>
                </c:pt>
                <c:pt idx="312">
                  <c:v>Owensview</c:v>
                </c:pt>
                <c:pt idx="313">
                  <c:v>Palmerbury</c:v>
                </c:pt>
                <c:pt idx="314">
                  <c:v>Parkerview</c:v>
                </c:pt>
                <c:pt idx="315">
                  <c:v>Parksfort</c:v>
                </c:pt>
                <c:pt idx="316">
                  <c:v>Patrickshire</c:v>
                </c:pt>
                <c:pt idx="317">
                  <c:v>Paulside</c:v>
                </c:pt>
                <c:pt idx="318">
                  <c:v>Peggystad</c:v>
                </c:pt>
                <c:pt idx="319">
                  <c:v>Perezbury</c:v>
                </c:pt>
                <c:pt idx="320">
                  <c:v>Phillipschester</c:v>
                </c:pt>
                <c:pt idx="321">
                  <c:v>Phillipsmouth</c:v>
                </c:pt>
                <c:pt idx="322">
                  <c:v>Phyllisport</c:v>
                </c:pt>
                <c:pt idx="323">
                  <c:v>Pollardton</c:v>
                </c:pt>
                <c:pt idx="324">
                  <c:v>Port Amanda</c:v>
                </c:pt>
                <c:pt idx="325">
                  <c:v>Port Anthony</c:v>
                </c:pt>
                <c:pt idx="326">
                  <c:v>Port Carol</c:v>
                </c:pt>
                <c:pt idx="327">
                  <c:v>Port Chad</c:v>
                </c:pt>
                <c:pt idx="328">
                  <c:v>Port Cheryl</c:v>
                </c:pt>
                <c:pt idx="329">
                  <c:v>Port Coreyfort</c:v>
                </c:pt>
                <c:pt idx="330">
                  <c:v>Port Crystal</c:v>
                </c:pt>
                <c:pt idx="331">
                  <c:v>Port Crystalberg</c:v>
                </c:pt>
                <c:pt idx="332">
                  <c:v>Port Denise</c:v>
                </c:pt>
                <c:pt idx="333">
                  <c:v>Port Edwardmouth</c:v>
                </c:pt>
                <c:pt idx="334">
                  <c:v>Port Frankmouth</c:v>
                </c:pt>
                <c:pt idx="335">
                  <c:v>Port Hannahport</c:v>
                </c:pt>
                <c:pt idx="336">
                  <c:v>Port James</c:v>
                </c:pt>
                <c:pt idx="337">
                  <c:v>Port Jenniferton</c:v>
                </c:pt>
                <c:pt idx="338">
                  <c:v>Port Joshuachester</c:v>
                </c:pt>
                <c:pt idx="339">
                  <c:v>Port Joshuaville</c:v>
                </c:pt>
                <c:pt idx="340">
                  <c:v>Port Kathrynhaven</c:v>
                </c:pt>
                <c:pt idx="341">
                  <c:v>Port Krista</c:v>
                </c:pt>
                <c:pt idx="342">
                  <c:v>Port Lisa</c:v>
                </c:pt>
                <c:pt idx="343">
                  <c:v>Port Lisashire</c:v>
                </c:pt>
                <c:pt idx="344">
                  <c:v>Port Mariastad</c:v>
                </c:pt>
                <c:pt idx="345">
                  <c:v>Port Michaelburgh</c:v>
                </c:pt>
                <c:pt idx="346">
                  <c:v>Port Richard</c:v>
                </c:pt>
                <c:pt idx="347">
                  <c:v>Port Richardshire</c:v>
                </c:pt>
                <c:pt idx="348">
                  <c:v>Port Saramouth</c:v>
                </c:pt>
                <c:pt idx="349">
                  <c:v>Port Sherryview</c:v>
                </c:pt>
                <c:pt idx="350">
                  <c:v>Port Taylorberg</c:v>
                </c:pt>
                <c:pt idx="351">
                  <c:v>Port Tonyfort</c:v>
                </c:pt>
                <c:pt idx="352">
                  <c:v>Port Travis</c:v>
                </c:pt>
                <c:pt idx="353">
                  <c:v>Port Travisstad</c:v>
                </c:pt>
                <c:pt idx="354">
                  <c:v>Port Victoria</c:v>
                </c:pt>
                <c:pt idx="355">
                  <c:v>Port William</c:v>
                </c:pt>
                <c:pt idx="356">
                  <c:v>Ramosmouth</c:v>
                </c:pt>
                <c:pt idx="357">
                  <c:v>Randychester</c:v>
                </c:pt>
                <c:pt idx="358">
                  <c:v>Richardsport</c:v>
                </c:pt>
                <c:pt idx="359">
                  <c:v>Robertberg</c:v>
                </c:pt>
                <c:pt idx="360">
                  <c:v>Robertview</c:v>
                </c:pt>
                <c:pt idx="361">
                  <c:v>Robinborough</c:v>
                </c:pt>
                <c:pt idx="362">
                  <c:v>Robinchester</c:v>
                </c:pt>
                <c:pt idx="363">
                  <c:v>Rodriguezmouth</c:v>
                </c:pt>
                <c:pt idx="364">
                  <c:v>Rodriguezton</c:v>
                </c:pt>
                <c:pt idx="365">
                  <c:v>Rodrigueztown</c:v>
                </c:pt>
                <c:pt idx="366">
                  <c:v>Rogerschester</c:v>
                </c:pt>
                <c:pt idx="367">
                  <c:v>Ryanberg</c:v>
                </c:pt>
                <c:pt idx="368">
                  <c:v>Ryanburgh</c:v>
                </c:pt>
                <c:pt idx="369">
                  <c:v>Ryanport</c:v>
                </c:pt>
                <c:pt idx="370">
                  <c:v>Sallymouth</c:v>
                </c:pt>
                <c:pt idx="371">
                  <c:v>Sandrastad</c:v>
                </c:pt>
                <c:pt idx="372">
                  <c:v>Sarahland</c:v>
                </c:pt>
                <c:pt idx="373">
                  <c:v>Sarahmouth</c:v>
                </c:pt>
                <c:pt idx="374">
                  <c:v>Schmidtchester</c:v>
                </c:pt>
                <c:pt idx="375">
                  <c:v>Shannonview</c:v>
                </c:pt>
                <c:pt idx="376">
                  <c:v>Simpsonfort</c:v>
                </c:pt>
                <c:pt idx="377">
                  <c:v>Singletonmouth</c:v>
                </c:pt>
                <c:pt idx="378">
                  <c:v>Smithburgh</c:v>
                </c:pt>
                <c:pt idx="379">
                  <c:v>Smithland</c:v>
                </c:pt>
                <c:pt idx="380">
                  <c:v>Smithville</c:v>
                </c:pt>
                <c:pt idx="381">
                  <c:v>Snowmouth</c:v>
                </c:pt>
                <c:pt idx="382">
                  <c:v>Snyderfurt</c:v>
                </c:pt>
                <c:pt idx="383">
                  <c:v>South Aaronside</c:v>
                </c:pt>
                <c:pt idx="384">
                  <c:v>South Amandahaven</c:v>
                </c:pt>
                <c:pt idx="385">
                  <c:v>South Andrewport</c:v>
                </c:pt>
                <c:pt idx="386">
                  <c:v>South Angela</c:v>
                </c:pt>
                <c:pt idx="387">
                  <c:v>South Angelaport</c:v>
                </c:pt>
                <c:pt idx="388">
                  <c:v>South Ashleyton</c:v>
                </c:pt>
                <c:pt idx="389">
                  <c:v>South Barbara</c:v>
                </c:pt>
                <c:pt idx="390">
                  <c:v>South Brooke</c:v>
                </c:pt>
                <c:pt idx="391">
                  <c:v>South Cassandrachester</c:v>
                </c:pt>
                <c:pt idx="392">
                  <c:v>South Christopher</c:v>
                </c:pt>
                <c:pt idx="393">
                  <c:v>South Darrenland</c:v>
                </c:pt>
                <c:pt idx="394">
                  <c:v>South David</c:v>
                </c:pt>
                <c:pt idx="395">
                  <c:v>South Davidport</c:v>
                </c:pt>
                <c:pt idx="396">
                  <c:v>South Dustin</c:v>
                </c:pt>
                <c:pt idx="397">
                  <c:v>South Edwin</c:v>
                </c:pt>
                <c:pt idx="398">
                  <c:v>South Emily</c:v>
                </c:pt>
                <c:pt idx="399">
                  <c:v>South Gina</c:v>
                </c:pt>
                <c:pt idx="400">
                  <c:v>South Jasontown</c:v>
                </c:pt>
                <c:pt idx="401">
                  <c:v>South Jenniferville</c:v>
                </c:pt>
                <c:pt idx="402">
                  <c:v>South Jerry</c:v>
                </c:pt>
                <c:pt idx="403">
                  <c:v>South Kathrynmouth</c:v>
                </c:pt>
                <c:pt idx="404">
                  <c:v>South Kevin</c:v>
                </c:pt>
                <c:pt idx="405">
                  <c:v>South Michaelfort</c:v>
                </c:pt>
                <c:pt idx="406">
                  <c:v>South Michellebury</c:v>
                </c:pt>
                <c:pt idx="407">
                  <c:v>South Nathan</c:v>
                </c:pt>
                <c:pt idx="408">
                  <c:v>South Regina</c:v>
                </c:pt>
                <c:pt idx="409">
                  <c:v>South Robert</c:v>
                </c:pt>
                <c:pt idx="410">
                  <c:v>South Shaun</c:v>
                </c:pt>
                <c:pt idx="411">
                  <c:v>South Timtown</c:v>
                </c:pt>
                <c:pt idx="412">
                  <c:v>South William</c:v>
                </c:pt>
                <c:pt idx="413">
                  <c:v>South Zacharychester</c:v>
                </c:pt>
                <c:pt idx="414">
                  <c:v>Spencermouth</c:v>
                </c:pt>
                <c:pt idx="415">
                  <c:v>Stevensbury</c:v>
                </c:pt>
                <c:pt idx="416">
                  <c:v>Stevensonton</c:v>
                </c:pt>
                <c:pt idx="417">
                  <c:v>Stevensshire</c:v>
                </c:pt>
                <c:pt idx="418">
                  <c:v>Stewartchester</c:v>
                </c:pt>
                <c:pt idx="419">
                  <c:v>Susanstad</c:v>
                </c:pt>
                <c:pt idx="420">
                  <c:v>Tammyton</c:v>
                </c:pt>
                <c:pt idx="421">
                  <c:v>Taraberg</c:v>
                </c:pt>
                <c:pt idx="422">
                  <c:v>Taylorberg</c:v>
                </c:pt>
                <c:pt idx="423">
                  <c:v>Thomastown</c:v>
                </c:pt>
                <c:pt idx="424">
                  <c:v>Tiffanyshire</c:v>
                </c:pt>
                <c:pt idx="425">
                  <c:v>Timothyburgh</c:v>
                </c:pt>
                <c:pt idx="426">
                  <c:v>Tristanton</c:v>
                </c:pt>
                <c:pt idx="427">
                  <c:v>Tylermouth</c:v>
                </c:pt>
                <c:pt idx="428">
                  <c:v>Vasqueztown</c:v>
                </c:pt>
                <c:pt idx="429">
                  <c:v>Vincentside</c:v>
                </c:pt>
                <c:pt idx="430">
                  <c:v>Webstermouth</c:v>
                </c:pt>
                <c:pt idx="431">
                  <c:v>Welchview</c:v>
                </c:pt>
                <c:pt idx="432">
                  <c:v>Wesleyhaven</c:v>
                </c:pt>
                <c:pt idx="433">
                  <c:v>West Beverlymouth</c:v>
                </c:pt>
                <c:pt idx="434">
                  <c:v>West Bobbyshire</c:v>
                </c:pt>
                <c:pt idx="435">
                  <c:v>West Brandon</c:v>
                </c:pt>
                <c:pt idx="436">
                  <c:v>West Brendamouth</c:v>
                </c:pt>
                <c:pt idx="437">
                  <c:v>West Bruce</c:v>
                </c:pt>
                <c:pt idx="438">
                  <c:v>West Bruceburgh</c:v>
                </c:pt>
                <c:pt idx="439">
                  <c:v>West Cody</c:v>
                </c:pt>
                <c:pt idx="440">
                  <c:v>West Daniel</c:v>
                </c:pt>
                <c:pt idx="441">
                  <c:v>West Jameston</c:v>
                </c:pt>
                <c:pt idx="442">
                  <c:v>West Jamieport</c:v>
                </c:pt>
                <c:pt idx="443">
                  <c:v>West Jeffreyburgh</c:v>
                </c:pt>
                <c:pt idx="444">
                  <c:v>West John</c:v>
                </c:pt>
                <c:pt idx="445">
                  <c:v>West Johnchester</c:v>
                </c:pt>
                <c:pt idx="446">
                  <c:v>West Johnmouth</c:v>
                </c:pt>
                <c:pt idx="447">
                  <c:v>West Jorge</c:v>
                </c:pt>
                <c:pt idx="448">
                  <c:v>West Joseph</c:v>
                </c:pt>
                <c:pt idx="449">
                  <c:v>West Julia</c:v>
                </c:pt>
                <c:pt idx="450">
                  <c:v>West Kelseyberg</c:v>
                </c:pt>
                <c:pt idx="451">
                  <c:v>West Lauren</c:v>
                </c:pt>
                <c:pt idx="452">
                  <c:v>West Mario</c:v>
                </c:pt>
                <c:pt idx="453">
                  <c:v>West Markhaven</c:v>
                </c:pt>
                <c:pt idx="454">
                  <c:v>West Markport</c:v>
                </c:pt>
                <c:pt idx="455">
                  <c:v>West Markton</c:v>
                </c:pt>
                <c:pt idx="456">
                  <c:v>West Mathew</c:v>
                </c:pt>
                <c:pt idx="457">
                  <c:v>West Mathewside</c:v>
                </c:pt>
                <c:pt idx="458">
                  <c:v>West Pamelafurt</c:v>
                </c:pt>
                <c:pt idx="459">
                  <c:v>West Patriciaview</c:v>
                </c:pt>
                <c:pt idx="460">
                  <c:v>West Rebecca</c:v>
                </c:pt>
                <c:pt idx="461">
                  <c:v>West Richard</c:v>
                </c:pt>
                <c:pt idx="462">
                  <c:v>West Robinmouth</c:v>
                </c:pt>
                <c:pt idx="463">
                  <c:v>West Sarah</c:v>
                </c:pt>
                <c:pt idx="464">
                  <c:v>West Stephenville</c:v>
                </c:pt>
                <c:pt idx="465">
                  <c:v>West Theodorechester</c:v>
                </c:pt>
                <c:pt idx="466">
                  <c:v>West Tylerfort</c:v>
                </c:pt>
                <c:pt idx="467">
                  <c:v>West Victoriaborough</c:v>
                </c:pt>
                <c:pt idx="468">
                  <c:v>Westbury</c:v>
                </c:pt>
                <c:pt idx="469">
                  <c:v>Whiteport</c:v>
                </c:pt>
                <c:pt idx="470">
                  <c:v>Wigginsville</c:v>
                </c:pt>
                <c:pt idx="471">
                  <c:v>Williamsberg</c:v>
                </c:pt>
                <c:pt idx="472">
                  <c:v>Williamsonland</c:v>
                </c:pt>
                <c:pt idx="473">
                  <c:v>Wongberg</c:v>
                </c:pt>
                <c:pt idx="474">
                  <c:v>Woodmouth</c:v>
                </c:pt>
                <c:pt idx="475">
                  <c:v>Zamoraborough</c:v>
                </c:pt>
              </c:strCache>
            </c:strRef>
          </c:cat>
          <c:val>
            <c:numRef>
              <c:f>'city vs sales'!$B$4:$B$480</c:f>
              <c:numCache>
                <c:formatCode>0.00</c:formatCode>
                <c:ptCount val="476"/>
                <c:pt idx="0">
                  <c:v>4195.38</c:v>
                </c:pt>
                <c:pt idx="1">
                  <c:v>992.24</c:v>
                </c:pt>
                <c:pt idx="2">
                  <c:v>5838.46</c:v>
                </c:pt>
                <c:pt idx="3">
                  <c:v>6962.6399999999994</c:v>
                </c:pt>
                <c:pt idx="4">
                  <c:v>6085.29</c:v>
                </c:pt>
                <c:pt idx="5">
                  <c:v>4769.84</c:v>
                </c:pt>
                <c:pt idx="6">
                  <c:v>6225.3099999999995</c:v>
                </c:pt>
                <c:pt idx="7">
                  <c:v>8252.65</c:v>
                </c:pt>
                <c:pt idx="8">
                  <c:v>2713.75</c:v>
                </c:pt>
                <c:pt idx="9">
                  <c:v>2771.22</c:v>
                </c:pt>
                <c:pt idx="10">
                  <c:v>7791.5600000000013</c:v>
                </c:pt>
                <c:pt idx="11">
                  <c:v>7046.99</c:v>
                </c:pt>
                <c:pt idx="12">
                  <c:v>8255.6099999999988</c:v>
                </c:pt>
                <c:pt idx="13">
                  <c:v>2088.98</c:v>
                </c:pt>
                <c:pt idx="14">
                  <c:v>1954.04</c:v>
                </c:pt>
                <c:pt idx="15">
                  <c:v>1678.3999999999999</c:v>
                </c:pt>
                <c:pt idx="16">
                  <c:v>1222.28</c:v>
                </c:pt>
                <c:pt idx="17">
                  <c:v>7029.39</c:v>
                </c:pt>
                <c:pt idx="18">
                  <c:v>9499.49</c:v>
                </c:pt>
                <c:pt idx="19">
                  <c:v>5666.39</c:v>
                </c:pt>
                <c:pt idx="20">
                  <c:v>7750.6900000000005</c:v>
                </c:pt>
                <c:pt idx="21">
                  <c:v>2841.51</c:v>
                </c:pt>
                <c:pt idx="22">
                  <c:v>10093.969999999998</c:v>
                </c:pt>
                <c:pt idx="23">
                  <c:v>15913.160000000003</c:v>
                </c:pt>
                <c:pt idx="24">
                  <c:v>5385.0599999999995</c:v>
                </c:pt>
                <c:pt idx="25">
                  <c:v>5779.37</c:v>
                </c:pt>
                <c:pt idx="26">
                  <c:v>1803.08</c:v>
                </c:pt>
                <c:pt idx="27">
                  <c:v>795</c:v>
                </c:pt>
                <c:pt idx="28">
                  <c:v>2089.1800000000003</c:v>
                </c:pt>
                <c:pt idx="29">
                  <c:v>2914.31</c:v>
                </c:pt>
                <c:pt idx="30">
                  <c:v>10077.060000000001</c:v>
                </c:pt>
                <c:pt idx="31">
                  <c:v>2149.61</c:v>
                </c:pt>
                <c:pt idx="32">
                  <c:v>2782.1600000000003</c:v>
                </c:pt>
                <c:pt idx="33">
                  <c:v>5070.03</c:v>
                </c:pt>
                <c:pt idx="34">
                  <c:v>8342.9500000000007</c:v>
                </c:pt>
                <c:pt idx="35">
                  <c:v>6271.08</c:v>
                </c:pt>
                <c:pt idx="36">
                  <c:v>2744.05</c:v>
                </c:pt>
                <c:pt idx="37">
                  <c:v>4164.71</c:v>
                </c:pt>
                <c:pt idx="38">
                  <c:v>4684.42</c:v>
                </c:pt>
                <c:pt idx="39">
                  <c:v>17140.79</c:v>
                </c:pt>
                <c:pt idx="40">
                  <c:v>3726.71</c:v>
                </c:pt>
                <c:pt idx="41">
                  <c:v>4519.95</c:v>
                </c:pt>
                <c:pt idx="42">
                  <c:v>5432.4</c:v>
                </c:pt>
                <c:pt idx="43">
                  <c:v>2793.92</c:v>
                </c:pt>
                <c:pt idx="44">
                  <c:v>3582.95</c:v>
                </c:pt>
                <c:pt idx="45">
                  <c:v>5453.3</c:v>
                </c:pt>
                <c:pt idx="46">
                  <c:v>8895.42</c:v>
                </c:pt>
                <c:pt idx="47">
                  <c:v>3071</c:v>
                </c:pt>
                <c:pt idx="48">
                  <c:v>1932.5700000000002</c:v>
                </c:pt>
                <c:pt idx="49">
                  <c:v>7593.75</c:v>
                </c:pt>
                <c:pt idx="50">
                  <c:v>11452.900000000001</c:v>
                </c:pt>
                <c:pt idx="51">
                  <c:v>7846.3300000000008</c:v>
                </c:pt>
                <c:pt idx="52">
                  <c:v>819.6400000000001</c:v>
                </c:pt>
                <c:pt idx="53">
                  <c:v>9925.6099999999988</c:v>
                </c:pt>
                <c:pt idx="54">
                  <c:v>4715.7699999999995</c:v>
                </c:pt>
                <c:pt idx="55">
                  <c:v>2942.5</c:v>
                </c:pt>
                <c:pt idx="56">
                  <c:v>1868.8100000000004</c:v>
                </c:pt>
                <c:pt idx="57">
                  <c:v>5699.6399999999994</c:v>
                </c:pt>
                <c:pt idx="58">
                  <c:v>1527.2399999999998</c:v>
                </c:pt>
                <c:pt idx="59">
                  <c:v>9385.5499999999993</c:v>
                </c:pt>
                <c:pt idx="60">
                  <c:v>7560.87</c:v>
                </c:pt>
                <c:pt idx="61">
                  <c:v>1987.79</c:v>
                </c:pt>
                <c:pt idx="62">
                  <c:v>5781.1799999999994</c:v>
                </c:pt>
                <c:pt idx="63">
                  <c:v>9215.4700000000012</c:v>
                </c:pt>
                <c:pt idx="64">
                  <c:v>15218.69</c:v>
                </c:pt>
                <c:pt idx="65">
                  <c:v>2739.51</c:v>
                </c:pt>
                <c:pt idx="66">
                  <c:v>5137.8900000000003</c:v>
                </c:pt>
                <c:pt idx="67">
                  <c:v>9420.25</c:v>
                </c:pt>
                <c:pt idx="68">
                  <c:v>10144.26</c:v>
                </c:pt>
                <c:pt idx="69">
                  <c:v>6109.3500000000013</c:v>
                </c:pt>
                <c:pt idx="70">
                  <c:v>4488.2199999999993</c:v>
                </c:pt>
                <c:pt idx="71">
                  <c:v>3735.1200000000003</c:v>
                </c:pt>
                <c:pt idx="72">
                  <c:v>4170.0999999999995</c:v>
                </c:pt>
                <c:pt idx="73">
                  <c:v>6863.5500000000011</c:v>
                </c:pt>
                <c:pt idx="74">
                  <c:v>570.85</c:v>
                </c:pt>
                <c:pt idx="75">
                  <c:v>4239.9299999999994</c:v>
                </c:pt>
                <c:pt idx="76">
                  <c:v>2263.9800000000005</c:v>
                </c:pt>
                <c:pt idx="77">
                  <c:v>10527.739999999998</c:v>
                </c:pt>
                <c:pt idx="78">
                  <c:v>6369.17</c:v>
                </c:pt>
                <c:pt idx="79">
                  <c:v>3638.86</c:v>
                </c:pt>
                <c:pt idx="80">
                  <c:v>769.24</c:v>
                </c:pt>
                <c:pt idx="81">
                  <c:v>12396.250000000002</c:v>
                </c:pt>
                <c:pt idx="82">
                  <c:v>2578.19</c:v>
                </c:pt>
                <c:pt idx="83">
                  <c:v>4876.43</c:v>
                </c:pt>
                <c:pt idx="84">
                  <c:v>5914.6999999999989</c:v>
                </c:pt>
                <c:pt idx="85">
                  <c:v>6651.3200000000006</c:v>
                </c:pt>
                <c:pt idx="86">
                  <c:v>1210.6299999999999</c:v>
                </c:pt>
                <c:pt idx="87">
                  <c:v>2305.0500000000002</c:v>
                </c:pt>
                <c:pt idx="88">
                  <c:v>8295.9</c:v>
                </c:pt>
                <c:pt idx="89">
                  <c:v>7762.1</c:v>
                </c:pt>
                <c:pt idx="90">
                  <c:v>4217.6000000000004</c:v>
                </c:pt>
                <c:pt idx="91">
                  <c:v>13043.94</c:v>
                </c:pt>
                <c:pt idx="92">
                  <c:v>3276.7</c:v>
                </c:pt>
                <c:pt idx="93">
                  <c:v>6014.01</c:v>
                </c:pt>
                <c:pt idx="94">
                  <c:v>5710.99</c:v>
                </c:pt>
                <c:pt idx="95">
                  <c:v>5966.41</c:v>
                </c:pt>
                <c:pt idx="96">
                  <c:v>8562.69</c:v>
                </c:pt>
                <c:pt idx="97">
                  <c:v>6325.42</c:v>
                </c:pt>
                <c:pt idx="98">
                  <c:v>4521.3900000000003</c:v>
                </c:pt>
                <c:pt idx="99">
                  <c:v>10380.36</c:v>
                </c:pt>
                <c:pt idx="100">
                  <c:v>18165.095854636591</c:v>
                </c:pt>
                <c:pt idx="101">
                  <c:v>10418.989999999998</c:v>
                </c:pt>
                <c:pt idx="102">
                  <c:v>4582.5200000000004</c:v>
                </c:pt>
                <c:pt idx="103">
                  <c:v>8788.6400000000012</c:v>
                </c:pt>
                <c:pt idx="104">
                  <c:v>4784.46</c:v>
                </c:pt>
                <c:pt idx="105">
                  <c:v>5311.86</c:v>
                </c:pt>
                <c:pt idx="106">
                  <c:v>2666.0499999999997</c:v>
                </c:pt>
                <c:pt idx="107">
                  <c:v>10564.499999999998</c:v>
                </c:pt>
                <c:pt idx="108">
                  <c:v>6181.1200000000008</c:v>
                </c:pt>
                <c:pt idx="109">
                  <c:v>2607.0299999999997</c:v>
                </c:pt>
                <c:pt idx="110">
                  <c:v>2160.33</c:v>
                </c:pt>
                <c:pt idx="111">
                  <c:v>1990.09</c:v>
                </c:pt>
                <c:pt idx="112">
                  <c:v>3568.03</c:v>
                </c:pt>
                <c:pt idx="113">
                  <c:v>4629.62</c:v>
                </c:pt>
                <c:pt idx="114">
                  <c:v>12538.880000000001</c:v>
                </c:pt>
                <c:pt idx="115">
                  <c:v>7731.08</c:v>
                </c:pt>
                <c:pt idx="116">
                  <c:v>5627.87</c:v>
                </c:pt>
                <c:pt idx="117">
                  <c:v>1413.29</c:v>
                </c:pt>
                <c:pt idx="118">
                  <c:v>7887.4400000000005</c:v>
                </c:pt>
                <c:pt idx="119">
                  <c:v>8360.1500000000015</c:v>
                </c:pt>
                <c:pt idx="120">
                  <c:v>7406.41</c:v>
                </c:pt>
                <c:pt idx="121">
                  <c:v>4211.75</c:v>
                </c:pt>
                <c:pt idx="122">
                  <c:v>9558.1200000000008</c:v>
                </c:pt>
                <c:pt idx="123">
                  <c:v>3885.28</c:v>
                </c:pt>
                <c:pt idx="124">
                  <c:v>7451.57</c:v>
                </c:pt>
                <c:pt idx="125">
                  <c:v>3931.8300000000004</c:v>
                </c:pt>
                <c:pt idx="126">
                  <c:v>5614.1399999999994</c:v>
                </c:pt>
                <c:pt idx="127">
                  <c:v>4790.5499999999993</c:v>
                </c:pt>
                <c:pt idx="128">
                  <c:v>4030.1400000000003</c:v>
                </c:pt>
                <c:pt idx="129">
                  <c:v>9185.119999999999</c:v>
                </c:pt>
                <c:pt idx="130">
                  <c:v>40.82</c:v>
                </c:pt>
                <c:pt idx="131">
                  <c:v>730.64999999999986</c:v>
                </c:pt>
                <c:pt idx="132">
                  <c:v>1660.07</c:v>
                </c:pt>
                <c:pt idx="133">
                  <c:v>2706.2900000000004</c:v>
                </c:pt>
                <c:pt idx="134">
                  <c:v>3501.8300000000004</c:v>
                </c:pt>
                <c:pt idx="135">
                  <c:v>5802.24</c:v>
                </c:pt>
                <c:pt idx="136">
                  <c:v>2739.3</c:v>
                </c:pt>
                <c:pt idx="137">
                  <c:v>14181.439999999999</c:v>
                </c:pt>
                <c:pt idx="138">
                  <c:v>11336.84</c:v>
                </c:pt>
                <c:pt idx="139">
                  <c:v>3700.53</c:v>
                </c:pt>
                <c:pt idx="140">
                  <c:v>5707.1400000000012</c:v>
                </c:pt>
                <c:pt idx="141">
                  <c:v>5393.1399999999994</c:v>
                </c:pt>
                <c:pt idx="142">
                  <c:v>2034.6100000000001</c:v>
                </c:pt>
                <c:pt idx="143">
                  <c:v>4711.1000000000004</c:v>
                </c:pt>
                <c:pt idx="144">
                  <c:v>9743.9599999999991</c:v>
                </c:pt>
                <c:pt idx="145">
                  <c:v>5218.05</c:v>
                </c:pt>
                <c:pt idx="146">
                  <c:v>5182.33</c:v>
                </c:pt>
                <c:pt idx="147">
                  <c:v>7536.86</c:v>
                </c:pt>
                <c:pt idx="148">
                  <c:v>8408.8100000000013</c:v>
                </c:pt>
                <c:pt idx="149">
                  <c:v>2602.0299999999997</c:v>
                </c:pt>
                <c:pt idx="150">
                  <c:v>2566.4</c:v>
                </c:pt>
                <c:pt idx="151">
                  <c:v>1274.5899999999997</c:v>
                </c:pt>
                <c:pt idx="152">
                  <c:v>3956.97</c:v>
                </c:pt>
                <c:pt idx="153">
                  <c:v>4430.25</c:v>
                </c:pt>
                <c:pt idx="154">
                  <c:v>1654.6099999999997</c:v>
                </c:pt>
                <c:pt idx="155">
                  <c:v>9068.76</c:v>
                </c:pt>
                <c:pt idx="156">
                  <c:v>5471.57</c:v>
                </c:pt>
                <c:pt idx="157">
                  <c:v>6006.0598746867172</c:v>
                </c:pt>
                <c:pt idx="158">
                  <c:v>2763.5</c:v>
                </c:pt>
                <c:pt idx="159">
                  <c:v>7130.1100000000006</c:v>
                </c:pt>
                <c:pt idx="160">
                  <c:v>564.07000000000005</c:v>
                </c:pt>
                <c:pt idx="161">
                  <c:v>9394.68</c:v>
                </c:pt>
                <c:pt idx="162">
                  <c:v>1027.3300000000002</c:v>
                </c:pt>
                <c:pt idx="163">
                  <c:v>1658.46</c:v>
                </c:pt>
                <c:pt idx="164">
                  <c:v>4944.07</c:v>
                </c:pt>
                <c:pt idx="165">
                  <c:v>3108.44</c:v>
                </c:pt>
                <c:pt idx="166">
                  <c:v>4596.3099999999995</c:v>
                </c:pt>
                <c:pt idx="167">
                  <c:v>3123.06</c:v>
                </c:pt>
                <c:pt idx="168">
                  <c:v>2941.2200000000003</c:v>
                </c:pt>
                <c:pt idx="169">
                  <c:v>3057.64</c:v>
                </c:pt>
                <c:pt idx="170">
                  <c:v>3473.3399999999997</c:v>
                </c:pt>
                <c:pt idx="171">
                  <c:v>9121.64</c:v>
                </c:pt>
                <c:pt idx="172">
                  <c:v>4844.2299999999996</c:v>
                </c:pt>
                <c:pt idx="173">
                  <c:v>3028.19</c:v>
                </c:pt>
                <c:pt idx="174">
                  <c:v>5926.69</c:v>
                </c:pt>
                <c:pt idx="175">
                  <c:v>5795.4100000000008</c:v>
                </c:pt>
                <c:pt idx="176">
                  <c:v>9028.11</c:v>
                </c:pt>
                <c:pt idx="177">
                  <c:v>3098.1799999999994</c:v>
                </c:pt>
                <c:pt idx="178">
                  <c:v>5117.7</c:v>
                </c:pt>
                <c:pt idx="179">
                  <c:v>15074.609999999999</c:v>
                </c:pt>
                <c:pt idx="180">
                  <c:v>5990.0500000000011</c:v>
                </c:pt>
                <c:pt idx="181">
                  <c:v>12251.99</c:v>
                </c:pt>
                <c:pt idx="182">
                  <c:v>9016.989999999998</c:v>
                </c:pt>
                <c:pt idx="183">
                  <c:v>8466.4500000000007</c:v>
                </c:pt>
                <c:pt idx="184">
                  <c:v>4492.5600000000004</c:v>
                </c:pt>
                <c:pt idx="185">
                  <c:v>1901.4799999999998</c:v>
                </c:pt>
                <c:pt idx="186">
                  <c:v>1435.83</c:v>
                </c:pt>
                <c:pt idx="187">
                  <c:v>7097.6</c:v>
                </c:pt>
                <c:pt idx="188">
                  <c:v>5033.05</c:v>
                </c:pt>
                <c:pt idx="189">
                  <c:v>6892.0019138276557</c:v>
                </c:pt>
                <c:pt idx="190">
                  <c:v>6406.11</c:v>
                </c:pt>
                <c:pt idx="191">
                  <c:v>6293.5599999999995</c:v>
                </c:pt>
                <c:pt idx="192">
                  <c:v>7293.2100000000009</c:v>
                </c:pt>
                <c:pt idx="193">
                  <c:v>6012.05</c:v>
                </c:pt>
                <c:pt idx="194">
                  <c:v>1797.37</c:v>
                </c:pt>
                <c:pt idx="195">
                  <c:v>4731.7</c:v>
                </c:pt>
                <c:pt idx="196">
                  <c:v>5873.89</c:v>
                </c:pt>
                <c:pt idx="197">
                  <c:v>5322.2</c:v>
                </c:pt>
                <c:pt idx="198">
                  <c:v>2445.0700000000002</c:v>
                </c:pt>
                <c:pt idx="199">
                  <c:v>8752.619999999999</c:v>
                </c:pt>
                <c:pt idx="200">
                  <c:v>5166.8999999999996</c:v>
                </c:pt>
                <c:pt idx="201">
                  <c:v>5397.2500000000009</c:v>
                </c:pt>
                <c:pt idx="202">
                  <c:v>4644.3</c:v>
                </c:pt>
                <c:pt idx="203">
                  <c:v>3132.6</c:v>
                </c:pt>
                <c:pt idx="204">
                  <c:v>8402.0499999999993</c:v>
                </c:pt>
                <c:pt idx="205">
                  <c:v>5001.6900000000005</c:v>
                </c:pt>
                <c:pt idx="206">
                  <c:v>898.83999999999992</c:v>
                </c:pt>
                <c:pt idx="207">
                  <c:v>6287.56</c:v>
                </c:pt>
                <c:pt idx="208">
                  <c:v>6173.3799999999992</c:v>
                </c:pt>
                <c:pt idx="209">
                  <c:v>4959.99</c:v>
                </c:pt>
                <c:pt idx="210">
                  <c:v>7479.7099999999991</c:v>
                </c:pt>
                <c:pt idx="211">
                  <c:v>9281.19</c:v>
                </c:pt>
                <c:pt idx="212">
                  <c:v>6450.9900000000007</c:v>
                </c:pt>
                <c:pt idx="213">
                  <c:v>10116.800000000001</c:v>
                </c:pt>
                <c:pt idx="214">
                  <c:v>959.32999999999993</c:v>
                </c:pt>
                <c:pt idx="215">
                  <c:v>10347.749999999998</c:v>
                </c:pt>
                <c:pt idx="216">
                  <c:v>11228.35</c:v>
                </c:pt>
                <c:pt idx="217">
                  <c:v>22987.5</c:v>
                </c:pt>
                <c:pt idx="218">
                  <c:v>2295.5200000000004</c:v>
                </c:pt>
                <c:pt idx="219">
                  <c:v>8669.25</c:v>
                </c:pt>
                <c:pt idx="220">
                  <c:v>5975.14</c:v>
                </c:pt>
                <c:pt idx="221">
                  <c:v>8335.89</c:v>
                </c:pt>
                <c:pt idx="222">
                  <c:v>2364.4199999999996</c:v>
                </c:pt>
                <c:pt idx="223">
                  <c:v>2648.86</c:v>
                </c:pt>
                <c:pt idx="224">
                  <c:v>6597.8</c:v>
                </c:pt>
                <c:pt idx="225">
                  <c:v>6541.03</c:v>
                </c:pt>
                <c:pt idx="226">
                  <c:v>5023.7699999999995</c:v>
                </c:pt>
                <c:pt idx="227">
                  <c:v>8439.0899999999983</c:v>
                </c:pt>
                <c:pt idx="228">
                  <c:v>1058.0899999999999</c:v>
                </c:pt>
                <c:pt idx="229">
                  <c:v>15286.46</c:v>
                </c:pt>
                <c:pt idx="230">
                  <c:v>9251.6400000000012</c:v>
                </c:pt>
                <c:pt idx="231">
                  <c:v>9994.7862303023685</c:v>
                </c:pt>
                <c:pt idx="232">
                  <c:v>7970.83</c:v>
                </c:pt>
                <c:pt idx="233">
                  <c:v>3480.05</c:v>
                </c:pt>
                <c:pt idx="234">
                  <c:v>2954.4599999999996</c:v>
                </c:pt>
                <c:pt idx="235">
                  <c:v>1812.4099999999999</c:v>
                </c:pt>
                <c:pt idx="236">
                  <c:v>3212.9900000000002</c:v>
                </c:pt>
                <c:pt idx="237">
                  <c:v>3218.96</c:v>
                </c:pt>
                <c:pt idx="238">
                  <c:v>8182.67</c:v>
                </c:pt>
                <c:pt idx="239">
                  <c:v>6620.17</c:v>
                </c:pt>
                <c:pt idx="240">
                  <c:v>8891.67</c:v>
                </c:pt>
                <c:pt idx="241">
                  <c:v>5194.8</c:v>
                </c:pt>
                <c:pt idx="242">
                  <c:v>3958.3500000000004</c:v>
                </c:pt>
                <c:pt idx="243">
                  <c:v>2083.94</c:v>
                </c:pt>
                <c:pt idx="244">
                  <c:v>7257.27</c:v>
                </c:pt>
                <c:pt idx="245">
                  <c:v>4111.59</c:v>
                </c:pt>
                <c:pt idx="246">
                  <c:v>4533.8899999999994</c:v>
                </c:pt>
                <c:pt idx="247">
                  <c:v>6621.36</c:v>
                </c:pt>
                <c:pt idx="248">
                  <c:v>13677.73</c:v>
                </c:pt>
                <c:pt idx="249">
                  <c:v>5466.6900000000005</c:v>
                </c:pt>
                <c:pt idx="250">
                  <c:v>3018.2400000000002</c:v>
                </c:pt>
                <c:pt idx="251">
                  <c:v>7431.59</c:v>
                </c:pt>
                <c:pt idx="252">
                  <c:v>4123.12</c:v>
                </c:pt>
                <c:pt idx="253">
                  <c:v>6589.7999999999993</c:v>
                </c:pt>
                <c:pt idx="254">
                  <c:v>8955.43</c:v>
                </c:pt>
                <c:pt idx="255">
                  <c:v>8827.58</c:v>
                </c:pt>
                <c:pt idx="256">
                  <c:v>3408.61</c:v>
                </c:pt>
                <c:pt idx="257">
                  <c:v>4390.82</c:v>
                </c:pt>
                <c:pt idx="258">
                  <c:v>3705.37</c:v>
                </c:pt>
                <c:pt idx="259">
                  <c:v>6164.85</c:v>
                </c:pt>
                <c:pt idx="260">
                  <c:v>4664.5999999999995</c:v>
                </c:pt>
                <c:pt idx="261">
                  <c:v>12092.4</c:v>
                </c:pt>
                <c:pt idx="262">
                  <c:v>6710.9700000000012</c:v>
                </c:pt>
                <c:pt idx="263">
                  <c:v>1563.9500000000003</c:v>
                </c:pt>
                <c:pt idx="264">
                  <c:v>1005.15</c:v>
                </c:pt>
                <c:pt idx="265">
                  <c:v>6917.9</c:v>
                </c:pt>
                <c:pt idx="266">
                  <c:v>6850.92</c:v>
                </c:pt>
                <c:pt idx="267">
                  <c:v>1466.46</c:v>
                </c:pt>
                <c:pt idx="268">
                  <c:v>1073.08</c:v>
                </c:pt>
                <c:pt idx="269">
                  <c:v>2633.2799999999997</c:v>
                </c:pt>
                <c:pt idx="270">
                  <c:v>4219.96</c:v>
                </c:pt>
                <c:pt idx="271">
                  <c:v>7852.23</c:v>
                </c:pt>
                <c:pt idx="272">
                  <c:v>5800.9800000000005</c:v>
                </c:pt>
                <c:pt idx="273">
                  <c:v>6149.73</c:v>
                </c:pt>
                <c:pt idx="274">
                  <c:v>4593.91</c:v>
                </c:pt>
                <c:pt idx="275">
                  <c:v>11057.59</c:v>
                </c:pt>
                <c:pt idx="276">
                  <c:v>1843.0299999999997</c:v>
                </c:pt>
                <c:pt idx="277">
                  <c:v>4771.26</c:v>
                </c:pt>
                <c:pt idx="278">
                  <c:v>3065</c:v>
                </c:pt>
                <c:pt idx="279">
                  <c:v>976.40000000000009</c:v>
                </c:pt>
                <c:pt idx="280">
                  <c:v>1679.8</c:v>
                </c:pt>
                <c:pt idx="281">
                  <c:v>4582.3500000000004</c:v>
                </c:pt>
                <c:pt idx="282">
                  <c:v>4409.2700000000004</c:v>
                </c:pt>
                <c:pt idx="283">
                  <c:v>7173.3899999999994</c:v>
                </c:pt>
                <c:pt idx="284">
                  <c:v>5034.2700000000004</c:v>
                </c:pt>
                <c:pt idx="285">
                  <c:v>9521.0499999999993</c:v>
                </c:pt>
                <c:pt idx="286">
                  <c:v>2094.38</c:v>
                </c:pt>
                <c:pt idx="287">
                  <c:v>3931.63</c:v>
                </c:pt>
                <c:pt idx="288">
                  <c:v>1780.3200000000002</c:v>
                </c:pt>
                <c:pt idx="289">
                  <c:v>6876.49</c:v>
                </c:pt>
                <c:pt idx="290">
                  <c:v>4964.8599999999997</c:v>
                </c:pt>
                <c:pt idx="291">
                  <c:v>5779.53</c:v>
                </c:pt>
                <c:pt idx="292">
                  <c:v>7608.5</c:v>
                </c:pt>
                <c:pt idx="293">
                  <c:v>3835.76</c:v>
                </c:pt>
                <c:pt idx="294">
                  <c:v>4633.9043164747109</c:v>
                </c:pt>
                <c:pt idx="295">
                  <c:v>2857.7000000000003</c:v>
                </c:pt>
                <c:pt idx="296">
                  <c:v>3926.3</c:v>
                </c:pt>
                <c:pt idx="297">
                  <c:v>5688.16</c:v>
                </c:pt>
                <c:pt idx="298">
                  <c:v>239.32</c:v>
                </c:pt>
                <c:pt idx="299">
                  <c:v>2054.94</c:v>
                </c:pt>
                <c:pt idx="300">
                  <c:v>4507.9699999999993</c:v>
                </c:pt>
                <c:pt idx="301">
                  <c:v>2388.9500000000003</c:v>
                </c:pt>
                <c:pt idx="302">
                  <c:v>5793.4900000000007</c:v>
                </c:pt>
                <c:pt idx="303">
                  <c:v>6670.12</c:v>
                </c:pt>
                <c:pt idx="304">
                  <c:v>3476.63</c:v>
                </c:pt>
                <c:pt idx="305">
                  <c:v>8180.86</c:v>
                </c:pt>
                <c:pt idx="306">
                  <c:v>4140.51</c:v>
                </c:pt>
                <c:pt idx="307">
                  <c:v>6327.5700000000015</c:v>
                </c:pt>
                <c:pt idx="308">
                  <c:v>8142.5199999999995</c:v>
                </c:pt>
                <c:pt idx="309">
                  <c:v>5073.58</c:v>
                </c:pt>
                <c:pt idx="310">
                  <c:v>10851.21</c:v>
                </c:pt>
                <c:pt idx="311">
                  <c:v>3817.4199999999996</c:v>
                </c:pt>
                <c:pt idx="312">
                  <c:v>2181.9699999999998</c:v>
                </c:pt>
                <c:pt idx="313">
                  <c:v>2794.1000000000004</c:v>
                </c:pt>
                <c:pt idx="314">
                  <c:v>5728.75</c:v>
                </c:pt>
                <c:pt idx="315">
                  <c:v>3990.79</c:v>
                </c:pt>
                <c:pt idx="316">
                  <c:v>974.51</c:v>
                </c:pt>
                <c:pt idx="317">
                  <c:v>361.03</c:v>
                </c:pt>
                <c:pt idx="318">
                  <c:v>6691.1399999999994</c:v>
                </c:pt>
                <c:pt idx="319">
                  <c:v>2616.37</c:v>
                </c:pt>
                <c:pt idx="320">
                  <c:v>19765.099999999999</c:v>
                </c:pt>
                <c:pt idx="321">
                  <c:v>2092.85</c:v>
                </c:pt>
                <c:pt idx="322">
                  <c:v>5286.8099999999995</c:v>
                </c:pt>
                <c:pt idx="323">
                  <c:v>2133.3000000000002</c:v>
                </c:pt>
                <c:pt idx="324">
                  <c:v>5114.82</c:v>
                </c:pt>
                <c:pt idx="325">
                  <c:v>3729.3700000000003</c:v>
                </c:pt>
                <c:pt idx="326">
                  <c:v>10117.640000000001</c:v>
                </c:pt>
                <c:pt idx="327">
                  <c:v>782.95</c:v>
                </c:pt>
                <c:pt idx="328">
                  <c:v>5320.51</c:v>
                </c:pt>
                <c:pt idx="329">
                  <c:v>11788.289999999999</c:v>
                </c:pt>
                <c:pt idx="330">
                  <c:v>11617.61</c:v>
                </c:pt>
                <c:pt idx="331">
                  <c:v>4517.49</c:v>
                </c:pt>
                <c:pt idx="332">
                  <c:v>2713.46</c:v>
                </c:pt>
                <c:pt idx="333">
                  <c:v>1233.72</c:v>
                </c:pt>
                <c:pt idx="334">
                  <c:v>364.85</c:v>
                </c:pt>
                <c:pt idx="335">
                  <c:v>3112.2199999999993</c:v>
                </c:pt>
                <c:pt idx="336">
                  <c:v>2120.75</c:v>
                </c:pt>
                <c:pt idx="337">
                  <c:v>1362.67</c:v>
                </c:pt>
                <c:pt idx="338">
                  <c:v>801.47</c:v>
                </c:pt>
                <c:pt idx="339">
                  <c:v>2953.37</c:v>
                </c:pt>
                <c:pt idx="340">
                  <c:v>1736.4</c:v>
                </c:pt>
                <c:pt idx="341">
                  <c:v>3901.84</c:v>
                </c:pt>
                <c:pt idx="342">
                  <c:v>5743.75</c:v>
                </c:pt>
                <c:pt idx="343">
                  <c:v>5363.84</c:v>
                </c:pt>
                <c:pt idx="344">
                  <c:v>6540.0199999999995</c:v>
                </c:pt>
                <c:pt idx="345">
                  <c:v>2571.5299999999997</c:v>
                </c:pt>
                <c:pt idx="346">
                  <c:v>8070.0100000000011</c:v>
                </c:pt>
                <c:pt idx="347">
                  <c:v>4162.57</c:v>
                </c:pt>
                <c:pt idx="348">
                  <c:v>2912.3800000000006</c:v>
                </c:pt>
                <c:pt idx="349">
                  <c:v>3867.82</c:v>
                </c:pt>
                <c:pt idx="350">
                  <c:v>5762.92</c:v>
                </c:pt>
                <c:pt idx="351">
                  <c:v>3417.41</c:v>
                </c:pt>
                <c:pt idx="352">
                  <c:v>1808.53</c:v>
                </c:pt>
                <c:pt idx="353">
                  <c:v>6129.57</c:v>
                </c:pt>
                <c:pt idx="354">
                  <c:v>9202.02</c:v>
                </c:pt>
                <c:pt idx="355">
                  <c:v>9978.41</c:v>
                </c:pt>
                <c:pt idx="356">
                  <c:v>3569.01</c:v>
                </c:pt>
                <c:pt idx="357">
                  <c:v>4015.29</c:v>
                </c:pt>
                <c:pt idx="358">
                  <c:v>5031.84</c:v>
                </c:pt>
                <c:pt idx="359">
                  <c:v>4078.5899999999997</c:v>
                </c:pt>
                <c:pt idx="360">
                  <c:v>15242.36</c:v>
                </c:pt>
                <c:pt idx="361">
                  <c:v>1962.14</c:v>
                </c:pt>
                <c:pt idx="362">
                  <c:v>4662.49</c:v>
                </c:pt>
                <c:pt idx="363">
                  <c:v>2863.33</c:v>
                </c:pt>
                <c:pt idx="364">
                  <c:v>7971.99</c:v>
                </c:pt>
                <c:pt idx="365">
                  <c:v>7771.0100000000011</c:v>
                </c:pt>
                <c:pt idx="366">
                  <c:v>3219.7799999999997</c:v>
                </c:pt>
                <c:pt idx="367">
                  <c:v>867.5</c:v>
                </c:pt>
                <c:pt idx="368">
                  <c:v>4730.0200000000004</c:v>
                </c:pt>
                <c:pt idx="369">
                  <c:v>6503.85</c:v>
                </c:pt>
                <c:pt idx="370">
                  <c:v>3007.17</c:v>
                </c:pt>
                <c:pt idx="371">
                  <c:v>2123.6700000000005</c:v>
                </c:pt>
                <c:pt idx="372">
                  <c:v>3815.88</c:v>
                </c:pt>
                <c:pt idx="373">
                  <c:v>2415.2000000000003</c:v>
                </c:pt>
                <c:pt idx="374">
                  <c:v>2641.7200000000003</c:v>
                </c:pt>
                <c:pt idx="375">
                  <c:v>9849.7121604010026</c:v>
                </c:pt>
                <c:pt idx="376">
                  <c:v>12575.630000000001</c:v>
                </c:pt>
                <c:pt idx="377">
                  <c:v>10034.119999999999</c:v>
                </c:pt>
                <c:pt idx="378">
                  <c:v>1143.3000000000002</c:v>
                </c:pt>
                <c:pt idx="379">
                  <c:v>8575.0300000000007</c:v>
                </c:pt>
                <c:pt idx="380">
                  <c:v>1532.44</c:v>
                </c:pt>
                <c:pt idx="381">
                  <c:v>3633.9700000000003</c:v>
                </c:pt>
                <c:pt idx="382">
                  <c:v>919.01</c:v>
                </c:pt>
                <c:pt idx="383">
                  <c:v>9322.0399999999991</c:v>
                </c:pt>
                <c:pt idx="384">
                  <c:v>2757.63</c:v>
                </c:pt>
                <c:pt idx="385">
                  <c:v>2088.3200000000002</c:v>
                </c:pt>
                <c:pt idx="386">
                  <c:v>6811.2319138276553</c:v>
                </c:pt>
                <c:pt idx="387">
                  <c:v>1284.3599999999999</c:v>
                </c:pt>
                <c:pt idx="388">
                  <c:v>824.83999999999992</c:v>
                </c:pt>
                <c:pt idx="389">
                  <c:v>4100.76</c:v>
                </c:pt>
                <c:pt idx="390">
                  <c:v>3373.41</c:v>
                </c:pt>
                <c:pt idx="391">
                  <c:v>9277.69</c:v>
                </c:pt>
                <c:pt idx="392">
                  <c:v>5962.94</c:v>
                </c:pt>
                <c:pt idx="393">
                  <c:v>3538.51</c:v>
                </c:pt>
                <c:pt idx="394">
                  <c:v>11248.07</c:v>
                </c:pt>
                <c:pt idx="395">
                  <c:v>1717.78</c:v>
                </c:pt>
                <c:pt idx="396">
                  <c:v>10251.1</c:v>
                </c:pt>
                <c:pt idx="397">
                  <c:v>3101.32</c:v>
                </c:pt>
                <c:pt idx="398">
                  <c:v>1349.77</c:v>
                </c:pt>
                <c:pt idx="399">
                  <c:v>6819.42</c:v>
                </c:pt>
                <c:pt idx="400">
                  <c:v>5049.63</c:v>
                </c:pt>
                <c:pt idx="401">
                  <c:v>4199.2</c:v>
                </c:pt>
                <c:pt idx="402">
                  <c:v>6818.5700000000006</c:v>
                </c:pt>
                <c:pt idx="403">
                  <c:v>4953.16</c:v>
                </c:pt>
                <c:pt idx="404">
                  <c:v>302.72999999999996</c:v>
                </c:pt>
                <c:pt idx="405">
                  <c:v>1105.05</c:v>
                </c:pt>
                <c:pt idx="406">
                  <c:v>4481.3</c:v>
                </c:pt>
                <c:pt idx="407">
                  <c:v>1822.18</c:v>
                </c:pt>
                <c:pt idx="408">
                  <c:v>5074.329999999999</c:v>
                </c:pt>
                <c:pt idx="409">
                  <c:v>5374.58</c:v>
                </c:pt>
                <c:pt idx="410">
                  <c:v>2159.8200000000002</c:v>
                </c:pt>
                <c:pt idx="411">
                  <c:v>11195.199999999999</c:v>
                </c:pt>
                <c:pt idx="412">
                  <c:v>7766.33</c:v>
                </c:pt>
                <c:pt idx="413">
                  <c:v>3901.5800000000004</c:v>
                </c:pt>
                <c:pt idx="414">
                  <c:v>5458.36</c:v>
                </c:pt>
                <c:pt idx="415">
                  <c:v>2313.2799999999997</c:v>
                </c:pt>
                <c:pt idx="416">
                  <c:v>7571.1799999999994</c:v>
                </c:pt>
                <c:pt idx="417">
                  <c:v>10101.92</c:v>
                </c:pt>
                <c:pt idx="418">
                  <c:v>3935.81</c:v>
                </c:pt>
                <c:pt idx="419">
                  <c:v>3698.77</c:v>
                </c:pt>
                <c:pt idx="420">
                  <c:v>5191.41</c:v>
                </c:pt>
                <c:pt idx="421">
                  <c:v>2784.8900000000003</c:v>
                </c:pt>
                <c:pt idx="422">
                  <c:v>369.25</c:v>
                </c:pt>
                <c:pt idx="423">
                  <c:v>2524.85</c:v>
                </c:pt>
                <c:pt idx="424">
                  <c:v>2108.62</c:v>
                </c:pt>
                <c:pt idx="425">
                  <c:v>7587.420000000001</c:v>
                </c:pt>
                <c:pt idx="426">
                  <c:v>8741.11</c:v>
                </c:pt>
                <c:pt idx="427">
                  <c:v>4609.93</c:v>
                </c:pt>
                <c:pt idx="428">
                  <c:v>749.75</c:v>
                </c:pt>
                <c:pt idx="429">
                  <c:v>2885.3099999999995</c:v>
                </c:pt>
                <c:pt idx="430">
                  <c:v>12153.83</c:v>
                </c:pt>
                <c:pt idx="431">
                  <c:v>4966.34</c:v>
                </c:pt>
                <c:pt idx="432">
                  <c:v>3681.897904761905</c:v>
                </c:pt>
                <c:pt idx="433">
                  <c:v>4192.72</c:v>
                </c:pt>
                <c:pt idx="434">
                  <c:v>5425.2300000000005</c:v>
                </c:pt>
                <c:pt idx="435">
                  <c:v>3540.7299999999996</c:v>
                </c:pt>
                <c:pt idx="436">
                  <c:v>5462.92</c:v>
                </c:pt>
                <c:pt idx="437">
                  <c:v>5685.1</c:v>
                </c:pt>
                <c:pt idx="438">
                  <c:v>4088.76</c:v>
                </c:pt>
                <c:pt idx="439">
                  <c:v>1092.74</c:v>
                </c:pt>
                <c:pt idx="440">
                  <c:v>4945.6499999999996</c:v>
                </c:pt>
                <c:pt idx="441">
                  <c:v>964.99</c:v>
                </c:pt>
                <c:pt idx="442">
                  <c:v>2772.02</c:v>
                </c:pt>
                <c:pt idx="443">
                  <c:v>5463.97</c:v>
                </c:pt>
                <c:pt idx="444">
                  <c:v>1411.6599999999999</c:v>
                </c:pt>
                <c:pt idx="445">
                  <c:v>5541.29</c:v>
                </c:pt>
                <c:pt idx="446">
                  <c:v>957.93</c:v>
                </c:pt>
                <c:pt idx="447">
                  <c:v>3659.7200000000003</c:v>
                </c:pt>
                <c:pt idx="448">
                  <c:v>5282.7</c:v>
                </c:pt>
                <c:pt idx="449">
                  <c:v>2852.5</c:v>
                </c:pt>
                <c:pt idx="450">
                  <c:v>10162.709999999999</c:v>
                </c:pt>
                <c:pt idx="451">
                  <c:v>5987.8799999999992</c:v>
                </c:pt>
                <c:pt idx="452">
                  <c:v>4602.43</c:v>
                </c:pt>
                <c:pt idx="453">
                  <c:v>2077.1</c:v>
                </c:pt>
                <c:pt idx="454">
                  <c:v>5282.1519138276544</c:v>
                </c:pt>
                <c:pt idx="455">
                  <c:v>5276</c:v>
                </c:pt>
                <c:pt idx="456">
                  <c:v>2760.59</c:v>
                </c:pt>
                <c:pt idx="457">
                  <c:v>15064.64</c:v>
                </c:pt>
                <c:pt idx="458">
                  <c:v>12640.23</c:v>
                </c:pt>
                <c:pt idx="459">
                  <c:v>7402.6399999999994</c:v>
                </c:pt>
                <c:pt idx="460">
                  <c:v>124.91000000000001</c:v>
                </c:pt>
                <c:pt idx="461">
                  <c:v>8842.15</c:v>
                </c:pt>
                <c:pt idx="462">
                  <c:v>4702.08</c:v>
                </c:pt>
                <c:pt idx="463">
                  <c:v>11548.8</c:v>
                </c:pt>
                <c:pt idx="464">
                  <c:v>4707.1499999999996</c:v>
                </c:pt>
                <c:pt idx="465">
                  <c:v>4201.1099999999997</c:v>
                </c:pt>
                <c:pt idx="466">
                  <c:v>1984.61</c:v>
                </c:pt>
                <c:pt idx="467">
                  <c:v>5515.3906817042607</c:v>
                </c:pt>
                <c:pt idx="468">
                  <c:v>3994.0299999999997</c:v>
                </c:pt>
                <c:pt idx="469">
                  <c:v>10213.65</c:v>
                </c:pt>
                <c:pt idx="470">
                  <c:v>8328.32</c:v>
                </c:pt>
                <c:pt idx="471">
                  <c:v>8592.4100000000017</c:v>
                </c:pt>
                <c:pt idx="472">
                  <c:v>1016.78</c:v>
                </c:pt>
                <c:pt idx="473">
                  <c:v>6289.4600000000009</c:v>
                </c:pt>
                <c:pt idx="474">
                  <c:v>8771.4500000000007</c:v>
                </c:pt>
                <c:pt idx="475">
                  <c:v>6842.3990886329484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19-4EA7-964A-1289444019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0391152"/>
        <c:axId val="928456816"/>
      </c:barChart>
      <c:catAx>
        <c:axId val="960391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456816"/>
        <c:crosses val="autoZero"/>
        <c:auto val="1"/>
        <c:lblAlgn val="ctr"/>
        <c:lblOffset val="100"/>
        <c:noMultiLvlLbl val="0"/>
      </c:catAx>
      <c:valAx>
        <c:axId val="92845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391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dataset.xlsx]region vs store!PivotTable8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stores</a:t>
            </a:r>
          </a:p>
        </c:rich>
      </c:tx>
      <c:layout>
        <c:manualLayout>
          <c:xMode val="edge"/>
          <c:yMode val="edge"/>
          <c:x val="0.20680015277941"/>
          <c:y val="0.191544276599368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'region vs store'!$B$3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1254-4D38-B845-82970445191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1254-4D38-B845-82970445191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1254-4D38-B845-82970445191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1254-4D38-B845-82970445191B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'region vs store'!$A$4:$A$8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 vs store'!$B$4:$B$8</c:f>
              <c:numCache>
                <c:formatCode>General</c:formatCode>
                <c:ptCount val="4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A3-47BD-A1DA-FC9347F30CF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dataset.xlsx]store vs sales!PivotTable8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in store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'store vs sales'!$B$3</c:f>
              <c:strCache>
                <c:ptCount val="1"/>
                <c:pt idx="0">
                  <c:v>sales in each store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'store vs sales'!$A$4:$A$24</c:f>
              <c:strCache>
                <c:ptCount val="20"/>
                <c:pt idx="0">
                  <c:v>Aguirre-Keller</c:v>
                </c:pt>
                <c:pt idx="1">
                  <c:v>Alexander Group</c:v>
                </c:pt>
                <c:pt idx="2">
                  <c:v>Bean, Jones and Park</c:v>
                </c:pt>
                <c:pt idx="3">
                  <c:v>Benson-Elliott</c:v>
                </c:pt>
                <c:pt idx="4">
                  <c:v>Black-Horn</c:v>
                </c:pt>
                <c:pt idx="5">
                  <c:v>Frederick-Wright</c:v>
                </c:pt>
                <c:pt idx="6">
                  <c:v>Gardner, Humphrey and Contreras</c:v>
                </c:pt>
                <c:pt idx="7">
                  <c:v>Gray Ltd</c:v>
                </c:pt>
                <c:pt idx="8">
                  <c:v>Guerrero-Schmitt</c:v>
                </c:pt>
                <c:pt idx="9">
                  <c:v>Hill, Wagner and Ballard</c:v>
                </c:pt>
                <c:pt idx="10">
                  <c:v>Holloway Ltd</c:v>
                </c:pt>
                <c:pt idx="11">
                  <c:v>Johnson-Wright</c:v>
                </c:pt>
                <c:pt idx="12">
                  <c:v>Mann-Austin</c:v>
                </c:pt>
                <c:pt idx="13">
                  <c:v>Martinez, Adkins and Johnson</c:v>
                </c:pt>
                <c:pt idx="14">
                  <c:v>Martinez-Mullins</c:v>
                </c:pt>
                <c:pt idx="15">
                  <c:v>Mcdonald Inc</c:v>
                </c:pt>
                <c:pt idx="16">
                  <c:v>Moore, Padilla and Butler</c:v>
                </c:pt>
                <c:pt idx="17">
                  <c:v>Rivera-Warner</c:v>
                </c:pt>
                <c:pt idx="18">
                  <c:v>Shelton PLC</c:v>
                </c:pt>
                <c:pt idx="19">
                  <c:v>Thomas, Bridges and Harris</c:v>
                </c:pt>
              </c:strCache>
            </c:strRef>
          </c:cat>
          <c:val>
            <c:numRef>
              <c:f>'store vs sales'!$B$4:$B$24</c:f>
              <c:numCache>
                <c:formatCode>0.00</c:formatCode>
                <c:ptCount val="20"/>
                <c:pt idx="0">
                  <c:v>109128.63999999997</c:v>
                </c:pt>
                <c:pt idx="1">
                  <c:v>144009.60000000001</c:v>
                </c:pt>
                <c:pt idx="2">
                  <c:v>185351.24191382757</c:v>
                </c:pt>
                <c:pt idx="3">
                  <c:v>134996.74623030238</c:v>
                </c:pt>
                <c:pt idx="4">
                  <c:v>116155.25191382764</c:v>
                </c:pt>
                <c:pt idx="5">
                  <c:v>131216.55000000002</c:v>
                </c:pt>
                <c:pt idx="6">
                  <c:v>137594.26908863292</c:v>
                </c:pt>
                <c:pt idx="7">
                  <c:v>96029.859874686692</c:v>
                </c:pt>
                <c:pt idx="8">
                  <c:v>123258.38431647469</c:v>
                </c:pt>
                <c:pt idx="9">
                  <c:v>129840.11999999997</c:v>
                </c:pt>
                <c:pt idx="10">
                  <c:v>145111.4058546366</c:v>
                </c:pt>
                <c:pt idx="11">
                  <c:v>148179.71216040102</c:v>
                </c:pt>
                <c:pt idx="12">
                  <c:v>109963.70999999998</c:v>
                </c:pt>
                <c:pt idx="13">
                  <c:v>115885.44068170429</c:v>
                </c:pt>
                <c:pt idx="14">
                  <c:v>125499.18191382763</c:v>
                </c:pt>
                <c:pt idx="15">
                  <c:v>122885.99000000002</c:v>
                </c:pt>
                <c:pt idx="16">
                  <c:v>127839.73790476192</c:v>
                </c:pt>
                <c:pt idx="17">
                  <c:v>97145.530000000042</c:v>
                </c:pt>
                <c:pt idx="18">
                  <c:v>117454.96</c:v>
                </c:pt>
                <c:pt idx="19">
                  <c:v>138711.99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94-4EA2-B96C-3B27670067E8}"/>
            </c:ext>
          </c:extLst>
        </c:ser>
        <c:ser>
          <c:idx val="1"/>
          <c:order val="1"/>
          <c:tx>
            <c:strRef>
              <c:f>'store vs sales'!$C$3</c:f>
              <c:strCache>
                <c:ptCount val="1"/>
                <c:pt idx="0">
                  <c:v>Quantity sold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'store vs sales'!$A$4:$A$24</c:f>
              <c:strCache>
                <c:ptCount val="20"/>
                <c:pt idx="0">
                  <c:v>Aguirre-Keller</c:v>
                </c:pt>
                <c:pt idx="1">
                  <c:v>Alexander Group</c:v>
                </c:pt>
                <c:pt idx="2">
                  <c:v>Bean, Jones and Park</c:v>
                </c:pt>
                <c:pt idx="3">
                  <c:v>Benson-Elliott</c:v>
                </c:pt>
                <c:pt idx="4">
                  <c:v>Black-Horn</c:v>
                </c:pt>
                <c:pt idx="5">
                  <c:v>Frederick-Wright</c:v>
                </c:pt>
                <c:pt idx="6">
                  <c:v>Gardner, Humphrey and Contreras</c:v>
                </c:pt>
                <c:pt idx="7">
                  <c:v>Gray Ltd</c:v>
                </c:pt>
                <c:pt idx="8">
                  <c:v>Guerrero-Schmitt</c:v>
                </c:pt>
                <c:pt idx="9">
                  <c:v>Hill, Wagner and Ballard</c:v>
                </c:pt>
                <c:pt idx="10">
                  <c:v>Holloway Ltd</c:v>
                </c:pt>
                <c:pt idx="11">
                  <c:v>Johnson-Wright</c:v>
                </c:pt>
                <c:pt idx="12">
                  <c:v>Mann-Austin</c:v>
                </c:pt>
                <c:pt idx="13">
                  <c:v>Martinez, Adkins and Johnson</c:v>
                </c:pt>
                <c:pt idx="14">
                  <c:v>Martinez-Mullins</c:v>
                </c:pt>
                <c:pt idx="15">
                  <c:v>Mcdonald Inc</c:v>
                </c:pt>
                <c:pt idx="16">
                  <c:v>Moore, Padilla and Butler</c:v>
                </c:pt>
                <c:pt idx="17">
                  <c:v>Rivera-Warner</c:v>
                </c:pt>
                <c:pt idx="18">
                  <c:v>Shelton PLC</c:v>
                </c:pt>
                <c:pt idx="19">
                  <c:v>Thomas, Bridges and Harris</c:v>
                </c:pt>
              </c:strCache>
            </c:strRef>
          </c:cat>
          <c:val>
            <c:numRef>
              <c:f>'store vs sales'!$C$4:$C$24</c:f>
              <c:numCache>
                <c:formatCode>0</c:formatCode>
                <c:ptCount val="20"/>
                <c:pt idx="0">
                  <c:v>206</c:v>
                </c:pt>
                <c:pt idx="1">
                  <c:v>255</c:v>
                </c:pt>
                <c:pt idx="2">
                  <c:v>344</c:v>
                </c:pt>
                <c:pt idx="3">
                  <c:v>258</c:v>
                </c:pt>
                <c:pt idx="4">
                  <c:v>220</c:v>
                </c:pt>
                <c:pt idx="5">
                  <c:v>249</c:v>
                </c:pt>
                <c:pt idx="6">
                  <c:v>243</c:v>
                </c:pt>
                <c:pt idx="7">
                  <c:v>201.48020050125314</c:v>
                </c:pt>
                <c:pt idx="8">
                  <c:v>247</c:v>
                </c:pt>
                <c:pt idx="9">
                  <c:v>255</c:v>
                </c:pt>
                <c:pt idx="10">
                  <c:v>276.48020050125314</c:v>
                </c:pt>
                <c:pt idx="11">
                  <c:v>293.48020050125314</c:v>
                </c:pt>
                <c:pt idx="12">
                  <c:v>240</c:v>
                </c:pt>
                <c:pt idx="13">
                  <c:v>231.48020050125314</c:v>
                </c:pt>
                <c:pt idx="14">
                  <c:v>273</c:v>
                </c:pt>
                <c:pt idx="15">
                  <c:v>224</c:v>
                </c:pt>
                <c:pt idx="16">
                  <c:v>237.48020050125314</c:v>
                </c:pt>
                <c:pt idx="17">
                  <c:v>204</c:v>
                </c:pt>
                <c:pt idx="18">
                  <c:v>243</c:v>
                </c:pt>
                <c:pt idx="19">
                  <c:v>259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E94-4EA2-B96C-3B27670067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0988079"/>
        <c:axId val="928539856"/>
      </c:barChart>
      <c:catAx>
        <c:axId val="450988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539856"/>
        <c:crosses val="autoZero"/>
        <c:auto val="1"/>
        <c:lblAlgn val="ctr"/>
        <c:lblOffset val="100"/>
        <c:noMultiLvlLbl val="0"/>
      </c:catAx>
      <c:valAx>
        <c:axId val="928539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988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dataset.xlsx]year vs revenue!PivotTable9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over years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'year vs revenue'!$B$3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'year vs revenue'!$A$4:$A$7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'year vs revenue'!$B$4:$B$7</c:f>
              <c:numCache>
                <c:formatCode>0.00</c:formatCode>
                <c:ptCount val="3"/>
                <c:pt idx="0">
                  <c:v>264985.50068170414</c:v>
                </c:pt>
                <c:pt idx="1">
                  <c:v>1286258.9472979258</c:v>
                </c:pt>
                <c:pt idx="2">
                  <c:v>1005013.8738734544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39-4E0B-8A06-C2243A069A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1117071"/>
        <c:axId val="928505296"/>
      </c:lineChart>
      <c:catAx>
        <c:axId val="451117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505296"/>
        <c:crosses val="autoZero"/>
        <c:auto val="1"/>
        <c:lblAlgn val="ctr"/>
        <c:lblOffset val="100"/>
        <c:noMultiLvlLbl val="0"/>
      </c:catAx>
      <c:valAx>
        <c:axId val="92850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117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dataset.xlsx]payment type vs sales!PivotTable10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'payment type vs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'payment type vs sales'!$A$4:$A$7</c:f>
              <c:strCache>
                <c:ptCount val="3"/>
                <c:pt idx="0">
                  <c:v>COD</c:v>
                </c:pt>
                <c:pt idx="1">
                  <c:v>Credit Card</c:v>
                </c:pt>
                <c:pt idx="2">
                  <c:v>PayPal</c:v>
                </c:pt>
              </c:strCache>
            </c:strRef>
          </c:cat>
          <c:val>
            <c:numRef>
              <c:f>'payment type vs sales'!$B$4:$B$7</c:f>
              <c:numCache>
                <c:formatCode>0.00</c:formatCode>
                <c:ptCount val="3"/>
                <c:pt idx="0">
                  <c:v>826286.16699339519</c:v>
                </c:pt>
                <c:pt idx="1">
                  <c:v>844455.88530271023</c:v>
                </c:pt>
                <c:pt idx="2">
                  <c:v>885516.26955697918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51-4C1D-897B-A72B918B91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51011743"/>
        <c:axId val="928460656"/>
      </c:barChart>
      <c:catAx>
        <c:axId val="4510117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460656"/>
        <c:crosses val="autoZero"/>
        <c:auto val="1"/>
        <c:lblAlgn val="ctr"/>
        <c:lblOffset val="100"/>
        <c:noMultiLvlLbl val="0"/>
      </c:catAx>
      <c:valAx>
        <c:axId val="92846065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451011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dataset.xlsx]Product vs discount!PivotTable11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/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/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'Product vs discount'!$B$3</c:f>
              <c:strCache>
                <c:ptCount val="1"/>
                <c:pt idx="0">
                  <c:v>Discount</c:v>
                </c:pt>
              </c:strCache>
            </c:strRef>
          </c:tx>
          <c:spPr>
            <a:solidFill>
              <a:schemeClr val="accent1"/>
            </a:solidFill>
            <a:ln/>
            <a:effectLst/>
            <a:sp3d/>
          </c:spPr>
          <c:cat>
            <c:strRef>
              <c:f>'Product vs discount'!$A$4:$A$104</c:f>
              <c:strCache>
                <c:ptCount val="100"/>
                <c:pt idx="0">
                  <c:v>4K Home Projector</c:v>
                </c:pt>
                <c:pt idx="1">
                  <c:v>Adjustable Dumbbell Set</c:v>
                </c:pt>
                <c:pt idx="2">
                  <c:v>Adjustable Dumbbells 20kg</c:v>
                </c:pt>
                <c:pt idx="3">
                  <c:v>Adjustable Jump Rope</c:v>
                </c:pt>
                <c:pt idx="4">
                  <c:v>Badminton Racket Set</c:v>
                </c:pt>
                <c:pt idx="5">
                  <c:v>Basketball</c:v>
                </c:pt>
                <c:pt idx="6">
                  <c:v>Beard Grooming Kit</c:v>
                </c:pt>
                <c:pt idx="7">
                  <c:v>Bedroom Table Lamp</c:v>
                </c:pt>
                <c:pt idx="8">
                  <c:v>Bluetooth Car Audio System</c:v>
                </c:pt>
                <c:pt idx="9">
                  <c:v>Boxing Hand Wraps</c:v>
                </c:pt>
                <c:pt idx="10">
                  <c:v>Brother Laser Printer</c:v>
                </c:pt>
                <c:pt idx="11">
                  <c:v>Car Dashboard Phone Holder</c:v>
                </c:pt>
                <c:pt idx="12">
                  <c:v>Carbon Fiber Tennis Racket</c:v>
                </c:pt>
                <c:pt idx="13">
                  <c:v>Ceramic Kitchen Bowl Set</c:v>
                </c:pt>
                <c:pt idx="14">
                  <c:v>Ceramic Plant Pot</c:v>
                </c:pt>
                <c:pt idx="15">
                  <c:v>Cricket Bat</c:v>
                </c:pt>
                <c:pt idx="16">
                  <c:v>Decorative Floor Vase</c:v>
                </c:pt>
                <c:pt idx="17">
                  <c:v>Decorative Lamp Shade</c:v>
                </c:pt>
                <c:pt idx="18">
                  <c:v>Decorative Wall Mirror</c:v>
                </c:pt>
                <c:pt idx="19">
                  <c:v>Essential Oil Diffuser</c:v>
                </c:pt>
                <c:pt idx="20">
                  <c:v>Fabric Sofa Throw Blanket</c:v>
                </c:pt>
                <c:pt idx="21">
                  <c:v>Face Foundation Kit</c:v>
                </c:pt>
                <c:pt idx="22">
                  <c:v>Fitness Resistance Bands</c:v>
                </c:pt>
                <c:pt idx="23">
                  <c:v>Foam Roller</c:v>
                </c:pt>
                <c:pt idx="24">
                  <c:v>Foldable Camping Chair</c:v>
                </c:pt>
                <c:pt idx="25">
                  <c:v>Gaming Mechanical Keyboard</c:v>
                </c:pt>
                <c:pt idx="26">
                  <c:v>Gaming Mouse Pad XL</c:v>
                </c:pt>
                <c:pt idx="27">
                  <c:v>Hair Repair Oil Treatment</c:v>
                </c:pt>
                <c:pt idx="28">
                  <c:v>Hair Strengthening Shampoo</c:v>
                </c:pt>
                <c:pt idx="29">
                  <c:v>HD Smart TV Stick</c:v>
                </c:pt>
                <c:pt idx="30">
                  <c:v>HDMI Cable – 2m</c:v>
                </c:pt>
                <c:pt idx="31">
                  <c:v>Herbal Face Moisturizer</c:v>
                </c:pt>
                <c:pt idx="32">
                  <c:v>High-Grip Football</c:v>
                </c:pt>
                <c:pt idx="33">
                  <c:v>Hydrating Face Cleanser</c:v>
                </c:pt>
                <c:pt idx="34">
                  <c:v>Kitchen Cutting Board</c:v>
                </c:pt>
                <c:pt idx="35">
                  <c:v>Kitchen Storage Rack</c:v>
                </c:pt>
                <c:pt idx="36">
                  <c:v>Knee Support Brace</c:v>
                </c:pt>
                <c:pt idx="37">
                  <c:v>Laptop Cooling Pad</c:v>
                </c:pt>
                <c:pt idx="38">
                  <c:v>LED Bedside Lamp</c:v>
                </c:pt>
                <c:pt idx="39">
                  <c:v>LED Table Lamp</c:v>
                </c:pt>
                <c:pt idx="40">
                  <c:v>Luxury Perfume Spray</c:v>
                </c:pt>
                <c:pt idx="41">
                  <c:v>Makeup Brush Set</c:v>
                </c:pt>
                <c:pt idx="42">
                  <c:v>Matte Lipstick Set</c:v>
                </c:pt>
                <c:pt idx="43">
                  <c:v>Men's Casual Sneakers</c:v>
                </c:pt>
                <c:pt idx="44">
                  <c:v>Men's Formal Shirt</c:v>
                </c:pt>
                <c:pt idx="45">
                  <c:v>Men's Graphic T-Shirt</c:v>
                </c:pt>
                <c:pt idx="46">
                  <c:v>Men's Hair Styling Gel</c:v>
                </c:pt>
                <c:pt idx="47">
                  <c:v>Men's Leather Belt</c:v>
                </c:pt>
                <c:pt idx="48">
                  <c:v>Men's Roll-On Perfume</c:v>
                </c:pt>
                <c:pt idx="49">
                  <c:v>Men's Running Jacket</c:v>
                </c:pt>
                <c:pt idx="50">
                  <c:v>Men's Sports Shorts</c:v>
                </c:pt>
                <c:pt idx="51">
                  <c:v>Men's Track Pants</c:v>
                </c:pt>
                <c:pt idx="52">
                  <c:v>Men's Winter Jacket</c:v>
                </c:pt>
                <c:pt idx="53">
                  <c:v>Microwave Oven</c:v>
                </c:pt>
                <c:pt idx="54">
                  <c:v>Modern Wall Clock</c:v>
                </c:pt>
                <c:pt idx="55">
                  <c:v>Multi-Purpose Storage Box</c:v>
                </c:pt>
                <c:pt idx="56">
                  <c:v>Noise-Canceling Headphones</c:v>
                </c:pt>
                <c:pt idx="57">
                  <c:v>Organic Sunscreen Lotion</c:v>
                </c:pt>
                <c:pt idx="58">
                  <c:v>Outdoor Sports Water Bottle</c:v>
                </c:pt>
                <c:pt idx="59">
                  <c:v>Portable Bluetooth Speaker</c:v>
                </c:pt>
                <c:pt idx="60">
                  <c:v>Portable Power Bank</c:v>
                </c:pt>
                <c:pt idx="61">
                  <c:v>Premium Blanket Throw</c:v>
                </c:pt>
                <c:pt idx="62">
                  <c:v>Professional Jump Rope</c:v>
                </c:pt>
                <c:pt idx="63">
                  <c:v>Rugby Ball</c:v>
                </c:pt>
                <c:pt idx="64">
                  <c:v>Shin Guards – Adult</c:v>
                </c:pt>
                <c:pt idx="65">
                  <c:v>Smart Home WiFi Camera</c:v>
                </c:pt>
                <c:pt idx="66">
                  <c:v>Smart LED Light Strip</c:v>
                </c:pt>
                <c:pt idx="67">
                  <c:v>Soccer Training Cone Set</c:v>
                </c:pt>
                <c:pt idx="68">
                  <c:v>Sports Stopwatch Basic</c:v>
                </c:pt>
                <c:pt idx="69">
                  <c:v>Sports Stopwatch Pro</c:v>
                </c:pt>
                <c:pt idx="70">
                  <c:v>Sports Stopwatch Timer</c:v>
                </c:pt>
                <c:pt idx="71">
                  <c:v>Sports Water Hydration Pack</c:v>
                </c:pt>
                <c:pt idx="72">
                  <c:v>Sports Wrist Sweatbands</c:v>
                </c:pt>
                <c:pt idx="73">
                  <c:v>Stainless Steel Cookware Set</c:v>
                </c:pt>
                <c:pt idx="74">
                  <c:v>Stainless Steel Cutlery Set</c:v>
                </c:pt>
                <c:pt idx="75">
                  <c:v>Tennis Ball 3-Pack</c:v>
                </c:pt>
                <c:pt idx="76">
                  <c:v>USB External Hard Drive</c:v>
                </c:pt>
                <c:pt idx="77">
                  <c:v>USB-C Fast Charger</c:v>
                </c:pt>
                <c:pt idx="78">
                  <c:v>USB-C Laptop Charger</c:v>
                </c:pt>
                <c:pt idx="79">
                  <c:v>Vitamin C Face Serum</c:v>
                </c:pt>
                <c:pt idx="80">
                  <c:v>Vitamin E Body Lotion</c:v>
                </c:pt>
                <c:pt idx="81">
                  <c:v>Wall-Mounted Spice Rack</c:v>
                </c:pt>
                <c:pt idx="82">
                  <c:v>WiFi Mesh Router</c:v>
                </c:pt>
                <c:pt idx="83">
                  <c:v>Wireless Bluetooth Earbuds</c:v>
                </c:pt>
                <c:pt idx="84">
                  <c:v>Wireless Bluetooth Speaker</c:v>
                </c:pt>
                <c:pt idx="85">
                  <c:v>Wireless Mouse</c:v>
                </c:pt>
                <c:pt idx="86">
                  <c:v>Women's Ankle Boots</c:v>
                </c:pt>
                <c:pt idx="87">
                  <c:v>Women's Beanie Hat</c:v>
                </c:pt>
                <c:pt idx="88">
                  <c:v>Women's Casual Hoodie</c:v>
                </c:pt>
                <c:pt idx="89">
                  <c:v>Womens Cotton Scarf</c:v>
                </c:pt>
                <c:pt idx="90">
                  <c:v>Women's Denim Jeans</c:v>
                </c:pt>
                <c:pt idx="91">
                  <c:v>Women's Formal Blazer</c:v>
                </c:pt>
                <c:pt idx="92">
                  <c:v>Women's Hair Dryer Brush</c:v>
                </c:pt>
                <c:pt idx="93">
                  <c:v>Women's High Heels</c:v>
                </c:pt>
                <c:pt idx="94">
                  <c:v>Women's Scarf Set</c:v>
                </c:pt>
                <c:pt idx="95">
                  <c:v>Women's Summer Dress</c:v>
                </c:pt>
                <c:pt idx="96">
                  <c:v>Women's Yoga Pants</c:v>
                </c:pt>
                <c:pt idx="97">
                  <c:v>Wooden Bookshelf</c:v>
                </c:pt>
                <c:pt idx="98">
                  <c:v>Wooden Nightstand</c:v>
                </c:pt>
                <c:pt idx="99">
                  <c:v>Yoga Exercise Mat</c:v>
                </c:pt>
              </c:strCache>
            </c:strRef>
          </c:cat>
          <c:val>
            <c:numRef>
              <c:f>'Product vs discount'!$B$4:$B$104</c:f>
              <c:numCache>
                <c:formatCode>0.00</c:formatCode>
                <c:ptCount val="100"/>
                <c:pt idx="0">
                  <c:v>4.2480861723446894</c:v>
                </c:pt>
                <c:pt idx="1">
                  <c:v>2.4799999999999995</c:v>
                </c:pt>
                <c:pt idx="2">
                  <c:v>2.2800000000000002</c:v>
                </c:pt>
                <c:pt idx="3">
                  <c:v>1.6500000000000004</c:v>
                </c:pt>
                <c:pt idx="4">
                  <c:v>4.0799999999999992</c:v>
                </c:pt>
                <c:pt idx="5">
                  <c:v>3.3999999999999995</c:v>
                </c:pt>
                <c:pt idx="6">
                  <c:v>2.8099999999999996</c:v>
                </c:pt>
                <c:pt idx="7">
                  <c:v>2.8280861723446895</c:v>
                </c:pt>
                <c:pt idx="8">
                  <c:v>3.7699999999999996</c:v>
                </c:pt>
                <c:pt idx="9">
                  <c:v>2.92</c:v>
                </c:pt>
                <c:pt idx="10">
                  <c:v>2.21</c:v>
                </c:pt>
                <c:pt idx="11">
                  <c:v>3.8700000000000006</c:v>
                </c:pt>
                <c:pt idx="12">
                  <c:v>1.83</c:v>
                </c:pt>
                <c:pt idx="13">
                  <c:v>3.4200000000000004</c:v>
                </c:pt>
                <c:pt idx="14">
                  <c:v>2.1</c:v>
                </c:pt>
                <c:pt idx="15">
                  <c:v>3.06</c:v>
                </c:pt>
                <c:pt idx="16">
                  <c:v>3.9899999999999998</c:v>
                </c:pt>
                <c:pt idx="17">
                  <c:v>2.83</c:v>
                </c:pt>
                <c:pt idx="18">
                  <c:v>1.95</c:v>
                </c:pt>
                <c:pt idx="19">
                  <c:v>3.2500000000000009</c:v>
                </c:pt>
                <c:pt idx="20">
                  <c:v>2.83</c:v>
                </c:pt>
                <c:pt idx="21">
                  <c:v>4.7980861723446884</c:v>
                </c:pt>
                <c:pt idx="22">
                  <c:v>1.9300000000000002</c:v>
                </c:pt>
                <c:pt idx="23">
                  <c:v>2.79</c:v>
                </c:pt>
                <c:pt idx="24">
                  <c:v>2.9499999999999993</c:v>
                </c:pt>
                <c:pt idx="25">
                  <c:v>3.95</c:v>
                </c:pt>
                <c:pt idx="26">
                  <c:v>2.41</c:v>
                </c:pt>
                <c:pt idx="27">
                  <c:v>3.2500000000000004</c:v>
                </c:pt>
                <c:pt idx="28">
                  <c:v>2.5400000000000009</c:v>
                </c:pt>
                <c:pt idx="29">
                  <c:v>3.37</c:v>
                </c:pt>
                <c:pt idx="30">
                  <c:v>2.06</c:v>
                </c:pt>
                <c:pt idx="31">
                  <c:v>1.62</c:v>
                </c:pt>
                <c:pt idx="32">
                  <c:v>3.0500000000000003</c:v>
                </c:pt>
                <c:pt idx="33">
                  <c:v>4.6899999999999995</c:v>
                </c:pt>
                <c:pt idx="34">
                  <c:v>2.65</c:v>
                </c:pt>
                <c:pt idx="35">
                  <c:v>2.3199999999999998</c:v>
                </c:pt>
                <c:pt idx="36">
                  <c:v>3.55</c:v>
                </c:pt>
                <c:pt idx="37">
                  <c:v>3.9000000000000008</c:v>
                </c:pt>
                <c:pt idx="38">
                  <c:v>3.0500000000000007</c:v>
                </c:pt>
                <c:pt idx="39">
                  <c:v>1.6099999999999999</c:v>
                </c:pt>
                <c:pt idx="40">
                  <c:v>3.2200000000000006</c:v>
                </c:pt>
                <c:pt idx="41">
                  <c:v>2.1900000000000004</c:v>
                </c:pt>
                <c:pt idx="42">
                  <c:v>2.8499999999999996</c:v>
                </c:pt>
                <c:pt idx="43">
                  <c:v>3.8700000000000006</c:v>
                </c:pt>
                <c:pt idx="44">
                  <c:v>1.9</c:v>
                </c:pt>
                <c:pt idx="45">
                  <c:v>1.9500000000000002</c:v>
                </c:pt>
                <c:pt idx="46">
                  <c:v>3.5600000000000005</c:v>
                </c:pt>
                <c:pt idx="47">
                  <c:v>3.1099999999999994</c:v>
                </c:pt>
                <c:pt idx="48">
                  <c:v>3.1599999999999997</c:v>
                </c:pt>
                <c:pt idx="49">
                  <c:v>2.8499999999999996</c:v>
                </c:pt>
                <c:pt idx="50">
                  <c:v>2.56</c:v>
                </c:pt>
                <c:pt idx="51">
                  <c:v>2.3099999999999996</c:v>
                </c:pt>
                <c:pt idx="52">
                  <c:v>3.8600000000000003</c:v>
                </c:pt>
                <c:pt idx="53">
                  <c:v>4.0699999999999994</c:v>
                </c:pt>
                <c:pt idx="54">
                  <c:v>3.3699999999999997</c:v>
                </c:pt>
                <c:pt idx="55">
                  <c:v>3.1399999999999992</c:v>
                </c:pt>
                <c:pt idx="56">
                  <c:v>2.5900000000000003</c:v>
                </c:pt>
                <c:pt idx="57">
                  <c:v>2.86</c:v>
                </c:pt>
                <c:pt idx="58">
                  <c:v>2.8500000000000005</c:v>
                </c:pt>
                <c:pt idx="59">
                  <c:v>2.6280861723446893</c:v>
                </c:pt>
                <c:pt idx="60">
                  <c:v>5.3200000000000012</c:v>
                </c:pt>
                <c:pt idx="61">
                  <c:v>3.5500000000000003</c:v>
                </c:pt>
                <c:pt idx="62">
                  <c:v>2.4900000000000002</c:v>
                </c:pt>
                <c:pt idx="63">
                  <c:v>2.29</c:v>
                </c:pt>
                <c:pt idx="64">
                  <c:v>4.2800000000000011</c:v>
                </c:pt>
                <c:pt idx="65">
                  <c:v>3.2199999999999998</c:v>
                </c:pt>
                <c:pt idx="66">
                  <c:v>3.0200000000000005</c:v>
                </c:pt>
                <c:pt idx="67">
                  <c:v>3.6999999999999997</c:v>
                </c:pt>
                <c:pt idx="68">
                  <c:v>2.59</c:v>
                </c:pt>
                <c:pt idx="69">
                  <c:v>3.32</c:v>
                </c:pt>
                <c:pt idx="70">
                  <c:v>3.0600000000000005</c:v>
                </c:pt>
                <c:pt idx="71">
                  <c:v>3.41</c:v>
                </c:pt>
                <c:pt idx="72">
                  <c:v>3.44</c:v>
                </c:pt>
                <c:pt idx="73">
                  <c:v>3.18</c:v>
                </c:pt>
                <c:pt idx="74">
                  <c:v>2.95</c:v>
                </c:pt>
                <c:pt idx="75">
                  <c:v>2.37</c:v>
                </c:pt>
                <c:pt idx="76">
                  <c:v>3.72</c:v>
                </c:pt>
                <c:pt idx="77">
                  <c:v>2.9599999999999995</c:v>
                </c:pt>
                <c:pt idx="78">
                  <c:v>2.3899999999999997</c:v>
                </c:pt>
                <c:pt idx="79">
                  <c:v>1.6199999999999999</c:v>
                </c:pt>
                <c:pt idx="80">
                  <c:v>4.4399999999999995</c:v>
                </c:pt>
                <c:pt idx="81">
                  <c:v>2.35</c:v>
                </c:pt>
                <c:pt idx="82">
                  <c:v>2.63</c:v>
                </c:pt>
                <c:pt idx="83">
                  <c:v>2.52</c:v>
                </c:pt>
                <c:pt idx="84">
                  <c:v>2.8499999999999996</c:v>
                </c:pt>
                <c:pt idx="85">
                  <c:v>4.1399999999999988</c:v>
                </c:pt>
                <c:pt idx="86">
                  <c:v>2.5299999999999998</c:v>
                </c:pt>
                <c:pt idx="87">
                  <c:v>1.9200000000000004</c:v>
                </c:pt>
                <c:pt idx="88">
                  <c:v>2.73</c:v>
                </c:pt>
                <c:pt idx="89">
                  <c:v>2.66</c:v>
                </c:pt>
                <c:pt idx="90">
                  <c:v>2.3299999999999996</c:v>
                </c:pt>
                <c:pt idx="91">
                  <c:v>2.1300000000000003</c:v>
                </c:pt>
                <c:pt idx="92">
                  <c:v>2.8600000000000012</c:v>
                </c:pt>
                <c:pt idx="93">
                  <c:v>3.7199999999999993</c:v>
                </c:pt>
                <c:pt idx="94">
                  <c:v>3.61</c:v>
                </c:pt>
                <c:pt idx="95">
                  <c:v>2.15</c:v>
                </c:pt>
                <c:pt idx="96">
                  <c:v>2.2000000000000002</c:v>
                </c:pt>
                <c:pt idx="97">
                  <c:v>2.9</c:v>
                </c:pt>
                <c:pt idx="98">
                  <c:v>2.67</c:v>
                </c:pt>
                <c:pt idx="99">
                  <c:v>2.7600000000000007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64-402C-A946-5CB60FC596EE}"/>
            </c:ext>
          </c:extLst>
        </c:ser>
        <c:ser>
          <c:idx val="1"/>
          <c:order val="1"/>
          <c:tx>
            <c:strRef>
              <c:f>'Product vs discount'!$C$3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2"/>
            </a:solidFill>
            <a:ln/>
            <a:effectLst/>
            <a:sp3d/>
          </c:spPr>
          <c:cat>
            <c:strRef>
              <c:f>'Product vs discount'!$A$4:$A$104</c:f>
              <c:strCache>
                <c:ptCount val="100"/>
                <c:pt idx="0">
                  <c:v>4K Home Projector</c:v>
                </c:pt>
                <c:pt idx="1">
                  <c:v>Adjustable Dumbbell Set</c:v>
                </c:pt>
                <c:pt idx="2">
                  <c:v>Adjustable Dumbbells 20kg</c:v>
                </c:pt>
                <c:pt idx="3">
                  <c:v>Adjustable Jump Rope</c:v>
                </c:pt>
                <c:pt idx="4">
                  <c:v>Badminton Racket Set</c:v>
                </c:pt>
                <c:pt idx="5">
                  <c:v>Basketball</c:v>
                </c:pt>
                <c:pt idx="6">
                  <c:v>Beard Grooming Kit</c:v>
                </c:pt>
                <c:pt idx="7">
                  <c:v>Bedroom Table Lamp</c:v>
                </c:pt>
                <c:pt idx="8">
                  <c:v>Bluetooth Car Audio System</c:v>
                </c:pt>
                <c:pt idx="9">
                  <c:v>Boxing Hand Wraps</c:v>
                </c:pt>
                <c:pt idx="10">
                  <c:v>Brother Laser Printer</c:v>
                </c:pt>
                <c:pt idx="11">
                  <c:v>Car Dashboard Phone Holder</c:v>
                </c:pt>
                <c:pt idx="12">
                  <c:v>Carbon Fiber Tennis Racket</c:v>
                </c:pt>
                <c:pt idx="13">
                  <c:v>Ceramic Kitchen Bowl Set</c:v>
                </c:pt>
                <c:pt idx="14">
                  <c:v>Ceramic Plant Pot</c:v>
                </c:pt>
                <c:pt idx="15">
                  <c:v>Cricket Bat</c:v>
                </c:pt>
                <c:pt idx="16">
                  <c:v>Decorative Floor Vase</c:v>
                </c:pt>
                <c:pt idx="17">
                  <c:v>Decorative Lamp Shade</c:v>
                </c:pt>
                <c:pt idx="18">
                  <c:v>Decorative Wall Mirror</c:v>
                </c:pt>
                <c:pt idx="19">
                  <c:v>Essential Oil Diffuser</c:v>
                </c:pt>
                <c:pt idx="20">
                  <c:v>Fabric Sofa Throw Blanket</c:v>
                </c:pt>
                <c:pt idx="21">
                  <c:v>Face Foundation Kit</c:v>
                </c:pt>
                <c:pt idx="22">
                  <c:v>Fitness Resistance Bands</c:v>
                </c:pt>
                <c:pt idx="23">
                  <c:v>Foam Roller</c:v>
                </c:pt>
                <c:pt idx="24">
                  <c:v>Foldable Camping Chair</c:v>
                </c:pt>
                <c:pt idx="25">
                  <c:v>Gaming Mechanical Keyboard</c:v>
                </c:pt>
                <c:pt idx="26">
                  <c:v>Gaming Mouse Pad XL</c:v>
                </c:pt>
                <c:pt idx="27">
                  <c:v>Hair Repair Oil Treatment</c:v>
                </c:pt>
                <c:pt idx="28">
                  <c:v>Hair Strengthening Shampoo</c:v>
                </c:pt>
                <c:pt idx="29">
                  <c:v>HD Smart TV Stick</c:v>
                </c:pt>
                <c:pt idx="30">
                  <c:v>HDMI Cable – 2m</c:v>
                </c:pt>
                <c:pt idx="31">
                  <c:v>Herbal Face Moisturizer</c:v>
                </c:pt>
                <c:pt idx="32">
                  <c:v>High-Grip Football</c:v>
                </c:pt>
                <c:pt idx="33">
                  <c:v>Hydrating Face Cleanser</c:v>
                </c:pt>
                <c:pt idx="34">
                  <c:v>Kitchen Cutting Board</c:v>
                </c:pt>
                <c:pt idx="35">
                  <c:v>Kitchen Storage Rack</c:v>
                </c:pt>
                <c:pt idx="36">
                  <c:v>Knee Support Brace</c:v>
                </c:pt>
                <c:pt idx="37">
                  <c:v>Laptop Cooling Pad</c:v>
                </c:pt>
                <c:pt idx="38">
                  <c:v>LED Bedside Lamp</c:v>
                </c:pt>
                <c:pt idx="39">
                  <c:v>LED Table Lamp</c:v>
                </c:pt>
                <c:pt idx="40">
                  <c:v>Luxury Perfume Spray</c:v>
                </c:pt>
                <c:pt idx="41">
                  <c:v>Makeup Brush Set</c:v>
                </c:pt>
                <c:pt idx="42">
                  <c:v>Matte Lipstick Set</c:v>
                </c:pt>
                <c:pt idx="43">
                  <c:v>Men's Casual Sneakers</c:v>
                </c:pt>
                <c:pt idx="44">
                  <c:v>Men's Formal Shirt</c:v>
                </c:pt>
                <c:pt idx="45">
                  <c:v>Men's Graphic T-Shirt</c:v>
                </c:pt>
                <c:pt idx="46">
                  <c:v>Men's Hair Styling Gel</c:v>
                </c:pt>
                <c:pt idx="47">
                  <c:v>Men's Leather Belt</c:v>
                </c:pt>
                <c:pt idx="48">
                  <c:v>Men's Roll-On Perfume</c:v>
                </c:pt>
                <c:pt idx="49">
                  <c:v>Men's Running Jacket</c:v>
                </c:pt>
                <c:pt idx="50">
                  <c:v>Men's Sports Shorts</c:v>
                </c:pt>
                <c:pt idx="51">
                  <c:v>Men's Track Pants</c:v>
                </c:pt>
                <c:pt idx="52">
                  <c:v>Men's Winter Jacket</c:v>
                </c:pt>
                <c:pt idx="53">
                  <c:v>Microwave Oven</c:v>
                </c:pt>
                <c:pt idx="54">
                  <c:v>Modern Wall Clock</c:v>
                </c:pt>
                <c:pt idx="55">
                  <c:v>Multi-Purpose Storage Box</c:v>
                </c:pt>
                <c:pt idx="56">
                  <c:v>Noise-Canceling Headphones</c:v>
                </c:pt>
                <c:pt idx="57">
                  <c:v>Organic Sunscreen Lotion</c:v>
                </c:pt>
                <c:pt idx="58">
                  <c:v>Outdoor Sports Water Bottle</c:v>
                </c:pt>
                <c:pt idx="59">
                  <c:v>Portable Bluetooth Speaker</c:v>
                </c:pt>
                <c:pt idx="60">
                  <c:v>Portable Power Bank</c:v>
                </c:pt>
                <c:pt idx="61">
                  <c:v>Premium Blanket Throw</c:v>
                </c:pt>
                <c:pt idx="62">
                  <c:v>Professional Jump Rope</c:v>
                </c:pt>
                <c:pt idx="63">
                  <c:v>Rugby Ball</c:v>
                </c:pt>
                <c:pt idx="64">
                  <c:v>Shin Guards – Adult</c:v>
                </c:pt>
                <c:pt idx="65">
                  <c:v>Smart Home WiFi Camera</c:v>
                </c:pt>
                <c:pt idx="66">
                  <c:v>Smart LED Light Strip</c:v>
                </c:pt>
                <c:pt idx="67">
                  <c:v>Soccer Training Cone Set</c:v>
                </c:pt>
                <c:pt idx="68">
                  <c:v>Sports Stopwatch Basic</c:v>
                </c:pt>
                <c:pt idx="69">
                  <c:v>Sports Stopwatch Pro</c:v>
                </c:pt>
                <c:pt idx="70">
                  <c:v>Sports Stopwatch Timer</c:v>
                </c:pt>
                <c:pt idx="71">
                  <c:v>Sports Water Hydration Pack</c:v>
                </c:pt>
                <c:pt idx="72">
                  <c:v>Sports Wrist Sweatbands</c:v>
                </c:pt>
                <c:pt idx="73">
                  <c:v>Stainless Steel Cookware Set</c:v>
                </c:pt>
                <c:pt idx="74">
                  <c:v>Stainless Steel Cutlery Set</c:v>
                </c:pt>
                <c:pt idx="75">
                  <c:v>Tennis Ball 3-Pack</c:v>
                </c:pt>
                <c:pt idx="76">
                  <c:v>USB External Hard Drive</c:v>
                </c:pt>
                <c:pt idx="77">
                  <c:v>USB-C Fast Charger</c:v>
                </c:pt>
                <c:pt idx="78">
                  <c:v>USB-C Laptop Charger</c:v>
                </c:pt>
                <c:pt idx="79">
                  <c:v>Vitamin C Face Serum</c:v>
                </c:pt>
                <c:pt idx="80">
                  <c:v>Vitamin E Body Lotion</c:v>
                </c:pt>
                <c:pt idx="81">
                  <c:v>Wall-Mounted Spice Rack</c:v>
                </c:pt>
                <c:pt idx="82">
                  <c:v>WiFi Mesh Router</c:v>
                </c:pt>
                <c:pt idx="83">
                  <c:v>Wireless Bluetooth Earbuds</c:v>
                </c:pt>
                <c:pt idx="84">
                  <c:v>Wireless Bluetooth Speaker</c:v>
                </c:pt>
                <c:pt idx="85">
                  <c:v>Wireless Mouse</c:v>
                </c:pt>
                <c:pt idx="86">
                  <c:v>Women's Ankle Boots</c:v>
                </c:pt>
                <c:pt idx="87">
                  <c:v>Women's Beanie Hat</c:v>
                </c:pt>
                <c:pt idx="88">
                  <c:v>Women's Casual Hoodie</c:v>
                </c:pt>
                <c:pt idx="89">
                  <c:v>Womens Cotton Scarf</c:v>
                </c:pt>
                <c:pt idx="90">
                  <c:v>Women's Denim Jeans</c:v>
                </c:pt>
                <c:pt idx="91">
                  <c:v>Women's Formal Blazer</c:v>
                </c:pt>
                <c:pt idx="92">
                  <c:v>Women's Hair Dryer Brush</c:v>
                </c:pt>
                <c:pt idx="93">
                  <c:v>Women's High Heels</c:v>
                </c:pt>
                <c:pt idx="94">
                  <c:v>Women's Scarf Set</c:v>
                </c:pt>
                <c:pt idx="95">
                  <c:v>Women's Summer Dress</c:v>
                </c:pt>
                <c:pt idx="96">
                  <c:v>Women's Yoga Pants</c:v>
                </c:pt>
                <c:pt idx="97">
                  <c:v>Wooden Bookshelf</c:v>
                </c:pt>
                <c:pt idx="98">
                  <c:v>Wooden Nightstand</c:v>
                </c:pt>
                <c:pt idx="99">
                  <c:v>Yoga Exercise Mat</c:v>
                </c:pt>
              </c:strCache>
            </c:strRef>
          </c:cat>
          <c:val>
            <c:numRef>
              <c:f>'Product vs discount'!$C$4:$C$104</c:f>
              <c:numCache>
                <c:formatCode>0.00</c:formatCode>
                <c:ptCount val="100"/>
                <c:pt idx="0">
                  <c:v>33326.81191382766</c:v>
                </c:pt>
                <c:pt idx="1">
                  <c:v>15735.199999999999</c:v>
                </c:pt>
                <c:pt idx="2">
                  <c:v>22755.49</c:v>
                </c:pt>
                <c:pt idx="3">
                  <c:v>15878.650000000001</c:v>
                </c:pt>
                <c:pt idx="4">
                  <c:v>27320.019999999997</c:v>
                </c:pt>
                <c:pt idx="5">
                  <c:v>36054.239999999991</c:v>
                </c:pt>
                <c:pt idx="6">
                  <c:v>25212.02</c:v>
                </c:pt>
                <c:pt idx="7">
                  <c:v>22208.581913827653</c:v>
                </c:pt>
                <c:pt idx="8">
                  <c:v>25743.669999999995</c:v>
                </c:pt>
                <c:pt idx="9">
                  <c:v>22231.57</c:v>
                </c:pt>
                <c:pt idx="10">
                  <c:v>19088.520000000004</c:v>
                </c:pt>
                <c:pt idx="11">
                  <c:v>28027.71</c:v>
                </c:pt>
                <c:pt idx="12">
                  <c:v>22732.58</c:v>
                </c:pt>
                <c:pt idx="13">
                  <c:v>21977.300000000003</c:v>
                </c:pt>
                <c:pt idx="14">
                  <c:v>18839.729999999996</c:v>
                </c:pt>
                <c:pt idx="15">
                  <c:v>29227.849999999995</c:v>
                </c:pt>
                <c:pt idx="16">
                  <c:v>31591.73</c:v>
                </c:pt>
                <c:pt idx="17">
                  <c:v>19702.70068170426</c:v>
                </c:pt>
                <c:pt idx="18">
                  <c:v>24232.469999999998</c:v>
                </c:pt>
                <c:pt idx="19">
                  <c:v>32394.130000000005</c:v>
                </c:pt>
                <c:pt idx="20">
                  <c:v>15773.140000000001</c:v>
                </c:pt>
                <c:pt idx="21">
                  <c:v>34687.33623030236</c:v>
                </c:pt>
                <c:pt idx="22">
                  <c:v>26072.42</c:v>
                </c:pt>
                <c:pt idx="23">
                  <c:v>25234.739999999998</c:v>
                </c:pt>
                <c:pt idx="24">
                  <c:v>25646.199999999997</c:v>
                </c:pt>
                <c:pt idx="25">
                  <c:v>39584.370000000003</c:v>
                </c:pt>
                <c:pt idx="26">
                  <c:v>14879.144316474711</c:v>
                </c:pt>
                <c:pt idx="27">
                  <c:v>32099.120000000006</c:v>
                </c:pt>
                <c:pt idx="28">
                  <c:v>25788.170000000002</c:v>
                </c:pt>
                <c:pt idx="29">
                  <c:v>31275.61</c:v>
                </c:pt>
                <c:pt idx="30">
                  <c:v>20000.18</c:v>
                </c:pt>
                <c:pt idx="31">
                  <c:v>11553.07</c:v>
                </c:pt>
                <c:pt idx="32">
                  <c:v>21133.009999999995</c:v>
                </c:pt>
                <c:pt idx="33">
                  <c:v>24081.86</c:v>
                </c:pt>
                <c:pt idx="34">
                  <c:v>22380.950000000004</c:v>
                </c:pt>
                <c:pt idx="35">
                  <c:v>29005.799999999992</c:v>
                </c:pt>
                <c:pt idx="36">
                  <c:v>28789.799999999992</c:v>
                </c:pt>
                <c:pt idx="37">
                  <c:v>29796.050000000003</c:v>
                </c:pt>
                <c:pt idx="38">
                  <c:v>20894.550000000003</c:v>
                </c:pt>
                <c:pt idx="39">
                  <c:v>22993.559999999998</c:v>
                </c:pt>
                <c:pt idx="40">
                  <c:v>24439.569088632943</c:v>
                </c:pt>
                <c:pt idx="41">
                  <c:v>9972.1400000000012</c:v>
                </c:pt>
                <c:pt idx="42">
                  <c:v>31082.329999999994</c:v>
                </c:pt>
                <c:pt idx="43">
                  <c:v>40287.72</c:v>
                </c:pt>
                <c:pt idx="44">
                  <c:v>14889.12</c:v>
                </c:pt>
                <c:pt idx="45">
                  <c:v>19261.560000000005</c:v>
                </c:pt>
                <c:pt idx="46">
                  <c:v>35151.149999999994</c:v>
                </c:pt>
                <c:pt idx="47">
                  <c:v>23925.699999999997</c:v>
                </c:pt>
                <c:pt idx="48">
                  <c:v>30483.630000000005</c:v>
                </c:pt>
                <c:pt idx="49">
                  <c:v>28703.8</c:v>
                </c:pt>
                <c:pt idx="50">
                  <c:v>25184.01</c:v>
                </c:pt>
                <c:pt idx="51">
                  <c:v>17602.79</c:v>
                </c:pt>
                <c:pt idx="52">
                  <c:v>28388.5</c:v>
                </c:pt>
                <c:pt idx="53">
                  <c:v>25336.149999999998</c:v>
                </c:pt>
                <c:pt idx="54">
                  <c:v>29257.485854636587</c:v>
                </c:pt>
                <c:pt idx="55">
                  <c:v>23879.800000000003</c:v>
                </c:pt>
                <c:pt idx="56">
                  <c:v>21330.690000000002</c:v>
                </c:pt>
                <c:pt idx="57">
                  <c:v>26122.93</c:v>
                </c:pt>
                <c:pt idx="58">
                  <c:v>32139.99</c:v>
                </c:pt>
                <c:pt idx="59">
                  <c:v>29132.251913827655</c:v>
                </c:pt>
                <c:pt idx="60">
                  <c:v>50615.34</c:v>
                </c:pt>
                <c:pt idx="61">
                  <c:v>26999.679999999997</c:v>
                </c:pt>
                <c:pt idx="62">
                  <c:v>19266.53</c:v>
                </c:pt>
                <c:pt idx="63">
                  <c:v>16734.190000000002</c:v>
                </c:pt>
                <c:pt idx="64">
                  <c:v>46618.260000000009</c:v>
                </c:pt>
                <c:pt idx="65">
                  <c:v>26335.040000000001</c:v>
                </c:pt>
                <c:pt idx="66">
                  <c:v>31198.410000000003</c:v>
                </c:pt>
                <c:pt idx="67">
                  <c:v>32666.310000000005</c:v>
                </c:pt>
                <c:pt idx="68">
                  <c:v>14750.460000000001</c:v>
                </c:pt>
                <c:pt idx="69">
                  <c:v>31249.399999999998</c:v>
                </c:pt>
                <c:pt idx="70">
                  <c:v>18211.879999999997</c:v>
                </c:pt>
                <c:pt idx="71">
                  <c:v>32218.18</c:v>
                </c:pt>
                <c:pt idx="72">
                  <c:v>29914.450000000004</c:v>
                </c:pt>
                <c:pt idx="73">
                  <c:v>25344.122035087716</c:v>
                </c:pt>
                <c:pt idx="74">
                  <c:v>16949</c:v>
                </c:pt>
                <c:pt idx="75">
                  <c:v>23551.37</c:v>
                </c:pt>
                <c:pt idx="76">
                  <c:v>26969.119999999995</c:v>
                </c:pt>
                <c:pt idx="77">
                  <c:v>25164.41</c:v>
                </c:pt>
                <c:pt idx="78">
                  <c:v>26590.289999999997</c:v>
                </c:pt>
                <c:pt idx="79">
                  <c:v>11632.280000000002</c:v>
                </c:pt>
                <c:pt idx="80">
                  <c:v>32922.81</c:v>
                </c:pt>
                <c:pt idx="81">
                  <c:v>27883.500000000004</c:v>
                </c:pt>
                <c:pt idx="82">
                  <c:v>29059.940000000006</c:v>
                </c:pt>
                <c:pt idx="83">
                  <c:v>19717.78</c:v>
                </c:pt>
                <c:pt idx="84">
                  <c:v>25816.770000000004</c:v>
                </c:pt>
                <c:pt idx="85">
                  <c:v>39911.340000000004</c:v>
                </c:pt>
                <c:pt idx="86">
                  <c:v>26770.07</c:v>
                </c:pt>
                <c:pt idx="87">
                  <c:v>23725.88</c:v>
                </c:pt>
                <c:pt idx="88">
                  <c:v>19953.62</c:v>
                </c:pt>
                <c:pt idx="89">
                  <c:v>20140.840000000004</c:v>
                </c:pt>
                <c:pt idx="90">
                  <c:v>18197.849999999999</c:v>
                </c:pt>
                <c:pt idx="91">
                  <c:v>33091.79</c:v>
                </c:pt>
                <c:pt idx="92">
                  <c:v>26297.660000000003</c:v>
                </c:pt>
                <c:pt idx="93">
                  <c:v>40154.119999999995</c:v>
                </c:pt>
                <c:pt idx="94">
                  <c:v>26804.04</c:v>
                </c:pt>
                <c:pt idx="95">
                  <c:v>17472.187904761904</c:v>
                </c:pt>
                <c:pt idx="96">
                  <c:v>18197.900000000001</c:v>
                </c:pt>
                <c:pt idx="97">
                  <c:v>26123.589999999993</c:v>
                </c:pt>
                <c:pt idx="98">
                  <c:v>19209.300000000003</c:v>
                </c:pt>
                <c:pt idx="99">
                  <c:v>19307.239999999998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64-402C-A946-5CB60FC596EE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451025199"/>
        <c:axId val="928474096"/>
        <c:axId val="927752304"/>
      </c:surface3DChart>
      <c:catAx>
        <c:axId val="4510251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474096"/>
        <c:crosses val="autoZero"/>
        <c:auto val="1"/>
        <c:lblAlgn val="ctr"/>
        <c:lblOffset val="100"/>
        <c:noMultiLvlLbl val="0"/>
      </c:catAx>
      <c:valAx>
        <c:axId val="92847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025199"/>
        <c:crosses val="autoZero"/>
        <c:crossBetween val="midCat"/>
      </c:valAx>
      <c:serAx>
        <c:axId val="92775230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474096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dataset.xlsx]product vs cost!PivotTable5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Cost</a:t>
            </a:r>
            <a:r>
              <a:rPr lang="en-IN" baseline="0"/>
              <a:t> of Products</a:t>
            </a:r>
            <a:endParaRPr lang="en-IN"/>
          </a:p>
        </c:rich>
      </c:tx>
      <c:layout>
        <c:manualLayout>
          <c:xMode val="edge"/>
          <c:yMode val="edge"/>
          <c:x val="0.36818044619422574"/>
          <c:y val="0.128608923884514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'product vs cost'!$B$3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'product vs cost'!$A$4:$A$104</c:f>
              <c:strCache>
                <c:ptCount val="100"/>
                <c:pt idx="0">
                  <c:v>4K Home Projector</c:v>
                </c:pt>
                <c:pt idx="1">
                  <c:v>Adjustable Dumbbell Set</c:v>
                </c:pt>
                <c:pt idx="2">
                  <c:v>Adjustable Dumbbells 20kg</c:v>
                </c:pt>
                <c:pt idx="3">
                  <c:v>Adjustable Jump Rope</c:v>
                </c:pt>
                <c:pt idx="4">
                  <c:v>Badminton Racket Set</c:v>
                </c:pt>
                <c:pt idx="5">
                  <c:v>Basketball</c:v>
                </c:pt>
                <c:pt idx="6">
                  <c:v>Beard Grooming Kit</c:v>
                </c:pt>
                <c:pt idx="7">
                  <c:v>Bedroom Table Lamp</c:v>
                </c:pt>
                <c:pt idx="8">
                  <c:v>Bluetooth Car Audio System</c:v>
                </c:pt>
                <c:pt idx="9">
                  <c:v>Boxing Hand Wraps</c:v>
                </c:pt>
                <c:pt idx="10">
                  <c:v>Brother Laser Printer</c:v>
                </c:pt>
                <c:pt idx="11">
                  <c:v>Car Dashboard Phone Holder</c:v>
                </c:pt>
                <c:pt idx="12">
                  <c:v>Carbon Fiber Tennis Racket</c:v>
                </c:pt>
                <c:pt idx="13">
                  <c:v>Ceramic Kitchen Bowl Set</c:v>
                </c:pt>
                <c:pt idx="14">
                  <c:v>Ceramic Plant Pot</c:v>
                </c:pt>
                <c:pt idx="15">
                  <c:v>Cricket Bat</c:v>
                </c:pt>
                <c:pt idx="16">
                  <c:v>Decorative Floor Vase</c:v>
                </c:pt>
                <c:pt idx="17">
                  <c:v>Decorative Lamp Shade</c:v>
                </c:pt>
                <c:pt idx="18">
                  <c:v>Decorative Wall Mirror</c:v>
                </c:pt>
                <c:pt idx="19">
                  <c:v>Essential Oil Diffuser</c:v>
                </c:pt>
                <c:pt idx="20">
                  <c:v>Fabric Sofa Throw Blanket</c:v>
                </c:pt>
                <c:pt idx="21">
                  <c:v>Face Foundation Kit</c:v>
                </c:pt>
                <c:pt idx="22">
                  <c:v>Fitness Resistance Bands</c:v>
                </c:pt>
                <c:pt idx="23">
                  <c:v>Foam Roller</c:v>
                </c:pt>
                <c:pt idx="24">
                  <c:v>Foldable Camping Chair</c:v>
                </c:pt>
                <c:pt idx="25">
                  <c:v>Gaming Mechanical Keyboard</c:v>
                </c:pt>
                <c:pt idx="26">
                  <c:v>Gaming Mouse Pad XL</c:v>
                </c:pt>
                <c:pt idx="27">
                  <c:v>Hair Repair Oil Treatment</c:v>
                </c:pt>
                <c:pt idx="28">
                  <c:v>Hair Strengthening Shampoo</c:v>
                </c:pt>
                <c:pt idx="29">
                  <c:v>HD Smart TV Stick</c:v>
                </c:pt>
                <c:pt idx="30">
                  <c:v>HDMI Cable – 2m</c:v>
                </c:pt>
                <c:pt idx="31">
                  <c:v>Herbal Face Moisturizer</c:v>
                </c:pt>
                <c:pt idx="32">
                  <c:v>High-Grip Football</c:v>
                </c:pt>
                <c:pt idx="33">
                  <c:v>Hydrating Face Cleanser</c:v>
                </c:pt>
                <c:pt idx="34">
                  <c:v>Kitchen Cutting Board</c:v>
                </c:pt>
                <c:pt idx="35">
                  <c:v>Kitchen Storage Rack</c:v>
                </c:pt>
                <c:pt idx="36">
                  <c:v>Knee Support Brace</c:v>
                </c:pt>
                <c:pt idx="37">
                  <c:v>Laptop Cooling Pad</c:v>
                </c:pt>
                <c:pt idx="38">
                  <c:v>LED Bedside Lamp</c:v>
                </c:pt>
                <c:pt idx="39">
                  <c:v>LED Table Lamp</c:v>
                </c:pt>
                <c:pt idx="40">
                  <c:v>Luxury Perfume Spray</c:v>
                </c:pt>
                <c:pt idx="41">
                  <c:v>Makeup Brush Set</c:v>
                </c:pt>
                <c:pt idx="42">
                  <c:v>Matte Lipstick Set</c:v>
                </c:pt>
                <c:pt idx="43">
                  <c:v>Men's Casual Sneakers</c:v>
                </c:pt>
                <c:pt idx="44">
                  <c:v>Men's Formal Shirt</c:v>
                </c:pt>
                <c:pt idx="45">
                  <c:v>Men's Graphic T-Shirt</c:v>
                </c:pt>
                <c:pt idx="46">
                  <c:v>Men's Hair Styling Gel</c:v>
                </c:pt>
                <c:pt idx="47">
                  <c:v>Men's Leather Belt</c:v>
                </c:pt>
                <c:pt idx="48">
                  <c:v>Men's Roll-On Perfume</c:v>
                </c:pt>
                <c:pt idx="49">
                  <c:v>Men's Running Jacket</c:v>
                </c:pt>
                <c:pt idx="50">
                  <c:v>Men's Sports Shorts</c:v>
                </c:pt>
                <c:pt idx="51">
                  <c:v>Men's Track Pants</c:v>
                </c:pt>
                <c:pt idx="52">
                  <c:v>Men's Winter Jacket</c:v>
                </c:pt>
                <c:pt idx="53">
                  <c:v>Microwave Oven</c:v>
                </c:pt>
                <c:pt idx="54">
                  <c:v>Modern Wall Clock</c:v>
                </c:pt>
                <c:pt idx="55">
                  <c:v>Multi-Purpose Storage Box</c:v>
                </c:pt>
                <c:pt idx="56">
                  <c:v>Noise-Canceling Headphones</c:v>
                </c:pt>
                <c:pt idx="57">
                  <c:v>Organic Sunscreen Lotion</c:v>
                </c:pt>
                <c:pt idx="58">
                  <c:v>Outdoor Sports Water Bottle</c:v>
                </c:pt>
                <c:pt idx="59">
                  <c:v>Portable Bluetooth Speaker</c:v>
                </c:pt>
                <c:pt idx="60">
                  <c:v>Portable Power Bank</c:v>
                </c:pt>
                <c:pt idx="61">
                  <c:v>Premium Blanket Throw</c:v>
                </c:pt>
                <c:pt idx="62">
                  <c:v>Professional Jump Rope</c:v>
                </c:pt>
                <c:pt idx="63">
                  <c:v>Rugby Ball</c:v>
                </c:pt>
                <c:pt idx="64">
                  <c:v>Shin Guards – Adult</c:v>
                </c:pt>
                <c:pt idx="65">
                  <c:v>Smart Home WiFi Camera</c:v>
                </c:pt>
                <c:pt idx="66">
                  <c:v>Smart LED Light Strip</c:v>
                </c:pt>
                <c:pt idx="67">
                  <c:v>Soccer Training Cone Set</c:v>
                </c:pt>
                <c:pt idx="68">
                  <c:v>Sports Stopwatch Basic</c:v>
                </c:pt>
                <c:pt idx="69">
                  <c:v>Sports Stopwatch Pro</c:v>
                </c:pt>
                <c:pt idx="70">
                  <c:v>Sports Stopwatch Timer</c:v>
                </c:pt>
                <c:pt idx="71">
                  <c:v>Sports Water Hydration Pack</c:v>
                </c:pt>
                <c:pt idx="72">
                  <c:v>Sports Wrist Sweatbands</c:v>
                </c:pt>
                <c:pt idx="73">
                  <c:v>Stainless Steel Cookware Set</c:v>
                </c:pt>
                <c:pt idx="74">
                  <c:v>Stainless Steel Cutlery Set</c:v>
                </c:pt>
                <c:pt idx="75">
                  <c:v>Tennis Ball 3-Pack</c:v>
                </c:pt>
                <c:pt idx="76">
                  <c:v>USB External Hard Drive</c:v>
                </c:pt>
                <c:pt idx="77">
                  <c:v>USB-C Fast Charger</c:v>
                </c:pt>
                <c:pt idx="78">
                  <c:v>USB-C Laptop Charger</c:v>
                </c:pt>
                <c:pt idx="79">
                  <c:v>Vitamin C Face Serum</c:v>
                </c:pt>
                <c:pt idx="80">
                  <c:v>Vitamin E Body Lotion</c:v>
                </c:pt>
                <c:pt idx="81">
                  <c:v>Wall-Mounted Spice Rack</c:v>
                </c:pt>
                <c:pt idx="82">
                  <c:v>WiFi Mesh Router</c:v>
                </c:pt>
                <c:pt idx="83">
                  <c:v>Wireless Bluetooth Earbuds</c:v>
                </c:pt>
                <c:pt idx="84">
                  <c:v>Wireless Bluetooth Speaker</c:v>
                </c:pt>
                <c:pt idx="85">
                  <c:v>Wireless Mouse</c:v>
                </c:pt>
                <c:pt idx="86">
                  <c:v>Women's Ankle Boots</c:v>
                </c:pt>
                <c:pt idx="87">
                  <c:v>Women's Beanie Hat</c:v>
                </c:pt>
                <c:pt idx="88">
                  <c:v>Women's Casual Hoodie</c:v>
                </c:pt>
                <c:pt idx="89">
                  <c:v>Womens Cotton Scarf</c:v>
                </c:pt>
                <c:pt idx="90">
                  <c:v>Women's Denim Jeans</c:v>
                </c:pt>
                <c:pt idx="91">
                  <c:v>Women's Formal Blazer</c:v>
                </c:pt>
                <c:pt idx="92">
                  <c:v>Women's Hair Dryer Brush</c:v>
                </c:pt>
                <c:pt idx="93">
                  <c:v>Women's High Heels</c:v>
                </c:pt>
                <c:pt idx="94">
                  <c:v>Women's Scarf Set</c:v>
                </c:pt>
                <c:pt idx="95">
                  <c:v>Women's Summer Dress</c:v>
                </c:pt>
                <c:pt idx="96">
                  <c:v>Women's Yoga Pants</c:v>
                </c:pt>
                <c:pt idx="97">
                  <c:v>Wooden Bookshelf</c:v>
                </c:pt>
                <c:pt idx="98">
                  <c:v>Wooden Nightstand</c:v>
                </c:pt>
                <c:pt idx="99">
                  <c:v>Yoga Exercise Mat</c:v>
                </c:pt>
              </c:strCache>
            </c:strRef>
          </c:cat>
          <c:val>
            <c:numRef>
              <c:f>'product vs cost'!$B$4:$B$104</c:f>
              <c:numCache>
                <c:formatCode>0.00</c:formatCode>
                <c:ptCount val="100"/>
                <c:pt idx="0">
                  <c:v>465.34</c:v>
                </c:pt>
                <c:pt idx="1">
                  <c:v>495.72</c:v>
                </c:pt>
                <c:pt idx="2">
                  <c:v>240.63</c:v>
                </c:pt>
                <c:pt idx="3">
                  <c:v>167.12</c:v>
                </c:pt>
                <c:pt idx="4">
                  <c:v>285.54000000000002</c:v>
                </c:pt>
                <c:pt idx="5">
                  <c:v>204.39</c:v>
                </c:pt>
                <c:pt idx="6">
                  <c:v>337.42</c:v>
                </c:pt>
                <c:pt idx="7">
                  <c:v>382.22</c:v>
                </c:pt>
                <c:pt idx="8">
                  <c:v>403.71</c:v>
                </c:pt>
                <c:pt idx="9">
                  <c:v>190.29</c:v>
                </c:pt>
                <c:pt idx="10">
                  <c:v>112.42</c:v>
                </c:pt>
                <c:pt idx="11">
                  <c:v>177.98</c:v>
                </c:pt>
                <c:pt idx="12">
                  <c:v>484.62</c:v>
                </c:pt>
                <c:pt idx="13">
                  <c:v>298.86</c:v>
                </c:pt>
                <c:pt idx="14">
                  <c:v>81.75</c:v>
                </c:pt>
                <c:pt idx="15">
                  <c:v>245.98</c:v>
                </c:pt>
                <c:pt idx="16">
                  <c:v>254.04361702127662</c:v>
                </c:pt>
                <c:pt idx="17">
                  <c:v>228.53</c:v>
                </c:pt>
                <c:pt idx="18">
                  <c:v>48.01</c:v>
                </c:pt>
                <c:pt idx="19">
                  <c:v>325.26</c:v>
                </c:pt>
                <c:pt idx="20">
                  <c:v>218.48</c:v>
                </c:pt>
                <c:pt idx="21">
                  <c:v>183.04</c:v>
                </c:pt>
                <c:pt idx="22">
                  <c:v>152.91999999999999</c:v>
                </c:pt>
                <c:pt idx="23">
                  <c:v>30.62</c:v>
                </c:pt>
                <c:pt idx="24">
                  <c:v>166.06</c:v>
                </c:pt>
                <c:pt idx="25">
                  <c:v>419.28</c:v>
                </c:pt>
                <c:pt idx="26">
                  <c:v>340.14</c:v>
                </c:pt>
                <c:pt idx="27">
                  <c:v>214.32</c:v>
                </c:pt>
                <c:pt idx="28">
                  <c:v>115.82</c:v>
                </c:pt>
                <c:pt idx="29">
                  <c:v>449.4</c:v>
                </c:pt>
                <c:pt idx="30">
                  <c:v>88.49</c:v>
                </c:pt>
                <c:pt idx="31">
                  <c:v>312.8</c:v>
                </c:pt>
                <c:pt idx="32">
                  <c:v>318.91000000000003</c:v>
                </c:pt>
                <c:pt idx="33">
                  <c:v>254.04361702127662</c:v>
                </c:pt>
                <c:pt idx="34">
                  <c:v>176.07</c:v>
                </c:pt>
                <c:pt idx="35">
                  <c:v>138.05000000000001</c:v>
                </c:pt>
                <c:pt idx="36">
                  <c:v>21.34</c:v>
                </c:pt>
                <c:pt idx="37">
                  <c:v>86.42</c:v>
                </c:pt>
                <c:pt idx="38">
                  <c:v>371.38</c:v>
                </c:pt>
                <c:pt idx="39">
                  <c:v>218.86</c:v>
                </c:pt>
                <c:pt idx="40">
                  <c:v>482.75</c:v>
                </c:pt>
                <c:pt idx="41">
                  <c:v>254.04361702127662</c:v>
                </c:pt>
                <c:pt idx="42">
                  <c:v>299.11</c:v>
                </c:pt>
                <c:pt idx="43">
                  <c:v>353.47</c:v>
                </c:pt>
                <c:pt idx="44">
                  <c:v>254.04361702127662</c:v>
                </c:pt>
                <c:pt idx="45">
                  <c:v>342.56</c:v>
                </c:pt>
                <c:pt idx="46">
                  <c:v>17.309999999999999</c:v>
                </c:pt>
                <c:pt idx="47">
                  <c:v>261</c:v>
                </c:pt>
                <c:pt idx="48">
                  <c:v>43.29</c:v>
                </c:pt>
                <c:pt idx="49">
                  <c:v>364.67</c:v>
                </c:pt>
                <c:pt idx="50">
                  <c:v>218.22</c:v>
                </c:pt>
                <c:pt idx="51">
                  <c:v>386.56</c:v>
                </c:pt>
                <c:pt idx="52">
                  <c:v>167.34</c:v>
                </c:pt>
                <c:pt idx="53">
                  <c:v>447.43</c:v>
                </c:pt>
                <c:pt idx="54">
                  <c:v>179.77</c:v>
                </c:pt>
                <c:pt idx="55">
                  <c:v>123.46</c:v>
                </c:pt>
                <c:pt idx="56">
                  <c:v>38.520000000000003</c:v>
                </c:pt>
                <c:pt idx="57">
                  <c:v>266.86</c:v>
                </c:pt>
                <c:pt idx="58">
                  <c:v>131.51</c:v>
                </c:pt>
                <c:pt idx="59">
                  <c:v>431.67</c:v>
                </c:pt>
                <c:pt idx="60">
                  <c:v>326.06</c:v>
                </c:pt>
                <c:pt idx="61">
                  <c:v>461.47</c:v>
                </c:pt>
                <c:pt idx="62">
                  <c:v>477.61</c:v>
                </c:pt>
                <c:pt idx="63">
                  <c:v>212.26</c:v>
                </c:pt>
                <c:pt idx="64">
                  <c:v>107.06</c:v>
                </c:pt>
                <c:pt idx="65">
                  <c:v>450.71</c:v>
                </c:pt>
                <c:pt idx="66">
                  <c:v>349.17</c:v>
                </c:pt>
                <c:pt idx="67">
                  <c:v>144.53</c:v>
                </c:pt>
                <c:pt idx="68">
                  <c:v>60.65</c:v>
                </c:pt>
                <c:pt idx="69">
                  <c:v>434.84</c:v>
                </c:pt>
                <c:pt idx="70">
                  <c:v>38.76</c:v>
                </c:pt>
                <c:pt idx="71">
                  <c:v>135.61000000000001</c:v>
                </c:pt>
                <c:pt idx="72">
                  <c:v>131.24</c:v>
                </c:pt>
                <c:pt idx="73">
                  <c:v>201.41</c:v>
                </c:pt>
                <c:pt idx="74">
                  <c:v>19.52</c:v>
                </c:pt>
                <c:pt idx="75">
                  <c:v>103.45</c:v>
                </c:pt>
                <c:pt idx="76">
                  <c:v>253.33</c:v>
                </c:pt>
                <c:pt idx="77">
                  <c:v>242.23</c:v>
                </c:pt>
                <c:pt idx="78">
                  <c:v>377.52</c:v>
                </c:pt>
                <c:pt idx="79">
                  <c:v>283.83</c:v>
                </c:pt>
                <c:pt idx="80">
                  <c:v>358.47</c:v>
                </c:pt>
                <c:pt idx="81">
                  <c:v>143.43</c:v>
                </c:pt>
                <c:pt idx="82">
                  <c:v>480.9</c:v>
                </c:pt>
                <c:pt idx="83">
                  <c:v>439.07</c:v>
                </c:pt>
                <c:pt idx="84">
                  <c:v>322.41000000000003</c:v>
                </c:pt>
                <c:pt idx="85">
                  <c:v>392.89</c:v>
                </c:pt>
                <c:pt idx="86">
                  <c:v>158.13999999999999</c:v>
                </c:pt>
                <c:pt idx="87">
                  <c:v>119.57</c:v>
                </c:pt>
                <c:pt idx="88">
                  <c:v>254.04361702127662</c:v>
                </c:pt>
                <c:pt idx="89">
                  <c:v>113.83</c:v>
                </c:pt>
                <c:pt idx="90">
                  <c:v>254.04361702127662</c:v>
                </c:pt>
                <c:pt idx="91">
                  <c:v>358.47</c:v>
                </c:pt>
                <c:pt idx="92">
                  <c:v>340.39</c:v>
                </c:pt>
                <c:pt idx="93">
                  <c:v>438.25</c:v>
                </c:pt>
                <c:pt idx="94">
                  <c:v>174.02</c:v>
                </c:pt>
                <c:pt idx="95">
                  <c:v>223.43</c:v>
                </c:pt>
                <c:pt idx="96">
                  <c:v>306.45999999999998</c:v>
                </c:pt>
                <c:pt idx="97">
                  <c:v>388.46</c:v>
                </c:pt>
                <c:pt idx="98">
                  <c:v>243.7</c:v>
                </c:pt>
                <c:pt idx="99">
                  <c:v>313.26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43-40FA-8718-6ABEA9D8FA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71256128"/>
        <c:axId val="1380586416"/>
        <c:axId val="0"/>
      </c:bar3DChart>
      <c:catAx>
        <c:axId val="1271256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0586416"/>
        <c:crosses val="autoZero"/>
        <c:auto val="1"/>
        <c:lblAlgn val="ctr"/>
        <c:lblOffset val="100"/>
        <c:noMultiLvlLbl val="0"/>
      </c:catAx>
      <c:valAx>
        <c:axId val="1380586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256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637574</xdr:colOff>
      <xdr:row>12</xdr:row>
      <xdr:rowOff>58352</xdr:rowOff>
    </xdr:from>
    <xdr:to>
      <xdr:col>4</xdr:col>
      <xdr:colOff>745524</xdr:colOff>
      <xdr:row>24</xdr:row>
      <xdr:rowOff>90101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5840B6-CBD6-847C-167A-5D73F5E937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485775</xdr:colOff>
      <xdr:row>6</xdr:row>
      <xdr:rowOff>123825</xdr:rowOff>
    </xdr:from>
    <xdr:to>
      <xdr:col>10</xdr:col>
      <xdr:colOff>139700</xdr:colOff>
      <xdr:row>22</xdr:row>
      <xdr:rowOff>120650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F03BEE7-00CA-2777-1953-69ECECFA0B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6</xdr:row>
      <xdr:rowOff>53975</xdr:rowOff>
    </xdr:from>
    <xdr:to>
      <xdr:col>9</xdr:col>
      <xdr:colOff>31750</xdr:colOff>
      <xdr:row>17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D5C1AC-3F9C-97C6-50EF-94A4A8DF55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692728</xdr:colOff>
      <xdr:row>6</xdr:row>
      <xdr:rowOff>129886</xdr:rowOff>
    </xdr:from>
    <xdr:to>
      <xdr:col>13</xdr:col>
      <xdr:colOff>174914</xdr:colOff>
      <xdr:row>21</xdr:row>
      <xdr:rowOff>101023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F108429-51C3-4B01-B822-D32A686E5D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317500</xdr:colOff>
      <xdr:row>4</xdr:row>
      <xdr:rowOff>136525</xdr:rowOff>
    </xdr:from>
    <xdr:to>
      <xdr:col>9</xdr:col>
      <xdr:colOff>63500</xdr:colOff>
      <xdr:row>15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6C7784-D0F7-CBC3-0D89-533C93DFAC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279400</xdr:colOff>
      <xdr:row>1</xdr:row>
      <xdr:rowOff>149225</xdr:rowOff>
    </xdr:from>
    <xdr:to>
      <xdr:col>11</xdr:col>
      <xdr:colOff>196850</xdr:colOff>
      <xdr:row>15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51CD5E-306E-7785-422B-04AB815520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438150</xdr:colOff>
      <xdr:row>1</xdr:row>
      <xdr:rowOff>50799</xdr:rowOff>
    </xdr:from>
    <xdr:to>
      <xdr:col>8</xdr:col>
      <xdr:colOff>558800</xdr:colOff>
      <xdr:row>13</xdr:row>
      <xdr:rowOff>85724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C809CA-9031-62C7-EF09-48596D05BC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6350</xdr:colOff>
      <xdr:row>4</xdr:row>
      <xdr:rowOff>123825</xdr:rowOff>
    </xdr:from>
    <xdr:to>
      <xdr:col>10</xdr:col>
      <xdr:colOff>133350</xdr:colOff>
      <xdr:row>17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573CB9-8E38-14F6-0B3D-A9DE7D13FE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444187</xdr:colOff>
      <xdr:row>8</xdr:row>
      <xdr:rowOff>135120</xdr:rowOff>
    </xdr:from>
    <xdr:to>
      <xdr:col>15</xdr:col>
      <xdr:colOff>234637</xdr:colOff>
      <xdr:row>20</xdr:row>
      <xdr:rowOff>154169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7BB95FE-3855-0AE9-D6AE-F4C2959994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9</xdr:row>
      <xdr:rowOff>0</xdr:rowOff>
    </xdr:from>
    <xdr:to>
      <xdr:col>11</xdr:col>
      <xdr:colOff>304800</xdr:colOff>
      <xdr:row>23</xdr:row>
      <xdr:rowOff>165100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BAADD80-9D0D-496F-80CC-DA362CCFA7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8467</xdr:colOff>
      <xdr:row>6</xdr:row>
      <xdr:rowOff>59268</xdr:rowOff>
    </xdr:from>
    <xdr:to>
      <xdr:col>14</xdr:col>
      <xdr:colOff>364067</xdr:colOff>
      <xdr:row>18</xdr:row>
      <xdr:rowOff>71640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147F99-B464-F6FA-187C-EC6E7A7B3C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98467" y="1227668"/>
          <a:ext cx="4013200" cy="2247572"/>
        </a:xfrm>
        <a:prstGeom prst="rect">
          <a:avLst/>
        </a:prstGeom>
      </xdr:spPr>
    </xdr:pic>
    <xdr:clientData/>
  </xdr:twoCellAnchor>
  <xdr:twoCellAnchor editAs="oneCell">
    <xdr:from>
      <xdr:col>8</xdr:col>
      <xdr:colOff>1</xdr:colOff>
      <xdr:row>25</xdr:row>
      <xdr:rowOff>0</xdr:rowOff>
    </xdr:from>
    <xdr:to>
      <xdr:col>14</xdr:col>
      <xdr:colOff>547685</xdr:colOff>
      <xdr:row>37</xdr:row>
      <xdr:rowOff>101600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0B3C82-AEF6-3A40-3A0B-6B92E4661D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41734" y="4707467"/>
          <a:ext cx="4205284" cy="23368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6</xdr:row>
      <xdr:rowOff>0</xdr:rowOff>
    </xdr:from>
    <xdr:to>
      <xdr:col>14</xdr:col>
      <xdr:colOff>16927</xdr:colOff>
      <xdr:row>17</xdr:row>
      <xdr:rowOff>51179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A15516-5062-CDFE-9483-066F44BD21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76642" y="1080448"/>
          <a:ext cx="3656330" cy="203200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urga Moorthy" refreshedDate="46300.465020023148" createdVersion="8" refreshedVersion="8" minRefreshableVersion="3" recordCount="500" xr:uid="{0FD13AF0-4DFB-4BA1-8512-81AB612CCE67}">
  <cacheSource type="worksheet">
    <worksheetSource name="Customer_table"/>
  </cacheSource>
  <cacheFields count="7">
    <cacheField name="Customer_ID" numFmtId="49">
      <sharedItems/>
    </cacheField>
    <cacheField name="Name" numFmtId="49">
      <sharedItems count="498">
        <s v="Sheena Bonilla"/>
        <s v="Eugene Nelson"/>
        <s v="Dr. Benjamin Price"/>
        <s v="Jeremy Harris"/>
        <s v="Caroline Collins"/>
        <s v="Christine Vaughn"/>
        <s v="Amber Jackson"/>
        <s v="Daniel Boyd"/>
        <s v="Melissa Howard"/>
        <s v="Ms. Maria Leach"/>
        <s v="Dominic Page"/>
        <s v="Brian Lopez"/>
        <s v="Kenneth Lambert"/>
        <s v="Nathan Hernandez"/>
        <s v="Ashley Cohen"/>
        <s v="Laura Alvarez"/>
        <s v="John Scott"/>
        <s v="Adam Cruz"/>
        <s v="Rhonda Moss"/>
        <s v="Michael Torres"/>
        <s v="Bridget Allen"/>
        <s v="Jeff Martinez"/>
        <s v="Paul Fox"/>
        <s v="Jonathan Steele"/>
        <s v="Heather Collins"/>
        <s v="Diana Taylor"/>
        <s v="Amber Carlson"/>
        <s v="Leslie Johnson"/>
        <s v="Joshua Ryan"/>
        <s v="David Arnold"/>
        <s v="Jessica Acevedo"/>
        <s v="Sarah Vance"/>
        <s v="Mike Jennings"/>
        <s v="Robert Jones Dds"/>
        <s v="Christopher Olson"/>
        <s v="Rachel Myers"/>
        <s v="Thomas Phillips"/>
        <s v="Christopher Carter"/>
        <s v="Deanna Simpson"/>
        <s v="Tonya Reynolds"/>
        <s v="Eric Vega"/>
        <s v="James Gibbs"/>
        <s v="William Martin"/>
        <s v="Joseph Snow"/>
        <s v="Denise Williams"/>
        <s v="Jordan Jackson Dds"/>
        <s v="Michelle Garcia Dds"/>
        <s v="Gina Knight"/>
        <s v="April Mullins"/>
        <s v="Timothy Weaver"/>
        <s v="Matthew Hunter Jr."/>
        <s v="Sarah Rodgers"/>
        <s v="Debra Liu"/>
        <s v="Sharon Brown"/>
        <s v="Katherine Dorsey"/>
        <s v="Wayne Mcpherson"/>
        <s v="Christopher Sutton"/>
        <s v="Jay Patel"/>
        <s v="Cheryl Copeland"/>
        <s v="Alyssa Vargas"/>
        <s v="Dr. David Smith"/>
        <s v="Kristin Stein"/>
        <s v="James Bean"/>
        <s v="Michael Daniel"/>
        <s v="Mr. Mason Butler"/>
        <s v="Michael Thomas"/>
        <s v="Cody Diaz"/>
        <s v="Amber Mcclain"/>
        <s v="Mr. Mark Beasley"/>
        <s v="Roy Cole"/>
        <s v="Eric Singh"/>
        <s v="Andrea Perez"/>
        <s v="Tonya Burch"/>
        <s v="Christopher Brown"/>
        <s v="John Mayer"/>
        <s v="Rhonda Morales"/>
        <s v="Nathan Campbell"/>
        <s v="Katherine Young"/>
        <s v="Cody Blake"/>
        <s v="Molly Gardner"/>
        <s v="Jennifer Garcia"/>
        <s v="Krystal Ford"/>
        <s v="George Rosario"/>
        <s v="Thomas Robinson"/>
        <s v="Christy Hoffman"/>
        <s v="Richard Delgado"/>
        <s v="Tammy Miller Md"/>
        <s v="Melissa Duffy Md"/>
        <s v="Timothy Wright"/>
        <s v="Jamie Yoder"/>
        <s v="Oscar Moon"/>
        <s v="Donna Gregory"/>
        <s v="Robert Jackson"/>
        <s v="Christy Vasquez"/>
        <s v="David Patterson"/>
        <s v="Amy Fowler"/>
        <s v="Samantha Walker"/>
        <s v="David Cobb"/>
        <s v="Brittney Morgan"/>
        <s v="Sheila Wilson"/>
        <s v="Diane Watson"/>
        <s v="Colleen Maynard"/>
        <s v="Sarah Schneider"/>
        <s v="Steven Stein"/>
        <s v="Christopher Lester"/>
        <s v="Lance Baker"/>
        <s v="Howard Summers"/>
        <s v="Erica Carney"/>
        <s v="Travis Holland"/>
        <s v="Amy Walker"/>
        <s v="Ashley Griffin"/>
        <s v="Julie Farmer"/>
        <s v="David Cole"/>
        <s v="Edward Hall"/>
        <s v="Ryan Hernandez"/>
        <s v="Tyler Conrad"/>
        <s v="Anthony Phillips"/>
        <s v="Colleen Mccarthy"/>
        <s v="Earl Allen"/>
        <s v="Michael Jones"/>
        <s v="Jacob Hopkins"/>
        <s v="Joel Robinson"/>
        <s v="Michael Chang"/>
        <s v="Erin Hopkins"/>
        <s v="Donald Lee"/>
        <s v="Keith Miller"/>
        <s v="James Wolfe"/>
        <s v="John Mcknight"/>
        <s v="Susan Mcdonald"/>
        <s v="Jessica Mitchell"/>
        <s v="Jamie Reyes"/>
        <s v="Joseph Richards"/>
        <s v="Miguel Reynolds"/>
        <s v="Hayley Pope"/>
        <s v="Morgan Bowen"/>
        <s v="Matthew Hanna"/>
        <s v="Patrick Coleman"/>
        <s v="Rick Dominguez"/>
        <s v="Sean Roth"/>
        <s v="Brian Holder"/>
        <s v="Patty Francis"/>
        <s v="Cristian Wright"/>
        <s v="Maria Ramirez"/>
        <s v="Carlos Skinner"/>
        <s v="Justin Cross"/>
        <s v="Cameron Simpson"/>
        <s v="Edward Rivera"/>
        <s v="Rhonda Young"/>
        <s v="Theresa Campbell"/>
        <s v="Denise Griffin"/>
        <s v="Stephanie Conway"/>
        <s v="Michael Davies"/>
        <s v="Patrick Roberts"/>
        <s v="Joseph Faulkner"/>
        <s v="Julie Hale"/>
        <s v="Curtis Haynes"/>
        <s v="Maria Sanchez"/>
        <s v="Paul Zamora"/>
        <s v="Sean Powell"/>
        <s v="Brian Choi"/>
        <s v="John Lawson"/>
        <s v="Cynthia Morris"/>
        <s v="Mariah Brown"/>
        <s v="Joseph Jones"/>
        <s v="Daniel Rivas"/>
        <s v="Jason Wheeler"/>
        <s v="Patricia Gardner"/>
        <s v="Antonio Wade"/>
        <s v="Daniel Contreras"/>
        <s v="Steve Mclaughlin"/>
        <s v="Christopher Garcia Dds"/>
        <s v="Amy Wilson"/>
        <s v="Thomas Rhodes"/>
        <s v="Teresa Stokes"/>
        <s v="Maria Davis"/>
        <s v="Michelle Rogers"/>
        <s v="John Bradford"/>
        <s v="Curtis Lam"/>
        <s v="Michelle Myers"/>
        <s v="Nicholas Bradshaw"/>
        <s v="Wesley Thompson"/>
        <s v="Erin Ward"/>
        <s v="Melissa Hamilton"/>
        <s v="Mario Jacobs"/>
        <s v="Leonard Cochran"/>
        <s v="Brent Rivas"/>
        <s v="Jennifer Pruitt"/>
        <s v="Dr. Suzanne Bullock"/>
        <s v="Kimberly Brooks"/>
        <s v="Daniel Austin"/>
        <s v="Christopher Stewart"/>
        <s v="Todd Poole"/>
        <s v="Jacob Wood"/>
        <s v="David Roberts"/>
        <s v="Ashley Ferguson"/>
        <s v="Anthony Garcia"/>
        <s v="Megan Greer"/>
        <s v="Andrea Jacobs"/>
        <s v="Wanda Snyder"/>
        <s v="Carmen Price"/>
        <s v="Anna Perez"/>
        <s v="Mary Boyd"/>
        <s v="Christina Garcia"/>
        <s v="Sarah Brady"/>
        <s v="Tiffany Herrera"/>
        <s v="Michelle Carpenter"/>
        <s v="Ronald Jones"/>
        <s v="Jacqueline Pacheco"/>
        <s v="John Perez"/>
        <s v="Joan Johnson"/>
        <s v="Antonio Jones"/>
        <s v="Rodney Huffman"/>
        <s v="Blake Harrison"/>
        <s v="Stuart Johnson"/>
        <s v="Eric Todd"/>
        <s v="Steve Medina"/>
        <s v="Kathryn Garcia"/>
        <s v="Kathy Copeland"/>
        <s v="Julia Jackson"/>
        <s v="Jordan Wells"/>
        <s v="George Davis"/>
        <s v="Lisa Young"/>
        <s v="Alejandro Doyle"/>
        <s v="Robert Harris"/>
        <s v="Anthony Morgan"/>
        <s v="Elizabeth Stanley"/>
        <s v="Alexis Castaneda"/>
        <s v="Gregory Pham"/>
        <s v="Casey Flores"/>
        <s v="Tanner Thompson"/>
        <s v="Timothy Sanders"/>
        <s v="Timothy Juarez"/>
        <s v="Christy Hill"/>
        <s v="Michelle Gonzalez"/>
        <s v="Nathaniel Hill"/>
        <s v="Jon Ortiz"/>
        <s v="Joshua Wilson"/>
        <s v="Wesley Short"/>
        <s v="Steven Smith"/>
        <s v="Maria Hill"/>
        <s v="William Hull"/>
        <s v="Mr. William Horton"/>
        <s v="William Jackson"/>
        <s v="Brian Hammond"/>
        <s v="Nancy Page"/>
        <s v="Laura Soto"/>
        <s v="Mary Russell"/>
        <s v="Douglas Rhodes"/>
        <s v="Nicholas Webb"/>
        <s v="Lauren George"/>
        <s v="Veronica Newman"/>
        <s v="Tyler Garner"/>
        <s v="John Mccoy"/>
        <s v="Dr. Ashley Yates Md"/>
        <s v="Linda Kline"/>
        <s v="Damon Perez"/>
        <s v="Kristen Fischer"/>
        <s v="Christopher David"/>
        <s v="Sarah Stewart"/>
        <s v="Beth Allen"/>
        <s v="Russell Lamb"/>
        <s v="Carol Bishop"/>
        <s v="Katherine Cowan"/>
        <s v="Crystal Davis"/>
        <s v="Matthew Payne"/>
        <s v="Tracy Kelly"/>
        <s v="Cynthia Payne"/>
        <s v="Zachary Shelton"/>
        <s v="Kevin Orr"/>
        <s v="Tyrone Olson"/>
        <s v="Brian Garcia"/>
        <s v="Daisy Johnson Dds"/>
        <s v="Adam Rowland"/>
        <s v="Samantha Robinson"/>
        <s v="Sarah Lane"/>
        <s v="Shannon Miller"/>
        <s v="Arthur Warren"/>
        <s v="Jeffrey Gomez"/>
        <s v="Stephen Fowler"/>
        <s v="Aaron Luna"/>
        <s v="Antonio Leon"/>
        <s v="Brittany Watson"/>
        <s v="Kristi Lopez"/>
        <s v="Bryan Garcia"/>
        <s v="Hunter Sutton"/>
        <s v="Donna Guerra"/>
        <s v="Tommy Roberts"/>
        <s v="Cynthia Roberts"/>
        <s v="Misty Ferguson"/>
        <s v="Jennifer Figueroa"/>
        <s v="Chase Williams Md"/>
        <s v="James Powell"/>
        <s v="Ricardo Jones"/>
        <s v="Gloria Taylor"/>
        <s v="Lisa Chandler"/>
        <s v="Crystal Waters"/>
        <s v="Jared Moran"/>
        <s v="Jennifer Carr"/>
        <s v="Tracy Stephens"/>
        <s v="Stephanie Jacobs"/>
        <s v="Matthew Avery"/>
        <s v="Ryan Kane"/>
        <s v="Edward Cole"/>
        <s v="John Sloan"/>
        <s v="Miss Alexandria Li Dvm"/>
        <s v="Roberta Green"/>
        <s v="Angela Robinson"/>
        <s v="Brandy Thompson"/>
        <s v="Jennifer Zamora"/>
        <s v="Stacy Collins"/>
        <s v="Kara Dodson"/>
        <s v="Kevin Larson"/>
        <s v="Jason Mullins"/>
        <s v="Elizabeth Jones"/>
        <s v="Elizabeth Johnson"/>
        <s v="William Rodriguez"/>
        <s v="Robert House"/>
        <s v="Tiffany Williams"/>
        <s v="Madison Wright"/>
        <s v="Casey Simpson"/>
        <s v="Jessica Gonzalez"/>
        <s v="Darren Burton"/>
        <s v="Samuel Arias"/>
        <s v="Kristy Dunlap"/>
        <s v="Alex Mann Ii"/>
        <s v="Andrew Smith"/>
        <s v="Robert King"/>
        <s v="Reginald Willis"/>
        <s v="Mario Harvey Jr."/>
        <s v="Victor Mcintosh"/>
        <s v="Pamela Mcguire"/>
        <s v="Maria Phillips"/>
        <s v="Dr. Lindsay Hanna"/>
        <s v="Teresa Johnson"/>
        <s v="Mr. Christopher Sims"/>
        <s v="Jennifer Woods"/>
        <s v="John Jones"/>
        <s v="Carol Lewis"/>
        <s v="Jasmine Snyder"/>
        <s v="Mrs. Susan Buckley"/>
        <s v="Eric Davis"/>
        <s v="Angela Williams"/>
        <s v="Michelle Cunningham"/>
        <s v="Ryan Moore"/>
        <s v="Evelyn Brown"/>
        <s v="Daniel Nelson"/>
        <s v="John Jordan"/>
        <s v="Justin Mason Dds"/>
        <s v="Sherry Cabrera"/>
        <s v="Heather Valenzuela"/>
        <s v="Charles Miller"/>
        <s v="Jeffrey Mccarthy"/>
        <s v="Michael Greene"/>
        <s v="Laura Green"/>
        <s v="Ryan Torres"/>
        <s v="Carlos Flores"/>
        <s v="Steve Hunt"/>
        <s v="Manuel Castillo"/>
        <s v="Ashley Anderson"/>
        <s v="Melanie Lam"/>
        <s v="Denise Tate"/>
        <s v="Natalie Johnson"/>
        <s v="Joshua Smith Dvm"/>
        <s v="Elizabeth Smith"/>
        <s v="Chloe Aguilar"/>
        <s v="Brandon Mcbride"/>
        <s v="Mallory Allen"/>
        <s v="Melinda Johnson"/>
        <s v="Miranda King"/>
        <s v="Gregory Allen"/>
        <s v="James Holloway Jr."/>
        <s v="Michael Garner"/>
        <s v="Jacqueline Anthony"/>
        <s v="James Orozco"/>
        <s v="Emma Wilson"/>
        <s v="Joshua Bell"/>
        <s v="Michele Burke"/>
        <s v="Charles Conley"/>
        <s v="Frank Stewart"/>
        <s v="Tanya Lopez"/>
        <s v="Shelley Ponce"/>
        <s v="Erika Padilla"/>
        <s v="Martha Brown"/>
        <s v="Kristine Higgins"/>
        <s v="Andrew Mason"/>
        <s v="Tammy Brennan"/>
        <s v="Melanie Mitchell"/>
        <s v="Timothy Gardner"/>
        <s v="Timothy Valenzuela"/>
        <s v="Cynthia Lopez"/>
        <s v="Daniel Bell"/>
        <s v="Heidi Tyler"/>
        <s v="Jacqueline Payne"/>
        <s v="Michael Mcneil"/>
        <s v="Alejandro Evans"/>
        <s v="Brandon Mcguire"/>
        <s v="Alexander Byrd"/>
        <s v="Charles Norman Phd"/>
        <s v="Jennifer Johnson"/>
        <s v="John Donaldson"/>
        <s v="Mark Rogers"/>
        <s v="Terry Moses"/>
        <s v="Cassandra Perez"/>
        <s v="Justin Ingram"/>
        <s v="David Ross"/>
        <s v="Eric Wolfe"/>
        <s v="David Lozano"/>
        <s v="Joseph Mendoza"/>
        <s v="Isabel Foster"/>
        <s v="Sarah Smith"/>
        <s v="Jackie Thompson"/>
        <s v="Katrina Perez"/>
        <s v="Shane Brown"/>
        <s v="Megan Ryan"/>
        <s v="Melissa Valentine"/>
        <s v="Tyler Cook"/>
        <s v="Jennifer Myers"/>
        <s v="Karen King"/>
        <s v="Luke Parks"/>
        <s v="Monica Miller"/>
        <s v="Dr. Tamara White Md"/>
        <s v="Holly Robinson"/>
        <s v="Brittany Edwards Dds"/>
        <s v="Rebecca Baker"/>
        <s v="Edwin Barnes"/>
        <s v="Bryce Hawkins"/>
        <s v="Jeanette Nichols"/>
        <s v="Jose Stewart"/>
        <s v="Samuel Mullins"/>
        <s v="Sean Vang"/>
        <s v="Kimberly Roberts"/>
        <s v="John Smith"/>
        <s v="Summer Weiss"/>
        <s v="Thomas Moore"/>
        <s v="Monique Castro"/>
        <s v="Lindsay Beasley"/>
        <s v="Sharon Simpson"/>
        <s v="Melinda Rivera"/>
        <s v="Monica Flynn"/>
        <s v="John Compton"/>
        <s v="Tammy Trevino"/>
        <s v="Dalton Walters"/>
        <s v="Kelli Smith"/>
        <s v="Adam Castro"/>
        <s v="Cheryl Carr"/>
        <s v="Gene Lee"/>
        <s v="Shannon Turner"/>
        <s v="Monica Wright"/>
        <s v="Eric Holmes"/>
        <s v="William Cortez"/>
        <s v="Shane Mills"/>
        <s v="Ashley Roberts"/>
        <s v="Jeffery Wolf"/>
        <s v="April Phillips"/>
        <s v="John Berg"/>
        <s v="Tyler Weber"/>
        <s v="Julie Powell"/>
        <s v="Christina Robertson"/>
        <s v="Kelly Garrett"/>
        <s v="Justin Johnson"/>
        <s v="Paul Cox"/>
        <s v="Beth Martin"/>
        <s v="Samantha Lee"/>
        <s v="David Pierce"/>
        <s v="Ronald Ross"/>
        <s v="Cynthia Parrish"/>
        <s v="Michael Foley"/>
        <s v="Gregory Curtis"/>
        <s v="James Foster"/>
        <s v="Manuel Fisher"/>
        <s v="Debra Mccullough"/>
        <s v="Philip Mendoza"/>
        <s v="Laura Mathews"/>
        <s v="Joshua Howard"/>
        <s v="Barbara Berry"/>
        <s v="Elizabeth Foster"/>
        <s v="Andrea Harris"/>
        <s v="Earl Smith Dds"/>
        <s v="Dylan Gutierrez"/>
        <s v="Jordan Medina"/>
        <s v="Bryan Tran"/>
        <s v="Sheri Joyce"/>
        <s v="Jessica Castro"/>
        <s v="Sara Ingram"/>
        <s v="Eric Lee"/>
        <s v="Amanda Medina"/>
        <s v="Zachary Andrade"/>
        <s v="Melinda Thomas"/>
        <s v="Scott Harris"/>
        <s v="Kaitlin Brown"/>
        <s v="Darrell Miller"/>
        <s v="Amanda Powell"/>
        <s v="Justin Lopez"/>
        <s v="James Berger"/>
        <s v="Christopher Ford"/>
        <s v="Sarah Marsh"/>
        <s v="Traci Gonzalez"/>
        <s v="Philip Pennington"/>
      </sharedItems>
    </cacheField>
    <cacheField name="Age" numFmtId="1">
      <sharedItems containsSemiMixedTypes="0" containsString="0" containsNumber="1" containsInteger="1" minValue="18" maxValue="64"/>
    </cacheField>
    <cacheField name="Gender" numFmtId="49">
      <sharedItems count="2">
        <s v="Male"/>
        <s v="Female"/>
      </sharedItems>
    </cacheField>
    <cacheField name="City" numFmtId="49">
      <sharedItems/>
    </cacheField>
    <cacheField name="State" numFmtId="0">
      <sharedItems/>
    </cacheField>
    <cacheField name="Countr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urga Moorthy" refreshedDate="46300.476820138887" createdVersion="8" refreshedVersion="8" minRefreshableVersion="3" recordCount="100" xr:uid="{A217CDDD-C41F-4DE9-BDC6-C06F29CEAA14}">
  <cacheSource type="worksheet">
    <worksheetSource name="Product_table"/>
  </cacheSource>
  <cacheFields count="7">
    <cacheField name="Product_ID" numFmtId="49">
      <sharedItems/>
    </cacheField>
    <cacheField name="Product_Name" numFmtId="49">
      <sharedItems count="100">
        <s v="Brother Laser Printer"/>
        <s v="Men's Graphic T-Shirt"/>
        <s v="Women's Casual Hoodie"/>
        <s v="Men's Running Jacket"/>
        <s v="Women's Yoga Pants"/>
        <s v="Men's Leather Belt"/>
        <s v="Herbal Face Moisturizer"/>
        <s v="LED Table Lamp"/>
        <s v="Wireless Bluetooth Earbuds"/>
        <s v="Adjustable Dumbbell Set"/>
        <s v="Ceramic Kitchen Bowl Set"/>
        <s v="HD Smart TV Stick"/>
        <s v="Hair Strengthening Shampoo"/>
        <s v="USB-C Fast Charger"/>
        <s v="Decorative Wall Mirror"/>
        <s v="4K Home Projector"/>
        <s v="Beard Grooming Kit"/>
        <s v="Soccer Training Cone Set"/>
        <s v="Women's Denim Jeans"/>
        <s v="Knee Support Brace"/>
        <s v="Outdoor Sports Water Bottle"/>
        <s v="Multi-Purpose Storage Box"/>
        <s v="Carbon Fiber Tennis Racket"/>
        <s v="Men's Formal Shirt"/>
        <s v="Foldable Camping Chair"/>
        <s v="Women's Scarf Set"/>
        <s v="Wireless Bluetooth Speaker"/>
        <s v="Decorative Floor Vase"/>
        <s v="Sports Stopwatch Timer"/>
        <s v="Fabric Sofa Throw Blanket"/>
        <s v="Stainless Steel Cutlery Set"/>
        <s v="Basketball"/>
        <s v="Vitamin C Face Serum"/>
        <s v="Modern Wall Clock"/>
        <s v="Gaming Mechanical Keyboard"/>
        <s v="Bedroom Table Lamp"/>
        <s v="Women's Summer Dress"/>
        <s v="Men's Casual Sneakers"/>
        <s v="Sports Water Hydration Pack"/>
        <s v="Portable Power Bank"/>
        <s v="Noise-Canceling Headphones"/>
        <s v="Yoga Exercise Mat"/>
        <s v="Smart Home WiFi Camera"/>
        <s v="USB External Hard Drive"/>
        <s v="Adjustable Jump Rope"/>
        <s v="High-Grip Football"/>
        <s v="Men's Winter Jacket"/>
        <s v="Makeup Brush Set"/>
        <s v="Car Dashboard Phone Holder"/>
        <s v="Men's Roll-On Perfume"/>
        <s v="Boxing Hand Wraps"/>
        <s v="HDMI Cable – 2m"/>
        <s v="Rugby Ball"/>
        <s v="Men's Track Pants"/>
        <s v="Sports Stopwatch Pro"/>
        <s v="Ceramic Plant Pot"/>
        <s v="Premium Blanket Throw"/>
        <s v="Foam Roller"/>
        <s v="Womens Cotton Scarf"/>
        <s v="Men's Hair Styling Gel"/>
        <s v="Luxury Perfume Spray"/>
        <s v="Tennis Ball 3-Pack"/>
        <s v="Laptop Cooling Pad"/>
        <s v="Organic Sunscreen Lotion"/>
        <s v="Matte Lipstick Set"/>
        <s v="Adjustable Dumbbells 20kg"/>
        <s v="Women's Hair Dryer Brush"/>
        <s v="Smart LED Light Strip"/>
        <s v="Wooden Nightstand"/>
        <s v="Men's Sports Shorts"/>
        <s v="Kitchen Storage Rack"/>
        <s v="Hair Repair Oil Treatment"/>
        <s v="Professional Jump Rope"/>
        <s v="Shin Guards – Adult"/>
        <s v="Bluetooth Car Audio System"/>
        <s v="Women's Ankle Boots"/>
        <s v="Wireless Mouse"/>
        <s v="WiFi Mesh Router"/>
        <s v="Essential Oil Diffuser"/>
        <s v="Decorative Lamp Shade"/>
        <s v="Wall-Mounted Spice Rack"/>
        <s v="Badminton Racket Set"/>
        <s v="Fitness Resistance Bands"/>
        <s v="Hydrating Face Cleanser"/>
        <s v="Wooden Bookshelf"/>
        <s v="Women's Beanie Hat"/>
        <s v="Kitchen Cutting Board"/>
        <s v="LED Bedside Lamp"/>
        <s v="Sports Wrist Sweatbands"/>
        <s v="Face Foundation Kit"/>
        <s v="Gaming Mouse Pad XL"/>
        <s v="Women's High Heels"/>
        <s v="Microwave Oven"/>
        <s v="USB-C Laptop Charger"/>
        <s v="Vitamin E Body Lotion"/>
        <s v="Sports Stopwatch Basic"/>
        <s v="Women's Formal Blazer"/>
        <s v="Cricket Bat"/>
        <s v="Portable Bluetooth Speaker"/>
        <s v="Stainless Steel Cookware Set"/>
      </sharedItems>
    </cacheField>
    <cacheField name="Category" numFmtId="49">
      <sharedItems count="5">
        <s v="Electronics"/>
        <s v="Clothing"/>
        <s v="Beauty"/>
        <s v="Home"/>
        <s v="Sports"/>
      </sharedItems>
    </cacheField>
    <cacheField name="Sub_Category" numFmtId="49">
      <sharedItems/>
    </cacheField>
    <cacheField name="Brand" numFmtId="0">
      <sharedItems count="100">
        <s v="Hunt Inc"/>
        <s v="Terry-Moore"/>
        <s v="Sims Inc"/>
        <s v="Pineda Ltd"/>
        <s v="Gonzales-Davis"/>
        <s v="Baldwin, Garza and Gonzalez"/>
        <s v="Davidson PLC"/>
        <s v="Harrell LLC"/>
        <s v="Perez-Johnston"/>
        <s v="Hill PLC"/>
        <s v="Hamilton Group"/>
        <s v="Gibson, Hobbs and Weaver"/>
        <s v="Rice LLC"/>
        <s v="Dawson-Perkins"/>
        <s v="Luna, Anderson and Bowman"/>
        <s v="Thomas LLC"/>
        <s v="Erickson-Green"/>
        <s v="Ford, Murphy and Wilson"/>
        <s v="Guerra-Hendrix"/>
        <s v="May-Reese"/>
        <s v="Soto-Ellis"/>
        <s v="Gardner-Montes"/>
        <s v="Flores, Pineda and Rodriguez"/>
        <s v="Moon, Mora and Santos"/>
        <s v="Cook Ltd"/>
        <s v="Brown and Sons"/>
        <s v="Reed-Schmidt"/>
        <s v="Khan, Jones and Paul"/>
        <s v="Burns-Hansen"/>
        <s v="Hoffman Group"/>
        <s v="Stevens, Fernandez and Martin"/>
        <s v="Nolan-Snow"/>
        <s v="Griffin Ltd"/>
        <s v="Weiss-Watson"/>
        <s v="Lucero LLC"/>
        <s v="Jones LLC"/>
        <s v="Smith-Mills"/>
        <s v="Hogan-Lee"/>
        <s v="Sims-Smith"/>
        <s v="Cummings and Sons"/>
        <s v="Taylor-Hart"/>
        <s v="Carroll, Long and Mendoza"/>
        <s v="Holmes LLC"/>
        <s v="Robinson Inc"/>
        <s v="Cox Inc"/>
        <s v="Bridges, Banks and Cummings"/>
        <s v="Kelly, Smith and Perez"/>
        <s v="Cook Inc"/>
        <s v="Byrd, Stewart and Valdez"/>
        <s v="Sullivan and Sons"/>
        <s v="Smith-King"/>
        <s v="Bautista, Green and Hale"/>
        <s v="Harris Inc"/>
        <s v="Hamilton, Woods and Walker"/>
        <s v="Thompson-French"/>
        <s v="Hatfield, Baird and Torres"/>
        <s v="Hernandez, Kennedy and Porter"/>
        <s v="Atkinson, Camacho and Oliver"/>
        <s v="Shepherd-Gould"/>
        <s v="Cline-Mccarthy"/>
        <s v="Gibson, Green and Lopez"/>
        <s v="Lopez LLC"/>
        <s v="Murray, Gould and Ware"/>
        <s v="Anderson-Riley"/>
        <s v="Zhang Inc"/>
        <s v="Montgomery, Benton and Miller"/>
        <s v="Torres, Spencer and Potter"/>
        <s v="Flores-Davis"/>
        <s v="Wolfe, Ross and Hester"/>
        <s v="Fitzpatrick Ltd"/>
        <s v="Duran Group"/>
        <s v="Hopkins Ltd"/>
        <s v="Davis PLC"/>
        <s v="French Ltd"/>
        <s v="Bruce-Bowen"/>
        <s v="Poole PLC"/>
        <s v="Larson Ltd"/>
        <s v="White, Reeves and Woods"/>
        <s v="Hernandez Inc"/>
        <s v="Ramirez-Hanson"/>
        <s v="Allison Ltd"/>
        <s v="Robinson-Brown"/>
        <s v="Reese-Watson"/>
        <s v="Butler Group"/>
        <s v="Collins-Stephenson"/>
        <s v="Richardson-Carrillo"/>
        <s v="Taylor, Dodson and Johnston"/>
        <s v="Aguilar, Horton and Lewis"/>
        <s v="Olsen-Daniels"/>
        <s v="Taylor-Elliott"/>
        <s v="Sharp, Taylor and Rodriguez"/>
        <s v="Smith-Charles"/>
        <s v="Green, Powell and Palmer"/>
        <s v="Martin LLC"/>
        <s v="Hoffman-Williams"/>
        <s v="Wilson Group"/>
        <s v="Phillips and Sons"/>
        <s v="Khan LLC"/>
        <s v="Flores-King"/>
        <s v="Campbell Ltd"/>
      </sharedItems>
    </cacheField>
    <cacheField name="Cost" numFmtId="2">
      <sharedItems containsSemiMixedTypes="0" containsString="0" containsNumber="1" minValue="17.309999999999999" maxValue="495.72"/>
    </cacheField>
    <cacheField name="Stock" numFmtId="1">
      <sharedItems containsSemiMixedTypes="0" containsString="0" containsNumber="1" minValue="57" maxValue="4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urga Moorthy" refreshedDate="46300.495515856484" createdVersion="8" refreshedVersion="8" minRefreshableVersion="3" recordCount="20" xr:uid="{CCD9F943-0A83-4116-B3C7-64E415AEA6F5}">
  <cacheSource type="worksheet">
    <worksheetSource name="Store_table"/>
  </cacheSource>
  <cacheFields count="5">
    <cacheField name="Store_ID" numFmtId="49">
      <sharedItems/>
    </cacheField>
    <cacheField name="Store_Name" numFmtId="49">
      <sharedItems/>
    </cacheField>
    <cacheField name="Region" numFmtId="49">
      <sharedItems count="4">
        <s v="East"/>
        <s v="North"/>
        <s v="South"/>
        <s v="West"/>
      </sharedItems>
    </cacheField>
    <cacheField name="City" numFmtId="49">
      <sharedItems/>
    </cacheField>
    <cacheField name="Store_Type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urga Moorthy" refreshedDate="46300.498751157407" createdVersion="8" refreshedVersion="8" minRefreshableVersion="3" recordCount="2000" xr:uid="{34442457-7FE4-4F9F-A67B-B0790B8D2B16}">
  <cacheSource type="worksheet">
    <worksheetSource name="sales_table"/>
  </cacheSource>
  <cacheFields count="10">
    <cacheField name="Sales_ID" numFmtId="49">
      <sharedItems/>
    </cacheField>
    <cacheField name="Order_Date" numFmtId="14">
      <sharedItems containsSemiMixedTypes="0" containsNonDate="0" containsDate="1" containsString="0" minDate="2023-10-14T00:00:00" maxDate="2025-10-14T00:00:00"/>
    </cacheField>
    <cacheField name="Customer_ID" numFmtId="49">
      <sharedItems/>
    </cacheField>
    <cacheField name="Product_ID" numFmtId="49">
      <sharedItems count="100">
        <s v="PROD97"/>
        <s v="PROD74"/>
        <s v="PROD49"/>
        <s v="PROD76"/>
        <s v="PROD59"/>
        <s v="PROD15"/>
        <s v="PROD56"/>
        <s v="PROD70"/>
        <s v="PROD99"/>
        <s v="PROD33"/>
        <s v="PROD24"/>
        <s v="PROD39"/>
        <s v="PROD88"/>
        <s v="PROD34"/>
        <s v="PROD36"/>
        <s v="PROD65"/>
        <s v="PROD27"/>
        <s v="PROD60"/>
        <s v="PROD72"/>
        <s v="PROD43"/>
        <s v="PROD69"/>
        <s v="PROD12"/>
        <s v="PROD67"/>
        <s v="PROD5"/>
        <s v="PROD98"/>
        <s v="PROD77"/>
        <s v="PROD13"/>
        <s v="PROD53"/>
        <s v="PROD75"/>
        <s v="PROD79"/>
        <s v="PROD16"/>
        <s v="PROD10"/>
        <s v="PROD94"/>
        <s v="PROD26"/>
        <s v="PROD23"/>
        <s v="PROD29"/>
        <s v="PROD78"/>
        <s v="PROD30"/>
        <s v="PROD44"/>
        <s v="PROD21"/>
        <s v="PROD52"/>
        <s v="PROD89"/>
        <s v="PROD20"/>
        <s v="PROD40"/>
        <s v="PROD47"/>
        <s v="PROD31"/>
        <s v="PROD19"/>
        <s v="PROD93"/>
        <s v="PROD38"/>
        <s v="PROD45"/>
        <s v="PROD83"/>
        <s v="PROD71"/>
        <s v="PROD91"/>
        <s v="PROD17"/>
        <s v="PROD46"/>
        <s v="PROD1"/>
        <s v="PROD86"/>
        <s v="PROD50"/>
        <s v="PROD3"/>
        <s v="PROD54"/>
        <s v="PROD25"/>
        <s v="PROD80"/>
        <s v="PROD22"/>
        <s v="PROD42"/>
        <s v="PROD90"/>
        <s v="PROD85"/>
        <s v="PROD14"/>
        <s v="PROD8"/>
        <s v="PROD35"/>
        <s v="PROD51"/>
        <s v="PROD48"/>
        <s v="PROD57"/>
        <s v="PROD87"/>
        <s v="PROD66"/>
        <s v="PROD82"/>
        <s v="PROD11"/>
        <s v="PROD55"/>
        <s v="PROD28"/>
        <s v="PROD73"/>
        <s v="PROD32"/>
        <s v="PROD92"/>
        <s v="PROD63"/>
        <s v="PROD81"/>
        <s v="PROD4"/>
        <s v="PROD7"/>
        <s v="PROD62"/>
        <s v="PROD61"/>
        <s v="PROD58"/>
        <s v="PROD68"/>
        <s v="PROD41"/>
        <s v="PROD0"/>
        <s v="PROD64"/>
        <s v="PROD37"/>
        <s v="PROD9"/>
        <s v="PROD84"/>
        <s v="PROD2"/>
        <s v="PROD6"/>
        <s v="PROD18"/>
        <s v="PROD95"/>
        <s v="PROD96"/>
      </sharedItems>
    </cacheField>
    <cacheField name="Store_ID" numFmtId="49">
      <sharedItems/>
    </cacheField>
    <cacheField name="Quantity" numFmtId="1">
      <sharedItems containsSemiMixedTypes="0" containsString="0" containsNumber="1" minValue="1" maxValue="4"/>
    </cacheField>
    <cacheField name="Unit_Price" numFmtId="2">
      <sharedItems containsSemiMixedTypes="0" containsString="0" containsNumber="1" minValue="20.09" maxValue="999.89"/>
    </cacheField>
    <cacheField name="Discount" numFmtId="2">
      <sharedItems containsSemiMixedTypes="0" containsString="0" containsNumber="1" minValue="0" maxValue="0.3"/>
    </cacheField>
    <cacheField name="Payment_Type" numFmtId="49">
      <sharedItems/>
    </cacheField>
    <cacheField name="Total_Amount" numFmtId="2">
      <sharedItems containsSemiMixedTypes="0" containsString="0" containsNumber="1" minValue="21.080000000000002" maxValue="3992.6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urga Moorthy" refreshedDate="46300.96181828704" createdVersion="8" refreshedVersion="8" minRefreshableVersion="3" recordCount="2000" xr:uid="{DC5445E6-E075-47FD-81BF-0EE6F3C674AB}">
  <cacheSource type="worksheet">
    <worksheetSource name="total_table"/>
  </cacheSource>
  <cacheFields count="29">
    <cacheField name="Sales_ID" numFmtId="49">
      <sharedItems/>
    </cacheField>
    <cacheField name="Order_Date" numFmtId="14">
      <sharedItems containsSemiMixedTypes="0" containsNonDate="0" containsDate="1" containsString="0" minDate="2023-10-14T00:00:00" maxDate="2025-10-14T00:00:00" count="683">
        <d v="2024-07-07T00:00:00"/>
        <d v="2023-12-25T00:00:00"/>
        <d v="2024-06-03T00:00:00"/>
        <d v="2023-11-29T00:00:00"/>
        <d v="2024-01-06T00:00:00"/>
        <d v="2024-07-26T00:00:00"/>
        <d v="2025-07-12T00:00:00"/>
        <d v="2023-11-18T00:00:00"/>
        <d v="2025-05-04T00:00:00"/>
        <d v="2025-07-31T00:00:00"/>
        <d v="2024-02-13T00:00:00"/>
        <d v="2025-05-24T00:00:00"/>
        <d v="2024-08-24T00:00:00"/>
        <d v="2025-08-06T00:00:00"/>
        <d v="2025-06-21T00:00:00"/>
        <d v="2024-12-10T00:00:00"/>
        <d v="2025-09-13T00:00:00"/>
        <d v="2024-12-11T00:00:00"/>
        <d v="2024-08-13T00:00:00"/>
        <d v="2024-03-18T00:00:00"/>
        <d v="2025-07-05T00:00:00"/>
        <d v="2024-06-04T00:00:00"/>
        <d v="2024-04-12T00:00:00"/>
        <d v="2024-06-23T00:00:00"/>
        <d v="2025-09-08T00:00:00"/>
        <d v="2024-09-17T00:00:00"/>
        <d v="2024-01-03T00:00:00"/>
        <d v="2025-02-22T00:00:00"/>
        <d v="2025-09-23T00:00:00"/>
        <d v="2024-01-11T00:00:00"/>
        <d v="2023-10-18T00:00:00"/>
        <d v="2024-10-28T00:00:00"/>
        <d v="2024-11-01T00:00:00"/>
        <d v="2024-11-24T00:00:00"/>
        <d v="2023-10-16T00:00:00"/>
        <d v="2025-08-09T00:00:00"/>
        <d v="2024-12-09T00:00:00"/>
        <d v="2024-02-07T00:00:00"/>
        <d v="2024-03-27T00:00:00"/>
        <d v="2023-12-04T00:00:00"/>
        <d v="2024-07-13T00:00:00"/>
        <d v="2023-11-11T00:00:00"/>
        <d v="2024-12-23T00:00:00"/>
        <d v="2025-01-20T00:00:00"/>
        <d v="2024-09-03T00:00:00"/>
        <d v="2024-11-10T00:00:00"/>
        <d v="2024-10-05T00:00:00"/>
        <d v="2023-10-19T00:00:00"/>
        <d v="2024-11-11T00:00:00"/>
        <d v="2023-12-31T00:00:00"/>
        <d v="2025-02-01T00:00:00"/>
        <d v="2025-08-25T00:00:00"/>
        <d v="2025-02-18T00:00:00"/>
        <d v="2024-10-24T00:00:00"/>
        <d v="2023-12-22T00:00:00"/>
        <d v="2024-06-19T00:00:00"/>
        <d v="2024-12-07T00:00:00"/>
        <d v="2023-11-27T00:00:00"/>
        <d v="2025-07-16T00:00:00"/>
        <d v="2025-02-28T00:00:00"/>
        <d v="2024-08-11T00:00:00"/>
        <d v="2025-09-27T00:00:00"/>
        <d v="2025-09-14T00:00:00"/>
        <d v="2023-12-30T00:00:00"/>
        <d v="2023-10-14T00:00:00"/>
        <d v="2023-11-25T00:00:00"/>
        <d v="2023-12-10T00:00:00"/>
        <d v="2025-08-28T00:00:00"/>
        <d v="2025-07-11T00:00:00"/>
        <d v="2025-08-20T00:00:00"/>
        <d v="2024-08-29T00:00:00"/>
        <d v="2024-11-30T00:00:00"/>
        <d v="2025-10-12T00:00:00"/>
        <d v="2024-07-27T00:00:00"/>
        <d v="2025-05-23T00:00:00"/>
        <d v="2024-11-13T00:00:00"/>
        <d v="2023-12-08T00:00:00"/>
        <d v="2025-08-16T00:00:00"/>
        <d v="2024-11-20T00:00:00"/>
        <d v="2024-08-14T00:00:00"/>
        <d v="2024-05-15T00:00:00"/>
        <d v="2024-09-10T00:00:00"/>
        <d v="2025-04-08T00:00:00"/>
        <d v="2024-10-23T00:00:00"/>
        <d v="2025-07-10T00:00:00"/>
        <d v="2024-10-12T00:00:00"/>
        <d v="2024-01-21T00:00:00"/>
        <d v="2024-02-28T00:00:00"/>
        <d v="2024-12-31T00:00:00"/>
        <d v="2024-08-26T00:00:00"/>
        <d v="2024-09-21T00:00:00"/>
        <d v="2024-08-19T00:00:00"/>
        <d v="2024-10-22T00:00:00"/>
        <d v="2024-10-15T00:00:00"/>
        <d v="2024-07-06T00:00:00"/>
        <d v="2024-06-10T00:00:00"/>
        <d v="2025-09-07T00:00:00"/>
        <d v="2024-02-08T00:00:00"/>
        <d v="2023-10-15T00:00:00"/>
        <d v="2025-08-22T00:00:00"/>
        <d v="2024-02-01T00:00:00"/>
        <d v="2025-05-08T00:00:00"/>
        <d v="2025-03-22T00:00:00"/>
        <d v="2025-07-13T00:00:00"/>
        <d v="2025-05-21T00:00:00"/>
        <d v="2025-02-17T00:00:00"/>
        <d v="2024-05-01T00:00:00"/>
        <d v="2024-07-09T00:00:00"/>
        <d v="2025-09-25T00:00:00"/>
        <d v="2024-05-08T00:00:00"/>
        <d v="2024-09-19T00:00:00"/>
        <d v="2024-04-23T00:00:00"/>
        <d v="2024-07-30T00:00:00"/>
        <d v="2023-12-14T00:00:00"/>
        <d v="2024-09-23T00:00:00"/>
        <d v="2025-08-17T00:00:00"/>
        <d v="2025-01-17T00:00:00"/>
        <d v="2025-04-30T00:00:00"/>
        <d v="2024-11-02T00:00:00"/>
        <d v="2025-08-15T00:00:00"/>
        <d v="2025-09-16T00:00:00"/>
        <d v="2024-02-25T00:00:00"/>
        <d v="2025-03-07T00:00:00"/>
        <d v="2024-07-22T00:00:00"/>
        <d v="2024-06-01T00:00:00"/>
        <d v="2025-01-05T00:00:00"/>
        <d v="2025-09-10T00:00:00"/>
        <d v="2025-06-19T00:00:00"/>
        <d v="2024-09-09T00:00:00"/>
        <d v="2025-04-04T00:00:00"/>
        <d v="2024-04-10T00:00:00"/>
        <d v="2025-04-09T00:00:00"/>
        <d v="2025-03-02T00:00:00"/>
        <d v="2024-10-08T00:00:00"/>
        <d v="2024-06-05T00:00:00"/>
        <d v="2024-08-18T00:00:00"/>
        <d v="2024-11-21T00:00:00"/>
        <d v="2024-07-29T00:00:00"/>
        <d v="2024-05-21T00:00:00"/>
        <d v="2024-10-29T00:00:00"/>
        <d v="2024-10-14T00:00:00"/>
        <d v="2024-11-17T00:00:00"/>
        <d v="2025-03-29T00:00:00"/>
        <d v="2024-07-21T00:00:00"/>
        <d v="2025-08-14T00:00:00"/>
        <d v="2024-11-05T00:00:00"/>
        <d v="2024-06-11T00:00:00"/>
        <d v="2025-09-18T00:00:00"/>
        <d v="2025-03-13T00:00:00"/>
        <d v="2023-12-16T00:00:00"/>
        <d v="2024-05-06T00:00:00"/>
        <d v="2024-08-04T00:00:00"/>
        <d v="2023-12-09T00:00:00"/>
        <d v="2025-07-28T00:00:00"/>
        <d v="2024-01-22T00:00:00"/>
        <d v="2024-04-08T00:00:00"/>
        <d v="2025-05-18T00:00:00"/>
        <d v="2023-12-07T00:00:00"/>
        <d v="2024-01-23T00:00:00"/>
        <d v="2024-12-15T00:00:00"/>
        <d v="2024-03-20T00:00:00"/>
        <d v="2025-01-13T00:00:00"/>
        <d v="2025-06-04T00:00:00"/>
        <d v="2023-11-05T00:00:00"/>
        <d v="2025-04-06T00:00:00"/>
        <d v="2025-01-29T00:00:00"/>
        <d v="2024-03-03T00:00:00"/>
        <d v="2024-11-04T00:00:00"/>
        <d v="2024-04-29T00:00:00"/>
        <d v="2025-04-28T00:00:00"/>
        <d v="2024-06-16T00:00:00"/>
        <d v="2025-04-16T00:00:00"/>
        <d v="2024-11-22T00:00:00"/>
        <d v="2025-09-04T00:00:00"/>
        <d v="2023-10-28T00:00:00"/>
        <d v="2024-12-20T00:00:00"/>
        <d v="2025-03-09T00:00:00"/>
        <d v="2025-03-26T00:00:00"/>
        <d v="2025-04-03T00:00:00"/>
        <d v="2024-02-05T00:00:00"/>
        <d v="2024-06-22T00:00:00"/>
        <d v="2024-06-02T00:00:00"/>
        <d v="2024-12-14T00:00:00"/>
        <d v="2023-10-25T00:00:00"/>
        <d v="2024-07-24T00:00:00"/>
        <d v="2025-05-30T00:00:00"/>
        <d v="2025-10-13T00:00:00"/>
        <d v="2024-03-05T00:00:00"/>
        <d v="2023-10-20T00:00:00"/>
        <d v="2023-10-26T00:00:00"/>
        <d v="2025-04-07T00:00:00"/>
        <d v="2024-03-10T00:00:00"/>
        <d v="2025-09-15T00:00:00"/>
        <d v="2025-01-09T00:00:00"/>
        <d v="2024-04-24T00:00:00"/>
        <d v="2023-12-24T00:00:00"/>
        <d v="2024-02-26T00:00:00"/>
        <d v="2025-01-19T00:00:00"/>
        <d v="2025-07-25T00:00:00"/>
        <d v="2024-04-27T00:00:00"/>
        <d v="2025-08-11T00:00:00"/>
        <d v="2025-03-15T00:00:00"/>
        <d v="2025-01-14T00:00:00"/>
        <d v="2025-06-01T00:00:00"/>
        <d v="2024-09-24T00:00:00"/>
        <d v="2023-11-23T00:00:00"/>
        <d v="2025-07-23T00:00:00"/>
        <d v="2025-09-17T00:00:00"/>
        <d v="2025-05-03T00:00:00"/>
        <d v="2024-02-27T00:00:00"/>
        <d v="2025-07-08T00:00:00"/>
        <d v="2025-04-21T00:00:00"/>
        <d v="2024-08-09T00:00:00"/>
        <d v="2025-08-07T00:00:00"/>
        <d v="2024-02-16T00:00:00"/>
        <d v="2025-03-30T00:00:00"/>
        <d v="2025-03-01T00:00:00"/>
        <d v="2024-01-09T00:00:00"/>
        <d v="2025-04-26T00:00:00"/>
        <d v="2025-02-25T00:00:00"/>
        <d v="2025-06-18T00:00:00"/>
        <d v="2024-12-22T00:00:00"/>
        <d v="2025-06-28T00:00:00"/>
        <d v="2024-05-25T00:00:00"/>
        <d v="2024-09-20T00:00:00"/>
        <d v="2025-05-26T00:00:00"/>
        <d v="2025-03-19T00:00:00"/>
        <d v="2025-02-05T00:00:00"/>
        <d v="2025-01-10T00:00:00"/>
        <d v="2024-01-25T00:00:00"/>
        <d v="2025-10-02T00:00:00"/>
        <d v="2024-07-10T00:00:00"/>
        <d v="2025-01-04T00:00:00"/>
        <d v="2025-07-30T00:00:00"/>
        <d v="2025-04-10T00:00:00"/>
        <d v="2024-07-02T00:00:00"/>
        <d v="2024-12-13T00:00:00"/>
        <d v="2025-03-05T00:00:00"/>
        <d v="2024-01-17T00:00:00"/>
        <d v="2024-04-04T00:00:00"/>
        <d v="2024-05-26T00:00:00"/>
        <d v="2025-07-18T00:00:00"/>
        <d v="2024-07-12T00:00:00"/>
        <d v="2024-12-28T00:00:00"/>
        <d v="2024-05-22T00:00:00"/>
        <d v="2025-08-02T00:00:00"/>
        <d v="2024-10-18T00:00:00"/>
        <d v="2024-10-31T00:00:00"/>
        <d v="2024-11-28T00:00:00"/>
        <d v="2025-06-05T00:00:00"/>
        <d v="2024-11-19T00:00:00"/>
        <d v="2024-05-19T00:00:00"/>
        <d v="2025-01-22T00:00:00"/>
        <d v="2025-07-04T00:00:00"/>
        <d v="2025-05-19T00:00:00"/>
        <d v="2024-07-31T00:00:00"/>
        <d v="2024-11-15T00:00:00"/>
        <d v="2024-04-07T00:00:00"/>
        <d v="2024-02-17T00:00:00"/>
        <d v="2024-05-23T00:00:00"/>
        <d v="2025-06-15T00:00:00"/>
        <d v="2025-01-06T00:00:00"/>
        <d v="2025-08-10T00:00:00"/>
        <d v="2025-07-02T00:00:00"/>
        <d v="2024-03-29T00:00:00"/>
        <d v="2025-01-15T00:00:00"/>
        <d v="2024-04-25T00:00:00"/>
        <d v="2025-04-17T00:00:00"/>
        <d v="2025-09-24T00:00:00"/>
        <d v="2023-11-10T00:00:00"/>
        <d v="2024-07-05T00:00:00"/>
        <d v="2025-08-21T00:00:00"/>
        <d v="2025-06-07T00:00:00"/>
        <d v="2024-01-18T00:00:00"/>
        <d v="2024-08-15T00:00:00"/>
        <d v="2025-09-21T00:00:00"/>
        <d v="2024-01-12T00:00:00"/>
        <d v="2025-03-11T00:00:00"/>
        <d v="2024-09-22T00:00:00"/>
        <d v="2024-11-27T00:00:00"/>
        <d v="2025-10-10T00:00:00"/>
        <d v="2024-09-06T00:00:00"/>
        <d v="2024-07-16T00:00:00"/>
        <d v="2025-04-01T00:00:00"/>
        <d v="2024-11-25T00:00:00"/>
        <d v="2024-11-07T00:00:00"/>
        <d v="2024-07-28T00:00:00"/>
        <d v="2024-04-16T00:00:00"/>
        <d v="2024-01-13T00:00:00"/>
        <d v="2024-01-08T00:00:00"/>
        <d v="2024-09-29T00:00:00"/>
        <d v="2024-11-14T00:00:00"/>
        <d v="2025-02-24T00:00:00"/>
        <d v="2024-06-26T00:00:00"/>
        <d v="2025-02-23T00:00:00"/>
        <d v="2025-03-17T00:00:00"/>
        <d v="2024-08-16T00:00:00"/>
        <d v="2024-03-22T00:00:00"/>
        <d v="2025-01-31T00:00:00"/>
        <d v="2025-03-28T00:00:00"/>
        <d v="2024-08-31T00:00:00"/>
        <d v="2023-12-15T00:00:00"/>
        <d v="2024-01-31T00:00:00"/>
        <d v="2023-12-06T00:00:00"/>
        <d v="2025-08-23T00:00:00"/>
        <d v="2023-11-03T00:00:00"/>
        <d v="2025-05-12T00:00:00"/>
        <d v="2024-09-26T00:00:00"/>
        <d v="2025-09-29T00:00:00"/>
        <d v="2025-07-06T00:00:00"/>
        <d v="2025-06-09T00:00:00"/>
        <d v="2024-10-11T00:00:00"/>
        <d v="2024-12-02T00:00:00"/>
        <d v="2023-11-14T00:00:00"/>
        <d v="2024-02-14T00:00:00"/>
        <d v="2025-06-29T00:00:00"/>
        <d v="2024-02-09T00:00:00"/>
        <d v="2025-06-16T00:00:00"/>
        <d v="2025-09-09T00:00:00"/>
        <d v="2025-07-15T00:00:00"/>
        <d v="2023-10-21T00:00:00"/>
        <d v="2025-07-22T00:00:00"/>
        <d v="2025-02-11T00:00:00"/>
        <d v="2025-06-03T00:00:00"/>
        <d v="2025-03-20T00:00:00"/>
        <d v="2024-06-17T00:00:00"/>
        <d v="2025-02-21T00:00:00"/>
        <d v="2024-09-16T00:00:00"/>
        <d v="2025-10-09T00:00:00"/>
        <d v="2024-09-18T00:00:00"/>
        <d v="2025-05-29T00:00:00"/>
        <d v="2024-01-20T00:00:00"/>
        <d v="2025-09-06T00:00:00"/>
        <d v="2024-08-23T00:00:00"/>
        <d v="2024-01-24T00:00:00"/>
        <d v="2023-12-19T00:00:00"/>
        <d v="2023-11-22T00:00:00"/>
        <d v="2025-10-08T00:00:00"/>
        <d v="2024-09-30T00:00:00"/>
        <d v="2024-11-18T00:00:00"/>
        <d v="2025-09-12T00:00:00"/>
        <d v="2024-10-26T00:00:00"/>
        <d v="2025-07-26T00:00:00"/>
        <d v="2025-05-20T00:00:00"/>
        <d v="2024-03-13T00:00:00"/>
        <d v="2025-02-12T00:00:00"/>
        <d v="2024-10-09T00:00:00"/>
        <d v="2025-09-19T00:00:00"/>
        <d v="2024-02-11T00:00:00"/>
        <d v="2025-03-10T00:00:00"/>
        <d v="2024-12-18T00:00:00"/>
        <d v="2024-12-06T00:00:00"/>
        <d v="2024-10-03T00:00:00"/>
        <d v="2023-11-08T00:00:00"/>
        <d v="2023-12-20T00:00:00"/>
        <d v="2025-09-11T00:00:00"/>
        <d v="2024-12-01T00:00:00"/>
        <d v="2025-08-30T00:00:00"/>
        <d v="2024-01-15T00:00:00"/>
        <d v="2025-04-25T00:00:00"/>
        <d v="2024-02-24T00:00:00"/>
        <d v="2024-12-30T00:00:00"/>
        <d v="2025-04-15T00:00:00"/>
        <d v="2023-12-26T00:00:00"/>
        <d v="2024-03-21T00:00:00"/>
        <d v="2023-10-30T00:00:00"/>
        <d v="2025-04-19T00:00:00"/>
        <d v="2025-04-27T00:00:00"/>
        <d v="2024-10-04T00:00:00"/>
        <d v="2024-03-11T00:00:00"/>
        <d v="2024-06-14T00:00:00"/>
        <d v="2025-08-26T00:00:00"/>
        <d v="2024-10-13T00:00:00"/>
        <d v="2025-02-09T00:00:00"/>
        <d v="2023-12-21T00:00:00"/>
        <d v="2025-07-17T00:00:00"/>
        <d v="2025-05-16T00:00:00"/>
        <d v="2025-08-12T00:00:00"/>
        <d v="2023-11-21T00:00:00"/>
        <d v="2025-02-07T00:00:00"/>
        <d v="2023-12-27T00:00:00"/>
        <d v="2024-01-04T00:00:00"/>
        <d v="2023-11-30T00:00:00"/>
        <d v="2023-10-23T00:00:00"/>
        <d v="2025-06-14T00:00:00"/>
        <d v="2025-04-05T00:00:00"/>
        <d v="2023-11-26T00:00:00"/>
        <d v="2024-02-04T00:00:00"/>
        <d v="2025-02-27T00:00:00"/>
        <d v="2023-10-24T00:00:00"/>
        <d v="2024-08-03T00:00:00"/>
        <d v="2025-05-27T00:00:00"/>
        <d v="2024-11-06T00:00:00"/>
        <d v="2024-04-02T00:00:00"/>
        <d v="2023-11-19T00:00:00"/>
        <d v="2023-12-23T00:00:00"/>
        <d v="2024-03-02T00:00:00"/>
        <d v="2024-10-27T00:00:00"/>
        <d v="2024-03-09T00:00:00"/>
        <d v="2023-12-13T00:00:00"/>
        <d v="2023-11-20T00:00:00"/>
        <d v="2024-09-04T00:00:00"/>
        <d v="2025-06-02T00:00:00"/>
        <d v="2024-03-06T00:00:00"/>
        <d v="2025-02-14T00:00:00"/>
        <d v="2024-01-27T00:00:00"/>
        <d v="2025-04-22T00:00:00"/>
        <d v="2025-04-18T00:00:00"/>
        <d v="2024-03-31T00:00:00"/>
        <d v="2023-11-06T00:00:00"/>
        <d v="2024-04-19T00:00:00"/>
        <d v="2024-03-28T00:00:00"/>
        <d v="2024-07-17T00:00:00"/>
        <d v="2024-12-26T00:00:00"/>
        <d v="2024-08-20T00:00:00"/>
        <d v="2024-08-30T00:00:00"/>
        <d v="2025-08-13T00:00:00"/>
        <d v="2024-05-09T00:00:00"/>
        <d v="2024-11-12T00:00:00"/>
        <d v="2024-09-12T00:00:00"/>
        <d v="2025-05-15T00:00:00"/>
        <d v="2024-11-09T00:00:00"/>
        <d v="2024-12-16T00:00:00"/>
        <d v="2024-10-07T00:00:00"/>
        <d v="2024-10-25T00:00:00"/>
        <d v="2024-03-14T00:00:00"/>
        <d v="2024-10-21T00:00:00"/>
        <d v="2024-02-12T00:00:00"/>
        <d v="2025-05-01T00:00:00"/>
        <d v="2024-08-27T00:00:00"/>
        <d v="2024-02-10T00:00:00"/>
        <d v="2024-02-22T00:00:00"/>
        <d v="2024-04-06T00:00:00"/>
        <d v="2024-04-15T00:00:00"/>
        <d v="2024-12-03T00:00:00"/>
        <d v="2025-01-16T00:00:00"/>
        <d v="2024-10-16T00:00:00"/>
        <d v="2025-02-13T00:00:00"/>
        <d v="2024-08-06T00:00:00"/>
        <d v="2025-01-08T00:00:00"/>
        <d v="2025-07-21T00:00:00"/>
        <d v="2024-06-13T00:00:00"/>
        <d v="2024-01-01T00:00:00"/>
        <d v="2023-12-18T00:00:00"/>
        <d v="2023-11-02T00:00:00"/>
        <d v="2024-01-10T00:00:00"/>
        <d v="2025-07-19T00:00:00"/>
        <d v="2024-12-24T00:00:00"/>
        <d v="2025-06-24T00:00:00"/>
        <d v="2024-05-17T00:00:00"/>
        <d v="2024-11-29T00:00:00"/>
        <d v="2025-04-13T00:00:00"/>
        <d v="2024-07-01T00:00:00"/>
        <d v="2023-12-03T00:00:00"/>
        <d v="2025-05-06T00:00:00"/>
        <d v="2024-08-22T00:00:00"/>
        <d v="2025-01-30T00:00:00"/>
        <d v="2025-03-31T00:00:00"/>
        <d v="2025-10-11T00:00:00"/>
        <d v="2025-03-24T00:00:00"/>
        <d v="2024-09-11T00:00:00"/>
        <d v="2025-05-09T00:00:00"/>
        <d v="2024-06-27T00:00:00"/>
        <d v="2023-11-13T00:00:00"/>
        <d v="2024-02-19T00:00:00"/>
        <d v="2025-09-02T00:00:00"/>
        <d v="2023-11-24T00:00:00"/>
        <d v="2025-01-26T00:00:00"/>
        <d v="2025-06-13T00:00:00"/>
        <d v="2024-06-29T00:00:00"/>
        <d v="2024-06-08T00:00:00"/>
        <d v="2024-07-04T00:00:00"/>
        <d v="2025-04-12T00:00:00"/>
        <d v="2025-05-17T00:00:00"/>
        <d v="2024-02-03T00:00:00"/>
        <d v="2024-01-29T00:00:00"/>
        <d v="2025-08-01T00:00:00"/>
        <d v="2023-12-17T00:00:00"/>
        <d v="2025-03-25T00:00:00"/>
        <d v="2024-05-02T00:00:00"/>
        <d v="2025-03-18T00:00:00"/>
        <d v="2024-02-18T00:00:00"/>
        <d v="2024-01-16T00:00:00"/>
        <d v="2025-10-03T00:00:00"/>
        <d v="2025-07-03T00:00:00"/>
        <d v="2025-08-08T00:00:00"/>
        <d v="2024-08-28T00:00:00"/>
        <d v="2025-02-10T00:00:00"/>
        <d v="2024-09-13T00:00:00"/>
        <d v="2024-01-19T00:00:00"/>
        <d v="2024-03-25T00:00:00"/>
        <d v="2025-03-12T00:00:00"/>
        <d v="2024-08-21T00:00:00"/>
        <d v="2023-12-05T00:00:00"/>
        <d v="2025-10-06T00:00:00"/>
        <d v="2023-11-12T00:00:00"/>
        <d v="2025-01-21T00:00:00"/>
        <d v="2024-07-11T00:00:00"/>
        <d v="2025-08-04T00:00:00"/>
        <d v="2025-08-05T00:00:00"/>
        <d v="2024-11-23T00:00:00"/>
        <d v="2025-02-03T00:00:00"/>
        <d v="2024-04-30T00:00:00"/>
        <d v="2025-04-20T00:00:00"/>
        <d v="2024-05-16T00:00:00"/>
        <d v="2025-04-23T00:00:00"/>
        <d v="2024-10-06T00:00:00"/>
        <d v="2024-12-27T00:00:00"/>
        <d v="2024-07-20T00:00:00"/>
        <d v="2024-10-10T00:00:00"/>
        <d v="2025-01-03T00:00:00"/>
        <d v="2024-04-13T00:00:00"/>
        <d v="2025-03-08T00:00:00"/>
        <d v="2025-04-02T00:00:00"/>
        <d v="2023-11-17T00:00:00"/>
        <d v="2025-02-08T00:00:00"/>
        <d v="2025-09-30T00:00:00"/>
        <d v="2025-05-07T00:00:00"/>
        <d v="2025-05-22T00:00:00"/>
        <d v="2023-12-28T00:00:00"/>
        <d v="2024-12-04T00:00:00"/>
        <d v="2024-06-28T00:00:00"/>
        <d v="2024-05-29T00:00:00"/>
        <d v="2024-04-14T00:00:00"/>
        <d v="2024-01-26T00:00:00"/>
        <d v="2024-09-08T00:00:00"/>
        <d v="2024-10-30T00:00:00"/>
        <d v="2025-02-02T00:00:00"/>
        <d v="2024-10-02T00:00:00"/>
        <d v="2024-05-03T00:00:00"/>
        <d v="2024-02-21T00:00:00"/>
        <d v="2024-04-17T00:00:00"/>
        <d v="2024-03-26T00:00:00"/>
        <d v="2025-04-14T00:00:00"/>
        <d v="2025-08-24T00:00:00"/>
        <d v="2025-01-25T00:00:00"/>
        <d v="2025-03-14T00:00:00"/>
        <d v="2025-03-21T00:00:00"/>
        <d v="2025-04-24T00:00:00"/>
        <d v="2023-12-12T00:00:00"/>
        <d v="2024-07-08T00:00:00"/>
        <d v="2023-10-29T00:00:00"/>
        <d v="2024-05-20T00:00:00"/>
        <d v="2025-04-11T00:00:00"/>
        <d v="2025-02-06T00:00:00"/>
        <d v="2025-09-26T00:00:00"/>
        <d v="2025-05-28T00:00:00"/>
        <d v="2025-04-29T00:00:00"/>
        <d v="2024-10-01T00:00:00"/>
        <d v="2024-09-07T00:00:00"/>
        <d v="2025-06-26T00:00:00"/>
        <d v="2025-01-24T00:00:00"/>
        <d v="2024-06-18T00:00:00"/>
        <d v="2025-07-07T00:00:00"/>
        <d v="2025-03-04T00:00:00"/>
        <d v="2024-05-10T00:00:00"/>
        <d v="2024-02-15T00:00:00"/>
        <d v="2024-05-12T00:00:00"/>
        <d v="2025-03-03T00:00:00"/>
        <d v="2025-05-02T00:00:00"/>
        <d v="2024-04-18T00:00:00"/>
        <d v="2025-06-10T00:00:00"/>
        <d v="2024-04-03T00:00:00"/>
        <d v="2025-02-16T00:00:00"/>
        <d v="2024-03-19T00:00:00"/>
        <d v="2023-11-09T00:00:00"/>
        <d v="2025-07-29T00:00:00"/>
        <d v="2025-06-08T00:00:00"/>
        <d v="2024-12-05T00:00:00"/>
        <d v="2024-06-25T00:00:00"/>
        <d v="2024-04-05T00:00:00"/>
        <d v="2025-08-19T00:00:00"/>
        <d v="2025-05-14T00:00:00"/>
        <d v="2023-12-11T00:00:00"/>
        <d v="2024-08-05T00:00:00"/>
        <d v="2024-08-08T00:00:00"/>
        <d v="2024-12-21T00:00:00"/>
        <d v="2024-05-31T00:00:00"/>
        <d v="2025-03-06T00:00:00"/>
        <d v="2024-05-04T00:00:00"/>
        <d v="2024-03-01T00:00:00"/>
        <d v="2024-03-16T00:00:00"/>
        <d v="2024-08-02T00:00:00"/>
        <d v="2024-09-14T00:00:00"/>
        <d v="2025-08-31T00:00:00"/>
        <d v="2024-01-30T00:00:00"/>
        <d v="2024-08-01T00:00:00"/>
        <d v="2024-11-26T00:00:00"/>
        <d v="2025-01-27T00:00:00"/>
        <d v="2025-07-24T00:00:00"/>
        <d v="2024-09-25T00:00:00"/>
        <d v="2025-09-05T00:00:00"/>
        <d v="2023-10-17T00:00:00"/>
        <d v="2024-02-23T00:00:00"/>
        <d v="2025-02-04T00:00:00"/>
        <d v="2025-01-12T00:00:00"/>
        <d v="2024-06-24T00:00:00"/>
        <d v="2025-07-09T00:00:00"/>
        <d v="2024-04-20T00:00:00"/>
        <d v="2024-07-15T00:00:00"/>
        <d v="2024-07-18T00:00:00"/>
        <d v="2024-05-14T00:00:00"/>
        <d v="2023-11-01T00:00:00"/>
        <d v="2025-03-23T00:00:00"/>
        <d v="2024-02-06T00:00:00"/>
        <d v="2025-05-10T00:00:00"/>
        <d v="2024-12-19T00:00:00"/>
        <d v="2024-09-02T00:00:00"/>
        <d v="2023-10-22T00:00:00"/>
        <d v="2024-12-25T00:00:00"/>
        <d v="2023-11-04T00:00:00"/>
        <d v="2025-06-30T00:00:00"/>
        <d v="2025-05-11T00:00:00"/>
        <d v="2024-04-01T00:00:00"/>
        <d v="2024-07-25T00:00:00"/>
        <d v="2023-12-01T00:00:00"/>
        <d v="2025-01-02T00:00:00"/>
        <d v="2024-08-25T00:00:00"/>
        <d v="2025-08-03T00:00:00"/>
        <d v="2023-11-28T00:00:00"/>
        <d v="2025-07-20T00:00:00"/>
        <d v="2024-03-23T00:00:00"/>
        <d v="2024-12-29T00:00:00"/>
        <d v="2024-03-17T00:00:00"/>
        <d v="2024-06-15T00:00:00"/>
        <d v="2024-12-12T00:00:00"/>
        <d v="2024-02-29T00:00:00"/>
        <d v="2024-01-05T00:00:00"/>
        <d v="2024-06-30T00:00:00"/>
        <d v="2025-01-07T00:00:00"/>
        <d v="2025-06-22T00:00:00"/>
        <d v="2025-06-06T00:00:00"/>
        <d v="2024-01-14T00:00:00"/>
        <d v="2024-08-12T00:00:00"/>
        <d v="2024-03-24T00:00:00"/>
        <d v="2024-06-06T00:00:00"/>
        <d v="2023-10-31T00:00:00"/>
        <d v="2025-09-22T00:00:00"/>
        <d v="2025-01-01T00:00:00"/>
        <d v="2025-09-28T00:00:00"/>
        <d v="2025-07-01T00:00:00"/>
        <d v="2025-06-11T00:00:00"/>
        <d v="2025-10-04T00:00:00"/>
        <d v="2024-10-17T00:00:00"/>
        <d v="2024-06-09T00:00:00"/>
        <d v="2024-11-16T00:00:00"/>
        <d v="2025-01-11T00:00:00"/>
        <d v="2024-07-23T00:00:00"/>
        <d v="2024-03-04T00:00:00"/>
        <d v="2025-08-18T00:00:00"/>
        <d v="2024-08-07T00:00:00"/>
        <d v="2024-05-18T00:00:00"/>
        <d v="2025-02-20T00:00:00"/>
        <d v="2023-11-07T00:00:00"/>
        <d v="2024-05-28T00:00:00"/>
        <d v="2024-01-02T00:00:00"/>
        <d v="2025-05-13T00:00:00"/>
        <d v="2024-03-12T00:00:00"/>
        <d v="2024-09-01T00:00:00"/>
        <d v="2025-01-18T00:00:00"/>
        <d v="2024-08-17T00:00:00"/>
        <d v="2024-07-19T00:00:00"/>
        <d v="2025-01-28T00:00:00"/>
        <d v="2024-09-27T00:00:00"/>
        <d v="2024-05-13T00:00:00"/>
        <d v="2025-08-29T00:00:00"/>
        <d v="2024-07-14T00:00:00"/>
        <d v="2024-01-28T00:00:00"/>
        <d v="2025-06-23T00:00:00"/>
        <d v="2024-03-08T00:00:00"/>
        <d v="2024-06-12T00:00:00"/>
        <d v="2023-12-29T00:00:00"/>
        <d v="2025-10-05T00:00:00"/>
        <d v="2025-09-03T00:00:00"/>
        <d v="2024-04-26T00:00:00"/>
        <d v="2024-10-19T00:00:00"/>
        <d v="2024-04-22T00:00:00"/>
        <d v="2024-05-11T00:00:00"/>
        <d v="2024-08-10T00:00:00"/>
        <d v="2025-02-26T00:00:00"/>
        <d v="2025-06-17T00:00:00"/>
        <d v="2024-09-28T00:00:00"/>
        <d v="2024-06-07T00:00:00"/>
      </sharedItems>
      <fieldGroup par="28"/>
    </cacheField>
    <cacheField name="Customer_ID" numFmtId="49">
      <sharedItems/>
    </cacheField>
    <cacheField name="Product_ID" numFmtId="49">
      <sharedItems/>
    </cacheField>
    <cacheField name="Store_ID" numFmtId="49">
      <sharedItems/>
    </cacheField>
    <cacheField name="Quantity" numFmtId="1">
      <sharedItems containsSemiMixedTypes="0" containsString="0" containsNumber="1" minValue="1" maxValue="4"/>
    </cacheField>
    <cacheField name="Unit_Price" numFmtId="2">
      <sharedItems containsSemiMixedTypes="0" containsString="0" containsNumber="1" minValue="20.09" maxValue="999.89"/>
    </cacheField>
    <cacheField name="Discount" numFmtId="2">
      <sharedItems containsSemiMixedTypes="0" containsString="0" containsNumber="1" minValue="0" maxValue="0.3"/>
    </cacheField>
    <cacheField name="Payment_Type" numFmtId="49">
      <sharedItems count="3">
        <s v="Credit Card"/>
        <s v="PayPal"/>
        <s v="COD"/>
      </sharedItems>
    </cacheField>
    <cacheField name="Total_Amount" numFmtId="2">
      <sharedItems containsSemiMixedTypes="0" containsString="0" containsNumber="1" minValue="21.080000000000002" maxValue="3992.65"/>
    </cacheField>
    <cacheField name="Customer Name" numFmtId="2">
      <sharedItems count="490">
        <s v="Sarah Smith"/>
        <s v="Michael Foley"/>
        <s v="Christopher Sutton"/>
        <s v="John Jordan"/>
        <s v="Amanda Powell"/>
        <s v="Anthony Phillips"/>
        <s v="John Scott"/>
        <s v="Patrick Roberts"/>
        <s v="Dr. Suzanne Bullock"/>
        <s v="David Pierce"/>
        <s v="Michael Thomas"/>
        <s v="Jessica Gonzalez"/>
        <s v="Wesley Short"/>
        <s v="Adam Castro"/>
        <s v="Sherry Cabrera"/>
        <s v="Lindsay Beasley"/>
        <s v="Arthur Warren"/>
        <s v="Molly Gardner"/>
        <s v="David Patterson"/>
        <s v="Maria Hill"/>
        <s v="Justin Cross"/>
        <s v="Alexander Byrd"/>
        <s v="Elizabeth Foster"/>
        <s v="Miranda King"/>
        <s v="Jennifer Pruitt"/>
        <s v="Erika Padilla"/>
        <s v="Stuart Johnson"/>
        <s v="Anna Perez"/>
        <s v="Theresa Campbell"/>
        <s v="Joshua Ryan"/>
        <s v="Shane Brown"/>
        <s v="Jennifer Johnson"/>
        <s v="April Phillips"/>
        <s v="Evelyn Brown"/>
        <s v="Julia Jackson"/>
        <s v="Tammy Miller Md"/>
        <s v="Darrell Miller"/>
        <s v="Daniel Austin"/>
        <s v="John Smith"/>
        <s v="Tonya Burch"/>
        <s v="Edward Cole"/>
        <s v="Jennifer Woods"/>
        <s v="Christy Hoffman"/>
        <s v="Sarah Brady"/>
        <s v="Manuel Fisher"/>
        <s v="Eric Singh"/>
        <s v="Melissa Howard"/>
        <s v="Dr. Tamara White Md"/>
        <s v="Maria Ramirez"/>
        <s v="Alex Mann Ii"/>
        <s v="Amy Fowler"/>
        <s v="Jennifer Myers"/>
        <s v="Jennifer Garcia"/>
        <s v="David Ross"/>
        <s v="Melinda Johnson"/>
        <s v="Isabel Foster"/>
        <s v="James Wolfe"/>
        <s v="Damon Perez"/>
        <s v="Mariah Brown"/>
        <s v="Tyrone Olson"/>
        <s v="Jacqueline Anthony"/>
        <s v="Rebecca Baker"/>
        <s v="Cheryl Copeland"/>
        <s v="Daniel Contreras"/>
        <s v="Christopher Carter"/>
        <s v="Samantha Robinson"/>
        <s v="Rachel Myers"/>
        <s v="Michael Torres"/>
        <s v="Daniel Boyd"/>
        <s v="Lisa Young"/>
        <s v="Tyler Conrad"/>
        <s v="John Bradford"/>
        <s v="Dr. Ashley Yates Md"/>
        <s v="Frank Stewart"/>
        <s v="Justin Ingram"/>
        <s v="Katherine Dorsey"/>
        <s v="John Sloan"/>
        <s v="Reginald Willis"/>
        <s v="Mario Jacobs"/>
        <s v="Carlos Skinner"/>
        <s v="Dominic Page"/>
        <s v="David Lozano"/>
        <s v="Tracy Stephens"/>
        <s v="Darren Burton"/>
        <s v="Nancy Page"/>
        <s v="Cynthia Roberts"/>
        <s v="Joseph Richards"/>
        <s v="Andrew Smith"/>
        <s v="Gregory Allen"/>
        <s v="David Cobb"/>
        <s v="Melissa Hamilton"/>
        <s v="David Arnold"/>
        <s v="Dr. Benjamin Price"/>
        <s v="Jasmine Snyder"/>
        <s v="James Gibbs"/>
        <s v="Eric Todd"/>
        <s v="Michael Jones"/>
        <s v="Melissa Duffy Md"/>
        <s v="Christopher David"/>
        <s v="Monica Miller"/>
        <s v="Amber Mcclain"/>
        <s v="Lance Baker"/>
        <s v="Sean Powell"/>
        <s v="Timothy Juarez"/>
        <s v="Matthew Payne"/>
        <s v="Traci Gonzalez"/>
        <s v="Jeffrey Gomez"/>
        <s v="Charles Norman Phd"/>
        <s v="William Rodriguez"/>
        <s v="Ryan Moore"/>
        <s v="Christopher Ford"/>
        <s v="Daniel Rivas"/>
        <s v="Victor Mcintosh"/>
        <s v="Mary Boyd"/>
        <s v="Jose Stewart"/>
        <s v="Heather Valenzuela"/>
        <s v="Laura Mathews"/>
        <s v="Michelle Myers"/>
        <s v="Carol Lewis"/>
        <s v="Amy Wilson"/>
        <s v="Edward Hall"/>
        <s v="John Donaldson"/>
        <s v="Terry Moses"/>
        <s v="John Perez"/>
        <s v="Lisa Chandler"/>
        <s v="Christy Vasquez"/>
        <s v="Mr. Mark Beasley"/>
        <s v="Paul Fox"/>
        <s v="Brian Hammond"/>
        <s v="Elizabeth Johnson"/>
        <s v="Eric Wolfe"/>
        <s v="Brandy Thompson"/>
        <s v="Casey Simpson"/>
        <s v="Alejandro Evans"/>
        <s v="Bridget Allen"/>
        <s v="Nathan Campbell"/>
        <s v="Christopher Brown"/>
        <s v="Crystal Waters"/>
        <s v="Tyler Cook"/>
        <s v="Travis Holland"/>
        <s v="James Orozco"/>
        <s v="Kristen Fischer"/>
        <s v="Michelle Rogers"/>
        <s v="Sara Ingram"/>
        <s v="Gloria Taylor"/>
        <s v="Charles Conley"/>
        <s v="Susan Mcdonald"/>
        <s v="Philip Pennington"/>
        <s v="Cody Diaz"/>
        <s v="Krystal Ford"/>
        <s v="Earl Smith Dds"/>
        <s v="Beth Martin"/>
        <s v="Robert Jones Dds"/>
        <s v="Melinda Thomas"/>
        <s v="Samuel Mullins"/>
        <s v="Adam Rowland"/>
        <s v="Martha Brown"/>
        <s v="Donna Gregory"/>
        <s v="Mr. Christopher Sims"/>
        <s v="Sean Roth"/>
        <s v="Edwin Barnes"/>
        <s v="Kristy Dunlap"/>
        <s v="Matthew Hanna"/>
        <s v="Eric Holmes"/>
        <s v="Deanna Simpson"/>
        <s v="Christopher Garcia Dds"/>
        <s v="Philip Mendoza"/>
        <s v="Melinda Rivera"/>
        <s v="Brent Rivas"/>
        <s v="Leonard Cochran"/>
        <s v="Michael Garner"/>
        <s v="Kenneth Lambert"/>
        <s v="Kelli Smith"/>
        <s v="Carmen Price"/>
        <s v="Joseph Faulkner"/>
        <s v="Cynthia Payne"/>
        <s v="Mary Russell"/>
        <s v="Rhonda Morales"/>
        <s v="Sheila Wilson"/>
        <s v="James Berger"/>
        <s v="Samantha Walker"/>
        <s v="Roy Cole"/>
        <s v="Erica Carney"/>
        <s v="Timothy Weaver"/>
        <s v="Shannon Miller"/>
        <s v="Steve Mclaughlin"/>
        <s v="Justin Lopez"/>
        <s v="Kathryn Garcia"/>
        <s v="Sarah Vance"/>
        <s v="Chloe Aguilar"/>
        <s v="Samantha Lee"/>
        <s v="Thomas Robinson"/>
        <s v="Jonathan Steele"/>
        <s v="William Cortez"/>
        <s v="William Hull"/>
        <s v="George Rosario"/>
        <s v="Denise Williams"/>
        <s v="Debra Mccullough"/>
        <s v="Nathan Hernandez"/>
        <s v="Patrick Coleman"/>
        <s v="Nicholas Webb"/>
        <s v="Steven Stein"/>
        <s v="Teresa Johnson"/>
        <s v="Joan Johnson"/>
        <s v="Kristi Lopez"/>
        <s v="Cristian Wright"/>
        <s v="Thomas Moore"/>
        <s v="Earl Allen"/>
        <s v="Jordan Wells"/>
        <s v="Colleen Maynard"/>
        <s v="Morgan Bowen"/>
        <s v="Jason Mullins"/>
        <s v="Jessica Castro"/>
        <s v="Robert House"/>
        <s v="Robert King"/>
        <s v="Scott Harris"/>
        <s v="Katherine Cowan"/>
        <s v="Russell Lamb"/>
        <s v="Elizabeth Stanley"/>
        <s v="Cynthia Parrish"/>
        <s v="Crystal Davis"/>
        <s v="Karen King"/>
        <s v="Adam Cruz"/>
        <s v="Anthony Morgan"/>
        <s v="Rodney Huffman"/>
        <s v="Todd Poole"/>
        <s v="Wanda Snyder"/>
        <s v="Gregory Curtis"/>
        <s v="William Martin"/>
        <s v="Bryan Tran"/>
        <s v="Ashley Roberts"/>
        <s v="Dylan Gutierrez"/>
        <s v="George Davis"/>
        <s v="Gina Knight"/>
        <s v="Miss Alexandria Li Dvm"/>
        <s v="Timothy Wright"/>
        <s v="Ashley Anderson"/>
        <s v="Dr. Lindsay Hanna"/>
        <s v="Jennifer Carr"/>
        <s v="Monica Flynn"/>
        <s v="Nathaniel Hill"/>
        <s v="Samuel Arias"/>
        <s v="Tyler Garner"/>
        <s v="Hayley Pope"/>
        <s v="Richard Delgado"/>
        <s v="Kelly Garrett"/>
        <s v="Christopher Olson"/>
        <s v="Alejandro Doyle"/>
        <s v="Stephanie Conway"/>
        <s v="Leslie Johnson"/>
        <s v="Ashley Cohen"/>
        <s v="Kristin Stein"/>
        <s v="Christopher Lester"/>
        <s v="Mr. William Horton"/>
        <s v="Jason Wheeler"/>
        <s v="Antonio Jones"/>
        <s v="Sarah Schneider"/>
        <s v="Denise Tate"/>
        <s v="Katherine Young"/>
        <s v="James Holloway Jr."/>
        <s v="Cynthia Morris"/>
        <s v="James Foster"/>
        <s v="Jacob Hopkins"/>
        <s v="Tyler Weber"/>
        <s v="Keith Miller"/>
        <s v="Sheena Bonilla"/>
        <s v="Justin Mason Dds"/>
        <s v="Jamie Yoder"/>
        <s v="Laura Alvarez"/>
        <s v="Ronald Jones"/>
        <s v="Jared Moran"/>
        <s v="Tanya Lopez"/>
        <s v="Matthew Hunter Jr."/>
        <s v="Megan Ryan"/>
        <s v="Tonya Reynolds"/>
        <s v="Heidi Tyler"/>
        <s v="Joseph Snow"/>
        <s v="Amber Jackson"/>
        <s v="Kristine Higgins"/>
        <s v="Cameron Simpson"/>
        <s v="Erin Ward"/>
        <s v="Eugene Nelson"/>
        <s v="Ryan Hernandez"/>
        <s v="Misty Ferguson"/>
        <s v="Sharon Brown"/>
        <s v="Brian Choi"/>
        <s v="Brittney Morgan"/>
        <s v="Zachary Andrade"/>
        <s v="Daniel Nelson"/>
        <s v="Andrea Perez"/>
        <s v="Andrea Harris"/>
        <s v="Brittany Edwards Dds"/>
        <s v="John Mcknight"/>
        <s v="Steve Medina"/>
        <s v="Tanner Thompson"/>
        <s v="Michelle Carpenter"/>
        <s v="Jessica Mitchell"/>
        <s v="Tracy Kelly"/>
        <s v="Joseph Jones"/>
        <s v="Matthew Avery"/>
        <s v="Mallory Allen"/>
        <s v="Andrea Jacobs"/>
        <s v="Andrew Mason"/>
        <s v="Patricia Gardner"/>
        <s v="Luke Parks"/>
        <s v="Robert Harris"/>
        <s v="Maria Sanchez"/>
        <s v="Christy Hill"/>
        <s v="Edward Rivera"/>
        <s v="Brian Lopez"/>
        <s v="Gene Lee"/>
        <s v="Antonio Wade"/>
        <s v="Blake Harrison"/>
        <s v="Kevin Larson"/>
        <s v="Michael Greene"/>
        <s v="Brandon Mcbride"/>
        <s v="John Lawson"/>
        <s v="Joshua Smith Dvm"/>
        <s v="Michelle Gonzalez"/>
        <s v="Carol Bishop"/>
        <s v="Tommy Roberts"/>
        <s v="Diane Watson"/>
        <s v="Casey Flores"/>
        <s v="Robert Jackson"/>
        <s v="Mike Jennings"/>
        <s v="Timothy Valenzuela"/>
        <s v="Jon Ortiz"/>
        <s v="Tiffany Herrera"/>
        <s v="Michelle Garcia Dds"/>
        <s v="Erin Hopkins"/>
        <s v="Paul Zamora"/>
        <s v="Jay Patel"/>
        <s v="Brian Garcia"/>
        <s v="Stephen Fowler"/>
        <s v="James Bean"/>
        <s v="Cynthia Lopez"/>
        <s v="Kimberly Brooks"/>
        <s v="Amber Carlson"/>
        <s v="Jeffery Wolf"/>
        <s v="Denise Griffin"/>
        <s v="Mario Harvey Jr."/>
        <s v="Paul Cox"/>
        <s v="Hunter Sutton"/>
        <s v="Eric Vega"/>
        <s v="William Jackson"/>
        <s v="Rhonda Young"/>
        <s v="Teresa Stokes"/>
        <s v="Christina Garcia"/>
        <s v="Mrs. Susan Buckley"/>
        <s v="Kimberly Roberts"/>
        <s v="Tiffany Williams"/>
        <s v="Bryce Hawkins"/>
        <s v="Kaitlin Brown"/>
        <s v="Colleen Mccarthy"/>
        <s v="Laura Green"/>
        <s v="Thomas Phillips"/>
        <s v="Alyssa Vargas"/>
        <s v="Katrina Perez"/>
        <s v="Daniel Bell"/>
        <s v="John Jones"/>
        <s v="Jackie Thompson"/>
        <s v="Cassandra Perez"/>
        <s v="Tammy Trevino"/>
        <s v="Michele Burke"/>
        <s v="Wayne Mcpherson"/>
        <s v="Wesley Thompson"/>
        <s v="Ryan Torres"/>
        <s v="April Mullins"/>
        <s v="Sarah Rodgers"/>
        <s v="Eric Lee"/>
        <s v="Curtis Lam"/>
        <s v="Brittany Watson"/>
        <s v="Manuel Castillo"/>
        <s v="Jacob Wood"/>
        <s v="Julie Powell"/>
        <s v="Donald Lee"/>
        <s v="Jeffrey Mccarthy"/>
        <s v="Brian Holder"/>
        <s v="Donna Guerra"/>
        <s v="Megan Greer"/>
        <s v="Sheri Joyce"/>
        <s v="Michael Davies"/>
        <s v="Shannon Turner"/>
        <s v="Heather Collins"/>
        <s v="Shelley Ponce"/>
        <s v="Sarah Lane"/>
        <s v="Sarah Marsh"/>
        <s v="Angela Williams"/>
        <s v="Jamie Reyes"/>
        <s v="Timothy Gardner"/>
        <s v="Tammy Brennan"/>
        <s v="Pamela Mcguire"/>
        <s v="Carlos Flores"/>
        <s v="Michelle Cunningham"/>
        <s v="Thomas Rhodes"/>
        <s v="Michael Chang"/>
        <s v="Daisy Johnson Dds"/>
        <s v="Christine Vaughn"/>
        <s v="Douglas Rhodes"/>
        <s v="Charles Miller"/>
        <s v="Elizabeth Smith"/>
        <s v="Joshua Howard"/>
        <s v="Ricardo Jones"/>
        <s v="Barbara Berry"/>
        <s v="Debra Liu"/>
        <s v="Ashley Griffin"/>
        <s v="Angela Robinson"/>
        <s v="Timothy Sanders"/>
        <s v="Christopher Stewart"/>
        <s v="Dalton Walters"/>
        <s v="Steve Hunt"/>
        <s v="Bryan Garcia"/>
        <s v="Christina Robertson"/>
        <s v="Beth Allen"/>
        <s v="Joseph Mendoza"/>
        <s v="Cody Blake"/>
        <s v="Joel Robinson"/>
        <s v="Aaron Luna"/>
        <s v="Anthony Garcia"/>
        <s v="Ronald Ross"/>
        <s v="Jacqueline Payne"/>
        <s v="Amy Walker"/>
        <s v="Kevin Orr"/>
        <s v="David Roberts"/>
        <s v="Dr. David Smith"/>
        <s v="Laura Soto"/>
        <s v="Roberta Green"/>
        <s v="Patty Francis"/>
        <s v="Stacy Collins"/>
        <s v="Julie Hale"/>
        <s v="Antonio Leon"/>
        <s v="Cheryl Carr"/>
        <s v="Lauren George"/>
        <s v="Caroline Collins"/>
        <s v="Holly Robinson"/>
        <s v="Ashley Ferguson"/>
        <s v="Jeanette Nichols"/>
        <s v="Sharon Simpson"/>
        <s v="Curtis Haynes"/>
        <s v="Kara Dodson"/>
        <s v="Ms. Maria Leach"/>
        <s v="Ryan Kane"/>
        <s v="Jordan Jackson Dds"/>
        <s v="Melissa Valentine"/>
        <s v="Joshua Bell"/>
        <s v="Natalie Johnson"/>
        <s v="Melanie Lam"/>
        <s v="Nicholas Bradshaw"/>
        <s v="Summer Weiss"/>
        <s v="Jordan Medina"/>
        <s v="Eric Davis"/>
        <s v="Mark Rogers"/>
        <s v="Jessica Acevedo"/>
        <s v="Elizabeth Jones"/>
        <s v="Rhonda Moss"/>
        <s v="Shane Mills"/>
        <s v="Jeremy Harris"/>
        <s v="David Cole"/>
        <s v="Jeff Martinez"/>
        <s v="John Compton"/>
        <s v="Stephanie Jacobs"/>
        <s v="Linda Kline"/>
        <s v="Mr. Mason Butler"/>
        <s v="Oscar Moon"/>
        <s v="Gregory Pham"/>
        <s v="Monica Wright"/>
        <s v="Maria Davis"/>
        <s v="James Powell"/>
        <s v="Sarah Stewart"/>
        <s v="Joshua Wilson"/>
        <s v="Steven Smith"/>
        <s v="Alexis Castaneda"/>
        <s v="Maria Phillips"/>
        <s v="Veronica Newman"/>
        <s v="Howard Summers"/>
        <s v="Jacqueline Pacheco"/>
        <s v="Kathy Copeland"/>
        <s v="Madison Wright"/>
        <s v="Diana Taylor"/>
        <s v="John Mayer"/>
        <s v="Jennifer Zamora"/>
        <s v="Miguel Reynolds"/>
        <s v="Justin Johnson"/>
        <s v="Michael Mcneil"/>
        <s v="Jennifer Figueroa"/>
        <s v="John Mccoy"/>
        <s v="Rick Dominguez"/>
        <s v="Julie Farmer"/>
        <s v="Monique Castro"/>
        <s v="John Berg"/>
      </sharedItems>
    </cacheField>
    <cacheField name="Age" numFmtId="1">
      <sharedItems containsSemiMixedTypes="0" containsString="0" containsNumber="1" containsInteger="1" minValue="18" maxValue="64"/>
    </cacheField>
    <cacheField name="Gender" numFmtId="2">
      <sharedItems count="2">
        <s v="Male"/>
        <s v="Female"/>
      </sharedItems>
    </cacheField>
    <cacheField name="Customer city" numFmtId="2">
      <sharedItems count="476">
        <s v="Kathleenport"/>
        <s v="Oneillfurt"/>
        <s v="Deborahberg"/>
        <s v="Port Crystalberg"/>
        <s v="South William"/>
        <s v="North Davidport"/>
        <s v="South Christopher"/>
        <s v="Jaredville"/>
        <s v="Lake Blaketon"/>
        <s v="Grayland"/>
        <s v="Woodmouth"/>
        <s v="South Darrenland"/>
        <s v="Susanstad"/>
        <s v="New Donnabury"/>
        <s v="Shannonview"/>
        <s v="Wesleyhaven"/>
        <s v="Ericshire"/>
        <s v="Nicoleborough"/>
        <s v="New Amyport"/>
        <s v="Zamoraborough"/>
        <s v="North Anthonychester"/>
        <s v="Parkerview"/>
        <s v="Anthonymouth"/>
        <s v="West Mathew"/>
        <s v="East Justin"/>
        <s v="Andrewsland"/>
        <s v="West Markport"/>
        <s v="South Jerry"/>
        <s v="New Brian"/>
        <s v="New David"/>
        <s v="East Andrea"/>
        <s v="Cheyenneborough"/>
        <s v="Lake Carolyn"/>
        <s v="West Victoriaborough"/>
        <s v="Edwardland"/>
        <s v="Austinfurt"/>
        <s v="Port Carol"/>
        <s v="Lake Howardberg"/>
        <s v="South Andrewport"/>
        <s v="Olsonhaven"/>
        <s v="Lake Charlotte"/>
        <s v="West Brendamouth"/>
        <s v="Garyberg"/>
        <s v="Johnsonland"/>
        <s v="Kanebury"/>
        <s v="Port Lisa"/>
        <s v="Maynardton"/>
        <s v="New Benjamin"/>
        <s v="West Brandon"/>
        <s v="South Zacharychester"/>
        <s v="West Bobbyshire"/>
        <s v="Marthaborough"/>
        <s v="New Sean"/>
        <s v="South Angela"/>
        <s v="Kaufmanfurt"/>
        <s v="Port Joshuaville"/>
        <s v="Benjaminton"/>
        <s v="Jasonton"/>
        <s v="Palmerbury"/>
        <s v="Emilytown"/>
        <s v="East Rodney"/>
        <s v="Vincentside"/>
        <s v="New Katherine"/>
        <s v="Snowmouth"/>
        <s v="Robertview"/>
        <s v="Brendastad"/>
        <s v="North Roy"/>
        <s v="Robertberg"/>
        <s v="Gonzalezfort"/>
        <s v="West Pamelafurt"/>
        <s v="Maybury"/>
        <s v="North Curtischester"/>
        <s v="Anabury"/>
        <s v="New Maria"/>
        <s v="Fischerborough"/>
        <s v="Lake Lisaland"/>
        <s v="Christopherland"/>
        <s v="East Johntown"/>
        <s v="Kellybury"/>
        <s v="Port James"/>
        <s v="Dwaynemouth"/>
        <s v="Port Michaelburgh"/>
        <s v="North Michaelfurt"/>
        <s v="New Joshuatown"/>
        <s v="Lake Alice"/>
        <s v="West Julia"/>
        <s v="Millerfort"/>
        <s v="Wigginsville"/>
        <s v="East Matthew"/>
        <s v="West Bruce"/>
        <s v="Lake Thomas"/>
        <s v="Hutchinsonville"/>
        <s v="East Jennifer"/>
        <s v="Kylebury"/>
        <s v="Hudsonfort"/>
        <s v="Mooneyshire"/>
        <s v="Danielstad"/>
        <s v="North Edwardton"/>
        <s v="East Jenna"/>
        <s v="Karenmouth"/>
        <s v="Lake David"/>
        <s v="Brendaburgh"/>
        <s v="Port Victoria"/>
        <s v="South Kevin"/>
        <s v="Grahamstad"/>
        <s v="Grahamfurt"/>
        <s v="Snyderfurt"/>
        <s v="Lake Nicole"/>
        <s v="Port Chad"/>
        <s v="Cartershire"/>
        <s v="North Seanfurt"/>
        <s v="Dominiquefort"/>
        <s v="Tiffanyshire"/>
        <s v="New Logan"/>
        <s v="South Robert"/>
        <s v="New Angiefurt"/>
        <s v="Chambersfurt"/>
        <s v="West Daniel"/>
        <s v="Ryanport"/>
        <s v="Morrisburgh"/>
        <s v="New William"/>
        <s v="New Edward"/>
        <s v="Leahmouth"/>
        <s v="Brandontown"/>
        <s v="Port Richard"/>
        <s v="Port Travisstad"/>
        <s v="West Johnchester"/>
        <s v="Michaelton"/>
        <s v="North Nicholas"/>
        <s v="Anitaland"/>
        <s v="Garciaview"/>
        <s v="West Patriciaview"/>
        <s v="West Mathewside"/>
        <s v="Cannonberg"/>
        <s v="Lake Shaneburgh"/>
        <s v="Rodrigueztown"/>
        <s v="Sandrastad"/>
        <s v="North Michelleport"/>
        <s v="Kramerview"/>
        <s v="Webstermouth"/>
        <s v="Simpsonfort"/>
        <s v="Lake Christopher"/>
        <s v="East Jessicaborough"/>
        <s v="East Dillonview"/>
        <s v="North Daniel"/>
        <s v="Nathanshire"/>
        <s v="East Ellen"/>
        <s v="East Valerieview"/>
        <s v="South Aaronside"/>
        <s v="South David"/>
        <s v="West Sarah"/>
        <s v="Burkefurt"/>
        <s v="Tristanton"/>
        <s v="Lake Elizabethside"/>
        <s v="Hartmouth"/>
        <s v="Welchview"/>
        <s v="Novakstad"/>
        <s v="South Amandahaven"/>
        <s v="Donaldsontown"/>
        <s v="Lake Michael"/>
        <s v="Lake Alexandra"/>
        <s v="Whiteport"/>
        <s v="Gonzalezbury"/>
        <s v="Smithville"/>
        <s v="Brownport"/>
        <s v="New Joseph"/>
        <s v="Tylermouth"/>
        <s v="East Davidmouth"/>
        <s v="North Kellyberg"/>
        <s v="Port Sherryview"/>
        <s v="Port Crystal"/>
        <s v="North Kathryn"/>
        <s v="North Maryfort"/>
        <s v="North Briannamouth"/>
        <s v="New Leahfurt"/>
        <s v="South Gina"/>
        <s v="South Regina"/>
        <s v="Lake Barryfurt"/>
        <s v="South Dustin"/>
        <s v="Bryanmouth"/>
        <s v="Timothyburgh"/>
        <s v="North Cynthiatown"/>
        <s v="North Justin"/>
        <s v="New Amy"/>
        <s v="North Austinport"/>
        <s v="Josephmouth"/>
        <s v="Port Cheryl"/>
        <s v="Morrismouth"/>
        <s v="Johnsonville"/>
        <s v="Lake Johnside"/>
        <s v="Port Anthony"/>
        <s v="Nicholastown"/>
        <s v="Molinabury"/>
        <s v="Port Hannahport"/>
        <s v="Heathfort"/>
        <s v="Leburgh"/>
        <s v="Christianstad"/>
        <s v="Mcdanielfurt"/>
        <s v="New Becky"/>
        <s v="New Jeffrey"/>
        <s v="Lake Timothy"/>
        <s v="West Lauren"/>
        <s v="Johnsonbury"/>
        <s v="Lake Josephport"/>
        <s v="Spencermouth"/>
        <s v="Port Denise"/>
        <s v="Williamsberg"/>
        <s v="New Jenniferburgh"/>
        <s v="Phillipschester"/>
        <s v="Singletonmouth"/>
        <s v="Parksfort"/>
        <s v="Brianchester"/>
        <s v="West Markton"/>
        <s v="Lake James"/>
        <s v="Cindyton"/>
        <s v="North Nataliemouth"/>
        <s v="New Ana"/>
        <s v="North Jonathon"/>
        <s v="Bethanyton"/>
        <s v="Espinozaberg"/>
        <s v="Sallymouth"/>
        <s v="Kimburgh"/>
        <s v="Brandonville"/>
        <s v="New Anthonyfurt"/>
        <s v="Garzafort"/>
        <s v="Johnsonshire"/>
        <s v="Frostmouth"/>
        <s v="Bergermouth"/>
        <s v="Ryanburgh"/>
        <s v="Kelseybury"/>
        <s v="New Jamesview"/>
        <s v="Lake Lisa"/>
        <s v="Lake Roberthaven"/>
        <s v="Port Jenniferton"/>
        <s v="Ashleystad"/>
        <s v="West Johnmouth"/>
        <s v="New Paulstad"/>
        <s v="Lake Brett"/>
        <s v="Amberburgh"/>
        <s v="Lake Mark"/>
        <s v="North Nicole"/>
        <s v="Port Coreyfort"/>
        <s v="West Stephenville"/>
        <s v="West Theodorechester"/>
        <s v="Port Taylorberg"/>
        <s v="West Richard"/>
        <s v="East Crystalton"/>
        <s v="Port Frankmouth"/>
        <s v="Mollyshire"/>
        <s v="Lake Kristamouth"/>
        <s v="Jennifermouth"/>
        <s v="South Jenniferville"/>
        <s v="Dawsonchester"/>
        <s v="Carolview"/>
        <s v="Matthewborough"/>
        <s v="Port Joshuachester"/>
        <s v="Andersonside"/>
        <s v="North Valeriemouth"/>
        <s v="Millston"/>
        <s v="Hessmouth"/>
        <s v="East Audrey"/>
        <s v="Lake Tylerfort"/>
        <s v="East Yvette"/>
        <s v="West Jameston"/>
        <s v="Kathrynview"/>
        <s v="Donaldton"/>
        <s v="Peggystad"/>
        <s v="New Gabrielleville"/>
        <s v="Lawsonhaven"/>
        <s v="Brownshire"/>
        <s v="West Jeffreyburgh"/>
        <s v="Gregoryview"/>
        <s v="Andrewsfurt"/>
        <s v="Darleneton"/>
        <s v="Dawnstad"/>
        <s v="South Michaelfort"/>
        <s v="Deborahborough"/>
        <s v="Jennifertown"/>
        <s v="Michaelfort"/>
        <s v="New Brianchester"/>
        <s v="Phillipsmouth"/>
        <s v="East Donna"/>
        <s v="North Joseside"/>
        <s v="Floydton"/>
        <s v="Lake Kaylahaven"/>
        <s v="South Davidport"/>
        <s v="North Jonathan"/>
        <s v="South Shaun"/>
        <s v="West Kelseyberg"/>
        <s v="Aliciahaven"/>
        <s v="South Nathan"/>
        <s v="East Josephside"/>
        <s v="Port Lisashire"/>
        <s v="Lake Danielleton"/>
        <s v="Matthewbury"/>
        <s v="West Jamieport"/>
        <s v="North Matthew"/>
        <s v="Lake Melissashire"/>
        <s v="North Theresa"/>
        <s v="North Michael"/>
        <s v="South Ashleyton"/>
        <s v="West Mario"/>
        <s v="East Jeremy"/>
        <s v="East Peterbury"/>
        <s v="Tammyton"/>
        <s v="Chungmouth"/>
        <s v="East Krista"/>
        <s v="Mcfarlandmouth"/>
        <s v="New Jasonmouth"/>
        <s v="Lyonsfort"/>
        <s v="Port Edwardmouth"/>
        <s v="Port Saramouth"/>
        <s v="Kellyside"/>
        <s v="New Juliemouth"/>
        <s v="Melvinton"/>
        <s v="Clarkport"/>
        <s v="Lake Saramouth"/>
        <s v="Port Tonyfort"/>
        <s v="North Codyport"/>
        <s v="Lake Brandy"/>
        <s v="Fostermouth"/>
        <s v="Stevensshire"/>
        <s v="South Angelaport"/>
        <s v="New Dianebury"/>
        <s v="Perezbury"/>
        <s v="North Sabrina"/>
        <s v="North Larryfurt"/>
        <s v="Morrisbury"/>
        <s v="Ramosmouth"/>
        <s v="Port Mariastad"/>
        <s v="Stevensonton"/>
        <s v="Joseland"/>
        <s v="Kingfort"/>
        <s v="East Michellemouth"/>
        <s v="New Laura"/>
        <s v="West Markhaven"/>
        <s v="Jessicaport"/>
        <s v="East Julie"/>
        <s v="Patrickshire"/>
        <s v="Williamsonland"/>
        <s v="New Tina"/>
        <s v="Lake Nathanfort"/>
        <s v="Clarkeside"/>
        <s v="Stevensbury"/>
        <s v="Josephchester"/>
        <s v="Richardsport"/>
        <s v="Lake Monique"/>
        <s v="Kellyberg"/>
        <s v="North Katherine"/>
        <s v="Westbury"/>
        <s v="Luisfurt"/>
        <s v="New Kathrynland"/>
        <s v="West Rebecca"/>
        <s v="Deniseberg"/>
        <s v="North Michaelborough"/>
        <s v="South Edwin"/>
        <s v="Justinberg"/>
        <s v="Chambersberg"/>
        <s v="Edwardsfort"/>
        <s v="Guerreroport"/>
        <s v="Dawsonbury"/>
        <s v="New Julia"/>
        <s v="Lake April"/>
        <s v="Butlerberg"/>
        <s v="North Joshualand"/>
        <s v="Nealview"/>
        <s v="Lake Samanthafort"/>
        <s v="South Barbara"/>
        <s v="Wongberg"/>
        <s v="North Samuel"/>
        <s v="Port Travis"/>
        <s v="North Robert"/>
        <s v="West John"/>
        <s v="West Tylerfort"/>
        <s v="Lake Stevenfort"/>
        <s v="West Jorge"/>
        <s v="Rogerschester"/>
        <s v="South Cassandrachester"/>
        <s v="Edwardborough"/>
        <s v="Port William"/>
        <s v="Lake Alyssaburgh"/>
        <s v="Jonesbury"/>
        <s v="New Dawn"/>
        <s v="Lake Brandontown"/>
        <s v="South Jasontown"/>
        <s v="North Johnfurt"/>
        <s v="Amandaborough"/>
        <s v="Kathrynport"/>
        <s v="North Stephanie"/>
        <s v="East Amandamouth"/>
        <s v="Mikehaven"/>
        <s v="Lake Allisonborough"/>
        <s v="Murphytown"/>
        <s v="East Christopherhaven"/>
        <s v="Danielland"/>
        <s v="South Timtown"/>
        <s v="New Dawnton"/>
        <s v="New Nicholasstad"/>
        <s v="Aaronmouth"/>
        <s v="Amandaside"/>
        <s v="Jonesstad"/>
        <s v="North Richard"/>
        <s v="Garciaborough"/>
        <s v="Hubbardborough"/>
        <s v="South Kathrynmouth"/>
        <s v="Ashleymouth"/>
        <s v="North Scottport"/>
        <s v="Lake Danielport"/>
        <s v="Gilltown"/>
        <s v="Taraberg"/>
        <s v="Hartmanside"/>
        <s v="Gutierrezstad"/>
        <s v="Smithland"/>
        <s v="Ryanberg"/>
        <s v="Port Amanda"/>
        <s v="Schmidtchester"/>
        <s v="Rodriguezton"/>
        <s v="West Joseph"/>
        <s v="South Brooke"/>
        <s v="Randychester"/>
        <s v="Owensview"/>
        <s v="Morrisville"/>
        <s v="Jessicaland"/>
        <s v="Garciamouth"/>
        <s v="Nicholasshire"/>
        <s v="East Amy"/>
        <s v="Sarahmouth"/>
        <s v="Aguilarland"/>
        <s v="South Michellebury"/>
        <s v="Estradaside"/>
        <s v="Joelside"/>
        <s v="Melissashire"/>
        <s v="West Bruceburgh"/>
        <s v="North Johnview"/>
        <s v="East Patriciafort"/>
        <s v="Port Richardshire"/>
        <s v="New Jessechester"/>
        <s v="East Michaelton"/>
        <s v="Murphyfurt"/>
        <s v="Phyllisport"/>
        <s v="Robinchester"/>
        <s v="Johntown"/>
        <s v="Bookertown"/>
        <s v="Amybury"/>
        <s v="Brownburgh"/>
        <s v="Lake Meganstad"/>
        <s v="Thomastown"/>
        <s v="Smithburgh"/>
        <s v="West Robinmouth"/>
        <s v="Masseyland"/>
        <s v="Port Kathrynhaven"/>
        <s v="West Cody"/>
        <s v="Pollardton"/>
        <s v="Paulside"/>
        <s v="Avilahaven"/>
        <s v="West Beverlymouth"/>
        <s v="East Richard"/>
        <s v="North Larryport"/>
        <s v="Port Krista"/>
        <s v="North Kathytown"/>
        <s v="New Daniel"/>
        <s v="East Linda"/>
        <s v="South Emily"/>
        <s v="North Christinemouth"/>
        <s v="Monicaview"/>
        <s v="Vasqueztown"/>
        <s v="Longport"/>
        <s v="Sarahland"/>
        <s v="Taylorberg"/>
        <s v="Hughesview"/>
        <s v="Stewartchester"/>
        <s v="North Brookestad"/>
        <s v="Robinborough"/>
        <s v="North Johnbury"/>
        <s v="Rodriguezmouth"/>
        <s v="New Sarah"/>
      </sharedItems>
    </cacheField>
    <cacheField name="Customer state" numFmtId="2">
      <sharedItems/>
    </cacheField>
    <cacheField name="Country" numFmtId="2">
      <sharedItems/>
    </cacheField>
    <cacheField name="Product name" numFmtId="2">
      <sharedItems count="100">
        <s v="Cricket Bat"/>
        <s v="Bluetooth Car Audio System"/>
        <s v="Men's Roll-On Perfume"/>
        <s v="Wireless Mouse"/>
        <s v="Men's Hair Styling Gel"/>
        <s v="4K Home Projector"/>
        <s v="Premium Blanket Throw"/>
        <s v="Kitchen Storage Rack"/>
        <s v="Stainless Steel Cookware Set"/>
        <s v="Modern Wall Clock"/>
        <s v="Foldable Camping Chair"/>
        <s v="Portable Power Bank"/>
        <s v="Sports Wrist Sweatbands"/>
        <s v="Gaming Mechanical Keyboard"/>
        <s v="Women's Summer Dress"/>
        <s v="Adjustable Dumbbells 20kg"/>
        <s v="Decorative Floor Vase"/>
        <s v="Luxury Perfume Spray"/>
        <s v="Professional Jump Rope"/>
        <s v="USB External Hard Drive"/>
        <s v="Men's Sports Shorts"/>
        <s v="Hair Strengthening Shampoo"/>
        <s v="Smart LED Light Strip"/>
        <s v="Men's Leather Belt"/>
        <s v="Portable Bluetooth Speaker"/>
        <s v="WiFi Mesh Router"/>
        <s v="USB-C Fast Charger"/>
        <s v="Men's Track Pants"/>
        <s v="Women's Ankle Boots"/>
        <s v="Decorative Lamp Shade"/>
        <s v="Beard Grooming Kit"/>
        <s v="Ceramic Kitchen Bowl Set"/>
        <s v="Vitamin E Body Lotion"/>
        <s v="Wireless Bluetooth Speaker"/>
        <s v="Men's Formal Shirt"/>
        <s v="Fabric Sofa Throw Blanket"/>
        <s v="Essential Oil Diffuser"/>
        <s v="Stainless Steel Cutlery Set"/>
        <s v="Adjustable Jump Rope"/>
        <s v="Multi-Purpose Storage Box"/>
        <s v="Rugby Ball"/>
        <s v="Face Foundation Kit"/>
        <s v="Outdoor Sports Water Bottle"/>
        <s v="Noise-Canceling Headphones"/>
        <s v="Makeup Brush Set"/>
        <s v="Basketball"/>
        <s v="Knee Support Brace"/>
        <s v="USB-C Laptop Charger"/>
        <s v="Sports Water Hydration Pack"/>
        <s v="High-Grip Football"/>
        <s v="Hydrating Face Cleanser"/>
        <s v="Hair Repair Oil Treatment"/>
        <s v="Women's High Heels"/>
        <s v="Soccer Training Cone Set"/>
        <s v="Men's Winter Jacket"/>
        <s v="Men's Graphic T-Shirt"/>
        <s v="Kitchen Cutting Board"/>
        <s v="Boxing Hand Wraps"/>
        <s v="Men's Running Jacket"/>
        <s v="Sports Stopwatch Pro"/>
        <s v="Women's Scarf Set"/>
        <s v="Wall-Mounted Spice Rack"/>
        <s v="Carbon Fiber Tennis Racket"/>
        <s v="Smart Home WiFi Camera"/>
        <s v="Gaming Mouse Pad XL"/>
        <s v="Women's Beanie Hat"/>
        <s v="Decorative Wall Mirror"/>
        <s v="Wireless Bluetooth Earbuds"/>
        <s v="Bedroom Table Lamp"/>
        <s v="HDMI Cable – 2m"/>
        <s v="Car Dashboard Phone Holder"/>
        <s v="Foam Roller"/>
        <s v="LED Bedside Lamp"/>
        <s v="Women's Hair Dryer Brush"/>
        <s v="Fitness Resistance Bands"/>
        <s v="HD Smart TV Stick"/>
        <s v="Ceramic Plant Pot"/>
        <s v="Sports Stopwatch Timer"/>
        <s v="Shin Guards – Adult"/>
        <s v="Vitamin C Face Serum"/>
        <s v="Microwave Oven"/>
        <s v="Organic Sunscreen Lotion"/>
        <s v="Badminton Racket Set"/>
        <s v="Women's Yoga Pants"/>
        <s v="LED Table Lamp"/>
        <s v="Laptop Cooling Pad"/>
        <s v="Tennis Ball 3-Pack"/>
        <s v="Womens Cotton Scarf"/>
        <s v="Wooden Nightstand"/>
        <s v="Yoga Exercise Mat"/>
        <s v="Brother Laser Printer"/>
        <s v="Matte Lipstick Set"/>
        <s v="Men's Casual Sneakers"/>
        <s v="Adjustable Dumbbell Set"/>
        <s v="Wooden Bookshelf"/>
        <s v="Women's Casual Hoodie"/>
        <s v="Herbal Face Moisturizer"/>
        <s v="Women's Denim Jeans"/>
        <s v="Sports Stopwatch Basic"/>
        <s v="Women's Formal Blazer"/>
      </sharedItems>
    </cacheField>
    <cacheField name="Product category" numFmtId="2">
      <sharedItems count="5">
        <s v="Sports"/>
        <s v="Electronics"/>
        <s v="Beauty"/>
        <s v="Home"/>
        <s v="Clothing"/>
      </sharedItems>
    </cacheField>
    <cacheField name="Sub category" numFmtId="2">
      <sharedItems count="23">
        <s v="Team Sports"/>
        <s v="Audio"/>
        <s v="Fragrance"/>
        <s v="Computer"/>
        <s v="Haircare"/>
        <s v="Appliances"/>
        <s v="Decor"/>
        <s v="Storage"/>
        <s v="Kitchen"/>
        <s v="Outdoor"/>
        <s v="Mobile"/>
        <s v="Accessories"/>
        <s v="Tops"/>
        <s v="Fitness"/>
        <s v="Bottoms"/>
        <s v="Footwear"/>
        <s v="Lighting"/>
        <s v="Grooming"/>
        <s v="Skincare"/>
        <s v="Makeup"/>
        <s v="Equipment"/>
        <s v="Outerwear"/>
        <s v="Furniture"/>
      </sharedItems>
    </cacheField>
    <cacheField name="Brand" numFmtId="2">
      <sharedItems/>
    </cacheField>
    <cacheField name="cost" numFmtId="2">
      <sharedItems containsSemiMixedTypes="0" containsString="0" containsNumber="1" minValue="17.309999999999999" maxValue="495.72"/>
    </cacheField>
    <cacheField name="Stock" numFmtId="1">
      <sharedItems containsSemiMixedTypes="0" containsString="0" containsNumber="1" minValue="57" maxValue="496"/>
    </cacheField>
    <cacheField name="Store name" numFmtId="2">
      <sharedItems count="20">
        <s v="Johnson-Wright"/>
        <s v="Holloway Ltd"/>
        <s v="Bean, Jones and Park"/>
        <s v="Gray Ltd"/>
        <s v="Martinez-Mullins"/>
        <s v="Alexander Group"/>
        <s v="Rivera-Warner"/>
        <s v="Mcdonald Inc"/>
        <s v="Martinez, Adkins and Johnson"/>
        <s v="Frederick-Wright"/>
        <s v="Shelton PLC"/>
        <s v="Moore, Padilla and Butler"/>
        <s v="Mann-Austin"/>
        <s v="Gardner, Humphrey and Contreras"/>
        <s v="Guerrero-Schmitt"/>
        <s v="Hill, Wagner and Ballard"/>
        <s v="Benson-Elliott"/>
        <s v="Black-Horn"/>
        <s v="Thomas, Bridges and Harris"/>
        <s v="Aguirre-Keller"/>
      </sharedItems>
    </cacheField>
    <cacheField name="Store region" numFmtId="2">
      <sharedItems count="4">
        <s v="North"/>
        <s v="West"/>
        <s v="South"/>
        <s v="East"/>
      </sharedItems>
    </cacheField>
    <cacheField name="Store city" numFmtId="2">
      <sharedItems/>
    </cacheField>
    <cacheField name="store  type" numFmtId="2">
      <sharedItems/>
    </cacheField>
    <cacheField name="Months (Order_Date)" numFmtId="0" databaseField="0">
      <fieldGroup base="1">
        <rangePr groupBy="months" startDate="2023-10-14T00:00:00" endDate="2025-10-14T00:00:00"/>
        <groupItems count="14">
          <s v="&lt;14-10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4-10-2025"/>
        </groupItems>
      </fieldGroup>
    </cacheField>
    <cacheField name="Quarters (Order_Date)" numFmtId="0" databaseField="0">
      <fieldGroup base="1">
        <rangePr groupBy="quarters" startDate="2023-10-14T00:00:00" endDate="2025-10-14T00:00:00"/>
        <groupItems count="6">
          <s v="&lt;14-10-2023"/>
          <s v="Qtr1"/>
          <s v="Qtr2"/>
          <s v="Qtr3"/>
          <s v="Qtr4"/>
          <s v="&gt;14-10-2025"/>
        </groupItems>
      </fieldGroup>
    </cacheField>
    <cacheField name="Years (Order_Date)" numFmtId="0" databaseField="0">
      <fieldGroup base="1">
        <rangePr groupBy="years" startDate="2023-10-14T00:00:00" endDate="2025-10-14T00:00:00"/>
        <groupItems count="5">
          <s v="&lt;14-10-2023"/>
          <s v="2023"/>
          <s v="2024"/>
          <s v="2025"/>
          <s v="&gt;14-10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CUST1000"/>
    <x v="0"/>
    <n v="55"/>
    <x v="0"/>
    <s v="Donaldton"/>
    <s v="North Carolina"/>
    <s v="USA"/>
  </r>
  <r>
    <s v="CUST1001"/>
    <x v="1"/>
    <n v="26"/>
    <x v="1"/>
    <s v="Phillipsmouth"/>
    <s v="North Dakota"/>
    <s v="USA"/>
  </r>
  <r>
    <s v="CUST1002"/>
    <x v="2"/>
    <n v="29"/>
    <x v="1"/>
    <s v="Kylebury"/>
    <s v="Alabama"/>
    <s v="USA"/>
  </r>
  <r>
    <s v="CUST1003"/>
    <x v="3"/>
    <n v="59"/>
    <x v="1"/>
    <s v="Thomastown"/>
    <s v="Ohio"/>
    <s v="USA"/>
  </r>
  <r>
    <s v="CUST1004"/>
    <x v="4"/>
    <n v="64"/>
    <x v="1"/>
    <s v="Nicholasshire"/>
    <s v="California"/>
    <s v="USA"/>
  </r>
  <r>
    <s v="CUST1005"/>
    <x v="5"/>
    <n v="24"/>
    <x v="0"/>
    <s v="East Amandamouth"/>
    <s v="Oregon"/>
    <s v="USA"/>
  </r>
  <r>
    <s v="CUST1006"/>
    <x v="6"/>
    <n v="29"/>
    <x v="1"/>
    <s v="Deborahborough"/>
    <s v="South Dakota"/>
    <s v="USA"/>
  </r>
  <r>
    <s v="CUST1007"/>
    <x v="7"/>
    <n v="29"/>
    <x v="1"/>
    <s v="West Pamelafurt"/>
    <s v="West Virginia"/>
    <s v="USA"/>
  </r>
  <r>
    <s v="CUST1008"/>
    <x v="8"/>
    <n v="53"/>
    <x v="1"/>
    <s v="Maynardton"/>
    <s v="New Hampshire"/>
    <s v="USA"/>
  </r>
  <r>
    <s v="CUST1009"/>
    <x v="9"/>
    <n v="64"/>
    <x v="0"/>
    <s v="Melissashire"/>
    <s v="Pennsylvania"/>
    <s v="USA"/>
  </r>
  <r>
    <s v="CUST1010"/>
    <x v="10"/>
    <n v="53"/>
    <x v="0"/>
    <s v="Port Michaelburgh"/>
    <s v="Pennsylvania"/>
    <s v="USA"/>
  </r>
  <r>
    <s v="CUST1011"/>
    <x v="11"/>
    <n v="28"/>
    <x v="1"/>
    <s v="East Krista"/>
    <s v="New York"/>
    <s v="USA"/>
  </r>
  <r>
    <s v="CUST1012"/>
    <x v="12"/>
    <n v="55"/>
    <x v="1"/>
    <s v="North Kathryn"/>
    <s v="Kansas"/>
    <s v="USA"/>
  </r>
  <r>
    <s v="CUST1013"/>
    <x v="13"/>
    <n v="32"/>
    <x v="1"/>
    <s v="New Becky"/>
    <s v="Montana"/>
    <s v="USA"/>
  </r>
  <r>
    <s v="CUST1014"/>
    <x v="14"/>
    <n v="53"/>
    <x v="1"/>
    <s v="Lake Kristamouth"/>
    <s v="Nebraska"/>
    <s v="USA"/>
  </r>
  <r>
    <s v="CUST1015"/>
    <x v="15"/>
    <n v="49"/>
    <x v="1"/>
    <s v="Lawsonhaven"/>
    <s v="Washington"/>
    <s v="USA"/>
  </r>
  <r>
    <s v="CUST1016"/>
    <x v="16"/>
    <n v="24"/>
    <x v="1"/>
    <s v="South Christopher"/>
    <s v="Pennsylvania"/>
    <s v="USA"/>
  </r>
  <r>
    <s v="CUST1017"/>
    <x v="17"/>
    <n v="60"/>
    <x v="1"/>
    <s v="Brandonville"/>
    <s v="Georgia"/>
    <s v="USA"/>
  </r>
  <r>
    <s v="CUST1018"/>
    <x v="18"/>
    <n v="43"/>
    <x v="0"/>
    <s v="South William"/>
    <s v="Kansas"/>
    <s v="USA"/>
  </r>
  <r>
    <s v="CUST1019"/>
    <x v="19"/>
    <n v="46"/>
    <x v="1"/>
    <s v="Gonzalezfort"/>
    <s v="New Jersey"/>
    <s v="USA"/>
  </r>
  <r>
    <s v="CUST1020"/>
    <x v="20"/>
    <n v="59"/>
    <x v="0"/>
    <s v="Lake Shaneburgh"/>
    <s v="Delaware"/>
    <s v="USA"/>
  </r>
  <r>
    <s v="CUST1021"/>
    <x v="21"/>
    <n v="36"/>
    <x v="1"/>
    <s v="Smithburgh"/>
    <s v="Oklahoma"/>
    <s v="USA"/>
  </r>
  <r>
    <s v="CUST1022"/>
    <x v="22"/>
    <n v="33"/>
    <x v="1"/>
    <s v="Michaelton"/>
    <s v="Hawaii"/>
    <s v="USA"/>
  </r>
  <r>
    <s v="CUST1023"/>
    <x v="23"/>
    <n v="52"/>
    <x v="1"/>
    <s v="Molinabury"/>
    <s v="Oregon"/>
    <s v="USA"/>
  </r>
  <r>
    <s v="CUST1024"/>
    <x v="24"/>
    <n v="40"/>
    <x v="0"/>
    <s v="Rogerschester"/>
    <s v="Idaho"/>
    <s v="USA"/>
  </r>
  <r>
    <s v="CUST1025"/>
    <x v="25"/>
    <n v="59"/>
    <x v="1"/>
    <s v="Vasqueztown"/>
    <s v="California"/>
    <s v="USA"/>
  </r>
  <r>
    <s v="CUST1026"/>
    <x v="26"/>
    <n v="18"/>
    <x v="1"/>
    <s v="East Michellemouth"/>
    <s v="Missouri"/>
    <s v="USA"/>
  </r>
  <r>
    <s v="CUST1027"/>
    <x v="27"/>
    <n v="31"/>
    <x v="0"/>
    <s v="Mollyshire"/>
    <s v="Utah"/>
    <s v="USA"/>
  </r>
  <r>
    <s v="CUST1028"/>
    <x v="28"/>
    <n v="27"/>
    <x v="1"/>
    <s v="New David"/>
    <s v="New Jersey"/>
    <s v="USA"/>
  </r>
  <r>
    <s v="CUST1029"/>
    <x v="29"/>
    <n v="54"/>
    <x v="1"/>
    <s v="East Jennifer"/>
    <s v="California"/>
    <s v="USA"/>
  </r>
  <r>
    <s v="CUST1030"/>
    <x v="30"/>
    <n v="64"/>
    <x v="1"/>
    <s v="Amybury"/>
    <s v="Pennsylvania"/>
    <s v="USA"/>
  </r>
  <r>
    <s v="CUST1031"/>
    <x v="31"/>
    <n v="41"/>
    <x v="0"/>
    <s v="Johnsonville"/>
    <s v="Oregon"/>
    <s v="USA"/>
  </r>
  <r>
    <s v="CUST1032"/>
    <x v="32"/>
    <n v="48"/>
    <x v="1"/>
    <s v="Fostermouth"/>
    <s v="Arizona"/>
    <s v="USA"/>
  </r>
  <r>
    <s v="CUST1033"/>
    <x v="33"/>
    <n v="25"/>
    <x v="0"/>
    <s v="Tristanton"/>
    <s v="Oklahoma"/>
    <s v="USA"/>
  </r>
  <r>
    <s v="CUST1034"/>
    <x v="34"/>
    <n v="27"/>
    <x v="1"/>
    <s v="West Richard"/>
    <s v="Maryland"/>
    <s v="USA"/>
  </r>
  <r>
    <s v="CUST1035"/>
    <x v="35"/>
    <n v="52"/>
    <x v="0"/>
    <s v="Robertberg"/>
    <s v="North Dakota"/>
    <s v="USA"/>
  </r>
  <r>
    <s v="CUST1036"/>
    <x v="36"/>
    <n v="20"/>
    <x v="1"/>
    <s v="Luisfurt"/>
    <s v="Georgia"/>
    <s v="USA"/>
  </r>
  <r>
    <s v="CUST1037"/>
    <x v="37"/>
    <n v="27"/>
    <x v="1"/>
    <s v="Brendastad"/>
    <s v="South Dakota"/>
    <s v="USA"/>
  </r>
  <r>
    <s v="CUST1038"/>
    <x v="38"/>
    <n v="35"/>
    <x v="1"/>
    <s v="Brownport"/>
    <s v="North Dakota"/>
    <s v="USA"/>
  </r>
  <r>
    <s v="CUST1039"/>
    <x v="39"/>
    <n v="55"/>
    <x v="1"/>
    <s v="Darleneton"/>
    <s v="Michigan"/>
    <s v="USA"/>
  </r>
  <r>
    <s v="CUST1040"/>
    <x v="40"/>
    <n v="50"/>
    <x v="0"/>
    <s v="Williamsonland"/>
    <s v="Kansas"/>
    <s v="USA"/>
  </r>
  <r>
    <s v="CUST1041"/>
    <x v="41"/>
    <n v="21"/>
    <x v="0"/>
    <s v="Mooneyshire"/>
    <s v="Alaska"/>
    <s v="USA"/>
  </r>
  <r>
    <s v="CUST1042"/>
    <x v="42"/>
    <n v="19"/>
    <x v="0"/>
    <s v="Ryanburgh"/>
    <s v="Connecticut"/>
    <s v="USA"/>
  </r>
  <r>
    <s v="CUST1043"/>
    <x v="43"/>
    <n v="45"/>
    <x v="0"/>
    <s v="South Michaelfort"/>
    <s v="Vermont"/>
    <s v="USA"/>
  </r>
  <r>
    <s v="CUST1044"/>
    <x v="44"/>
    <n v="34"/>
    <x v="0"/>
    <s v="Christianstad"/>
    <s v="Hawaii"/>
    <s v="USA"/>
  </r>
  <r>
    <s v="CUST1045"/>
    <x v="45"/>
    <n v="54"/>
    <x v="0"/>
    <s v="North Johnview"/>
    <s v="Arizona"/>
    <s v="USA"/>
  </r>
  <r>
    <s v="CUST1046"/>
    <x v="46"/>
    <n v="55"/>
    <x v="1"/>
    <s v="Perezbury"/>
    <s v="Ohio"/>
    <s v="USA"/>
  </r>
  <r>
    <s v="CUST1047"/>
    <x v="47"/>
    <n v="54"/>
    <x v="1"/>
    <s v="Lake Roberthaven"/>
    <s v="Nevada"/>
    <s v="USA"/>
  </r>
  <r>
    <s v="CUST1048"/>
    <x v="48"/>
    <n v="54"/>
    <x v="0"/>
    <s v="Dawsonbury"/>
    <s v="North Carolina"/>
    <s v="USA"/>
  </r>
  <r>
    <s v="CUST1049"/>
    <x v="49"/>
    <n v="45"/>
    <x v="1"/>
    <s v="New Amy"/>
    <s v="Ohio"/>
    <s v="USA"/>
  </r>
  <r>
    <s v="CUST1050"/>
    <x v="50"/>
    <n v="61"/>
    <x v="1"/>
    <s v="Gregoryview"/>
    <s v="Illinois"/>
    <s v="USA"/>
  </r>
  <r>
    <s v="CUST1051"/>
    <x v="51"/>
    <n v="23"/>
    <x v="1"/>
    <s v="New Julia"/>
    <s v="West Virginia"/>
    <s v="USA"/>
  </r>
  <r>
    <s v="CUST1052"/>
    <x v="52"/>
    <n v="55"/>
    <x v="0"/>
    <s v="South Timtown"/>
    <s v="Minnesota"/>
    <s v="USA"/>
  </r>
  <r>
    <s v="CUST1053"/>
    <x v="53"/>
    <n v="37"/>
    <x v="1"/>
    <s v="East Andrea"/>
    <s v="Michigan"/>
    <s v="USA"/>
  </r>
  <r>
    <s v="CUST1054"/>
    <x v="54"/>
    <n v="24"/>
    <x v="0"/>
    <s v="Christopherland"/>
    <s v="Oklahoma"/>
    <s v="USA"/>
  </r>
  <r>
    <s v="CUST1055"/>
    <x v="55"/>
    <n v="56"/>
    <x v="1"/>
    <s v="Edwardsfort"/>
    <s v="Minnesota"/>
    <s v="USA"/>
  </r>
  <r>
    <s v="CUST1056"/>
    <x v="56"/>
    <n v="49"/>
    <x v="1"/>
    <s v="Deborahberg"/>
    <s v="Pennsylvania"/>
    <s v="USA"/>
  </r>
  <r>
    <s v="CUST1057"/>
    <x v="57"/>
    <n v="43"/>
    <x v="1"/>
    <s v="Morrisbury"/>
    <s v="Rhode Island"/>
    <s v="USA"/>
  </r>
  <r>
    <s v="CUST1058"/>
    <x v="58"/>
    <n v="51"/>
    <x v="0"/>
    <s v="Snowmouth"/>
    <s v="Maryland"/>
    <s v="USA"/>
  </r>
  <r>
    <s v="CUST1059"/>
    <x v="59"/>
    <n v="53"/>
    <x v="0"/>
    <s v="New Kathrynland"/>
    <s v="Montana"/>
    <s v="USA"/>
  </r>
  <r>
    <s v="CUST1060"/>
    <x v="60"/>
    <n v="22"/>
    <x v="1"/>
    <s v="Schmidtchester"/>
    <s v="Alaska"/>
    <s v="USA"/>
  </r>
  <r>
    <s v="CUST1061"/>
    <x v="61"/>
    <n v="23"/>
    <x v="0"/>
    <s v="Jennifermouth"/>
    <s v="Missouri"/>
    <s v="USA"/>
  </r>
  <r>
    <s v="CUST1062"/>
    <x v="62"/>
    <n v="50"/>
    <x v="0"/>
    <s v="Stevensonton"/>
    <s v="New Mexico"/>
    <s v="USA"/>
  </r>
  <r>
    <s v="CUST1063"/>
    <x v="63"/>
    <n v="51"/>
    <x v="0"/>
    <s v="New Jesse"/>
    <s v="Tennessee"/>
    <s v="USA"/>
  </r>
  <r>
    <s v="CUST1064"/>
    <x v="64"/>
    <n v="33"/>
    <x v="0"/>
    <s v="Port Kathrynhaven"/>
    <s v="Arizona"/>
    <s v="USA"/>
  </r>
  <r>
    <s v="CUST1065"/>
    <x v="65"/>
    <n v="21"/>
    <x v="1"/>
    <s v="Woodmouth"/>
    <s v="Nevada"/>
    <s v="USA"/>
  </r>
  <r>
    <s v="CUST1066"/>
    <x v="66"/>
    <n v="27"/>
    <x v="1"/>
    <s v="South Aaronside"/>
    <s v="New Hampshire"/>
    <s v="USA"/>
  </r>
  <r>
    <s v="CUST1067"/>
    <x v="67"/>
    <n v="58"/>
    <x v="0"/>
    <s v="Brendaburgh"/>
    <s v="Florida"/>
    <s v="USA"/>
  </r>
  <r>
    <s v="CUST1068"/>
    <x v="68"/>
    <n v="24"/>
    <x v="1"/>
    <s v="West Johnchester"/>
    <s v="Indiana"/>
    <s v="USA"/>
  </r>
  <r>
    <s v="CUST1069"/>
    <x v="69"/>
    <n v="24"/>
    <x v="1"/>
    <s v="North Cynthiatown"/>
    <s v="New Jersey"/>
    <s v="USA"/>
  </r>
  <r>
    <s v="CUST1070"/>
    <x v="70"/>
    <n v="29"/>
    <x v="1"/>
    <s v="Port Lisa"/>
    <s v="New Mexico"/>
    <s v="USA"/>
  </r>
  <r>
    <s v="CUST1071"/>
    <x v="71"/>
    <n v="61"/>
    <x v="1"/>
    <s v="South Shaun"/>
    <s v="New Mexico"/>
    <s v="USA"/>
  </r>
  <r>
    <s v="CUST1072"/>
    <x v="72"/>
    <n v="39"/>
    <x v="1"/>
    <s v="Olsonhaven"/>
    <s v="Iowa"/>
    <s v="USA"/>
  </r>
  <r>
    <s v="CUST1073"/>
    <x v="73"/>
    <n v="56"/>
    <x v="1"/>
    <s v="Sandrastad"/>
    <s v="West Virginia"/>
    <s v="USA"/>
  </r>
  <r>
    <s v="CUST1074"/>
    <x v="74"/>
    <n v="58"/>
    <x v="0"/>
    <s v="Longport"/>
    <s v="Colorado"/>
    <s v="USA"/>
  </r>
  <r>
    <s v="CUST1075"/>
    <x v="75"/>
    <n v="61"/>
    <x v="1"/>
    <s v="Lake Barryfurt"/>
    <s v="California"/>
    <s v="USA"/>
  </r>
  <r>
    <s v="CUST1076"/>
    <x v="76"/>
    <n v="37"/>
    <x v="0"/>
    <s v="Rodrigueztown"/>
    <s v="Oklahoma"/>
    <s v="USA"/>
  </r>
  <r>
    <s v="CUST1077"/>
    <x v="77"/>
    <n v="29"/>
    <x v="0"/>
    <s v="North Valeriemouth"/>
    <s v="Vermont"/>
    <s v="USA"/>
  </r>
  <r>
    <s v="CUST1078"/>
    <x v="78"/>
    <n v="21"/>
    <x v="0"/>
    <s v="North Scottport"/>
    <s v="Virginia"/>
    <s v="USA"/>
  </r>
  <r>
    <s v="CUST1079"/>
    <x v="79"/>
    <n v="22"/>
    <x v="1"/>
    <s v="Nicoleborough"/>
    <s v="Arkansas"/>
    <s v="USA"/>
  </r>
  <r>
    <s v="CUST1080"/>
    <x v="80"/>
    <n v="61"/>
    <x v="1"/>
    <s v="New Sean"/>
    <s v="New Mexico"/>
    <s v="USA"/>
  </r>
  <r>
    <s v="CUST1081"/>
    <x v="81"/>
    <n v="34"/>
    <x v="1"/>
    <s v="South David"/>
    <s v="Arizona"/>
    <s v="USA"/>
  </r>
  <r>
    <s v="CUST1082"/>
    <x v="82"/>
    <n v="53"/>
    <x v="0"/>
    <s v="Leburgh"/>
    <s v="Florida"/>
    <s v="USA"/>
  </r>
  <r>
    <s v="CUST1083"/>
    <x v="83"/>
    <n v="48"/>
    <x v="1"/>
    <s v="Nicholastown"/>
    <s v="Georgia"/>
    <s v="USA"/>
  </r>
  <r>
    <s v="CUST1084"/>
    <x v="84"/>
    <n v="26"/>
    <x v="1"/>
    <s v="Garyberg"/>
    <s v="Indiana"/>
    <s v="USA"/>
  </r>
  <r>
    <s v="CUST1085"/>
    <x v="85"/>
    <n v="36"/>
    <x v="0"/>
    <s v="West Theodorechester"/>
    <s v="Pennsylvania"/>
    <s v="USA"/>
  </r>
  <r>
    <s v="CUST1086"/>
    <x v="86"/>
    <n v="19"/>
    <x v="1"/>
    <s v="Austinfurt"/>
    <s v="Mississippi"/>
    <s v="USA"/>
  </r>
  <r>
    <s v="CUST1087"/>
    <x v="87"/>
    <n v="58"/>
    <x v="1"/>
    <s v="East Jenna"/>
    <s v="South Carolina"/>
    <s v="USA"/>
  </r>
  <r>
    <s v="CUST1088"/>
    <x v="88"/>
    <n v="58"/>
    <x v="0"/>
    <s v="Ashleystad"/>
    <s v="Arkansas"/>
    <s v="USA"/>
  </r>
  <r>
    <s v="CUST1089"/>
    <x v="89"/>
    <n v="43"/>
    <x v="0"/>
    <s v="New Gabrielleville"/>
    <s v="Wisconsin"/>
    <s v="USA"/>
  </r>
  <r>
    <s v="CUST1090"/>
    <x v="90"/>
    <n v="58"/>
    <x v="1"/>
    <s v="West Cody"/>
    <s v="Louisiana"/>
    <s v="USA"/>
  </r>
  <r>
    <s v="CUST1091"/>
    <x v="91"/>
    <n v="29"/>
    <x v="1"/>
    <s v="South Amandahaven"/>
    <s v="Arizona"/>
    <s v="USA"/>
  </r>
  <r>
    <s v="CUST1092"/>
    <x v="92"/>
    <n v="44"/>
    <x v="1"/>
    <s v="Lake Brandy"/>
    <s v="Tennessee"/>
    <s v="USA"/>
  </r>
  <r>
    <s v="CUST1093"/>
    <x v="93"/>
    <n v="28"/>
    <x v="1"/>
    <s v="Port Travisstad"/>
    <s v="South Carolina"/>
    <s v="USA"/>
  </r>
  <r>
    <s v="CUST1094"/>
    <x v="94"/>
    <n v="43"/>
    <x v="1"/>
    <s v="New Amyport"/>
    <s v="Nevada"/>
    <s v="USA"/>
  </r>
  <r>
    <s v="CUST1095"/>
    <x v="95"/>
    <n v="62"/>
    <x v="1"/>
    <s v="West Bobbyshire"/>
    <s v="New York"/>
    <s v="USA"/>
  </r>
  <r>
    <s v="CUST1096"/>
    <x v="96"/>
    <n v="30"/>
    <x v="1"/>
    <s v="Timothyburgh"/>
    <s v="Louisiana"/>
    <s v="USA"/>
  </r>
  <r>
    <s v="CUST1097"/>
    <x v="97"/>
    <n v="36"/>
    <x v="0"/>
    <s v="Lake Thomas"/>
    <s v="South Dakota"/>
    <s v="USA"/>
  </r>
  <r>
    <s v="CUST1098"/>
    <x v="98"/>
    <n v="24"/>
    <x v="0"/>
    <s v="Lake Kaylahaven"/>
    <s v="Alaska"/>
    <s v="USA"/>
  </r>
  <r>
    <s v="CUST1099"/>
    <x v="99"/>
    <n v="35"/>
    <x v="0"/>
    <s v="South Dustin"/>
    <s v="Tennessee"/>
    <s v="USA"/>
  </r>
  <r>
    <s v="CUST1100"/>
    <x v="100"/>
    <n v="53"/>
    <x v="1"/>
    <s v="North Codyport"/>
    <s v="Texas"/>
    <s v="USA"/>
  </r>
  <r>
    <s v="CUST1101"/>
    <x v="101"/>
    <n v="29"/>
    <x v="0"/>
    <s v="Singletonmouth"/>
    <s v="Utah"/>
    <s v="USA"/>
  </r>
  <r>
    <s v="CUST1102"/>
    <x v="102"/>
    <n v="34"/>
    <x v="1"/>
    <s v="Port Joshuachester"/>
    <s v="Pennsylvania"/>
    <s v="USA"/>
  </r>
  <r>
    <s v="CUST1103"/>
    <x v="103"/>
    <n v="21"/>
    <x v="0"/>
    <s v="West Lauren"/>
    <s v="Connecticut"/>
    <s v="USA"/>
  </r>
  <r>
    <s v="CUST1104"/>
    <x v="104"/>
    <n v="64"/>
    <x v="0"/>
    <s v="South Jenniferville"/>
    <s v="Georgia"/>
    <s v="USA"/>
  </r>
  <r>
    <s v="CUST1105"/>
    <x v="105"/>
    <n v="50"/>
    <x v="1"/>
    <s v="Port Victoria"/>
    <s v="Florida"/>
    <s v="USA"/>
  </r>
  <r>
    <s v="CUST1106"/>
    <x v="106"/>
    <n v="53"/>
    <x v="1"/>
    <s v="East Linda"/>
    <s v="Rhode Island"/>
    <s v="USA"/>
  </r>
  <r>
    <s v="CUST1107"/>
    <x v="107"/>
    <n v="62"/>
    <x v="1"/>
    <s v="North Justin"/>
    <s v="North Dakota"/>
    <s v="USA"/>
  </r>
  <r>
    <s v="CUST1108"/>
    <x v="108"/>
    <n v="38"/>
    <x v="0"/>
    <s v="Webstermouth"/>
    <s v="New Hampshire"/>
    <s v="USA"/>
  </r>
  <r>
    <s v="CUST1109"/>
    <x v="109"/>
    <n v="27"/>
    <x v="0"/>
    <s v="Smithland"/>
    <s v="West Virginia"/>
    <s v="USA"/>
  </r>
  <r>
    <s v="CUST1110"/>
    <x v="110"/>
    <n v="40"/>
    <x v="1"/>
    <s v="New Dawnton"/>
    <s v="Maryland"/>
    <s v="USA"/>
  </r>
  <r>
    <s v="CUST1111"/>
    <x v="111"/>
    <n v="18"/>
    <x v="1"/>
    <s v="Rodriguezmouth"/>
    <s v="Arizona"/>
    <s v="USA"/>
  </r>
  <r>
    <s v="CUST1112"/>
    <x v="112"/>
    <n v="27"/>
    <x v="1"/>
    <s v="Lake Michael"/>
    <s v="Michigan"/>
    <s v="USA"/>
  </r>
  <r>
    <s v="CUST1113"/>
    <x v="113"/>
    <n v="51"/>
    <x v="0"/>
    <s v="New William"/>
    <s v="New Mexico"/>
    <s v="USA"/>
  </r>
  <r>
    <s v="CUST1114"/>
    <x v="114"/>
    <n v="30"/>
    <x v="0"/>
    <s v="East Donna"/>
    <s v="Nevada"/>
    <s v="USA"/>
  </r>
  <r>
    <s v="CUST1115"/>
    <x v="115"/>
    <n v="53"/>
    <x v="1"/>
    <s v="North Curtischester"/>
    <s v="North Dakota"/>
    <s v="USA"/>
  </r>
  <r>
    <s v="CUST1116"/>
    <x v="116"/>
    <n v="18"/>
    <x v="1"/>
    <s v="North Davidport"/>
    <s v="Rhode Island"/>
    <s v="USA"/>
  </r>
  <r>
    <s v="CUST1117"/>
    <x v="117"/>
    <n v="21"/>
    <x v="1"/>
    <s v="North Katherine"/>
    <s v="Washington"/>
    <s v="USA"/>
  </r>
  <r>
    <s v="CUST1118"/>
    <x v="118"/>
    <n v="36"/>
    <x v="0"/>
    <s v="New Jenniferburgh"/>
    <s v="Nebraska"/>
    <s v="USA"/>
  </r>
  <r>
    <s v="CUST1119"/>
    <x v="119"/>
    <n v="40"/>
    <x v="0"/>
    <s v="North Edwardton"/>
    <s v="Tennessee"/>
    <s v="USA"/>
  </r>
  <r>
    <s v="CUST1120"/>
    <x v="120"/>
    <n v="44"/>
    <x v="1"/>
    <s v="Lake Tylerfort"/>
    <s v="Pennsylvania"/>
    <s v="USA"/>
  </r>
  <r>
    <s v="CUST1121"/>
    <x v="121"/>
    <n v="62"/>
    <x v="0"/>
    <s v="Lake Danielport"/>
    <s v="Hawaii"/>
    <s v="USA"/>
  </r>
  <r>
    <s v="CUST1122"/>
    <x v="122"/>
    <n v="50"/>
    <x v="0"/>
    <s v="Kathrynport"/>
    <s v="North Carolina"/>
    <s v="USA"/>
  </r>
  <r>
    <s v="CUST1123"/>
    <x v="123"/>
    <n v="40"/>
    <x v="0"/>
    <s v="North Sabrina"/>
    <s v="Iowa"/>
    <s v="USA"/>
  </r>
  <r>
    <s v="CUST1124"/>
    <x v="124"/>
    <n v="26"/>
    <x v="0"/>
    <s v="Wongberg"/>
    <s v="Illinois"/>
    <s v="USA"/>
  </r>
  <r>
    <s v="CUST1125"/>
    <x v="125"/>
    <n v="64"/>
    <x v="1"/>
    <s v="West Jameston"/>
    <s v="Maine"/>
    <s v="USA"/>
  </r>
  <r>
    <s v="CUST1126"/>
    <x v="126"/>
    <n v="62"/>
    <x v="1"/>
    <s v="Benjaminton"/>
    <s v="Arizona"/>
    <s v="USA"/>
  </r>
  <r>
    <s v="CUST1127"/>
    <x v="127"/>
    <n v="39"/>
    <x v="0"/>
    <s v="South Nathan"/>
    <s v="Vermont"/>
    <s v="USA"/>
  </r>
  <r>
    <s v="CUST1128"/>
    <x v="128"/>
    <n v="45"/>
    <x v="0"/>
    <s v="East Ellen"/>
    <s v="Arkansas"/>
    <s v="USA"/>
  </r>
  <r>
    <s v="CUST1129"/>
    <x v="129"/>
    <n v="43"/>
    <x v="1"/>
    <s v="Matthewbury"/>
    <s v="South Dakota"/>
    <s v="USA"/>
  </r>
  <r>
    <s v="CUST1130"/>
    <x v="130"/>
    <n v="29"/>
    <x v="0"/>
    <s v="Jonesbury"/>
    <s v="Connecticut"/>
    <s v="USA"/>
  </r>
  <r>
    <s v="CUST1131"/>
    <x v="131"/>
    <n v="34"/>
    <x v="1"/>
    <s v="Wigginsville"/>
    <s v="Alabama"/>
    <s v="USA"/>
  </r>
  <r>
    <s v="CUST1132"/>
    <x v="132"/>
    <n v="57"/>
    <x v="1"/>
    <s v="Taylorberg"/>
    <s v="Ohio"/>
    <s v="USA"/>
  </r>
  <r>
    <s v="CUST1133"/>
    <x v="133"/>
    <n v="62"/>
    <x v="1"/>
    <s v="West Stephenville"/>
    <s v="Florida"/>
    <s v="USA"/>
  </r>
  <r>
    <s v="CUST1134"/>
    <x v="134"/>
    <n v="54"/>
    <x v="0"/>
    <s v="Parksfort"/>
    <s v="Washington"/>
    <s v="USA"/>
  </r>
  <r>
    <s v="CUST1135"/>
    <x v="135"/>
    <n v="33"/>
    <x v="1"/>
    <s v="Gonzalezbury"/>
    <s v="Michigan"/>
    <s v="USA"/>
  </r>
  <r>
    <s v="CUST1136"/>
    <x v="136"/>
    <n v="29"/>
    <x v="0"/>
    <s v="New Jeffrey"/>
    <s v="Nebraska"/>
    <s v="USA"/>
  </r>
  <r>
    <s v="CUST1137"/>
    <x v="137"/>
    <n v="55"/>
    <x v="1"/>
    <s v="North Johnbury"/>
    <s v="Ohio"/>
    <s v="USA"/>
  </r>
  <r>
    <s v="CUST1138"/>
    <x v="138"/>
    <n v="43"/>
    <x v="0"/>
    <s v="Lake Michael"/>
    <s v="Virginia"/>
    <s v="USA"/>
  </r>
  <r>
    <s v="CUST1139"/>
    <x v="139"/>
    <n v="32"/>
    <x v="0"/>
    <s v="Port Travis"/>
    <s v="Utah"/>
    <s v="USA"/>
  </r>
  <r>
    <s v="CUST1140"/>
    <x v="140"/>
    <n v="63"/>
    <x v="1"/>
    <s v="South Brooke"/>
    <s v="Pennsylvania"/>
    <s v="USA"/>
  </r>
  <r>
    <s v="CUST1141"/>
    <x v="141"/>
    <n v="30"/>
    <x v="0"/>
    <s v="Port Denise"/>
    <s v="California"/>
    <s v="USA"/>
  </r>
  <r>
    <s v="CUST1142"/>
    <x v="142"/>
    <n v="37"/>
    <x v="0"/>
    <s v="West Brandon"/>
    <s v="Montana"/>
    <s v="USA"/>
  </r>
  <r>
    <s v="CUST1143"/>
    <x v="143"/>
    <n v="46"/>
    <x v="0"/>
    <s v="Dwaynemouth"/>
    <s v="Alabama"/>
    <s v="USA"/>
  </r>
  <r>
    <s v="CUST1144"/>
    <x v="144"/>
    <n v="62"/>
    <x v="1"/>
    <s v="North Anthonychester"/>
    <s v="Nevada"/>
    <s v="USA"/>
  </r>
  <r>
    <s v="CUST1145"/>
    <x v="145"/>
    <n v="46"/>
    <x v="0"/>
    <s v="Michaelfort"/>
    <s v="Indiana"/>
    <s v="USA"/>
  </r>
  <r>
    <s v="CUST1146"/>
    <x v="146"/>
    <n v="32"/>
    <x v="1"/>
    <s v="Chungmouth"/>
    <s v="South Carolina"/>
    <s v="USA"/>
  </r>
  <r>
    <s v="CUST1147"/>
    <x v="147"/>
    <n v="49"/>
    <x v="1"/>
    <s v="Lake Nathanfort"/>
    <s v="Alaska"/>
    <s v="USA"/>
  </r>
  <r>
    <s v="CUST1148"/>
    <x v="148"/>
    <n v="42"/>
    <x v="1"/>
    <s v="New Brian"/>
    <s v="Wisconsin"/>
    <s v="USA"/>
  </r>
  <r>
    <s v="CUST1149"/>
    <x v="149"/>
    <n v="33"/>
    <x v="0"/>
    <s v="West Markhaven"/>
    <s v="Florida"/>
    <s v="USA"/>
  </r>
  <r>
    <s v="CUST1150"/>
    <x v="150"/>
    <n v="24"/>
    <x v="0"/>
    <s v="Port Frankmouth"/>
    <s v="Mississippi"/>
    <s v="USA"/>
  </r>
  <r>
    <s v="CUST1151"/>
    <x v="151"/>
    <n v="25"/>
    <x v="1"/>
    <s v="Lake Stevenfort"/>
    <s v="Oregon"/>
    <s v="USA"/>
  </r>
  <r>
    <s v="CUST1152"/>
    <x v="152"/>
    <n v="41"/>
    <x v="1"/>
    <s v="Jaredville"/>
    <s v="Missouri"/>
    <s v="USA"/>
  </r>
  <r>
    <s v="CUST1153"/>
    <x v="153"/>
    <n v="31"/>
    <x v="0"/>
    <s v="New Leahfurt"/>
    <s v="North Dakota"/>
    <s v="USA"/>
  </r>
  <r>
    <s v="CUST1154"/>
    <x v="154"/>
    <n v="35"/>
    <x v="1"/>
    <s v="Owensview"/>
    <s v="Vermont"/>
    <s v="USA"/>
  </r>
  <r>
    <s v="CUST1155"/>
    <x v="155"/>
    <n v="60"/>
    <x v="1"/>
    <s v="Estradaside"/>
    <s v="Iowa"/>
    <s v="USA"/>
  </r>
  <r>
    <s v="CUST1156"/>
    <x v="156"/>
    <n v="46"/>
    <x v="0"/>
    <s v="East Peterbury"/>
    <s v="North Dakota"/>
    <s v="USA"/>
  </r>
  <r>
    <s v="CUST1157"/>
    <x v="157"/>
    <n v="59"/>
    <x v="0"/>
    <s v="North Larryfurt"/>
    <s v="North Dakota"/>
    <s v="USA"/>
  </r>
  <r>
    <s v="CUST1158"/>
    <x v="158"/>
    <n v="43"/>
    <x v="0"/>
    <s v="South Kevin"/>
    <s v="Vermont"/>
    <s v="USA"/>
  </r>
  <r>
    <s v="CUST1159"/>
    <x v="159"/>
    <n v="46"/>
    <x v="1"/>
    <s v="Floydton"/>
    <s v="New Jersey"/>
    <s v="USA"/>
  </r>
  <r>
    <s v="CUST1160"/>
    <x v="160"/>
    <n v="41"/>
    <x v="1"/>
    <s v="New Juliemouth"/>
    <s v="North Carolina"/>
    <s v="USA"/>
  </r>
  <r>
    <s v="CUST1161"/>
    <x v="161"/>
    <n v="18"/>
    <x v="1"/>
    <s v="Hessmouth"/>
    <s v="Arizona"/>
    <s v="USA"/>
  </r>
  <r>
    <s v="CUST1162"/>
    <x v="162"/>
    <n v="37"/>
    <x v="0"/>
    <s v="Palmerbury"/>
    <s v="Tennessee"/>
    <s v="USA"/>
  </r>
  <r>
    <s v="CUST1163"/>
    <x v="163"/>
    <n v="21"/>
    <x v="0"/>
    <s v="North Matthew"/>
    <s v="Illinois"/>
    <s v="USA"/>
  </r>
  <r>
    <s v="CUST1164"/>
    <x v="164"/>
    <n v="39"/>
    <x v="1"/>
    <s v="Dominiquefort"/>
    <s v="Georgia"/>
    <s v="USA"/>
  </r>
  <r>
    <s v="CUST1165"/>
    <x v="165"/>
    <n v="47"/>
    <x v="1"/>
    <s v="Carolview"/>
    <s v="Illinois"/>
    <s v="USA"/>
  </r>
  <r>
    <s v="CUST1166"/>
    <x v="166"/>
    <n v="25"/>
    <x v="1"/>
    <s v="South Ashleyton"/>
    <s v="Michigan"/>
    <s v="USA"/>
  </r>
  <r>
    <s v="CUST1167"/>
    <x v="167"/>
    <n v="36"/>
    <x v="1"/>
    <s v="New Jasonmouth"/>
    <s v="Tennessee"/>
    <s v="USA"/>
  </r>
  <r>
    <s v="CUST1168"/>
    <x v="168"/>
    <n v="36"/>
    <x v="1"/>
    <s v="Robertview"/>
    <s v="Florida"/>
    <s v="USA"/>
  </r>
  <r>
    <s v="CUST1169"/>
    <x v="169"/>
    <n v="64"/>
    <x v="0"/>
    <s v="Josephmouth"/>
    <s v="New Hampshire"/>
    <s v="USA"/>
  </r>
  <r>
    <s v="CUST1170"/>
    <x v="170"/>
    <n v="18"/>
    <x v="0"/>
    <s v="New Joseph"/>
    <s v="Missouri"/>
    <s v="USA"/>
  </r>
  <r>
    <s v="CUST1171"/>
    <x v="171"/>
    <n v="44"/>
    <x v="1"/>
    <s v="Morrisburgh"/>
    <s v="Indiana"/>
    <s v="USA"/>
  </r>
  <r>
    <s v="CUST1172"/>
    <x v="172"/>
    <n v="41"/>
    <x v="1"/>
    <s v="Port Richard"/>
    <s v="West Virginia"/>
    <s v="USA"/>
  </r>
  <r>
    <s v="CUST1173"/>
    <x v="173"/>
    <n v="41"/>
    <x v="1"/>
    <s v="New William"/>
    <s v="Iowa"/>
    <s v="USA"/>
  </r>
  <r>
    <s v="CUST1174"/>
    <x v="174"/>
    <n v="26"/>
    <x v="1"/>
    <s v="Avilahaven"/>
    <s v="Vermont"/>
    <s v="USA"/>
  </r>
  <r>
    <s v="CUST1175"/>
    <x v="175"/>
    <n v="56"/>
    <x v="0"/>
    <s v="East Jessicaborough"/>
    <s v="Hawaii"/>
    <s v="USA"/>
  </r>
  <r>
    <s v="CUST1176"/>
    <x v="176"/>
    <n v="48"/>
    <x v="0"/>
    <s v="Anabury"/>
    <s v="Vermont"/>
    <s v="USA"/>
  </r>
  <r>
    <s v="CUST1177"/>
    <x v="177"/>
    <n v="55"/>
    <x v="0"/>
    <s v="Butlerberg"/>
    <s v="Kentucky"/>
    <s v="USA"/>
  </r>
  <r>
    <s v="CUST1178"/>
    <x v="178"/>
    <n v="33"/>
    <x v="1"/>
    <s v="West Daniel"/>
    <s v="South Carolina"/>
    <s v="USA"/>
  </r>
  <r>
    <s v="CUST1179"/>
    <x v="179"/>
    <n v="43"/>
    <x v="1"/>
    <s v="Murphyfurt"/>
    <s v="Utah"/>
    <s v="USA"/>
  </r>
  <r>
    <s v="CUST1180"/>
    <x v="180"/>
    <n v="38"/>
    <x v="0"/>
    <s v="East Davidmouth"/>
    <s v="Maine"/>
    <s v="USA"/>
  </r>
  <r>
    <s v="CUST1181"/>
    <x v="181"/>
    <n v="60"/>
    <x v="0"/>
    <s v="New Brianchester"/>
    <s v="New York"/>
    <s v="USA"/>
  </r>
  <r>
    <s v="CUST1182"/>
    <x v="182"/>
    <n v="23"/>
    <x v="1"/>
    <s v="Hutchinsonville"/>
    <s v="Oklahoma"/>
    <s v="USA"/>
  </r>
  <r>
    <s v="CUST1183"/>
    <x v="183"/>
    <n v="18"/>
    <x v="0"/>
    <s v="Port James"/>
    <s v="New York"/>
    <s v="USA"/>
  </r>
  <r>
    <s v="CUST1184"/>
    <x v="184"/>
    <n v="46"/>
    <x v="1"/>
    <s v="Port Sherryview"/>
    <s v="North Dakota"/>
    <s v="USA"/>
  </r>
  <r>
    <s v="CUST1185"/>
    <x v="185"/>
    <n v="54"/>
    <x v="1"/>
    <s v="North Kellyberg"/>
    <s v="New Jersey"/>
    <s v="USA"/>
  </r>
  <r>
    <s v="CUST1186"/>
    <x v="186"/>
    <n v="53"/>
    <x v="0"/>
    <s v="East Justin"/>
    <s v="Missouri"/>
    <s v="USA"/>
  </r>
  <r>
    <s v="CUST1187"/>
    <x v="187"/>
    <n v="60"/>
    <x v="1"/>
    <s v="Lake Blaketon"/>
    <s v="Alabama"/>
    <s v="USA"/>
  </r>
  <r>
    <s v="CUST1188"/>
    <x v="188"/>
    <n v="42"/>
    <x v="0"/>
    <s v="Kingfort"/>
    <s v="New Mexico"/>
    <s v="USA"/>
  </r>
  <r>
    <s v="CUST1189"/>
    <x v="189"/>
    <n v="29"/>
    <x v="0"/>
    <s v="Lake Howardberg"/>
    <s v="Kentucky"/>
    <s v="USA"/>
  </r>
  <r>
    <s v="CUST1190"/>
    <x v="190"/>
    <n v="21"/>
    <x v="0"/>
    <s v="Amandaside"/>
    <s v="New York"/>
    <s v="USA"/>
  </r>
  <r>
    <s v="CUST1191"/>
    <x v="191"/>
    <n v="29"/>
    <x v="1"/>
    <s v="Johnsonshire"/>
    <s v="Ohio"/>
    <s v="USA"/>
  </r>
  <r>
    <s v="CUST1192"/>
    <x v="192"/>
    <n v="26"/>
    <x v="0"/>
    <s v="Lake Samanthafort"/>
    <s v="Idaho"/>
    <s v="USA"/>
  </r>
  <r>
    <s v="CUST1193"/>
    <x v="193"/>
    <n v="38"/>
    <x v="0"/>
    <s v="Port Amanda"/>
    <s v="Georgia"/>
    <s v="USA"/>
  </r>
  <r>
    <s v="CUST1194"/>
    <x v="194"/>
    <n v="46"/>
    <x v="0"/>
    <s v="Sarahmouth"/>
    <s v="Pennsylvania"/>
    <s v="USA"/>
  </r>
  <r>
    <s v="CUST1195"/>
    <x v="195"/>
    <n v="60"/>
    <x v="0"/>
    <s v="Taraberg"/>
    <s v="Arizona"/>
    <s v="USA"/>
  </r>
  <r>
    <s v="CUST1196"/>
    <x v="196"/>
    <n v="18"/>
    <x v="1"/>
    <s v="West John"/>
    <s v="Alaska"/>
    <s v="USA"/>
  </r>
  <r>
    <s v="CUST1197"/>
    <x v="197"/>
    <n v="45"/>
    <x v="1"/>
    <s v="Christopherland"/>
    <s v="Minnesota"/>
    <s v="USA"/>
  </r>
  <r>
    <s v="CUST1198"/>
    <x v="198"/>
    <n v="54"/>
    <x v="0"/>
    <s v="Frostmouth"/>
    <s v="Vermont"/>
    <s v="USA"/>
  </r>
  <r>
    <s v="CUST1199"/>
    <x v="199"/>
    <n v="46"/>
    <x v="0"/>
    <s v="North Briannamouth"/>
    <s v="Tennessee"/>
    <s v="USA"/>
  </r>
  <r>
    <s v="CUST1200"/>
    <x v="200"/>
    <n v="30"/>
    <x v="0"/>
    <s v="South Jerry"/>
    <s v="Maine"/>
    <s v="USA"/>
  </r>
  <r>
    <s v="CUST1201"/>
    <x v="201"/>
    <n v="25"/>
    <x v="1"/>
    <s v="New Logan"/>
    <s v="Michigan"/>
    <s v="USA"/>
  </r>
  <r>
    <s v="CUST1202"/>
    <x v="202"/>
    <n v="37"/>
    <x v="1"/>
    <s v="Clarkeside"/>
    <s v="Kansas"/>
    <s v="USA"/>
  </r>
  <r>
    <s v="CUST1203"/>
    <x v="203"/>
    <n v="47"/>
    <x v="0"/>
    <s v="Johnsonland"/>
    <s v="Iowa"/>
    <s v="USA"/>
  </r>
  <r>
    <s v="CUST1204"/>
    <x v="204"/>
    <n v="52"/>
    <x v="0"/>
    <s v="New Dianebury"/>
    <s v="Virginia"/>
    <s v="USA"/>
  </r>
  <r>
    <s v="CUST1205"/>
    <x v="205"/>
    <n v="44"/>
    <x v="1"/>
    <s v="Lake Danielleton"/>
    <s v="New Jersey"/>
    <s v="USA"/>
  </r>
  <r>
    <s v="CUST1206"/>
    <x v="206"/>
    <n v="26"/>
    <x v="1"/>
    <s v="Brownshire"/>
    <s v="Tennessee"/>
    <s v="USA"/>
  </r>
  <r>
    <s v="CUST1207"/>
    <x v="207"/>
    <n v="28"/>
    <x v="1"/>
    <s v="South Emily"/>
    <s v="New Jersey"/>
    <s v="USA"/>
  </r>
  <r>
    <s v="CUST1208"/>
    <x v="208"/>
    <n v="54"/>
    <x v="0"/>
    <s v="Kathrynview"/>
    <s v="Louisiana"/>
    <s v="USA"/>
  </r>
  <r>
    <s v="CUST1209"/>
    <x v="209"/>
    <n v="50"/>
    <x v="1"/>
    <s v="Lake Josephport"/>
    <s v="Maine"/>
    <s v="USA"/>
  </r>
  <r>
    <s v="CUST1210"/>
    <x v="210"/>
    <n v="48"/>
    <x v="0"/>
    <s v="Matthewborough"/>
    <s v="Georgia"/>
    <s v="USA"/>
  </r>
  <r>
    <s v="CUST1211"/>
    <x v="211"/>
    <n v="20"/>
    <x v="1"/>
    <s v="Garzafort"/>
    <s v="Delaware"/>
    <s v="USA"/>
  </r>
  <r>
    <s v="CUST1212"/>
    <x v="212"/>
    <n v="63"/>
    <x v="1"/>
    <s v="Lyonsfort"/>
    <s v="Washington"/>
    <s v="USA"/>
  </r>
  <r>
    <s v="CUST1213"/>
    <x v="213"/>
    <n v="42"/>
    <x v="1"/>
    <s v="West Markport"/>
    <s v="North Dakota"/>
    <s v="USA"/>
  </r>
  <r>
    <s v="CUST1214"/>
    <x v="214"/>
    <n v="61"/>
    <x v="0"/>
    <s v="Danielstad"/>
    <s v="Montana"/>
    <s v="USA"/>
  </r>
  <r>
    <s v="CUST1215"/>
    <x v="215"/>
    <n v="50"/>
    <x v="1"/>
    <s v="East Josephside"/>
    <s v="Oregon"/>
    <s v="USA"/>
  </r>
  <r>
    <s v="CUST1216"/>
    <x v="216"/>
    <n v="44"/>
    <x v="0"/>
    <s v="Morrismouth"/>
    <s v="California"/>
    <s v="USA"/>
  </r>
  <r>
    <s v="CUST1217"/>
    <x v="217"/>
    <n v="42"/>
    <x v="0"/>
    <s v="North Christinemouth"/>
    <s v="Missouri"/>
    <s v="USA"/>
  </r>
  <r>
    <s v="CUST1218"/>
    <x v="218"/>
    <n v="46"/>
    <x v="0"/>
    <s v="Edwardland"/>
    <s v="California"/>
    <s v="USA"/>
  </r>
  <r>
    <s v="CUST1219"/>
    <x v="219"/>
    <n v="47"/>
    <x v="1"/>
    <s v="Phillipschester"/>
    <s v="New Jersey"/>
    <s v="USA"/>
  </r>
  <r>
    <s v="CUST1220"/>
    <x v="220"/>
    <n v="50"/>
    <x v="1"/>
    <s v="Lake Lisa"/>
    <s v="Massachusetts"/>
    <s v="USA"/>
  </r>
  <r>
    <s v="CUST1221"/>
    <x v="221"/>
    <n v="38"/>
    <x v="0"/>
    <s v="Maybury"/>
    <s v="Georgia"/>
    <s v="USA"/>
  </r>
  <r>
    <s v="CUST1222"/>
    <x v="222"/>
    <n v="35"/>
    <x v="0"/>
    <s v="East Crystalton"/>
    <s v="New Mexico"/>
    <s v="USA"/>
  </r>
  <r>
    <s v="CUST1223"/>
    <x v="223"/>
    <n v="50"/>
    <x v="0"/>
    <s v="East Jeremy"/>
    <s v="Iowa"/>
    <s v="USA"/>
  </r>
  <r>
    <s v="CUST1224"/>
    <x v="224"/>
    <n v="29"/>
    <x v="0"/>
    <s v="New Anthonyfurt"/>
    <s v="Missouri"/>
    <s v="USA"/>
  </r>
  <r>
    <s v="CUST1225"/>
    <x v="225"/>
    <n v="46"/>
    <x v="1"/>
    <s v="Bethanyton"/>
    <s v="Utah"/>
    <s v="USA"/>
  </r>
  <r>
    <s v="CUST1226"/>
    <x v="226"/>
    <n v="54"/>
    <x v="0"/>
    <s v="Morrisbury"/>
    <s v="Alaska"/>
    <s v="USA"/>
  </r>
  <r>
    <s v="CUST1227"/>
    <x v="227"/>
    <n v="63"/>
    <x v="1"/>
    <s v="Pollardton"/>
    <s v="Kansas"/>
    <s v="USA"/>
  </r>
  <r>
    <s v="CUST1228"/>
    <x v="228"/>
    <n v="52"/>
    <x v="1"/>
    <s v="Lake Michael"/>
    <s v="Utah"/>
    <s v="USA"/>
  </r>
  <r>
    <s v="CUST1229"/>
    <x v="229"/>
    <n v="32"/>
    <x v="1"/>
    <s v="Port Lisashire"/>
    <s v="Maryland"/>
    <s v="USA"/>
  </r>
  <r>
    <s v="CUST1230"/>
    <x v="230"/>
    <n v="29"/>
    <x v="0"/>
    <s v="Aaronmouth"/>
    <s v="Florida"/>
    <s v="USA"/>
  </r>
  <r>
    <s v="CUST1231"/>
    <x v="231"/>
    <n v="22"/>
    <x v="1"/>
    <s v="Grahamstad"/>
    <s v="South Carolina"/>
    <s v="USA"/>
  </r>
  <r>
    <s v="CUST1232"/>
    <x v="232"/>
    <n v="27"/>
    <x v="1"/>
    <s v="Tammyton"/>
    <s v="New Jersey"/>
    <s v="USA"/>
  </r>
  <r>
    <s v="CUST1233"/>
    <x v="233"/>
    <n v="59"/>
    <x v="0"/>
    <s v="Clarkport"/>
    <s v="West Virginia"/>
    <s v="USA"/>
  </r>
  <r>
    <s v="CUST1234"/>
    <x v="234"/>
    <n v="43"/>
    <x v="1"/>
    <s v="Lake Mark"/>
    <s v="Kansas"/>
    <s v="USA"/>
  </r>
  <r>
    <s v="CUST1235"/>
    <x v="235"/>
    <n v="28"/>
    <x v="1"/>
    <s v="South Angelaport"/>
    <s v="Delaware"/>
    <s v="USA"/>
  </r>
  <r>
    <s v="CUST1236"/>
    <x v="236"/>
    <n v="42"/>
    <x v="1"/>
    <s v="North Larryport"/>
    <s v="Virginia"/>
    <s v="USA"/>
  </r>
  <r>
    <s v="CUST1237"/>
    <x v="237"/>
    <n v="41"/>
    <x v="1"/>
    <s v="Susanstad"/>
    <s v="Montana"/>
    <s v="USA"/>
  </r>
  <r>
    <s v="CUST1238"/>
    <x v="238"/>
    <n v="40"/>
    <x v="0"/>
    <s v="Port Krista"/>
    <s v="West Virginia"/>
    <s v="USA"/>
  </r>
  <r>
    <s v="CUST1239"/>
    <x v="239"/>
    <n v="58"/>
    <x v="1"/>
    <s v="Zamoraborough"/>
    <s v="Nevada"/>
    <s v="USA"/>
  </r>
  <r>
    <s v="CUST1240"/>
    <x v="240"/>
    <n v="59"/>
    <x v="1"/>
    <s v="Heathfort"/>
    <s v="Michigan"/>
    <s v="USA"/>
  </r>
  <r>
    <s v="CUST1241"/>
    <x v="241"/>
    <n v="31"/>
    <x v="0"/>
    <s v="Dawsonchester"/>
    <s v="Virginia"/>
    <s v="USA"/>
  </r>
  <r>
    <s v="CUST1242"/>
    <x v="242"/>
    <n v="58"/>
    <x v="1"/>
    <s v="New Tina"/>
    <s v="Connecticut"/>
    <s v="USA"/>
  </r>
  <r>
    <s v="CUST1243"/>
    <x v="243"/>
    <n v="56"/>
    <x v="1"/>
    <s v="North Nicholas"/>
    <s v="Texas"/>
    <s v="USA"/>
  </r>
  <r>
    <s v="CUST1244"/>
    <x v="244"/>
    <n v="19"/>
    <x v="0"/>
    <s v="West Julia"/>
    <s v="Utah"/>
    <s v="USA"/>
  </r>
  <r>
    <s v="CUST1245"/>
    <x v="245"/>
    <n v="57"/>
    <x v="1"/>
    <s v="Rodriguezton"/>
    <s v="Michigan"/>
    <s v="USA"/>
  </r>
  <r>
    <s v="CUST1246"/>
    <x v="246"/>
    <n v="58"/>
    <x v="0"/>
    <s v="South Regina"/>
    <s v="Arkansas"/>
    <s v="USA"/>
  </r>
  <r>
    <s v="CUST1247"/>
    <x v="247"/>
    <n v="32"/>
    <x v="0"/>
    <s v="Mikehaven"/>
    <s v="New Hampshire"/>
    <s v="USA"/>
  </r>
  <r>
    <s v="CUST1248"/>
    <x v="248"/>
    <n v="19"/>
    <x v="0"/>
    <s v="Lake Timothy"/>
    <s v="Nevada"/>
    <s v="USA"/>
  </r>
  <r>
    <s v="CUST1249"/>
    <x v="249"/>
    <n v="41"/>
    <x v="1"/>
    <s v="Garciamouth"/>
    <s v="New York"/>
    <s v="USA"/>
  </r>
  <r>
    <s v="CUST1250"/>
    <x v="250"/>
    <n v="48"/>
    <x v="0"/>
    <s v="New Daniel"/>
    <s v="Delaware"/>
    <s v="USA"/>
  </r>
  <r>
    <s v="CUST1251"/>
    <x v="251"/>
    <n v="64"/>
    <x v="0"/>
    <s v="Port Coreyfort"/>
    <s v="Alabama"/>
    <s v="USA"/>
  </r>
  <r>
    <s v="CUST1252"/>
    <x v="252"/>
    <n v="26"/>
    <x v="0"/>
    <s v="Robinborough"/>
    <s v="South Dakota"/>
    <s v="USA"/>
  </r>
  <r>
    <s v="CUST1253"/>
    <x v="253"/>
    <n v="32"/>
    <x v="0"/>
    <s v="New Maria"/>
    <s v="Wisconsin"/>
    <s v="USA"/>
  </r>
  <r>
    <s v="CUST1254"/>
    <x v="254"/>
    <n v="34"/>
    <x v="0"/>
    <s v="Masseyland"/>
    <s v="Alaska"/>
    <s v="USA"/>
  </r>
  <r>
    <s v="CUST1255"/>
    <x v="255"/>
    <n v="21"/>
    <x v="0"/>
    <s v="Jasonton"/>
    <s v="Ohio"/>
    <s v="USA"/>
  </r>
  <r>
    <s v="CUST1256"/>
    <x v="256"/>
    <n v="57"/>
    <x v="0"/>
    <s v="Lake Christopher"/>
    <s v="Arkansas"/>
    <s v="USA"/>
  </r>
  <r>
    <s v="CUST1257"/>
    <x v="257"/>
    <n v="42"/>
    <x v="0"/>
    <s v="Karenmouth"/>
    <s v="Massachusetts"/>
    <s v="USA"/>
  </r>
  <r>
    <s v="CUST1258"/>
    <x v="258"/>
    <n v="24"/>
    <x v="1"/>
    <s v="East Richard"/>
    <s v="Texas"/>
    <s v="USA"/>
  </r>
  <r>
    <s v="CUST1259"/>
    <x v="259"/>
    <n v="32"/>
    <x v="1"/>
    <s v="South Kathrynmouth"/>
    <s v="Oklahoma"/>
    <s v="USA"/>
  </r>
  <r>
    <s v="CUST1260"/>
    <x v="260"/>
    <n v="63"/>
    <x v="1"/>
    <s v="North Jonathon"/>
    <s v="Arizona"/>
    <s v="USA"/>
  </r>
  <r>
    <s v="CUST1261"/>
    <x v="261"/>
    <n v="27"/>
    <x v="1"/>
    <s v="Lake Saramouth"/>
    <s v="Oregon"/>
    <s v="USA"/>
  </r>
  <r>
    <s v="CUST1262"/>
    <x v="262"/>
    <n v="60"/>
    <x v="1"/>
    <s v="New Ana"/>
    <s v="Montana"/>
    <s v="USA"/>
  </r>
  <r>
    <s v="CUST1263"/>
    <x v="263"/>
    <n v="50"/>
    <x v="0"/>
    <s v="Sallymouth"/>
    <s v="Louisiana"/>
    <s v="USA"/>
  </r>
  <r>
    <s v="CUST1264"/>
    <x v="264"/>
    <n v="25"/>
    <x v="0"/>
    <s v="Grahamfurt"/>
    <s v="Wyoming"/>
    <s v="USA"/>
  </r>
  <r>
    <s v="CUST1265"/>
    <x v="265"/>
    <n v="38"/>
    <x v="0"/>
    <s v="West Jamieport"/>
    <s v="Tennessee"/>
    <s v="USA"/>
  </r>
  <r>
    <s v="CUST1266"/>
    <x v="266"/>
    <n v="32"/>
    <x v="1"/>
    <s v="South Gina"/>
    <s v="Kentucky"/>
    <s v="USA"/>
  </r>
  <r>
    <s v="CUST1267"/>
    <x v="267"/>
    <n v="18"/>
    <x v="0"/>
    <s v="North Nicholas"/>
    <s v="Montana"/>
    <s v="USA"/>
  </r>
  <r>
    <s v="CUST1268"/>
    <x v="268"/>
    <n v="53"/>
    <x v="1"/>
    <s v="Ryanberg"/>
    <s v="Minnesota"/>
    <s v="USA"/>
  </r>
  <r>
    <s v="CUST1269"/>
    <x v="269"/>
    <n v="45"/>
    <x v="1"/>
    <s v="Emilytown"/>
    <s v="California"/>
    <s v="USA"/>
  </r>
  <r>
    <s v="CUST1270"/>
    <x v="270"/>
    <n v="31"/>
    <x v="1"/>
    <s v="Ramosmouth"/>
    <s v="Louisiana"/>
    <s v="USA"/>
  </r>
  <r>
    <s v="CUST1271"/>
    <x v="271"/>
    <n v="64"/>
    <x v="0"/>
    <s v="North Stephanie"/>
    <s v="Nebraska"/>
    <s v="USA"/>
  </r>
  <r>
    <s v="CUST1272"/>
    <x v="272"/>
    <n v="48"/>
    <x v="1"/>
    <s v="Welchview"/>
    <s v="California"/>
    <s v="USA"/>
  </r>
  <r>
    <s v="CUST1273"/>
    <x v="273"/>
    <n v="23"/>
    <x v="0"/>
    <s v="North Roy"/>
    <s v="Mississippi"/>
    <s v="USA"/>
  </r>
  <r>
    <s v="CUST1274"/>
    <x v="274"/>
    <n v="38"/>
    <x v="0"/>
    <s v="Edwardborough"/>
    <s v="Vermont"/>
    <s v="USA"/>
  </r>
  <r>
    <s v="CUST1275"/>
    <x v="275"/>
    <n v="22"/>
    <x v="0"/>
    <s v="North Austinport"/>
    <s v="Kentucky"/>
    <s v="USA"/>
  </r>
  <r>
    <s v="CUST1276"/>
    <x v="276"/>
    <n v="38"/>
    <x v="0"/>
    <s v="Ericshire"/>
    <s v="Nevada"/>
    <s v="USA"/>
  </r>
  <r>
    <s v="CUST1277"/>
    <x v="277"/>
    <n v="22"/>
    <x v="1"/>
    <s v="Lake Nicole"/>
    <s v="Colorado"/>
    <s v="USA"/>
  </r>
  <r>
    <s v="CUST1278"/>
    <x v="278"/>
    <n v="42"/>
    <x v="1"/>
    <s v="Port Mariastad"/>
    <s v="Rhode Island"/>
    <s v="USA"/>
  </r>
  <r>
    <s v="CUST1279"/>
    <x v="279"/>
    <n v="21"/>
    <x v="1"/>
    <s v="Gilltown"/>
    <s v="Ohio"/>
    <s v="USA"/>
  </r>
  <r>
    <s v="CUST1280"/>
    <x v="280"/>
    <n v="48"/>
    <x v="0"/>
    <s v="Morrisville"/>
    <s v="Hawaii"/>
    <s v="USA"/>
  </r>
  <r>
    <s v="CUST1281"/>
    <x v="281"/>
    <n v="59"/>
    <x v="0"/>
    <s v="North Joshualand"/>
    <s v="Connecticut"/>
    <s v="USA"/>
  </r>
  <r>
    <s v="CUST1282"/>
    <x v="282"/>
    <n v="46"/>
    <x v="1"/>
    <s v="Spencermouth"/>
    <s v="New Jersey"/>
    <s v="USA"/>
  </r>
  <r>
    <s v="CUST1283"/>
    <x v="283"/>
    <n v="54"/>
    <x v="1"/>
    <s v="Garciaborough"/>
    <s v="Wyoming"/>
    <s v="USA"/>
  </r>
  <r>
    <s v="CUST1284"/>
    <x v="284"/>
    <n v="54"/>
    <x v="0"/>
    <s v="Patrickshire"/>
    <s v="Connecticut"/>
    <s v="USA"/>
  </r>
  <r>
    <s v="CUST1285"/>
    <x v="285"/>
    <n v="46"/>
    <x v="1"/>
    <s v="North Robert"/>
    <s v="Massachusetts"/>
    <s v="USA"/>
  </r>
  <r>
    <s v="CUST1286"/>
    <x v="286"/>
    <n v="22"/>
    <x v="0"/>
    <s v="Port Tonyfort"/>
    <s v="South Dakota"/>
    <s v="USA"/>
  </r>
  <r>
    <s v="CUST1287"/>
    <x v="287"/>
    <n v="22"/>
    <x v="1"/>
    <s v="Millerfort"/>
    <s v="Vermont"/>
    <s v="USA"/>
  </r>
  <r>
    <s v="CUST1288"/>
    <x v="288"/>
    <n v="58"/>
    <x v="0"/>
    <s v="North Joseside"/>
    <s v="Connecticut"/>
    <s v="USA"/>
  </r>
  <r>
    <s v="CUST1289"/>
    <x v="289"/>
    <n v="45"/>
    <x v="0"/>
    <s v="North Brookestad"/>
    <s v="Ohio"/>
    <s v="USA"/>
  </r>
  <r>
    <s v="CUST1290"/>
    <x v="290"/>
    <n v="52"/>
    <x v="1"/>
    <s v="Sherimouth"/>
    <s v="Virginia"/>
    <s v="USA"/>
  </r>
  <r>
    <s v="CUST1291"/>
    <x v="291"/>
    <n v="40"/>
    <x v="1"/>
    <s v="West Beverlymouth"/>
    <s v="Missouri"/>
    <s v="USA"/>
  </r>
  <r>
    <s v="CUST1292"/>
    <x v="292"/>
    <n v="30"/>
    <x v="0"/>
    <s v="Danielland"/>
    <s v="Minnesota"/>
    <s v="USA"/>
  </r>
  <r>
    <s v="CUST1293"/>
    <x v="293"/>
    <n v="56"/>
    <x v="1"/>
    <s v="North Daniel"/>
    <s v="Louisiana"/>
    <s v="USA"/>
  </r>
  <r>
    <s v="CUST1294"/>
    <x v="294"/>
    <n v="29"/>
    <x v="0"/>
    <s v="Port Richard"/>
    <s v="Montana"/>
    <s v="USA"/>
  </r>
  <r>
    <s v="CUST1295"/>
    <x v="295"/>
    <n v="19"/>
    <x v="1"/>
    <s v="North Michelleport"/>
    <s v="Kansas"/>
    <s v="USA"/>
  </r>
  <r>
    <s v="CUST1296"/>
    <x v="296"/>
    <n v="28"/>
    <x v="1"/>
    <s v="South David"/>
    <s v="West Virginia"/>
    <s v="USA"/>
  </r>
  <r>
    <s v="CUST1297"/>
    <x v="297"/>
    <n v="47"/>
    <x v="1"/>
    <s v="Lake Brett"/>
    <s v="Missouri"/>
    <s v="USA"/>
  </r>
  <r>
    <s v="CUST1298"/>
    <x v="298"/>
    <n v="64"/>
    <x v="0"/>
    <s v="New Joshuatown"/>
    <s v="Maine"/>
    <s v="USA"/>
  </r>
  <r>
    <s v="CUST1299"/>
    <x v="299"/>
    <n v="48"/>
    <x v="1"/>
    <s v="West Robinmouth"/>
    <s v="Louisiana"/>
    <s v="USA"/>
  </r>
  <r>
    <s v="CUST1300"/>
    <x v="300"/>
    <n v="29"/>
    <x v="0"/>
    <s v="Lake Melissashire"/>
    <s v="Oregon"/>
    <s v="USA"/>
  </r>
  <r>
    <s v="CUST1301"/>
    <x v="301"/>
    <n v="50"/>
    <x v="0"/>
    <s v="West Bruceburgh"/>
    <s v="Virginia"/>
    <s v="USA"/>
  </r>
  <r>
    <s v="CUST1302"/>
    <x v="302"/>
    <n v="36"/>
    <x v="0"/>
    <s v="Lake Charlotte"/>
    <s v="Arizona"/>
    <s v="USA"/>
  </r>
  <r>
    <s v="CUST1303"/>
    <x v="303"/>
    <n v="23"/>
    <x v="1"/>
    <s v="East Johntown"/>
    <s v="Delaware"/>
    <s v="USA"/>
  </r>
  <r>
    <s v="CUST1304"/>
    <x v="304"/>
    <n v="41"/>
    <x v="0"/>
    <s v="Port Jenniferton"/>
    <s v="Kansas"/>
    <s v="USA"/>
  </r>
  <r>
    <s v="CUST1305"/>
    <x v="305"/>
    <n v="64"/>
    <x v="0"/>
    <s v="West Joseph"/>
    <s v="Washington"/>
    <s v="USA"/>
  </r>
  <r>
    <s v="CUST1306"/>
    <x v="306"/>
    <n v="44"/>
    <x v="0"/>
    <s v="New Nicholasstad"/>
    <s v="Tennessee"/>
    <s v="USA"/>
  </r>
  <r>
    <s v="CUST1307"/>
    <x v="307"/>
    <n v="56"/>
    <x v="1"/>
    <s v="West Patriciaview"/>
    <s v="Alabama"/>
    <s v="USA"/>
  </r>
  <r>
    <s v="CUST1308"/>
    <x v="308"/>
    <n v="60"/>
    <x v="1"/>
    <s v="Sarahland"/>
    <s v="Iowa"/>
    <s v="USA"/>
  </r>
  <r>
    <s v="CUST1309"/>
    <x v="309"/>
    <n v="41"/>
    <x v="1"/>
    <s v="Randychester"/>
    <s v="California"/>
    <s v="USA"/>
  </r>
  <r>
    <s v="CUST1310"/>
    <x v="310"/>
    <n v="20"/>
    <x v="0"/>
    <s v="Joelside"/>
    <s v="Vermont"/>
    <s v="USA"/>
  </r>
  <r>
    <s v="CUST1311"/>
    <x v="311"/>
    <n v="35"/>
    <x v="0"/>
    <s v="Port Edwardmouth"/>
    <s v="Oregon"/>
    <s v="USA"/>
  </r>
  <r>
    <s v="CUST1312"/>
    <x v="312"/>
    <n v="47"/>
    <x v="1"/>
    <s v="Brianchester"/>
    <s v="Delaware"/>
    <s v="USA"/>
  </r>
  <r>
    <s v="CUST1313"/>
    <x v="313"/>
    <n v="62"/>
    <x v="0"/>
    <s v="Brownburgh"/>
    <s v="Maryland"/>
    <s v="USA"/>
  </r>
  <r>
    <s v="CUST1314"/>
    <x v="314"/>
    <n v="53"/>
    <x v="1"/>
    <s v="Anitaland"/>
    <s v="Washington"/>
    <s v="USA"/>
  </r>
  <r>
    <s v="CUST1315"/>
    <x v="315"/>
    <n v="49"/>
    <x v="0"/>
    <s v="Port Chad"/>
    <s v="Massachusetts"/>
    <s v="USA"/>
  </r>
  <r>
    <s v="CUST1316"/>
    <x v="316"/>
    <n v="34"/>
    <x v="0"/>
    <s v="Lake James"/>
    <s v="Maryland"/>
    <s v="USA"/>
  </r>
  <r>
    <s v="CUST1317"/>
    <x v="317"/>
    <n v="64"/>
    <x v="1"/>
    <s v="Richardsport"/>
    <s v="New Hampshire"/>
    <s v="USA"/>
  </r>
  <r>
    <s v="CUST1318"/>
    <x v="318"/>
    <n v="25"/>
    <x v="0"/>
    <s v="Monicaview"/>
    <s v="Kansas"/>
    <s v="USA"/>
  </r>
  <r>
    <s v="CUST1319"/>
    <x v="319"/>
    <n v="54"/>
    <x v="0"/>
    <s v="West Mathewside"/>
    <s v="Mississippi"/>
    <s v="USA"/>
  </r>
  <r>
    <s v="CUST1320"/>
    <x v="320"/>
    <n v="34"/>
    <x v="1"/>
    <s v="South Darrenland"/>
    <s v="Iowa"/>
    <s v="USA"/>
  </r>
  <r>
    <s v="CUST1321"/>
    <x v="321"/>
    <n v="21"/>
    <x v="1"/>
    <s v="Lake Alice"/>
    <s v="Tennessee"/>
    <s v="USA"/>
  </r>
  <r>
    <s v="CUST1322"/>
    <x v="322"/>
    <n v="54"/>
    <x v="0"/>
    <s v="North Nicole"/>
    <s v="Wyoming"/>
    <s v="USA"/>
  </r>
  <r>
    <s v="CUST1323"/>
    <x v="323"/>
    <n v="64"/>
    <x v="1"/>
    <s v="Whiteport"/>
    <s v="North Carolina"/>
    <s v="USA"/>
  </r>
  <r>
    <s v="CUST1324"/>
    <x v="324"/>
    <n v="58"/>
    <x v="0"/>
    <s v="South Zacharychester"/>
    <s v="Oklahoma"/>
    <s v="USA"/>
  </r>
  <r>
    <s v="CUST1325"/>
    <x v="325"/>
    <n v="60"/>
    <x v="0"/>
    <s v="East Matthew"/>
    <s v="Wisconsin"/>
    <s v="USA"/>
  </r>
  <r>
    <s v="CUST1326"/>
    <x v="326"/>
    <n v="58"/>
    <x v="1"/>
    <s v="Cindyton"/>
    <s v="Rhode Island"/>
    <s v="USA"/>
  </r>
  <r>
    <s v="CUST1327"/>
    <x v="327"/>
    <n v="62"/>
    <x v="1"/>
    <s v="Kellybury"/>
    <s v="New York"/>
    <s v="USA"/>
  </r>
  <r>
    <s v="CUST1328"/>
    <x v="328"/>
    <n v="46"/>
    <x v="0"/>
    <s v="Jessicaport"/>
    <s v="Minnesota"/>
    <s v="USA"/>
  </r>
  <r>
    <s v="CUST1329"/>
    <x v="329"/>
    <n v="62"/>
    <x v="1"/>
    <s v="Tiffanyshire"/>
    <s v="Minnesota"/>
    <s v="USA"/>
  </r>
  <r>
    <s v="CUST1330"/>
    <x v="330"/>
    <n v="54"/>
    <x v="0"/>
    <s v="South Jasontown"/>
    <s v="Illinois"/>
    <s v="USA"/>
  </r>
  <r>
    <s v="CUST1331"/>
    <x v="331"/>
    <n v="38"/>
    <x v="1"/>
    <s v="North Kathytown"/>
    <s v="Montana"/>
    <s v="USA"/>
  </r>
  <r>
    <s v="CUST1332"/>
    <x v="332"/>
    <n v="34"/>
    <x v="1"/>
    <s v="New Paulstad"/>
    <s v="Hawaii"/>
    <s v="USA"/>
  </r>
  <r>
    <s v="CUST1333"/>
    <x v="333"/>
    <n v="64"/>
    <x v="1"/>
    <s v="Johnsonbury"/>
    <s v="Georgia"/>
    <s v="USA"/>
  </r>
  <r>
    <s v="CUST1334"/>
    <x v="334"/>
    <n v="50"/>
    <x v="1"/>
    <s v="Donaldsontown"/>
    <s v="Connecticut"/>
    <s v="USA"/>
  </r>
  <r>
    <s v="CUST1335"/>
    <x v="335"/>
    <n v="37"/>
    <x v="0"/>
    <s v="West Brendamouth"/>
    <s v="North Carolina"/>
    <s v="USA"/>
  </r>
  <r>
    <s v="CUST1336"/>
    <x v="336"/>
    <n v="58"/>
    <x v="1"/>
    <s v="North Michaelborough"/>
    <s v="Oregon"/>
    <s v="USA"/>
  </r>
  <r>
    <s v="CUST1337"/>
    <x v="337"/>
    <n v="40"/>
    <x v="1"/>
    <s v="Ryanport"/>
    <s v="North Carolina"/>
    <s v="USA"/>
  </r>
  <r>
    <s v="CUST1338"/>
    <x v="338"/>
    <n v="46"/>
    <x v="1"/>
    <s v="Hudsonfort"/>
    <s v="Connecticut"/>
    <s v="USA"/>
  </r>
  <r>
    <s v="CUST1339"/>
    <x v="339"/>
    <n v="52"/>
    <x v="1"/>
    <s v="Stevensbury"/>
    <s v="Arizona"/>
    <s v="USA"/>
  </r>
  <r>
    <s v="CUST1340"/>
    <x v="340"/>
    <n v="27"/>
    <x v="0"/>
    <s v="Johntown"/>
    <s v="Colorado"/>
    <s v="USA"/>
  </r>
  <r>
    <s v="CUST1341"/>
    <x v="341"/>
    <n v="56"/>
    <x v="1"/>
    <s v="Lake Alyssaburgh"/>
    <s v="Illinois"/>
    <s v="USA"/>
  </r>
  <r>
    <s v="CUST1342"/>
    <x v="342"/>
    <n v="30"/>
    <x v="1"/>
    <s v="Amandaborough"/>
    <s v="Connecticut"/>
    <s v="USA"/>
  </r>
  <r>
    <s v="CUST1343"/>
    <x v="343"/>
    <n v="38"/>
    <x v="0"/>
    <s v="Cartershire"/>
    <s v="Virginia"/>
    <s v="USA"/>
  </r>
  <r>
    <s v="CUST1344"/>
    <x v="344"/>
    <n v="39"/>
    <x v="0"/>
    <s v="West Victoriaborough"/>
    <s v="New Mexico"/>
    <s v="USA"/>
  </r>
  <r>
    <s v="CUST1345"/>
    <x v="345"/>
    <n v="33"/>
    <x v="0"/>
    <s v="North Jonathan"/>
    <s v="Oklahoma"/>
    <s v="USA"/>
  </r>
  <r>
    <s v="CUST1346"/>
    <x v="346"/>
    <n v="58"/>
    <x v="1"/>
    <s v="Port Crystalberg"/>
    <s v="Tennessee"/>
    <s v="USA"/>
  </r>
  <r>
    <s v="CUST1347"/>
    <x v="347"/>
    <n v="39"/>
    <x v="1"/>
    <s v="Peggystad"/>
    <s v="Connecticut"/>
    <s v="USA"/>
  </r>
  <r>
    <s v="CUST1348"/>
    <x v="348"/>
    <n v="55"/>
    <x v="0"/>
    <s v="Shannonview"/>
    <s v="Pennsylvania"/>
    <s v="USA"/>
  </r>
  <r>
    <s v="CUST1349"/>
    <x v="349"/>
    <n v="31"/>
    <x v="0"/>
    <s v="New Angiefurt"/>
    <s v="Alaska"/>
    <s v="USA"/>
  </r>
  <r>
    <s v="CUST1350"/>
    <x v="350"/>
    <n v="26"/>
    <x v="0"/>
    <s v="Lake Allisonborough"/>
    <s v="Iowa"/>
    <s v="USA"/>
  </r>
  <r>
    <s v="CUST1351"/>
    <x v="351"/>
    <n v="25"/>
    <x v="1"/>
    <s v="North Samuel"/>
    <s v="Nebraska"/>
    <s v="USA"/>
  </r>
  <r>
    <s v="CUST1352"/>
    <x v="352"/>
    <n v="52"/>
    <x v="1"/>
    <s v="Port Saramouth"/>
    <s v="Wisconsin"/>
    <s v="USA"/>
  </r>
  <r>
    <s v="CUST1353"/>
    <x v="353"/>
    <n v="56"/>
    <x v="1"/>
    <s v="Westbury"/>
    <s v="Oregon"/>
    <s v="USA"/>
  </r>
  <r>
    <s v="CUST1354"/>
    <x v="354"/>
    <n v="38"/>
    <x v="0"/>
    <s v="Guerreroport"/>
    <s v="Connecticut"/>
    <s v="USA"/>
  </r>
  <r>
    <s v="CUST1355"/>
    <x v="355"/>
    <n v="20"/>
    <x v="0"/>
    <s v="North Johnfurt"/>
    <s v="Washington"/>
    <s v="USA"/>
  </r>
  <r>
    <s v="CUST1356"/>
    <x v="356"/>
    <n v="54"/>
    <x v="0"/>
    <s v="North Richard"/>
    <s v="Virginia"/>
    <s v="USA"/>
  </r>
  <r>
    <s v="CUST1357"/>
    <x v="357"/>
    <n v="41"/>
    <x v="0"/>
    <s v="Nealview"/>
    <s v="Tennessee"/>
    <s v="USA"/>
  </r>
  <r>
    <s v="CUST1358"/>
    <x v="358"/>
    <n v="60"/>
    <x v="1"/>
    <s v="West Johnmouth"/>
    <s v="Mississippi"/>
    <s v="USA"/>
  </r>
  <r>
    <s v="CUST1359"/>
    <x v="359"/>
    <n v="32"/>
    <x v="0"/>
    <s v="East Michaelton"/>
    <s v="Kansas"/>
    <s v="USA"/>
  </r>
  <r>
    <s v="CUST1360"/>
    <x v="360"/>
    <n v="34"/>
    <x v="0"/>
    <s v="Andersonside"/>
    <s v="Arkansas"/>
    <s v="USA"/>
  </r>
  <r>
    <s v="CUST1361"/>
    <x v="361"/>
    <n v="64"/>
    <x v="0"/>
    <s v="New Jessechester"/>
    <s v="Indiana"/>
    <s v="USA"/>
  </r>
  <r>
    <s v="CUST1362"/>
    <x v="362"/>
    <n v="60"/>
    <x v="0"/>
    <s v="Melvinton"/>
    <s v="Alaska"/>
    <s v="USA"/>
  </r>
  <r>
    <s v="CUST1363"/>
    <x v="363"/>
    <n v="23"/>
    <x v="0"/>
    <s v="Murphytown"/>
    <s v="Ohio"/>
    <s v="USA"/>
  </r>
  <r>
    <s v="CUST1364"/>
    <x v="364"/>
    <n v="58"/>
    <x v="0"/>
    <s v="Lake Johnside"/>
    <s v="Arizona"/>
    <s v="USA"/>
  </r>
  <r>
    <s v="CUST1365"/>
    <x v="365"/>
    <n v="63"/>
    <x v="1"/>
    <s v="Kellyside"/>
    <s v="Alaska"/>
    <s v="USA"/>
  </r>
  <r>
    <s v="CUST1366"/>
    <x v="366"/>
    <n v="40"/>
    <x v="1"/>
    <s v="North Theresa"/>
    <s v="Alabama"/>
    <s v="USA"/>
  </r>
  <r>
    <s v="CUST1367"/>
    <x v="367"/>
    <n v="51"/>
    <x v="0"/>
    <s v="Kaufmanfurt"/>
    <s v="Ohio"/>
    <s v="USA"/>
  </r>
  <r>
    <s v="CUST1368"/>
    <x v="368"/>
    <n v="34"/>
    <x v="1"/>
    <s v="West Mathew"/>
    <s v="New York"/>
    <s v="USA"/>
  </r>
  <r>
    <s v="CUST1369"/>
    <x v="369"/>
    <n v="20"/>
    <x v="1"/>
    <s v="West Bruce"/>
    <s v="Vermont"/>
    <s v="USA"/>
  </r>
  <r>
    <s v="CUST1370"/>
    <x v="370"/>
    <n v="45"/>
    <x v="0"/>
    <s v="Millston"/>
    <s v="Indiana"/>
    <s v="USA"/>
  </r>
  <r>
    <s v="CUST1371"/>
    <x v="371"/>
    <n v="21"/>
    <x v="1"/>
    <s v="Port Crystal"/>
    <s v="New Hampshire"/>
    <s v="USA"/>
  </r>
  <r>
    <s v="CUST1372"/>
    <x v="372"/>
    <n v="28"/>
    <x v="0"/>
    <s v="Vincentside"/>
    <s v="Ohio"/>
    <s v="USA"/>
  </r>
  <r>
    <s v="CUST1373"/>
    <x v="373"/>
    <n v="37"/>
    <x v="1"/>
    <s v="Simpsonfort"/>
    <s v="Maine"/>
    <s v="USA"/>
  </r>
  <r>
    <s v="CUST1374"/>
    <x v="374"/>
    <n v="60"/>
    <x v="0"/>
    <s v="Andersonburgh"/>
    <s v="Hawaii"/>
    <s v="USA"/>
  </r>
  <r>
    <s v="CUST1375"/>
    <x v="375"/>
    <n v="26"/>
    <x v="0"/>
    <s v="Port Richardshire"/>
    <s v="Minnesota"/>
    <s v="USA"/>
  </r>
  <r>
    <s v="CUST1376"/>
    <x v="376"/>
    <n v="30"/>
    <x v="0"/>
    <s v="Chambersberg"/>
    <s v="Connecticut"/>
    <s v="USA"/>
  </r>
  <r>
    <s v="CUST1377"/>
    <x v="377"/>
    <n v="39"/>
    <x v="1"/>
    <s v="Nathanshire"/>
    <s v="Maine"/>
    <s v="USA"/>
  </r>
  <r>
    <s v="CUST1378"/>
    <x v="378"/>
    <n v="44"/>
    <x v="1"/>
    <s v="Fischerborough"/>
    <s v="Delaware"/>
    <s v="USA"/>
  </r>
  <r>
    <s v="CUST1379"/>
    <x v="379"/>
    <n v="34"/>
    <x v="1"/>
    <s v="West Jeffreyburgh"/>
    <s v="Iowa"/>
    <s v="USA"/>
  </r>
  <r>
    <s v="CUST1380"/>
    <x v="380"/>
    <n v="23"/>
    <x v="0"/>
    <s v="South Cassandrachester"/>
    <s v="Rhode Island"/>
    <s v="USA"/>
  </r>
  <r>
    <s v="CUST1381"/>
    <x v="381"/>
    <n v="50"/>
    <x v="0"/>
    <s v="Andrewsland"/>
    <s v="Alabama"/>
    <s v="USA"/>
  </r>
  <r>
    <s v="CUST1382"/>
    <x v="382"/>
    <n v="20"/>
    <x v="1"/>
    <s v="Novakstad"/>
    <s v="California"/>
    <s v="USA"/>
  </r>
  <r>
    <s v="CUST1383"/>
    <x v="383"/>
    <n v="27"/>
    <x v="1"/>
    <s v="Jennifertown"/>
    <s v="South Carolina"/>
    <s v="USA"/>
  </r>
  <r>
    <s v="CUST1384"/>
    <x v="384"/>
    <n v="52"/>
    <x v="1"/>
    <s v="North Michael"/>
    <s v="Iowa"/>
    <s v="USA"/>
  </r>
  <r>
    <s v="CUST1385"/>
    <x v="385"/>
    <n v="60"/>
    <x v="0"/>
    <s v="Lake Brandontown"/>
    <s v="South Carolina"/>
    <s v="USA"/>
  </r>
  <r>
    <s v="CUST1386"/>
    <x v="386"/>
    <n v="18"/>
    <x v="1"/>
    <s v="West Laura"/>
    <s v="Maryland"/>
    <s v="USA"/>
  </r>
  <r>
    <s v="CUST1387"/>
    <x v="387"/>
    <n v="28"/>
    <x v="1"/>
    <s v="New Dawn"/>
    <s v="New Jersey"/>
    <s v="USA"/>
  </r>
  <r>
    <s v="CUST1388"/>
    <x v="388"/>
    <n v="53"/>
    <x v="0"/>
    <s v="Stevensshire"/>
    <s v="Missouri"/>
    <s v="USA"/>
  </r>
  <r>
    <s v="CUST1389"/>
    <x v="389"/>
    <n v="50"/>
    <x v="0"/>
    <s v="Joseland"/>
    <s v="Nebraska"/>
    <s v="USA"/>
  </r>
  <r>
    <s v="CUST1390"/>
    <x v="390"/>
    <n v="56"/>
    <x v="0"/>
    <s v="Deniseberg"/>
    <s v="Arkansas"/>
    <s v="USA"/>
  </r>
  <r>
    <s v="CUST1391"/>
    <x v="391"/>
    <n v="40"/>
    <x v="1"/>
    <s v="Dawnstad"/>
    <s v="Oregon"/>
    <s v="USA"/>
  </r>
  <r>
    <s v="CUST1392"/>
    <x v="392"/>
    <n v="46"/>
    <x v="0"/>
    <s v="Gutierrezstad"/>
    <s v="Missouri"/>
    <s v="USA"/>
  </r>
  <r>
    <s v="CUST1393"/>
    <x v="393"/>
    <n v="46"/>
    <x v="0"/>
    <s v="Stewartchester"/>
    <s v="Utah"/>
    <s v="USA"/>
  </r>
  <r>
    <s v="CUST1394"/>
    <x v="394"/>
    <n v="43"/>
    <x v="1"/>
    <s v="Cannonberg"/>
    <s v="Connecticut"/>
    <s v="USA"/>
  </r>
  <r>
    <s v="CUST1395"/>
    <x v="395"/>
    <n v="50"/>
    <x v="0"/>
    <s v="Lake Morganland"/>
    <s v="Kansas"/>
    <s v="USA"/>
  </r>
  <r>
    <s v="CUST1396"/>
    <x v="396"/>
    <n v="25"/>
    <x v="1"/>
    <s v="Parkerview"/>
    <s v="New York"/>
    <s v="USA"/>
  </r>
  <r>
    <s v="CUST1397"/>
    <x v="397"/>
    <n v="62"/>
    <x v="1"/>
    <s v="East Jennifer"/>
    <s v="Kansas"/>
    <s v="USA"/>
  </r>
  <r>
    <s v="CUST1398"/>
    <x v="398"/>
    <n v="54"/>
    <x v="0"/>
    <s v="Cheyenneborough"/>
    <s v="New Hampshire"/>
    <s v="USA"/>
  </r>
  <r>
    <s v="CUST1399"/>
    <x v="399"/>
    <n v="27"/>
    <x v="0"/>
    <s v="New Edward"/>
    <s v="Maine"/>
    <s v="USA"/>
  </r>
  <r>
    <s v="CUST1400"/>
    <x v="400"/>
    <n v="57"/>
    <x v="1"/>
    <s v="Bookertown"/>
    <s v="Oklahoma"/>
    <s v="USA"/>
  </r>
  <r>
    <s v="CUST1401"/>
    <x v="401"/>
    <n v="51"/>
    <x v="1"/>
    <s v="Leahmouth"/>
    <s v="Nevada"/>
    <s v="USA"/>
  </r>
  <r>
    <s v="CUST1402"/>
    <x v="402"/>
    <n v="31"/>
    <x v="0"/>
    <s v="Brandonville"/>
    <s v="Mississippi"/>
    <s v="USA"/>
  </r>
  <r>
    <s v="CUST1403"/>
    <x v="403"/>
    <n v="34"/>
    <x v="0"/>
    <s v="Lake Lisaland"/>
    <s v="Louisiana"/>
    <s v="USA"/>
  </r>
  <r>
    <s v="CUST1404"/>
    <x v="404"/>
    <n v="22"/>
    <x v="1"/>
    <s v="South Angela"/>
    <s v="Arkansas"/>
    <s v="USA"/>
  </r>
  <r>
    <s v="CUST1405"/>
    <x v="405"/>
    <n v="18"/>
    <x v="1"/>
    <s v="Garciaview"/>
    <s v="Louisiana"/>
    <s v="USA"/>
  </r>
  <r>
    <s v="CUST1406"/>
    <x v="406"/>
    <n v="23"/>
    <x v="1"/>
    <s v="North Michaelfurt"/>
    <s v="Wisconsin"/>
    <s v="USA"/>
  </r>
  <r>
    <s v="CUST1407"/>
    <x v="407"/>
    <n v="33"/>
    <x v="0"/>
    <s v="Ashleymouth"/>
    <s v="Maryland"/>
    <s v="USA"/>
  </r>
  <r>
    <s v="CUST1408"/>
    <x v="408"/>
    <n v="36"/>
    <x v="0"/>
    <s v="Port Joshuaville"/>
    <s v="New Jersey"/>
    <s v="USA"/>
  </r>
  <r>
    <s v="CUST1409"/>
    <x v="409"/>
    <n v="55"/>
    <x v="0"/>
    <s v="Kathleenport"/>
    <s v="Wyoming"/>
    <s v="USA"/>
  </r>
  <r>
    <s v="CUST1410"/>
    <x v="410"/>
    <n v="48"/>
    <x v="1"/>
    <s v="South Edwin"/>
    <s v="New Jersey"/>
    <s v="USA"/>
  </r>
  <r>
    <s v="CUST1411"/>
    <x v="411"/>
    <n v="63"/>
    <x v="0"/>
    <s v="West Rebecca"/>
    <s v="Ohio"/>
    <s v="USA"/>
  </r>
  <r>
    <s v="CUST1412"/>
    <x v="412"/>
    <n v="23"/>
    <x v="1"/>
    <s v="East Andrea"/>
    <s v="Michigan"/>
    <s v="USA"/>
  </r>
  <r>
    <s v="CUST1413"/>
    <x v="413"/>
    <n v="59"/>
    <x v="1"/>
    <s v="Andrewsfurt"/>
    <s v="Idaho"/>
    <s v="USA"/>
  </r>
  <r>
    <s v="CUST1414"/>
    <x v="414"/>
    <n v="35"/>
    <x v="1"/>
    <s v="East Patriciafort"/>
    <s v="Missouri"/>
    <s v="USA"/>
  </r>
  <r>
    <s v="CUST1415"/>
    <x v="415"/>
    <n v="26"/>
    <x v="1"/>
    <s v="Kramerview"/>
    <s v="Alaska"/>
    <s v="USA"/>
  </r>
  <r>
    <s v="CUST1416"/>
    <x v="416"/>
    <n v="46"/>
    <x v="0"/>
    <s v="Marthaborough"/>
    <s v="Wisconsin"/>
    <s v="USA"/>
  </r>
  <r>
    <s v="CUST1417"/>
    <x v="417"/>
    <n v="64"/>
    <x v="1"/>
    <s v="Kimburgh"/>
    <s v="North Carolina"/>
    <s v="USA"/>
  </r>
  <r>
    <s v="CUST1418"/>
    <x v="418"/>
    <n v="60"/>
    <x v="1"/>
    <s v="West Mario"/>
    <s v="New Hampshire"/>
    <s v="USA"/>
  </r>
  <r>
    <s v="CUST1419"/>
    <x v="419"/>
    <n v="33"/>
    <x v="0"/>
    <s v="Lake David"/>
    <s v="Mississippi"/>
    <s v="USA"/>
  </r>
  <r>
    <s v="CUST1420"/>
    <x v="420"/>
    <n v="60"/>
    <x v="0"/>
    <s v="New Benjamin"/>
    <s v="North Carolina"/>
    <s v="USA"/>
  </r>
  <r>
    <s v="CUST1421"/>
    <x v="421"/>
    <n v="45"/>
    <x v="1"/>
    <s v="East Amy"/>
    <s v="Washington"/>
    <s v="USA"/>
  </r>
  <r>
    <s v="CUST1422"/>
    <x v="422"/>
    <n v="42"/>
    <x v="1"/>
    <s v="Aliciahaven"/>
    <s v="Kansas"/>
    <s v="USA"/>
  </r>
  <r>
    <s v="CUST1423"/>
    <x v="423"/>
    <n v="35"/>
    <x v="0"/>
    <s v="New Katherine"/>
    <s v="Kansas"/>
    <s v="USA"/>
  </r>
  <r>
    <s v="CUST1424"/>
    <x v="424"/>
    <n v="53"/>
    <x v="0"/>
    <s v="Lake Alexandra"/>
    <s v="North Carolina"/>
    <s v="USA"/>
  </r>
  <r>
    <s v="CUST1425"/>
    <x v="425"/>
    <n v="40"/>
    <x v="0"/>
    <s v="Lake Monique"/>
    <s v="Utah"/>
    <s v="USA"/>
  </r>
  <r>
    <s v="CUST1426"/>
    <x v="426"/>
    <n v="28"/>
    <x v="0"/>
    <s v="Aguilarland"/>
    <s v="North Carolina"/>
    <s v="USA"/>
  </r>
  <r>
    <s v="CUST1427"/>
    <x v="427"/>
    <n v="18"/>
    <x v="1"/>
    <s v="South Robert"/>
    <s v="Maine"/>
    <s v="USA"/>
  </r>
  <r>
    <s v="CUST1428"/>
    <x v="428"/>
    <n v="27"/>
    <x v="1"/>
    <s v="Hartmouth"/>
    <s v="Louisiana"/>
    <s v="USA"/>
  </r>
  <r>
    <s v="CUST1429"/>
    <x v="429"/>
    <n v="43"/>
    <x v="0"/>
    <s v="Davidchester"/>
    <s v="Idaho"/>
    <s v="USA"/>
  </r>
  <r>
    <s v="CUST1430"/>
    <x v="430"/>
    <n v="36"/>
    <x v="1"/>
    <s v="Josephchester"/>
    <s v="New Jersey"/>
    <s v="USA"/>
  </r>
  <r>
    <s v="CUST1431"/>
    <x v="431"/>
    <n v="27"/>
    <x v="0"/>
    <s v="South Andrewport"/>
    <s v="California"/>
    <s v="USA"/>
  </r>
  <r>
    <s v="CUST1432"/>
    <x v="432"/>
    <n v="37"/>
    <x v="0"/>
    <s v="Phyllisport"/>
    <s v="New Jersey"/>
    <s v="USA"/>
  </r>
  <r>
    <s v="CUST1433"/>
    <x v="433"/>
    <n v="51"/>
    <x v="1"/>
    <s v="Williamsberg"/>
    <s v="New York"/>
    <s v="USA"/>
  </r>
  <r>
    <s v="CUST1434"/>
    <x v="434"/>
    <n v="48"/>
    <x v="1"/>
    <s v="New Sarah"/>
    <s v="Indiana"/>
    <s v="USA"/>
  </r>
  <r>
    <s v="CUST1435"/>
    <x v="435"/>
    <n v="37"/>
    <x v="1"/>
    <s v="Wesleyhaven"/>
    <s v="Idaho"/>
    <s v="USA"/>
  </r>
  <r>
    <s v="CUST1436"/>
    <x v="436"/>
    <n v="61"/>
    <x v="0"/>
    <s v="South Michellebury"/>
    <s v="South Dakota"/>
    <s v="USA"/>
  </r>
  <r>
    <s v="CUST1437"/>
    <x v="437"/>
    <n v="47"/>
    <x v="1"/>
    <s v="East Davidmouth"/>
    <s v="New Hampshire"/>
    <s v="USA"/>
  </r>
  <r>
    <s v="CUST1438"/>
    <x v="438"/>
    <n v="59"/>
    <x v="1"/>
    <s v="Amberburgh"/>
    <s v="Tennessee"/>
    <s v="USA"/>
  </r>
  <r>
    <s v="CUST1439"/>
    <x v="439"/>
    <n v="53"/>
    <x v="0"/>
    <s v="North Daniel"/>
    <s v="Michigan"/>
    <s v="USA"/>
  </r>
  <r>
    <s v="CUST1440"/>
    <x v="440"/>
    <n v="60"/>
    <x v="0"/>
    <s v="Justinberg"/>
    <s v="North Dakota"/>
    <s v="USA"/>
  </r>
  <r>
    <s v="CUST1441"/>
    <x v="441"/>
    <n v="31"/>
    <x v="0"/>
    <s v="Jonesstad"/>
    <s v="Wisconsin"/>
    <s v="USA"/>
  </r>
  <r>
    <s v="CUST1442"/>
    <x v="442"/>
    <n v="42"/>
    <x v="1"/>
    <s v="North Maryfort"/>
    <s v="Oregon"/>
    <s v="USA"/>
  </r>
  <r>
    <s v="CUST1443"/>
    <x v="443"/>
    <n v="51"/>
    <x v="0"/>
    <s v="New Donnabury"/>
    <s v="Texas"/>
    <s v="USA"/>
  </r>
  <r>
    <s v="CUST1444"/>
    <x v="444"/>
    <n v="19"/>
    <x v="0"/>
    <s v="Jessicaland"/>
    <s v="Wyoming"/>
    <s v="USA"/>
  </r>
  <r>
    <s v="CUST1445"/>
    <x v="445"/>
    <n v="41"/>
    <x v="1"/>
    <s v="Mcfarlandmouth"/>
    <s v="Virginia"/>
    <s v="USA"/>
  </r>
  <r>
    <s v="CUST1446"/>
    <x v="446"/>
    <n v="35"/>
    <x v="0"/>
    <s v="West Jorge"/>
    <s v="Oklahoma"/>
    <s v="USA"/>
  </r>
  <r>
    <s v="CUST1447"/>
    <x v="447"/>
    <n v="45"/>
    <x v="0"/>
    <s v="Paulside"/>
    <s v="North Carolina"/>
    <s v="USA"/>
  </r>
  <r>
    <s v="CUST1448"/>
    <x v="448"/>
    <n v="64"/>
    <x v="1"/>
    <s v="Smithville"/>
    <s v="Wyoming"/>
    <s v="USA"/>
  </r>
  <r>
    <s v="CUST1449"/>
    <x v="449"/>
    <n v="29"/>
    <x v="0"/>
    <s v="Port Hannahport"/>
    <s v="Ohio"/>
    <s v="USA"/>
  </r>
  <r>
    <s v="CUST1450"/>
    <x v="450"/>
    <n v="59"/>
    <x v="0"/>
    <s v="Lake Meganstad"/>
    <s v="Nebraska"/>
    <s v="USA"/>
  </r>
  <r>
    <s v="CUST1451"/>
    <x v="451"/>
    <n v="46"/>
    <x v="0"/>
    <s v="Josephmouth"/>
    <s v="New Mexico"/>
    <s v="USA"/>
  </r>
  <r>
    <s v="CUST1452"/>
    <x v="452"/>
    <n v="60"/>
    <x v="1"/>
    <s v="New Laura"/>
    <s v="Mississippi"/>
    <s v="USA"/>
  </r>
  <r>
    <s v="CUST1453"/>
    <x v="453"/>
    <n v="62"/>
    <x v="1"/>
    <s v="Lake Carolyn"/>
    <s v="Hawaii"/>
    <s v="USA"/>
  </r>
  <r>
    <s v="CUST1454"/>
    <x v="454"/>
    <n v="60"/>
    <x v="0"/>
    <s v="Johnsonville"/>
    <s v="Oklahoma"/>
    <s v="USA"/>
  </r>
  <r>
    <s v="CUST1455"/>
    <x v="455"/>
    <n v="54"/>
    <x v="0"/>
    <s v="East Yvette"/>
    <s v="Illinois"/>
    <s v="USA"/>
  </r>
  <r>
    <s v="CUST1456"/>
    <x v="456"/>
    <n v="59"/>
    <x v="1"/>
    <s v="South Barbara"/>
    <s v="Arkansas"/>
    <s v="USA"/>
  </r>
  <r>
    <s v="CUST1457"/>
    <x v="457"/>
    <n v="59"/>
    <x v="0"/>
    <s v="Hubbardborough"/>
    <s v="Kentucky"/>
    <s v="USA"/>
  </r>
  <r>
    <s v="CUST1458"/>
    <x v="458"/>
    <n v="62"/>
    <x v="1"/>
    <s v="Port Taylorberg"/>
    <s v="Pennsylvania"/>
    <s v="USA"/>
  </r>
  <r>
    <s v="CUST1459"/>
    <x v="208"/>
    <n v="29"/>
    <x v="1"/>
    <s v="Brandontown"/>
    <s v="South Carolina"/>
    <s v="USA"/>
  </r>
  <r>
    <s v="CUST1460"/>
    <x v="459"/>
    <n v="35"/>
    <x v="0"/>
    <s v="Hughesview"/>
    <s v="Iowa"/>
    <s v="USA"/>
  </r>
  <r>
    <s v="CUST1461"/>
    <x v="460"/>
    <n v="60"/>
    <x v="1"/>
    <s v="East Julie"/>
    <s v="Kansas"/>
    <s v="USA"/>
  </r>
  <r>
    <s v="CUST1462"/>
    <x v="461"/>
    <n v="34"/>
    <x v="1"/>
    <s v="Burkefurt"/>
    <s v="West Virginia"/>
    <s v="USA"/>
  </r>
  <r>
    <s v="CUST1463"/>
    <x v="462"/>
    <n v="36"/>
    <x v="1"/>
    <s v="Port Anthony"/>
    <s v="Connecticut"/>
    <s v="USA"/>
  </r>
  <r>
    <s v="CUST1464"/>
    <x v="463"/>
    <n v="45"/>
    <x v="1"/>
    <s v="Grayland"/>
    <s v="Washington"/>
    <s v="USA"/>
  </r>
  <r>
    <s v="CUST1465"/>
    <x v="464"/>
    <n v="28"/>
    <x v="1"/>
    <s v="Hartmanside"/>
    <s v="North Carolina"/>
    <s v="USA"/>
  </r>
  <r>
    <s v="CUST1466"/>
    <x v="465"/>
    <n v="18"/>
    <x v="0"/>
    <s v="Espinozaberg"/>
    <s v="Minnesota"/>
    <s v="USA"/>
  </r>
  <r>
    <s v="CUST1467"/>
    <x v="466"/>
    <n v="63"/>
    <x v="1"/>
    <s v="Oneillfurt"/>
    <s v="Vermont"/>
    <s v="USA"/>
  </r>
  <r>
    <s v="CUST1468"/>
    <x v="467"/>
    <n v="45"/>
    <x v="0"/>
    <s v="Bergermouth"/>
    <s v="Vermont"/>
    <s v="USA"/>
  </r>
  <r>
    <s v="CUST1469"/>
    <x v="468"/>
    <n v="19"/>
    <x v="0"/>
    <s v="East Audrey"/>
    <s v="Utah"/>
    <s v="USA"/>
  </r>
  <r>
    <s v="CUST1470"/>
    <x v="469"/>
    <n v="21"/>
    <x v="1"/>
    <s v="Kanebury"/>
    <s v="New Hampshire"/>
    <s v="USA"/>
  </r>
  <r>
    <s v="CUST1471"/>
    <x v="470"/>
    <n v="42"/>
    <x v="0"/>
    <s v="Mcdanielfurt"/>
    <s v="Montana"/>
    <s v="USA"/>
  </r>
  <r>
    <s v="CUST1472"/>
    <x v="471"/>
    <n v="42"/>
    <x v="0"/>
    <s v="Tylermouth"/>
    <s v="Massachusetts"/>
    <s v="USA"/>
  </r>
  <r>
    <s v="CUST1473"/>
    <x v="472"/>
    <n v="53"/>
    <x v="0"/>
    <s v="Chambersfurt"/>
    <s v="Wisconsin"/>
    <s v="USA"/>
  </r>
  <r>
    <s v="CUST1474"/>
    <x v="473"/>
    <n v="32"/>
    <x v="1"/>
    <s v="East Christopherhaven"/>
    <s v="South Dakota"/>
    <s v="USA"/>
  </r>
  <r>
    <s v="CUST1475"/>
    <x v="474"/>
    <n v="18"/>
    <x v="1"/>
    <s v="Lake Michael"/>
    <s v="Vermont"/>
    <s v="USA"/>
  </r>
  <r>
    <s v="CUST1476"/>
    <x v="475"/>
    <n v="33"/>
    <x v="1"/>
    <s v="Anthonymouth"/>
    <s v="Oklahoma"/>
    <s v="USA"/>
  </r>
  <r>
    <s v="CUST1477"/>
    <x v="476"/>
    <n v="41"/>
    <x v="1"/>
    <s v="West Kelseyberg"/>
    <s v="Kansas"/>
    <s v="USA"/>
  </r>
  <r>
    <s v="CUST1478"/>
    <x v="477"/>
    <n v="59"/>
    <x v="0"/>
    <s v="West Sarah"/>
    <s v="South Dakota"/>
    <s v="USA"/>
  </r>
  <r>
    <s v="CUST1479"/>
    <x v="478"/>
    <n v="40"/>
    <x v="0"/>
    <s v="New Jamesview"/>
    <s v="West Virginia"/>
    <s v="USA"/>
  </r>
  <r>
    <s v="CUST1480"/>
    <x v="479"/>
    <n v="33"/>
    <x v="0"/>
    <s v="Robinchester"/>
    <s v="Florida"/>
    <s v="USA"/>
  </r>
  <r>
    <s v="CUST1481"/>
    <x v="480"/>
    <n v="21"/>
    <x v="0"/>
    <s v="Kelseybury"/>
    <s v="Georgia"/>
    <s v="USA"/>
  </r>
  <r>
    <s v="CUST1482"/>
    <x v="481"/>
    <n v="26"/>
    <x v="0"/>
    <s v="West Tylerfort"/>
    <s v="Kentucky"/>
    <s v="USA"/>
  </r>
  <r>
    <s v="CUST1483"/>
    <x v="409"/>
    <n v="48"/>
    <x v="0"/>
    <s v="East Rodney"/>
    <s v="Nevada"/>
    <s v="USA"/>
  </r>
  <r>
    <s v="CUST1484"/>
    <x v="482"/>
    <n v="32"/>
    <x v="0"/>
    <s v="West Markton"/>
    <s v="Massachusetts"/>
    <s v="USA"/>
  </r>
  <r>
    <s v="CUST1485"/>
    <x v="483"/>
    <n v="46"/>
    <x v="1"/>
    <s v="East Dillonview"/>
    <s v="Virginia"/>
    <s v="USA"/>
  </r>
  <r>
    <s v="CUST1486"/>
    <x v="484"/>
    <n v="22"/>
    <x v="1"/>
    <s v="Lake April"/>
    <s v="Vermont"/>
    <s v="USA"/>
  </r>
  <r>
    <s v="CUST1487"/>
    <x v="485"/>
    <n v="36"/>
    <x v="1"/>
    <s v="East Patriciastad"/>
    <s v="Utah"/>
    <s v="USA"/>
  </r>
  <r>
    <s v="CUST1488"/>
    <x v="486"/>
    <n v="23"/>
    <x v="1"/>
    <s v="South Davidport"/>
    <s v="California"/>
    <s v="USA"/>
  </r>
  <r>
    <s v="CUST1489"/>
    <x v="487"/>
    <n v="42"/>
    <x v="1"/>
    <s v="Lake Elizabethside"/>
    <s v="Indiana"/>
    <s v="USA"/>
  </r>
  <r>
    <s v="CUST1490"/>
    <x v="488"/>
    <n v="23"/>
    <x v="0"/>
    <s v="North Nataliemouth"/>
    <s v="Maryland"/>
    <s v="USA"/>
  </r>
  <r>
    <s v="CUST1491"/>
    <x v="489"/>
    <n v="52"/>
    <x v="1"/>
    <s v="Kellyberg"/>
    <s v="South Dakota"/>
    <s v="USA"/>
  </r>
  <r>
    <s v="CUST1492"/>
    <x v="490"/>
    <n v="59"/>
    <x v="1"/>
    <s v="Port Carol"/>
    <s v="Florida"/>
    <s v="USA"/>
  </r>
  <r>
    <s v="CUST1493"/>
    <x v="491"/>
    <n v="28"/>
    <x v="0"/>
    <s v="South William"/>
    <s v="Alabama"/>
    <s v="USA"/>
  </r>
  <r>
    <s v="CUST1494"/>
    <x v="492"/>
    <n v="21"/>
    <x v="0"/>
    <s v="Port Cheryl"/>
    <s v="Texas"/>
    <s v="USA"/>
  </r>
  <r>
    <s v="CUST1495"/>
    <x v="493"/>
    <n v="23"/>
    <x v="1"/>
    <s v="Bryanmouth"/>
    <s v="Delaware"/>
    <s v="USA"/>
  </r>
  <r>
    <s v="CUST1496"/>
    <x v="494"/>
    <n v="56"/>
    <x v="0"/>
    <s v="North Seanfurt"/>
    <s v="Ohio"/>
    <s v="USA"/>
  </r>
  <r>
    <s v="CUST1497"/>
    <x v="495"/>
    <n v="47"/>
    <x v="1"/>
    <s v="Port William"/>
    <s v="New York"/>
    <s v="USA"/>
  </r>
  <r>
    <s v="CUST1498"/>
    <x v="496"/>
    <n v="35"/>
    <x v="0"/>
    <s v="Snyderfurt"/>
    <s v="New Mexico"/>
    <s v="USA"/>
  </r>
  <r>
    <s v="CUST1499"/>
    <x v="497"/>
    <n v="27"/>
    <x v="1"/>
    <s v="East Valerieview"/>
    <s v="Oregon"/>
    <s v="USA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PROD0"/>
    <x v="0"/>
    <x v="0"/>
    <s v="Computer"/>
    <x v="0"/>
    <n v="112.42"/>
    <n v="416"/>
  </r>
  <r>
    <s v="PROD1"/>
    <x v="1"/>
    <x v="1"/>
    <s v="Tops"/>
    <x v="1"/>
    <n v="342.56"/>
    <n v="181"/>
  </r>
  <r>
    <s v="PROD2"/>
    <x v="2"/>
    <x v="1"/>
    <s v="Outerwear"/>
    <x v="2"/>
    <n v="254.04361702127662"/>
    <n v="352"/>
  </r>
  <r>
    <s v="PROD3"/>
    <x v="3"/>
    <x v="1"/>
    <s v="Outerwear"/>
    <x v="3"/>
    <n v="364.67"/>
    <n v="452"/>
  </r>
  <r>
    <s v="PROD4"/>
    <x v="4"/>
    <x v="1"/>
    <s v="Bottoms"/>
    <x v="4"/>
    <n v="306.45999999999998"/>
    <n v="487"/>
  </r>
  <r>
    <s v="PROD5"/>
    <x v="5"/>
    <x v="1"/>
    <s v="Accessories"/>
    <x v="5"/>
    <n v="261"/>
    <n v="59"/>
  </r>
  <r>
    <s v="PROD6"/>
    <x v="6"/>
    <x v="2"/>
    <s v="Skincare"/>
    <x v="6"/>
    <n v="312.8"/>
    <n v="350"/>
  </r>
  <r>
    <s v="PROD7"/>
    <x v="7"/>
    <x v="3"/>
    <s v="Lighting"/>
    <x v="7"/>
    <n v="218.86"/>
    <n v="170"/>
  </r>
  <r>
    <s v="PROD8"/>
    <x v="8"/>
    <x v="0"/>
    <s v="Audio"/>
    <x v="8"/>
    <n v="439.07"/>
    <n v="142"/>
  </r>
  <r>
    <s v="PROD9"/>
    <x v="9"/>
    <x v="4"/>
    <s v="Fitness"/>
    <x v="9"/>
    <n v="495.72"/>
    <n v="323"/>
  </r>
  <r>
    <s v="PROD10"/>
    <x v="10"/>
    <x v="3"/>
    <s v="Kitchen"/>
    <x v="10"/>
    <n v="298.86"/>
    <n v="308"/>
  </r>
  <r>
    <s v="PROD11"/>
    <x v="11"/>
    <x v="0"/>
    <s v="Accessories"/>
    <x v="11"/>
    <n v="449.4"/>
    <n v="273.49484536082474"/>
  </r>
  <r>
    <s v="PROD12"/>
    <x v="12"/>
    <x v="2"/>
    <s v="Haircare"/>
    <x v="12"/>
    <n v="115.82"/>
    <n v="460"/>
  </r>
  <r>
    <s v="PROD13"/>
    <x v="13"/>
    <x v="0"/>
    <s v="Accessories"/>
    <x v="13"/>
    <n v="242.23"/>
    <n v="453"/>
  </r>
  <r>
    <s v="PROD14"/>
    <x v="14"/>
    <x v="3"/>
    <s v="Decor"/>
    <x v="14"/>
    <n v="48.01"/>
    <n v="439"/>
  </r>
  <r>
    <s v="PROD15"/>
    <x v="15"/>
    <x v="0"/>
    <s v="Appliances"/>
    <x v="15"/>
    <n v="465.34"/>
    <n v="301"/>
  </r>
  <r>
    <s v="PROD16"/>
    <x v="16"/>
    <x v="2"/>
    <s v="Grooming"/>
    <x v="16"/>
    <n v="337.42"/>
    <n v="256"/>
  </r>
  <r>
    <s v="PROD17"/>
    <x v="17"/>
    <x v="4"/>
    <s v="Accessories"/>
    <x v="17"/>
    <n v="144.53"/>
    <n v="367"/>
  </r>
  <r>
    <s v="PROD18"/>
    <x v="18"/>
    <x v="1"/>
    <s v="Bottoms"/>
    <x v="18"/>
    <n v="254.04361702127662"/>
    <n v="343"/>
  </r>
  <r>
    <s v="PROD19"/>
    <x v="19"/>
    <x v="4"/>
    <s v="Equipment"/>
    <x v="19"/>
    <n v="21.34"/>
    <n v="65"/>
  </r>
  <r>
    <s v="PROD20"/>
    <x v="20"/>
    <x v="4"/>
    <s v="Accessories"/>
    <x v="20"/>
    <n v="131.51"/>
    <n v="273.49484536082474"/>
  </r>
  <r>
    <s v="PROD21"/>
    <x v="21"/>
    <x v="3"/>
    <s v="Storage"/>
    <x v="21"/>
    <n v="123.46"/>
    <n v="76"/>
  </r>
  <r>
    <s v="PROD22"/>
    <x v="22"/>
    <x v="4"/>
    <s v="Equipment"/>
    <x v="22"/>
    <n v="484.62"/>
    <n v="432"/>
  </r>
  <r>
    <s v="PROD23"/>
    <x v="23"/>
    <x v="1"/>
    <s v="Tops"/>
    <x v="23"/>
    <n v="254.04361702127662"/>
    <n v="360"/>
  </r>
  <r>
    <s v="PROD24"/>
    <x v="24"/>
    <x v="4"/>
    <s v="Outdoor"/>
    <x v="24"/>
    <n v="166.06"/>
    <n v="340"/>
  </r>
  <r>
    <s v="PROD25"/>
    <x v="25"/>
    <x v="1"/>
    <s v="Accessories"/>
    <x v="25"/>
    <n v="174.02"/>
    <n v="268"/>
  </r>
  <r>
    <s v="PROD26"/>
    <x v="26"/>
    <x v="0"/>
    <s v="Audio"/>
    <x v="26"/>
    <n v="322.41000000000003"/>
    <n v="213"/>
  </r>
  <r>
    <s v="PROD27"/>
    <x v="27"/>
    <x v="3"/>
    <s v="Decor"/>
    <x v="27"/>
    <n v="254.04361702127662"/>
    <n v="378"/>
  </r>
  <r>
    <s v="PROD28"/>
    <x v="28"/>
    <x v="4"/>
    <s v="Accessories"/>
    <x v="28"/>
    <n v="38.76"/>
    <n v="137"/>
  </r>
  <r>
    <s v="PROD29"/>
    <x v="29"/>
    <x v="3"/>
    <s v="Decor"/>
    <x v="29"/>
    <n v="218.48"/>
    <n v="276"/>
  </r>
  <r>
    <s v="PROD30"/>
    <x v="30"/>
    <x v="3"/>
    <s v="Kitchen"/>
    <x v="30"/>
    <n v="19.52"/>
    <n v="57"/>
  </r>
  <r>
    <s v="PROD31"/>
    <x v="31"/>
    <x v="4"/>
    <s v="Team Sports"/>
    <x v="31"/>
    <n v="204.39"/>
    <n v="281"/>
  </r>
  <r>
    <s v="PROD32"/>
    <x v="32"/>
    <x v="2"/>
    <s v="Skincare"/>
    <x v="32"/>
    <n v="283.83"/>
    <n v="244"/>
  </r>
  <r>
    <s v="PROD33"/>
    <x v="33"/>
    <x v="3"/>
    <s v="Decor"/>
    <x v="33"/>
    <n v="179.77"/>
    <n v="305"/>
  </r>
  <r>
    <s v="PROD34"/>
    <x v="34"/>
    <x v="0"/>
    <s v="Computer"/>
    <x v="34"/>
    <n v="419.28"/>
    <n v="86"/>
  </r>
  <r>
    <s v="PROD35"/>
    <x v="35"/>
    <x v="3"/>
    <s v="Lighting"/>
    <x v="35"/>
    <n v="382.22"/>
    <n v="329"/>
  </r>
  <r>
    <s v="PROD36"/>
    <x v="36"/>
    <x v="1"/>
    <s v="Tops"/>
    <x v="36"/>
    <n v="223.43"/>
    <n v="154"/>
  </r>
  <r>
    <s v="PROD37"/>
    <x v="37"/>
    <x v="1"/>
    <s v="Footwear"/>
    <x v="37"/>
    <n v="353.47"/>
    <n v="214"/>
  </r>
  <r>
    <s v="PROD38"/>
    <x v="38"/>
    <x v="4"/>
    <s v="Outdoor"/>
    <x v="38"/>
    <n v="135.61000000000001"/>
    <n v="394"/>
  </r>
  <r>
    <s v="PROD39"/>
    <x v="39"/>
    <x v="0"/>
    <s v="Mobile"/>
    <x v="39"/>
    <n v="326.06"/>
    <n v="301"/>
  </r>
  <r>
    <s v="PROD40"/>
    <x v="40"/>
    <x v="0"/>
    <s v="Audio"/>
    <x v="40"/>
    <n v="38.520000000000003"/>
    <n v="378"/>
  </r>
  <r>
    <s v="PROD41"/>
    <x v="41"/>
    <x v="4"/>
    <s v="Fitness"/>
    <x v="41"/>
    <n v="313.26"/>
    <n v="369"/>
  </r>
  <r>
    <s v="PROD42"/>
    <x v="42"/>
    <x v="0"/>
    <s v="Accessories"/>
    <x v="42"/>
    <n v="450.71"/>
    <n v="389"/>
  </r>
  <r>
    <s v="PROD43"/>
    <x v="43"/>
    <x v="0"/>
    <s v="Computer"/>
    <x v="43"/>
    <n v="253.33"/>
    <n v="266"/>
  </r>
  <r>
    <s v="PROD44"/>
    <x v="44"/>
    <x v="4"/>
    <s v="Fitness"/>
    <x v="44"/>
    <n v="167.12"/>
    <n v="316"/>
  </r>
  <r>
    <s v="PROD45"/>
    <x v="45"/>
    <x v="4"/>
    <s v="Team Sports"/>
    <x v="45"/>
    <n v="318.91000000000003"/>
    <n v="114"/>
  </r>
  <r>
    <s v="PROD46"/>
    <x v="46"/>
    <x v="1"/>
    <s v="Outerwear"/>
    <x v="46"/>
    <n v="167.34"/>
    <n v="296"/>
  </r>
  <r>
    <s v="PROD47"/>
    <x v="47"/>
    <x v="2"/>
    <s v="Makeup"/>
    <x v="47"/>
    <n v="254.04361702127662"/>
    <n v="431"/>
  </r>
  <r>
    <s v="PROD48"/>
    <x v="48"/>
    <x v="0"/>
    <s v="Accessories"/>
    <x v="48"/>
    <n v="177.98"/>
    <n v="103"/>
  </r>
  <r>
    <s v="PROD49"/>
    <x v="49"/>
    <x v="2"/>
    <s v="Fragrance"/>
    <x v="49"/>
    <n v="43.29"/>
    <n v="267"/>
  </r>
  <r>
    <s v="PROD50"/>
    <x v="50"/>
    <x v="4"/>
    <s v="Fitness"/>
    <x v="50"/>
    <n v="190.29"/>
    <n v="260"/>
  </r>
  <r>
    <s v="PROD51"/>
    <x v="51"/>
    <x v="0"/>
    <s v="Accessories"/>
    <x v="51"/>
    <n v="88.49"/>
    <n v="246"/>
  </r>
  <r>
    <s v="PROD52"/>
    <x v="52"/>
    <x v="4"/>
    <s v="Team Sports"/>
    <x v="52"/>
    <n v="212.26"/>
    <n v="82"/>
  </r>
  <r>
    <s v="PROD53"/>
    <x v="53"/>
    <x v="1"/>
    <s v="Bottoms"/>
    <x v="53"/>
    <n v="386.56"/>
    <n v="125"/>
  </r>
  <r>
    <s v="PROD54"/>
    <x v="54"/>
    <x v="4"/>
    <s v="Accessories"/>
    <x v="54"/>
    <n v="434.84"/>
    <n v="185"/>
  </r>
  <r>
    <s v="PROD55"/>
    <x v="55"/>
    <x v="3"/>
    <s v="Decor"/>
    <x v="55"/>
    <n v="81.75"/>
    <n v="273.49484536082474"/>
  </r>
  <r>
    <s v="PROD56"/>
    <x v="56"/>
    <x v="3"/>
    <s v="Decor"/>
    <x v="56"/>
    <n v="461.47"/>
    <n v="190"/>
  </r>
  <r>
    <s v="PROD57"/>
    <x v="57"/>
    <x v="4"/>
    <s v="Fitness"/>
    <x v="57"/>
    <n v="30.62"/>
    <n v="138"/>
  </r>
  <r>
    <s v="PROD58"/>
    <x v="58"/>
    <x v="1"/>
    <s v="Accessories"/>
    <x v="58"/>
    <n v="113.83"/>
    <n v="485"/>
  </r>
  <r>
    <s v="PROD59"/>
    <x v="59"/>
    <x v="2"/>
    <s v="Haircare"/>
    <x v="59"/>
    <n v="17.309999999999999"/>
    <n v="399"/>
  </r>
  <r>
    <s v="PROD60"/>
    <x v="60"/>
    <x v="2"/>
    <s v="Fragrance"/>
    <x v="60"/>
    <n v="482.75"/>
    <n v="444"/>
  </r>
  <r>
    <s v="PROD61"/>
    <x v="61"/>
    <x v="4"/>
    <s v="Equipment"/>
    <x v="61"/>
    <n v="103.45"/>
    <n v="465"/>
  </r>
  <r>
    <s v="PROD62"/>
    <x v="62"/>
    <x v="0"/>
    <s v="Computer"/>
    <x v="62"/>
    <n v="86.42"/>
    <n v="222"/>
  </r>
  <r>
    <s v="PROD63"/>
    <x v="63"/>
    <x v="2"/>
    <s v="Skincare"/>
    <x v="63"/>
    <n v="266.86"/>
    <n v="458"/>
  </r>
  <r>
    <s v="PROD64"/>
    <x v="64"/>
    <x v="2"/>
    <s v="Makeup"/>
    <x v="64"/>
    <n v="299.11"/>
    <n v="118"/>
  </r>
  <r>
    <s v="PROD65"/>
    <x v="65"/>
    <x v="4"/>
    <s v="Fitness"/>
    <x v="65"/>
    <n v="240.63"/>
    <n v="423"/>
  </r>
  <r>
    <s v="PROD66"/>
    <x v="66"/>
    <x v="2"/>
    <s v="Haircare"/>
    <x v="66"/>
    <n v="340.39"/>
    <n v="177"/>
  </r>
  <r>
    <s v="PROD67"/>
    <x v="67"/>
    <x v="0"/>
    <s v="Accessories"/>
    <x v="67"/>
    <n v="349.17"/>
    <n v="476"/>
  </r>
  <r>
    <s v="PROD68"/>
    <x v="68"/>
    <x v="3"/>
    <s v="Furniture"/>
    <x v="68"/>
    <n v="243.7"/>
    <n v="130"/>
  </r>
  <r>
    <s v="PROD69"/>
    <x v="69"/>
    <x v="1"/>
    <s v="Bottoms"/>
    <x v="69"/>
    <n v="218.22"/>
    <n v="224"/>
  </r>
  <r>
    <s v="PROD70"/>
    <x v="70"/>
    <x v="3"/>
    <s v="Storage"/>
    <x v="70"/>
    <n v="138.05000000000001"/>
    <n v="89"/>
  </r>
  <r>
    <s v="PROD71"/>
    <x v="71"/>
    <x v="2"/>
    <s v="Haircare"/>
    <x v="71"/>
    <n v="214.32"/>
    <n v="383"/>
  </r>
  <r>
    <s v="PROD72"/>
    <x v="72"/>
    <x v="4"/>
    <s v="Fitness"/>
    <x v="72"/>
    <n v="477.61"/>
    <n v="300"/>
  </r>
  <r>
    <s v="PROD73"/>
    <x v="73"/>
    <x v="4"/>
    <s v="Team Sports"/>
    <x v="73"/>
    <n v="107.06"/>
    <n v="359"/>
  </r>
  <r>
    <s v="PROD74"/>
    <x v="74"/>
    <x v="0"/>
    <s v="Audio"/>
    <x v="74"/>
    <n v="403.71"/>
    <n v="159"/>
  </r>
  <r>
    <s v="PROD75"/>
    <x v="75"/>
    <x v="1"/>
    <s v="Footwear"/>
    <x v="75"/>
    <n v="158.13999999999999"/>
    <n v="82"/>
  </r>
  <r>
    <s v="PROD76"/>
    <x v="76"/>
    <x v="0"/>
    <s v="Computer"/>
    <x v="76"/>
    <n v="392.89"/>
    <n v="320"/>
  </r>
  <r>
    <s v="PROD77"/>
    <x v="77"/>
    <x v="0"/>
    <s v="Appliances"/>
    <x v="77"/>
    <n v="480.9"/>
    <n v="104"/>
  </r>
  <r>
    <s v="PROD78"/>
    <x v="78"/>
    <x v="3"/>
    <s v="Decor"/>
    <x v="78"/>
    <n v="325.26"/>
    <n v="400"/>
  </r>
  <r>
    <s v="PROD79"/>
    <x v="79"/>
    <x v="3"/>
    <s v="Lighting"/>
    <x v="79"/>
    <n v="228.53"/>
    <n v="469"/>
  </r>
  <r>
    <s v="PROD80"/>
    <x v="80"/>
    <x v="3"/>
    <s v="Kitchen"/>
    <x v="80"/>
    <n v="143.43"/>
    <n v="58"/>
  </r>
  <r>
    <s v="PROD81"/>
    <x v="81"/>
    <x v="4"/>
    <s v="Equipment"/>
    <x v="81"/>
    <n v="285.54000000000002"/>
    <n v="358"/>
  </r>
  <r>
    <s v="PROD82"/>
    <x v="82"/>
    <x v="4"/>
    <s v="Fitness"/>
    <x v="82"/>
    <n v="152.91999999999999"/>
    <n v="281"/>
  </r>
  <r>
    <s v="PROD83"/>
    <x v="83"/>
    <x v="2"/>
    <s v="Skincare"/>
    <x v="83"/>
    <n v="254.04361702127662"/>
    <n v="159"/>
  </r>
  <r>
    <s v="PROD84"/>
    <x v="84"/>
    <x v="3"/>
    <s v="Furniture"/>
    <x v="84"/>
    <n v="388.46"/>
    <n v="208"/>
  </r>
  <r>
    <s v="PROD85"/>
    <x v="85"/>
    <x v="1"/>
    <s v="Accessories"/>
    <x v="85"/>
    <n v="119.57"/>
    <n v="210"/>
  </r>
  <r>
    <s v="PROD86"/>
    <x v="86"/>
    <x v="3"/>
    <s v="Kitchen"/>
    <x v="86"/>
    <n v="176.07"/>
    <n v="82"/>
  </r>
  <r>
    <s v="PROD87"/>
    <x v="87"/>
    <x v="3"/>
    <s v="Lighting"/>
    <x v="87"/>
    <n v="371.38"/>
    <n v="220"/>
  </r>
  <r>
    <s v="PROD88"/>
    <x v="88"/>
    <x v="4"/>
    <s v="Accessories"/>
    <x v="88"/>
    <n v="131.24"/>
    <n v="232"/>
  </r>
  <r>
    <s v="PROD89"/>
    <x v="89"/>
    <x v="2"/>
    <s v="Makeup"/>
    <x v="89"/>
    <n v="183.04"/>
    <n v="457"/>
  </r>
  <r>
    <s v="PROD90"/>
    <x v="90"/>
    <x v="0"/>
    <s v="Accessories"/>
    <x v="90"/>
    <n v="340.14"/>
    <n v="361"/>
  </r>
  <r>
    <s v="PROD91"/>
    <x v="91"/>
    <x v="1"/>
    <s v="Footwear"/>
    <x v="91"/>
    <n v="438.25"/>
    <n v="496"/>
  </r>
  <r>
    <s v="PROD92"/>
    <x v="92"/>
    <x v="3"/>
    <s v="Appliances"/>
    <x v="92"/>
    <n v="447.43"/>
    <n v="191"/>
  </r>
  <r>
    <s v="PROD93"/>
    <x v="93"/>
    <x v="0"/>
    <s v="Computer"/>
    <x v="93"/>
    <n v="377.52"/>
    <n v="485"/>
  </r>
  <r>
    <s v="PROD94"/>
    <x v="94"/>
    <x v="2"/>
    <s v="Skincare"/>
    <x v="94"/>
    <n v="358.47"/>
    <n v="213"/>
  </r>
  <r>
    <s v="PROD95"/>
    <x v="95"/>
    <x v="4"/>
    <s v="Accessories"/>
    <x v="95"/>
    <n v="60.65"/>
    <n v="75"/>
  </r>
  <r>
    <s v="PROD96"/>
    <x v="96"/>
    <x v="1"/>
    <s v="Outerwear"/>
    <x v="96"/>
    <n v="358.47"/>
    <n v="143"/>
  </r>
  <r>
    <s v="PROD97"/>
    <x v="97"/>
    <x v="4"/>
    <s v="Team Sports"/>
    <x v="97"/>
    <n v="245.98"/>
    <n v="471"/>
  </r>
  <r>
    <s v="PROD98"/>
    <x v="98"/>
    <x v="0"/>
    <s v="Audio"/>
    <x v="98"/>
    <n v="431.67"/>
    <n v="73"/>
  </r>
  <r>
    <s v="PROD99"/>
    <x v="99"/>
    <x v="3"/>
    <s v="Kitchen"/>
    <x v="99"/>
    <n v="201.41"/>
    <n v="146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STORE0"/>
    <s v="Rivera-Warner"/>
    <x v="0"/>
    <s v="Washingtonfurt"/>
    <s v="Flagship"/>
  </r>
  <r>
    <s v="STORE1"/>
    <s v="Martinez, Adkins and Johnson"/>
    <x v="1"/>
    <s v="Danielmouth"/>
    <s v="Flagship"/>
  </r>
  <r>
    <s v="STORE2"/>
    <s v="Black-Horn"/>
    <x v="2"/>
    <s v="North Nancyview"/>
    <s v="Outlet"/>
  </r>
  <r>
    <s v="STORE3"/>
    <s v="Johnson-Wright"/>
    <x v="1"/>
    <s v="Hoodberg"/>
    <s v="Outlet"/>
  </r>
  <r>
    <s v="STORE4"/>
    <s v="Alexander Group"/>
    <x v="2"/>
    <s v="Port Sharon"/>
    <s v="Online"/>
  </r>
  <r>
    <s v="STORE5"/>
    <s v="Gray Ltd"/>
    <x v="1"/>
    <s v="New Michaelchester"/>
    <s v="Outlet"/>
  </r>
  <r>
    <s v="STORE6"/>
    <s v="Benson-Elliott"/>
    <x v="0"/>
    <s v="Port Josephberg"/>
    <s v="Online"/>
  </r>
  <r>
    <s v="STORE7"/>
    <s v="Martinez-Mullins"/>
    <x v="2"/>
    <s v="Williamsfurt"/>
    <s v="Online"/>
  </r>
  <r>
    <s v="STORE8"/>
    <s v="Bean, Jones and Park"/>
    <x v="3"/>
    <s v="Thompsonborough"/>
    <s v="Online"/>
  </r>
  <r>
    <s v="STORE9"/>
    <s v="Moore, Padilla and Butler"/>
    <x v="2"/>
    <s v="East Johnstad"/>
    <s v="Flagship"/>
  </r>
  <r>
    <s v="STORE10"/>
    <s v="Hill, Wagner and Ballard"/>
    <x v="0"/>
    <s v="East Davidville"/>
    <s v="Online"/>
  </r>
  <r>
    <s v="STORE11"/>
    <s v="Aguirre-Keller"/>
    <x v="2"/>
    <s v="Lake Michael"/>
    <s v="Online"/>
  </r>
  <r>
    <s v="STORE12"/>
    <s v="Thomas, Bridges and Harris"/>
    <x v="1"/>
    <s v="Sabrinatown"/>
    <s v="Online"/>
  </r>
  <r>
    <s v="STORE13"/>
    <s v="Gardner, Humphrey and Contreras"/>
    <x v="0"/>
    <s v="Johnsonville"/>
    <s v="Flagship"/>
  </r>
  <r>
    <s v="STORE14"/>
    <s v="Mcdonald Inc"/>
    <x v="2"/>
    <s v="Christopherland"/>
    <s v="Outlet"/>
  </r>
  <r>
    <s v="STORE15"/>
    <s v="Shelton PLC"/>
    <x v="1"/>
    <s v="East Jenniferstad"/>
    <s v="Flagship"/>
  </r>
  <r>
    <s v="STORE16"/>
    <s v="Frederick-Wright"/>
    <x v="3"/>
    <s v="New Jimmymouth"/>
    <s v="Flagship"/>
  </r>
  <r>
    <s v="STORE17"/>
    <s v="Holloway Ltd"/>
    <x v="1"/>
    <s v="Bensonhaven"/>
    <s v="Flagship"/>
  </r>
  <r>
    <s v="STORE18"/>
    <s v="Guerrero-Schmitt"/>
    <x v="0"/>
    <s v="East Stevechester"/>
    <s v="Flagship"/>
  </r>
  <r>
    <s v="STORE19"/>
    <s v="Mann-Austin"/>
    <x v="0"/>
    <s v="Vasquezborough"/>
    <s v="Online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SALE0"/>
    <d v="2024-07-07T00:00:00"/>
    <s v="CUST1409"/>
    <x v="0"/>
    <s v="STORE3"/>
    <n v="1"/>
    <n v="218.04"/>
    <n v="0.09"/>
    <s v="Credit Card"/>
    <n v="217.95"/>
  </r>
  <r>
    <s v="SALE1"/>
    <d v="2023-12-25T00:00:00"/>
    <s v="CUST1467"/>
    <x v="1"/>
    <s v="STORE17"/>
    <n v="3"/>
    <n v="104.47"/>
    <n v="0.27"/>
    <s v="PayPal"/>
    <n v="313.14"/>
  </r>
  <r>
    <s v="SALE2"/>
    <d v="2024-06-03T00:00:00"/>
    <s v="CUST1056"/>
    <x v="2"/>
    <s v="STORE8"/>
    <n v="4"/>
    <n v="914.05"/>
    <n v="0.25"/>
    <s v="Credit Card"/>
    <n v="3655.95"/>
  </r>
  <r>
    <s v="SALE3"/>
    <d v="2023-11-29T00:00:00"/>
    <s v="CUST1346"/>
    <x v="3"/>
    <s v="STORE8"/>
    <n v="1"/>
    <n v="921.51"/>
    <n v="0.16"/>
    <s v="COD"/>
    <n v="921.35"/>
  </r>
  <r>
    <s v="SALE4"/>
    <d v="2024-01-06T00:00:00"/>
    <s v="CUST1493"/>
    <x v="4"/>
    <s v="STORE5"/>
    <n v="3"/>
    <n v="745.3"/>
    <n v="0.18"/>
    <s v="Credit Card"/>
    <n v="2235.7199999999998"/>
  </r>
  <r>
    <s v="SALE5"/>
    <d v="2024-07-26T00:00:00"/>
    <s v="CUST1116"/>
    <x v="5"/>
    <s v="STORE7"/>
    <n v="3"/>
    <n v="147.01"/>
    <n v="0.19"/>
    <s v="COD"/>
    <n v="440.84"/>
  </r>
  <r>
    <s v="SALE6"/>
    <d v="2025-07-12T00:00:00"/>
    <s v="CUST1016"/>
    <x v="6"/>
    <s v="STORE4"/>
    <n v="2"/>
    <n v="785.31"/>
    <n v="0.15"/>
    <s v="PayPal"/>
    <n v="1570.4699999999998"/>
  </r>
  <r>
    <s v="SALE7"/>
    <d v="2023-11-18T00:00:00"/>
    <s v="CUST1152"/>
    <x v="7"/>
    <s v="STORE8"/>
    <n v="4"/>
    <n v="342.39"/>
    <n v="0.23"/>
    <s v="PayPal"/>
    <n v="1369.33"/>
  </r>
  <r>
    <s v="SALE8"/>
    <d v="2025-05-04T00:00:00"/>
    <s v="CUST1187"/>
    <x v="8"/>
    <s v="STORE5"/>
    <n v="2.4802005012531327"/>
    <n v="448.25"/>
    <n v="7.0000000000000007E-2"/>
    <s v="PayPal"/>
    <n v="1111.6798746867169"/>
  </r>
  <r>
    <s v="SALE9"/>
    <d v="2025-07-31T00:00:00"/>
    <s v="CUST1464"/>
    <x v="9"/>
    <s v="STORE0"/>
    <n v="2"/>
    <n v="873.17"/>
    <n v="0.23"/>
    <s v="PayPal"/>
    <n v="1746.11"/>
  </r>
  <r>
    <s v="SALE10"/>
    <d v="2024-02-13T00:00:00"/>
    <s v="CUST1065"/>
    <x v="10"/>
    <s v="STORE14"/>
    <n v="1"/>
    <n v="278.63"/>
    <n v="7.0000000000000007E-2"/>
    <s v="Credit Card"/>
    <n v="278.56"/>
  </r>
  <r>
    <s v="SALE11"/>
    <d v="2025-05-24T00:00:00"/>
    <s v="CUST1320"/>
    <x v="11"/>
    <s v="STORE1"/>
    <n v="4"/>
    <n v="286.92"/>
    <n v="0.17"/>
    <s v="Credit Card"/>
    <n v="1147.51"/>
  </r>
  <r>
    <s v="SALE12"/>
    <d v="2024-08-24T00:00:00"/>
    <s v="CUST1237"/>
    <x v="12"/>
    <s v="STORE4"/>
    <n v="4"/>
    <n v="644.58000000000004"/>
    <n v="0.01"/>
    <s v="Credit Card"/>
    <n v="2578.31"/>
  </r>
  <r>
    <s v="SALE13"/>
    <d v="2025-08-06T00:00:00"/>
    <s v="CUST1443"/>
    <x v="13"/>
    <s v="STORE16"/>
    <n v="2"/>
    <n v="316.89999999999998"/>
    <n v="0.3"/>
    <s v="PayPal"/>
    <n v="633.5"/>
  </r>
  <r>
    <s v="SALE14"/>
    <d v="2025-06-21T00:00:00"/>
    <s v="CUST1348"/>
    <x v="10"/>
    <s v="STORE15"/>
    <n v="4"/>
    <n v="403.47"/>
    <n v="0.28999999999999998"/>
    <s v="PayPal"/>
    <n v="1613.5900000000001"/>
  </r>
  <r>
    <s v="SALE15"/>
    <d v="2024-12-10T00:00:00"/>
    <s v="CUST1435"/>
    <x v="14"/>
    <s v="STORE9"/>
    <n v="2.4802005012531327"/>
    <n v="871.34"/>
    <n v="0.04"/>
    <s v="COD"/>
    <n v="2161.0579047619049"/>
  </r>
  <r>
    <s v="SALE16"/>
    <d v="2025-09-13T00:00:00"/>
    <s v="CUST1276"/>
    <x v="15"/>
    <s v="STORE19"/>
    <n v="2"/>
    <n v="451.98"/>
    <n v="0.25"/>
    <s v="Credit Card"/>
    <n v="903.71"/>
  </r>
  <r>
    <s v="SALE17"/>
    <d v="2024-12-11T00:00:00"/>
    <s v="CUST1079"/>
    <x v="16"/>
    <s v="STORE4"/>
    <n v="2"/>
    <n v="502.69"/>
    <n v="0.23"/>
    <s v="Credit Card"/>
    <n v="1005.15"/>
  </r>
  <r>
    <s v="SALE18"/>
    <d v="2024-08-13T00:00:00"/>
    <s v="CUST1094"/>
    <x v="11"/>
    <s v="STORE4"/>
    <n v="2"/>
    <n v="559.23"/>
    <n v="0.25"/>
    <s v="COD"/>
    <n v="1118.21"/>
  </r>
  <r>
    <s v="SALE19"/>
    <d v="2024-03-18T00:00:00"/>
    <s v="CUST1239"/>
    <x v="17"/>
    <s v="STORE13"/>
    <n v="4"/>
    <n v="513.98477215823721"/>
    <n v="0.04"/>
    <s v="COD"/>
    <n v="2055.8990886329489"/>
  </r>
  <r>
    <s v="SALE20"/>
    <d v="2025-07-05T00:00:00"/>
    <s v="CUST1144"/>
    <x v="18"/>
    <s v="STORE17"/>
    <n v="3"/>
    <n v="986.04"/>
    <n v="0.27"/>
    <s v="COD"/>
    <n v="2957.85"/>
  </r>
  <r>
    <s v="SALE21"/>
    <d v="2024-06-04T00:00:00"/>
    <s v="CUST1396"/>
    <x v="19"/>
    <s v="STORE18"/>
    <n v="1"/>
    <n v="589.55999999999995"/>
    <n v="0.22"/>
    <s v="Credit Card"/>
    <n v="589.33999999999992"/>
  </r>
  <r>
    <s v="SALE22"/>
    <d v="2024-04-12T00:00:00"/>
    <s v="CUST1476"/>
    <x v="20"/>
    <s v="STORE10"/>
    <n v="3"/>
    <n v="979.42"/>
    <n v="0.03"/>
    <s v="PayPal"/>
    <n v="2938.2299999999996"/>
  </r>
  <r>
    <s v="SALE23"/>
    <d v="2024-06-23T00:00:00"/>
    <s v="CUST1368"/>
    <x v="21"/>
    <s v="STORE8"/>
    <n v="1"/>
    <n v="719.28"/>
    <n v="0.08"/>
    <s v="Credit Card"/>
    <n v="719.19999999999993"/>
  </r>
  <r>
    <s v="SALE24"/>
    <d v="2025-09-08T00:00:00"/>
    <s v="CUST1186"/>
    <x v="22"/>
    <s v="STORE6"/>
    <n v="3"/>
    <n v="77.599999999999994"/>
    <n v="7.0000000000000007E-2"/>
    <s v="Credit Card"/>
    <n v="232.73"/>
  </r>
  <r>
    <s v="SALE25"/>
    <d v="2024-09-17T00:00:00"/>
    <s v="CUST1381"/>
    <x v="23"/>
    <s v="STORE3"/>
    <n v="4"/>
    <n v="852.71"/>
    <n v="0.14000000000000001"/>
    <s v="PayPal"/>
    <n v="3410.7000000000003"/>
  </r>
  <r>
    <s v="SALE26"/>
    <d v="2024-01-03T00:00:00"/>
    <s v="CUST1213"/>
    <x v="24"/>
    <s v="STORE8"/>
    <n v="4"/>
    <n v="156.16"/>
    <n v="0.14808617234468943"/>
    <s v="Credit Card"/>
    <n v="624.49191382765525"/>
  </r>
  <r>
    <s v="SALE27"/>
    <d v="2025-02-22T00:00:00"/>
    <s v="CUST1200"/>
    <x v="25"/>
    <s v="STORE8"/>
    <n v="3"/>
    <n v="815.49"/>
    <n v="0.17"/>
    <s v="Credit Card"/>
    <n v="2446.3000000000002"/>
  </r>
  <r>
    <s v="SALE28"/>
    <d v="2025-09-23T00:00:00"/>
    <s v="CUST1148"/>
    <x v="26"/>
    <s v="STORE2"/>
    <n v="2"/>
    <n v="74.209999999999994"/>
    <n v="0.11"/>
    <s v="PayPal"/>
    <n v="148.30999999999997"/>
  </r>
  <r>
    <s v="SALE29"/>
    <d v="2024-01-11T00:00:00"/>
    <s v="CUST1348"/>
    <x v="8"/>
    <s v="STORE3"/>
    <n v="2.4802005012531327"/>
    <n v="451.67"/>
    <n v="0.15"/>
    <s v="Credit Card"/>
    <n v="1120.0821604010025"/>
  </r>
  <r>
    <s v="SALE30"/>
    <d v="2023-10-18T00:00:00"/>
    <s v="CUST1028"/>
    <x v="23"/>
    <s v="STORE19"/>
    <n v="1"/>
    <n v="429.38"/>
    <n v="0.13"/>
    <s v="PayPal"/>
    <n v="429.25"/>
  </r>
  <r>
    <s v="SALE31"/>
    <d v="2024-10-28T00:00:00"/>
    <s v="CUST1412"/>
    <x v="27"/>
    <s v="STORE12"/>
    <n v="2"/>
    <n v="148.96"/>
    <n v="0.03"/>
    <s v="COD"/>
    <n v="297.89000000000004"/>
  </r>
  <r>
    <s v="SALE32"/>
    <d v="2024-11-01T00:00:00"/>
    <s v="CUST1398"/>
    <x v="28"/>
    <s v="STORE8"/>
    <n v="4"/>
    <n v="313.83"/>
    <n v="0.08"/>
    <s v="Credit Card"/>
    <n v="1255.24"/>
  </r>
  <r>
    <s v="SALE33"/>
    <d v="2024-11-24T00:00:00"/>
    <s v="CUST1453"/>
    <x v="21"/>
    <s v="STORE6"/>
    <n v="2"/>
    <n v="717.31"/>
    <n v="0.15"/>
    <s v="Credit Card"/>
    <n v="1434.4699999999998"/>
  </r>
  <r>
    <s v="SALE34"/>
    <d v="2023-10-16T00:00:00"/>
    <s v="CUST1344"/>
    <x v="29"/>
    <s v="STORE1"/>
    <n v="2.4802005012531327"/>
    <n v="873.22"/>
    <n v="0.18"/>
    <s v="Credit Card"/>
    <n v="2165.5806817042608"/>
  </r>
  <r>
    <s v="SALE35"/>
    <d v="2025-08-09T00:00:00"/>
    <s v="CUST1218"/>
    <x v="30"/>
    <s v="STORE3"/>
    <n v="4"/>
    <n v="109.36"/>
    <n v="0.19"/>
    <s v="COD"/>
    <n v="437.25"/>
  </r>
  <r>
    <s v="SALE36"/>
    <d v="2024-12-09T00:00:00"/>
    <s v="CUST1086"/>
    <x v="23"/>
    <s v="STORE7"/>
    <n v="3"/>
    <n v="559.52"/>
    <n v="0.16"/>
    <s v="PayPal"/>
    <n v="1678.3999999999999"/>
  </r>
  <r>
    <s v="SALE37"/>
    <d v="2024-02-07T00:00:00"/>
    <s v="CUST1492"/>
    <x v="31"/>
    <s v="STORE17"/>
    <n v="3"/>
    <n v="121.76"/>
    <n v="0.27"/>
    <s v="PayPal"/>
    <n v="365.01000000000005"/>
  </r>
  <r>
    <s v="SALE38"/>
    <d v="2024-03-27T00:00:00"/>
    <s v="CUST1189"/>
    <x v="9"/>
    <s v="STORE13"/>
    <n v="4"/>
    <n v="735.32"/>
    <n v="0.06"/>
    <s v="COD"/>
    <n v="2941.2200000000003"/>
  </r>
  <r>
    <s v="SALE39"/>
    <d v="2023-12-04T00:00:00"/>
    <s v="CUST1431"/>
    <x v="32"/>
    <s v="STORE3"/>
    <n v="2"/>
    <n v="600.73"/>
    <n v="0.08"/>
    <s v="Credit Card"/>
    <n v="1201.3800000000001"/>
  </r>
  <r>
    <s v="SALE40"/>
    <d v="2024-07-13T00:00:00"/>
    <s v="CUST1072"/>
    <x v="33"/>
    <s v="STORE19"/>
    <n v="2"/>
    <n v="873.86"/>
    <n v="7.0000000000000007E-2"/>
    <s v="COD"/>
    <n v="1747.65"/>
  </r>
  <r>
    <s v="SALE41"/>
    <d v="2023-11-11T00:00:00"/>
    <s v="CUST1302"/>
    <x v="34"/>
    <s v="STORE8"/>
    <n v="3"/>
    <n v="342.47"/>
    <n v="0.08"/>
    <s v="PayPal"/>
    <n v="1027.3300000000002"/>
  </r>
  <r>
    <s v="SALE42"/>
    <d v="2024-12-23T00:00:00"/>
    <s v="CUST1335"/>
    <x v="35"/>
    <s v="STORE9"/>
    <n v="2"/>
    <n v="915.15"/>
    <n v="0.16"/>
    <s v="PayPal"/>
    <n v="1830.1399999999999"/>
  </r>
  <r>
    <s v="SALE43"/>
    <d v="2025-01-20T00:00:00"/>
    <s v="CUST1084"/>
    <x v="9"/>
    <s v="STORE17"/>
    <n v="2.4802005012531327"/>
    <n v="863.11"/>
    <n v="0.28000000000000003"/>
    <s v="PayPal"/>
    <n v="2140.4058546365914"/>
  </r>
  <r>
    <s v="SALE44"/>
    <d v="2024-09-03T00:00:00"/>
    <s v="CUST1203"/>
    <x v="19"/>
    <s v="STORE12"/>
    <n v="2"/>
    <n v="209.32"/>
    <n v="0.23"/>
    <s v="COD"/>
    <n v="418.40999999999997"/>
  </r>
  <r>
    <s v="SALE45"/>
    <d v="2024-11-10T00:00:00"/>
    <s v="CUST1470"/>
    <x v="4"/>
    <s v="STORE8"/>
    <n v="4"/>
    <n v="288.60000000000002"/>
    <n v="0.09"/>
    <s v="PayPal"/>
    <n v="1154.3100000000002"/>
  </r>
  <r>
    <s v="SALE46"/>
    <d v="2024-10-05T00:00:00"/>
    <s v="CUST1070"/>
    <x v="36"/>
    <s v="STORE16"/>
    <n v="1"/>
    <n v="418.69"/>
    <n v="0.06"/>
    <s v="PayPal"/>
    <n v="418.63"/>
  </r>
  <r>
    <s v="SALE47"/>
    <d v="2024-06-23T00:00:00"/>
    <s v="CUST1008"/>
    <x v="37"/>
    <s v="STORE11"/>
    <n v="1"/>
    <n v="135.78"/>
    <n v="0.14000000000000001"/>
    <s v="PayPal"/>
    <n v="135.64000000000001"/>
  </r>
  <r>
    <s v="SALE48"/>
    <d v="2023-10-19T00:00:00"/>
    <s v="CUST1203"/>
    <x v="38"/>
    <s v="STORE17"/>
    <n v="1"/>
    <n v="517.13"/>
    <n v="0.28000000000000003"/>
    <s v="Credit Card"/>
    <n v="516.85"/>
  </r>
  <r>
    <s v="SALE49"/>
    <d v="2024-11-11T00:00:00"/>
    <s v="CUST1420"/>
    <x v="39"/>
    <s v="STORE16"/>
    <n v="2"/>
    <n v="384.66"/>
    <n v="0.08"/>
    <s v="COD"/>
    <n v="769.24"/>
  </r>
  <r>
    <s v="SALE50"/>
    <d v="2023-12-31T00:00:00"/>
    <s v="CUST1070"/>
    <x v="40"/>
    <s v="STORE9"/>
    <n v="3"/>
    <n v="83.7"/>
    <n v="0.24"/>
    <s v="PayPal"/>
    <n v="250.86"/>
  </r>
  <r>
    <s v="SALE51"/>
    <d v="2025-02-01T00:00:00"/>
    <s v="CUST1142"/>
    <x v="20"/>
    <s v="STORE7"/>
    <n v="3"/>
    <n v="76.569999999999993"/>
    <n v="0.26"/>
    <s v="Credit Card"/>
    <n v="229.45"/>
  </r>
  <r>
    <s v="SALE52"/>
    <d v="2025-08-25T00:00:00"/>
    <s v="CUST1148"/>
    <x v="41"/>
    <s v="STORE6"/>
    <n v="3"/>
    <n v="513.98477215823721"/>
    <n v="0.14808617234468943"/>
    <s v="Credit Card"/>
    <n v="1541.8062303023669"/>
  </r>
  <r>
    <s v="SALE53"/>
    <d v="2025-01-20T00:00:00"/>
    <s v="CUST1324"/>
    <x v="42"/>
    <s v="STORE8"/>
    <n v="1"/>
    <n v="900.35"/>
    <n v="0.13"/>
    <s v="COD"/>
    <n v="900.22"/>
  </r>
  <r>
    <s v="SALE54"/>
    <d v="2025-02-18T00:00:00"/>
    <s v="CUST1095"/>
    <x v="43"/>
    <s v="STORE10"/>
    <n v="4"/>
    <n v="428.09"/>
    <n v="7.0000000000000007E-2"/>
    <s v="Credit Card"/>
    <n v="1712.29"/>
  </r>
  <r>
    <s v="SALE55"/>
    <d v="2024-10-24T00:00:00"/>
    <s v="CUST1416"/>
    <x v="2"/>
    <s v="STORE11"/>
    <n v="2"/>
    <n v="559.71"/>
    <n v="0.3"/>
    <s v="COD"/>
    <n v="1119.1200000000001"/>
  </r>
  <r>
    <s v="SALE56"/>
    <d v="2023-12-22T00:00:00"/>
    <s v="CUST1080"/>
    <x v="13"/>
    <s v="STORE6"/>
    <n v="2"/>
    <n v="833.7"/>
    <n v="0.06"/>
    <s v="PayPal"/>
    <n v="1667.3400000000001"/>
  </r>
  <r>
    <s v="SALE57"/>
    <d v="2024-06-19T00:00:00"/>
    <s v="CUST1467"/>
    <x v="44"/>
    <s v="STORE14"/>
    <n v="2"/>
    <n v="680.16"/>
    <n v="0.28000000000000003"/>
    <s v="Credit Card"/>
    <n v="1360.04"/>
  </r>
  <r>
    <s v="SALE58"/>
    <d v="2024-12-07T00:00:00"/>
    <s v="CUST1404"/>
    <x v="5"/>
    <s v="STORE7"/>
    <n v="4"/>
    <n v="733.42"/>
    <n v="0.14808617234468943"/>
    <s v="PayPal"/>
    <n v="2933.531913827655"/>
  </r>
  <r>
    <s v="SALE59"/>
    <d v="2023-11-27T00:00:00"/>
    <s v="CUST1367"/>
    <x v="41"/>
    <s v="STORE11"/>
    <n v="1"/>
    <n v="996.33"/>
    <n v="0.23"/>
    <s v="PayPal"/>
    <n v="996.1"/>
  </r>
  <r>
    <s v="SALE60"/>
    <d v="2025-07-16T00:00:00"/>
    <s v="CUST1408"/>
    <x v="45"/>
    <s v="STORE10"/>
    <n v="1"/>
    <n v="198.83"/>
    <n v="0.09"/>
    <s v="COD"/>
    <n v="198.74"/>
  </r>
  <r>
    <s v="SALE61"/>
    <d v="2025-02-28T00:00:00"/>
    <s v="CUST1239"/>
    <x v="46"/>
    <s v="STORE7"/>
    <n v="1"/>
    <n v="374.92"/>
    <n v="0.18"/>
    <s v="PayPal"/>
    <n v="374.74"/>
  </r>
  <r>
    <s v="SALE62"/>
    <d v="2024-08-11T00:00:00"/>
    <s v="CUST1464"/>
    <x v="47"/>
    <s v="STORE16"/>
    <n v="1"/>
    <n v="468.94"/>
    <n v="0.12"/>
    <s v="Credit Card"/>
    <n v="468.82"/>
  </r>
  <r>
    <s v="SALE63"/>
    <d v="2025-09-27T00:00:00"/>
    <s v="CUST1126"/>
    <x v="41"/>
    <s v="STORE12"/>
    <n v="2"/>
    <n v="121.37"/>
    <n v="0.05"/>
    <s v="Credit Card"/>
    <n v="242.69"/>
  </r>
  <r>
    <s v="SALE64"/>
    <d v="2025-09-14T00:00:00"/>
    <s v="CUST1255"/>
    <x v="27"/>
    <s v="STORE10"/>
    <n v="3"/>
    <n v="480.06"/>
    <n v="0.01"/>
    <s v="Credit Card"/>
    <n v="1440.17"/>
  </r>
  <r>
    <s v="SALE65"/>
    <d v="2023-12-30T00:00:00"/>
    <s v="CUST1162"/>
    <x v="8"/>
    <s v="STORE17"/>
    <n v="2"/>
    <n v="856.57"/>
    <n v="0.24"/>
    <s v="Credit Card"/>
    <n v="1712.9"/>
  </r>
  <r>
    <s v="SALE66"/>
    <d v="2023-10-14T00:00:00"/>
    <s v="CUST1269"/>
    <x v="25"/>
    <s v="STORE2"/>
    <n v="4"/>
    <n v="814.25"/>
    <n v="0.18"/>
    <s v="Credit Card"/>
    <n v="3256.82"/>
  </r>
  <r>
    <s v="SALE67"/>
    <d v="2023-11-25T00:00:00"/>
    <s v="CUST1483"/>
    <x v="21"/>
    <s v="STORE2"/>
    <n v="1"/>
    <n v="989.17"/>
    <n v="0.2"/>
    <s v="PayPal"/>
    <n v="988.96999999999991"/>
  </r>
  <r>
    <s v="SALE68"/>
    <d v="2023-12-10T00:00:00"/>
    <s v="CUST1372"/>
    <x v="18"/>
    <s v="STORE10"/>
    <n v="4"/>
    <n v="62.48"/>
    <n v="0.18"/>
    <s v="Credit Card"/>
    <n v="249.73999999999998"/>
  </r>
  <r>
    <s v="SALE69"/>
    <d v="2025-08-28T00:00:00"/>
    <s v="CUST1423"/>
    <x v="26"/>
    <s v="STORE16"/>
    <n v="4"/>
    <n v="561.24"/>
    <n v="0.24"/>
    <s v="Credit Card"/>
    <n v="2244.7200000000003"/>
  </r>
  <r>
    <s v="SALE70"/>
    <d v="2025-07-11T00:00:00"/>
    <s v="CUST1058"/>
    <x v="17"/>
    <s v="STORE5"/>
    <n v="3"/>
    <n v="92.24"/>
    <n v="0.28000000000000003"/>
    <s v="COD"/>
    <n v="276.44"/>
  </r>
  <r>
    <s v="SALE71"/>
    <d v="2025-08-20T00:00:00"/>
    <s v="CUST1168"/>
    <x v="18"/>
    <s v="STORE1"/>
    <n v="2"/>
    <n v="668.3"/>
    <n v="7.0000000000000007E-2"/>
    <s v="Credit Card"/>
    <n v="1336.53"/>
  </r>
  <r>
    <s v="SALE72"/>
    <d v="2024-08-29T00:00:00"/>
    <s v="CUST1409"/>
    <x v="48"/>
    <s v="STORE5"/>
    <n v="1"/>
    <n v="553.82000000000005"/>
    <n v="0.09"/>
    <s v="Credit Card"/>
    <n v="553.73"/>
  </r>
  <r>
    <s v="SALE73"/>
    <d v="2024-11-30T00:00:00"/>
    <s v="CUST1037"/>
    <x v="49"/>
    <s v="STORE11"/>
    <n v="2"/>
    <n v="556.42999999999995"/>
    <n v="0.13"/>
    <s v="Credit Card"/>
    <n v="1112.7299999999998"/>
  </r>
  <r>
    <s v="SALE74"/>
    <d v="2025-10-12T00:00:00"/>
    <s v="CUST1273"/>
    <x v="42"/>
    <s v="STORE8"/>
    <n v="1"/>
    <n v="184.98"/>
    <n v="0.1"/>
    <s v="COD"/>
    <n v="184.88"/>
  </r>
  <r>
    <s v="SALE75"/>
    <d v="2024-07-27T00:00:00"/>
    <s v="CUST1035"/>
    <x v="0"/>
    <s v="STORE12"/>
    <n v="4"/>
    <n v="700.18"/>
    <n v="0.23"/>
    <s v="Credit Card"/>
    <n v="2800.49"/>
  </r>
  <r>
    <s v="SALE76"/>
    <d v="2023-12-25T00:00:00"/>
    <s v="CUST1019"/>
    <x v="3"/>
    <s v="STORE10"/>
    <n v="2"/>
    <n v="686.31"/>
    <n v="0.25"/>
    <s v="Credit Card"/>
    <n v="1372.37"/>
  </r>
  <r>
    <s v="SALE77"/>
    <d v="2025-05-23T00:00:00"/>
    <s v="CUST1007"/>
    <x v="22"/>
    <s v="STORE15"/>
    <n v="1"/>
    <n v="687.82"/>
    <n v="0.27"/>
    <s v="COD"/>
    <n v="687.55000000000007"/>
  </r>
  <r>
    <s v="SALE78"/>
    <d v="2024-11-13T00:00:00"/>
    <s v="CUST1221"/>
    <x v="50"/>
    <s v="STORE8"/>
    <n v="2"/>
    <n v="900.55"/>
    <n v="0.16"/>
    <s v="Credit Card"/>
    <n v="1800.9399999999998"/>
  </r>
  <r>
    <s v="SALE79"/>
    <d v="2023-12-08T00:00:00"/>
    <s v="CUST1115"/>
    <x v="39"/>
    <s v="STORE2"/>
    <n v="1"/>
    <n v="341.17"/>
    <n v="0.15"/>
    <s v="Credit Card"/>
    <n v="341.02000000000004"/>
  </r>
  <r>
    <s v="SALE80"/>
    <d v="2025-08-16T00:00:00"/>
    <s v="CUST1176"/>
    <x v="40"/>
    <s v="STORE8"/>
    <n v="1"/>
    <n v="442.27"/>
    <n v="0.06"/>
    <s v="COD"/>
    <n v="442.21"/>
  </r>
  <r>
    <s v="SALE81"/>
    <d v="2024-11-20T00:00:00"/>
    <s v="CUST1253"/>
    <x v="51"/>
    <s v="STORE9"/>
    <n v="1"/>
    <n v="363.73"/>
    <n v="0.25"/>
    <s v="PayPal"/>
    <n v="363.48"/>
  </r>
  <r>
    <s v="SALE82"/>
    <d v="2024-08-14T00:00:00"/>
    <s v="CUST1378"/>
    <x v="52"/>
    <s v="STORE17"/>
    <n v="2"/>
    <n v="601.33000000000004"/>
    <n v="0.16"/>
    <s v="PayPal"/>
    <n v="1202.5"/>
  </r>
  <r>
    <s v="SALE83"/>
    <d v="2024-05-15T00:00:00"/>
    <s v="CUST1403"/>
    <x v="53"/>
    <s v="STORE18"/>
    <n v="4"/>
    <n v="34.39"/>
    <n v="0.03"/>
    <s v="PayPal"/>
    <n v="137.53"/>
  </r>
  <r>
    <s v="SALE84"/>
    <d v="2023-12-08T00:00:00"/>
    <s v="CUST1423"/>
    <x v="54"/>
    <s v="STORE17"/>
    <n v="1"/>
    <n v="773.57"/>
    <n v="0.05"/>
    <s v="COD"/>
    <n v="773.5200000000001"/>
  </r>
  <r>
    <s v="SALE85"/>
    <d v="2023-12-22T00:00:00"/>
    <s v="CUST1054"/>
    <x v="12"/>
    <s v="STORE7"/>
    <n v="4"/>
    <n v="127.1"/>
    <n v="0.24"/>
    <s v="COD"/>
    <n v="508.15999999999997"/>
  </r>
  <r>
    <s v="SALE86"/>
    <d v="2024-09-10T00:00:00"/>
    <s v="CUST1303"/>
    <x v="42"/>
    <s v="STORE3"/>
    <n v="3"/>
    <n v="899.58"/>
    <n v="0.28000000000000003"/>
    <s v="PayPal"/>
    <n v="2698.46"/>
  </r>
  <r>
    <s v="SALE87"/>
    <d v="2025-04-08T00:00:00"/>
    <s v="CUST1327"/>
    <x v="55"/>
    <s v="STORE10"/>
    <n v="3"/>
    <n v="964.39"/>
    <n v="0.04"/>
    <s v="Credit Card"/>
    <n v="2893.13"/>
  </r>
  <r>
    <s v="SALE88"/>
    <d v="2024-10-23T00:00:00"/>
    <s v="CUST1183"/>
    <x v="48"/>
    <s v="STORE0"/>
    <n v="2"/>
    <n v="217.83"/>
    <n v="0.14000000000000001"/>
    <s v="PayPal"/>
    <n v="435.52000000000004"/>
  </r>
  <r>
    <s v="SALE89"/>
    <d v="2025-07-10T00:00:00"/>
    <s v="CUST1143"/>
    <x v="53"/>
    <s v="STORE1"/>
    <n v="4"/>
    <n v="187.71"/>
    <n v="0.06"/>
    <s v="COD"/>
    <n v="750.78000000000009"/>
  </r>
  <r>
    <s v="SALE90"/>
    <d v="2024-10-12T00:00:00"/>
    <s v="CUST1010"/>
    <x v="9"/>
    <s v="STORE18"/>
    <n v="2"/>
    <n v="350.12"/>
    <n v="0.12"/>
    <s v="COD"/>
    <n v="700.12"/>
  </r>
  <r>
    <s v="SALE91"/>
    <d v="2024-01-21T00:00:00"/>
    <s v="CUST1406"/>
    <x v="30"/>
    <s v="STORE1"/>
    <n v="4"/>
    <n v="102.19"/>
    <n v="0.17"/>
    <s v="PayPal"/>
    <n v="408.59"/>
  </r>
  <r>
    <s v="SALE92"/>
    <d v="2024-02-28T00:00:00"/>
    <s v="CUST1007"/>
    <x v="56"/>
    <s v="STORE4"/>
    <n v="1"/>
    <n v="696.53"/>
    <n v="0.17"/>
    <s v="Credit Card"/>
    <n v="696.36"/>
  </r>
  <r>
    <s v="SALE93"/>
    <d v="2024-12-31T00:00:00"/>
    <s v="CUST1065"/>
    <x v="46"/>
    <s v="STORE4"/>
    <n v="2"/>
    <n v="327.52"/>
    <n v="0.15"/>
    <s v="PayPal"/>
    <n v="654.89"/>
  </r>
  <r>
    <s v="SALE94"/>
    <d v="2024-08-26T00:00:00"/>
    <s v="CUST1298"/>
    <x v="0"/>
    <s v="STORE19"/>
    <n v="2"/>
    <n v="569.36"/>
    <n v="0.01"/>
    <s v="PayPal"/>
    <n v="1138.71"/>
  </r>
  <r>
    <s v="SALE95"/>
    <d v="2024-09-21T00:00:00"/>
    <s v="CUST1321"/>
    <x v="8"/>
    <s v="STORE6"/>
    <n v="2"/>
    <n v="68.290000000000006"/>
    <n v="0.14000000000000001"/>
    <s v="COD"/>
    <n v="136.44000000000003"/>
  </r>
  <r>
    <s v="SALE96"/>
    <d v="2024-08-19T00:00:00"/>
    <s v="CUST1244"/>
    <x v="57"/>
    <s v="STORE10"/>
    <n v="1"/>
    <n v="842.9"/>
    <n v="0.06"/>
    <s v="COD"/>
    <n v="842.84"/>
  </r>
  <r>
    <s v="SALE97"/>
    <d v="2024-10-22T00:00:00"/>
    <s v="CUST1287"/>
    <x v="58"/>
    <s v="STORE3"/>
    <n v="3"/>
    <n v="751.94"/>
    <n v="0.26"/>
    <s v="PayPal"/>
    <n v="2255.56"/>
  </r>
  <r>
    <s v="SALE98"/>
    <d v="2024-10-15T00:00:00"/>
    <s v="CUST1131"/>
    <x v="6"/>
    <s v="STORE7"/>
    <n v="4"/>
    <n v="476.28"/>
    <n v="0.17"/>
    <s v="Credit Card"/>
    <n v="1904.9499999999998"/>
  </r>
  <r>
    <s v="SALE99"/>
    <d v="2024-07-06T00:00:00"/>
    <s v="CUST1325"/>
    <x v="59"/>
    <s v="STORE3"/>
    <n v="3"/>
    <n v="541.99"/>
    <n v="0.24"/>
    <s v="COD"/>
    <n v="1625.73"/>
  </r>
  <r>
    <s v="SALE100"/>
    <d v="2025-01-20T00:00:00"/>
    <s v="CUST1369"/>
    <x v="9"/>
    <s v="STORE5"/>
    <n v="2"/>
    <n v="401.5"/>
    <n v="0.18"/>
    <s v="Credit Card"/>
    <n v="802.82"/>
  </r>
  <r>
    <s v="SALE101"/>
    <d v="2024-06-10T00:00:00"/>
    <s v="CUST1084"/>
    <x v="60"/>
    <s v="STORE13"/>
    <n v="3"/>
    <n v="359.56"/>
    <n v="0.17"/>
    <s v="PayPal"/>
    <n v="1078.51"/>
  </r>
  <r>
    <s v="SALE102"/>
    <d v="2024-09-17T00:00:00"/>
    <s v="CUST1097"/>
    <x v="61"/>
    <s v="STORE12"/>
    <n v="2"/>
    <n v="471.88"/>
    <n v="0.24"/>
    <s v="PayPal"/>
    <n v="943.52"/>
  </r>
  <r>
    <s v="SALE103"/>
    <d v="2025-09-07T00:00:00"/>
    <s v="CUST1182"/>
    <x v="13"/>
    <s v="STORE4"/>
    <n v="4"/>
    <n v="925.19"/>
    <n v="0.19"/>
    <s v="PayPal"/>
    <n v="3700.57"/>
  </r>
  <r>
    <s v="SALE104"/>
    <d v="2024-02-08T00:00:00"/>
    <s v="CUST1029"/>
    <x v="56"/>
    <s v="STORE11"/>
    <n v="2"/>
    <n v="879.63"/>
    <n v="7.0000000000000007E-2"/>
    <s v="COD"/>
    <n v="1759.19"/>
  </r>
  <r>
    <s v="SALE105"/>
    <d v="2023-10-15T00:00:00"/>
    <s v="CUST1002"/>
    <x v="29"/>
    <s v="STORE17"/>
    <n v="2"/>
    <n v="418.23"/>
    <n v="0.28000000000000003"/>
    <s v="Credit Card"/>
    <n v="836.18000000000006"/>
  </r>
  <r>
    <s v="SALE106"/>
    <d v="2025-08-22T00:00:00"/>
    <s v="CUST1269"/>
    <x v="46"/>
    <s v="STORE18"/>
    <n v="3"/>
    <n v="551.72"/>
    <n v="0.03"/>
    <s v="COD"/>
    <n v="1655.13"/>
  </r>
  <r>
    <s v="SALE107"/>
    <d v="2024-02-01T00:00:00"/>
    <s v="CUST1338"/>
    <x v="56"/>
    <s v="STORE7"/>
    <n v="4"/>
    <n v="525.61"/>
    <n v="0.02"/>
    <s v="PayPal"/>
    <n v="2102.42"/>
  </r>
  <r>
    <s v="SALE108"/>
    <d v="2025-05-08T00:00:00"/>
    <s v="CUST1041"/>
    <x v="62"/>
    <s v="STORE13"/>
    <n v="3"/>
    <n v="815.3"/>
    <n v="0.03"/>
    <s v="Credit Card"/>
    <n v="2445.8699999999994"/>
  </r>
  <r>
    <s v="SALE109"/>
    <d v="2025-03-22T00:00:00"/>
    <s v="CUST1214"/>
    <x v="52"/>
    <s v="STORE0"/>
    <n v="3"/>
    <n v="376.46"/>
    <n v="0.09"/>
    <s v="COD"/>
    <n v="1129.29"/>
  </r>
  <r>
    <s v="SALE110"/>
    <d v="2025-07-13T00:00:00"/>
    <s v="CUST1007"/>
    <x v="63"/>
    <s v="STORE8"/>
    <n v="4"/>
    <n v="239.83"/>
    <n v="0.08"/>
    <s v="Credit Card"/>
    <n v="959.24"/>
  </r>
  <r>
    <s v="SALE111"/>
    <d v="2025-05-21T00:00:00"/>
    <s v="CUST1119"/>
    <x v="64"/>
    <s v="STORE3"/>
    <n v="2"/>
    <n v="845.71"/>
    <n v="0.01"/>
    <s v="PayPal"/>
    <n v="1691.41"/>
  </r>
  <r>
    <s v="SALE112"/>
    <d v="2025-02-17T00:00:00"/>
    <s v="CUST1087"/>
    <x v="3"/>
    <s v="STORE13"/>
    <n v="3"/>
    <n v="948.69"/>
    <n v="0.28999999999999998"/>
    <s v="Credit Card"/>
    <n v="2845.78"/>
  </r>
  <r>
    <s v="SALE113"/>
    <d v="2024-05-01T00:00:00"/>
    <s v="CUST1467"/>
    <x v="16"/>
    <s v="STORE10"/>
    <n v="1"/>
    <n v="281.97000000000003"/>
    <n v="0.2"/>
    <s v="PayPal"/>
    <n v="281.77000000000004"/>
  </r>
  <r>
    <s v="SALE114"/>
    <d v="2024-07-09T00:00:00"/>
    <s v="CUST1152"/>
    <x v="52"/>
    <s v="STORE4"/>
    <n v="2"/>
    <n v="731.01"/>
    <n v="0.05"/>
    <s v="PayPal"/>
    <n v="1461.97"/>
  </r>
  <r>
    <s v="SALE115"/>
    <d v="2025-09-25T00:00:00"/>
    <s v="CUST1257"/>
    <x v="65"/>
    <s v="STORE7"/>
    <n v="4"/>
    <n v="930.85"/>
    <n v="0.13"/>
    <s v="PayPal"/>
    <n v="3723.27"/>
  </r>
  <r>
    <s v="SALE116"/>
    <d v="2024-05-08T00:00:00"/>
    <s v="CUST1419"/>
    <x v="58"/>
    <s v="STORE8"/>
    <n v="4"/>
    <n v="770.77"/>
    <n v="0.22"/>
    <s v="Credit Card"/>
    <n v="3082.86"/>
  </r>
  <r>
    <s v="SALE117"/>
    <d v="2024-09-19T00:00:00"/>
    <s v="CUST1067"/>
    <x v="54"/>
    <s v="STORE4"/>
    <n v="3"/>
    <n v="479.63"/>
    <n v="0.3"/>
    <s v="PayPal"/>
    <n v="1438.59"/>
  </r>
  <r>
    <s v="SALE118"/>
    <d v="2024-04-23T00:00:00"/>
    <s v="CUST1105"/>
    <x v="11"/>
    <s v="STORE11"/>
    <n v="1"/>
    <n v="165"/>
    <n v="0.3"/>
    <s v="COD"/>
    <n v="164.7"/>
  </r>
  <r>
    <s v="SALE119"/>
    <d v="2024-07-30T00:00:00"/>
    <s v="CUST1158"/>
    <x v="46"/>
    <s v="STORE8"/>
    <n v="2"/>
    <n v="151.51"/>
    <n v="0.28999999999999998"/>
    <s v="COD"/>
    <n v="302.72999999999996"/>
  </r>
  <r>
    <s v="SALE120"/>
    <d v="2023-12-14T00:00:00"/>
    <s v="CUST1231"/>
    <x v="45"/>
    <s v="STORE17"/>
    <n v="2"/>
    <n v="872.93"/>
    <n v="0.28999999999999998"/>
    <s v="COD"/>
    <n v="1745.57"/>
  </r>
  <r>
    <s v="SALE121"/>
    <d v="2024-09-23T00:00:00"/>
    <s v="CUST1264"/>
    <x v="62"/>
    <s v="STORE10"/>
    <n v="3"/>
    <n v="432.4"/>
    <n v="0.04"/>
    <s v="Credit Card"/>
    <n v="1297.1599999999999"/>
  </r>
  <r>
    <s v="SALE122"/>
    <d v="2025-08-17T00:00:00"/>
    <s v="CUST1338"/>
    <x v="57"/>
    <s v="STORE7"/>
    <n v="2"/>
    <n v="197.76"/>
    <n v="0.04"/>
    <s v="Credit Card"/>
    <n v="395.47999999999996"/>
  </r>
  <r>
    <s v="SALE123"/>
    <d v="2025-01-17T00:00:00"/>
    <s v="CUST1476"/>
    <x v="43"/>
    <s v="STORE2"/>
    <n v="3"/>
    <n v="334.6"/>
    <n v="0.11"/>
    <s v="PayPal"/>
    <n v="1003.69"/>
  </r>
  <r>
    <s v="SALE124"/>
    <d v="2025-04-30T00:00:00"/>
    <s v="CUST1087"/>
    <x v="66"/>
    <s v="STORE3"/>
    <n v="2"/>
    <n v="44.35"/>
    <n v="0.2"/>
    <s v="COD"/>
    <n v="88.5"/>
  </r>
  <r>
    <s v="SALE125"/>
    <d v="2024-11-02T00:00:00"/>
    <s v="CUST1498"/>
    <x v="67"/>
    <s v="STORE6"/>
    <n v="1"/>
    <n v="846.31"/>
    <n v="0.05"/>
    <s v="PayPal"/>
    <n v="846.26"/>
  </r>
  <r>
    <s v="SALE126"/>
    <d v="2025-08-15T00:00:00"/>
    <s v="CUST1131"/>
    <x v="68"/>
    <s v="STORE12"/>
    <n v="1"/>
    <n v="996.48"/>
    <n v="7.0000000000000007E-2"/>
    <s v="COD"/>
    <n v="996.41"/>
  </r>
  <r>
    <s v="SALE127"/>
    <d v="2025-09-16T00:00:00"/>
    <s v="CUST1277"/>
    <x v="47"/>
    <s v="STORE6"/>
    <n v="3"/>
    <n v="949.19"/>
    <n v="0.03"/>
    <s v="COD"/>
    <n v="2847.54"/>
  </r>
  <r>
    <s v="SALE128"/>
    <d v="2024-02-25T00:00:00"/>
    <s v="CUST1397"/>
    <x v="32"/>
    <s v="STORE9"/>
    <n v="2"/>
    <n v="724.97"/>
    <n v="0.1"/>
    <s v="Credit Card"/>
    <n v="1449.8400000000001"/>
  </r>
  <r>
    <s v="SALE129"/>
    <d v="2025-03-07T00:00:00"/>
    <s v="CUST1315"/>
    <x v="55"/>
    <s v="STORE16"/>
    <n v="1"/>
    <n v="783.25"/>
    <n v="0.3"/>
    <s v="Credit Card"/>
    <n v="782.95"/>
  </r>
  <r>
    <s v="SALE130"/>
    <d v="2024-07-22T00:00:00"/>
    <s v="CUST1343"/>
    <x v="53"/>
    <s v="STORE3"/>
    <n v="1"/>
    <n v="942.38"/>
    <n v="0.17"/>
    <s v="Credit Card"/>
    <n v="942.21"/>
  </r>
  <r>
    <s v="SALE131"/>
    <d v="2024-06-01T00:00:00"/>
    <s v="CUST1496"/>
    <x v="69"/>
    <s v="STORE11"/>
    <n v="3"/>
    <n v="298.35000000000002"/>
    <n v="0.05"/>
    <s v="COD"/>
    <n v="895.00000000000011"/>
  </r>
  <r>
    <s v="SALE132"/>
    <d v="2025-01-05T00:00:00"/>
    <s v="CUST1164"/>
    <x v="70"/>
    <s v="STORE12"/>
    <n v="4"/>
    <n v="950.04"/>
    <n v="0.13"/>
    <s v="PayPal"/>
    <n v="3800.0299999999997"/>
  </r>
  <r>
    <s v="SALE133"/>
    <d v="2025-09-10T00:00:00"/>
    <s v="CUST1329"/>
    <x v="71"/>
    <s v="STORE4"/>
    <n v="2"/>
    <n v="267.19"/>
    <n v="7.0000000000000007E-2"/>
    <s v="Credit Card"/>
    <n v="534.30999999999995"/>
  </r>
  <r>
    <s v="SALE134"/>
    <d v="2025-06-19T00:00:00"/>
    <s v="CUST1201"/>
    <x v="72"/>
    <s v="STORE15"/>
    <n v="4"/>
    <n v="72.63"/>
    <n v="0.06"/>
    <s v="PayPal"/>
    <n v="290.45999999999998"/>
  </r>
  <r>
    <s v="SALE135"/>
    <d v="2024-09-09T00:00:00"/>
    <s v="CUST1427"/>
    <x v="27"/>
    <s v="STORE5"/>
    <n v="3"/>
    <n v="576.52"/>
    <n v="0.22"/>
    <s v="COD"/>
    <n v="1729.34"/>
  </r>
  <r>
    <s v="SALE136"/>
    <d v="2025-04-04T00:00:00"/>
    <s v="CUST1349"/>
    <x v="51"/>
    <s v="STORE9"/>
    <n v="3"/>
    <n v="849.36"/>
    <n v="0.03"/>
    <s v="Credit Card"/>
    <n v="2548.0499999999997"/>
  </r>
  <r>
    <s v="SALE137"/>
    <d v="2024-04-10T00:00:00"/>
    <s v="CUST1473"/>
    <x v="57"/>
    <s v="STORE6"/>
    <n v="1"/>
    <n v="245.85"/>
    <n v="0.18"/>
    <s v="COD"/>
    <n v="245.67"/>
  </r>
  <r>
    <s v="SALE138"/>
    <d v="2024-10-24T00:00:00"/>
    <s v="CUST1178"/>
    <x v="0"/>
    <s v="STORE10"/>
    <n v="3"/>
    <n v="237.68"/>
    <n v="0.1"/>
    <s v="COD"/>
    <n v="712.93999999999994"/>
  </r>
  <r>
    <s v="SALE139"/>
    <d v="2025-04-09T00:00:00"/>
    <s v="CUST1337"/>
    <x v="51"/>
    <s v="STORE14"/>
    <n v="4"/>
    <n v="715.85"/>
    <n v="0.25"/>
    <s v="PayPal"/>
    <n v="2863.15"/>
  </r>
  <r>
    <s v="SALE140"/>
    <d v="2023-11-25T00:00:00"/>
    <s v="CUST1171"/>
    <x v="64"/>
    <s v="STORE5"/>
    <n v="2"/>
    <n v="478.85"/>
    <n v="0.01"/>
    <s v="COD"/>
    <n v="957.69"/>
  </r>
  <r>
    <s v="SALE141"/>
    <d v="2025-03-02T00:00:00"/>
    <s v="CUST1113"/>
    <x v="44"/>
    <s v="STORE0"/>
    <n v="1"/>
    <n v="503.95"/>
    <n v="0.26"/>
    <s v="COD"/>
    <n v="503.69"/>
  </r>
  <r>
    <s v="SALE142"/>
    <d v="2024-10-08T00:00:00"/>
    <s v="CUST1399"/>
    <x v="73"/>
    <s v="STORE12"/>
    <n v="2"/>
    <n v="975.48"/>
    <n v="0.26"/>
    <s v="COD"/>
    <n v="1950.7"/>
  </r>
  <r>
    <s v="SALE143"/>
    <d v="2025-08-15T00:00:00"/>
    <s v="CUST1401"/>
    <x v="13"/>
    <s v="STORE16"/>
    <n v="4"/>
    <n v="450.12"/>
    <n v="0.28999999999999998"/>
    <s v="COD"/>
    <n v="1800.19"/>
  </r>
  <r>
    <s v="SALE144"/>
    <d v="2024-06-05T00:00:00"/>
    <s v="CUST1435"/>
    <x v="14"/>
    <s v="STORE8"/>
    <n v="3"/>
    <n v="237.24"/>
    <n v="0.24"/>
    <s v="PayPal"/>
    <n v="711.48"/>
  </r>
  <r>
    <s v="SALE145"/>
    <d v="2024-08-18T00:00:00"/>
    <s v="CUST1459"/>
    <x v="59"/>
    <s v="STORE15"/>
    <n v="2"/>
    <n v="536.84"/>
    <n v="0.09"/>
    <s v="COD"/>
    <n v="1073.5900000000001"/>
  </r>
  <r>
    <s v="SALE146"/>
    <d v="2024-11-30T00:00:00"/>
    <s v="CUST1443"/>
    <x v="14"/>
    <s v="STORE19"/>
    <n v="3"/>
    <n v="584.41"/>
    <n v="0"/>
    <s v="COD"/>
    <n v="1753.23"/>
  </r>
  <r>
    <s v="SALE147"/>
    <d v="2024-11-21T00:00:00"/>
    <s v="CUST1294"/>
    <x v="74"/>
    <s v="STORE19"/>
    <n v="1"/>
    <n v="653.87"/>
    <n v="0.14000000000000001"/>
    <s v="PayPal"/>
    <n v="653.73"/>
  </r>
  <r>
    <s v="SALE148"/>
    <d v="2025-08-09T00:00:00"/>
    <s v="CUST1493"/>
    <x v="72"/>
    <s v="STORE0"/>
    <n v="1"/>
    <n v="652.03"/>
    <n v="0.27"/>
    <s v="Credit Card"/>
    <n v="651.76"/>
  </r>
  <r>
    <s v="SALE149"/>
    <d v="2024-07-29T00:00:00"/>
    <s v="CUST1093"/>
    <x v="23"/>
    <s v="STORE12"/>
    <n v="3"/>
    <n v="513.36"/>
    <n v="7.0000000000000007E-2"/>
    <s v="COD"/>
    <n v="1540.01"/>
  </r>
  <r>
    <s v="SALE150"/>
    <d v="2024-05-21T00:00:00"/>
    <s v="CUST1068"/>
    <x v="40"/>
    <s v="STORE5"/>
    <n v="4"/>
    <n v="355.64"/>
    <n v="0.16"/>
    <s v="COD"/>
    <n v="1422.3999999999999"/>
  </r>
  <r>
    <s v="SALE151"/>
    <d v="2024-10-29T00:00:00"/>
    <s v="CUST1022"/>
    <x v="26"/>
    <s v="STORE8"/>
    <n v="4"/>
    <n v="535.4"/>
    <n v="0.26"/>
    <s v="PayPal"/>
    <n v="2141.3399999999997"/>
  </r>
  <r>
    <s v="SALE152"/>
    <d v="2025-05-21T00:00:00"/>
    <s v="CUST1243"/>
    <x v="20"/>
    <s v="STORE19"/>
    <n v="2"/>
    <n v="108.74"/>
    <n v="0.11"/>
    <s v="PayPal"/>
    <n v="217.36999999999998"/>
  </r>
  <r>
    <s v="SALE153"/>
    <d v="2024-10-14T00:00:00"/>
    <s v="CUST1314"/>
    <x v="75"/>
    <s v="STORE19"/>
    <n v="3"/>
    <n v="591.98"/>
    <n v="0.16"/>
    <s v="Credit Card"/>
    <n v="1775.78"/>
  </r>
  <r>
    <s v="SALE154"/>
    <d v="2024-11-17T00:00:00"/>
    <s v="CUST1405"/>
    <x v="70"/>
    <s v="STORE2"/>
    <n v="1"/>
    <n v="345.06"/>
    <n v="0.13"/>
    <s v="COD"/>
    <n v="344.93"/>
  </r>
  <r>
    <s v="SALE155"/>
    <d v="2025-03-29T00:00:00"/>
    <s v="CUST1307"/>
    <x v="47"/>
    <s v="STORE12"/>
    <n v="4"/>
    <n v="986.41"/>
    <n v="0.22"/>
    <s v="Credit Card"/>
    <n v="3945.42"/>
  </r>
  <r>
    <s v="SALE156"/>
    <d v="2024-07-21T00:00:00"/>
    <s v="CUST1319"/>
    <x v="2"/>
    <s v="STORE0"/>
    <n v="2"/>
    <n v="921.52"/>
    <n v="0"/>
    <s v="PayPal"/>
    <n v="1843.04"/>
  </r>
  <r>
    <s v="SALE157"/>
    <d v="2025-08-14T00:00:00"/>
    <s v="CUST1097"/>
    <x v="76"/>
    <s v="STORE5"/>
    <n v="1"/>
    <n v="83.1"/>
    <n v="0.04"/>
    <s v="PayPal"/>
    <n v="83.059999999999988"/>
  </r>
  <r>
    <s v="SALE158"/>
    <d v="2024-11-05T00:00:00"/>
    <s v="CUST1369"/>
    <x v="77"/>
    <s v="STORE11"/>
    <n v="2"/>
    <n v="60.98"/>
    <n v="0.23"/>
    <s v="PayPal"/>
    <n v="121.72999999999999"/>
  </r>
  <r>
    <s v="SALE159"/>
    <d v="2024-06-11T00:00:00"/>
    <s v="CUST1394"/>
    <x v="41"/>
    <s v="STORE16"/>
    <n v="2"/>
    <n v="122.23"/>
    <n v="0.21"/>
    <s v="COD"/>
    <n v="244.25"/>
  </r>
  <r>
    <s v="SALE160"/>
    <d v="2025-09-18T00:00:00"/>
    <s v="CUST1020"/>
    <x v="7"/>
    <s v="STORE18"/>
    <n v="2"/>
    <n v="623.38"/>
    <n v="0.13"/>
    <s v="Credit Card"/>
    <n v="1246.6299999999999"/>
  </r>
  <r>
    <s v="SALE161"/>
    <d v="2025-03-13T00:00:00"/>
    <s v="CUST1058"/>
    <x v="7"/>
    <s v="STORE0"/>
    <n v="1"/>
    <n v="479.58"/>
    <n v="0.05"/>
    <s v="PayPal"/>
    <n v="479.53"/>
  </r>
  <r>
    <s v="SALE162"/>
    <d v="2023-12-16T00:00:00"/>
    <s v="CUST1298"/>
    <x v="78"/>
    <s v="STORE6"/>
    <n v="3"/>
    <n v="369.32"/>
    <n v="0.14000000000000001"/>
    <s v="PayPal"/>
    <n v="1107.82"/>
  </r>
  <r>
    <s v="SALE163"/>
    <d v="2025-07-13T00:00:00"/>
    <s v="CUST1076"/>
    <x v="79"/>
    <s v="STORE1"/>
    <n v="1"/>
    <n v="488.31"/>
    <n v="0.03"/>
    <s v="PayPal"/>
    <n v="488.28000000000003"/>
  </r>
  <r>
    <s v="SALE164"/>
    <d v="2024-05-06T00:00:00"/>
    <s v="CUST1276"/>
    <x v="59"/>
    <s v="STORE12"/>
    <n v="4"/>
    <n v="164.04"/>
    <n v="0.26"/>
    <s v="Credit Card"/>
    <n v="655.9"/>
  </r>
  <r>
    <s v="SALE165"/>
    <d v="2024-08-04T00:00:00"/>
    <s v="CUST1073"/>
    <x v="31"/>
    <s v="STORE17"/>
    <n v="3"/>
    <n v="707.95"/>
    <n v="0.18"/>
    <s v="PayPal"/>
    <n v="2123.6700000000005"/>
  </r>
  <r>
    <s v="SALE166"/>
    <d v="2023-12-09T00:00:00"/>
    <s v="CUST1295"/>
    <x v="20"/>
    <s v="STORE8"/>
    <n v="4"/>
    <n v="714.47"/>
    <n v="0.18"/>
    <s v="COD"/>
    <n v="2857.7000000000003"/>
  </r>
  <r>
    <s v="SALE167"/>
    <d v="2025-07-28T00:00:00"/>
    <s v="CUST1415"/>
    <x v="29"/>
    <s v="STORE7"/>
    <n v="4"/>
    <n v="422.09"/>
    <n v="0.04"/>
    <s v="Credit Card"/>
    <n v="1688.32"/>
  </r>
  <r>
    <s v="SALE168"/>
    <d v="2024-06-19T00:00:00"/>
    <s v="CUST1108"/>
    <x v="37"/>
    <s v="STORE9"/>
    <n v="1"/>
    <n v="998.19"/>
    <n v="0.2"/>
    <s v="Credit Card"/>
    <n v="997.99"/>
  </r>
  <r>
    <s v="SALE169"/>
    <d v="2024-01-22T00:00:00"/>
    <s v="CUST1373"/>
    <x v="18"/>
    <s v="STORE7"/>
    <n v="2"/>
    <n v="343.42"/>
    <n v="0.12"/>
    <s v="COD"/>
    <n v="686.72"/>
  </r>
  <r>
    <s v="SALE170"/>
    <d v="2024-04-08T00:00:00"/>
    <s v="CUST1256"/>
    <x v="13"/>
    <s v="STORE6"/>
    <n v="1"/>
    <n v="152.16999999999999"/>
    <n v="0.28000000000000003"/>
    <s v="COD"/>
    <n v="151.88999999999999"/>
  </r>
  <r>
    <s v="SALE171"/>
    <d v="2025-05-18T00:00:00"/>
    <s v="CUST1175"/>
    <x v="2"/>
    <s v="STORE11"/>
    <n v="1"/>
    <n v="325.08"/>
    <n v="0.26"/>
    <s v="PayPal"/>
    <n v="324.82"/>
  </r>
  <r>
    <s v="SALE172"/>
    <d v="2023-12-07T00:00:00"/>
    <s v="CUST1344"/>
    <x v="41"/>
    <s v="STORE10"/>
    <n v="2"/>
    <n v="827.92"/>
    <n v="0.25"/>
    <s v="COD"/>
    <n v="1655.59"/>
  </r>
  <r>
    <s v="SALE173"/>
    <d v="2024-01-23T00:00:00"/>
    <s v="CUST1485"/>
    <x v="33"/>
    <s v="STORE2"/>
    <n v="2"/>
    <n v="593.47"/>
    <n v="0.1"/>
    <s v="COD"/>
    <n v="1186.8400000000001"/>
  </r>
  <r>
    <s v="SALE174"/>
    <d v="2023-12-07T00:00:00"/>
    <s v="CUST1293"/>
    <x v="42"/>
    <s v="STORE7"/>
    <n v="4"/>
    <n v="756.28"/>
    <n v="0.05"/>
    <s v="COD"/>
    <n v="3025.0699999999997"/>
  </r>
  <r>
    <s v="SALE175"/>
    <d v="2024-12-15T00:00:00"/>
    <s v="CUST1377"/>
    <x v="80"/>
    <s v="STORE1"/>
    <n v="2"/>
    <n v="707.65"/>
    <n v="0.14000000000000001"/>
    <s v="Credit Card"/>
    <n v="1415.1599999999999"/>
  </r>
  <r>
    <s v="SALE176"/>
    <d v="2024-03-20T00:00:00"/>
    <s v="CUST1128"/>
    <x v="60"/>
    <s v="STORE15"/>
    <n v="1"/>
    <n v="857.35"/>
    <n v="0.28000000000000003"/>
    <s v="PayPal"/>
    <n v="857.07"/>
  </r>
  <r>
    <s v="SALE177"/>
    <d v="2025-01-13T00:00:00"/>
    <s v="CUST1499"/>
    <x v="76"/>
    <s v="STORE8"/>
    <n v="1"/>
    <n v="79"/>
    <n v="0.04"/>
    <s v="PayPal"/>
    <n v="78.959999999999994"/>
  </r>
  <r>
    <s v="SALE178"/>
    <d v="2025-08-16T00:00:00"/>
    <s v="CUST1066"/>
    <x v="32"/>
    <s v="STORE5"/>
    <n v="4"/>
    <n v="638.91"/>
    <n v="0"/>
    <s v="COD"/>
    <n v="2555.64"/>
  </r>
  <r>
    <s v="SALE179"/>
    <d v="2025-06-04T00:00:00"/>
    <s v="CUST1081"/>
    <x v="49"/>
    <s v="STORE0"/>
    <n v="2"/>
    <n v="522.16999999999996"/>
    <n v="0.27"/>
    <s v="Credit Card"/>
    <n v="1044.07"/>
  </r>
  <r>
    <s v="SALE180"/>
    <d v="2023-11-05T00:00:00"/>
    <s v="CUST1478"/>
    <x v="11"/>
    <s v="STORE12"/>
    <n v="3"/>
    <n v="954.29"/>
    <n v="0.27"/>
    <s v="Credit Card"/>
    <n v="2862.6"/>
  </r>
  <r>
    <s v="SALE181"/>
    <d v="2025-02-22T00:00:00"/>
    <s v="CUST1462"/>
    <x v="9"/>
    <s v="STORE13"/>
    <n v="3"/>
    <n v="53.92"/>
    <n v="0.15"/>
    <s v="PayPal"/>
    <n v="161.60999999999999"/>
  </r>
  <r>
    <s v="SALE182"/>
    <d v="2025-04-06T00:00:00"/>
    <s v="CUST1396"/>
    <x v="13"/>
    <s v="STORE0"/>
    <n v="4"/>
    <n v="741.88"/>
    <n v="0.02"/>
    <s v="COD"/>
    <n v="2967.5"/>
  </r>
  <r>
    <s v="SALE183"/>
    <d v="2024-10-29T00:00:00"/>
    <s v="CUST1033"/>
    <x v="54"/>
    <s v="STORE3"/>
    <n v="1"/>
    <n v="547.09"/>
    <n v="0.01"/>
    <s v="PayPal"/>
    <n v="547.08000000000004"/>
  </r>
  <r>
    <s v="SALE184"/>
    <d v="2025-01-29T00:00:00"/>
    <s v="CUST1489"/>
    <x v="41"/>
    <s v="STORE3"/>
    <n v="1"/>
    <n v="789.35"/>
    <n v="0.14000000000000001"/>
    <s v="PayPal"/>
    <n v="789.21"/>
  </r>
  <r>
    <s v="SALE185"/>
    <d v="2024-03-03T00:00:00"/>
    <s v="CUST1428"/>
    <x v="81"/>
    <s v="STORE3"/>
    <n v="3"/>
    <n v="476.78"/>
    <n v="0.09"/>
    <s v="COD"/>
    <n v="1430.25"/>
  </r>
  <r>
    <s v="SALE186"/>
    <d v="2024-11-04T00:00:00"/>
    <s v="CUST1453"/>
    <x v="29"/>
    <s v="STORE18"/>
    <n v="2"/>
    <n v="504.26"/>
    <n v="0.04"/>
    <s v="PayPal"/>
    <n v="1008.48"/>
  </r>
  <r>
    <s v="SALE187"/>
    <d v="2024-09-03T00:00:00"/>
    <s v="CUST1272"/>
    <x v="82"/>
    <s v="STORE6"/>
    <n v="2"/>
    <n v="549.33000000000004"/>
    <n v="0.01"/>
    <s v="COD"/>
    <n v="1098.6500000000001"/>
  </r>
  <r>
    <s v="SALE188"/>
    <d v="2024-04-29T00:00:00"/>
    <s v="CUST1382"/>
    <x v="83"/>
    <s v="STORE3"/>
    <n v="3"/>
    <n v="620.22"/>
    <n v="0.04"/>
    <s v="Credit Card"/>
    <n v="1860.6200000000001"/>
  </r>
  <r>
    <s v="SALE189"/>
    <d v="2024-04-29T00:00:00"/>
    <s v="CUST1091"/>
    <x v="54"/>
    <s v="STORE3"/>
    <n v="1"/>
    <n v="580.76"/>
    <n v="0.1"/>
    <s v="COD"/>
    <n v="580.66"/>
  </r>
  <r>
    <s v="SALE190"/>
    <d v="2025-04-28T00:00:00"/>
    <s v="CUST1334"/>
    <x v="51"/>
    <s v="STORE9"/>
    <n v="3"/>
    <n v="444.55"/>
    <n v="0.14000000000000001"/>
    <s v="PayPal"/>
    <n v="1333.51"/>
  </r>
  <r>
    <s v="SALE191"/>
    <d v="2024-06-16T00:00:00"/>
    <s v="CUST1138"/>
    <x v="54"/>
    <s v="STORE18"/>
    <n v="1"/>
    <n v="804.9"/>
    <n v="0.03"/>
    <s v="PayPal"/>
    <n v="804.87"/>
  </r>
  <r>
    <s v="SALE192"/>
    <d v="2024-11-21T00:00:00"/>
    <s v="CUST1424"/>
    <x v="80"/>
    <s v="STORE14"/>
    <n v="3"/>
    <n v="361.65"/>
    <n v="0.15"/>
    <s v="COD"/>
    <n v="1084.7999999999997"/>
  </r>
  <r>
    <s v="SALE193"/>
    <d v="2025-04-16T00:00:00"/>
    <s v="CUST1162"/>
    <x v="84"/>
    <s v="STORE4"/>
    <n v="1"/>
    <n v="271.76"/>
    <n v="0.03"/>
    <s v="Credit Card"/>
    <n v="271.73"/>
  </r>
  <r>
    <s v="SALE194"/>
    <d v="2024-11-22T00:00:00"/>
    <s v="CUST1323"/>
    <x v="2"/>
    <s v="STORE10"/>
    <n v="3"/>
    <n v="958.15"/>
    <n v="0.24"/>
    <s v="COD"/>
    <n v="2874.21"/>
  </r>
  <r>
    <s v="SALE195"/>
    <d v="2023-12-30T00:00:00"/>
    <s v="CUST1427"/>
    <x v="17"/>
    <s v="STORE17"/>
    <n v="1"/>
    <n v="889.19"/>
    <n v="0.03"/>
    <s v="Credit Card"/>
    <n v="889.16000000000008"/>
  </r>
  <r>
    <s v="SALE196"/>
    <d v="2025-09-04T00:00:00"/>
    <s v="CUST1464"/>
    <x v="71"/>
    <s v="STORE16"/>
    <n v="4"/>
    <n v="689.67"/>
    <n v="0.05"/>
    <s v="COD"/>
    <n v="2758.6299999999997"/>
  </r>
  <r>
    <s v="SALE197"/>
    <d v="2023-10-28T00:00:00"/>
    <s v="CUST1135"/>
    <x v="38"/>
    <s v="STORE11"/>
    <n v="1"/>
    <n v="541.24"/>
    <n v="0.03"/>
    <s v="PayPal"/>
    <n v="541.21"/>
  </r>
  <r>
    <s v="SALE198"/>
    <d v="2024-11-04T00:00:00"/>
    <s v="CUST1448"/>
    <x v="82"/>
    <s v="STORE6"/>
    <n v="1"/>
    <n v="454.71"/>
    <n v="0.16"/>
    <s v="PayPal"/>
    <n v="454.54999999999995"/>
  </r>
  <r>
    <s v="SALE199"/>
    <d v="2024-12-20T00:00:00"/>
    <s v="CUST1038"/>
    <x v="73"/>
    <s v="STORE5"/>
    <n v="2"/>
    <n v="397.63"/>
    <n v="0.26"/>
    <s v="Credit Card"/>
    <n v="795"/>
  </r>
  <r>
    <s v="SALE200"/>
    <d v="2025-03-09T00:00:00"/>
    <s v="CUST1170"/>
    <x v="50"/>
    <s v="STORE6"/>
    <n v="3"/>
    <n v="748.56"/>
    <n v="0.26"/>
    <s v="PayPal"/>
    <n v="2245.4199999999996"/>
  </r>
  <r>
    <s v="SALE201"/>
    <d v="2025-03-26T00:00:00"/>
    <s v="CUST1144"/>
    <x v="9"/>
    <s v="STORE4"/>
    <n v="1"/>
    <n v="885.72"/>
    <n v="0.15"/>
    <s v="Credit Card"/>
    <n v="885.57"/>
  </r>
  <r>
    <s v="SALE202"/>
    <d v="2025-04-03T00:00:00"/>
    <s v="CUST1108"/>
    <x v="85"/>
    <s v="STORE1"/>
    <n v="4"/>
    <n v="408.07"/>
    <n v="0.28000000000000003"/>
    <s v="COD"/>
    <n v="1632"/>
  </r>
  <r>
    <s v="SALE203"/>
    <d v="2024-02-05T00:00:00"/>
    <s v="CUST1472"/>
    <x v="13"/>
    <s v="STORE9"/>
    <n v="2"/>
    <n v="597.07000000000005"/>
    <n v="0.28000000000000003"/>
    <s v="PayPal"/>
    <n v="1193.8600000000001"/>
  </r>
  <r>
    <s v="SALE204"/>
    <d v="2024-06-22T00:00:00"/>
    <s v="CUST1022"/>
    <x v="22"/>
    <s v="STORE9"/>
    <n v="3"/>
    <n v="723.47"/>
    <n v="0.12"/>
    <s v="COD"/>
    <n v="2170.29"/>
  </r>
  <r>
    <s v="SALE205"/>
    <d v="2025-08-14T00:00:00"/>
    <s v="CUST1437"/>
    <x v="12"/>
    <s v="STORE5"/>
    <n v="1"/>
    <n v="479.93"/>
    <n v="0.22"/>
    <s v="Credit Card"/>
    <n v="479.71"/>
  </r>
  <r>
    <s v="SALE206"/>
    <d v="2024-06-02T00:00:00"/>
    <s v="CUST1243"/>
    <x v="13"/>
    <s v="STORE16"/>
    <n v="4"/>
    <n v="362.81"/>
    <n v="0.21"/>
    <s v="COD"/>
    <n v="1451.03"/>
  </r>
  <r>
    <s v="SALE207"/>
    <d v="2024-12-14T00:00:00"/>
    <s v="CUST1185"/>
    <x v="29"/>
    <s v="STORE3"/>
    <n v="1"/>
    <n v="127.11"/>
    <n v="0.01"/>
    <s v="PayPal"/>
    <n v="127.1"/>
  </r>
  <r>
    <s v="SALE208"/>
    <d v="2024-04-29T00:00:00"/>
    <s v="CUST1184"/>
    <x v="13"/>
    <s v="STORE17"/>
    <n v="4"/>
    <n v="931.26"/>
    <n v="0.04"/>
    <s v="Credit Card"/>
    <n v="3725"/>
  </r>
  <r>
    <s v="SALE209"/>
    <d v="2023-10-25T00:00:00"/>
    <s v="CUST1371"/>
    <x v="22"/>
    <s v="STORE8"/>
    <n v="1"/>
    <n v="620.80999999999995"/>
    <n v="0.04"/>
    <s v="PayPal"/>
    <n v="620.77"/>
  </r>
  <r>
    <s v="SALE210"/>
    <d v="2024-07-24T00:00:00"/>
    <s v="CUST1094"/>
    <x v="57"/>
    <s v="STORE2"/>
    <n v="1"/>
    <n v="823.26"/>
    <n v="0.27"/>
    <s v="COD"/>
    <n v="822.99"/>
  </r>
  <r>
    <s v="SALE211"/>
    <d v="2025-05-30T00:00:00"/>
    <s v="CUST1012"/>
    <x v="16"/>
    <s v="STORE8"/>
    <n v="3"/>
    <n v="681.01"/>
    <n v="0.27"/>
    <s v="COD"/>
    <n v="2042.76"/>
  </r>
  <r>
    <s v="SALE212"/>
    <d v="2025-10-12T00:00:00"/>
    <s v="CUST1442"/>
    <x v="6"/>
    <s v="STORE19"/>
    <n v="4"/>
    <n v="119.83"/>
    <n v="0.13"/>
    <s v="Credit Card"/>
    <n v="479.19"/>
  </r>
  <r>
    <s v="SALE213"/>
    <d v="2024-01-23T00:00:00"/>
    <s v="CUST1307"/>
    <x v="36"/>
    <s v="STORE2"/>
    <n v="1"/>
    <n v="575.66"/>
    <n v="0.03"/>
    <s v="PayPal"/>
    <n v="575.63"/>
  </r>
  <r>
    <s v="SALE214"/>
    <d v="2025-10-13T00:00:00"/>
    <s v="CUST1199"/>
    <x v="70"/>
    <s v="STORE16"/>
    <n v="1"/>
    <n v="775.84"/>
    <n v="0.26"/>
    <s v="Credit Card"/>
    <n v="775.58"/>
  </r>
  <r>
    <s v="SALE215"/>
    <d v="2024-03-05T00:00:00"/>
    <s v="CUST1443"/>
    <x v="66"/>
    <s v="STORE9"/>
    <n v="3"/>
    <n v="318.43"/>
    <n v="0.05"/>
    <s v="Credit Card"/>
    <n v="955.24"/>
  </r>
  <r>
    <s v="SALE216"/>
    <d v="2025-07-16T00:00:00"/>
    <s v="CUST1153"/>
    <x v="18"/>
    <s v="STORE8"/>
    <n v="3"/>
    <n v="141.6"/>
    <n v="0.08"/>
    <s v="COD"/>
    <n v="424.71999999999997"/>
  </r>
  <r>
    <s v="SALE217"/>
    <d v="2023-10-20T00:00:00"/>
    <s v="CUST1266"/>
    <x v="5"/>
    <s v="STORE19"/>
    <n v="1"/>
    <n v="332.82"/>
    <n v="0.14000000000000001"/>
    <s v="PayPal"/>
    <n v="332.68"/>
  </r>
  <r>
    <s v="SALE218"/>
    <d v="2024-06-04T00:00:00"/>
    <s v="CUST1246"/>
    <x v="18"/>
    <s v="STORE1"/>
    <n v="4"/>
    <n v="640.97"/>
    <n v="0.11"/>
    <s v="COD"/>
    <n v="2563.77"/>
  </r>
  <r>
    <s v="SALE219"/>
    <d v="2023-10-26T00:00:00"/>
    <s v="CUST1203"/>
    <x v="64"/>
    <s v="STORE15"/>
    <n v="4"/>
    <n v="75.37"/>
    <n v="0.02"/>
    <s v="COD"/>
    <n v="301.46000000000004"/>
  </r>
  <r>
    <s v="SALE220"/>
    <d v="2025-04-07T00:00:00"/>
    <s v="CUST1075"/>
    <x v="30"/>
    <s v="STORE18"/>
    <n v="3"/>
    <n v="434.55"/>
    <n v="0.08"/>
    <s v="COD"/>
    <n v="1303.5700000000002"/>
  </r>
  <r>
    <s v="SALE221"/>
    <d v="2025-03-13T00:00:00"/>
    <s v="CUST1099"/>
    <x v="33"/>
    <s v="STORE14"/>
    <n v="4"/>
    <n v="652.28"/>
    <n v="0.15"/>
    <s v="Credit Card"/>
    <n v="2608.9699999999998"/>
  </r>
  <r>
    <s v="SALE222"/>
    <d v="2024-07-07T00:00:00"/>
    <s v="CUST1269"/>
    <x v="3"/>
    <s v="STORE17"/>
    <n v="3"/>
    <n v="207.8"/>
    <n v="0.15"/>
    <s v="Credit Card"/>
    <n v="623.25000000000011"/>
  </r>
  <r>
    <s v="SALE223"/>
    <d v="2024-03-10T00:00:00"/>
    <s v="CUST1495"/>
    <x v="86"/>
    <s v="STORE15"/>
    <n v="4"/>
    <n v="385.5"/>
    <n v="0.03"/>
    <s v="PayPal"/>
    <n v="1541.97"/>
  </r>
  <r>
    <s v="SALE224"/>
    <d v="2025-09-15T00:00:00"/>
    <s v="CUST1096"/>
    <x v="15"/>
    <s v="STORE6"/>
    <n v="3"/>
    <n v="548.19000000000005"/>
    <n v="0.12"/>
    <s v="Credit Card"/>
    <n v="1644.4500000000003"/>
  </r>
  <r>
    <s v="SALE225"/>
    <d v="2024-11-11T00:00:00"/>
    <s v="CUST1069"/>
    <x v="78"/>
    <s v="STORE9"/>
    <n v="3"/>
    <n v="927.6"/>
    <n v="0.09"/>
    <s v="Credit Card"/>
    <n v="2782.71"/>
  </r>
  <r>
    <s v="SALE226"/>
    <d v="2025-01-09T00:00:00"/>
    <s v="CUST1266"/>
    <x v="86"/>
    <s v="STORE3"/>
    <n v="4"/>
    <n v="585.04"/>
    <n v="0.22"/>
    <s v="PayPal"/>
    <n v="2339.94"/>
  </r>
  <r>
    <s v="SALE227"/>
    <d v="2024-04-24T00:00:00"/>
    <s v="CUST1499"/>
    <x v="11"/>
    <s v="STORE2"/>
    <n v="2"/>
    <n v="999.89"/>
    <n v="0.09"/>
    <s v="Credit Card"/>
    <n v="1999.69"/>
  </r>
  <r>
    <s v="SALE228"/>
    <d v="2023-12-24T00:00:00"/>
    <s v="CUST1107"/>
    <x v="28"/>
    <s v="STORE3"/>
    <n v="2"/>
    <n v="848.98"/>
    <n v="0.04"/>
    <s v="PayPal"/>
    <n v="1697.92"/>
  </r>
  <r>
    <s v="SALE229"/>
    <d v="2024-02-26T00:00:00"/>
    <s v="CUST1142"/>
    <x v="17"/>
    <s v="STORE14"/>
    <n v="3"/>
    <n v="769.56"/>
    <n v="0.08"/>
    <s v="Credit Card"/>
    <n v="2308.6"/>
  </r>
  <r>
    <s v="SALE230"/>
    <d v="2025-01-19T00:00:00"/>
    <s v="CUST1049"/>
    <x v="70"/>
    <s v="STORE13"/>
    <n v="3"/>
    <n v="449.88"/>
    <n v="0.1"/>
    <s v="PayPal"/>
    <n v="1349.54"/>
  </r>
  <r>
    <s v="SALE231"/>
    <d v="2025-07-25T00:00:00"/>
    <s v="CUST1275"/>
    <x v="20"/>
    <s v="STORE12"/>
    <n v="4"/>
    <n v="383.74"/>
    <n v="0.01"/>
    <s v="Credit Card"/>
    <n v="1534.95"/>
  </r>
  <r>
    <s v="SALE232"/>
    <d v="2024-04-27T00:00:00"/>
    <s v="CUST1148"/>
    <x v="87"/>
    <s v="STORE10"/>
    <n v="4"/>
    <n v="794.97"/>
    <n v="0.24"/>
    <s v="PayPal"/>
    <n v="3179.6400000000003"/>
  </r>
  <r>
    <s v="SALE233"/>
    <d v="2025-08-11T00:00:00"/>
    <s v="CUST1010"/>
    <x v="29"/>
    <s v="STORE5"/>
    <n v="1"/>
    <n v="989.63"/>
    <n v="0.05"/>
    <s v="PayPal"/>
    <n v="989.58"/>
  </r>
  <r>
    <s v="SALE234"/>
    <d v="2025-03-15T00:00:00"/>
    <s v="CUST1335"/>
    <x v="59"/>
    <s v="STORE0"/>
    <n v="1"/>
    <n v="447.16"/>
    <n v="0.22"/>
    <s v="COD"/>
    <n v="446.94"/>
  </r>
  <r>
    <s v="SALE235"/>
    <d v="2025-01-14T00:00:00"/>
    <s v="CUST1008"/>
    <x v="32"/>
    <s v="STORE6"/>
    <n v="1"/>
    <n v="946.9"/>
    <n v="0.28999999999999998"/>
    <s v="COD"/>
    <n v="946.61"/>
  </r>
  <r>
    <s v="SALE236"/>
    <d v="2025-06-01T00:00:00"/>
    <s v="CUST1169"/>
    <x v="53"/>
    <s v="STORE0"/>
    <n v="4"/>
    <n v="469.68"/>
    <n v="0.19"/>
    <s v="Credit Card"/>
    <n v="1878.53"/>
  </r>
  <r>
    <s v="SALE237"/>
    <d v="2024-09-24T00:00:00"/>
    <s v="CUST1494"/>
    <x v="77"/>
    <s v="STORE17"/>
    <n v="4"/>
    <n v="320.64"/>
    <n v="0.2"/>
    <s v="COD"/>
    <n v="1282.3599999999999"/>
  </r>
  <r>
    <s v="SALE238"/>
    <d v="2023-11-23T00:00:00"/>
    <s v="CUST1135"/>
    <x v="5"/>
    <s v="STORE5"/>
    <n v="1"/>
    <n v="594.44000000000005"/>
    <n v="0.21"/>
    <s v="Credit Card"/>
    <n v="594.23"/>
  </r>
  <r>
    <s v="SALE239"/>
    <d v="2025-07-23T00:00:00"/>
    <s v="CUST1216"/>
    <x v="56"/>
    <s v="STORE8"/>
    <n v="3"/>
    <n v="91.7"/>
    <n v="0.08"/>
    <s v="COD"/>
    <n v="275.02000000000004"/>
  </r>
  <r>
    <s v="SALE240"/>
    <d v="2025-09-17T00:00:00"/>
    <s v="CUST1031"/>
    <x v="85"/>
    <s v="STORE12"/>
    <n v="3"/>
    <n v="741.33"/>
    <n v="0.03"/>
    <s v="Credit Card"/>
    <n v="2223.96"/>
  </r>
  <r>
    <s v="SALE241"/>
    <d v="2025-04-07T00:00:00"/>
    <s v="CUST1476"/>
    <x v="30"/>
    <s v="STORE19"/>
    <n v="1"/>
    <n v="922.78"/>
    <n v="0.28999999999999998"/>
    <s v="COD"/>
    <n v="922.49"/>
  </r>
  <r>
    <s v="SALE242"/>
    <d v="2024-01-21T00:00:00"/>
    <s v="CUST1325"/>
    <x v="67"/>
    <s v="STORE16"/>
    <n v="1"/>
    <n v="394.35"/>
    <n v="0.09"/>
    <s v="PayPal"/>
    <n v="394.26000000000005"/>
  </r>
  <r>
    <s v="SALE243"/>
    <d v="2024-07-07T00:00:00"/>
    <s v="CUST1364"/>
    <x v="15"/>
    <s v="STORE11"/>
    <n v="2"/>
    <n v="703.95"/>
    <n v="0.03"/>
    <s v="Credit Card"/>
    <n v="1407.8700000000001"/>
  </r>
  <r>
    <s v="SALE244"/>
    <d v="2025-05-03T00:00:00"/>
    <s v="CUST1200"/>
    <x v="66"/>
    <s v="STORE0"/>
    <n v="4"/>
    <n v="452.67"/>
    <n v="0.28000000000000003"/>
    <s v="PayPal"/>
    <n v="1810.4"/>
  </r>
  <r>
    <s v="SALE245"/>
    <d v="2024-02-27T00:00:00"/>
    <s v="CUST1463"/>
    <x v="67"/>
    <s v="STORE7"/>
    <n v="2"/>
    <n v="377.3"/>
    <n v="0.15"/>
    <s v="PayPal"/>
    <n v="754.45"/>
  </r>
  <r>
    <s v="SALE246"/>
    <d v="2025-07-08T00:00:00"/>
    <s v="CUST1344"/>
    <x v="1"/>
    <s v="STORE7"/>
    <n v="2"/>
    <n v="130.47999999999999"/>
    <n v="0.23"/>
    <s v="PayPal"/>
    <n v="260.72999999999996"/>
  </r>
  <r>
    <s v="SALE247"/>
    <d v="2025-03-13T00:00:00"/>
    <s v="CUST1435"/>
    <x v="32"/>
    <s v="STORE12"/>
    <n v="1"/>
    <n v="809.45"/>
    <n v="0.09"/>
    <s v="COD"/>
    <n v="809.36"/>
  </r>
  <r>
    <s v="SALE248"/>
    <d v="2025-04-21T00:00:00"/>
    <s v="CUST1083"/>
    <x v="49"/>
    <s v="STORE9"/>
    <n v="3"/>
    <n v="499.12"/>
    <n v="0.05"/>
    <s v="PayPal"/>
    <n v="1497.3100000000002"/>
  </r>
  <r>
    <s v="SALE249"/>
    <d v="2024-11-10T00:00:00"/>
    <s v="CUST1023"/>
    <x v="88"/>
    <s v="STORE3"/>
    <n v="2"/>
    <n v="894.58"/>
    <n v="0.25"/>
    <s v="Credit Card"/>
    <n v="1788.91"/>
  </r>
  <r>
    <s v="SALE250"/>
    <d v="2024-08-09T00:00:00"/>
    <s v="CUST1131"/>
    <x v="28"/>
    <s v="STORE9"/>
    <n v="4"/>
    <n v="578.39"/>
    <n v="0.01"/>
    <s v="Credit Card"/>
    <n v="2313.5499999999997"/>
  </r>
  <r>
    <s v="SALE251"/>
    <d v="2024-03-05T00:00:00"/>
    <s v="CUST1485"/>
    <x v="89"/>
    <s v="STORE17"/>
    <n v="4"/>
    <n v="982.45"/>
    <n v="0.2"/>
    <s v="PayPal"/>
    <n v="3929.6000000000004"/>
  </r>
  <r>
    <s v="SALE252"/>
    <d v="2025-09-25T00:00:00"/>
    <s v="CUST1449"/>
    <x v="24"/>
    <s v="STORE19"/>
    <n v="1"/>
    <n v="549.52"/>
    <n v="0.1"/>
    <s v="PayPal"/>
    <n v="549.41999999999996"/>
  </r>
  <r>
    <s v="SALE253"/>
    <d v="2025-08-07T00:00:00"/>
    <s v="CUST1240"/>
    <x v="80"/>
    <s v="STORE18"/>
    <n v="2"/>
    <n v="239.92"/>
    <n v="0.16"/>
    <s v="Credit Card"/>
    <n v="479.67999999999995"/>
  </r>
  <r>
    <s v="SALE254"/>
    <d v="2024-02-16T00:00:00"/>
    <s v="CUST1082"/>
    <x v="80"/>
    <s v="STORE6"/>
    <n v="2"/>
    <n v="878.05"/>
    <n v="0.11"/>
    <s v="PayPal"/>
    <n v="1755.99"/>
  </r>
  <r>
    <s v="SALE255"/>
    <d v="2025-03-30T00:00:00"/>
    <s v="CUST1044"/>
    <x v="55"/>
    <s v="STORE9"/>
    <n v="3"/>
    <n v="546.96"/>
    <n v="0.19"/>
    <s v="Credit Card"/>
    <n v="1640.69"/>
  </r>
  <r>
    <s v="SALE256"/>
    <d v="2025-02-18T00:00:00"/>
    <s v="CUST1471"/>
    <x v="53"/>
    <s v="STORE10"/>
    <n v="2"/>
    <n v="71.77"/>
    <n v="0.22"/>
    <s v="Credit Card"/>
    <n v="143.32"/>
  </r>
  <r>
    <s v="SALE257"/>
    <d v="2025-03-01T00:00:00"/>
    <s v="CUST1013"/>
    <x v="10"/>
    <s v="STORE1"/>
    <n v="2"/>
    <n v="679.86"/>
    <n v="0.22"/>
    <s v="COD"/>
    <n v="1359.5"/>
  </r>
  <r>
    <s v="SALE258"/>
    <d v="2024-01-09T00:00:00"/>
    <s v="CUST1136"/>
    <x v="68"/>
    <s v="STORE17"/>
    <n v="1"/>
    <n v="222.94"/>
    <n v="0.19"/>
    <s v="Credit Card"/>
    <n v="222.75"/>
  </r>
  <r>
    <s v="SALE259"/>
    <d v="2025-04-26T00:00:00"/>
    <s v="CUST1248"/>
    <x v="68"/>
    <s v="STORE2"/>
    <n v="2"/>
    <n v="355.3"/>
    <n v="0.14808617234468943"/>
    <s v="PayPal"/>
    <n v="710.45191382765529"/>
  </r>
  <r>
    <s v="SALE260"/>
    <d v="2024-07-24T00:00:00"/>
    <s v="CUST1103"/>
    <x v="41"/>
    <s v="STORE19"/>
    <n v="4"/>
    <n v="611.29999999999995"/>
    <n v="0.11"/>
    <s v="PayPal"/>
    <n v="2445.0899999999997"/>
  </r>
  <r>
    <s v="SALE261"/>
    <d v="2025-03-26T00:00:00"/>
    <s v="CUST1333"/>
    <x v="90"/>
    <s v="STORE8"/>
    <n v="4"/>
    <n v="849.21"/>
    <n v="7.0000000000000007E-2"/>
    <s v="Credit Card"/>
    <n v="3396.77"/>
  </r>
  <r>
    <s v="SALE262"/>
    <d v="2025-02-25T00:00:00"/>
    <s v="CUST1209"/>
    <x v="63"/>
    <s v="STORE7"/>
    <n v="3"/>
    <n v="553.12"/>
    <n v="0.28000000000000003"/>
    <s v="COD"/>
    <n v="1659.0800000000002"/>
  </r>
  <r>
    <s v="SALE263"/>
    <d v="2025-06-18T00:00:00"/>
    <s v="CUST1282"/>
    <x v="52"/>
    <s v="STORE9"/>
    <n v="2"/>
    <n v="903.08"/>
    <n v="0.18"/>
    <s v="COD"/>
    <n v="1805.98"/>
  </r>
  <r>
    <s v="SALE264"/>
    <d v="2024-12-22T00:00:00"/>
    <s v="CUST1478"/>
    <x v="30"/>
    <s v="STORE11"/>
    <n v="4"/>
    <n v="640.23"/>
    <n v="0.06"/>
    <s v="COD"/>
    <n v="2560.86"/>
  </r>
  <r>
    <s v="SALE265"/>
    <d v="2025-06-28T00:00:00"/>
    <s v="CUST1141"/>
    <x v="39"/>
    <s v="STORE6"/>
    <n v="1"/>
    <n v="518"/>
    <n v="0.25"/>
    <s v="Credit Card"/>
    <n v="517.75"/>
  </r>
  <r>
    <s v="SALE266"/>
    <d v="2024-05-25T00:00:00"/>
    <s v="CUST1433"/>
    <x v="91"/>
    <s v="STORE4"/>
    <n v="4"/>
    <n v="779.25"/>
    <n v="0.25"/>
    <s v="Credit Card"/>
    <n v="3116.75"/>
  </r>
  <r>
    <s v="SALE267"/>
    <d v="2025-05-30T00:00:00"/>
    <s v="CUST1118"/>
    <x v="50"/>
    <s v="STORE7"/>
    <n v="2"/>
    <n v="467.75"/>
    <n v="0.26"/>
    <s v="Credit Card"/>
    <n v="935.24"/>
  </r>
  <r>
    <s v="SALE268"/>
    <d v="2024-09-20T00:00:00"/>
    <s v="CUST1406"/>
    <x v="64"/>
    <s v="STORE18"/>
    <n v="3"/>
    <n v="513.98477215823721"/>
    <n v="0.06"/>
    <s v="Credit Card"/>
    <n v="1541.8943164747116"/>
  </r>
  <r>
    <s v="SALE269"/>
    <d v="2025-05-26T00:00:00"/>
    <s v="CUST1219"/>
    <x v="92"/>
    <s v="STORE0"/>
    <n v="4"/>
    <n v="747.01"/>
    <n v="0.13"/>
    <s v="PayPal"/>
    <n v="2987.91"/>
  </r>
  <r>
    <s v="SALE270"/>
    <d v="2025-03-19T00:00:00"/>
    <s v="CUST1101"/>
    <x v="41"/>
    <s v="STORE12"/>
    <n v="4"/>
    <n v="461.83"/>
    <n v="0.28000000000000003"/>
    <s v="PayPal"/>
    <n v="1847.04"/>
  </r>
  <r>
    <s v="SALE271"/>
    <d v="2025-04-03T00:00:00"/>
    <s v="CUST1134"/>
    <x v="7"/>
    <s v="STORE8"/>
    <n v="2"/>
    <n v="105.15"/>
    <n v="0.06"/>
    <s v="Credit Card"/>
    <n v="210.24"/>
  </r>
  <r>
    <s v="SALE272"/>
    <d v="2025-02-05T00:00:00"/>
    <s v="CUST1033"/>
    <x v="34"/>
    <s v="STORE3"/>
    <n v="3"/>
    <n v="610.24"/>
    <n v="0.17"/>
    <s v="COD"/>
    <n v="1830.55"/>
  </r>
  <r>
    <s v="SALE273"/>
    <d v="2025-01-10T00:00:00"/>
    <s v="CUST1312"/>
    <x v="1"/>
    <s v="STORE8"/>
    <n v="1"/>
    <n v="872.12"/>
    <n v="7.0000000000000007E-2"/>
    <s v="PayPal"/>
    <n v="872.05"/>
  </r>
  <r>
    <s v="SALE274"/>
    <d v="2024-01-25T00:00:00"/>
    <s v="CUST1433"/>
    <x v="31"/>
    <s v="STORE1"/>
    <n v="1"/>
    <n v="406.79"/>
    <n v="0.03"/>
    <s v="COD"/>
    <n v="406.76000000000005"/>
  </r>
  <r>
    <s v="SALE275"/>
    <d v="2025-10-02T00:00:00"/>
    <s v="CUST1372"/>
    <x v="59"/>
    <s v="STORE14"/>
    <n v="1"/>
    <n v="606.01"/>
    <n v="0.04"/>
    <s v="PayPal"/>
    <n v="605.97"/>
  </r>
  <r>
    <s v="SALE276"/>
    <d v="2024-07-10T00:00:00"/>
    <s v="CUST1349"/>
    <x v="53"/>
    <s v="STORE5"/>
    <n v="4"/>
    <n v="322.58"/>
    <n v="0.06"/>
    <s v="Credit Card"/>
    <n v="1290.26"/>
  </r>
  <r>
    <s v="SALE277"/>
    <d v="2025-01-04T00:00:00"/>
    <s v="CUST1484"/>
    <x v="25"/>
    <s v="STORE18"/>
    <n v="4"/>
    <n v="463.17"/>
    <n v="0.06"/>
    <s v="PayPal"/>
    <n v="1852.6200000000001"/>
  </r>
  <r>
    <s v="SALE278"/>
    <d v="2025-05-21T00:00:00"/>
    <s v="CUST1316"/>
    <x v="60"/>
    <s v="STORE7"/>
    <n v="4"/>
    <n v="285.82"/>
    <n v="0.18"/>
    <s v="PayPal"/>
    <n v="1143.0999999999999"/>
  </r>
  <r>
    <s v="SALE279"/>
    <d v="2025-07-30T00:00:00"/>
    <s v="CUST1326"/>
    <x v="92"/>
    <s v="STORE11"/>
    <n v="3"/>
    <n v="995.38"/>
    <n v="0.1"/>
    <s v="PayPal"/>
    <n v="2986.04"/>
  </r>
  <r>
    <s v="SALE280"/>
    <d v="2025-04-10T00:00:00"/>
    <s v="CUST1119"/>
    <x v="85"/>
    <s v="STORE8"/>
    <n v="1"/>
    <n v="329.31"/>
    <n v="0.09"/>
    <s v="Credit Card"/>
    <n v="329.22"/>
  </r>
  <r>
    <s v="SALE281"/>
    <d v="2024-07-02T00:00:00"/>
    <s v="CUST1490"/>
    <x v="44"/>
    <s v="STORE16"/>
    <n v="3"/>
    <n v="64.2"/>
    <n v="0.08"/>
    <s v="COD"/>
    <n v="192.52"/>
  </r>
  <r>
    <s v="SALE282"/>
    <d v="2025-06-21T00:00:00"/>
    <s v="CUST1262"/>
    <x v="75"/>
    <s v="STORE13"/>
    <n v="3"/>
    <n v="697.13"/>
    <n v="0.25"/>
    <s v="COD"/>
    <n v="2091.14"/>
  </r>
  <r>
    <s v="SALE283"/>
    <d v="2024-12-13T00:00:00"/>
    <s v="CUST1022"/>
    <x v="93"/>
    <s v="STORE5"/>
    <n v="3"/>
    <n v="134.30000000000001"/>
    <n v="0.14000000000000001"/>
    <s v="Credit Card"/>
    <n v="402.76000000000005"/>
  </r>
  <r>
    <s v="SALE284"/>
    <d v="2024-08-14T00:00:00"/>
    <s v="CUST1260"/>
    <x v="94"/>
    <s v="STORE13"/>
    <n v="1"/>
    <n v="520.92999999999995"/>
    <n v="0.15"/>
    <s v="Credit Card"/>
    <n v="520.78"/>
  </r>
  <r>
    <s v="SALE285"/>
    <d v="2025-03-05T00:00:00"/>
    <s v="CUST1225"/>
    <x v="46"/>
    <s v="STORE7"/>
    <n v="2"/>
    <n v="350.12"/>
    <n v="0.21"/>
    <s v="COD"/>
    <n v="700.03"/>
  </r>
  <r>
    <s v="SALE286"/>
    <d v="2024-01-17T00:00:00"/>
    <s v="CUST1466"/>
    <x v="70"/>
    <s v="STORE19"/>
    <n v="3"/>
    <n v="807.95"/>
    <n v="0.1"/>
    <s v="PayPal"/>
    <n v="2423.7500000000005"/>
  </r>
  <r>
    <s v="SALE287"/>
    <d v="2025-08-20T00:00:00"/>
    <s v="CUST1335"/>
    <x v="48"/>
    <s v="STORE6"/>
    <n v="4"/>
    <n v="766.03"/>
    <n v="0.28999999999999998"/>
    <s v="PayPal"/>
    <n v="3063.83"/>
  </r>
  <r>
    <s v="SALE288"/>
    <d v="2024-04-04T00:00:00"/>
    <s v="CUST1182"/>
    <x v="71"/>
    <s v="STORE8"/>
    <n v="3"/>
    <n v="545.1"/>
    <n v="0.08"/>
    <s v="COD"/>
    <n v="1635.2200000000003"/>
  </r>
  <r>
    <s v="SALE289"/>
    <d v="2024-05-26T00:00:00"/>
    <s v="CUST1263"/>
    <x v="15"/>
    <s v="STORE7"/>
    <n v="1"/>
    <n v="203.61"/>
    <n v="0.24"/>
    <s v="COD"/>
    <n v="203.37"/>
  </r>
  <r>
    <s v="SALE290"/>
    <d v="2025-07-18T00:00:00"/>
    <s v="CUST1417"/>
    <x v="0"/>
    <s v="STORE15"/>
    <n v="4"/>
    <n v="493.8"/>
    <n v="0.24"/>
    <s v="COD"/>
    <n v="1974.96"/>
  </r>
  <r>
    <s v="SALE291"/>
    <d v="2024-07-12T00:00:00"/>
    <s v="CUST1017"/>
    <x v="89"/>
    <s v="STORE17"/>
    <n v="1"/>
    <n v="640.54999999999995"/>
    <n v="0.25"/>
    <s v="Credit Card"/>
    <n v="640.29999999999995"/>
  </r>
  <r>
    <s v="SALE292"/>
    <d v="2024-09-10T00:00:00"/>
    <s v="CUST1119"/>
    <x v="1"/>
    <s v="STORE4"/>
    <n v="1"/>
    <n v="702.53"/>
    <n v="0.3"/>
    <s v="Credit Card"/>
    <n v="702.23"/>
  </r>
  <r>
    <s v="SALE293"/>
    <d v="2025-06-18T00:00:00"/>
    <s v="CUST1224"/>
    <x v="11"/>
    <s v="STORE8"/>
    <n v="4"/>
    <n v="139.94"/>
    <n v="0.24"/>
    <s v="Credit Card"/>
    <n v="559.52"/>
  </r>
  <r>
    <s v="SALE294"/>
    <d v="2024-12-28T00:00:00"/>
    <s v="CUST1277"/>
    <x v="46"/>
    <s v="STORE8"/>
    <n v="2"/>
    <n v="230.85"/>
    <n v="0.18"/>
    <s v="Credit Card"/>
    <n v="461.52"/>
  </r>
  <r>
    <s v="SALE295"/>
    <d v="2024-09-21T00:00:00"/>
    <s v="CUST1211"/>
    <x v="65"/>
    <s v="STORE17"/>
    <n v="4"/>
    <n v="626.35"/>
    <n v="0.25"/>
    <s v="COD"/>
    <n v="2505.15"/>
  </r>
  <r>
    <s v="SALE296"/>
    <d v="2024-05-22T00:00:00"/>
    <s v="CUST1082"/>
    <x v="89"/>
    <s v="STORE14"/>
    <n v="4"/>
    <n v="108.55"/>
    <n v="0.18"/>
    <s v="PayPal"/>
    <n v="434.02"/>
  </r>
  <r>
    <s v="SALE297"/>
    <d v="2025-08-02T00:00:00"/>
    <s v="CUST1191"/>
    <x v="53"/>
    <s v="STORE1"/>
    <n v="4"/>
    <n v="353.67"/>
    <n v="0.03"/>
    <s v="COD"/>
    <n v="1414.65"/>
  </r>
  <r>
    <s v="SALE298"/>
    <d v="2024-10-18T00:00:00"/>
    <s v="CUST1065"/>
    <x v="64"/>
    <s v="STORE1"/>
    <n v="4"/>
    <n v="61.98"/>
    <n v="0.16"/>
    <s v="Credit Card"/>
    <n v="247.76"/>
  </r>
  <r>
    <s v="SALE299"/>
    <d v="2024-02-26T00:00:00"/>
    <s v="CUST1216"/>
    <x v="62"/>
    <s v="STORE19"/>
    <n v="2"/>
    <n v="873.1"/>
    <n v="0.12"/>
    <s v="PayPal"/>
    <n v="1746.0800000000002"/>
  </r>
  <r>
    <s v="SALE300"/>
    <d v="2023-12-08T00:00:00"/>
    <s v="CUST1198"/>
    <x v="21"/>
    <s v="STORE15"/>
    <n v="4"/>
    <n v="889.47"/>
    <n v="0.24"/>
    <s v="Credit Card"/>
    <n v="3557.6400000000003"/>
  </r>
  <r>
    <s v="SALE301"/>
    <d v="2024-10-31T00:00:00"/>
    <s v="CUST1028"/>
    <x v="1"/>
    <s v="STORE11"/>
    <n v="3"/>
    <n v="803.76"/>
    <n v="0.19"/>
    <s v="COD"/>
    <n v="2411.0899999999997"/>
  </r>
  <r>
    <s v="SALE302"/>
    <d v="2024-11-28T00:00:00"/>
    <s v="CUST1468"/>
    <x v="28"/>
    <s v="STORE5"/>
    <n v="2"/>
    <n v="865.14"/>
    <n v="0.2"/>
    <s v="PayPal"/>
    <n v="1730.08"/>
  </r>
  <r>
    <s v="SALE303"/>
    <d v="2025-06-05T00:00:00"/>
    <s v="CUST1097"/>
    <x v="45"/>
    <s v="STORE9"/>
    <n v="2"/>
    <n v="916.49"/>
    <n v="0.3"/>
    <s v="COD"/>
    <n v="1832.68"/>
  </r>
  <r>
    <s v="SALE304"/>
    <d v="2024-11-19T00:00:00"/>
    <s v="CUST1042"/>
    <x v="69"/>
    <s v="STORE12"/>
    <n v="3"/>
    <n v="781.39"/>
    <n v="0.12"/>
    <s v="Credit Card"/>
    <n v="2344.0500000000002"/>
  </r>
  <r>
    <s v="SALE305"/>
    <d v="2024-05-19T00:00:00"/>
    <s v="CUST1211"/>
    <x v="48"/>
    <s v="STORE12"/>
    <n v="4"/>
    <n v="619.74"/>
    <n v="0.13"/>
    <s v="COD"/>
    <n v="2478.83"/>
  </r>
  <r>
    <s v="SALE306"/>
    <d v="2025-01-22T00:00:00"/>
    <s v="CUST1481"/>
    <x v="85"/>
    <s v="STORE14"/>
    <n v="2"/>
    <n v="837.76"/>
    <n v="0.03"/>
    <s v="COD"/>
    <n v="1675.49"/>
  </r>
  <r>
    <s v="SALE307"/>
    <d v="2025-07-04T00:00:00"/>
    <s v="CUST1451"/>
    <x v="64"/>
    <s v="STORE1"/>
    <n v="3"/>
    <n v="135.94"/>
    <n v="0.2"/>
    <s v="Credit Card"/>
    <n v="407.62"/>
  </r>
  <r>
    <s v="SALE308"/>
    <d v="2025-05-19T00:00:00"/>
    <s v="CUST1479"/>
    <x v="1"/>
    <s v="STORE1"/>
    <n v="4"/>
    <n v="396.53"/>
    <n v="7.0000000000000007E-2"/>
    <s v="PayPal"/>
    <n v="1586.05"/>
  </r>
  <r>
    <s v="SALE309"/>
    <d v="2023-12-04T00:00:00"/>
    <s v="CUST1220"/>
    <x v="35"/>
    <s v="STORE14"/>
    <n v="2"/>
    <n v="722.45"/>
    <n v="0.22"/>
    <s v="PayPal"/>
    <n v="1444.68"/>
  </r>
  <r>
    <s v="SALE310"/>
    <d v="2024-07-31T00:00:00"/>
    <s v="CUST1047"/>
    <x v="91"/>
    <s v="STORE2"/>
    <n v="2"/>
    <n v="138.41"/>
    <n v="0.02"/>
    <s v="Credit Card"/>
    <n v="276.8"/>
  </r>
  <r>
    <s v="SALE311"/>
    <d v="2025-01-22T00:00:00"/>
    <s v="CUST1126"/>
    <x v="61"/>
    <s v="STORE2"/>
    <n v="4"/>
    <n v="741.51"/>
    <n v="0.09"/>
    <s v="COD"/>
    <n v="2965.95"/>
  </r>
  <r>
    <s v="SALE312"/>
    <d v="2024-11-15T00:00:00"/>
    <s v="CUST1023"/>
    <x v="61"/>
    <s v="STORE17"/>
    <n v="2"/>
    <n v="588.9"/>
    <n v="0.19"/>
    <s v="PayPal"/>
    <n v="1177.6099999999999"/>
  </r>
  <r>
    <s v="SALE313"/>
    <d v="2024-04-07T00:00:00"/>
    <s v="CUST1304"/>
    <x v="57"/>
    <s v="STORE2"/>
    <n v="1"/>
    <n v="88.92"/>
    <n v="0.19"/>
    <s v="PayPal"/>
    <n v="88.73"/>
  </r>
  <r>
    <s v="SALE314"/>
    <d v="2024-02-17T00:00:00"/>
    <s v="CUST1118"/>
    <x v="86"/>
    <s v="STORE16"/>
    <n v="1"/>
    <n v="299.13"/>
    <n v="0.1"/>
    <s v="COD"/>
    <n v="299.02999999999997"/>
  </r>
  <r>
    <s v="SALE315"/>
    <d v="2024-05-21T00:00:00"/>
    <s v="CUST1116"/>
    <x v="25"/>
    <s v="STORE3"/>
    <n v="2"/>
    <n v="548.29999999999995"/>
    <n v="0.23"/>
    <s v="Credit Card"/>
    <n v="1096.3699999999999"/>
  </r>
  <r>
    <s v="SALE316"/>
    <d v="2024-05-23T00:00:00"/>
    <s v="CUST1262"/>
    <x v="59"/>
    <s v="STORE10"/>
    <n v="3"/>
    <n v="977.55"/>
    <n v="0.02"/>
    <s v="PayPal"/>
    <n v="2932.6299999999997"/>
  </r>
  <r>
    <s v="SALE317"/>
    <d v="2025-06-15T00:00:00"/>
    <s v="CUST1346"/>
    <x v="38"/>
    <s v="STORE18"/>
    <n v="1"/>
    <n v="459.42"/>
    <n v="0.28000000000000003"/>
    <s v="COD"/>
    <n v="459.14000000000004"/>
  </r>
  <r>
    <s v="SALE318"/>
    <d v="2025-01-06T00:00:00"/>
    <s v="CUST1088"/>
    <x v="95"/>
    <s v="STORE4"/>
    <n v="2"/>
    <n v="123.19"/>
    <n v="0.19"/>
    <s v="Credit Card"/>
    <n v="246.19"/>
  </r>
  <r>
    <s v="SALE319"/>
    <d v="2025-08-10T00:00:00"/>
    <s v="CUST1358"/>
    <x v="76"/>
    <s v="STORE19"/>
    <n v="1"/>
    <n v="222.95"/>
    <n v="0.02"/>
    <s v="PayPal"/>
    <n v="222.92999999999998"/>
  </r>
  <r>
    <s v="SALE320"/>
    <d v="2025-07-02T00:00:00"/>
    <s v="CUST1332"/>
    <x v="79"/>
    <s v="STORE4"/>
    <n v="3"/>
    <n v="601.92999999999995"/>
    <n v="0.14000000000000001"/>
    <s v="Credit Card"/>
    <n v="1805.6499999999999"/>
  </r>
  <r>
    <s v="SALE321"/>
    <d v="2024-03-29T00:00:00"/>
    <s v="CUST1297"/>
    <x v="20"/>
    <s v="STORE2"/>
    <n v="1"/>
    <n v="564.1"/>
    <n v="0.03"/>
    <s v="Credit Card"/>
    <n v="564.07000000000005"/>
  </r>
  <r>
    <s v="SALE322"/>
    <d v="2025-01-15T00:00:00"/>
    <s v="CUST1095"/>
    <x v="61"/>
    <s v="STORE5"/>
    <n v="1"/>
    <n v="516.62"/>
    <n v="0.18"/>
    <s v="Credit Card"/>
    <n v="516.44000000000005"/>
  </r>
  <r>
    <s v="SALE323"/>
    <d v="2024-07-24T00:00:00"/>
    <s v="CUST1438"/>
    <x v="81"/>
    <s v="STORE12"/>
    <n v="1"/>
    <n v="934.75"/>
    <n v="0.11"/>
    <s v="PayPal"/>
    <n v="934.64"/>
  </r>
  <r>
    <s v="SALE324"/>
    <d v="2024-04-25T00:00:00"/>
    <s v="CUST1234"/>
    <x v="24"/>
    <s v="STORE7"/>
    <n v="4"/>
    <n v="548.44000000000005"/>
    <n v="0.05"/>
    <s v="PayPal"/>
    <n v="2193.71"/>
  </r>
  <r>
    <s v="SALE325"/>
    <d v="2025-04-17T00:00:00"/>
    <s v="CUST1013"/>
    <x v="92"/>
    <s v="STORE3"/>
    <n v="3"/>
    <n v="361.11"/>
    <n v="0.06"/>
    <s v="Credit Card"/>
    <n v="1083.27"/>
  </r>
  <r>
    <s v="SALE326"/>
    <d v="2025-09-24T00:00:00"/>
    <s v="CUST1187"/>
    <x v="26"/>
    <s v="STORE1"/>
    <n v="2"/>
    <n v="610.37"/>
    <n v="0.1"/>
    <s v="PayPal"/>
    <n v="1220.6400000000001"/>
  </r>
  <r>
    <s v="SALE327"/>
    <d v="2023-11-10T00:00:00"/>
    <s v="CUST1334"/>
    <x v="69"/>
    <s v="STORE16"/>
    <n v="1"/>
    <n v="272.2"/>
    <n v="0.3"/>
    <s v="Credit Card"/>
    <n v="271.89999999999998"/>
  </r>
  <r>
    <s v="SALE328"/>
    <d v="2024-02-27T00:00:00"/>
    <s v="CUST1438"/>
    <x v="25"/>
    <s v="STORE6"/>
    <n v="3"/>
    <n v="573.1"/>
    <n v="0.16"/>
    <s v="COD"/>
    <n v="1719.14"/>
  </r>
  <r>
    <s v="SALE329"/>
    <d v="2025-04-09T00:00:00"/>
    <s v="CUST1322"/>
    <x v="96"/>
    <s v="STORE0"/>
    <n v="4"/>
    <n v="24.72"/>
    <n v="0.28000000000000003"/>
    <s v="Credit Card"/>
    <n v="98.6"/>
  </r>
  <r>
    <s v="SALE330"/>
    <d v="2024-07-05T00:00:00"/>
    <s v="CUST1251"/>
    <x v="93"/>
    <s v="STORE9"/>
    <n v="3"/>
    <n v="268.89"/>
    <n v="7.0000000000000007E-2"/>
    <s v="COD"/>
    <n v="806.59999999999991"/>
  </r>
  <r>
    <s v="SALE331"/>
    <d v="2025-08-21T00:00:00"/>
    <s v="CUST1257"/>
    <x v="88"/>
    <s v="STORE9"/>
    <n v="1"/>
    <n v="78.5"/>
    <n v="0.17"/>
    <s v="COD"/>
    <n v="78.33"/>
  </r>
  <r>
    <s v="SALE332"/>
    <d v="2025-06-07T00:00:00"/>
    <s v="CUST1133"/>
    <x v="14"/>
    <s v="STORE4"/>
    <n v="3"/>
    <n v="399.42"/>
    <n v="0.02"/>
    <s v="Credit Card"/>
    <n v="1198.24"/>
  </r>
  <r>
    <s v="SALE333"/>
    <d v="2025-08-22T00:00:00"/>
    <s v="CUST1085"/>
    <x v="45"/>
    <s v="STORE19"/>
    <n v="3"/>
    <n v="455.82"/>
    <n v="0.01"/>
    <s v="PayPal"/>
    <n v="1367.45"/>
  </r>
  <r>
    <s v="SALE334"/>
    <d v="2024-11-13T00:00:00"/>
    <s v="CUST1349"/>
    <x v="57"/>
    <s v="STORE5"/>
    <n v="2"/>
    <n v="613.23"/>
    <n v="0.15"/>
    <s v="PayPal"/>
    <n v="1226.31"/>
  </r>
  <r>
    <s v="SALE335"/>
    <d v="2024-01-18T00:00:00"/>
    <s v="CUST1458"/>
    <x v="95"/>
    <s v="STORE14"/>
    <n v="4"/>
    <n v="971.9"/>
    <n v="0.28000000000000003"/>
    <s v="PayPal"/>
    <n v="3887.3199999999997"/>
  </r>
  <r>
    <s v="SALE336"/>
    <d v="2024-08-15T00:00:00"/>
    <s v="CUST1034"/>
    <x v="77"/>
    <s v="STORE7"/>
    <n v="3"/>
    <n v="884.92"/>
    <n v="0.06"/>
    <s v="PayPal"/>
    <n v="2654.7"/>
  </r>
  <r>
    <s v="SALE337"/>
    <d v="2025-09-21T00:00:00"/>
    <s v="CUST1087"/>
    <x v="67"/>
    <s v="STORE9"/>
    <n v="1"/>
    <n v="125"/>
    <n v="0.23"/>
    <s v="Credit Card"/>
    <n v="124.77"/>
  </r>
  <r>
    <s v="SALE338"/>
    <d v="2024-06-22T00:00:00"/>
    <s v="CUST1128"/>
    <x v="31"/>
    <s v="STORE15"/>
    <n v="2"/>
    <n v="188.25"/>
    <n v="0.08"/>
    <s v="PayPal"/>
    <n v="376.42"/>
  </r>
  <r>
    <s v="SALE339"/>
    <d v="2024-01-12T00:00:00"/>
    <s v="CUST1222"/>
    <x v="54"/>
    <s v="STORE6"/>
    <n v="4"/>
    <n v="344.12"/>
    <n v="0.25"/>
    <s v="PayPal"/>
    <n v="1376.23"/>
  </r>
  <r>
    <s v="SALE340"/>
    <d v="2023-10-19T00:00:00"/>
    <s v="CUST1047"/>
    <x v="53"/>
    <s v="STORE19"/>
    <n v="3"/>
    <n v="997.95"/>
    <n v="0.09"/>
    <s v="COD"/>
    <n v="2993.76"/>
  </r>
  <r>
    <s v="SALE341"/>
    <d v="2025-03-11T00:00:00"/>
    <s v="CUST1150"/>
    <x v="75"/>
    <s v="STORE15"/>
    <n v="3"/>
    <n v="121.64"/>
    <n v="7.0000000000000007E-2"/>
    <s v="PayPal"/>
    <n v="364.85"/>
  </r>
  <r>
    <s v="SALE342"/>
    <d v="2024-09-22T00:00:00"/>
    <s v="CUST1221"/>
    <x v="88"/>
    <s v="STORE10"/>
    <n v="2"/>
    <n v="692.72"/>
    <n v="0.13"/>
    <s v="PayPal"/>
    <n v="1385.31"/>
  </r>
  <r>
    <s v="SALE343"/>
    <d v="2024-11-27T00:00:00"/>
    <s v="CUST1027"/>
    <x v="10"/>
    <s v="STORE19"/>
    <n v="3"/>
    <n v="794.59"/>
    <n v="0.03"/>
    <s v="PayPal"/>
    <n v="2383.7399999999998"/>
  </r>
  <r>
    <s v="SALE344"/>
    <d v="2023-10-25T00:00:00"/>
    <s v="CUST1014"/>
    <x v="33"/>
    <s v="STORE9"/>
    <n v="1"/>
    <n v="907.95"/>
    <n v="0.1"/>
    <s v="PayPal"/>
    <n v="907.85"/>
  </r>
  <r>
    <s v="SALE345"/>
    <d v="2025-10-10T00:00:00"/>
    <s v="CUST1287"/>
    <x v="57"/>
    <s v="STORE0"/>
    <n v="2"/>
    <n v="660.81"/>
    <n v="0.18"/>
    <s v="Credit Card"/>
    <n v="1321.4399999999998"/>
  </r>
  <r>
    <s v="SALE346"/>
    <d v="2025-09-15T00:00:00"/>
    <s v="CUST1061"/>
    <x v="69"/>
    <s v="STORE8"/>
    <n v="3"/>
    <n v="564.94000000000005"/>
    <n v="0.22"/>
    <s v="COD"/>
    <n v="1694.6000000000001"/>
  </r>
  <r>
    <s v="SALE347"/>
    <d v="2024-09-06T00:00:00"/>
    <s v="CUST1054"/>
    <x v="5"/>
    <s v="STORE15"/>
    <n v="2"/>
    <n v="280.37"/>
    <n v="0.22"/>
    <s v="COD"/>
    <n v="560.52"/>
  </r>
  <r>
    <s v="SALE348"/>
    <d v="2024-07-16T00:00:00"/>
    <s v="CUST1372"/>
    <x v="57"/>
    <s v="STORE3"/>
    <n v="2"/>
    <n v="85.23"/>
    <n v="0.13"/>
    <s v="Credit Card"/>
    <n v="170.33"/>
  </r>
  <r>
    <s v="SALE349"/>
    <d v="2025-04-01T00:00:00"/>
    <s v="CUST1312"/>
    <x v="16"/>
    <s v="STORE13"/>
    <n v="2"/>
    <n v="563.29999999999995"/>
    <n v="0.26"/>
    <s v="Credit Card"/>
    <n v="1126.3399999999999"/>
  </r>
  <r>
    <s v="SALE350"/>
    <d v="2024-01-18T00:00:00"/>
    <s v="CUST1033"/>
    <x v="61"/>
    <s v="STORE18"/>
    <n v="2"/>
    <n v="827.81"/>
    <n v="0.04"/>
    <s v="PayPal"/>
    <n v="1655.58"/>
  </r>
  <r>
    <s v="SALE351"/>
    <d v="2024-11-25T00:00:00"/>
    <s v="CUST1214"/>
    <x v="21"/>
    <s v="STORE18"/>
    <n v="3"/>
    <n v="877.71"/>
    <n v="0.12"/>
    <s v="PayPal"/>
    <n v="2633.01"/>
  </r>
  <r>
    <s v="SALE352"/>
    <d v="2024-11-07T00:00:00"/>
    <s v="CUST1257"/>
    <x v="71"/>
    <s v="STORE9"/>
    <n v="4"/>
    <n v="488.56"/>
    <n v="0.26"/>
    <s v="COD"/>
    <n v="1953.98"/>
  </r>
  <r>
    <s v="SALE353"/>
    <d v="2024-07-28T00:00:00"/>
    <s v="CUST1104"/>
    <x v="60"/>
    <s v="STORE12"/>
    <n v="4"/>
    <n v="175.91"/>
    <n v="0.13"/>
    <s v="PayPal"/>
    <n v="703.51"/>
  </r>
  <r>
    <s v="SALE354"/>
    <d v="2024-04-16T00:00:00"/>
    <s v="CUST1248"/>
    <x v="72"/>
    <s v="STORE8"/>
    <n v="4"/>
    <n v="289.66000000000003"/>
    <n v="0.25"/>
    <s v="COD"/>
    <n v="1158.3900000000001"/>
  </r>
  <r>
    <s v="SALE355"/>
    <d v="2024-01-13T00:00:00"/>
    <s v="CUST1241"/>
    <x v="5"/>
    <s v="STORE15"/>
    <n v="2"/>
    <n v="899.27"/>
    <n v="0.17"/>
    <s v="Credit Card"/>
    <n v="1798.37"/>
  </r>
  <r>
    <s v="SALE356"/>
    <d v="2024-01-08T00:00:00"/>
    <s v="CUST1065"/>
    <x v="97"/>
    <s v="STORE1"/>
    <n v="1"/>
    <n v="691.38"/>
    <n v="0.11"/>
    <s v="COD"/>
    <n v="691.27"/>
  </r>
  <r>
    <s v="SALE357"/>
    <d v="2024-09-29T00:00:00"/>
    <s v="CUST1165"/>
    <x v="16"/>
    <s v="STORE0"/>
    <n v="3"/>
    <n v="158.72"/>
    <n v="0.13"/>
    <s v="Credit Card"/>
    <n v="476.03"/>
  </r>
  <r>
    <s v="SALE358"/>
    <d v="2024-05-01T00:00:00"/>
    <s v="CUST1210"/>
    <x v="17"/>
    <s v="STORE16"/>
    <n v="4"/>
    <n v="537.15"/>
    <n v="0.06"/>
    <s v="COD"/>
    <n v="2148.54"/>
  </r>
  <r>
    <s v="SALE359"/>
    <d v="2024-07-07T00:00:00"/>
    <s v="CUST1417"/>
    <x v="89"/>
    <s v="STORE9"/>
    <n v="3"/>
    <n v="771.7"/>
    <n v="0.05"/>
    <s v="COD"/>
    <n v="2315.0500000000002"/>
  </r>
  <r>
    <s v="SALE360"/>
    <d v="2024-11-14T00:00:00"/>
    <s v="CUST1108"/>
    <x v="12"/>
    <s v="STORE1"/>
    <n v="4"/>
    <n v="677.25"/>
    <n v="0.14000000000000001"/>
    <s v="PayPal"/>
    <n v="2708.86"/>
  </r>
  <r>
    <s v="SALE361"/>
    <d v="2025-04-16T00:00:00"/>
    <s v="CUST1102"/>
    <x v="24"/>
    <s v="STORE11"/>
    <n v="1"/>
    <n v="645.48"/>
    <n v="0.26"/>
    <s v="COD"/>
    <n v="645.22"/>
  </r>
  <r>
    <s v="SALE362"/>
    <d v="2025-07-18T00:00:00"/>
    <s v="CUST1360"/>
    <x v="78"/>
    <s v="STORE2"/>
    <n v="2"/>
    <n v="934"/>
    <n v="0.3"/>
    <s v="COD"/>
    <n v="1867.7"/>
  </r>
  <r>
    <s v="SALE363"/>
    <d v="2025-02-24T00:00:00"/>
    <s v="CUST1334"/>
    <x v="54"/>
    <s v="STORE2"/>
    <n v="1"/>
    <n v="669.53"/>
    <n v="0.2"/>
    <s v="Credit Card"/>
    <n v="669.32999999999993"/>
  </r>
  <r>
    <s v="SALE364"/>
    <d v="2025-03-07T00:00:00"/>
    <s v="CUST1216"/>
    <x v="68"/>
    <s v="STORE18"/>
    <n v="1"/>
    <n v="213.69"/>
    <n v="0.28000000000000003"/>
    <s v="COD"/>
    <n v="213.41"/>
  </r>
  <r>
    <s v="SALE365"/>
    <d v="2025-02-18T00:00:00"/>
    <s v="CUST1077"/>
    <x v="39"/>
    <s v="STORE19"/>
    <n v="2"/>
    <n v="99.1"/>
    <n v="0.2"/>
    <s v="PayPal"/>
    <n v="198"/>
  </r>
  <r>
    <s v="SALE366"/>
    <d v="2024-06-26T00:00:00"/>
    <s v="CUST1370"/>
    <x v="92"/>
    <s v="STORE16"/>
    <n v="1"/>
    <n v="628.98"/>
    <n v="0.03"/>
    <s v="COD"/>
    <n v="628.95000000000005"/>
  </r>
  <r>
    <s v="SALE367"/>
    <d v="2025-02-23T00:00:00"/>
    <s v="CUST1085"/>
    <x v="94"/>
    <s v="STORE4"/>
    <n v="3"/>
    <n v="944.64"/>
    <n v="0.26"/>
    <s v="Credit Card"/>
    <n v="2833.66"/>
  </r>
  <r>
    <s v="SALE368"/>
    <d v="2025-06-15T00:00:00"/>
    <s v="CUST1471"/>
    <x v="47"/>
    <s v="STORE12"/>
    <n v="2"/>
    <n v="121.7"/>
    <n v="0.06"/>
    <s v="COD"/>
    <n v="243.34"/>
  </r>
  <r>
    <s v="SALE369"/>
    <d v="2023-10-18T00:00:00"/>
    <s v="CUST1448"/>
    <x v="15"/>
    <s v="STORE3"/>
    <n v="4"/>
    <n v="269.49"/>
    <n v="7.0000000000000007E-2"/>
    <s v="PayPal"/>
    <n v="1077.8900000000001"/>
  </r>
  <r>
    <s v="SALE370"/>
    <d v="2025-03-17T00:00:00"/>
    <s v="CUST1099"/>
    <x v="62"/>
    <s v="STORE18"/>
    <n v="1"/>
    <n v="678.2"/>
    <n v="0.14000000000000001"/>
    <s v="Credit Card"/>
    <n v="678.06000000000006"/>
  </r>
  <r>
    <s v="SALE371"/>
    <d v="2024-08-16T00:00:00"/>
    <s v="CUST1231"/>
    <x v="64"/>
    <s v="STORE13"/>
    <n v="1"/>
    <n v="752.45"/>
    <n v="0.21"/>
    <s v="COD"/>
    <n v="752.24"/>
  </r>
  <r>
    <s v="SALE372"/>
    <d v="2024-03-22T00:00:00"/>
    <s v="CUST1037"/>
    <x v="32"/>
    <s v="STORE13"/>
    <n v="2"/>
    <n v="209.66"/>
    <n v="0.21"/>
    <s v="Credit Card"/>
    <n v="419.11"/>
  </r>
  <r>
    <s v="SALE373"/>
    <d v="2025-01-31T00:00:00"/>
    <s v="CUST1161"/>
    <x v="0"/>
    <s v="STORE19"/>
    <n v="2"/>
    <n v="739.95"/>
    <n v="0.1"/>
    <s v="COD"/>
    <n v="1479.8000000000002"/>
  </r>
  <r>
    <s v="SALE374"/>
    <d v="2023-12-16T00:00:00"/>
    <s v="CUST1469"/>
    <x v="49"/>
    <s v="STORE15"/>
    <n v="1"/>
    <n v="496.19"/>
    <n v="0.08"/>
    <s v="COD"/>
    <n v="496.11"/>
  </r>
  <r>
    <s v="SALE375"/>
    <d v="2025-04-09T00:00:00"/>
    <s v="CUST1044"/>
    <x v="93"/>
    <s v="STORE12"/>
    <n v="1"/>
    <n v="306.36"/>
    <n v="0.01"/>
    <s v="PayPal"/>
    <n v="306.35000000000002"/>
  </r>
  <r>
    <s v="SALE376"/>
    <d v="2024-01-18T00:00:00"/>
    <s v="CUST1120"/>
    <x v="78"/>
    <s v="STORE4"/>
    <n v="4"/>
    <n v="693.16"/>
    <n v="0.05"/>
    <s v="PayPal"/>
    <n v="2772.5899999999997"/>
  </r>
  <r>
    <s v="SALE377"/>
    <d v="2025-03-28T00:00:00"/>
    <s v="CUST1455"/>
    <x v="50"/>
    <s v="STORE10"/>
    <n v="1"/>
    <n v="995.52"/>
    <n v="0.22"/>
    <s v="PayPal"/>
    <n v="995.3"/>
  </r>
  <r>
    <s v="SALE378"/>
    <d v="2024-08-31T00:00:00"/>
    <s v="CUST1125"/>
    <x v="84"/>
    <s v="STORE18"/>
    <n v="4"/>
    <n v="241.32"/>
    <n v="0.28999999999999998"/>
    <s v="COD"/>
    <n v="964.99"/>
  </r>
  <r>
    <s v="SALE379"/>
    <d v="2023-11-10T00:00:00"/>
    <s v="CUST1239"/>
    <x v="36"/>
    <s v="STORE1"/>
    <n v="3"/>
    <n v="636.03"/>
    <n v="0.06"/>
    <s v="COD"/>
    <n v="1908.03"/>
  </r>
  <r>
    <s v="SALE380"/>
    <d v="2023-12-15T00:00:00"/>
    <s v="CUST1096"/>
    <x v="83"/>
    <s v="STORE19"/>
    <n v="4"/>
    <n v="603.30999999999995"/>
    <n v="0.15"/>
    <s v="Credit Card"/>
    <n v="2413.0899999999997"/>
  </r>
  <r>
    <s v="SALE381"/>
    <d v="2024-05-15T00:00:00"/>
    <s v="CUST1075"/>
    <x v="41"/>
    <s v="STORE10"/>
    <n v="3"/>
    <n v="437.96"/>
    <n v="0.27"/>
    <s v="COD"/>
    <n v="1313.61"/>
  </r>
  <r>
    <s v="SALE382"/>
    <d v="2024-01-31T00:00:00"/>
    <s v="CUST1208"/>
    <x v="13"/>
    <s v="STORE4"/>
    <n v="2"/>
    <n v="56.91"/>
    <n v="0.08"/>
    <s v="COD"/>
    <n v="113.74"/>
  </r>
  <r>
    <s v="SALE383"/>
    <d v="2023-12-06T00:00:00"/>
    <s v="CUST1334"/>
    <x v="3"/>
    <s v="STORE6"/>
    <n v="1"/>
    <n v="141.79"/>
    <n v="0.1"/>
    <s v="Credit Card"/>
    <n v="141.69"/>
  </r>
  <r>
    <s v="SALE384"/>
    <d v="2024-01-11T00:00:00"/>
    <s v="CUST1483"/>
    <x v="93"/>
    <s v="STORE15"/>
    <n v="4"/>
    <n v="355.14"/>
    <n v="0.16"/>
    <s v="COD"/>
    <n v="1420.3999999999999"/>
  </r>
  <r>
    <s v="SALE385"/>
    <d v="2025-09-07T00:00:00"/>
    <s v="CUST1211"/>
    <x v="48"/>
    <s v="STORE6"/>
    <n v="4"/>
    <n v="960.38"/>
    <n v="0.15"/>
    <s v="COD"/>
    <n v="3841.37"/>
  </r>
  <r>
    <s v="SALE386"/>
    <d v="2024-05-21T00:00:00"/>
    <s v="CUST1420"/>
    <x v="20"/>
    <s v="STORE16"/>
    <n v="3"/>
    <n v="847.21"/>
    <n v="0.06"/>
    <s v="PayPal"/>
    <n v="2541.5700000000002"/>
  </r>
  <r>
    <s v="SALE387"/>
    <d v="2025-08-23T00:00:00"/>
    <s v="CUST1066"/>
    <x v="61"/>
    <s v="STORE10"/>
    <n v="4"/>
    <n v="773.81"/>
    <n v="0.08"/>
    <s v="COD"/>
    <n v="3095.16"/>
  </r>
  <r>
    <s v="SALE388"/>
    <d v="2025-05-03T00:00:00"/>
    <s v="CUST1000"/>
    <x v="81"/>
    <s v="STORE16"/>
    <n v="1"/>
    <n v="664.71"/>
    <n v="0.1"/>
    <s v="PayPal"/>
    <n v="664.61"/>
  </r>
  <r>
    <s v="SALE389"/>
    <d v="2023-11-03T00:00:00"/>
    <s v="CUST1347"/>
    <x v="92"/>
    <s v="STORE7"/>
    <n v="4"/>
    <n v="482.06"/>
    <n v="7.0000000000000007E-2"/>
    <s v="PayPal"/>
    <n v="1928.17"/>
  </r>
  <r>
    <s v="SALE390"/>
    <d v="2025-03-26T00:00:00"/>
    <s v="CUST1089"/>
    <x v="71"/>
    <s v="STORE3"/>
    <n v="4"/>
    <n v="995.55"/>
    <n v="0.19"/>
    <s v="PayPal"/>
    <n v="3982.0099999999998"/>
  </r>
  <r>
    <s v="SALE391"/>
    <d v="2024-07-05T00:00:00"/>
    <s v="CUST1141"/>
    <x v="47"/>
    <s v="STORE13"/>
    <n v="2"/>
    <n v="153.84"/>
    <n v="0.27"/>
    <s v="PayPal"/>
    <n v="307.41000000000003"/>
  </r>
  <r>
    <s v="SALE392"/>
    <d v="2025-05-12T00:00:00"/>
    <s v="CUST1153"/>
    <x v="36"/>
    <s v="STORE6"/>
    <n v="3"/>
    <n v="362.11"/>
    <n v="0.23"/>
    <s v="COD"/>
    <n v="1086.0999999999999"/>
  </r>
  <r>
    <s v="SALE393"/>
    <d v="2024-09-26T00:00:00"/>
    <s v="CUST1472"/>
    <x v="19"/>
    <s v="STORE8"/>
    <n v="3"/>
    <n v="112.26"/>
    <n v="0.11"/>
    <s v="Credit Card"/>
    <n v="336.67"/>
  </r>
  <r>
    <s v="SALE394"/>
    <d v="2024-03-27T00:00:00"/>
    <s v="CUST1203"/>
    <x v="32"/>
    <s v="STORE19"/>
    <n v="2"/>
    <n v="962.81"/>
    <n v="0.06"/>
    <s v="COD"/>
    <n v="1925.56"/>
  </r>
  <r>
    <s v="SALE395"/>
    <d v="2024-01-17T00:00:00"/>
    <s v="CUST1213"/>
    <x v="39"/>
    <s v="STORE0"/>
    <n v="4"/>
    <n v="276.23"/>
    <n v="0.12"/>
    <s v="Credit Card"/>
    <n v="1104.8000000000002"/>
  </r>
  <r>
    <s v="SALE396"/>
    <d v="2024-04-25T00:00:00"/>
    <s v="CUST1015"/>
    <x v="97"/>
    <s v="STORE14"/>
    <n v="3"/>
    <n v="991.37"/>
    <n v="0.1"/>
    <s v="PayPal"/>
    <n v="2974.01"/>
  </r>
  <r>
    <s v="SALE397"/>
    <d v="2025-09-29T00:00:00"/>
    <s v="CUST1168"/>
    <x v="39"/>
    <s v="STORE13"/>
    <n v="3"/>
    <n v="977.47"/>
    <n v="0.05"/>
    <s v="Credit Card"/>
    <n v="2932.3599999999997"/>
  </r>
  <r>
    <s v="SALE398"/>
    <d v="2025-07-06T00:00:00"/>
    <s v="CUST1206"/>
    <x v="32"/>
    <s v="STORE12"/>
    <n v="2"/>
    <n v="308.7"/>
    <n v="0.2"/>
    <s v="PayPal"/>
    <n v="617.19999999999993"/>
  </r>
  <r>
    <s v="SALE399"/>
    <d v="2024-10-14T00:00:00"/>
    <s v="CUST1037"/>
    <x v="96"/>
    <s v="STORE16"/>
    <n v="2"/>
    <n v="733.87"/>
    <n v="0.1"/>
    <s v="PayPal"/>
    <n v="1467.64"/>
  </r>
  <r>
    <s v="SALE400"/>
    <d v="2023-10-28T00:00:00"/>
    <s v="CUST1095"/>
    <x v="46"/>
    <s v="STORE16"/>
    <n v="2"/>
    <n v="22.47"/>
    <n v="0.22"/>
    <s v="PayPal"/>
    <n v="44.72"/>
  </r>
  <r>
    <s v="SALE401"/>
    <d v="2024-03-29T00:00:00"/>
    <s v="CUST1348"/>
    <x v="71"/>
    <s v="STORE13"/>
    <n v="4"/>
    <n v="651.36"/>
    <n v="0.13"/>
    <s v="Credit Card"/>
    <n v="2605.31"/>
  </r>
  <r>
    <s v="SALE402"/>
    <d v="2025-06-09T00:00:00"/>
    <s v="CUST1296"/>
    <x v="66"/>
    <s v="STORE10"/>
    <n v="1"/>
    <n v="753.39"/>
    <n v="0.04"/>
    <s v="COD"/>
    <n v="753.35"/>
  </r>
  <r>
    <s v="SALE403"/>
    <d v="2024-10-11T00:00:00"/>
    <s v="CUST1201"/>
    <x v="51"/>
    <s v="STORE12"/>
    <n v="4"/>
    <n v="849.17"/>
    <n v="0.12"/>
    <s v="COD"/>
    <n v="3396.56"/>
  </r>
  <r>
    <s v="SALE404"/>
    <d v="2024-07-22T00:00:00"/>
    <s v="CUST1379"/>
    <x v="42"/>
    <s v="STORE0"/>
    <n v="4"/>
    <n v="585.45000000000005"/>
    <n v="0.25"/>
    <s v="COD"/>
    <n v="2341.5500000000002"/>
  </r>
  <r>
    <s v="SALE405"/>
    <d v="2024-12-02T00:00:00"/>
    <s v="CUST1476"/>
    <x v="28"/>
    <s v="STORE16"/>
    <n v="1"/>
    <n v="745.15"/>
    <n v="0.25"/>
    <s v="COD"/>
    <n v="744.9"/>
  </r>
  <r>
    <s v="SALE406"/>
    <d v="2023-11-14T00:00:00"/>
    <s v="CUST1050"/>
    <x v="8"/>
    <s v="STORE2"/>
    <n v="1"/>
    <n v="848.69"/>
    <n v="0.04"/>
    <s v="COD"/>
    <n v="848.65000000000009"/>
  </r>
  <r>
    <s v="SALE407"/>
    <d v="2024-02-14T00:00:00"/>
    <s v="CUST1413"/>
    <x v="7"/>
    <s v="STORE14"/>
    <n v="2"/>
    <n v="247.67"/>
    <n v="0.1"/>
    <s v="PayPal"/>
    <n v="495.23999999999995"/>
  </r>
  <r>
    <s v="SALE408"/>
    <d v="2024-06-22T00:00:00"/>
    <s v="CUST1039"/>
    <x v="1"/>
    <s v="STORE3"/>
    <n v="3"/>
    <n v="220.51"/>
    <n v="0.02"/>
    <s v="PayPal"/>
    <n v="661.51"/>
  </r>
  <r>
    <s v="SALE409"/>
    <d v="2025-06-29T00:00:00"/>
    <s v="CUST1327"/>
    <x v="5"/>
    <s v="STORE16"/>
    <n v="4"/>
    <n v="370.63"/>
    <n v="0.08"/>
    <s v="Credit Card"/>
    <n v="1482.44"/>
  </r>
  <r>
    <s v="SALE410"/>
    <d v="2025-02-18T00:00:00"/>
    <s v="CUST1391"/>
    <x v="35"/>
    <s v="STORE19"/>
    <n v="4"/>
    <n v="349.84"/>
    <n v="0.11"/>
    <s v="Credit Card"/>
    <n v="1399.25"/>
  </r>
  <r>
    <s v="SALE411"/>
    <d v="2025-06-15T00:00:00"/>
    <s v="CUST1043"/>
    <x v="11"/>
    <s v="STORE12"/>
    <n v="1"/>
    <n v="770.87"/>
    <n v="0.1"/>
    <s v="COD"/>
    <n v="770.77"/>
  </r>
  <r>
    <s v="SALE412"/>
    <d v="2024-08-14T00:00:00"/>
    <s v="CUST1479"/>
    <x v="8"/>
    <s v="STORE17"/>
    <n v="3"/>
    <n v="507.33"/>
    <n v="0.06"/>
    <s v="PayPal"/>
    <n v="1521.93"/>
  </r>
  <r>
    <s v="SALE413"/>
    <d v="2025-07-25T00:00:00"/>
    <s v="CUST1185"/>
    <x v="73"/>
    <s v="STORE9"/>
    <n v="1"/>
    <n v="87.78"/>
    <n v="0.06"/>
    <s v="Credit Card"/>
    <n v="87.72"/>
  </r>
  <r>
    <s v="SALE414"/>
    <d v="2025-01-09T00:00:00"/>
    <s v="CUST1006"/>
    <x v="47"/>
    <s v="STORE4"/>
    <n v="2"/>
    <n v="772.24"/>
    <n v="0.22"/>
    <s v="Credit Card"/>
    <n v="1544.26"/>
  </r>
  <r>
    <s v="SALE415"/>
    <d v="2025-06-05T00:00:00"/>
    <s v="CUST1047"/>
    <x v="7"/>
    <s v="STORE14"/>
    <n v="1"/>
    <n v="108.27"/>
    <n v="0.1"/>
    <s v="COD"/>
    <n v="108.17"/>
  </r>
  <r>
    <s v="SALE416"/>
    <d v="2024-12-07T00:00:00"/>
    <s v="CUST1347"/>
    <x v="48"/>
    <s v="STORE17"/>
    <n v="2"/>
    <n v="839.24"/>
    <n v="0.21"/>
    <s v="PayPal"/>
    <n v="1678.27"/>
  </r>
  <r>
    <s v="SALE417"/>
    <d v="2024-02-09T00:00:00"/>
    <s v="CUST1383"/>
    <x v="87"/>
    <s v="STORE10"/>
    <n v="2"/>
    <n v="466.27"/>
    <n v="0.11"/>
    <s v="PayPal"/>
    <n v="932.43"/>
  </r>
  <r>
    <s v="SALE418"/>
    <d v="2025-10-12T00:00:00"/>
    <s v="CUST1398"/>
    <x v="85"/>
    <s v="STORE14"/>
    <n v="3"/>
    <n v="969.83"/>
    <n v="0.02"/>
    <s v="Credit Card"/>
    <n v="2909.4700000000003"/>
  </r>
  <r>
    <s v="SALE419"/>
    <d v="2025-06-16T00:00:00"/>
    <s v="CUST1417"/>
    <x v="52"/>
    <s v="STORE19"/>
    <n v="2"/>
    <n v="782.11"/>
    <n v="0.17"/>
    <s v="PayPal"/>
    <n v="1564.05"/>
  </r>
  <r>
    <s v="SALE420"/>
    <d v="2025-09-21T00:00:00"/>
    <s v="CUST1451"/>
    <x v="43"/>
    <s v="STORE11"/>
    <n v="2"/>
    <n v="74.63"/>
    <n v="0.01"/>
    <s v="PayPal"/>
    <n v="149.25"/>
  </r>
  <r>
    <s v="SALE421"/>
    <d v="2025-09-09T00:00:00"/>
    <s v="CUST1041"/>
    <x v="65"/>
    <s v="STORE6"/>
    <n v="3"/>
    <n v="522.78"/>
    <n v="0.25"/>
    <s v="PayPal"/>
    <n v="1568.09"/>
  </r>
  <r>
    <s v="SALE422"/>
    <d v="2025-07-15T00:00:00"/>
    <s v="CUST1338"/>
    <x v="26"/>
    <s v="STORE15"/>
    <n v="1"/>
    <n v="206.45"/>
    <n v="0.15"/>
    <s v="PayPal"/>
    <n v="206.29999999999998"/>
  </r>
  <r>
    <s v="SALE423"/>
    <d v="2024-10-15T00:00:00"/>
    <s v="CUST1145"/>
    <x v="20"/>
    <s v="STORE5"/>
    <n v="1"/>
    <n v="815.53"/>
    <n v="0.3"/>
    <s v="PayPal"/>
    <n v="815.23"/>
  </r>
  <r>
    <s v="SALE424"/>
    <d v="2023-10-21T00:00:00"/>
    <s v="CUST1037"/>
    <x v="29"/>
    <s v="STORE13"/>
    <n v="1"/>
    <n v="823.61"/>
    <n v="0.28000000000000003"/>
    <s v="COD"/>
    <n v="823.33"/>
  </r>
  <r>
    <s v="SALE425"/>
    <d v="2025-05-30T00:00:00"/>
    <s v="CUST1478"/>
    <x v="72"/>
    <s v="STORE9"/>
    <n v="2"/>
    <n v="209.96"/>
    <n v="0"/>
    <s v="Credit Card"/>
    <n v="419.92"/>
  </r>
  <r>
    <s v="SALE426"/>
    <d v="2024-06-19T00:00:00"/>
    <s v="CUST1175"/>
    <x v="90"/>
    <s v="STORE16"/>
    <n v="4"/>
    <n v="897.93"/>
    <n v="0.05"/>
    <s v="COD"/>
    <n v="3591.6699999999996"/>
  </r>
  <r>
    <s v="SALE427"/>
    <d v="2024-12-20T00:00:00"/>
    <s v="CUST1181"/>
    <x v="81"/>
    <s v="STORE0"/>
    <n v="4"/>
    <n v="925.95"/>
    <n v="0.16"/>
    <s v="COD"/>
    <n v="3703.6400000000003"/>
  </r>
  <r>
    <s v="SALE428"/>
    <d v="2024-08-16T00:00:00"/>
    <s v="CUST1084"/>
    <x v="69"/>
    <s v="STORE6"/>
    <n v="2"/>
    <n v="573.09"/>
    <n v="0.03"/>
    <s v="COD"/>
    <n v="1146.1500000000001"/>
  </r>
  <r>
    <s v="SALE429"/>
    <d v="2025-03-15T00:00:00"/>
    <s v="CUST1183"/>
    <x v="84"/>
    <s v="STORE4"/>
    <n v="4"/>
    <n v="149.83000000000001"/>
    <n v="0.02"/>
    <s v="Credit Card"/>
    <n v="599.30000000000007"/>
  </r>
  <r>
    <s v="SALE430"/>
    <d v="2024-06-02T00:00:00"/>
    <s v="CUST1001"/>
    <x v="69"/>
    <s v="STORE14"/>
    <n v="3"/>
    <n v="287.70999999999998"/>
    <n v="0.03"/>
    <s v="COD"/>
    <n v="863.09999999999991"/>
  </r>
  <r>
    <s v="SALE431"/>
    <d v="2025-07-22T00:00:00"/>
    <s v="CUST1094"/>
    <x v="22"/>
    <s v="STORE6"/>
    <n v="2"/>
    <n v="849.8"/>
    <n v="0.06"/>
    <s v="COD"/>
    <n v="1699.54"/>
  </r>
  <r>
    <s v="SALE432"/>
    <d v="2025-03-09T00:00:00"/>
    <s v="CUST1016"/>
    <x v="89"/>
    <s v="STORE3"/>
    <n v="3"/>
    <n v="482.58"/>
    <n v="0.28000000000000003"/>
    <s v="PayPal"/>
    <n v="1447.46"/>
  </r>
  <r>
    <s v="SALE433"/>
    <d v="2025-02-11T00:00:00"/>
    <s v="CUST1114"/>
    <x v="4"/>
    <s v="STORE2"/>
    <n v="2"/>
    <n v="64.7"/>
    <n v="0"/>
    <s v="Credit Card"/>
    <n v="129.4"/>
  </r>
  <r>
    <s v="SALE434"/>
    <d v="2023-12-06T00:00:00"/>
    <s v="CUST1148"/>
    <x v="23"/>
    <s v="STORE5"/>
    <n v="3"/>
    <n v="589.83000000000004"/>
    <n v="0.26"/>
    <s v="Credit Card"/>
    <n v="1769.2300000000002"/>
  </r>
  <r>
    <s v="SALE435"/>
    <d v="2025-08-20T00:00:00"/>
    <s v="CUST1288"/>
    <x v="58"/>
    <s v="STORE9"/>
    <n v="4"/>
    <n v="758.49"/>
    <n v="0.16"/>
    <s v="COD"/>
    <n v="3033.8"/>
  </r>
  <r>
    <s v="SALE436"/>
    <d v="2024-09-20T00:00:00"/>
    <s v="CUST1053"/>
    <x v="92"/>
    <s v="STORE12"/>
    <n v="4"/>
    <n v="747.56"/>
    <n v="0.09"/>
    <s v="COD"/>
    <n v="2990.1499999999996"/>
  </r>
  <r>
    <s v="SALE437"/>
    <d v="2025-06-05T00:00:00"/>
    <s v="CUST1253"/>
    <x v="43"/>
    <s v="STORE17"/>
    <n v="3"/>
    <n v="551.22"/>
    <n v="0.12"/>
    <s v="PayPal"/>
    <n v="1653.5400000000002"/>
  </r>
  <r>
    <s v="SALE438"/>
    <d v="2025-06-03T00:00:00"/>
    <s v="CUST1159"/>
    <x v="20"/>
    <s v="STORE14"/>
    <n v="2"/>
    <n v="527.05999999999995"/>
    <n v="0.17"/>
    <s v="PayPal"/>
    <n v="1053.9499999999998"/>
  </r>
  <r>
    <s v="SALE439"/>
    <d v="2025-01-13T00:00:00"/>
    <s v="CUST1098"/>
    <x v="85"/>
    <s v="STORE5"/>
    <n v="4"/>
    <n v="875.41"/>
    <n v="0.27"/>
    <s v="Credit Card"/>
    <n v="3501.37"/>
  </r>
  <r>
    <s v="SALE440"/>
    <d v="2025-03-20T00:00:00"/>
    <s v="CUST1007"/>
    <x v="65"/>
    <s v="STORE0"/>
    <n v="2"/>
    <n v="226.43"/>
    <n v="0.03"/>
    <s v="Credit Card"/>
    <n v="452.83000000000004"/>
  </r>
  <r>
    <s v="SALE441"/>
    <d v="2024-07-07T00:00:00"/>
    <s v="CUST1035"/>
    <x v="29"/>
    <s v="STORE5"/>
    <n v="2"/>
    <n v="285.39"/>
    <n v="0.1"/>
    <s v="Credit Card"/>
    <n v="570.67999999999995"/>
  </r>
  <r>
    <s v="SALE442"/>
    <d v="2025-09-29T00:00:00"/>
    <s v="CUST1334"/>
    <x v="75"/>
    <s v="STORE15"/>
    <n v="2"/>
    <n v="298.01"/>
    <n v="0.05"/>
    <s v="Credit Card"/>
    <n v="595.97"/>
  </r>
  <r>
    <s v="SALE443"/>
    <d v="2024-11-30T00:00:00"/>
    <s v="CUST1159"/>
    <x v="43"/>
    <s v="STORE4"/>
    <n v="4"/>
    <n v="753.49"/>
    <n v="0.26"/>
    <s v="COD"/>
    <n v="3013.7"/>
  </r>
  <r>
    <s v="SALE444"/>
    <d v="2024-06-17T00:00:00"/>
    <s v="CUST1488"/>
    <x v="36"/>
    <s v="STORE12"/>
    <n v="2"/>
    <n v="130.38999999999999"/>
    <n v="0.17"/>
    <s v="PayPal"/>
    <n v="260.60999999999996"/>
  </r>
  <r>
    <s v="SALE445"/>
    <d v="2025-02-21T00:00:00"/>
    <s v="CUST1345"/>
    <x v="62"/>
    <s v="STORE9"/>
    <n v="4"/>
    <n v="164.02"/>
    <n v="0.01"/>
    <s v="PayPal"/>
    <n v="656.07"/>
  </r>
  <r>
    <s v="SALE446"/>
    <d v="2024-09-16T00:00:00"/>
    <s v="CUST1164"/>
    <x v="35"/>
    <s v="STORE4"/>
    <n v="2"/>
    <n v="527.51"/>
    <n v="0.18"/>
    <s v="PayPal"/>
    <n v="1054.8399999999999"/>
  </r>
  <r>
    <s v="SALE447"/>
    <d v="2025-10-09T00:00:00"/>
    <s v="CUST1253"/>
    <x v="71"/>
    <s v="STORE13"/>
    <n v="3"/>
    <n v="628.17999999999995"/>
    <n v="0.26"/>
    <s v="Credit Card"/>
    <n v="1884.28"/>
  </r>
  <r>
    <s v="SALE448"/>
    <d v="2024-09-18T00:00:00"/>
    <s v="CUST1269"/>
    <x v="6"/>
    <s v="STORE3"/>
    <n v="1"/>
    <n v="862.31"/>
    <n v="0.06"/>
    <s v="Credit Card"/>
    <n v="862.25"/>
  </r>
  <r>
    <s v="SALE449"/>
    <d v="2025-05-29T00:00:00"/>
    <s v="CUST1071"/>
    <x v="50"/>
    <s v="STORE14"/>
    <n v="2"/>
    <n v="541.39"/>
    <n v="0.03"/>
    <s v="COD"/>
    <n v="1082.75"/>
  </r>
  <r>
    <s v="SALE450"/>
    <d v="2025-06-03T00:00:00"/>
    <s v="CUST1477"/>
    <x v="3"/>
    <s v="STORE16"/>
    <n v="3"/>
    <n v="761.8"/>
    <n v="0.06"/>
    <s v="COD"/>
    <n v="2285.3399999999997"/>
  </r>
  <r>
    <s v="SALE451"/>
    <d v="2024-08-04T00:00:00"/>
    <s v="CUST1422"/>
    <x v="2"/>
    <s v="STORE2"/>
    <n v="4"/>
    <n v="829.36"/>
    <n v="0.11"/>
    <s v="PayPal"/>
    <n v="3317.33"/>
  </r>
  <r>
    <s v="SALE452"/>
    <d v="2024-06-17T00:00:00"/>
    <s v="CUST1404"/>
    <x v="34"/>
    <s v="STORE16"/>
    <n v="2"/>
    <n v="425.06"/>
    <n v="0.09"/>
    <s v="PayPal"/>
    <n v="850.03"/>
  </r>
  <r>
    <s v="SALE453"/>
    <d v="2024-01-20T00:00:00"/>
    <s v="CUST1127"/>
    <x v="76"/>
    <s v="STORE0"/>
    <n v="2"/>
    <n v="911.14"/>
    <n v="0.1"/>
    <s v="Credit Card"/>
    <n v="1822.18"/>
  </r>
  <r>
    <s v="SALE454"/>
    <d v="2025-09-06T00:00:00"/>
    <s v="CUST1084"/>
    <x v="88"/>
    <s v="STORE8"/>
    <n v="3"/>
    <n v="811.96"/>
    <n v="0.28999999999999998"/>
    <s v="Credit Card"/>
    <n v="2435.59"/>
  </r>
  <r>
    <s v="SALE455"/>
    <d v="2024-03-29T00:00:00"/>
    <s v="CUST1273"/>
    <x v="45"/>
    <s v="STORE10"/>
    <n v="2"/>
    <n v="780.05"/>
    <n v="0.12"/>
    <s v="COD"/>
    <n v="1559.98"/>
  </r>
  <r>
    <s v="SALE456"/>
    <d v="2024-08-23T00:00:00"/>
    <s v="CUST1215"/>
    <x v="79"/>
    <s v="STORE9"/>
    <n v="4"/>
    <n v="315.95"/>
    <n v="0.19"/>
    <s v="COD"/>
    <n v="1263.6099999999999"/>
  </r>
  <r>
    <s v="SALE457"/>
    <d v="2025-05-19T00:00:00"/>
    <s v="CUST1229"/>
    <x v="40"/>
    <s v="STORE9"/>
    <n v="2"/>
    <n v="810.17"/>
    <n v="0.27"/>
    <s v="Credit Card"/>
    <n v="1620.07"/>
  </r>
  <r>
    <s v="SALE458"/>
    <d v="2024-04-07T00:00:00"/>
    <s v="CUST1205"/>
    <x v="94"/>
    <s v="STORE4"/>
    <n v="3"/>
    <n v="505.01"/>
    <n v="0.02"/>
    <s v="PayPal"/>
    <n v="1515.01"/>
  </r>
  <r>
    <s v="SALE459"/>
    <d v="2024-01-24T00:00:00"/>
    <s v="CUST1467"/>
    <x v="18"/>
    <s v="STORE17"/>
    <n v="2"/>
    <n v="736.75"/>
    <n v="0.18"/>
    <s v="Credit Card"/>
    <n v="1473.32"/>
  </r>
  <r>
    <s v="SALE460"/>
    <d v="2024-01-20T00:00:00"/>
    <s v="CUST1027"/>
    <x v="25"/>
    <s v="STORE9"/>
    <n v="4"/>
    <n v="700.31"/>
    <n v="0.2"/>
    <s v="PayPal"/>
    <n v="2801.04"/>
  </r>
  <r>
    <s v="SALE461"/>
    <d v="2023-12-10T00:00:00"/>
    <s v="CUST1129"/>
    <x v="52"/>
    <s v="STORE11"/>
    <n v="4"/>
    <n v="202.46"/>
    <n v="0.24"/>
    <s v="Credit Card"/>
    <n v="809.6"/>
  </r>
  <r>
    <s v="SALE462"/>
    <d v="2023-12-19T00:00:00"/>
    <s v="CUST1265"/>
    <x v="72"/>
    <s v="STORE1"/>
    <n v="2"/>
    <n v="291.83999999999997"/>
    <n v="0.25"/>
    <s v="PayPal"/>
    <n v="583.42999999999995"/>
  </r>
  <r>
    <s v="SALE463"/>
    <d v="2023-11-22T00:00:00"/>
    <s v="CUST1163"/>
    <x v="0"/>
    <s v="STORE5"/>
    <n v="2"/>
    <n v="261.48"/>
    <n v="0.17"/>
    <s v="Credit Card"/>
    <n v="522.79000000000008"/>
  </r>
  <r>
    <s v="SALE464"/>
    <d v="2025-10-08T00:00:00"/>
    <s v="CUST1300"/>
    <x v="14"/>
    <s v="STORE14"/>
    <n v="1"/>
    <n v="850.83"/>
    <n v="0.28000000000000003"/>
    <s v="PayPal"/>
    <n v="850.55000000000007"/>
  </r>
  <r>
    <s v="SALE465"/>
    <d v="2025-02-23T00:00:00"/>
    <s v="CUST1405"/>
    <x v="54"/>
    <s v="STORE9"/>
    <n v="1"/>
    <n v="83.83"/>
    <n v="0.05"/>
    <s v="Credit Card"/>
    <n v="83.78"/>
  </r>
  <r>
    <s v="SALE466"/>
    <d v="2025-02-25T00:00:00"/>
    <s v="CUST1006"/>
    <x v="12"/>
    <s v="STORE16"/>
    <n v="3"/>
    <n v="649.95000000000005"/>
    <n v="0.28000000000000003"/>
    <s v="COD"/>
    <n v="1949.5700000000002"/>
  </r>
  <r>
    <s v="SALE467"/>
    <d v="2024-09-30T00:00:00"/>
    <s v="CUST1366"/>
    <x v="78"/>
    <s v="STORE6"/>
    <n v="4"/>
    <n v="934.96"/>
    <n v="0.18"/>
    <s v="PayPal"/>
    <n v="3739.6600000000003"/>
  </r>
  <r>
    <s v="SALE468"/>
    <d v="2023-12-19T00:00:00"/>
    <s v="CUST1206"/>
    <x v="53"/>
    <s v="STORE14"/>
    <n v="1"/>
    <n v="880.89"/>
    <n v="0.13"/>
    <s v="COD"/>
    <n v="880.76"/>
  </r>
  <r>
    <s v="SALE469"/>
    <d v="2024-11-18T00:00:00"/>
    <s v="CUST1477"/>
    <x v="24"/>
    <s v="STORE8"/>
    <n v="4"/>
    <n v="610.6"/>
    <n v="0.1"/>
    <s v="PayPal"/>
    <n v="2442.3000000000002"/>
  </r>
  <r>
    <s v="SALE470"/>
    <d v="2025-09-12T00:00:00"/>
    <s v="CUST1075"/>
    <x v="77"/>
    <s v="STORE18"/>
    <n v="1"/>
    <n v="514.19000000000005"/>
    <n v="0.2"/>
    <s v="Credit Card"/>
    <n v="513.99"/>
  </r>
  <r>
    <s v="SALE471"/>
    <d v="2025-01-31T00:00:00"/>
    <s v="CUST1399"/>
    <x v="92"/>
    <s v="STORE13"/>
    <n v="1"/>
    <n v="546.20000000000005"/>
    <n v="0.22"/>
    <s v="PayPal"/>
    <n v="545.98"/>
  </r>
  <r>
    <s v="SALE472"/>
    <d v="2024-10-26T00:00:00"/>
    <s v="CUST1197"/>
    <x v="92"/>
    <s v="STORE0"/>
    <n v="3"/>
    <n v="416.01"/>
    <n v="0.02"/>
    <s v="Credit Card"/>
    <n v="1248.01"/>
  </r>
  <r>
    <s v="SALE473"/>
    <d v="2025-07-26T00:00:00"/>
    <s v="CUST1384"/>
    <x v="1"/>
    <s v="STORE10"/>
    <n v="1"/>
    <n v="30.94"/>
    <n v="0.21"/>
    <s v="COD"/>
    <n v="30.73"/>
  </r>
  <r>
    <s v="SALE474"/>
    <d v="2025-08-06T00:00:00"/>
    <s v="CUST1200"/>
    <x v="87"/>
    <s v="STORE16"/>
    <n v="3"/>
    <n v="666.39"/>
    <n v="0.21"/>
    <s v="COD"/>
    <n v="1998.96"/>
  </r>
  <r>
    <s v="SALE475"/>
    <d v="2025-05-20T00:00:00"/>
    <s v="CUST1166"/>
    <x v="82"/>
    <s v="STORE10"/>
    <n v="2"/>
    <n v="145.26"/>
    <n v="0.19"/>
    <s v="PayPal"/>
    <n v="290.33"/>
  </r>
  <r>
    <s v="SALE476"/>
    <d v="2024-03-13T00:00:00"/>
    <s v="CUST1118"/>
    <x v="52"/>
    <s v="STORE5"/>
    <n v="4"/>
    <n v="940.77"/>
    <n v="0.24"/>
    <s v="COD"/>
    <n v="3762.84"/>
  </r>
  <r>
    <s v="SALE477"/>
    <d v="2025-02-12T00:00:00"/>
    <s v="CUST1469"/>
    <x v="54"/>
    <s v="STORE17"/>
    <n v="1"/>
    <n v="708.88"/>
    <n v="0.09"/>
    <s v="Credit Card"/>
    <n v="708.79"/>
  </r>
  <r>
    <s v="SALE478"/>
    <d v="2025-09-24T00:00:00"/>
    <s v="CUST1307"/>
    <x v="37"/>
    <s v="STORE2"/>
    <n v="1"/>
    <n v="790.73"/>
    <n v="0.24"/>
    <s v="PayPal"/>
    <n v="790.49"/>
  </r>
  <r>
    <s v="SALE479"/>
    <d v="2024-10-09T00:00:00"/>
    <s v="CUST1449"/>
    <x v="5"/>
    <s v="STORE9"/>
    <n v="3"/>
    <n v="635.13"/>
    <n v="0.09"/>
    <s v="PayPal"/>
    <n v="1905.3"/>
  </r>
  <r>
    <s v="SALE480"/>
    <d v="2023-11-03T00:00:00"/>
    <s v="CUST1266"/>
    <x v="47"/>
    <s v="STORE14"/>
    <n v="1"/>
    <n v="744.88"/>
    <n v="0.15"/>
    <s v="COD"/>
    <n v="744.73"/>
  </r>
  <r>
    <s v="SALE481"/>
    <d v="2025-03-29T00:00:00"/>
    <s v="CUST1183"/>
    <x v="77"/>
    <s v="STORE1"/>
    <n v="3"/>
    <n v="205.34"/>
    <n v="0.25"/>
    <s v="Credit Card"/>
    <n v="615.77"/>
  </r>
  <r>
    <s v="SALE482"/>
    <d v="2025-07-13T00:00:00"/>
    <s v="CUST1419"/>
    <x v="35"/>
    <s v="STORE8"/>
    <n v="2"/>
    <n v="756.8"/>
    <n v="0.15"/>
    <s v="Credit Card"/>
    <n v="1513.4499999999998"/>
  </r>
  <r>
    <s v="SALE483"/>
    <d v="2024-01-17T00:00:00"/>
    <s v="CUST1044"/>
    <x v="39"/>
    <s v="STORE10"/>
    <n v="1"/>
    <n v="771.73"/>
    <n v="0.2"/>
    <s v="Credit Card"/>
    <n v="771.53"/>
  </r>
  <r>
    <s v="SALE484"/>
    <d v="2024-12-13T00:00:00"/>
    <s v="CUST1479"/>
    <x v="73"/>
    <s v="STORE17"/>
    <n v="1"/>
    <n v="440.19"/>
    <n v="0.03"/>
    <s v="PayPal"/>
    <n v="440.16"/>
  </r>
  <r>
    <s v="SALE485"/>
    <d v="2025-09-19T00:00:00"/>
    <s v="CUST1047"/>
    <x v="83"/>
    <s v="STORE2"/>
    <n v="2"/>
    <n v="409"/>
    <n v="0.17"/>
    <s v="Credit Card"/>
    <n v="817.83"/>
  </r>
  <r>
    <s v="SALE486"/>
    <d v="2024-02-11T00:00:00"/>
    <s v="CUST1343"/>
    <x v="48"/>
    <s v="STORE19"/>
    <n v="3"/>
    <n v="134.58000000000001"/>
    <n v="0.04"/>
    <s v="COD"/>
    <n v="403.7"/>
  </r>
  <r>
    <s v="SALE487"/>
    <d v="2025-06-03T00:00:00"/>
    <s v="CUST1348"/>
    <x v="11"/>
    <s v="STORE7"/>
    <n v="4"/>
    <n v="284.44"/>
    <n v="0.02"/>
    <s v="Credit Card"/>
    <n v="1137.74"/>
  </r>
  <r>
    <s v="SALE488"/>
    <d v="2025-03-10T00:00:00"/>
    <s v="CUST1405"/>
    <x v="78"/>
    <s v="STORE13"/>
    <n v="4"/>
    <n v="922.69"/>
    <n v="0.16"/>
    <s v="Credit Card"/>
    <n v="3690.6000000000004"/>
  </r>
  <r>
    <s v="SALE489"/>
    <d v="2024-12-18T00:00:00"/>
    <s v="CUST1275"/>
    <x v="14"/>
    <s v="STORE6"/>
    <n v="2"/>
    <n v="992.55"/>
    <n v="0.28000000000000003"/>
    <s v="Credit Card"/>
    <n v="1984.82"/>
  </r>
  <r>
    <s v="SALE490"/>
    <d v="2024-03-20T00:00:00"/>
    <s v="CUST1418"/>
    <x v="41"/>
    <s v="STORE18"/>
    <n v="1"/>
    <n v="170.43"/>
    <n v="0.03"/>
    <s v="Credit Card"/>
    <n v="170.4"/>
  </r>
  <r>
    <s v="SALE491"/>
    <d v="2024-06-19T00:00:00"/>
    <s v="CUST1223"/>
    <x v="18"/>
    <s v="STORE2"/>
    <n v="3"/>
    <n v="480.51"/>
    <n v="0.03"/>
    <s v="Credit Card"/>
    <n v="1441.5"/>
  </r>
  <r>
    <s v="SALE492"/>
    <d v="2024-12-06T00:00:00"/>
    <s v="CUST1156"/>
    <x v="2"/>
    <s v="STORE7"/>
    <n v="2"/>
    <n v="955.66"/>
    <n v="0.28999999999999998"/>
    <s v="COD"/>
    <n v="1911.03"/>
  </r>
  <r>
    <s v="SALE493"/>
    <d v="2025-07-25T00:00:00"/>
    <s v="CUST1451"/>
    <x v="18"/>
    <s v="STORE0"/>
    <n v="2"/>
    <n v="488.02"/>
    <n v="0.27"/>
    <s v="PayPal"/>
    <n v="975.77"/>
  </r>
  <r>
    <s v="SALE494"/>
    <d v="2024-07-28T00:00:00"/>
    <s v="CUST1240"/>
    <x v="97"/>
    <s v="STORE0"/>
    <n v="1"/>
    <n v="917.17"/>
    <n v="0.13"/>
    <s v="COD"/>
    <n v="917.04"/>
  </r>
  <r>
    <s v="SALE495"/>
    <d v="2024-10-03T00:00:00"/>
    <s v="CUST1324"/>
    <x v="67"/>
    <s v="STORE5"/>
    <n v="2"/>
    <n v="406.46"/>
    <n v="0.3"/>
    <s v="PayPal"/>
    <n v="812.62"/>
  </r>
  <r>
    <s v="SALE496"/>
    <d v="2023-11-08T00:00:00"/>
    <s v="CUST1232"/>
    <x v="98"/>
    <s v="STORE0"/>
    <n v="2"/>
    <n v="264.39"/>
    <n v="0.11"/>
    <s v="COD"/>
    <n v="528.66999999999996"/>
  </r>
  <r>
    <s v="SALE497"/>
    <d v="2025-04-07T00:00:00"/>
    <s v="CUST1191"/>
    <x v="88"/>
    <s v="STORE16"/>
    <n v="1"/>
    <n v="414.97"/>
    <n v="0.22"/>
    <s v="PayPal"/>
    <n v="414.75"/>
  </r>
  <r>
    <s v="SALE498"/>
    <d v="2023-12-20T00:00:00"/>
    <s v="CUST1146"/>
    <x v="60"/>
    <s v="STORE12"/>
    <n v="2"/>
    <n v="583.51"/>
    <n v="0.2"/>
    <s v="COD"/>
    <n v="1166.82"/>
  </r>
  <r>
    <s v="SALE499"/>
    <d v="2025-09-11T00:00:00"/>
    <s v="CUST1011"/>
    <x v="45"/>
    <s v="STORE17"/>
    <n v="1"/>
    <n v="659.27"/>
    <n v="0.15"/>
    <s v="PayPal"/>
    <n v="659.12"/>
  </r>
  <r>
    <s v="SALE500"/>
    <d v="2024-12-01T00:00:00"/>
    <s v="CUST1445"/>
    <x v="95"/>
    <s v="STORE4"/>
    <n v="4"/>
    <n v="106.66"/>
    <n v="0.2"/>
    <s v="COD"/>
    <n v="426.44"/>
  </r>
  <r>
    <s v="SALE501"/>
    <d v="2024-11-21T00:00:00"/>
    <s v="CUST1163"/>
    <x v="31"/>
    <s v="STORE5"/>
    <n v="4"/>
    <n v="168.55"/>
    <n v="0.15"/>
    <s v="PayPal"/>
    <n v="674.05000000000007"/>
  </r>
  <r>
    <s v="SALE502"/>
    <d v="2025-08-30T00:00:00"/>
    <s v="CUST1488"/>
    <x v="38"/>
    <s v="STORE2"/>
    <n v="1"/>
    <n v="230.53"/>
    <n v="0.06"/>
    <s v="COD"/>
    <n v="230.47"/>
  </r>
  <r>
    <s v="SALE503"/>
    <d v="2025-08-20T00:00:00"/>
    <s v="CUST1007"/>
    <x v="59"/>
    <s v="STORE1"/>
    <n v="2"/>
    <n v="355.41"/>
    <n v="0.13"/>
    <s v="COD"/>
    <n v="710.69"/>
  </r>
  <r>
    <s v="SALE504"/>
    <d v="2025-10-13T00:00:00"/>
    <s v="CUST1167"/>
    <x v="44"/>
    <s v="STORE2"/>
    <n v="3"/>
    <n v="843.44"/>
    <n v="0.22"/>
    <s v="Credit Card"/>
    <n v="2530.1000000000004"/>
  </r>
  <r>
    <s v="SALE505"/>
    <d v="2024-01-15T00:00:00"/>
    <s v="CUST1163"/>
    <x v="98"/>
    <s v="STORE1"/>
    <n v="1"/>
    <n v="301.60000000000002"/>
    <n v="0.27"/>
    <s v="Credit Card"/>
    <n v="301.33000000000004"/>
  </r>
  <r>
    <s v="SALE506"/>
    <d v="2025-04-25T00:00:00"/>
    <s v="CUST1042"/>
    <x v="41"/>
    <s v="STORE2"/>
    <n v="3"/>
    <n v="21.59"/>
    <n v="0.16"/>
    <s v="COD"/>
    <n v="64.61"/>
  </r>
  <r>
    <s v="SALE507"/>
    <d v="2024-02-24T00:00:00"/>
    <s v="CUST1212"/>
    <x v="26"/>
    <s v="STORE2"/>
    <n v="4"/>
    <n v="284.24"/>
    <n v="0.09"/>
    <s v="Credit Card"/>
    <n v="1136.8700000000001"/>
  </r>
  <r>
    <s v="SALE508"/>
    <d v="2024-12-30T00:00:00"/>
    <s v="CUST1368"/>
    <x v="23"/>
    <s v="STORE9"/>
    <n v="1"/>
    <n v="191.6"/>
    <n v="0.27"/>
    <s v="PayPal"/>
    <n v="191.32999999999998"/>
  </r>
  <r>
    <s v="SALE509"/>
    <d v="2025-04-15T00:00:00"/>
    <s v="CUST1311"/>
    <x v="36"/>
    <s v="STORE12"/>
    <n v="2"/>
    <n v="616.97"/>
    <n v="0.22"/>
    <s v="Credit Card"/>
    <n v="1233.72"/>
  </r>
  <r>
    <s v="SALE510"/>
    <d v="2024-10-15T00:00:00"/>
    <s v="CUST1168"/>
    <x v="77"/>
    <s v="STORE10"/>
    <n v="3"/>
    <n v="125.68"/>
    <n v="0.26"/>
    <s v="COD"/>
    <n v="376.78000000000003"/>
  </r>
  <r>
    <s v="SALE511"/>
    <d v="2025-01-19T00:00:00"/>
    <s v="CUST1352"/>
    <x v="19"/>
    <s v="STORE4"/>
    <n v="3"/>
    <n v="307.48"/>
    <n v="0.24"/>
    <s v="Credit Card"/>
    <n v="922.2"/>
  </r>
  <r>
    <s v="SALE512"/>
    <d v="2024-07-22T00:00:00"/>
    <s v="CUST1298"/>
    <x v="95"/>
    <s v="STORE19"/>
    <n v="1"/>
    <n v="505.23"/>
    <n v="0.11"/>
    <s v="Credit Card"/>
    <n v="505.12"/>
  </r>
  <r>
    <s v="SALE513"/>
    <d v="2025-03-19T00:00:00"/>
    <s v="CUST1365"/>
    <x v="49"/>
    <s v="STORE16"/>
    <n v="1"/>
    <n v="853.12"/>
    <n v="0.19"/>
    <s v="COD"/>
    <n v="852.93"/>
  </r>
  <r>
    <s v="SALE514"/>
    <d v="2024-01-21T00:00:00"/>
    <s v="CUST1129"/>
    <x v="90"/>
    <s v="STORE7"/>
    <n v="4"/>
    <n v="191.65"/>
    <n v="0.19"/>
    <s v="PayPal"/>
    <n v="766.41"/>
  </r>
  <r>
    <s v="SALE515"/>
    <d v="2023-12-26T00:00:00"/>
    <s v="CUST1160"/>
    <x v="44"/>
    <s v="STORE3"/>
    <n v="1"/>
    <n v="169.69"/>
    <n v="0.22"/>
    <s v="Credit Card"/>
    <n v="169.47"/>
  </r>
  <r>
    <s v="SALE516"/>
    <d v="2024-03-21T00:00:00"/>
    <s v="CUST1175"/>
    <x v="85"/>
    <s v="STORE14"/>
    <n v="1"/>
    <n v="145.43"/>
    <n v="0.08"/>
    <s v="Credit Card"/>
    <n v="145.35"/>
  </r>
  <r>
    <s v="SALE517"/>
    <d v="2024-12-07T00:00:00"/>
    <s v="CUST1084"/>
    <x v="47"/>
    <s v="STORE12"/>
    <n v="4"/>
    <n v="828.35"/>
    <n v="0.17"/>
    <s v="Credit Card"/>
    <n v="3313.23"/>
  </r>
  <r>
    <s v="SALE518"/>
    <d v="2024-11-02T00:00:00"/>
    <s v="CUST1362"/>
    <x v="98"/>
    <s v="STORE7"/>
    <n v="3"/>
    <n v="268.76"/>
    <n v="0.01"/>
    <s v="PayPal"/>
    <n v="806.27"/>
  </r>
  <r>
    <s v="SALE519"/>
    <d v="2024-07-22T00:00:00"/>
    <s v="CUST1233"/>
    <x v="12"/>
    <s v="STORE0"/>
    <n v="4"/>
    <n v="370.09"/>
    <n v="0.22"/>
    <s v="COD"/>
    <n v="1480.1399999999999"/>
  </r>
  <r>
    <s v="SALE520"/>
    <d v="2023-10-30T00:00:00"/>
    <s v="CUST1253"/>
    <x v="36"/>
    <s v="STORE6"/>
    <n v="3"/>
    <n v="679.22"/>
    <n v="0.11"/>
    <s v="PayPal"/>
    <n v="2037.5500000000002"/>
  </r>
  <r>
    <s v="SALE521"/>
    <d v="2024-05-21T00:00:00"/>
    <s v="CUST1373"/>
    <x v="78"/>
    <s v="STORE0"/>
    <n v="3"/>
    <n v="780.69"/>
    <n v="0.1"/>
    <s v="COD"/>
    <n v="2341.9700000000003"/>
  </r>
  <r>
    <s v="SALE522"/>
    <d v="2025-04-19T00:00:00"/>
    <s v="CUST1261"/>
    <x v="63"/>
    <s v="STORE2"/>
    <n v="2"/>
    <n v="42.97"/>
    <n v="0.18"/>
    <s v="PayPal"/>
    <n v="85.759999999999991"/>
  </r>
  <r>
    <s v="SALE523"/>
    <d v="2024-12-13T00:00:00"/>
    <s v="CUST1286"/>
    <x v="74"/>
    <s v="STORE0"/>
    <n v="4"/>
    <n v="854.37"/>
    <n v="7.0000000000000007E-2"/>
    <s v="PayPal"/>
    <n v="3417.41"/>
  </r>
  <r>
    <s v="SALE524"/>
    <d v="2025-04-27T00:00:00"/>
    <s v="CUST1100"/>
    <x v="10"/>
    <s v="STORE16"/>
    <n v="2"/>
    <n v="409.52"/>
    <n v="0.06"/>
    <s v="COD"/>
    <n v="818.98"/>
  </r>
  <r>
    <s v="SALE525"/>
    <d v="2024-10-04T00:00:00"/>
    <s v="CUST1164"/>
    <x v="1"/>
    <s v="STORE10"/>
    <n v="2"/>
    <n v="407.46"/>
    <n v="0.21"/>
    <s v="Credit Card"/>
    <n v="814.70999999999992"/>
  </r>
  <r>
    <s v="SALE526"/>
    <d v="2025-07-18T00:00:00"/>
    <s v="CUST1228"/>
    <x v="83"/>
    <s v="STORE8"/>
    <n v="1"/>
    <n v="728.84"/>
    <n v="0.28000000000000003"/>
    <s v="PayPal"/>
    <n v="728.56000000000006"/>
  </r>
  <r>
    <s v="SALE527"/>
    <d v="2024-03-11T00:00:00"/>
    <s v="CUST1453"/>
    <x v="36"/>
    <s v="STORE6"/>
    <n v="4"/>
    <n v="467.24"/>
    <n v="0.08"/>
    <s v="PayPal"/>
    <n v="1868.88"/>
  </r>
  <r>
    <s v="SALE528"/>
    <d v="2024-06-14T00:00:00"/>
    <s v="CUST1092"/>
    <x v="31"/>
    <s v="STORE11"/>
    <n v="1"/>
    <n v="57.94"/>
    <n v="0.13"/>
    <s v="PayPal"/>
    <n v="57.809999999999995"/>
  </r>
  <r>
    <s v="SALE529"/>
    <d v="2024-02-16T00:00:00"/>
    <s v="CUST1344"/>
    <x v="2"/>
    <s v="STORE17"/>
    <n v="1"/>
    <n v="540.1"/>
    <n v="0.22"/>
    <s v="Credit Card"/>
    <n v="539.88"/>
  </r>
  <r>
    <s v="SALE530"/>
    <d v="2024-09-17T00:00:00"/>
    <s v="CUST1077"/>
    <x v="67"/>
    <s v="STORE19"/>
    <n v="4"/>
    <n v="816.28"/>
    <n v="0.15"/>
    <s v="COD"/>
    <n v="3264.97"/>
  </r>
  <r>
    <s v="SALE531"/>
    <d v="2025-08-26T00:00:00"/>
    <s v="CUST1178"/>
    <x v="63"/>
    <s v="STORE8"/>
    <n v="4"/>
    <n v="727.49"/>
    <n v="0.11"/>
    <s v="Credit Card"/>
    <n v="2909.85"/>
  </r>
  <r>
    <s v="SALE532"/>
    <d v="2024-06-04T00:00:00"/>
    <s v="CUST1171"/>
    <x v="56"/>
    <s v="STORE13"/>
    <n v="4"/>
    <n v="817.92"/>
    <n v="0.21"/>
    <s v="Credit Card"/>
    <n v="3271.47"/>
  </r>
  <r>
    <s v="SALE533"/>
    <d v="2024-10-13T00:00:00"/>
    <s v="CUST1325"/>
    <x v="48"/>
    <s v="STORE7"/>
    <n v="2"/>
    <n v="358.45"/>
    <n v="7.0000000000000007E-2"/>
    <s v="COD"/>
    <n v="716.82999999999993"/>
  </r>
  <r>
    <s v="SALE534"/>
    <d v="2025-02-09T00:00:00"/>
    <s v="CUST1201"/>
    <x v="72"/>
    <s v="STORE9"/>
    <n v="1"/>
    <n v="972.06"/>
    <n v="0.3"/>
    <s v="COD"/>
    <n v="971.76"/>
  </r>
  <r>
    <s v="SALE535"/>
    <d v="2023-12-21T00:00:00"/>
    <s v="CUST1032"/>
    <x v="30"/>
    <s v="STORE0"/>
    <n v="1"/>
    <n v="791.36"/>
    <n v="0.06"/>
    <s v="PayPal"/>
    <n v="791.30000000000007"/>
  </r>
  <r>
    <s v="SALE536"/>
    <d v="2025-07-17T00:00:00"/>
    <s v="CUST1314"/>
    <x v="91"/>
    <s v="STORE5"/>
    <n v="4"/>
    <n v="839.65"/>
    <n v="0.26"/>
    <s v="COD"/>
    <n v="3358.3399999999997"/>
  </r>
  <r>
    <s v="SALE537"/>
    <d v="2025-05-16T00:00:00"/>
    <s v="CUST1255"/>
    <x v="18"/>
    <s v="STORE2"/>
    <n v="2"/>
    <n v="245.52"/>
    <n v="0.11"/>
    <s v="COD"/>
    <n v="490.93"/>
  </r>
  <r>
    <s v="SALE538"/>
    <d v="2025-08-12T00:00:00"/>
    <s v="CUST1388"/>
    <x v="74"/>
    <s v="STORE8"/>
    <n v="3"/>
    <n v="787.91"/>
    <n v="0.06"/>
    <s v="PayPal"/>
    <n v="2363.67"/>
  </r>
  <r>
    <s v="SALE539"/>
    <d v="2025-08-21T00:00:00"/>
    <s v="CUST1053"/>
    <x v="28"/>
    <s v="STORE4"/>
    <n v="2"/>
    <n v="709.17"/>
    <n v="0.22"/>
    <s v="Credit Card"/>
    <n v="1418.12"/>
  </r>
  <r>
    <s v="SALE540"/>
    <d v="2023-11-21T00:00:00"/>
    <s v="CUST1235"/>
    <x v="52"/>
    <s v="STORE7"/>
    <n v="2"/>
    <n v="533.91999999999996"/>
    <n v="0.13"/>
    <s v="Credit Card"/>
    <n v="1067.7099999999998"/>
  </r>
  <r>
    <s v="SALE541"/>
    <d v="2025-02-07T00:00:00"/>
    <s v="CUST1492"/>
    <x v="63"/>
    <s v="STORE0"/>
    <n v="1"/>
    <n v="878.84"/>
    <n v="0.28000000000000003"/>
    <s v="COD"/>
    <n v="878.56000000000006"/>
  </r>
  <r>
    <s v="SALE542"/>
    <d v="2023-12-27T00:00:00"/>
    <s v="CUST1204"/>
    <x v="38"/>
    <s v="STORE16"/>
    <n v="1"/>
    <n v="442.36"/>
    <n v="0.14000000000000001"/>
    <s v="Credit Card"/>
    <n v="442.22"/>
  </r>
  <r>
    <s v="SALE543"/>
    <d v="2025-02-23T00:00:00"/>
    <s v="CUST1333"/>
    <x v="68"/>
    <s v="STORE6"/>
    <n v="1"/>
    <n v="763.34"/>
    <n v="0.11"/>
    <s v="COD"/>
    <n v="763.23"/>
  </r>
  <r>
    <s v="SALE544"/>
    <d v="2025-07-04T00:00:00"/>
    <s v="CUST1166"/>
    <x v="4"/>
    <s v="STORE18"/>
    <n v="3"/>
    <n v="178.22"/>
    <n v="0.15"/>
    <s v="COD"/>
    <n v="534.51"/>
  </r>
  <r>
    <s v="SALE545"/>
    <d v="2023-11-25T00:00:00"/>
    <s v="CUST1103"/>
    <x v="33"/>
    <s v="STORE1"/>
    <n v="4"/>
    <n v="90.32"/>
    <n v="0.08"/>
    <s v="PayPal"/>
    <n v="361.2"/>
  </r>
  <r>
    <s v="SALE546"/>
    <d v="2025-02-07T00:00:00"/>
    <s v="CUST1378"/>
    <x v="31"/>
    <s v="STORE6"/>
    <n v="3"/>
    <n v="370.93"/>
    <n v="0"/>
    <s v="Credit Card"/>
    <n v="1112.79"/>
  </r>
  <r>
    <s v="SALE547"/>
    <d v="2023-12-21T00:00:00"/>
    <s v="CUST1046"/>
    <x v="34"/>
    <s v="STORE15"/>
    <n v="1"/>
    <n v="352.43"/>
    <n v="0.14000000000000001"/>
    <s v="PayPal"/>
    <n v="352.29"/>
  </r>
  <r>
    <s v="SALE548"/>
    <d v="2024-01-04T00:00:00"/>
    <s v="CUST1123"/>
    <x v="21"/>
    <s v="STORE15"/>
    <n v="2"/>
    <n v="562.97"/>
    <n v="0.2"/>
    <s v="Credit Card"/>
    <n v="1125.74"/>
  </r>
  <r>
    <s v="SALE549"/>
    <d v="2023-11-30T00:00:00"/>
    <s v="CUST1157"/>
    <x v="76"/>
    <s v="STORE7"/>
    <n v="1"/>
    <n v="522.85"/>
    <n v="0.12"/>
    <s v="PayPal"/>
    <n v="522.73"/>
  </r>
  <r>
    <s v="SALE550"/>
    <d v="2025-07-13T00:00:00"/>
    <s v="CUST1349"/>
    <x v="39"/>
    <s v="STORE16"/>
    <n v="4"/>
    <n v="714.89"/>
    <n v="0.15"/>
    <s v="Credit Card"/>
    <n v="2859.41"/>
  </r>
  <r>
    <s v="SALE551"/>
    <d v="2023-10-23T00:00:00"/>
    <s v="CUST1187"/>
    <x v="19"/>
    <s v="STORE2"/>
    <n v="3"/>
    <n v="137.77000000000001"/>
    <n v="0.26"/>
    <s v="PayPal"/>
    <n v="413.05000000000007"/>
  </r>
  <r>
    <s v="SALE552"/>
    <d v="2025-10-10T00:00:00"/>
    <s v="CUST1027"/>
    <x v="80"/>
    <s v="STORE11"/>
    <n v="3"/>
    <n v="862.18"/>
    <n v="0.22"/>
    <s v="PayPal"/>
    <n v="2586.3200000000002"/>
  </r>
  <r>
    <s v="SALE553"/>
    <d v="2025-06-14T00:00:00"/>
    <s v="CUST1057"/>
    <x v="48"/>
    <s v="STORE14"/>
    <n v="2"/>
    <n v="833.64"/>
    <n v="0.24"/>
    <s v="PayPal"/>
    <n v="1667.04"/>
  </r>
  <r>
    <s v="SALE554"/>
    <d v="2025-04-05T00:00:00"/>
    <s v="CUST1270"/>
    <x v="46"/>
    <s v="STORE15"/>
    <n v="3"/>
    <n v="543.22"/>
    <n v="0.05"/>
    <s v="COD"/>
    <n v="1629.6100000000001"/>
  </r>
  <r>
    <s v="SALE555"/>
    <d v="2025-01-20T00:00:00"/>
    <s v="CUST1278"/>
    <x v="12"/>
    <s v="STORE2"/>
    <n v="3"/>
    <n v="691.02"/>
    <n v="0.12"/>
    <s v="COD"/>
    <n v="2072.94"/>
  </r>
  <r>
    <s v="SALE556"/>
    <d v="2023-11-23T00:00:00"/>
    <s v="CUST1087"/>
    <x v="56"/>
    <s v="STORE17"/>
    <n v="4"/>
    <n v="338.73"/>
    <n v="0.18"/>
    <s v="Credit Card"/>
    <n v="1354.74"/>
  </r>
  <r>
    <s v="SALE557"/>
    <d v="2024-04-07T00:00:00"/>
    <s v="CUST1062"/>
    <x v="94"/>
    <s v="STORE16"/>
    <n v="3"/>
    <n v="366.08"/>
    <n v="0.05"/>
    <s v="Credit Card"/>
    <n v="1098.19"/>
  </r>
  <r>
    <s v="SALE558"/>
    <d v="2025-07-02T00:00:00"/>
    <s v="CUST1105"/>
    <x v="26"/>
    <s v="STORE13"/>
    <n v="4"/>
    <n v="539.48"/>
    <n v="0.28000000000000003"/>
    <s v="COD"/>
    <n v="2157.64"/>
  </r>
  <r>
    <s v="SALE559"/>
    <d v="2023-11-26T00:00:00"/>
    <s v="CUST1389"/>
    <x v="52"/>
    <s v="STORE16"/>
    <n v="1"/>
    <n v="499.59"/>
    <n v="0.03"/>
    <s v="COD"/>
    <n v="499.56"/>
  </r>
  <r>
    <s v="SALE560"/>
    <d v="2024-02-04T00:00:00"/>
    <s v="CUST1188"/>
    <x v="37"/>
    <s v="STORE8"/>
    <n v="3"/>
    <n v="330.04"/>
    <n v="0.2"/>
    <s v="Credit Card"/>
    <n v="989.92000000000007"/>
  </r>
  <r>
    <s v="SALE561"/>
    <d v="2024-06-16T00:00:00"/>
    <s v="CUST1182"/>
    <x v="75"/>
    <s v="STORE17"/>
    <n v="2"/>
    <n v="813.01"/>
    <n v="0.06"/>
    <s v="PayPal"/>
    <n v="1625.96"/>
  </r>
  <r>
    <s v="SALE562"/>
    <d v="2025-02-27T00:00:00"/>
    <s v="CUST1026"/>
    <x v="55"/>
    <s v="STORE2"/>
    <n v="4"/>
    <n v="204.8"/>
    <n v="0.03"/>
    <s v="PayPal"/>
    <n v="819.17000000000007"/>
  </r>
  <r>
    <s v="SALE563"/>
    <d v="2023-10-24T00:00:00"/>
    <s v="CUST1011"/>
    <x v="58"/>
    <s v="STORE3"/>
    <n v="3"/>
    <n v="728.32"/>
    <n v="0.01"/>
    <s v="Credit Card"/>
    <n v="2184.9499999999998"/>
  </r>
  <r>
    <s v="SALE564"/>
    <d v="2024-08-03T00:00:00"/>
    <s v="CUST1452"/>
    <x v="4"/>
    <s v="STORE7"/>
    <n v="3"/>
    <n v="836.4"/>
    <n v="0"/>
    <s v="Credit Card"/>
    <n v="2509.1999999999998"/>
  </r>
  <r>
    <s v="SALE565"/>
    <d v="2025-07-05T00:00:00"/>
    <s v="CUST1149"/>
    <x v="64"/>
    <s v="STORE12"/>
    <n v="1"/>
    <n v="780.16"/>
    <n v="0.02"/>
    <s v="COD"/>
    <n v="780.14"/>
  </r>
  <r>
    <s v="SALE566"/>
    <d v="2025-05-27T00:00:00"/>
    <s v="CUST1470"/>
    <x v="54"/>
    <s v="STORE13"/>
    <n v="4"/>
    <n v="354.12"/>
    <n v="0.06"/>
    <s v="PayPal"/>
    <n v="1416.42"/>
  </r>
  <r>
    <s v="SALE567"/>
    <d v="2024-11-06T00:00:00"/>
    <s v="CUST1452"/>
    <x v="81"/>
    <s v="STORE2"/>
    <n v="4"/>
    <n v="282.48"/>
    <n v="0.11"/>
    <s v="PayPal"/>
    <n v="1129.8100000000002"/>
  </r>
  <r>
    <s v="SALE568"/>
    <d v="2024-06-03T00:00:00"/>
    <s v="CUST1328"/>
    <x v="42"/>
    <s v="STORE6"/>
    <n v="2"/>
    <n v="740.68"/>
    <n v="0.02"/>
    <s v="PayPal"/>
    <n v="1481.34"/>
  </r>
  <r>
    <s v="SALE569"/>
    <d v="2024-04-02T00:00:00"/>
    <s v="CUST1105"/>
    <x v="6"/>
    <s v="STORE9"/>
    <n v="3"/>
    <n v="600.58000000000004"/>
    <n v="0.28999999999999998"/>
    <s v="COD"/>
    <n v="1801.4500000000003"/>
  </r>
  <r>
    <s v="SALE570"/>
    <d v="2024-02-26T00:00:00"/>
    <s v="CUST1461"/>
    <x v="15"/>
    <s v="STORE3"/>
    <n v="3"/>
    <n v="345.58"/>
    <n v="0.22"/>
    <s v="Credit Card"/>
    <n v="1036.52"/>
  </r>
  <r>
    <s v="SALE571"/>
    <d v="2025-01-31T00:00:00"/>
    <s v="CUST1284"/>
    <x v="97"/>
    <s v="STORE11"/>
    <n v="1"/>
    <n v="974.52"/>
    <n v="0.01"/>
    <s v="PayPal"/>
    <n v="974.51"/>
  </r>
  <r>
    <s v="SALE572"/>
    <d v="2023-11-19T00:00:00"/>
    <s v="CUST1040"/>
    <x v="53"/>
    <s v="STORE1"/>
    <n v="3"/>
    <n v="282.33"/>
    <n v="7.0000000000000007E-2"/>
    <s v="Credit Card"/>
    <n v="846.92"/>
  </r>
  <r>
    <s v="SALE573"/>
    <d v="2025-03-10T00:00:00"/>
    <s v="CUST1382"/>
    <x v="3"/>
    <s v="STORE19"/>
    <n v="4"/>
    <n v="158.46"/>
    <n v="0.09"/>
    <s v="PayPal"/>
    <n v="633.75"/>
  </r>
  <r>
    <s v="SALE574"/>
    <d v="2023-12-23T00:00:00"/>
    <s v="CUST1343"/>
    <x v="76"/>
    <s v="STORE7"/>
    <n v="2"/>
    <n v="778.56"/>
    <n v="0.11"/>
    <s v="COD"/>
    <n v="1557.01"/>
  </r>
  <r>
    <s v="SALE575"/>
    <d v="2024-03-02T00:00:00"/>
    <s v="CUST1237"/>
    <x v="57"/>
    <s v="STORE19"/>
    <n v="4"/>
    <n v="280.16000000000003"/>
    <n v="0.18"/>
    <s v="COD"/>
    <n v="1120.46"/>
  </r>
  <r>
    <s v="SALE576"/>
    <d v="2024-10-27T00:00:00"/>
    <s v="CUST1287"/>
    <x v="51"/>
    <s v="STORE13"/>
    <n v="2"/>
    <n v="649.54999999999995"/>
    <n v="0.28999999999999998"/>
    <s v="PayPal"/>
    <n v="1298.81"/>
  </r>
  <r>
    <s v="SALE577"/>
    <d v="2024-03-09T00:00:00"/>
    <s v="CUST1007"/>
    <x v="12"/>
    <s v="STORE2"/>
    <n v="2"/>
    <n v="994.32"/>
    <n v="0.27"/>
    <s v="PayPal"/>
    <n v="1988.3700000000001"/>
  </r>
  <r>
    <s v="SALE578"/>
    <d v="2024-12-23T00:00:00"/>
    <s v="CUST1223"/>
    <x v="82"/>
    <s v="STORE12"/>
    <n v="1"/>
    <n v="64.94"/>
    <n v="0.21"/>
    <s v="PayPal"/>
    <n v="64.73"/>
  </r>
  <r>
    <s v="SALE579"/>
    <d v="2025-02-21T00:00:00"/>
    <s v="CUST1136"/>
    <x v="11"/>
    <s v="STORE7"/>
    <n v="2"/>
    <n v="507.66"/>
    <n v="0"/>
    <s v="COD"/>
    <n v="1015.32"/>
  </r>
  <r>
    <s v="SALE580"/>
    <d v="2023-12-13T00:00:00"/>
    <s v="CUST1242"/>
    <x v="82"/>
    <s v="STORE4"/>
    <n v="4"/>
    <n v="968.27"/>
    <n v="0.03"/>
    <s v="PayPal"/>
    <n v="3873.0499999999997"/>
  </r>
  <r>
    <s v="SALE581"/>
    <d v="2023-11-20T00:00:00"/>
    <s v="CUST1017"/>
    <x v="12"/>
    <s v="STORE5"/>
    <n v="4"/>
    <n v="510.33"/>
    <n v="0.2"/>
    <s v="PayPal"/>
    <n v="2041.12"/>
  </r>
  <r>
    <s v="SALE582"/>
    <d v="2024-09-04T00:00:00"/>
    <s v="CUST1011"/>
    <x v="38"/>
    <s v="STORE19"/>
    <n v="2"/>
    <n v="156.72999999999999"/>
    <n v="0.18"/>
    <s v="COD"/>
    <n v="313.27999999999997"/>
  </r>
  <r>
    <s v="SALE583"/>
    <d v="2025-06-02T00:00:00"/>
    <s v="CUST1142"/>
    <x v="8"/>
    <s v="STORE10"/>
    <n v="3"/>
    <n v="53.83"/>
    <n v="0.24"/>
    <s v="Credit Card"/>
    <n v="161.25"/>
  </r>
  <r>
    <s v="SALE584"/>
    <d v="2024-02-28T00:00:00"/>
    <s v="CUST1377"/>
    <x v="36"/>
    <s v="STORE4"/>
    <n v="1"/>
    <n v="34.71"/>
    <n v="0.1"/>
    <s v="COD"/>
    <n v="34.61"/>
  </r>
  <r>
    <s v="SALE585"/>
    <d v="2024-12-07T00:00:00"/>
    <s v="CUST1229"/>
    <x v="25"/>
    <s v="STORE1"/>
    <n v="2"/>
    <n v="829.15"/>
    <n v="0.11"/>
    <s v="PayPal"/>
    <n v="1658.19"/>
  </r>
  <r>
    <s v="SALE586"/>
    <d v="2025-05-21T00:00:00"/>
    <s v="CUST1264"/>
    <x v="24"/>
    <s v="STORE3"/>
    <n v="2"/>
    <n v="481.86"/>
    <n v="0.1"/>
    <s v="COD"/>
    <n v="963.62"/>
  </r>
  <r>
    <s v="SALE587"/>
    <d v="2024-03-03T00:00:00"/>
    <s v="CUST1147"/>
    <x v="40"/>
    <s v="STORE7"/>
    <n v="4"/>
    <n v="915.17"/>
    <n v="0.19"/>
    <s v="COD"/>
    <n v="3660.49"/>
  </r>
  <r>
    <s v="SALE588"/>
    <d v="2024-03-06T00:00:00"/>
    <s v="CUST1214"/>
    <x v="51"/>
    <s v="STORE18"/>
    <n v="1"/>
    <n v="250.95"/>
    <n v="0.03"/>
    <s v="PayPal"/>
    <n v="250.92"/>
  </r>
  <r>
    <s v="SALE589"/>
    <d v="2023-11-27T00:00:00"/>
    <s v="CUST1325"/>
    <x v="99"/>
    <s v="STORE5"/>
    <n v="3"/>
    <n v="882.84"/>
    <n v="0.1"/>
    <s v="Credit Card"/>
    <n v="2648.42"/>
  </r>
  <r>
    <s v="SALE590"/>
    <d v="2025-02-14T00:00:00"/>
    <s v="CUST1138"/>
    <x v="46"/>
    <s v="STORE18"/>
    <n v="4"/>
    <n v="573.37"/>
    <n v="0.04"/>
    <s v="COD"/>
    <n v="2293.44"/>
  </r>
  <r>
    <s v="SALE591"/>
    <d v="2024-01-27T00:00:00"/>
    <s v="CUST1058"/>
    <x v="79"/>
    <s v="STORE12"/>
    <n v="3"/>
    <n v="622.72"/>
    <n v="0.04"/>
    <s v="Credit Card"/>
    <n v="1868.1200000000001"/>
  </r>
  <r>
    <s v="SALE592"/>
    <d v="2025-10-13T00:00:00"/>
    <s v="CUST1388"/>
    <x v="80"/>
    <s v="STORE17"/>
    <n v="3"/>
    <n v="259.74"/>
    <n v="0.24"/>
    <s v="Credit Card"/>
    <n v="778.98"/>
  </r>
  <r>
    <s v="SALE593"/>
    <d v="2025-04-22T00:00:00"/>
    <s v="CUST1054"/>
    <x v="77"/>
    <s v="STORE13"/>
    <n v="4"/>
    <n v="951.09"/>
    <n v="0.14000000000000001"/>
    <s v="COD"/>
    <n v="3804.2200000000003"/>
  </r>
  <r>
    <s v="SALE594"/>
    <d v="2025-04-18T00:00:00"/>
    <s v="CUST1199"/>
    <x v="8"/>
    <s v="STORE2"/>
    <n v="1"/>
    <n v="71.709999999999994"/>
    <n v="0.23"/>
    <s v="COD"/>
    <n v="71.47999999999999"/>
  </r>
  <r>
    <s v="SALE595"/>
    <d v="2025-08-22T00:00:00"/>
    <s v="CUST1173"/>
    <x v="42"/>
    <s v="STORE7"/>
    <n v="4"/>
    <n v="894.93"/>
    <n v="0.05"/>
    <s v="COD"/>
    <n v="3579.6699999999996"/>
  </r>
  <r>
    <s v="SALE596"/>
    <d v="2025-07-04T00:00:00"/>
    <s v="CUST1202"/>
    <x v="36"/>
    <s v="STORE8"/>
    <n v="4"/>
    <n v="870.18"/>
    <n v="0.13"/>
    <s v="COD"/>
    <n v="3480.5899999999997"/>
  </r>
  <r>
    <s v="SALE597"/>
    <d v="2024-03-31T00:00:00"/>
    <s v="CUST1278"/>
    <x v="91"/>
    <s v="STORE2"/>
    <n v="2"/>
    <n v="552.72"/>
    <n v="0.06"/>
    <s v="PayPal"/>
    <n v="1105.3800000000001"/>
  </r>
  <r>
    <s v="SALE598"/>
    <d v="2023-11-06T00:00:00"/>
    <s v="CUST1246"/>
    <x v="11"/>
    <s v="STORE8"/>
    <n v="3"/>
    <n v="700.43"/>
    <n v="0.01"/>
    <s v="COD"/>
    <n v="2101.2799999999997"/>
  </r>
  <r>
    <s v="SALE599"/>
    <d v="2025-05-29T00:00:00"/>
    <s v="CUST1339"/>
    <x v="93"/>
    <s v="STORE2"/>
    <n v="2"/>
    <n v="823.03"/>
    <n v="0.18"/>
    <s v="PayPal"/>
    <n v="1645.8799999999999"/>
  </r>
  <r>
    <s v="SALE600"/>
    <d v="2024-04-19T00:00:00"/>
    <s v="CUST1255"/>
    <x v="80"/>
    <s v="STORE6"/>
    <n v="1"/>
    <n v="117.37"/>
    <n v="0.21"/>
    <s v="Credit Card"/>
    <n v="117.16000000000001"/>
  </r>
  <r>
    <s v="SALE601"/>
    <d v="2025-02-28T00:00:00"/>
    <s v="CUST1104"/>
    <x v="6"/>
    <s v="STORE1"/>
    <n v="4"/>
    <n v="165.37"/>
    <n v="0.28999999999999998"/>
    <s v="Credit Card"/>
    <n v="661.19"/>
  </r>
  <r>
    <s v="SALE602"/>
    <d v="2025-03-02T00:00:00"/>
    <s v="CUST1378"/>
    <x v="96"/>
    <s v="STORE10"/>
    <n v="3"/>
    <n v="483.06"/>
    <n v="0.05"/>
    <s v="Credit Card"/>
    <n v="1449.13"/>
  </r>
  <r>
    <s v="SALE603"/>
    <d v="2024-03-28T00:00:00"/>
    <s v="CUST1293"/>
    <x v="82"/>
    <s v="STORE7"/>
    <n v="4"/>
    <n v="262.05"/>
    <n v="0.24"/>
    <s v="PayPal"/>
    <n v="1047.96"/>
  </r>
  <r>
    <s v="SALE604"/>
    <d v="2024-12-09T00:00:00"/>
    <s v="CUST1463"/>
    <x v="66"/>
    <s v="STORE14"/>
    <n v="3"/>
    <n v="970.89"/>
    <n v="0.11"/>
    <s v="COD"/>
    <n v="2912.56"/>
  </r>
  <r>
    <s v="SALE605"/>
    <d v="2023-10-23T00:00:00"/>
    <s v="CUST1216"/>
    <x v="18"/>
    <s v="STORE0"/>
    <n v="1"/>
    <n v="61.11"/>
    <n v="0.1"/>
    <s v="PayPal"/>
    <n v="61.01"/>
  </r>
  <r>
    <s v="SALE606"/>
    <d v="2024-09-20T00:00:00"/>
    <s v="CUST1029"/>
    <x v="16"/>
    <s v="STORE8"/>
    <n v="3"/>
    <n v="827.88"/>
    <n v="0.19"/>
    <s v="PayPal"/>
    <n v="2483.4499999999998"/>
  </r>
  <r>
    <s v="SALE607"/>
    <d v="2024-10-18T00:00:00"/>
    <s v="CUST1430"/>
    <x v="72"/>
    <s v="STORE13"/>
    <n v="3"/>
    <n v="926.85"/>
    <n v="0.18"/>
    <s v="COD"/>
    <n v="2780.3700000000003"/>
  </r>
  <r>
    <s v="SALE608"/>
    <d v="2025-01-05T00:00:00"/>
    <s v="CUST1317"/>
    <x v="31"/>
    <s v="STORE14"/>
    <n v="1"/>
    <n v="874.59"/>
    <n v="0.28999999999999998"/>
    <s v="PayPal"/>
    <n v="874.30000000000007"/>
  </r>
  <r>
    <s v="SALE609"/>
    <d v="2025-09-21T00:00:00"/>
    <s v="CUST1470"/>
    <x v="5"/>
    <s v="STORE1"/>
    <n v="4"/>
    <n v="479.11"/>
    <n v="0.24"/>
    <s v="PayPal"/>
    <n v="1916.2"/>
  </r>
  <r>
    <s v="SALE610"/>
    <d v="2024-07-17T00:00:00"/>
    <s v="CUST1213"/>
    <x v="79"/>
    <s v="STORE17"/>
    <n v="3"/>
    <n v="182.91"/>
    <n v="0.28999999999999998"/>
    <s v="Credit Card"/>
    <n v="548.44000000000005"/>
  </r>
  <r>
    <s v="SALE611"/>
    <d v="2024-12-26T00:00:00"/>
    <s v="CUST1272"/>
    <x v="13"/>
    <s v="STORE5"/>
    <n v="4"/>
    <n v="745.51"/>
    <n v="0.05"/>
    <s v="Credit Card"/>
    <n v="2981.99"/>
  </r>
  <r>
    <s v="SALE612"/>
    <d v="2024-11-02T00:00:00"/>
    <s v="CUST1481"/>
    <x v="12"/>
    <s v="STORE15"/>
    <n v="3"/>
    <n v="920.61"/>
    <n v="0.04"/>
    <s v="Credit Card"/>
    <n v="2761.79"/>
  </r>
  <r>
    <s v="SALE613"/>
    <d v="2025-04-25T00:00:00"/>
    <s v="CUST1425"/>
    <x v="28"/>
    <s v="STORE10"/>
    <n v="4"/>
    <n v="659.03"/>
    <n v="0.15"/>
    <s v="Credit Card"/>
    <n v="2635.97"/>
  </r>
  <r>
    <s v="SALE614"/>
    <d v="2024-02-16T00:00:00"/>
    <s v="CUST1491"/>
    <x v="93"/>
    <s v="STORE2"/>
    <n v="1"/>
    <n v="312.91000000000003"/>
    <n v="0.12"/>
    <s v="PayPal"/>
    <n v="312.79000000000002"/>
  </r>
  <r>
    <s v="SALE615"/>
    <d v="2024-08-20T00:00:00"/>
    <s v="CUST1228"/>
    <x v="21"/>
    <s v="STORE18"/>
    <n v="4"/>
    <n v="705.64"/>
    <n v="0.11"/>
    <s v="PayPal"/>
    <n v="2822.45"/>
  </r>
  <r>
    <s v="SALE616"/>
    <d v="2024-07-24T00:00:00"/>
    <s v="CUST1144"/>
    <x v="93"/>
    <s v="STORE10"/>
    <n v="4"/>
    <n v="386.41"/>
    <n v="0.13"/>
    <s v="COD"/>
    <n v="1545.51"/>
  </r>
  <r>
    <s v="SALE617"/>
    <d v="2024-08-30T00:00:00"/>
    <s v="CUST1029"/>
    <x v="32"/>
    <s v="STORE11"/>
    <n v="3"/>
    <n v="265.89"/>
    <n v="0.08"/>
    <s v="COD"/>
    <n v="797.58999999999992"/>
  </r>
  <r>
    <s v="SALE618"/>
    <d v="2025-09-25T00:00:00"/>
    <s v="CUST1075"/>
    <x v="37"/>
    <s v="STORE16"/>
    <n v="1"/>
    <n v="703.16"/>
    <n v="0.28999999999999998"/>
    <s v="Credit Card"/>
    <n v="702.87"/>
  </r>
  <r>
    <s v="SALE619"/>
    <d v="2025-04-18T00:00:00"/>
    <s v="CUST1471"/>
    <x v="0"/>
    <s v="STORE13"/>
    <n v="2"/>
    <n v="394.5"/>
    <n v="0.28999999999999998"/>
    <s v="COD"/>
    <n v="788.71"/>
  </r>
  <r>
    <s v="SALE620"/>
    <d v="2025-08-13T00:00:00"/>
    <s v="CUST1117"/>
    <x v="0"/>
    <s v="STORE7"/>
    <n v="3"/>
    <n v="411.25"/>
    <n v="0.05"/>
    <s v="Credit Card"/>
    <n v="1233.7"/>
  </r>
  <r>
    <s v="SALE621"/>
    <d v="2025-09-23T00:00:00"/>
    <s v="CUST1353"/>
    <x v="70"/>
    <s v="STORE2"/>
    <n v="4"/>
    <n v="395.45"/>
    <n v="0.01"/>
    <s v="Credit Card"/>
    <n v="1581.79"/>
  </r>
  <r>
    <s v="SALE622"/>
    <d v="2024-05-09T00:00:00"/>
    <s v="CUST1036"/>
    <x v="64"/>
    <s v="STORE5"/>
    <n v="2"/>
    <n v="678.98"/>
    <n v="0.23"/>
    <s v="Credit Card"/>
    <n v="1357.73"/>
  </r>
  <r>
    <s v="SALE623"/>
    <d v="2024-11-12T00:00:00"/>
    <s v="CUST1072"/>
    <x v="16"/>
    <s v="STORE14"/>
    <n v="4"/>
    <n v="757.71"/>
    <n v="0.26"/>
    <s v="COD"/>
    <n v="3030.58"/>
  </r>
  <r>
    <s v="SALE624"/>
    <d v="2024-12-18T00:00:00"/>
    <s v="CUST1059"/>
    <x v="32"/>
    <s v="STORE4"/>
    <n v="1"/>
    <n v="647.86"/>
    <n v="0.05"/>
    <s v="COD"/>
    <n v="647.81000000000006"/>
  </r>
  <r>
    <s v="SALE625"/>
    <d v="2024-08-13T00:00:00"/>
    <s v="CUST1135"/>
    <x v="21"/>
    <s v="STORE6"/>
    <n v="2"/>
    <n v="179.64"/>
    <n v="0.1"/>
    <s v="PayPal"/>
    <n v="359.17999999999995"/>
  </r>
  <r>
    <s v="SALE626"/>
    <d v="2024-09-10T00:00:00"/>
    <s v="CUST1396"/>
    <x v="85"/>
    <s v="STORE4"/>
    <n v="3"/>
    <n v="392.65"/>
    <n v="0.17"/>
    <s v="PayPal"/>
    <n v="1177.7799999999997"/>
  </r>
  <r>
    <s v="SALE627"/>
    <d v="2024-09-12T00:00:00"/>
    <s v="CUST1176"/>
    <x v="52"/>
    <s v="STORE16"/>
    <n v="4"/>
    <n v="969.55"/>
    <n v="0.09"/>
    <s v="COD"/>
    <n v="3878.1099999999997"/>
  </r>
  <r>
    <s v="SALE628"/>
    <d v="2024-05-21T00:00:00"/>
    <s v="CUST1462"/>
    <x v="1"/>
    <s v="STORE12"/>
    <n v="3"/>
    <n v="322.94"/>
    <n v="0.01"/>
    <s v="Credit Card"/>
    <n v="968.81"/>
  </r>
  <r>
    <s v="SALE629"/>
    <d v="2025-05-15T00:00:00"/>
    <s v="CUST1362"/>
    <x v="50"/>
    <s v="STORE0"/>
    <n v="1"/>
    <n v="92.83"/>
    <n v="0.26"/>
    <s v="PayPal"/>
    <n v="92.57"/>
  </r>
  <r>
    <s v="SALE630"/>
    <d v="2025-05-27T00:00:00"/>
    <s v="CUST1420"/>
    <x v="67"/>
    <s v="STORE3"/>
    <n v="4"/>
    <n v="432.29"/>
    <n v="0.16"/>
    <s v="COD"/>
    <n v="1729"/>
  </r>
  <r>
    <s v="SALE631"/>
    <d v="2024-01-20T00:00:00"/>
    <s v="CUST1080"/>
    <x v="11"/>
    <s v="STORE13"/>
    <n v="2"/>
    <n v="925.78"/>
    <n v="0.14000000000000001"/>
    <s v="COD"/>
    <n v="1851.4199999999998"/>
  </r>
  <r>
    <s v="SALE632"/>
    <d v="2024-11-09T00:00:00"/>
    <s v="CUST1477"/>
    <x v="60"/>
    <s v="STORE11"/>
    <n v="2"/>
    <n v="151.47"/>
    <n v="0.21"/>
    <s v="PayPal"/>
    <n v="302.73"/>
  </r>
  <r>
    <s v="SALE633"/>
    <d v="2024-02-16T00:00:00"/>
    <s v="CUST1449"/>
    <x v="50"/>
    <s v="STORE10"/>
    <n v="1"/>
    <n v="343.05"/>
    <n v="0.28000000000000003"/>
    <s v="PayPal"/>
    <n v="342.77000000000004"/>
  </r>
  <r>
    <s v="SALE634"/>
    <d v="2024-12-16T00:00:00"/>
    <s v="CUST1066"/>
    <x v="53"/>
    <s v="STORE4"/>
    <n v="1"/>
    <n v="373.06"/>
    <n v="0.11"/>
    <s v="PayPal"/>
    <n v="372.95"/>
  </r>
  <r>
    <s v="SALE635"/>
    <d v="2025-02-05T00:00:00"/>
    <s v="CUST1411"/>
    <x v="97"/>
    <s v="STORE15"/>
    <n v="1"/>
    <n v="124.98"/>
    <n v="7.0000000000000007E-2"/>
    <s v="COD"/>
    <n v="124.91000000000001"/>
  </r>
  <r>
    <s v="SALE636"/>
    <d v="2025-04-16T00:00:00"/>
    <s v="CUST1272"/>
    <x v="78"/>
    <s v="STORE19"/>
    <n v="4"/>
    <n v="221.49"/>
    <n v="0.26"/>
    <s v="PayPal"/>
    <n v="885.7"/>
  </r>
  <r>
    <s v="SALE637"/>
    <d v="2024-10-07T00:00:00"/>
    <s v="CUST1170"/>
    <x v="34"/>
    <s v="STORE15"/>
    <n v="1"/>
    <n v="563.32000000000005"/>
    <n v="0.01"/>
    <s v="PayPal"/>
    <n v="563.31000000000006"/>
  </r>
  <r>
    <s v="SALE638"/>
    <d v="2024-02-16T00:00:00"/>
    <s v="CUST1390"/>
    <x v="75"/>
    <s v="STORE0"/>
    <n v="1"/>
    <n v="362.93"/>
    <n v="0.27"/>
    <s v="Credit Card"/>
    <n v="362.66"/>
  </r>
  <r>
    <s v="SALE639"/>
    <d v="2024-03-22T00:00:00"/>
    <s v="CUST1336"/>
    <x v="75"/>
    <s v="STORE15"/>
    <n v="4"/>
    <n v="369.22"/>
    <n v="0.18"/>
    <s v="COD"/>
    <n v="1476.7"/>
  </r>
  <r>
    <s v="SALE640"/>
    <d v="2024-10-25T00:00:00"/>
    <s v="CUST1410"/>
    <x v="99"/>
    <s v="STORE14"/>
    <n v="3"/>
    <n v="950.83"/>
    <n v="0.06"/>
    <s v="PayPal"/>
    <n v="2852.4300000000003"/>
  </r>
  <r>
    <s v="SALE641"/>
    <d v="2024-03-14T00:00:00"/>
    <s v="CUST1143"/>
    <x v="92"/>
    <s v="STORE13"/>
    <n v="3"/>
    <n v="338.79"/>
    <n v="0.01"/>
    <s v="Credit Card"/>
    <n v="1016.3600000000001"/>
  </r>
  <r>
    <s v="SALE642"/>
    <d v="2025-02-23T00:00:00"/>
    <s v="CUST1146"/>
    <x v="64"/>
    <s v="STORE1"/>
    <n v="3"/>
    <n v="853.32"/>
    <n v="7.0000000000000007E-2"/>
    <s v="COD"/>
    <n v="2559.89"/>
  </r>
  <r>
    <s v="SALE643"/>
    <d v="2024-10-21T00:00:00"/>
    <s v="CUST1149"/>
    <x v="3"/>
    <s v="STORE6"/>
    <n v="3"/>
    <n v="89.78"/>
    <n v="0.2"/>
    <s v="COD"/>
    <n v="269.14000000000004"/>
  </r>
  <r>
    <s v="SALE644"/>
    <d v="2024-02-12T00:00:00"/>
    <s v="CUST1191"/>
    <x v="76"/>
    <s v="STORE1"/>
    <n v="1"/>
    <n v="172.04"/>
    <n v="0.04"/>
    <s v="PayPal"/>
    <n v="172"/>
  </r>
  <r>
    <s v="SALE645"/>
    <d v="2024-02-11T00:00:00"/>
    <s v="CUST1467"/>
    <x v="59"/>
    <s v="STORE1"/>
    <n v="1"/>
    <n v="389.2"/>
    <n v="0.05"/>
    <s v="Credit Card"/>
    <n v="389.15"/>
  </r>
  <r>
    <s v="SALE646"/>
    <d v="2025-05-01T00:00:00"/>
    <s v="CUST1461"/>
    <x v="25"/>
    <s v="STORE13"/>
    <n v="3"/>
    <n v="865.96"/>
    <n v="0.12"/>
    <s v="PayPal"/>
    <n v="2597.7600000000002"/>
  </r>
  <r>
    <s v="SALE647"/>
    <d v="2024-10-27T00:00:00"/>
    <s v="CUST1169"/>
    <x v="46"/>
    <s v="STORE1"/>
    <n v="3"/>
    <n v="79.95"/>
    <n v="0.2"/>
    <s v="COD"/>
    <n v="239.65000000000003"/>
  </r>
  <r>
    <s v="SALE648"/>
    <d v="2023-11-29T00:00:00"/>
    <s v="CUST1381"/>
    <x v="33"/>
    <s v="STORE7"/>
    <n v="1"/>
    <n v="566.5"/>
    <n v="0.25"/>
    <s v="COD"/>
    <n v="566.25"/>
  </r>
  <r>
    <s v="SALE649"/>
    <d v="2025-05-24T00:00:00"/>
    <s v="CUST1402"/>
    <x v="39"/>
    <s v="STORE0"/>
    <n v="2"/>
    <n v="347.95"/>
    <n v="0.13"/>
    <s v="COD"/>
    <n v="695.77"/>
  </r>
  <r>
    <s v="SALE650"/>
    <d v="2024-02-25T00:00:00"/>
    <s v="CUST1209"/>
    <x v="87"/>
    <s v="STORE3"/>
    <n v="2"/>
    <n v="250.83"/>
    <n v="0.15"/>
    <s v="PayPal"/>
    <n v="501.51000000000005"/>
  </r>
  <r>
    <s v="SALE651"/>
    <d v="2025-03-05T00:00:00"/>
    <s v="CUST1149"/>
    <x v="51"/>
    <s v="STORE1"/>
    <n v="1"/>
    <n v="888.05"/>
    <n v="0.2"/>
    <s v="PayPal"/>
    <n v="887.84999999999991"/>
  </r>
  <r>
    <s v="SALE652"/>
    <d v="2024-08-27T00:00:00"/>
    <s v="CUST1006"/>
    <x v="11"/>
    <s v="STORE18"/>
    <n v="2"/>
    <n v="673.02"/>
    <n v="0.11"/>
    <s v="PayPal"/>
    <n v="1345.93"/>
  </r>
  <r>
    <s v="SALE653"/>
    <d v="2024-02-10T00:00:00"/>
    <s v="CUST1440"/>
    <x v="91"/>
    <s v="STORE3"/>
    <n v="2"/>
    <n v="492.62"/>
    <n v="0.26"/>
    <s v="COD"/>
    <n v="984.98"/>
  </r>
  <r>
    <s v="SALE654"/>
    <d v="2024-02-22T00:00:00"/>
    <s v="CUST1376"/>
    <x v="65"/>
    <s v="STORE3"/>
    <n v="4"/>
    <n v="986.93"/>
    <n v="0.01"/>
    <s v="Credit Card"/>
    <n v="3947.7099999999996"/>
  </r>
  <r>
    <s v="SALE655"/>
    <d v="2024-04-06T00:00:00"/>
    <s v="CUST1479"/>
    <x v="62"/>
    <s v="STORE12"/>
    <n v="4"/>
    <n v="411.68"/>
    <n v="0.06"/>
    <s v="PayPal"/>
    <n v="1646.66"/>
  </r>
  <r>
    <s v="SALE656"/>
    <d v="2024-04-15T00:00:00"/>
    <s v="CUST1219"/>
    <x v="14"/>
    <s v="STORE17"/>
    <n v="2"/>
    <n v="637.55999999999995"/>
    <n v="0.05"/>
    <s v="COD"/>
    <n v="1275.07"/>
  </r>
  <r>
    <s v="SALE657"/>
    <d v="2024-12-07T00:00:00"/>
    <s v="CUST1014"/>
    <x v="26"/>
    <s v="STORE3"/>
    <n v="3"/>
    <n v="706.87"/>
    <n v="0.27"/>
    <s v="Credit Card"/>
    <n v="2120.34"/>
  </r>
  <r>
    <s v="SALE658"/>
    <d v="2024-12-03T00:00:00"/>
    <s v="CUST1055"/>
    <x v="5"/>
    <s v="STORE6"/>
    <n v="2"/>
    <n v="884.48"/>
    <n v="0"/>
    <s v="COD"/>
    <n v="1768.96"/>
  </r>
  <r>
    <s v="SALE659"/>
    <d v="2023-12-31T00:00:00"/>
    <s v="CUST1047"/>
    <x v="80"/>
    <s v="STORE4"/>
    <n v="3"/>
    <n v="718.23"/>
    <n v="0.19"/>
    <s v="PayPal"/>
    <n v="2154.5"/>
  </r>
  <r>
    <s v="SALE660"/>
    <d v="2025-09-14T00:00:00"/>
    <s v="CUST1180"/>
    <x v="64"/>
    <s v="STORE18"/>
    <n v="3"/>
    <n v="107.44"/>
    <n v="0.27"/>
    <s v="PayPal"/>
    <n v="322.05"/>
  </r>
  <r>
    <s v="SALE661"/>
    <d v="2025-01-16T00:00:00"/>
    <s v="CUST1056"/>
    <x v="54"/>
    <s v="STORE3"/>
    <n v="4"/>
    <n v="608.97"/>
    <n v="0.14000000000000001"/>
    <s v="COD"/>
    <n v="2435.7400000000002"/>
  </r>
  <r>
    <s v="SALE662"/>
    <d v="2025-02-01T00:00:00"/>
    <s v="CUST1354"/>
    <x v="86"/>
    <s v="STORE6"/>
    <n v="3"/>
    <n v="260.45999999999998"/>
    <n v="0.09"/>
    <s v="Credit Card"/>
    <n v="781.28999999999985"/>
  </r>
  <r>
    <s v="SALE663"/>
    <d v="2024-12-20T00:00:00"/>
    <s v="CUST1123"/>
    <x v="62"/>
    <s v="STORE6"/>
    <n v="1"/>
    <n v="747.03"/>
    <n v="0.01"/>
    <s v="Credit Card"/>
    <n v="747.02"/>
  </r>
  <r>
    <s v="SALE664"/>
    <d v="2024-07-02T00:00:00"/>
    <s v="CUST1404"/>
    <x v="30"/>
    <s v="STORE8"/>
    <n v="4"/>
    <n v="700.88"/>
    <n v="0.23"/>
    <s v="PayPal"/>
    <n v="2803.29"/>
  </r>
  <r>
    <s v="SALE665"/>
    <d v="2025-05-04T00:00:00"/>
    <s v="CUST1048"/>
    <x v="98"/>
    <s v="STORE14"/>
    <n v="4"/>
    <n v="20.09"/>
    <n v="0.16"/>
    <s v="PayPal"/>
    <n v="80.2"/>
  </r>
  <r>
    <s v="SALE666"/>
    <d v="2024-12-28T00:00:00"/>
    <s v="CUST1062"/>
    <x v="92"/>
    <s v="STORE11"/>
    <n v="3"/>
    <n v="917.64"/>
    <n v="0.24"/>
    <s v="PayPal"/>
    <n v="2752.6800000000003"/>
  </r>
  <r>
    <s v="SALE667"/>
    <d v="2024-10-29T00:00:00"/>
    <s v="CUST1051"/>
    <x v="39"/>
    <s v="STORE0"/>
    <n v="1"/>
    <n v="242.08"/>
    <n v="0.18"/>
    <s v="PayPal"/>
    <n v="241.9"/>
  </r>
  <r>
    <s v="SALE668"/>
    <d v="2024-10-16T00:00:00"/>
    <s v="CUST1057"/>
    <x v="81"/>
    <s v="STORE7"/>
    <n v="1"/>
    <n v="536.67999999999995"/>
    <n v="0.27"/>
    <s v="Credit Card"/>
    <n v="536.41"/>
  </r>
  <r>
    <s v="SALE669"/>
    <d v="2025-04-01T00:00:00"/>
    <s v="CUST1094"/>
    <x v="35"/>
    <s v="STORE4"/>
    <n v="2"/>
    <n v="145.18"/>
    <n v="0.26"/>
    <s v="PayPal"/>
    <n v="290.10000000000002"/>
  </r>
  <r>
    <s v="SALE670"/>
    <d v="2024-03-18T00:00:00"/>
    <s v="CUST1221"/>
    <x v="22"/>
    <s v="STORE4"/>
    <n v="2"/>
    <n v="132.77000000000001"/>
    <n v="0.13"/>
    <s v="COD"/>
    <n v="265.41000000000003"/>
  </r>
  <r>
    <s v="SALE671"/>
    <d v="2025-02-13T00:00:00"/>
    <s v="CUST1013"/>
    <x v="89"/>
    <s v="STORE9"/>
    <n v="4"/>
    <n v="682.11"/>
    <n v="0.14000000000000001"/>
    <s v="Credit Card"/>
    <n v="2728.3"/>
  </r>
  <r>
    <s v="SALE672"/>
    <d v="2024-08-06T00:00:00"/>
    <s v="CUST1486"/>
    <x v="43"/>
    <s v="STORE17"/>
    <n v="4"/>
    <n v="502.95"/>
    <n v="0.14000000000000001"/>
    <s v="COD"/>
    <n v="2011.6599999999999"/>
  </r>
  <r>
    <s v="SALE673"/>
    <d v="2024-09-03T00:00:00"/>
    <s v="CUST1234"/>
    <x v="92"/>
    <s v="STORE16"/>
    <n v="2"/>
    <n v="472.08"/>
    <n v="7.0000000000000007E-2"/>
    <s v="Credit Card"/>
    <n v="944.08999999999992"/>
  </r>
  <r>
    <s v="SALE674"/>
    <d v="2025-01-08T00:00:00"/>
    <s v="CUST1473"/>
    <x v="71"/>
    <s v="STORE17"/>
    <n v="2"/>
    <n v="218.11"/>
    <n v="0.02"/>
    <s v="COD"/>
    <n v="436.20000000000005"/>
  </r>
  <r>
    <s v="SALE675"/>
    <d v="2025-07-21T00:00:00"/>
    <s v="CUST1057"/>
    <x v="55"/>
    <s v="STORE6"/>
    <n v="4"/>
    <n v="845.58"/>
    <n v="0.06"/>
    <s v="PayPal"/>
    <n v="3382.26"/>
  </r>
  <r>
    <s v="SALE676"/>
    <d v="2023-11-25T00:00:00"/>
    <s v="CUST1128"/>
    <x v="61"/>
    <s v="STORE2"/>
    <n v="2"/>
    <n v="111.28"/>
    <n v="0.14000000000000001"/>
    <s v="Credit Card"/>
    <n v="222.42000000000002"/>
  </r>
  <r>
    <s v="SALE677"/>
    <d v="2025-07-04T00:00:00"/>
    <s v="CUST1177"/>
    <x v="4"/>
    <s v="STORE14"/>
    <n v="2"/>
    <n v="37.21"/>
    <n v="0.19"/>
    <s v="Credit Card"/>
    <n v="74.23"/>
  </r>
  <r>
    <s v="SALE678"/>
    <d v="2023-10-21T00:00:00"/>
    <s v="CUST1417"/>
    <x v="85"/>
    <s v="STORE13"/>
    <n v="1"/>
    <n v="331.73"/>
    <n v="0.04"/>
    <s v="Credit Card"/>
    <n v="331.69"/>
  </r>
  <r>
    <s v="SALE679"/>
    <d v="2023-12-13T00:00:00"/>
    <s v="CUST1364"/>
    <x v="7"/>
    <s v="STORE12"/>
    <n v="3"/>
    <n v="306.70999999999998"/>
    <n v="0.09"/>
    <s v="PayPal"/>
    <n v="920.03999999999985"/>
  </r>
  <r>
    <s v="SALE680"/>
    <d v="2024-06-13T00:00:00"/>
    <s v="CUST1270"/>
    <x v="60"/>
    <s v="STORE6"/>
    <n v="4"/>
    <n v="484.92"/>
    <n v="0.28000000000000003"/>
    <s v="PayPal"/>
    <n v="1939.4"/>
  </r>
  <r>
    <s v="SALE681"/>
    <d v="2024-01-01T00:00:00"/>
    <s v="CUST1043"/>
    <x v="57"/>
    <s v="STORE5"/>
    <n v="2"/>
    <n v="42.04"/>
    <n v="7.0000000000000007E-2"/>
    <s v="Credit Card"/>
    <n v="84.01"/>
  </r>
  <r>
    <s v="SALE682"/>
    <d v="2023-12-18T00:00:00"/>
    <s v="CUST1281"/>
    <x v="76"/>
    <s v="STORE6"/>
    <n v="3"/>
    <n v="599.48"/>
    <n v="0.22"/>
    <s v="PayPal"/>
    <n v="1798.22"/>
  </r>
  <r>
    <s v="SALE683"/>
    <d v="2023-11-02T00:00:00"/>
    <s v="CUST1357"/>
    <x v="53"/>
    <s v="STORE1"/>
    <n v="3"/>
    <n v="401.42"/>
    <n v="0.01"/>
    <s v="COD"/>
    <n v="1204.25"/>
  </r>
  <r>
    <s v="SALE684"/>
    <d v="2025-09-07T00:00:00"/>
    <s v="CUST1192"/>
    <x v="54"/>
    <s v="STORE8"/>
    <n v="4"/>
    <n v="442.54"/>
    <n v="0.06"/>
    <s v="Credit Card"/>
    <n v="1770.1000000000001"/>
  </r>
  <r>
    <s v="SALE685"/>
    <d v="2023-12-10T00:00:00"/>
    <s v="CUST1456"/>
    <x v="12"/>
    <s v="STORE13"/>
    <n v="4"/>
    <n v="451.41"/>
    <n v="0.06"/>
    <s v="PayPal"/>
    <n v="1805.5800000000002"/>
  </r>
  <r>
    <s v="SALE686"/>
    <d v="2025-10-12T00:00:00"/>
    <s v="CUST1265"/>
    <x v="52"/>
    <s v="STORE9"/>
    <n v="4"/>
    <n v="547.21"/>
    <n v="0.25"/>
    <s v="Credit Card"/>
    <n v="2188.59"/>
  </r>
  <r>
    <s v="SALE687"/>
    <d v="2025-04-03T00:00:00"/>
    <s v="CUST1203"/>
    <x v="72"/>
    <s v="STORE4"/>
    <n v="1"/>
    <n v="979.28"/>
    <n v="0.2"/>
    <s v="PayPal"/>
    <n v="979.07999999999993"/>
  </r>
  <r>
    <s v="SALE688"/>
    <d v="2024-01-09T00:00:00"/>
    <s v="CUST1464"/>
    <x v="6"/>
    <s v="STORE7"/>
    <n v="4"/>
    <n v="263.58999999999997"/>
    <n v="0.04"/>
    <s v="Credit Card"/>
    <n v="1054.32"/>
  </r>
  <r>
    <s v="SALE689"/>
    <d v="2025-08-07T00:00:00"/>
    <s v="CUST1002"/>
    <x v="59"/>
    <s v="STORE5"/>
    <n v="1"/>
    <n v="692.75"/>
    <n v="0.11"/>
    <s v="COD"/>
    <n v="692.64"/>
  </r>
  <r>
    <s v="SALE690"/>
    <d v="2024-01-10T00:00:00"/>
    <s v="CUST1163"/>
    <x v="81"/>
    <s v="STORE3"/>
    <n v="3"/>
    <n v="142.83000000000001"/>
    <n v="0.01"/>
    <s v="Credit Card"/>
    <n v="428.48"/>
  </r>
  <r>
    <s v="SALE691"/>
    <d v="2025-07-19T00:00:00"/>
    <s v="CUST1124"/>
    <x v="62"/>
    <s v="STORE2"/>
    <n v="2"/>
    <n v="419.25"/>
    <n v="0.17"/>
    <s v="PayPal"/>
    <n v="838.33"/>
  </r>
  <r>
    <s v="SALE692"/>
    <d v="2024-12-24T00:00:00"/>
    <s v="CUST1240"/>
    <x v="33"/>
    <s v="STORE19"/>
    <n v="2"/>
    <n v="800.84"/>
    <n v="0.27"/>
    <s v="COD"/>
    <n v="1601.41"/>
  </r>
  <r>
    <s v="SALE693"/>
    <d v="2024-08-16T00:00:00"/>
    <s v="CUST1001"/>
    <x v="70"/>
    <s v="STORE2"/>
    <n v="1"/>
    <n v="301.24"/>
    <n v="0.11"/>
    <s v="PayPal"/>
    <n v="301.13"/>
  </r>
  <r>
    <s v="SALE694"/>
    <d v="2024-07-24T00:00:00"/>
    <s v="CUST1288"/>
    <x v="65"/>
    <s v="STORE5"/>
    <n v="2"/>
    <n v="701.49"/>
    <n v="0.09"/>
    <s v="PayPal"/>
    <n v="1402.89"/>
  </r>
  <r>
    <s v="SALE695"/>
    <d v="2024-11-19T00:00:00"/>
    <s v="CUST1351"/>
    <x v="33"/>
    <s v="STORE10"/>
    <n v="4"/>
    <n v="413.48"/>
    <n v="0.02"/>
    <s v="PayPal"/>
    <n v="1653.9"/>
  </r>
  <r>
    <s v="SALE696"/>
    <d v="2024-03-14T00:00:00"/>
    <s v="CUST1197"/>
    <x v="67"/>
    <s v="STORE1"/>
    <n v="4"/>
    <n v="167.83"/>
    <n v="0.15"/>
    <s v="Credit Card"/>
    <n v="671.17000000000007"/>
  </r>
  <r>
    <s v="SALE697"/>
    <d v="2025-06-24T00:00:00"/>
    <s v="CUST1139"/>
    <x v="5"/>
    <s v="STORE18"/>
    <n v="2"/>
    <n v="669.12"/>
    <n v="0.22"/>
    <s v="Credit Card"/>
    <n v="1338.02"/>
  </r>
  <r>
    <s v="SALE698"/>
    <d v="2024-08-26T00:00:00"/>
    <s v="CUST1039"/>
    <x v="92"/>
    <s v="STORE7"/>
    <n v="3"/>
    <n v="346.77"/>
    <n v="0.18"/>
    <s v="PayPal"/>
    <n v="1040.1299999999999"/>
  </r>
  <r>
    <s v="SALE699"/>
    <d v="2025-10-09T00:00:00"/>
    <s v="CUST1059"/>
    <x v="34"/>
    <s v="STORE19"/>
    <n v="3"/>
    <n v="648.33000000000004"/>
    <n v="0.2"/>
    <s v="COD"/>
    <n v="1944.7900000000002"/>
  </r>
  <r>
    <s v="SALE700"/>
    <d v="2024-04-19T00:00:00"/>
    <s v="CUST1285"/>
    <x v="96"/>
    <s v="STORE2"/>
    <n v="4"/>
    <n v="254.94"/>
    <n v="0.06"/>
    <s v="PayPal"/>
    <n v="1019.7"/>
  </r>
  <r>
    <s v="SALE701"/>
    <d v="2024-05-08T00:00:00"/>
    <s v="CUST1338"/>
    <x v="82"/>
    <s v="STORE4"/>
    <n v="1"/>
    <n v="445.5"/>
    <n v="0.28000000000000003"/>
    <s v="Credit Card"/>
    <n v="445.22"/>
  </r>
  <r>
    <s v="SALE702"/>
    <d v="2024-06-16T00:00:00"/>
    <s v="CUST1221"/>
    <x v="64"/>
    <s v="STORE4"/>
    <n v="1"/>
    <n v="900.94"/>
    <n v="0.1"/>
    <s v="Credit Card"/>
    <n v="900.84"/>
  </r>
  <r>
    <s v="SALE703"/>
    <d v="2024-05-17T00:00:00"/>
    <s v="CUST1196"/>
    <x v="5"/>
    <s v="STORE16"/>
    <n v="3"/>
    <n v="262.69"/>
    <n v="0.04"/>
    <s v="PayPal"/>
    <n v="788.03"/>
  </r>
  <r>
    <s v="SALE704"/>
    <d v="2024-04-04T00:00:00"/>
    <s v="CUST1482"/>
    <x v="88"/>
    <s v="STORE2"/>
    <n v="3"/>
    <n v="212.72"/>
    <n v="0.22"/>
    <s v="PayPal"/>
    <n v="637.93999999999994"/>
  </r>
  <r>
    <s v="SALE705"/>
    <d v="2025-05-26T00:00:00"/>
    <s v="CUST1151"/>
    <x v="10"/>
    <s v="STORE18"/>
    <n v="4"/>
    <n v="757.9"/>
    <n v="0.22"/>
    <s v="PayPal"/>
    <n v="3031.38"/>
  </r>
  <r>
    <s v="SALE706"/>
    <d v="2024-02-24T00:00:00"/>
    <s v="CUST1017"/>
    <x v="61"/>
    <s v="STORE17"/>
    <n v="1"/>
    <n v="846.04"/>
    <n v="0.08"/>
    <s v="PayPal"/>
    <n v="845.95999999999992"/>
  </r>
  <r>
    <s v="SALE707"/>
    <d v="2023-12-07T00:00:00"/>
    <s v="CUST1159"/>
    <x v="48"/>
    <s v="STORE7"/>
    <n v="3"/>
    <n v="179.7"/>
    <n v="0.17"/>
    <s v="COD"/>
    <n v="538.92999999999995"/>
  </r>
  <r>
    <s v="SALE708"/>
    <d v="2024-10-07T00:00:00"/>
    <s v="CUST1446"/>
    <x v="45"/>
    <s v="STORE4"/>
    <n v="4"/>
    <n v="681.08"/>
    <n v="0"/>
    <s v="PayPal"/>
    <n v="2724.32"/>
  </r>
  <r>
    <s v="SALE709"/>
    <d v="2023-11-22T00:00:00"/>
    <s v="CUST1403"/>
    <x v="83"/>
    <s v="STORE7"/>
    <n v="4"/>
    <n v="723.44"/>
    <n v="0.14000000000000001"/>
    <s v="PayPal"/>
    <n v="2893.6200000000003"/>
  </r>
  <r>
    <s v="SALE710"/>
    <d v="2025-10-09T00:00:00"/>
    <s v="CUST1126"/>
    <x v="45"/>
    <s v="STORE14"/>
    <n v="4"/>
    <n v="471.89"/>
    <n v="0.12"/>
    <s v="COD"/>
    <n v="1887.44"/>
  </r>
  <r>
    <s v="SALE711"/>
    <d v="2024-09-24T00:00:00"/>
    <s v="CUST1366"/>
    <x v="51"/>
    <s v="STORE17"/>
    <n v="1"/>
    <n v="613.17999999999995"/>
    <n v="0.14000000000000001"/>
    <s v="COD"/>
    <n v="613.04"/>
  </r>
  <r>
    <s v="SALE712"/>
    <d v="2023-10-30T00:00:00"/>
    <s v="CUST1051"/>
    <x v="19"/>
    <s v="STORE4"/>
    <n v="1"/>
    <n v="651.30999999999995"/>
    <n v="0.24"/>
    <s v="PayPal"/>
    <n v="651.06999999999994"/>
  </r>
  <r>
    <s v="SALE713"/>
    <d v="2024-02-11T00:00:00"/>
    <s v="CUST1024"/>
    <x v="58"/>
    <s v="STORE6"/>
    <n v="2"/>
    <n v="635.14"/>
    <n v="0.1"/>
    <s v="COD"/>
    <n v="1270.18"/>
  </r>
  <r>
    <s v="SALE714"/>
    <d v="2025-04-05T00:00:00"/>
    <s v="CUST1380"/>
    <x v="24"/>
    <s v="STORE14"/>
    <n v="4"/>
    <n v="912.61"/>
    <n v="0.14000000000000001"/>
    <s v="Credit Card"/>
    <n v="3650.3"/>
  </r>
  <r>
    <s v="SALE715"/>
    <d v="2025-05-18T00:00:00"/>
    <s v="CUST1274"/>
    <x v="44"/>
    <s v="STORE7"/>
    <n v="3"/>
    <n v="79.77"/>
    <n v="0.09"/>
    <s v="Credit Card"/>
    <n v="239.22"/>
  </r>
  <r>
    <s v="SALE716"/>
    <d v="2025-04-08T00:00:00"/>
    <s v="CUST1277"/>
    <x v="32"/>
    <s v="STORE15"/>
    <n v="4"/>
    <n v="603.52"/>
    <n v="0.25"/>
    <s v="Credit Card"/>
    <n v="2413.83"/>
  </r>
  <r>
    <s v="SALE717"/>
    <d v="2024-11-29T00:00:00"/>
    <s v="CUST1077"/>
    <x v="25"/>
    <s v="STORE12"/>
    <n v="4"/>
    <n v="453.12"/>
    <n v="0.23"/>
    <s v="COD"/>
    <n v="1812.25"/>
  </r>
  <r>
    <s v="SALE718"/>
    <d v="2024-12-30T00:00:00"/>
    <s v="CUST1497"/>
    <x v="9"/>
    <s v="STORE9"/>
    <n v="2"/>
    <n v="974.35"/>
    <n v="0.15"/>
    <s v="Credit Card"/>
    <n v="1948.55"/>
  </r>
  <r>
    <s v="SALE719"/>
    <d v="2025-06-16T00:00:00"/>
    <s v="CUST1476"/>
    <x v="98"/>
    <s v="STORE17"/>
    <n v="4"/>
    <n v="52.35"/>
    <n v="0.23"/>
    <s v="COD"/>
    <n v="209.17000000000002"/>
  </r>
  <r>
    <s v="SALE720"/>
    <d v="2025-06-16T00:00:00"/>
    <s v="CUST1370"/>
    <x v="15"/>
    <s v="STORE17"/>
    <n v="3"/>
    <n v="681.58"/>
    <n v="0.23"/>
    <s v="Credit Card"/>
    <n v="2044.5100000000002"/>
  </r>
  <r>
    <s v="SALE721"/>
    <d v="2024-04-02T00:00:00"/>
    <s v="CUST1177"/>
    <x v="50"/>
    <s v="STORE15"/>
    <n v="3"/>
    <n v="71.23"/>
    <n v="0.03"/>
    <s v="Credit Card"/>
    <n v="213.66"/>
  </r>
  <r>
    <s v="SALE722"/>
    <d v="2024-03-28T00:00:00"/>
    <s v="CUST1241"/>
    <x v="5"/>
    <s v="STORE14"/>
    <n v="1"/>
    <n v="31.36"/>
    <n v="0.21"/>
    <s v="COD"/>
    <n v="31.15"/>
  </r>
  <r>
    <s v="SALE723"/>
    <d v="2025-01-17T00:00:00"/>
    <s v="CUST1341"/>
    <x v="89"/>
    <s v="STORE13"/>
    <n v="2"/>
    <n v="555.54999999999995"/>
    <n v="0.14000000000000001"/>
    <s v="Credit Card"/>
    <n v="1110.9599999999998"/>
  </r>
  <r>
    <s v="SALE724"/>
    <d v="2025-04-13T00:00:00"/>
    <s v="CUST1251"/>
    <x v="73"/>
    <s v="STORE16"/>
    <n v="4"/>
    <n v="805.99"/>
    <n v="0.06"/>
    <s v="Credit Card"/>
    <n v="3223.9"/>
  </r>
  <r>
    <s v="SALE725"/>
    <d v="2024-07-01T00:00:00"/>
    <s v="CUST1388"/>
    <x v="51"/>
    <s v="STORE1"/>
    <n v="1"/>
    <n v="506.55"/>
    <n v="0.28000000000000003"/>
    <s v="Credit Card"/>
    <n v="506.27000000000004"/>
  </r>
  <r>
    <s v="SALE726"/>
    <d v="2024-12-14T00:00:00"/>
    <s v="CUST1130"/>
    <x v="89"/>
    <s v="STORE11"/>
    <n v="3"/>
    <n v="28.69"/>
    <n v="0.02"/>
    <s v="Credit Card"/>
    <n v="86.050000000000011"/>
  </r>
  <r>
    <s v="SALE727"/>
    <d v="2023-11-23T00:00:00"/>
    <s v="CUST1387"/>
    <x v="3"/>
    <s v="STORE4"/>
    <n v="1"/>
    <n v="106.07"/>
    <n v="0.23"/>
    <s v="COD"/>
    <n v="105.83999999999999"/>
  </r>
  <r>
    <s v="SALE728"/>
    <d v="2023-10-26T00:00:00"/>
    <s v="CUST1260"/>
    <x v="52"/>
    <s v="STORE0"/>
    <n v="4"/>
    <n v="289.77"/>
    <n v="0.06"/>
    <s v="PayPal"/>
    <n v="1159.02"/>
  </r>
  <r>
    <s v="SALE729"/>
    <d v="2023-12-03T00:00:00"/>
    <s v="CUST1156"/>
    <x v="50"/>
    <s v="STORE18"/>
    <n v="2"/>
    <n v="354.26"/>
    <n v="0.01"/>
    <s v="COD"/>
    <n v="708.51"/>
  </r>
  <r>
    <s v="SALE730"/>
    <d v="2024-09-19T00:00:00"/>
    <s v="CUST1385"/>
    <x v="88"/>
    <s v="STORE14"/>
    <n v="1"/>
    <n v="522.72"/>
    <n v="0.25"/>
    <s v="PayPal"/>
    <n v="522.47"/>
  </r>
  <r>
    <s v="SALE731"/>
    <d v="2024-10-04T00:00:00"/>
    <s v="CUST1057"/>
    <x v="23"/>
    <s v="STORE9"/>
    <n v="3"/>
    <n v="966.02"/>
    <n v="0.03"/>
    <s v="COD"/>
    <n v="2898.0299999999997"/>
  </r>
  <r>
    <s v="SALE732"/>
    <d v="2023-10-18T00:00:00"/>
    <s v="CUST1224"/>
    <x v="57"/>
    <s v="STORE17"/>
    <n v="1"/>
    <n v="498.61"/>
    <n v="0.04"/>
    <s v="PayPal"/>
    <n v="498.57"/>
  </r>
  <r>
    <s v="SALE733"/>
    <d v="2025-05-06T00:00:00"/>
    <s v="CUST1330"/>
    <x v="63"/>
    <s v="STORE6"/>
    <n v="4"/>
    <n v="758.27"/>
    <n v="0.05"/>
    <s v="PayPal"/>
    <n v="3033.0299999999997"/>
  </r>
  <r>
    <s v="SALE734"/>
    <d v="2024-03-20T00:00:00"/>
    <s v="CUST1198"/>
    <x v="58"/>
    <s v="STORE2"/>
    <n v="2"/>
    <n v="371.03"/>
    <n v="0.23"/>
    <s v="PayPal"/>
    <n v="741.82999999999993"/>
  </r>
  <r>
    <s v="SALE735"/>
    <d v="2024-06-10T00:00:00"/>
    <s v="CUST1355"/>
    <x v="52"/>
    <s v="STORE17"/>
    <n v="1"/>
    <n v="230.32"/>
    <n v="0.05"/>
    <s v="COD"/>
    <n v="230.26999999999998"/>
  </r>
  <r>
    <s v="SALE736"/>
    <d v="2024-08-22T00:00:00"/>
    <s v="CUST1342"/>
    <x v="86"/>
    <s v="STORE6"/>
    <n v="2"/>
    <n v="985.43"/>
    <n v="0.28000000000000003"/>
    <s v="COD"/>
    <n v="1970.58"/>
  </r>
  <r>
    <s v="SALE737"/>
    <d v="2025-04-09T00:00:00"/>
    <s v="CUST1422"/>
    <x v="93"/>
    <s v="STORE4"/>
    <n v="2"/>
    <n v="492.5"/>
    <n v="0.3"/>
    <s v="PayPal"/>
    <n v="984.7"/>
  </r>
  <r>
    <s v="SALE738"/>
    <d v="2024-12-31T00:00:00"/>
    <s v="CUST1364"/>
    <x v="54"/>
    <s v="STORE11"/>
    <n v="2"/>
    <n v="213.69"/>
    <n v="0.28000000000000003"/>
    <s v="PayPal"/>
    <n v="427.1"/>
  </r>
  <r>
    <s v="SALE739"/>
    <d v="2025-02-28T00:00:00"/>
    <s v="CUST1065"/>
    <x v="42"/>
    <s v="STORE8"/>
    <n v="4"/>
    <n v="618.83000000000004"/>
    <n v="0.08"/>
    <s v="PayPal"/>
    <n v="2475.2400000000002"/>
  </r>
  <r>
    <s v="SALE740"/>
    <d v="2024-01-22T00:00:00"/>
    <s v="CUST1093"/>
    <x v="4"/>
    <s v="STORE11"/>
    <n v="2"/>
    <n v="81.16"/>
    <n v="0.16"/>
    <s v="PayPal"/>
    <n v="162.16"/>
  </r>
  <r>
    <s v="SALE741"/>
    <d v="2024-03-21T00:00:00"/>
    <s v="CUST1002"/>
    <x v="56"/>
    <s v="STORE9"/>
    <n v="1"/>
    <n v="431.69"/>
    <n v="0.09"/>
    <s v="Credit Card"/>
    <n v="431.6"/>
  </r>
  <r>
    <s v="SALE742"/>
    <d v="2024-12-22T00:00:00"/>
    <s v="CUST1405"/>
    <x v="97"/>
    <s v="STORE5"/>
    <n v="3"/>
    <n v="438.65"/>
    <n v="0.28999999999999998"/>
    <s v="PayPal"/>
    <n v="1315.6599999999999"/>
  </r>
  <r>
    <s v="SALE743"/>
    <d v="2024-04-02T00:00:00"/>
    <s v="CUST1172"/>
    <x v="29"/>
    <s v="STORE3"/>
    <n v="3"/>
    <n v="339.41"/>
    <n v="0.26"/>
    <s v="Credit Card"/>
    <n v="1017.97"/>
  </r>
  <r>
    <s v="SALE744"/>
    <d v="2025-01-30T00:00:00"/>
    <s v="CUST1470"/>
    <x v="29"/>
    <s v="STORE9"/>
    <n v="4"/>
    <n v="848.47"/>
    <n v="0.21"/>
    <s v="COD"/>
    <n v="3393.67"/>
  </r>
  <r>
    <s v="SALE745"/>
    <d v="2025-03-31T00:00:00"/>
    <s v="CUST1192"/>
    <x v="22"/>
    <s v="STORE8"/>
    <n v="1"/>
    <n v="664.87"/>
    <n v="0.08"/>
    <s v="PayPal"/>
    <n v="664.79"/>
  </r>
  <r>
    <s v="SALE746"/>
    <d v="2025-01-30T00:00:00"/>
    <s v="CUST1099"/>
    <x v="10"/>
    <s v="STORE7"/>
    <n v="1"/>
    <n v="412.11"/>
    <n v="0.23"/>
    <s v="PayPal"/>
    <n v="411.88"/>
  </r>
  <r>
    <s v="SALE747"/>
    <d v="2025-09-16T00:00:00"/>
    <s v="CUST1122"/>
    <x v="32"/>
    <s v="STORE1"/>
    <n v="1"/>
    <n v="126.09"/>
    <n v="0.05"/>
    <s v="COD"/>
    <n v="126.04"/>
  </r>
  <r>
    <s v="SALE748"/>
    <d v="2025-09-17T00:00:00"/>
    <s v="CUST1198"/>
    <x v="22"/>
    <s v="STORE10"/>
    <n v="4"/>
    <n v="602.39"/>
    <n v="0.19"/>
    <s v="COD"/>
    <n v="2409.37"/>
  </r>
  <r>
    <s v="SALE749"/>
    <d v="2025-10-11T00:00:00"/>
    <s v="CUST1325"/>
    <x v="74"/>
    <s v="STORE3"/>
    <n v="3"/>
    <n v="447.69"/>
    <n v="0.02"/>
    <s v="COD"/>
    <n v="1343.05"/>
  </r>
  <r>
    <s v="SALE750"/>
    <d v="2025-05-01T00:00:00"/>
    <s v="CUST1248"/>
    <x v="13"/>
    <s v="STORE3"/>
    <n v="3"/>
    <n v="35.159999999999997"/>
    <n v="0.04"/>
    <s v="COD"/>
    <n v="105.43999999999998"/>
  </r>
  <r>
    <s v="SALE751"/>
    <d v="2025-03-24T00:00:00"/>
    <s v="CUST1330"/>
    <x v="18"/>
    <s v="STORE11"/>
    <n v="2"/>
    <n v="838.59"/>
    <n v="0.18"/>
    <s v="COD"/>
    <n v="1677"/>
  </r>
  <r>
    <s v="SALE752"/>
    <d v="2024-11-02T00:00:00"/>
    <s v="CUST1089"/>
    <x v="4"/>
    <s v="STORE6"/>
    <n v="4"/>
    <n v="867.94"/>
    <n v="0.26"/>
    <s v="PayPal"/>
    <n v="3471.5"/>
  </r>
  <r>
    <s v="SALE753"/>
    <d v="2024-10-26T00:00:00"/>
    <s v="CUST1196"/>
    <x v="11"/>
    <s v="STORE17"/>
    <n v="1"/>
    <n v="623.88"/>
    <n v="0.25"/>
    <s v="Credit Card"/>
    <n v="623.63"/>
  </r>
  <r>
    <s v="SALE754"/>
    <d v="2024-09-11T00:00:00"/>
    <s v="CUST1177"/>
    <x v="63"/>
    <s v="STORE14"/>
    <n v="2"/>
    <n v="567.95000000000005"/>
    <n v="0.12"/>
    <s v="PayPal"/>
    <n v="1135.7800000000002"/>
  </r>
  <r>
    <s v="SALE755"/>
    <d v="2024-07-10T00:00:00"/>
    <s v="CUST1323"/>
    <x v="45"/>
    <s v="STORE18"/>
    <n v="2"/>
    <n v="671.69"/>
    <n v="0.19"/>
    <s v="Credit Card"/>
    <n v="1343.19"/>
  </r>
  <r>
    <s v="SALE756"/>
    <d v="2025-05-09T00:00:00"/>
    <s v="CUST1206"/>
    <x v="96"/>
    <s v="STORE7"/>
    <n v="2"/>
    <n v="257.95999999999998"/>
    <n v="0.21"/>
    <s v="PayPal"/>
    <n v="515.70999999999992"/>
  </r>
  <r>
    <s v="SALE757"/>
    <d v="2024-07-02T00:00:00"/>
    <s v="CUST1204"/>
    <x v="24"/>
    <s v="STORE19"/>
    <n v="4"/>
    <n v="281.48"/>
    <n v="0.27"/>
    <s v="PayPal"/>
    <n v="1125.6500000000001"/>
  </r>
  <r>
    <s v="SALE758"/>
    <d v="2024-06-27T00:00:00"/>
    <s v="CUST1316"/>
    <x v="42"/>
    <s v="STORE11"/>
    <n v="1"/>
    <n v="202.13"/>
    <n v="0.13"/>
    <s v="COD"/>
    <n v="202"/>
  </r>
  <r>
    <s v="SALE759"/>
    <d v="2023-11-13T00:00:00"/>
    <s v="CUST1271"/>
    <x v="1"/>
    <s v="STORE5"/>
    <n v="1"/>
    <n v="370.66"/>
    <n v="0.01"/>
    <s v="PayPal"/>
    <n v="370.65000000000003"/>
  </r>
  <r>
    <s v="SALE760"/>
    <d v="2024-02-19T00:00:00"/>
    <s v="CUST1005"/>
    <x v="86"/>
    <s v="STORE12"/>
    <n v="4"/>
    <n v="731.53"/>
    <n v="0.12"/>
    <s v="Credit Card"/>
    <n v="2926"/>
  </r>
  <r>
    <s v="SALE761"/>
    <d v="2024-03-20T00:00:00"/>
    <s v="CUST1165"/>
    <x v="36"/>
    <s v="STORE1"/>
    <n v="3"/>
    <n v="468.25"/>
    <n v="7.0000000000000007E-2"/>
    <s v="PayPal"/>
    <n v="1404.68"/>
  </r>
  <r>
    <s v="SALE762"/>
    <d v="2024-03-09T00:00:00"/>
    <s v="CUST1001"/>
    <x v="22"/>
    <s v="STORE0"/>
    <n v="1"/>
    <n v="928.72"/>
    <n v="0.1"/>
    <s v="COD"/>
    <n v="928.62"/>
  </r>
  <r>
    <s v="SALE763"/>
    <d v="2024-07-26T00:00:00"/>
    <s v="CUST1101"/>
    <x v="83"/>
    <s v="STORE18"/>
    <n v="3"/>
    <n v="217.22"/>
    <n v="0.06"/>
    <s v="PayPal"/>
    <n v="651.6"/>
  </r>
  <r>
    <s v="SALE764"/>
    <d v="2025-03-29T00:00:00"/>
    <s v="CUST1405"/>
    <x v="10"/>
    <s v="STORE3"/>
    <n v="1"/>
    <n v="387.99"/>
    <n v="0.3"/>
    <s v="Credit Card"/>
    <n v="387.69"/>
  </r>
  <r>
    <s v="SALE765"/>
    <d v="2025-03-02T00:00:00"/>
    <s v="CUST1476"/>
    <x v="97"/>
    <s v="STORE6"/>
    <n v="4"/>
    <n v="186.24"/>
    <n v="0.23"/>
    <s v="Credit Card"/>
    <n v="744.73"/>
  </r>
  <r>
    <s v="SALE766"/>
    <d v="2024-06-11T00:00:00"/>
    <s v="CUST1296"/>
    <x v="43"/>
    <s v="STORE8"/>
    <n v="4"/>
    <n v="609.05999999999995"/>
    <n v="0.22"/>
    <s v="COD"/>
    <n v="2436.02"/>
  </r>
  <r>
    <s v="SALE767"/>
    <d v="2024-05-22T00:00:00"/>
    <s v="CUST1437"/>
    <x v="9"/>
    <s v="STORE11"/>
    <n v="1"/>
    <n v="827.91"/>
    <n v="0.21"/>
    <s v="PayPal"/>
    <n v="827.69999999999993"/>
  </r>
  <r>
    <s v="SALE768"/>
    <d v="2024-07-13T00:00:00"/>
    <s v="CUST1176"/>
    <x v="50"/>
    <s v="STORE0"/>
    <n v="1"/>
    <n v="303.79000000000002"/>
    <n v="0.24"/>
    <s v="PayPal"/>
    <n v="303.55"/>
  </r>
  <r>
    <s v="SALE769"/>
    <d v="2025-09-02T00:00:00"/>
    <s v="CUST1104"/>
    <x v="92"/>
    <s v="STORE6"/>
    <n v="2"/>
    <n v="365.91"/>
    <n v="0.14000000000000001"/>
    <s v="COD"/>
    <n v="731.68000000000006"/>
  </r>
  <r>
    <s v="SALE770"/>
    <d v="2025-04-15T00:00:00"/>
    <s v="CUST1069"/>
    <x v="60"/>
    <s v="STORE17"/>
    <n v="3"/>
    <n v="852.72"/>
    <n v="0.16"/>
    <s v="Credit Card"/>
    <n v="2558"/>
  </r>
  <r>
    <s v="SALE771"/>
    <d v="2025-04-05T00:00:00"/>
    <s v="CUST1247"/>
    <x v="31"/>
    <s v="STORE4"/>
    <n v="1"/>
    <n v="768.25"/>
    <n v="0.18"/>
    <s v="Credit Card"/>
    <n v="768.07"/>
  </r>
  <r>
    <s v="SALE772"/>
    <d v="2023-11-24T00:00:00"/>
    <s v="CUST1350"/>
    <x v="80"/>
    <s v="STORE19"/>
    <n v="2"/>
    <n v="318.62"/>
    <n v="0.02"/>
    <s v="COD"/>
    <n v="637.22"/>
  </r>
  <r>
    <s v="SALE773"/>
    <d v="2025-01-26T00:00:00"/>
    <s v="CUST1049"/>
    <x v="3"/>
    <s v="STORE2"/>
    <n v="4"/>
    <n v="402.11"/>
    <n v="0.14000000000000001"/>
    <s v="PayPal"/>
    <n v="1608.3"/>
  </r>
  <r>
    <s v="SALE774"/>
    <d v="2025-05-27T00:00:00"/>
    <s v="CUST1408"/>
    <x v="94"/>
    <s v="STORE17"/>
    <n v="3"/>
    <n v="846.31"/>
    <n v="0.18"/>
    <s v="COD"/>
    <n v="2538.75"/>
  </r>
  <r>
    <s v="SALE775"/>
    <d v="2025-06-13T00:00:00"/>
    <s v="CUST1168"/>
    <x v="32"/>
    <s v="STORE14"/>
    <n v="1"/>
    <n v="269.94"/>
    <n v="7.0000000000000007E-2"/>
    <s v="COD"/>
    <n v="269.87"/>
  </r>
  <r>
    <s v="SALE776"/>
    <d v="2024-06-29T00:00:00"/>
    <s v="CUST1241"/>
    <x v="42"/>
    <s v="STORE4"/>
    <n v="3"/>
    <n v="909.25"/>
    <n v="0.28999999999999998"/>
    <s v="COD"/>
    <n v="2727.46"/>
  </r>
  <r>
    <s v="SALE777"/>
    <d v="2024-02-09T00:00:00"/>
    <s v="CUST1363"/>
    <x v="52"/>
    <s v="STORE12"/>
    <n v="2"/>
    <n v="229.81"/>
    <n v="0.21"/>
    <s v="COD"/>
    <n v="459.41"/>
  </r>
  <r>
    <s v="SALE778"/>
    <d v="2024-06-08T00:00:00"/>
    <s v="CUST1037"/>
    <x v="36"/>
    <s v="STORE15"/>
    <n v="3"/>
    <n v="442.36"/>
    <n v="0.06"/>
    <s v="PayPal"/>
    <n v="1327.02"/>
  </r>
  <r>
    <s v="SALE779"/>
    <d v="2024-04-04T00:00:00"/>
    <s v="CUST1239"/>
    <x v="56"/>
    <s v="STORE3"/>
    <n v="3"/>
    <n v="413.74"/>
    <n v="0.01"/>
    <s v="Credit Card"/>
    <n v="1241.21"/>
  </r>
  <r>
    <s v="SALE780"/>
    <d v="2024-07-04T00:00:00"/>
    <s v="CUST1496"/>
    <x v="41"/>
    <s v="STORE14"/>
    <n v="4"/>
    <n v="79.75"/>
    <n v="0.18"/>
    <s v="PayPal"/>
    <n v="318.82"/>
  </r>
  <r>
    <s v="SALE781"/>
    <d v="2024-05-21T00:00:00"/>
    <s v="CUST1495"/>
    <x v="43"/>
    <s v="STORE12"/>
    <n v="4"/>
    <n v="95.06"/>
    <n v="0.03"/>
    <s v="Credit Card"/>
    <n v="380.21000000000004"/>
  </r>
  <r>
    <s v="SALE782"/>
    <d v="2025-04-12T00:00:00"/>
    <s v="CUST1416"/>
    <x v="24"/>
    <s v="STORE7"/>
    <n v="4"/>
    <n v="107.08"/>
    <n v="0.27"/>
    <s v="COD"/>
    <n v="428.05"/>
  </r>
  <r>
    <s v="SALE783"/>
    <d v="2025-05-17T00:00:00"/>
    <s v="CUST1474"/>
    <x v="8"/>
    <s v="STORE18"/>
    <n v="1"/>
    <n v="873.18"/>
    <n v="0.03"/>
    <s v="COD"/>
    <n v="873.15"/>
  </r>
  <r>
    <s v="SALE784"/>
    <d v="2025-04-17T00:00:00"/>
    <s v="CUST1377"/>
    <x v="7"/>
    <s v="STORE18"/>
    <n v="1"/>
    <n v="914.75"/>
    <n v="0.1"/>
    <s v="COD"/>
    <n v="914.65"/>
  </r>
  <r>
    <s v="SALE785"/>
    <d v="2023-12-19T00:00:00"/>
    <s v="CUST1049"/>
    <x v="78"/>
    <s v="STORE13"/>
    <n v="4"/>
    <n v="457.33"/>
    <n v="0.1"/>
    <s v="Credit Card"/>
    <n v="1829.22"/>
  </r>
  <r>
    <s v="SALE786"/>
    <d v="2024-11-06T00:00:00"/>
    <s v="CUST1292"/>
    <x v="8"/>
    <s v="STORE3"/>
    <n v="3"/>
    <n v="761.88"/>
    <n v="0.23"/>
    <s v="PayPal"/>
    <n v="2285.41"/>
  </r>
  <r>
    <s v="SALE787"/>
    <d v="2025-05-16T00:00:00"/>
    <s v="CUST1177"/>
    <x v="92"/>
    <s v="STORE19"/>
    <n v="4"/>
    <n v="122.87"/>
    <n v="0.13"/>
    <s v="Credit Card"/>
    <n v="491.35"/>
  </r>
  <r>
    <s v="SALE788"/>
    <d v="2025-05-01T00:00:00"/>
    <s v="CUST1475"/>
    <x v="78"/>
    <s v="STORE4"/>
    <n v="4"/>
    <n v="753"/>
    <n v="0.28000000000000003"/>
    <s v="COD"/>
    <n v="3011.72"/>
  </r>
  <r>
    <s v="SALE789"/>
    <d v="2024-02-03T00:00:00"/>
    <s v="CUST1370"/>
    <x v="23"/>
    <s v="STORE5"/>
    <n v="2"/>
    <n v="788.05"/>
    <n v="0.21"/>
    <s v="Credit Card"/>
    <n v="1575.8899999999999"/>
  </r>
  <r>
    <s v="SALE790"/>
    <d v="2025-08-06T00:00:00"/>
    <s v="CUST1462"/>
    <x v="74"/>
    <s v="STORE10"/>
    <n v="2"/>
    <n v="807.1"/>
    <n v="0.28999999999999998"/>
    <s v="Credit Card"/>
    <n v="1613.91"/>
  </r>
  <r>
    <s v="SALE791"/>
    <d v="2024-01-29T00:00:00"/>
    <s v="CUST1134"/>
    <x v="67"/>
    <s v="STORE1"/>
    <n v="2"/>
    <n v="443.09"/>
    <n v="0.02"/>
    <s v="PayPal"/>
    <n v="886.16"/>
  </r>
  <r>
    <s v="SALE792"/>
    <d v="2025-08-01T00:00:00"/>
    <s v="CUST1468"/>
    <x v="46"/>
    <s v="STORE15"/>
    <n v="1"/>
    <n v="512.16"/>
    <n v="0.02"/>
    <s v="COD"/>
    <n v="512.14"/>
  </r>
  <r>
    <s v="SALE793"/>
    <d v="2024-10-12T00:00:00"/>
    <s v="CUST1208"/>
    <x v="89"/>
    <s v="STORE18"/>
    <n v="2"/>
    <n v="602.54999999999995"/>
    <n v="0.23"/>
    <s v="COD"/>
    <n v="1204.8699999999999"/>
  </r>
  <r>
    <s v="SALE794"/>
    <d v="2025-03-29T00:00:00"/>
    <s v="CUST1164"/>
    <x v="63"/>
    <s v="STORE0"/>
    <n v="3"/>
    <n v="846.19"/>
    <n v="0.09"/>
    <s v="COD"/>
    <n v="2538.48"/>
  </r>
  <r>
    <s v="SALE795"/>
    <d v="2025-04-25T00:00:00"/>
    <s v="CUST1326"/>
    <x v="20"/>
    <s v="STORE8"/>
    <n v="1"/>
    <n v="506.73"/>
    <n v="0.28999999999999998"/>
    <s v="Credit Card"/>
    <n v="506.44"/>
  </r>
  <r>
    <s v="SALE796"/>
    <d v="2024-01-08T00:00:00"/>
    <s v="CUST1052"/>
    <x v="69"/>
    <s v="STORE16"/>
    <n v="1"/>
    <n v="408.66"/>
    <n v="0.13"/>
    <s v="COD"/>
    <n v="408.53000000000003"/>
  </r>
  <r>
    <s v="SALE797"/>
    <d v="2024-06-04T00:00:00"/>
    <s v="CUST1110"/>
    <x v="67"/>
    <s v="STORE17"/>
    <n v="3"/>
    <n v="170.48"/>
    <n v="0.06"/>
    <s v="COD"/>
    <n v="511.37999999999994"/>
  </r>
  <r>
    <s v="SALE798"/>
    <d v="2025-03-01T00:00:00"/>
    <s v="CUST1097"/>
    <x v="97"/>
    <s v="STORE9"/>
    <n v="1"/>
    <n v="423.48"/>
    <n v="0.18"/>
    <s v="PayPal"/>
    <n v="423.3"/>
  </r>
  <r>
    <s v="SALE799"/>
    <d v="2023-10-14T00:00:00"/>
    <s v="CUST1235"/>
    <x v="80"/>
    <s v="STORE11"/>
    <n v="4"/>
    <n v="23.57"/>
    <n v="0.1"/>
    <s v="Credit Card"/>
    <n v="94.18"/>
  </r>
  <r>
    <s v="SALE800"/>
    <d v="2025-06-29T00:00:00"/>
    <s v="CUST1381"/>
    <x v="63"/>
    <s v="STORE18"/>
    <n v="2"/>
    <n v="953.26"/>
    <n v="0.1"/>
    <s v="COD"/>
    <n v="1906.42"/>
  </r>
  <r>
    <s v="SALE801"/>
    <d v="2023-12-17T00:00:00"/>
    <s v="CUST1347"/>
    <x v="78"/>
    <s v="STORE7"/>
    <n v="3"/>
    <n v="405.13"/>
    <n v="0.14000000000000001"/>
    <s v="COD"/>
    <n v="1215.2499999999998"/>
  </r>
  <r>
    <s v="SALE802"/>
    <d v="2023-11-18T00:00:00"/>
    <s v="CUST1339"/>
    <x v="95"/>
    <s v="STORE4"/>
    <n v="2"/>
    <n v="333.83"/>
    <n v="0.26"/>
    <s v="PayPal"/>
    <n v="667.4"/>
  </r>
  <r>
    <s v="SALE803"/>
    <d v="2025-03-25T00:00:00"/>
    <s v="CUST1333"/>
    <x v="52"/>
    <s v="STORE3"/>
    <n v="2"/>
    <n v="727.18"/>
    <n v="0.22"/>
    <s v="PayPal"/>
    <n v="1454.1399999999999"/>
  </r>
  <r>
    <s v="SALE804"/>
    <d v="2025-05-01T00:00:00"/>
    <s v="CUST1306"/>
    <x v="23"/>
    <s v="STORE10"/>
    <n v="2"/>
    <n v="516.02"/>
    <n v="0.19"/>
    <s v="COD"/>
    <n v="1031.8499999999999"/>
  </r>
  <r>
    <s v="SALE805"/>
    <d v="2024-03-10T00:00:00"/>
    <s v="CUST1294"/>
    <x v="63"/>
    <s v="STORE11"/>
    <n v="2"/>
    <n v="705.61"/>
    <n v="0.28000000000000003"/>
    <s v="Credit Card"/>
    <n v="1410.94"/>
  </r>
  <r>
    <s v="SALE806"/>
    <d v="2024-05-02T00:00:00"/>
    <s v="CUST1275"/>
    <x v="94"/>
    <s v="STORE8"/>
    <n v="3"/>
    <n v="654.47"/>
    <n v="0.18"/>
    <s v="COD"/>
    <n v="1963.23"/>
  </r>
  <r>
    <s v="SALE807"/>
    <d v="2025-03-18T00:00:00"/>
    <s v="CUST1171"/>
    <x v="12"/>
    <s v="STORE15"/>
    <n v="2"/>
    <n v="315.27"/>
    <n v="0.23"/>
    <s v="Credit Card"/>
    <n v="630.30999999999995"/>
  </r>
  <r>
    <s v="SALE808"/>
    <d v="2024-11-27T00:00:00"/>
    <s v="CUST1222"/>
    <x v="77"/>
    <s v="STORE2"/>
    <n v="1"/>
    <n v="974.47"/>
    <n v="0.05"/>
    <s v="Credit Card"/>
    <n v="974.42000000000007"/>
  </r>
  <r>
    <s v="SALE809"/>
    <d v="2024-02-18T00:00:00"/>
    <s v="CUST1067"/>
    <x v="95"/>
    <s v="STORE4"/>
    <n v="2"/>
    <n v="803.3"/>
    <n v="0.17"/>
    <s v="Credit Card"/>
    <n v="1606.4299999999998"/>
  </r>
  <r>
    <s v="SALE810"/>
    <d v="2024-06-04T00:00:00"/>
    <s v="CUST1013"/>
    <x v="95"/>
    <s v="STORE10"/>
    <n v="4"/>
    <n v="863.87"/>
    <n v="0.21"/>
    <s v="COD"/>
    <n v="3455.27"/>
  </r>
  <r>
    <s v="SALE811"/>
    <d v="2024-08-09T00:00:00"/>
    <s v="CUST1469"/>
    <x v="61"/>
    <s v="STORE18"/>
    <n v="1"/>
    <n v="450.11"/>
    <n v="0.17"/>
    <s v="Credit Card"/>
    <n v="449.94"/>
  </r>
  <r>
    <s v="SALE812"/>
    <d v="2024-07-13T00:00:00"/>
    <s v="CUST1230"/>
    <x v="88"/>
    <s v="STORE13"/>
    <n v="1"/>
    <n v="289.82"/>
    <n v="0.18"/>
    <s v="COD"/>
    <n v="289.64"/>
  </r>
  <r>
    <s v="SALE813"/>
    <d v="2025-08-21T00:00:00"/>
    <s v="CUST1334"/>
    <x v="59"/>
    <s v="STORE10"/>
    <n v="4"/>
    <n v="250.64"/>
    <n v="0.1"/>
    <s v="PayPal"/>
    <n v="1002.4599999999999"/>
  </r>
  <r>
    <s v="SALE814"/>
    <d v="2025-08-07T00:00:00"/>
    <s v="CUST1287"/>
    <x v="20"/>
    <s v="STORE19"/>
    <n v="4"/>
    <n v="373.49"/>
    <n v="0.16"/>
    <s v="COD"/>
    <n v="1493.8"/>
  </r>
  <r>
    <s v="SALE815"/>
    <d v="2024-04-16T00:00:00"/>
    <s v="CUST1066"/>
    <x v="58"/>
    <s v="STORE9"/>
    <n v="4"/>
    <n v="348.91"/>
    <n v="0.18"/>
    <s v="PayPal"/>
    <n v="1395.46"/>
  </r>
  <r>
    <s v="SALE816"/>
    <d v="2024-04-08T00:00:00"/>
    <s v="CUST1110"/>
    <x v="32"/>
    <s v="STORE17"/>
    <n v="4"/>
    <n v="212.96"/>
    <n v="0.17"/>
    <s v="Credit Card"/>
    <n v="851.67000000000007"/>
  </r>
  <r>
    <s v="SALE817"/>
    <d v="2024-04-24T00:00:00"/>
    <s v="CUST1190"/>
    <x v="16"/>
    <s v="STORE19"/>
    <n v="3"/>
    <n v="871.34"/>
    <n v="0.11"/>
    <s v="COD"/>
    <n v="2613.91"/>
  </r>
  <r>
    <s v="SALE818"/>
    <d v="2025-07-06T00:00:00"/>
    <s v="CUST1100"/>
    <x v="32"/>
    <s v="STORE0"/>
    <n v="2"/>
    <n v="698.94"/>
    <n v="0.06"/>
    <s v="Credit Card"/>
    <n v="1397.8200000000002"/>
  </r>
  <r>
    <s v="SALE819"/>
    <d v="2025-02-09T00:00:00"/>
    <s v="CUST1316"/>
    <x v="1"/>
    <s v="STORE0"/>
    <n v="1"/>
    <n v="719.94"/>
    <n v="0.23"/>
    <s v="COD"/>
    <n v="719.71"/>
  </r>
  <r>
    <s v="SALE820"/>
    <d v="2024-11-11T00:00:00"/>
    <s v="CUST1006"/>
    <x v="77"/>
    <s v="STORE4"/>
    <n v="2"/>
    <n v="278.16000000000003"/>
    <n v="0.22"/>
    <s v="PayPal"/>
    <n v="556.1"/>
  </r>
  <r>
    <s v="SALE821"/>
    <d v="2024-01-16T00:00:00"/>
    <s v="CUST1053"/>
    <x v="2"/>
    <s v="STORE5"/>
    <n v="1"/>
    <n v="678.9"/>
    <n v="0.17"/>
    <s v="Credit Card"/>
    <n v="678.73"/>
  </r>
  <r>
    <s v="SALE822"/>
    <d v="2024-08-16T00:00:00"/>
    <s v="CUST1015"/>
    <x v="60"/>
    <s v="STORE15"/>
    <n v="4"/>
    <n v="94.13"/>
    <n v="0.15"/>
    <s v="Credit Card"/>
    <n v="376.37"/>
  </r>
  <r>
    <s v="SALE823"/>
    <d v="2025-10-03T00:00:00"/>
    <s v="CUST1441"/>
    <x v="38"/>
    <s v="STORE1"/>
    <n v="4"/>
    <n v="415.02"/>
    <n v="0.01"/>
    <s v="PayPal"/>
    <n v="1660.07"/>
  </r>
  <r>
    <s v="SALE824"/>
    <d v="2025-07-03T00:00:00"/>
    <s v="CUST1051"/>
    <x v="75"/>
    <s v="STORE4"/>
    <n v="4"/>
    <n v="780.07"/>
    <n v="0.03"/>
    <s v="Credit Card"/>
    <n v="3120.25"/>
  </r>
  <r>
    <s v="SALE825"/>
    <d v="2025-08-08T00:00:00"/>
    <s v="CUST1428"/>
    <x v="92"/>
    <s v="STORE15"/>
    <n v="4"/>
    <n v="184.57"/>
    <n v="0.28000000000000003"/>
    <s v="Credit Card"/>
    <n v="738"/>
  </r>
  <r>
    <s v="SALE826"/>
    <d v="2024-08-28T00:00:00"/>
    <s v="CUST1287"/>
    <x v="15"/>
    <s v="STORE4"/>
    <n v="4"/>
    <n v="277.58"/>
    <n v="0.22"/>
    <s v="PayPal"/>
    <n v="1110.0999999999999"/>
  </r>
  <r>
    <s v="SALE827"/>
    <d v="2025-03-18T00:00:00"/>
    <s v="CUST1104"/>
    <x v="45"/>
    <s v="STORE3"/>
    <n v="1"/>
    <n v="36.799999999999997"/>
    <n v="0.18"/>
    <s v="Credit Card"/>
    <n v="36.619999999999997"/>
  </r>
  <r>
    <s v="SALE828"/>
    <d v="2025-06-01T00:00:00"/>
    <s v="CUST1356"/>
    <x v="12"/>
    <s v="STORE6"/>
    <n v="1"/>
    <n v="539.37"/>
    <n v="0.14000000000000001"/>
    <s v="Credit Card"/>
    <n v="539.23"/>
  </r>
  <r>
    <s v="SALE829"/>
    <d v="2025-04-13T00:00:00"/>
    <s v="CUST1089"/>
    <x v="42"/>
    <s v="STORE18"/>
    <n v="1"/>
    <n v="27.83"/>
    <n v="0.3"/>
    <s v="PayPal"/>
    <n v="27.529999999999998"/>
  </r>
  <r>
    <s v="SALE830"/>
    <d v="2024-06-13T00:00:00"/>
    <s v="CUST1283"/>
    <x v="7"/>
    <s v="STORE4"/>
    <n v="3"/>
    <n v="698.72"/>
    <n v="0.28000000000000003"/>
    <s v="COD"/>
    <n v="2095.8799999999997"/>
  </r>
  <r>
    <s v="SALE831"/>
    <d v="2025-02-10T00:00:00"/>
    <s v="CUST1012"/>
    <x v="3"/>
    <s v="STORE13"/>
    <n v="4"/>
    <n v="528.23"/>
    <n v="0.15"/>
    <s v="COD"/>
    <n v="2112.77"/>
  </r>
  <r>
    <s v="SALE832"/>
    <d v="2024-09-13T00:00:00"/>
    <s v="CUST1492"/>
    <x v="54"/>
    <s v="STORE16"/>
    <n v="2"/>
    <n v="780.9"/>
    <n v="0.24"/>
    <s v="PayPal"/>
    <n v="1561.56"/>
  </r>
  <r>
    <s v="SALE833"/>
    <d v="2023-11-06T00:00:00"/>
    <s v="CUST1180"/>
    <x v="39"/>
    <s v="STORE14"/>
    <n v="1"/>
    <n v="977.97"/>
    <n v="0.06"/>
    <s v="COD"/>
    <n v="977.91000000000008"/>
  </r>
  <r>
    <s v="SALE834"/>
    <d v="2024-01-19T00:00:00"/>
    <s v="CUST1369"/>
    <x v="50"/>
    <s v="STORE12"/>
    <n v="4"/>
    <n v="354.65"/>
    <n v="0.19"/>
    <s v="Credit Card"/>
    <n v="1418.4099999999999"/>
  </r>
  <r>
    <s v="SALE835"/>
    <d v="2024-03-25T00:00:00"/>
    <s v="CUST1283"/>
    <x v="88"/>
    <s v="STORE19"/>
    <n v="1"/>
    <n v="671.62"/>
    <n v="0.09"/>
    <s v="COD"/>
    <n v="671.53"/>
  </r>
  <r>
    <s v="SALE836"/>
    <d v="2025-09-14T00:00:00"/>
    <s v="CUST1317"/>
    <x v="74"/>
    <s v="STORE3"/>
    <n v="1"/>
    <n v="867.32"/>
    <n v="0.28999999999999998"/>
    <s v="PayPal"/>
    <n v="867.03000000000009"/>
  </r>
  <r>
    <s v="SALE837"/>
    <d v="2024-02-14T00:00:00"/>
    <s v="CUST1081"/>
    <x v="31"/>
    <s v="STORE12"/>
    <n v="3"/>
    <n v="240.27"/>
    <n v="0.15"/>
    <s v="PayPal"/>
    <n v="720.66000000000008"/>
  </r>
  <r>
    <s v="SALE838"/>
    <d v="2025-03-12T00:00:00"/>
    <s v="CUST1075"/>
    <x v="77"/>
    <s v="STORE16"/>
    <n v="2"/>
    <n v="619.12"/>
    <n v="0.28000000000000003"/>
    <s v="COD"/>
    <n v="1237.96"/>
  </r>
  <r>
    <s v="SALE839"/>
    <d v="2025-04-08T00:00:00"/>
    <s v="CUST1213"/>
    <x v="72"/>
    <s v="STORE0"/>
    <n v="3"/>
    <n v="693.42"/>
    <n v="0.08"/>
    <s v="PayPal"/>
    <n v="2080.1799999999998"/>
  </r>
  <r>
    <s v="SALE840"/>
    <d v="2025-02-07T00:00:00"/>
    <s v="CUST1108"/>
    <x v="70"/>
    <s v="STORE10"/>
    <n v="4"/>
    <n v="751.63"/>
    <n v="0.28000000000000003"/>
    <s v="COD"/>
    <n v="3006.24"/>
  </r>
  <r>
    <s v="SALE841"/>
    <d v="2024-03-29T00:00:00"/>
    <s v="CUST1110"/>
    <x v="45"/>
    <s v="STORE15"/>
    <n v="3"/>
    <n v="108.14"/>
    <n v="0.19"/>
    <s v="COD"/>
    <n v="324.23"/>
  </r>
  <r>
    <s v="SALE842"/>
    <d v="2024-06-03T00:00:00"/>
    <s v="CUST1256"/>
    <x v="16"/>
    <s v="STORE4"/>
    <n v="1"/>
    <n v="964.11"/>
    <n v="0.17"/>
    <s v="COD"/>
    <n v="963.94"/>
  </r>
  <r>
    <s v="SALE843"/>
    <d v="2024-08-21T00:00:00"/>
    <s v="CUST1131"/>
    <x v="46"/>
    <s v="STORE0"/>
    <n v="1"/>
    <n v="346.2"/>
    <n v="0.28999999999999998"/>
    <s v="Credit Card"/>
    <n v="345.90999999999997"/>
  </r>
  <r>
    <s v="SALE844"/>
    <d v="2024-08-23T00:00:00"/>
    <s v="CUST1457"/>
    <x v="19"/>
    <s v="STORE15"/>
    <n v="3"/>
    <n v="791.75"/>
    <n v="0.28999999999999998"/>
    <s v="Credit Card"/>
    <n v="2374.96"/>
  </r>
  <r>
    <s v="SALE845"/>
    <d v="2023-12-05T00:00:00"/>
    <s v="CUST1319"/>
    <x v="11"/>
    <s v="STORE13"/>
    <n v="1"/>
    <n v="529.84"/>
    <n v="0.13"/>
    <s v="PayPal"/>
    <n v="529.71"/>
  </r>
  <r>
    <s v="SALE846"/>
    <d v="2025-10-06T00:00:00"/>
    <s v="CUST1471"/>
    <x v="59"/>
    <s v="STORE3"/>
    <n v="3"/>
    <n v="582.57000000000005"/>
    <n v="0.11"/>
    <s v="PayPal"/>
    <n v="1747.6000000000001"/>
  </r>
  <r>
    <s v="SALE847"/>
    <d v="2023-11-12T00:00:00"/>
    <s v="CUST1211"/>
    <x v="98"/>
    <s v="STORE17"/>
    <n v="1"/>
    <n v="219.81"/>
    <n v="0.22"/>
    <s v="COD"/>
    <n v="219.59"/>
  </r>
  <r>
    <s v="SALE848"/>
    <d v="2024-05-25T00:00:00"/>
    <s v="CUST1497"/>
    <x v="7"/>
    <s v="STORE18"/>
    <n v="4"/>
    <n v="883.31"/>
    <n v="0.27"/>
    <s v="Credit Card"/>
    <n v="3532.97"/>
  </r>
  <r>
    <s v="SALE849"/>
    <d v="2024-12-01T00:00:00"/>
    <s v="CUST1234"/>
    <x v="53"/>
    <s v="STORE14"/>
    <n v="4"/>
    <n v="329.06"/>
    <n v="0.04"/>
    <s v="COD"/>
    <n v="1316.2"/>
  </r>
  <r>
    <s v="SALE850"/>
    <d v="2025-01-21T00:00:00"/>
    <s v="CUST1105"/>
    <x v="88"/>
    <s v="STORE11"/>
    <n v="1"/>
    <n v="935.78"/>
    <n v="0.03"/>
    <s v="PayPal"/>
    <n v="935.75"/>
  </r>
  <r>
    <s v="SALE851"/>
    <d v="2024-07-11T00:00:00"/>
    <s v="CUST1320"/>
    <x v="17"/>
    <s v="STORE10"/>
    <n v="4"/>
    <n v="597.79999999999995"/>
    <n v="0.2"/>
    <s v="Credit Card"/>
    <n v="2391"/>
  </r>
  <r>
    <s v="SALE852"/>
    <d v="2025-02-12T00:00:00"/>
    <s v="CUST1259"/>
    <x v="26"/>
    <s v="STORE18"/>
    <n v="4"/>
    <n v="266.98"/>
    <n v="0.16"/>
    <s v="Credit Card"/>
    <n v="1067.76"/>
  </r>
  <r>
    <s v="SALE853"/>
    <d v="2025-08-04T00:00:00"/>
    <s v="CUST1407"/>
    <x v="7"/>
    <s v="STORE15"/>
    <n v="3"/>
    <n v="360.18"/>
    <n v="0.03"/>
    <s v="Credit Card"/>
    <n v="1080.51"/>
  </r>
  <r>
    <s v="SALE854"/>
    <d v="2025-07-22T00:00:00"/>
    <s v="CUST1363"/>
    <x v="6"/>
    <s v="STORE0"/>
    <n v="3"/>
    <n v="247.41"/>
    <n v="0.05"/>
    <s v="COD"/>
    <n v="742.18000000000006"/>
  </r>
  <r>
    <s v="SALE855"/>
    <d v="2023-11-05T00:00:00"/>
    <s v="CUST1078"/>
    <x v="49"/>
    <s v="STORE15"/>
    <n v="3"/>
    <n v="674.66"/>
    <n v="0.23"/>
    <s v="Credit Card"/>
    <n v="2023.75"/>
  </r>
  <r>
    <s v="SALE856"/>
    <d v="2025-08-05T00:00:00"/>
    <s v="CUST1415"/>
    <x v="63"/>
    <s v="STORE4"/>
    <n v="1"/>
    <n v="913.98"/>
    <n v="0.27"/>
    <s v="PayPal"/>
    <n v="913.71"/>
  </r>
  <r>
    <s v="SALE857"/>
    <d v="2025-04-22T00:00:00"/>
    <s v="CUST1314"/>
    <x v="47"/>
    <s v="STORE10"/>
    <n v="4"/>
    <n v="370.5"/>
    <n v="0.13"/>
    <s v="PayPal"/>
    <n v="1481.87"/>
  </r>
  <r>
    <s v="SALE858"/>
    <d v="2024-11-23T00:00:00"/>
    <s v="CUST1358"/>
    <x v="18"/>
    <s v="STORE13"/>
    <n v="1"/>
    <n v="735.1"/>
    <n v="0.1"/>
    <s v="PayPal"/>
    <n v="735"/>
  </r>
  <r>
    <s v="SALE859"/>
    <d v="2024-11-18T00:00:00"/>
    <s v="CUST1135"/>
    <x v="29"/>
    <s v="STORE2"/>
    <n v="3"/>
    <n v="448.55"/>
    <n v="0.05"/>
    <s v="Credit Card"/>
    <n v="1345.6000000000001"/>
  </r>
  <r>
    <s v="SALE860"/>
    <d v="2025-02-03T00:00:00"/>
    <s v="CUST1059"/>
    <x v="94"/>
    <s v="STORE13"/>
    <n v="3"/>
    <n v="904.96"/>
    <n v="7.0000000000000007E-2"/>
    <s v="COD"/>
    <n v="2714.81"/>
  </r>
  <r>
    <s v="SALE861"/>
    <d v="2024-11-12T00:00:00"/>
    <s v="CUST1380"/>
    <x v="88"/>
    <s v="STORE13"/>
    <n v="4"/>
    <n v="408.72"/>
    <n v="0.16"/>
    <s v="COD"/>
    <n v="1634.72"/>
  </r>
  <r>
    <s v="SALE862"/>
    <d v="2024-04-30T00:00:00"/>
    <s v="CUST1282"/>
    <x v="51"/>
    <s v="STORE3"/>
    <n v="4"/>
    <n v="770.65"/>
    <n v="0.27"/>
    <s v="Credit Card"/>
    <n v="3082.33"/>
  </r>
  <r>
    <s v="SALE863"/>
    <d v="2025-04-20T00:00:00"/>
    <s v="CUST1203"/>
    <x v="37"/>
    <s v="STORE6"/>
    <n v="1"/>
    <n v="649.22"/>
    <n v="0.03"/>
    <s v="COD"/>
    <n v="649.19000000000005"/>
  </r>
  <r>
    <s v="SALE864"/>
    <d v="2024-05-16T00:00:00"/>
    <s v="CUST1348"/>
    <x v="9"/>
    <s v="STORE10"/>
    <n v="2"/>
    <n v="379.78"/>
    <n v="0.2"/>
    <s v="Credit Card"/>
    <n v="759.3599999999999"/>
  </r>
  <r>
    <s v="SALE865"/>
    <d v="2025-04-23T00:00:00"/>
    <s v="CUST1248"/>
    <x v="19"/>
    <s v="STORE8"/>
    <n v="3"/>
    <n v="924.15"/>
    <n v="0.1"/>
    <s v="PayPal"/>
    <n v="2772.35"/>
  </r>
  <r>
    <s v="SALE866"/>
    <d v="2024-10-06T00:00:00"/>
    <s v="CUST1469"/>
    <x v="49"/>
    <s v="STORE17"/>
    <n v="3"/>
    <n v="144.66999999999999"/>
    <n v="0.28999999999999998"/>
    <s v="COD"/>
    <n v="433.71999999999997"/>
  </r>
  <r>
    <s v="SALE867"/>
    <d v="2025-02-12T00:00:00"/>
    <s v="CUST1121"/>
    <x v="9"/>
    <s v="STORE15"/>
    <n v="2"/>
    <n v="667.17"/>
    <n v="0.1"/>
    <s v="PayPal"/>
    <n v="1334.24"/>
  </r>
  <r>
    <s v="SALE868"/>
    <d v="2024-03-31T00:00:00"/>
    <s v="CUST1402"/>
    <x v="73"/>
    <s v="STORE3"/>
    <n v="1"/>
    <n v="984.6"/>
    <n v="0.22"/>
    <s v="Credit Card"/>
    <n v="984.38"/>
  </r>
  <r>
    <s v="SALE869"/>
    <d v="2023-11-30T00:00:00"/>
    <s v="CUST1279"/>
    <x v="26"/>
    <s v="STORE8"/>
    <n v="1"/>
    <n v="139.29"/>
    <n v="0"/>
    <s v="Credit Card"/>
    <n v="139.29"/>
  </r>
  <r>
    <s v="SALE870"/>
    <d v="2025-02-14T00:00:00"/>
    <s v="CUST1033"/>
    <x v="30"/>
    <s v="STORE8"/>
    <n v="3"/>
    <n v="459.57"/>
    <n v="0.1"/>
    <s v="COD"/>
    <n v="1378.6100000000001"/>
  </r>
  <r>
    <s v="SALE871"/>
    <d v="2024-01-11T00:00:00"/>
    <s v="CUST1066"/>
    <x v="43"/>
    <s v="STORE15"/>
    <n v="1"/>
    <n v="517.82000000000005"/>
    <n v="0.28999999999999998"/>
    <s v="Credit Card"/>
    <n v="517.53000000000009"/>
  </r>
  <r>
    <s v="SALE872"/>
    <d v="2024-12-27T00:00:00"/>
    <s v="CUST1379"/>
    <x v="3"/>
    <s v="STORE6"/>
    <n v="4"/>
    <n v="282.45"/>
    <n v="0.28999999999999998"/>
    <s v="COD"/>
    <n v="1129.51"/>
  </r>
  <r>
    <s v="SALE873"/>
    <d v="2023-11-20T00:00:00"/>
    <s v="CUST1455"/>
    <x v="72"/>
    <s v="STORE7"/>
    <n v="2"/>
    <n v="386.46"/>
    <n v="0.23"/>
    <s v="COD"/>
    <n v="772.68999999999994"/>
  </r>
  <r>
    <s v="SALE874"/>
    <d v="2025-01-04T00:00:00"/>
    <s v="CUST1195"/>
    <x v="46"/>
    <s v="STORE3"/>
    <n v="1"/>
    <n v="270.45"/>
    <n v="0.15"/>
    <s v="COD"/>
    <n v="270.3"/>
  </r>
  <r>
    <s v="SALE875"/>
    <d v="2024-07-20T00:00:00"/>
    <s v="CUST1041"/>
    <x v="3"/>
    <s v="STORE10"/>
    <n v="4"/>
    <n v="762.94"/>
    <n v="0.09"/>
    <s v="COD"/>
    <n v="3051.67"/>
  </r>
  <r>
    <s v="SALE876"/>
    <d v="2023-11-12T00:00:00"/>
    <s v="CUST1494"/>
    <x v="89"/>
    <s v="STORE13"/>
    <n v="1"/>
    <n v="409.03"/>
    <n v="0.25"/>
    <s v="COD"/>
    <n v="408.78"/>
  </r>
  <r>
    <s v="SALE877"/>
    <d v="2024-04-29T00:00:00"/>
    <s v="CUST1219"/>
    <x v="99"/>
    <s v="STORE18"/>
    <n v="2"/>
    <n v="891.13"/>
    <n v="0.13"/>
    <s v="Credit Card"/>
    <n v="1782.1299999999999"/>
  </r>
  <r>
    <s v="SALE878"/>
    <d v="2024-10-28T00:00:00"/>
    <s v="CUST1032"/>
    <x v="80"/>
    <s v="STORE16"/>
    <n v="1"/>
    <n v="553.38"/>
    <n v="0.21"/>
    <s v="PayPal"/>
    <n v="553.16999999999996"/>
  </r>
  <r>
    <s v="SALE879"/>
    <d v="2023-12-21T00:00:00"/>
    <s v="CUST1160"/>
    <x v="65"/>
    <s v="STORE13"/>
    <n v="2"/>
    <n v="652.29999999999995"/>
    <n v="0.16"/>
    <s v="COD"/>
    <n v="1304.4399999999998"/>
  </r>
  <r>
    <s v="SALE880"/>
    <d v="2024-10-10T00:00:00"/>
    <s v="CUST1122"/>
    <x v="63"/>
    <s v="STORE9"/>
    <n v="4"/>
    <n v="194.36"/>
    <n v="0.18"/>
    <s v="COD"/>
    <n v="777.2600000000001"/>
  </r>
  <r>
    <s v="SALE881"/>
    <d v="2025-01-03T00:00:00"/>
    <s v="CUST1153"/>
    <x v="80"/>
    <s v="STORE1"/>
    <n v="3"/>
    <n v="476.37"/>
    <n v="0.21"/>
    <s v="COD"/>
    <n v="1428.9"/>
  </r>
  <r>
    <s v="SALE882"/>
    <d v="2024-03-09T00:00:00"/>
    <s v="CUST1365"/>
    <x v="43"/>
    <s v="STORE5"/>
    <n v="3"/>
    <n v="174.57"/>
    <n v="0"/>
    <s v="PayPal"/>
    <n v="523.71"/>
  </r>
  <r>
    <s v="SALE883"/>
    <d v="2024-08-22T00:00:00"/>
    <s v="CUST1119"/>
    <x v="65"/>
    <s v="STORE0"/>
    <n v="3"/>
    <n v="762"/>
    <n v="0.02"/>
    <s v="PayPal"/>
    <n v="2285.98"/>
  </r>
  <r>
    <s v="SALE884"/>
    <d v="2024-04-13T00:00:00"/>
    <s v="CUST1425"/>
    <x v="18"/>
    <s v="STORE19"/>
    <n v="1"/>
    <n v="44.08"/>
    <n v="0.05"/>
    <s v="Credit Card"/>
    <n v="44.03"/>
  </r>
  <r>
    <s v="SALE885"/>
    <d v="2024-06-23T00:00:00"/>
    <s v="CUST1495"/>
    <x v="4"/>
    <s v="STORE13"/>
    <n v="1"/>
    <n v="992.37"/>
    <n v="0.24"/>
    <s v="COD"/>
    <n v="992.13"/>
  </r>
  <r>
    <s v="SALE886"/>
    <d v="2025-08-07T00:00:00"/>
    <s v="CUST1201"/>
    <x v="45"/>
    <s v="STORE10"/>
    <n v="3"/>
    <n v="465.4"/>
    <n v="0.28999999999999998"/>
    <s v="COD"/>
    <n v="1395.9099999999999"/>
  </r>
  <r>
    <s v="SALE887"/>
    <d v="2025-03-08T00:00:00"/>
    <s v="CUST1337"/>
    <x v="30"/>
    <s v="STORE10"/>
    <n v="2"/>
    <n v="693.61"/>
    <n v="0.15"/>
    <s v="PayPal"/>
    <n v="1387.07"/>
  </r>
  <r>
    <s v="SALE888"/>
    <d v="2025-05-24T00:00:00"/>
    <s v="CUST1465"/>
    <x v="22"/>
    <s v="STORE8"/>
    <n v="2"/>
    <n v="995.11"/>
    <n v="0.13"/>
    <s v="PayPal"/>
    <n v="1990.09"/>
  </r>
  <r>
    <s v="SALE889"/>
    <d v="2025-04-02T00:00:00"/>
    <s v="CUST1381"/>
    <x v="34"/>
    <s v="STORE4"/>
    <n v="3"/>
    <n v="70.97"/>
    <n v="0.06"/>
    <s v="COD"/>
    <n v="212.85"/>
  </r>
  <r>
    <s v="SALE890"/>
    <d v="2024-02-03T00:00:00"/>
    <s v="CUST1113"/>
    <x v="50"/>
    <s v="STORE9"/>
    <n v="3"/>
    <n v="470.42"/>
    <n v="0.16"/>
    <s v="Credit Card"/>
    <n v="1411.1"/>
  </r>
  <r>
    <s v="SALE891"/>
    <d v="2025-10-02T00:00:00"/>
    <s v="CUST1314"/>
    <x v="56"/>
    <s v="STORE16"/>
    <n v="2"/>
    <n v="215.59"/>
    <n v="0.18"/>
    <s v="Credit Card"/>
    <n v="431"/>
  </r>
  <r>
    <s v="SALE892"/>
    <d v="2025-08-26T00:00:00"/>
    <s v="CUST1239"/>
    <x v="80"/>
    <s v="STORE0"/>
    <n v="1"/>
    <n v="533.79999999999995"/>
    <n v="0.27"/>
    <s v="COD"/>
    <n v="533.53"/>
  </r>
  <r>
    <s v="SALE893"/>
    <d v="2024-11-18T00:00:00"/>
    <s v="CUST1093"/>
    <x v="79"/>
    <s v="STORE3"/>
    <n v="2"/>
    <n v="732.67"/>
    <n v="0.24"/>
    <s v="PayPal"/>
    <n v="1465.1"/>
  </r>
  <r>
    <s v="SALE894"/>
    <d v="2023-11-17T00:00:00"/>
    <s v="CUST1489"/>
    <x v="17"/>
    <s v="STORE13"/>
    <n v="4"/>
    <n v="106.48"/>
    <n v="0.1"/>
    <s v="COD"/>
    <n v="425.82"/>
  </r>
  <r>
    <s v="SALE895"/>
    <d v="2025-02-08T00:00:00"/>
    <s v="CUST1105"/>
    <x v="71"/>
    <s v="STORE3"/>
    <n v="1"/>
    <n v="38.950000000000003"/>
    <n v="0.28000000000000003"/>
    <s v="Credit Card"/>
    <n v="38.67"/>
  </r>
  <r>
    <s v="SALE896"/>
    <d v="2024-01-03T00:00:00"/>
    <s v="CUST1431"/>
    <x v="99"/>
    <s v="STORE16"/>
    <n v="1"/>
    <n v="835.17"/>
    <n v="0.02"/>
    <s v="COD"/>
    <n v="835.15"/>
  </r>
  <r>
    <s v="SALE897"/>
    <d v="2024-04-07T00:00:00"/>
    <s v="CUST1134"/>
    <x v="50"/>
    <s v="STORE3"/>
    <n v="1"/>
    <n v="113.07"/>
    <n v="0.24"/>
    <s v="Credit Card"/>
    <n v="112.83"/>
  </r>
  <r>
    <s v="SALE898"/>
    <d v="2025-09-30T00:00:00"/>
    <s v="CUST1466"/>
    <x v="32"/>
    <s v="STORE12"/>
    <n v="2"/>
    <n v="451.33"/>
    <n v="0.23"/>
    <s v="COD"/>
    <n v="902.43"/>
  </r>
  <r>
    <s v="SALE899"/>
    <d v="2024-06-13T00:00:00"/>
    <s v="CUST1372"/>
    <x v="56"/>
    <s v="STORE6"/>
    <n v="3"/>
    <n v="619.80999999999995"/>
    <n v="0.16"/>
    <s v="COD"/>
    <n v="1859.2699999999998"/>
  </r>
  <r>
    <s v="SALE900"/>
    <d v="2025-02-25T00:00:00"/>
    <s v="CUST1108"/>
    <x v="85"/>
    <s v="STORE7"/>
    <n v="4"/>
    <n v="46.97"/>
    <n v="0.26"/>
    <s v="PayPal"/>
    <n v="187.62"/>
  </r>
  <r>
    <s v="SALE901"/>
    <d v="2025-05-07T00:00:00"/>
    <s v="CUST1184"/>
    <x v="54"/>
    <s v="STORE2"/>
    <n v="2"/>
    <n v="71.48"/>
    <n v="0.14000000000000001"/>
    <s v="COD"/>
    <n v="142.82000000000002"/>
  </r>
  <r>
    <s v="SALE902"/>
    <d v="2025-06-04T00:00:00"/>
    <s v="CUST1000"/>
    <x v="6"/>
    <s v="STORE19"/>
    <n v="2"/>
    <n v="404.08"/>
    <n v="7.0000000000000007E-2"/>
    <s v="Credit Card"/>
    <n v="808.08999999999992"/>
  </r>
  <r>
    <s v="SALE903"/>
    <d v="2024-12-27T00:00:00"/>
    <s v="CUST1264"/>
    <x v="53"/>
    <s v="STORE16"/>
    <n v="1"/>
    <n v="519.91"/>
    <n v="0.05"/>
    <s v="COD"/>
    <n v="519.86"/>
  </r>
  <r>
    <s v="SALE904"/>
    <d v="2025-01-15T00:00:00"/>
    <s v="CUST1145"/>
    <x v="70"/>
    <s v="STORE13"/>
    <n v="3"/>
    <n v="566.16"/>
    <n v="0.05"/>
    <s v="PayPal"/>
    <n v="1698.43"/>
  </r>
  <r>
    <s v="SALE905"/>
    <d v="2025-05-22T00:00:00"/>
    <s v="CUST1392"/>
    <x v="40"/>
    <s v="STORE10"/>
    <n v="2"/>
    <n v="295.12"/>
    <n v="0.09"/>
    <s v="COD"/>
    <n v="590.15"/>
  </r>
  <r>
    <s v="SALE906"/>
    <d v="2025-07-10T00:00:00"/>
    <s v="CUST1109"/>
    <x v="13"/>
    <s v="STORE11"/>
    <n v="2"/>
    <n v="414.18"/>
    <n v="0.25"/>
    <s v="PayPal"/>
    <n v="828.11"/>
  </r>
  <r>
    <s v="SALE907"/>
    <d v="2025-09-18T00:00:00"/>
    <s v="CUST1268"/>
    <x v="87"/>
    <s v="STORE8"/>
    <n v="2"/>
    <n v="433.75"/>
    <n v="0"/>
    <s v="Credit Card"/>
    <n v="867.5"/>
  </r>
  <r>
    <s v="SALE908"/>
    <d v="2023-12-28T00:00:00"/>
    <s v="CUST1281"/>
    <x v="65"/>
    <s v="STORE19"/>
    <n v="3"/>
    <n v="104.33"/>
    <n v="0.13"/>
    <s v="COD"/>
    <n v="312.86"/>
  </r>
  <r>
    <s v="SALE909"/>
    <d v="2024-07-04T00:00:00"/>
    <s v="CUST1464"/>
    <x v="83"/>
    <s v="STORE12"/>
    <n v="1"/>
    <n v="221.7"/>
    <n v="0.04"/>
    <s v="Credit Card"/>
    <n v="221.66"/>
  </r>
  <r>
    <s v="SALE910"/>
    <d v="2025-05-19T00:00:00"/>
    <s v="CUST1211"/>
    <x v="22"/>
    <s v="STORE5"/>
    <n v="2"/>
    <n v="491.26"/>
    <n v="0.14000000000000001"/>
    <s v="COD"/>
    <n v="982.38"/>
  </r>
  <r>
    <s v="SALE911"/>
    <d v="2024-12-04T00:00:00"/>
    <s v="CUST1181"/>
    <x v="92"/>
    <s v="STORE8"/>
    <n v="4"/>
    <n v="923.14"/>
    <n v="0.15"/>
    <s v="Credit Card"/>
    <n v="3692.41"/>
  </r>
  <r>
    <s v="SALE912"/>
    <d v="2024-11-29T00:00:00"/>
    <s v="CUST1193"/>
    <x v="91"/>
    <s v="STORE7"/>
    <n v="2"/>
    <n v="747.65"/>
    <n v="0.08"/>
    <s v="Credit Card"/>
    <n v="1495.22"/>
  </r>
  <r>
    <s v="SALE913"/>
    <d v="2025-04-26T00:00:00"/>
    <s v="CUST1109"/>
    <x v="63"/>
    <s v="STORE7"/>
    <n v="3"/>
    <n v="94.55"/>
    <n v="0.13"/>
    <s v="COD"/>
    <n v="283.52"/>
  </r>
  <r>
    <s v="SALE914"/>
    <d v="2024-01-17T00:00:00"/>
    <s v="CUST1039"/>
    <x v="5"/>
    <s v="STORE19"/>
    <n v="3"/>
    <n v="620.12"/>
    <n v="0.06"/>
    <s v="Credit Card"/>
    <n v="1860.3000000000002"/>
  </r>
  <r>
    <s v="SALE915"/>
    <d v="2025-07-31T00:00:00"/>
    <s v="CUST1486"/>
    <x v="20"/>
    <s v="STORE6"/>
    <n v="2"/>
    <n v="354.09"/>
    <n v="0.12"/>
    <s v="COD"/>
    <n v="708.06"/>
  </r>
  <r>
    <s v="SALE916"/>
    <d v="2024-11-25T00:00:00"/>
    <s v="CUST1130"/>
    <x v="27"/>
    <s v="STORE5"/>
    <n v="3"/>
    <n v="214.94"/>
    <n v="0.22"/>
    <s v="COD"/>
    <n v="644.59999999999991"/>
  </r>
  <r>
    <s v="SALE917"/>
    <d v="2024-05-16T00:00:00"/>
    <s v="CUST1199"/>
    <x v="93"/>
    <s v="STORE12"/>
    <n v="2"/>
    <n v="309.77999999999997"/>
    <n v="0.16"/>
    <s v="Credit Card"/>
    <n v="619.4"/>
  </r>
  <r>
    <s v="SALE918"/>
    <d v="2025-05-30T00:00:00"/>
    <s v="CUST1069"/>
    <x v="26"/>
    <s v="STORE3"/>
    <n v="2"/>
    <n v="183.85"/>
    <n v="0.14000000000000001"/>
    <s v="PayPal"/>
    <n v="367.56"/>
  </r>
  <r>
    <s v="SALE919"/>
    <d v="2023-11-08T00:00:00"/>
    <s v="CUST1409"/>
    <x v="7"/>
    <s v="STORE0"/>
    <n v="1"/>
    <n v="550.05999999999995"/>
    <n v="0.01"/>
    <s v="Credit Card"/>
    <n v="550.04999999999995"/>
  </r>
  <r>
    <s v="SALE920"/>
    <d v="2023-11-23T00:00:00"/>
    <s v="CUST1029"/>
    <x v="29"/>
    <s v="STORE4"/>
    <n v="2"/>
    <n v="32.19"/>
    <n v="0.13"/>
    <s v="COD"/>
    <n v="64.25"/>
  </r>
  <r>
    <s v="SALE921"/>
    <d v="2024-06-17T00:00:00"/>
    <s v="CUST1138"/>
    <x v="9"/>
    <s v="STORE19"/>
    <n v="2"/>
    <n v="892.06"/>
    <n v="0.08"/>
    <s v="Credit Card"/>
    <n v="1784.04"/>
  </r>
  <r>
    <s v="SALE922"/>
    <d v="2024-12-02T00:00:00"/>
    <s v="CUST1472"/>
    <x v="87"/>
    <s v="STORE6"/>
    <n v="1"/>
    <n v="127.47"/>
    <n v="0.16"/>
    <s v="COD"/>
    <n v="127.31"/>
  </r>
  <r>
    <s v="SALE923"/>
    <d v="2025-05-01T00:00:00"/>
    <s v="CUST1388"/>
    <x v="25"/>
    <s v="STORE14"/>
    <n v="3"/>
    <n v="212.87"/>
    <n v="0.18"/>
    <s v="Credit Card"/>
    <n v="638.43000000000006"/>
  </r>
  <r>
    <s v="SALE924"/>
    <d v="2024-06-28T00:00:00"/>
    <s v="CUST1181"/>
    <x v="82"/>
    <s v="STORE7"/>
    <n v="1"/>
    <n v="26.37"/>
    <n v="0.3"/>
    <s v="COD"/>
    <n v="26.07"/>
  </r>
  <r>
    <s v="SALE925"/>
    <d v="2025-04-23T00:00:00"/>
    <s v="CUST1466"/>
    <x v="13"/>
    <s v="STORE18"/>
    <n v="4"/>
    <n v="953.98"/>
    <n v="0.16"/>
    <s v="Credit Card"/>
    <n v="3815.76"/>
  </r>
  <r>
    <s v="SALE926"/>
    <d v="2024-03-18T00:00:00"/>
    <s v="CUST1215"/>
    <x v="22"/>
    <s v="STORE19"/>
    <n v="3"/>
    <n v="968.88"/>
    <n v="0.15"/>
    <s v="Credit Card"/>
    <n v="2906.49"/>
  </r>
  <r>
    <s v="SALE927"/>
    <d v="2025-09-10T00:00:00"/>
    <s v="CUST1187"/>
    <x v="3"/>
    <s v="STORE18"/>
    <n v="1"/>
    <n v="533.04999999999995"/>
    <n v="0.11"/>
    <s v="PayPal"/>
    <n v="532.93999999999994"/>
  </r>
  <r>
    <s v="SALE928"/>
    <d v="2024-12-11T00:00:00"/>
    <s v="CUST1381"/>
    <x v="82"/>
    <s v="STORE1"/>
    <n v="3"/>
    <n v="138.86000000000001"/>
    <n v="0.11"/>
    <s v="PayPal"/>
    <n v="416.47"/>
  </r>
  <r>
    <s v="SALE929"/>
    <d v="2025-02-18T00:00:00"/>
    <s v="CUST1159"/>
    <x v="62"/>
    <s v="STORE0"/>
    <n v="1"/>
    <n v="588.92999999999995"/>
    <n v="0.03"/>
    <s v="COD"/>
    <n v="588.9"/>
  </r>
  <r>
    <s v="SALE930"/>
    <d v="2024-09-22T00:00:00"/>
    <s v="CUST1403"/>
    <x v="40"/>
    <s v="STORE5"/>
    <n v="2"/>
    <n v="576.83000000000004"/>
    <n v="0.19"/>
    <s v="PayPal"/>
    <n v="1153.47"/>
  </r>
  <r>
    <s v="SALE931"/>
    <d v="2024-02-16T00:00:00"/>
    <s v="CUST1323"/>
    <x v="15"/>
    <s v="STORE12"/>
    <n v="1"/>
    <n v="681.3"/>
    <n v="0.05"/>
    <s v="Credit Card"/>
    <n v="681.25"/>
  </r>
  <r>
    <s v="SALE932"/>
    <d v="2024-05-29T00:00:00"/>
    <s v="CUST1457"/>
    <x v="60"/>
    <s v="STORE15"/>
    <n v="3"/>
    <n v="504.97"/>
    <n v="0.3"/>
    <s v="Credit Card"/>
    <n v="1514.6100000000001"/>
  </r>
  <r>
    <s v="SALE933"/>
    <d v="2024-04-14T00:00:00"/>
    <s v="CUST1060"/>
    <x v="48"/>
    <s v="STORE11"/>
    <n v="3"/>
    <n v="649.78"/>
    <n v="0.1"/>
    <s v="PayPal"/>
    <n v="1949.24"/>
  </r>
  <r>
    <s v="SALE934"/>
    <d v="2024-01-26T00:00:00"/>
    <s v="CUST1245"/>
    <x v="11"/>
    <s v="STORE9"/>
    <n v="2"/>
    <n v="986.73"/>
    <n v="0.05"/>
    <s v="PayPal"/>
    <n v="1973.41"/>
  </r>
  <r>
    <s v="SALE935"/>
    <d v="2023-11-05T00:00:00"/>
    <s v="CUST1119"/>
    <x v="26"/>
    <s v="STORE15"/>
    <n v="2"/>
    <n v="65.44"/>
    <n v="0.05"/>
    <s v="PayPal"/>
    <n v="130.82999999999998"/>
  </r>
  <r>
    <s v="SALE936"/>
    <d v="2025-06-16T00:00:00"/>
    <s v="CUST1383"/>
    <x v="81"/>
    <s v="STORE13"/>
    <n v="3"/>
    <n v="953.74"/>
    <n v="0.04"/>
    <s v="Credit Card"/>
    <n v="2861.1800000000003"/>
  </r>
  <r>
    <s v="SALE937"/>
    <d v="2024-09-08T00:00:00"/>
    <s v="CUST1067"/>
    <x v="3"/>
    <s v="STORE10"/>
    <n v="3"/>
    <n v="904.48"/>
    <n v="0.21"/>
    <s v="PayPal"/>
    <n v="2713.23"/>
  </r>
  <r>
    <s v="SALE938"/>
    <d v="2024-10-30T00:00:00"/>
    <s v="CUST1492"/>
    <x v="85"/>
    <s v="STORE15"/>
    <n v="3"/>
    <n v="920.82"/>
    <n v="0.1"/>
    <s v="PayPal"/>
    <n v="2762.36"/>
  </r>
  <r>
    <s v="SALE939"/>
    <d v="2025-05-26T00:00:00"/>
    <s v="CUST1305"/>
    <x v="77"/>
    <s v="STORE1"/>
    <n v="1"/>
    <n v="182.28"/>
    <n v="0.15"/>
    <s v="COD"/>
    <n v="182.13"/>
  </r>
  <r>
    <s v="SALE940"/>
    <d v="2025-08-11T00:00:00"/>
    <s v="CUST1445"/>
    <x v="45"/>
    <s v="STORE16"/>
    <n v="3"/>
    <n v="938.68"/>
    <n v="0.14000000000000001"/>
    <s v="Credit Card"/>
    <n v="2815.9"/>
  </r>
  <r>
    <s v="SALE941"/>
    <d v="2025-02-02T00:00:00"/>
    <s v="CUST1081"/>
    <x v="52"/>
    <s v="STORE5"/>
    <n v="3"/>
    <n v="219.96"/>
    <n v="0.18"/>
    <s v="PayPal"/>
    <n v="659.7"/>
  </r>
  <r>
    <s v="SALE942"/>
    <d v="2025-07-03T00:00:00"/>
    <s v="CUST1473"/>
    <x v="51"/>
    <s v="STORE18"/>
    <n v="3"/>
    <n v="385.74"/>
    <n v="0.27"/>
    <s v="Credit Card"/>
    <n v="1156.95"/>
  </r>
  <r>
    <s v="SALE943"/>
    <d v="2024-03-29T00:00:00"/>
    <s v="CUST1453"/>
    <x v="82"/>
    <s v="STORE18"/>
    <n v="2"/>
    <n v="830.94"/>
    <n v="0.28000000000000003"/>
    <s v="PayPal"/>
    <n v="1661.6000000000001"/>
  </r>
  <r>
    <s v="SALE944"/>
    <d v="2024-07-30T00:00:00"/>
    <s v="CUST1383"/>
    <x v="58"/>
    <s v="STORE9"/>
    <n v="3"/>
    <n v="462.75"/>
    <n v="0.22"/>
    <s v="PayPal"/>
    <n v="1388.03"/>
  </r>
  <r>
    <s v="SALE945"/>
    <d v="2024-10-02T00:00:00"/>
    <s v="CUST1067"/>
    <x v="66"/>
    <s v="STORE15"/>
    <n v="4"/>
    <n v="973.9"/>
    <n v="0.02"/>
    <s v="COD"/>
    <n v="3895.58"/>
  </r>
  <r>
    <s v="SALE946"/>
    <d v="2024-11-04T00:00:00"/>
    <s v="CUST1140"/>
    <x v="68"/>
    <s v="STORE1"/>
    <n v="2"/>
    <n v="157.18"/>
    <n v="0.15"/>
    <s v="Credit Card"/>
    <n v="314.21000000000004"/>
  </r>
  <r>
    <s v="SALE947"/>
    <d v="2024-05-03T00:00:00"/>
    <s v="CUST1013"/>
    <x v="78"/>
    <s v="STORE13"/>
    <n v="3"/>
    <n v="239.57"/>
    <n v="0.16"/>
    <s v="Credit Card"/>
    <n v="718.55000000000007"/>
  </r>
  <r>
    <s v="SALE948"/>
    <d v="2024-02-21T00:00:00"/>
    <s v="CUST1327"/>
    <x v="93"/>
    <s v="STORE16"/>
    <n v="4"/>
    <n v="583.21"/>
    <n v="0.2"/>
    <s v="Credit Card"/>
    <n v="2332.6400000000003"/>
  </r>
  <r>
    <s v="SALE949"/>
    <d v="2024-04-17T00:00:00"/>
    <s v="CUST1413"/>
    <x v="82"/>
    <s v="STORE8"/>
    <n v="3"/>
    <n v="758.75"/>
    <n v="0.27"/>
    <s v="PayPal"/>
    <n v="2275.98"/>
  </r>
  <r>
    <s v="SALE950"/>
    <d v="2025-02-01T00:00:00"/>
    <s v="CUST1309"/>
    <x v="86"/>
    <s v="STORE5"/>
    <n v="4"/>
    <n v="372.42"/>
    <n v="0.19"/>
    <s v="Credit Card"/>
    <n v="1489.49"/>
  </r>
  <r>
    <s v="SALE951"/>
    <d v="2025-02-11T00:00:00"/>
    <s v="CUST1154"/>
    <x v="81"/>
    <s v="STORE19"/>
    <n v="4"/>
    <n v="286.27999999999997"/>
    <n v="0.28000000000000003"/>
    <s v="PayPal"/>
    <n v="1144.8399999999999"/>
  </r>
  <r>
    <s v="SALE952"/>
    <d v="2025-01-06T00:00:00"/>
    <s v="CUST1279"/>
    <x v="78"/>
    <s v="STORE11"/>
    <n v="3"/>
    <n v="488.37"/>
    <n v="0.27"/>
    <s v="COD"/>
    <n v="1464.8400000000001"/>
  </r>
  <r>
    <s v="SALE953"/>
    <d v="2024-03-26T00:00:00"/>
    <s v="CUST1469"/>
    <x v="72"/>
    <s v="STORE8"/>
    <n v="3"/>
    <n v="662.82"/>
    <n v="0.01"/>
    <s v="COD"/>
    <n v="1988.45"/>
  </r>
  <r>
    <s v="SALE954"/>
    <d v="2024-04-30T00:00:00"/>
    <s v="CUST1497"/>
    <x v="96"/>
    <s v="STORE16"/>
    <n v="2"/>
    <n v="824.34"/>
    <n v="0.1"/>
    <s v="COD"/>
    <n v="1648.5800000000002"/>
  </r>
  <r>
    <s v="SALE955"/>
    <d v="2024-02-27T00:00:00"/>
    <s v="CUST1113"/>
    <x v="4"/>
    <s v="STORE8"/>
    <n v="1"/>
    <n v="437.12"/>
    <n v="0.21"/>
    <s v="Credit Card"/>
    <n v="436.91"/>
  </r>
  <r>
    <s v="SALE956"/>
    <d v="2024-07-13T00:00:00"/>
    <s v="CUST1357"/>
    <x v="12"/>
    <s v="STORE6"/>
    <n v="3"/>
    <n v="23.37"/>
    <n v="0.15"/>
    <s v="PayPal"/>
    <n v="69.959999999999994"/>
  </r>
  <r>
    <s v="SALE957"/>
    <d v="2025-04-14T00:00:00"/>
    <s v="CUST1187"/>
    <x v="14"/>
    <s v="STORE8"/>
    <n v="1"/>
    <n v="579.69000000000005"/>
    <n v="0.02"/>
    <s v="Credit Card"/>
    <n v="579.67000000000007"/>
  </r>
  <r>
    <s v="SALE958"/>
    <d v="2024-12-13T00:00:00"/>
    <s v="CUST1430"/>
    <x v="36"/>
    <s v="STORE14"/>
    <n v="3"/>
    <n v="240.51"/>
    <n v="7.0000000000000007E-2"/>
    <s v="Credit Card"/>
    <n v="721.45999999999992"/>
  </r>
  <r>
    <s v="SALE959"/>
    <d v="2025-08-24T00:00:00"/>
    <s v="CUST1382"/>
    <x v="60"/>
    <s v="STORE14"/>
    <n v="2"/>
    <n v="855.4"/>
    <n v="0.08"/>
    <s v="COD"/>
    <n v="1710.72"/>
  </r>
  <r>
    <s v="SALE960"/>
    <d v="2023-10-28T00:00:00"/>
    <s v="CUST1007"/>
    <x v="64"/>
    <s v="STORE7"/>
    <n v="1"/>
    <n v="537.26"/>
    <n v="0.09"/>
    <s v="Credit Card"/>
    <n v="537.16999999999996"/>
  </r>
  <r>
    <s v="SALE961"/>
    <d v="2024-12-11T00:00:00"/>
    <s v="CUST1384"/>
    <x v="69"/>
    <s v="STORE10"/>
    <n v="3"/>
    <n v="918.26"/>
    <n v="0.17"/>
    <s v="COD"/>
    <n v="2754.6099999999997"/>
  </r>
  <r>
    <s v="SALE962"/>
    <d v="2024-06-29T00:00:00"/>
    <s v="CUST1095"/>
    <x v="96"/>
    <s v="STORE9"/>
    <n v="4"/>
    <n v="579.70000000000005"/>
    <n v="0.18"/>
    <s v="PayPal"/>
    <n v="2318.6200000000003"/>
  </r>
  <r>
    <s v="SALE963"/>
    <d v="2025-02-22T00:00:00"/>
    <s v="CUST1145"/>
    <x v="19"/>
    <s v="STORE6"/>
    <n v="1"/>
    <n v="824.32"/>
    <n v="0.18"/>
    <s v="Credit Card"/>
    <n v="824.1400000000001"/>
  </r>
  <r>
    <s v="SALE964"/>
    <d v="2025-01-25T00:00:00"/>
    <s v="CUST1109"/>
    <x v="54"/>
    <s v="STORE15"/>
    <n v="4"/>
    <n v="614.99"/>
    <n v="0.16"/>
    <s v="PayPal"/>
    <n v="2459.8000000000002"/>
  </r>
  <r>
    <s v="SALE965"/>
    <d v="2025-03-14T00:00:00"/>
    <s v="CUST1128"/>
    <x v="85"/>
    <s v="STORE0"/>
    <n v="4"/>
    <n v="189.21"/>
    <n v="0.06"/>
    <s v="COD"/>
    <n v="756.78000000000009"/>
  </r>
  <r>
    <s v="SALE966"/>
    <d v="2024-12-03T00:00:00"/>
    <s v="CUST1154"/>
    <x v="85"/>
    <s v="STORE14"/>
    <n v="2"/>
    <n v="233.33"/>
    <n v="0.05"/>
    <s v="Credit Card"/>
    <n v="466.61"/>
  </r>
  <r>
    <s v="SALE967"/>
    <d v="2025-05-06T00:00:00"/>
    <s v="CUST1248"/>
    <x v="11"/>
    <s v="STORE18"/>
    <n v="3"/>
    <n v="529.89"/>
    <n v="0.21"/>
    <s v="Credit Card"/>
    <n v="1589.46"/>
  </r>
  <r>
    <s v="SALE968"/>
    <d v="2024-08-14T00:00:00"/>
    <s v="CUST1489"/>
    <x v="80"/>
    <s v="STORE1"/>
    <n v="2"/>
    <n v="954.1"/>
    <n v="0.17"/>
    <s v="PayPal"/>
    <n v="1908.03"/>
  </r>
  <r>
    <s v="SALE969"/>
    <d v="2023-12-14T00:00:00"/>
    <s v="CUST1323"/>
    <x v="15"/>
    <s v="STORE7"/>
    <n v="1"/>
    <n v="370.04"/>
    <n v="0.04"/>
    <s v="COD"/>
    <n v="370"/>
  </r>
  <r>
    <s v="SALE970"/>
    <d v="2024-01-06T00:00:00"/>
    <s v="CUST1061"/>
    <x v="99"/>
    <s v="STORE19"/>
    <n v="4"/>
    <n v="492.71"/>
    <n v="0.08"/>
    <s v="Credit Card"/>
    <n v="1970.76"/>
  </r>
  <r>
    <s v="SALE971"/>
    <d v="2024-08-26T00:00:00"/>
    <s v="CUST1280"/>
    <x v="52"/>
    <s v="STORE13"/>
    <n v="4"/>
    <n v="853.26"/>
    <n v="0.24"/>
    <s v="COD"/>
    <n v="3412.8"/>
  </r>
  <r>
    <s v="SALE972"/>
    <d v="2025-03-24T00:00:00"/>
    <s v="CUST1406"/>
    <x v="58"/>
    <s v="STORE16"/>
    <n v="1"/>
    <n v="402.47"/>
    <n v="0.19"/>
    <s v="PayPal"/>
    <n v="402.28000000000003"/>
  </r>
  <r>
    <s v="SALE973"/>
    <d v="2024-01-20T00:00:00"/>
    <s v="CUST1402"/>
    <x v="59"/>
    <s v="STORE18"/>
    <n v="2"/>
    <n v="528.29999999999995"/>
    <n v="0.24"/>
    <s v="Credit Card"/>
    <n v="1056.3599999999999"/>
  </r>
  <r>
    <s v="SALE974"/>
    <d v="2025-01-10T00:00:00"/>
    <s v="CUST1444"/>
    <x v="31"/>
    <s v="STORE6"/>
    <n v="4"/>
    <n v="599.85"/>
    <n v="0.25"/>
    <s v="Credit Card"/>
    <n v="2399.15"/>
  </r>
  <r>
    <s v="SALE975"/>
    <d v="2023-12-21T00:00:00"/>
    <s v="CUST1303"/>
    <x v="30"/>
    <s v="STORE9"/>
    <n v="2"/>
    <n v="61.42"/>
    <n v="0.08"/>
    <s v="PayPal"/>
    <n v="122.76"/>
  </r>
  <r>
    <s v="SALE976"/>
    <d v="2025-02-05T00:00:00"/>
    <s v="CUST1249"/>
    <x v="46"/>
    <s v="STORE10"/>
    <n v="2"/>
    <n v="466.42"/>
    <n v="0.12"/>
    <s v="PayPal"/>
    <n v="932.72"/>
  </r>
  <r>
    <s v="SALE977"/>
    <d v="2025-07-19T00:00:00"/>
    <s v="CUST1099"/>
    <x v="45"/>
    <s v="STORE5"/>
    <n v="4"/>
    <n v="540.69000000000005"/>
    <n v="0.09"/>
    <s v="COD"/>
    <n v="2162.67"/>
  </r>
  <r>
    <s v="SALE978"/>
    <d v="2025-03-21T00:00:00"/>
    <s v="CUST1298"/>
    <x v="46"/>
    <s v="STORE13"/>
    <n v="3"/>
    <n v="677.46"/>
    <n v="0.05"/>
    <s v="Credit Card"/>
    <n v="2032.3300000000002"/>
  </r>
  <r>
    <s v="SALE979"/>
    <d v="2025-04-24T00:00:00"/>
    <s v="CUST1328"/>
    <x v="39"/>
    <s v="STORE1"/>
    <n v="3"/>
    <n v="614.63"/>
    <n v="0.06"/>
    <s v="PayPal"/>
    <n v="1843.83"/>
  </r>
  <r>
    <s v="SALE980"/>
    <d v="2023-12-12T00:00:00"/>
    <s v="CUST1232"/>
    <x v="73"/>
    <s v="STORE8"/>
    <n v="4"/>
    <n v="649.52"/>
    <n v="0.11"/>
    <s v="Credit Card"/>
    <n v="2597.9699999999998"/>
  </r>
  <r>
    <s v="SALE981"/>
    <d v="2024-07-08T00:00:00"/>
    <s v="CUST1445"/>
    <x v="65"/>
    <s v="STORE8"/>
    <n v="2"/>
    <n v="943.93"/>
    <n v="0.22"/>
    <s v="PayPal"/>
    <n v="1887.6399999999999"/>
  </r>
  <r>
    <s v="SALE982"/>
    <d v="2023-10-29T00:00:00"/>
    <s v="CUST1165"/>
    <x v="45"/>
    <s v="STORE8"/>
    <n v="4"/>
    <n v="538.73"/>
    <n v="0.03"/>
    <s v="Credit Card"/>
    <n v="2154.89"/>
  </r>
  <r>
    <s v="SALE983"/>
    <d v="2024-05-20T00:00:00"/>
    <s v="CUST1088"/>
    <x v="73"/>
    <s v="STORE8"/>
    <n v="2"/>
    <n v="853.93"/>
    <n v="0.01"/>
    <s v="PayPal"/>
    <n v="1707.85"/>
  </r>
  <r>
    <s v="SALE984"/>
    <d v="2025-09-14T00:00:00"/>
    <s v="CUST1491"/>
    <x v="35"/>
    <s v="STORE4"/>
    <n v="4"/>
    <n v="465.42"/>
    <n v="0.26"/>
    <s v="COD"/>
    <n v="1861.42"/>
  </r>
  <r>
    <s v="SALE985"/>
    <d v="2025-04-11T00:00:00"/>
    <s v="CUST1055"/>
    <x v="55"/>
    <s v="STORE11"/>
    <n v="4"/>
    <n v="880.26"/>
    <n v="0.11"/>
    <s v="COD"/>
    <n v="3520.93"/>
  </r>
  <r>
    <s v="SALE986"/>
    <d v="2024-05-17T00:00:00"/>
    <s v="CUST1483"/>
    <x v="69"/>
    <s v="STORE11"/>
    <n v="3"/>
    <n v="461.02"/>
    <n v="0.28999999999999998"/>
    <s v="PayPal"/>
    <n v="1382.77"/>
  </r>
  <r>
    <s v="SALE987"/>
    <d v="2024-10-13T00:00:00"/>
    <s v="CUST1026"/>
    <x v="60"/>
    <s v="STORE13"/>
    <n v="1"/>
    <n v="531.99"/>
    <n v="0.17"/>
    <s v="PayPal"/>
    <n v="531.82000000000005"/>
  </r>
  <r>
    <s v="SALE988"/>
    <d v="2024-07-13T00:00:00"/>
    <s v="CUST1004"/>
    <x v="44"/>
    <s v="STORE17"/>
    <n v="2"/>
    <n v="274.08999999999997"/>
    <n v="0.13"/>
    <s v="PayPal"/>
    <n v="548.04999999999995"/>
  </r>
  <r>
    <s v="SALE989"/>
    <d v="2025-02-06T00:00:00"/>
    <s v="CUST1443"/>
    <x v="12"/>
    <s v="STORE10"/>
    <n v="1"/>
    <n v="66.14"/>
    <n v="0.14000000000000001"/>
    <s v="COD"/>
    <n v="66"/>
  </r>
  <r>
    <s v="SALE990"/>
    <d v="2025-08-06T00:00:00"/>
    <s v="CUST1077"/>
    <x v="42"/>
    <s v="STORE9"/>
    <n v="3"/>
    <n v="955.82"/>
    <n v="0.16"/>
    <s v="COD"/>
    <n v="2867.3"/>
  </r>
  <r>
    <s v="SALE991"/>
    <d v="2024-05-20T00:00:00"/>
    <s v="CUST1319"/>
    <x v="62"/>
    <s v="STORE12"/>
    <n v="1"/>
    <n v="904.92"/>
    <n v="0.13"/>
    <s v="Credit Card"/>
    <n v="904.79"/>
  </r>
  <r>
    <s v="SALE992"/>
    <d v="2024-10-10T00:00:00"/>
    <s v="CUST1000"/>
    <x v="43"/>
    <s v="STORE7"/>
    <n v="3"/>
    <n v="490.02"/>
    <n v="0.26"/>
    <s v="Credit Card"/>
    <n v="1469.8"/>
  </r>
  <r>
    <s v="SALE993"/>
    <d v="2024-02-18T00:00:00"/>
    <s v="CUST1363"/>
    <x v="46"/>
    <s v="STORE6"/>
    <n v="2"/>
    <n v="957.54"/>
    <n v="0.1"/>
    <s v="COD"/>
    <n v="1914.98"/>
  </r>
  <r>
    <s v="SALE994"/>
    <d v="2025-09-26T00:00:00"/>
    <s v="CUST1329"/>
    <x v="8"/>
    <s v="STORE13"/>
    <n v="2"/>
    <n v="314.39999999999998"/>
    <n v="7.0000000000000007E-2"/>
    <s v="PayPal"/>
    <n v="628.7299999999999"/>
  </r>
  <r>
    <s v="SALE995"/>
    <d v="2024-03-22T00:00:00"/>
    <s v="CUST1394"/>
    <x v="10"/>
    <s v="STORE6"/>
    <n v="3"/>
    <n v="480.11"/>
    <n v="0.11"/>
    <s v="PayPal"/>
    <n v="1440.22"/>
  </r>
  <r>
    <s v="SALE996"/>
    <d v="2024-10-14T00:00:00"/>
    <s v="CUST1388"/>
    <x v="70"/>
    <s v="STORE6"/>
    <n v="4"/>
    <n v="826.55"/>
    <n v="0.28000000000000003"/>
    <s v="Credit Card"/>
    <n v="3305.9199999999996"/>
  </r>
  <r>
    <s v="SALE997"/>
    <d v="2025-05-28T00:00:00"/>
    <s v="CUST1190"/>
    <x v="16"/>
    <s v="STORE3"/>
    <n v="3"/>
    <n v="530.16999999999996"/>
    <n v="0.18"/>
    <s v="PayPal"/>
    <n v="1590.3299999999997"/>
  </r>
  <r>
    <s v="SALE998"/>
    <d v="2024-08-18T00:00:00"/>
    <s v="CUST1407"/>
    <x v="13"/>
    <s v="STORE17"/>
    <n v="3"/>
    <n v="336.17"/>
    <n v="0.04"/>
    <s v="COD"/>
    <n v="1008.47"/>
  </r>
  <r>
    <s v="SALE999"/>
    <d v="2024-01-13T00:00:00"/>
    <s v="CUST1421"/>
    <x v="82"/>
    <s v="STORE8"/>
    <n v="4"/>
    <n v="22.51"/>
    <n v="0.27"/>
    <s v="PayPal"/>
    <n v="89.77000000000001"/>
  </r>
  <r>
    <s v="SALE1000"/>
    <d v="2024-06-13T00:00:00"/>
    <s v="CUST1190"/>
    <x v="4"/>
    <s v="STORE2"/>
    <n v="2"/>
    <n v="909.51"/>
    <n v="0.27"/>
    <s v="Credit Card"/>
    <n v="1818.75"/>
  </r>
  <r>
    <s v="SALE1001"/>
    <d v="2025-04-29T00:00:00"/>
    <s v="CUST1052"/>
    <x v="20"/>
    <s v="STORE14"/>
    <n v="4"/>
    <n v="593.84"/>
    <n v="0.24"/>
    <s v="PayPal"/>
    <n v="2375.1200000000003"/>
  </r>
  <r>
    <s v="SALE1002"/>
    <d v="2024-10-01T00:00:00"/>
    <s v="CUST1109"/>
    <x v="78"/>
    <s v="STORE10"/>
    <n v="3"/>
    <n v="909.11"/>
    <n v="0.23"/>
    <s v="COD"/>
    <n v="2727.1"/>
  </r>
  <r>
    <s v="SALE1003"/>
    <d v="2024-09-07T00:00:00"/>
    <s v="CUST1399"/>
    <x v="10"/>
    <s v="STORE1"/>
    <n v="4"/>
    <n v="996.85"/>
    <n v="0.24"/>
    <s v="PayPal"/>
    <n v="3987.1600000000003"/>
  </r>
  <r>
    <s v="SALE1004"/>
    <d v="2025-06-26T00:00:00"/>
    <s v="CUST1300"/>
    <x v="90"/>
    <s v="STORE17"/>
    <n v="1"/>
    <n v="522.69000000000005"/>
    <n v="0.06"/>
    <s v="COD"/>
    <n v="522.63000000000011"/>
  </r>
  <r>
    <s v="SALE1005"/>
    <d v="2024-04-23T00:00:00"/>
    <s v="CUST1194"/>
    <x v="59"/>
    <s v="STORE3"/>
    <n v="3"/>
    <n v="261.05"/>
    <n v="0.12"/>
    <s v="PayPal"/>
    <n v="783.03000000000009"/>
  </r>
  <r>
    <s v="SALE1006"/>
    <d v="2025-09-18T00:00:00"/>
    <s v="CUST1087"/>
    <x v="34"/>
    <s v="STORE17"/>
    <n v="3"/>
    <n v="644.73"/>
    <n v="0.01"/>
    <s v="COD"/>
    <n v="1934.18"/>
  </r>
  <r>
    <s v="SALE1007"/>
    <d v="2023-10-18T00:00:00"/>
    <s v="CUST1198"/>
    <x v="28"/>
    <s v="STORE2"/>
    <n v="2"/>
    <n v="541.52"/>
    <n v="0.26"/>
    <s v="PayPal"/>
    <n v="1082.78"/>
  </r>
  <r>
    <s v="SALE1008"/>
    <d v="2023-11-29T00:00:00"/>
    <s v="CUST1426"/>
    <x v="81"/>
    <s v="STORE10"/>
    <n v="1"/>
    <n v="395.18"/>
    <n v="0.09"/>
    <s v="PayPal"/>
    <n v="395.09000000000003"/>
  </r>
  <r>
    <s v="SALE1009"/>
    <d v="2025-03-24T00:00:00"/>
    <s v="CUST1100"/>
    <x v="67"/>
    <s v="STORE8"/>
    <n v="4"/>
    <n v="56.37"/>
    <n v="0.17"/>
    <s v="Credit Card"/>
    <n v="225.31"/>
  </r>
  <r>
    <s v="SALE1010"/>
    <d v="2025-09-08T00:00:00"/>
    <s v="CUST1209"/>
    <x v="29"/>
    <s v="STORE9"/>
    <n v="4"/>
    <n v="202.59"/>
    <n v="0.06"/>
    <s v="COD"/>
    <n v="810.30000000000007"/>
  </r>
  <r>
    <s v="SALE1011"/>
    <d v="2024-11-05T00:00:00"/>
    <s v="CUST1004"/>
    <x v="82"/>
    <s v="STORE5"/>
    <n v="2"/>
    <n v="358.36"/>
    <n v="0.05"/>
    <s v="PayPal"/>
    <n v="716.67000000000007"/>
  </r>
  <r>
    <s v="SALE1012"/>
    <d v="2024-08-31T00:00:00"/>
    <s v="CUST1072"/>
    <x v="92"/>
    <s v="STORE18"/>
    <n v="4"/>
    <n v="85.62"/>
    <n v="0.28000000000000003"/>
    <s v="COD"/>
    <n v="342.20000000000005"/>
  </r>
  <r>
    <s v="SALE1013"/>
    <d v="2024-06-16T00:00:00"/>
    <s v="CUST1185"/>
    <x v="84"/>
    <s v="STORE17"/>
    <n v="4"/>
    <n v="929.26"/>
    <n v="0.23"/>
    <s v="PayPal"/>
    <n v="3716.81"/>
  </r>
  <r>
    <s v="SALE1014"/>
    <d v="2025-01-24T00:00:00"/>
    <s v="CUST1309"/>
    <x v="17"/>
    <s v="STORE13"/>
    <n v="2"/>
    <n v="92.64"/>
    <n v="0.14000000000000001"/>
    <s v="COD"/>
    <n v="185.14000000000001"/>
  </r>
  <r>
    <s v="SALE1015"/>
    <d v="2025-03-09T00:00:00"/>
    <s v="CUST1248"/>
    <x v="85"/>
    <s v="STORE4"/>
    <n v="4"/>
    <n v="139.05000000000001"/>
    <n v="0.28999999999999998"/>
    <s v="COD"/>
    <n v="555.91000000000008"/>
  </r>
  <r>
    <s v="SALE1016"/>
    <d v="2024-06-18T00:00:00"/>
    <s v="CUST1140"/>
    <x v="27"/>
    <s v="STORE4"/>
    <n v="3"/>
    <n v="155.87"/>
    <n v="0.03"/>
    <s v="COD"/>
    <n v="467.58000000000004"/>
  </r>
  <r>
    <s v="SALE1017"/>
    <d v="2025-06-29T00:00:00"/>
    <s v="CUST1442"/>
    <x v="13"/>
    <s v="STORE16"/>
    <n v="4"/>
    <n v="115.42"/>
    <n v="0.03"/>
    <s v="COD"/>
    <n v="461.65000000000003"/>
  </r>
  <r>
    <s v="SALE1018"/>
    <d v="2025-06-15T00:00:00"/>
    <s v="CUST1122"/>
    <x v="40"/>
    <s v="STORE6"/>
    <n v="3"/>
    <n v="593.62"/>
    <n v="0.08"/>
    <s v="Credit Card"/>
    <n v="1780.7800000000002"/>
  </r>
  <r>
    <s v="SALE1019"/>
    <d v="2025-03-17T00:00:00"/>
    <s v="CUST1353"/>
    <x v="49"/>
    <s v="STORE4"/>
    <n v="2"/>
    <n v="825.04"/>
    <n v="0.2"/>
    <s v="Credit Card"/>
    <n v="1649.8799999999999"/>
  </r>
  <r>
    <s v="SALE1020"/>
    <d v="2024-01-31T00:00:00"/>
    <s v="CUST1464"/>
    <x v="60"/>
    <s v="STORE13"/>
    <n v="1"/>
    <n v="963.76"/>
    <n v="0.14000000000000001"/>
    <s v="PayPal"/>
    <n v="963.62"/>
  </r>
  <r>
    <s v="SALE1021"/>
    <d v="2024-05-03T00:00:00"/>
    <s v="CUST1292"/>
    <x v="76"/>
    <s v="STORE6"/>
    <n v="1"/>
    <n v="238.24"/>
    <n v="0.12"/>
    <s v="PayPal"/>
    <n v="238.12"/>
  </r>
  <r>
    <s v="SALE1022"/>
    <d v="2024-12-18T00:00:00"/>
    <s v="CUST1457"/>
    <x v="74"/>
    <s v="STORE16"/>
    <n v="1"/>
    <n v="756.63"/>
    <n v="0.04"/>
    <s v="PayPal"/>
    <n v="756.59"/>
  </r>
  <r>
    <s v="SALE1023"/>
    <d v="2025-07-07T00:00:00"/>
    <s v="CUST1019"/>
    <x v="47"/>
    <s v="STORE7"/>
    <n v="3"/>
    <n v="159.76"/>
    <n v="0.22"/>
    <s v="Credit Card"/>
    <n v="479.05999999999995"/>
  </r>
  <r>
    <s v="SALE1024"/>
    <d v="2024-03-03T00:00:00"/>
    <s v="CUST1368"/>
    <x v="98"/>
    <s v="STORE8"/>
    <n v="1"/>
    <n v="329.94"/>
    <n v="0.14000000000000001"/>
    <s v="COD"/>
    <n v="329.8"/>
  </r>
  <r>
    <s v="SALE1025"/>
    <d v="2025-03-04T00:00:00"/>
    <s v="CUST1060"/>
    <x v="53"/>
    <s v="STORE8"/>
    <n v="1"/>
    <n v="234.06"/>
    <n v="0.11"/>
    <s v="PayPal"/>
    <n v="233.95"/>
  </r>
  <r>
    <s v="SALE1026"/>
    <d v="2023-12-18T00:00:00"/>
    <s v="CUST1317"/>
    <x v="82"/>
    <s v="STORE0"/>
    <n v="2"/>
    <n v="773.75"/>
    <n v="0.16"/>
    <s v="PayPal"/>
    <n v="1547.34"/>
  </r>
  <r>
    <s v="SALE1027"/>
    <d v="2024-05-10T00:00:00"/>
    <s v="CUST1436"/>
    <x v="40"/>
    <s v="STORE18"/>
    <n v="1"/>
    <n v="73.88"/>
    <n v="0.04"/>
    <s v="Credit Card"/>
    <n v="73.839999999999989"/>
  </r>
  <r>
    <s v="SALE1028"/>
    <d v="2024-02-15T00:00:00"/>
    <s v="CUST1005"/>
    <x v="56"/>
    <s v="STORE18"/>
    <n v="1"/>
    <n v="859.3"/>
    <n v="0.16"/>
    <s v="PayPal"/>
    <n v="859.14"/>
  </r>
  <r>
    <s v="SALE1029"/>
    <d v="2024-09-29T00:00:00"/>
    <s v="CUST1129"/>
    <x v="82"/>
    <s v="STORE6"/>
    <n v="4"/>
    <n v="762.43"/>
    <n v="0.05"/>
    <s v="Credit Card"/>
    <n v="3049.6699999999996"/>
  </r>
  <r>
    <s v="SALE1030"/>
    <d v="2024-05-12T00:00:00"/>
    <s v="CUST1124"/>
    <x v="78"/>
    <s v="STORE0"/>
    <n v="1"/>
    <n v="328.51"/>
    <n v="0.2"/>
    <s v="COD"/>
    <n v="328.31"/>
  </r>
  <r>
    <s v="SALE1031"/>
    <d v="2025-03-03T00:00:00"/>
    <s v="CUST1274"/>
    <x v="38"/>
    <s v="STORE4"/>
    <n v="1"/>
    <n v="34.51"/>
    <n v="0.04"/>
    <s v="COD"/>
    <n v="34.47"/>
  </r>
  <r>
    <s v="SALE1032"/>
    <d v="2023-11-20T00:00:00"/>
    <s v="CUST1105"/>
    <x v="46"/>
    <s v="STORE11"/>
    <n v="3"/>
    <n v="663.73"/>
    <n v="0.06"/>
    <s v="COD"/>
    <n v="1991.13"/>
  </r>
  <r>
    <s v="SALE1033"/>
    <d v="2024-07-06T00:00:00"/>
    <s v="CUST1246"/>
    <x v="9"/>
    <s v="STORE9"/>
    <n v="1"/>
    <n v="409.41"/>
    <n v="0.13"/>
    <s v="PayPal"/>
    <n v="409.28000000000003"/>
  </r>
  <r>
    <s v="SALE1034"/>
    <d v="2025-03-11T00:00:00"/>
    <s v="CUST1092"/>
    <x v="36"/>
    <s v="STORE3"/>
    <n v="3"/>
    <n v="461.03"/>
    <n v="0.11"/>
    <s v="PayPal"/>
    <n v="1382.98"/>
  </r>
  <r>
    <s v="SALE1035"/>
    <d v="2024-04-12T00:00:00"/>
    <s v="CUST1368"/>
    <x v="46"/>
    <s v="STORE14"/>
    <n v="2"/>
    <n v="760.14"/>
    <n v="0.02"/>
    <s v="COD"/>
    <n v="1520.26"/>
  </r>
  <r>
    <s v="SALE1036"/>
    <d v="2025-04-26T00:00:00"/>
    <s v="CUST1278"/>
    <x v="34"/>
    <s v="STORE1"/>
    <n v="3"/>
    <n v="688.76"/>
    <n v="0.12"/>
    <s v="PayPal"/>
    <n v="2066.16"/>
  </r>
  <r>
    <s v="SALE1037"/>
    <d v="2025-05-02T00:00:00"/>
    <s v="CUST1159"/>
    <x v="19"/>
    <s v="STORE9"/>
    <n v="2"/>
    <n v="257.77999999999997"/>
    <n v="0.05"/>
    <s v="Credit Card"/>
    <n v="515.51"/>
  </r>
  <r>
    <s v="SALE1038"/>
    <d v="2024-04-18T00:00:00"/>
    <s v="CUST1052"/>
    <x v="27"/>
    <s v="STORE7"/>
    <n v="2"/>
    <n v="314.29000000000002"/>
    <n v="0.19"/>
    <s v="COD"/>
    <n v="628.39"/>
  </r>
  <r>
    <s v="SALE1039"/>
    <d v="2024-08-16T00:00:00"/>
    <s v="CUST1155"/>
    <x v="18"/>
    <s v="STORE14"/>
    <n v="3"/>
    <n v="336.09"/>
    <n v="0.01"/>
    <s v="PayPal"/>
    <n v="1008.26"/>
  </r>
  <r>
    <s v="SALE1040"/>
    <d v="2025-07-23T00:00:00"/>
    <s v="CUST1002"/>
    <x v="28"/>
    <s v="STORE17"/>
    <n v="3"/>
    <n v="202.07"/>
    <n v="0.23"/>
    <s v="PayPal"/>
    <n v="605.98"/>
  </r>
  <r>
    <s v="SALE1041"/>
    <d v="2025-05-04T00:00:00"/>
    <s v="CUST1310"/>
    <x v="53"/>
    <s v="STORE8"/>
    <n v="2"/>
    <n v="485.25"/>
    <n v="0.28000000000000003"/>
    <s v="Credit Card"/>
    <n v="970.22"/>
  </r>
  <r>
    <s v="SALE1042"/>
    <d v="2025-09-06T00:00:00"/>
    <s v="CUST1171"/>
    <x v="28"/>
    <s v="STORE10"/>
    <n v="4"/>
    <n v="552.38"/>
    <n v="0.1"/>
    <s v="PayPal"/>
    <n v="2209.42"/>
  </r>
  <r>
    <s v="SALE1043"/>
    <d v="2023-11-21T00:00:00"/>
    <s v="CUST1107"/>
    <x v="87"/>
    <s v="STORE17"/>
    <n v="4"/>
    <n v="377.26"/>
    <n v="0.22"/>
    <s v="COD"/>
    <n v="1508.82"/>
  </r>
  <r>
    <s v="SALE1044"/>
    <d v="2023-11-27T00:00:00"/>
    <s v="CUST1053"/>
    <x v="44"/>
    <s v="STORE19"/>
    <n v="4"/>
    <n v="189.07"/>
    <n v="0.1"/>
    <s v="COD"/>
    <n v="756.18"/>
  </r>
  <r>
    <s v="SALE1045"/>
    <d v="2025-06-10T00:00:00"/>
    <s v="CUST1499"/>
    <x v="37"/>
    <s v="STORE4"/>
    <n v="3"/>
    <n v="272.27"/>
    <n v="0.01"/>
    <s v="Credit Card"/>
    <n v="816.8"/>
  </r>
  <r>
    <s v="SALE1046"/>
    <d v="2025-05-29T00:00:00"/>
    <s v="CUST1264"/>
    <x v="80"/>
    <s v="STORE11"/>
    <n v="1"/>
    <n v="209.39"/>
    <n v="0.28000000000000003"/>
    <s v="PayPal"/>
    <n v="209.10999999999999"/>
  </r>
  <r>
    <s v="SALE1047"/>
    <d v="2023-12-28T00:00:00"/>
    <s v="CUST1053"/>
    <x v="61"/>
    <s v="STORE9"/>
    <n v="1"/>
    <n v="813.87"/>
    <n v="0.23"/>
    <s v="Credit Card"/>
    <n v="813.64"/>
  </r>
  <r>
    <s v="SALE1048"/>
    <d v="2025-05-06T00:00:00"/>
    <s v="CUST1257"/>
    <x v="77"/>
    <s v="STORE0"/>
    <n v="1"/>
    <n v="143.69999999999999"/>
    <n v="0.19"/>
    <s v="PayPal"/>
    <n v="143.51"/>
  </r>
  <r>
    <s v="SALE1049"/>
    <d v="2024-04-03T00:00:00"/>
    <s v="CUST1470"/>
    <x v="54"/>
    <s v="STORE1"/>
    <n v="4"/>
    <n v="837.34"/>
    <n v="0.05"/>
    <s v="PayPal"/>
    <n v="3349.31"/>
  </r>
  <r>
    <s v="SALE1050"/>
    <d v="2025-08-09T00:00:00"/>
    <s v="CUST1120"/>
    <x v="5"/>
    <s v="STORE19"/>
    <n v="1"/>
    <n v="151.66"/>
    <n v="0.16"/>
    <s v="COD"/>
    <n v="151.5"/>
  </r>
  <r>
    <s v="SALE1051"/>
    <d v="2025-03-04T00:00:00"/>
    <s v="CUST1499"/>
    <x v="38"/>
    <s v="STORE8"/>
    <n v="3"/>
    <n v="961.4"/>
    <n v="0.02"/>
    <s v="PayPal"/>
    <n v="2884.18"/>
  </r>
  <r>
    <s v="SALE1052"/>
    <d v="2024-07-30T00:00:00"/>
    <s v="CUST1370"/>
    <x v="1"/>
    <s v="STORE18"/>
    <n v="4"/>
    <n v="475.98"/>
    <n v="0.19"/>
    <s v="PayPal"/>
    <n v="1903.73"/>
  </r>
  <r>
    <s v="SALE1053"/>
    <d v="2024-09-16T00:00:00"/>
    <s v="CUST1380"/>
    <x v="48"/>
    <s v="STORE15"/>
    <n v="4"/>
    <n v="132.88999999999999"/>
    <n v="0.12"/>
    <s v="Credit Card"/>
    <n v="531.43999999999994"/>
  </r>
  <r>
    <s v="SALE1054"/>
    <d v="2025-07-12T00:00:00"/>
    <s v="CUST1437"/>
    <x v="68"/>
    <s v="STORE12"/>
    <n v="3"/>
    <n v="471.31"/>
    <n v="0"/>
    <s v="PayPal"/>
    <n v="1413.93"/>
  </r>
  <r>
    <s v="SALE1055"/>
    <d v="2024-05-29T00:00:00"/>
    <s v="CUST1464"/>
    <x v="3"/>
    <s v="STORE14"/>
    <n v="2"/>
    <n v="720.32"/>
    <n v="0.26"/>
    <s v="Credit Card"/>
    <n v="1440.38"/>
  </r>
  <r>
    <s v="SALE1056"/>
    <d v="2024-05-19T00:00:00"/>
    <s v="CUST1075"/>
    <x v="73"/>
    <s v="STORE18"/>
    <n v="4"/>
    <n v="99.92"/>
    <n v="0.11"/>
    <s v="COD"/>
    <n v="399.57"/>
  </r>
  <r>
    <s v="SALE1057"/>
    <d v="2025-08-04T00:00:00"/>
    <s v="CUST1067"/>
    <x v="31"/>
    <s v="STORE3"/>
    <n v="3"/>
    <n v="900.63"/>
    <n v="0.11"/>
    <s v="COD"/>
    <n v="2701.7799999999997"/>
  </r>
  <r>
    <s v="SALE1058"/>
    <d v="2024-12-03T00:00:00"/>
    <s v="CUST1442"/>
    <x v="54"/>
    <s v="STORE8"/>
    <n v="1"/>
    <n v="681.72"/>
    <n v="0.11"/>
    <s v="PayPal"/>
    <n v="681.61"/>
  </r>
  <r>
    <s v="SALE1059"/>
    <d v="2023-10-23T00:00:00"/>
    <s v="CUST1009"/>
    <x v="36"/>
    <s v="STORE13"/>
    <n v="2"/>
    <n v="838.22"/>
    <n v="0.3"/>
    <s v="Credit Card"/>
    <n v="1676.14"/>
  </r>
  <r>
    <s v="SALE1060"/>
    <d v="2025-05-20T00:00:00"/>
    <s v="CUST1194"/>
    <x v="72"/>
    <s v="STORE12"/>
    <n v="2"/>
    <n v="816.22"/>
    <n v="0.27"/>
    <s v="Credit Card"/>
    <n v="1632.17"/>
  </r>
  <r>
    <s v="SALE1061"/>
    <d v="2024-09-19T00:00:00"/>
    <s v="CUST1380"/>
    <x v="86"/>
    <s v="STORE7"/>
    <n v="2"/>
    <n v="654.12"/>
    <n v="0.27"/>
    <s v="PayPal"/>
    <n v="1307.97"/>
  </r>
  <r>
    <s v="SALE1062"/>
    <d v="2024-04-03T00:00:00"/>
    <s v="CUST1105"/>
    <x v="78"/>
    <s v="STORE13"/>
    <n v="4"/>
    <n v="528.22"/>
    <n v="0.2"/>
    <s v="PayPal"/>
    <n v="2112.6800000000003"/>
  </r>
  <r>
    <s v="SALE1063"/>
    <d v="2025-02-16T00:00:00"/>
    <s v="CUST1221"/>
    <x v="13"/>
    <s v="STORE7"/>
    <n v="4"/>
    <n v="36.72"/>
    <n v="7.0000000000000007E-2"/>
    <s v="COD"/>
    <n v="146.81"/>
  </r>
  <r>
    <s v="SALE1064"/>
    <d v="2024-09-10T00:00:00"/>
    <s v="CUST1370"/>
    <x v="36"/>
    <s v="STORE19"/>
    <n v="2"/>
    <n v="705.97"/>
    <n v="0.1"/>
    <s v="PayPal"/>
    <n v="1411.8400000000001"/>
  </r>
  <r>
    <s v="SALE1065"/>
    <d v="2025-03-20T00:00:00"/>
    <s v="CUST1023"/>
    <x v="43"/>
    <s v="STORE1"/>
    <n v="2"/>
    <n v="994.29"/>
    <n v="0.01"/>
    <s v="PayPal"/>
    <n v="1988.57"/>
  </r>
  <r>
    <s v="SALE1066"/>
    <d v="2024-11-12T00:00:00"/>
    <s v="CUST1421"/>
    <x v="80"/>
    <s v="STORE18"/>
    <n v="1"/>
    <n v="909.04"/>
    <n v="0.11"/>
    <s v="Credit Card"/>
    <n v="908.93"/>
  </r>
  <r>
    <s v="SALE1067"/>
    <d v="2024-02-12T00:00:00"/>
    <s v="CUST1349"/>
    <x v="13"/>
    <s v="STORE11"/>
    <n v="1"/>
    <n v="164.73"/>
    <n v="0.12"/>
    <s v="PayPal"/>
    <n v="164.60999999999999"/>
  </r>
  <r>
    <s v="SALE1068"/>
    <d v="2025-02-02T00:00:00"/>
    <s v="CUST1062"/>
    <x v="92"/>
    <s v="STORE7"/>
    <n v="2"/>
    <n v="606.35"/>
    <n v="0.16"/>
    <s v="COD"/>
    <n v="1212.54"/>
  </r>
  <r>
    <s v="SALE1069"/>
    <d v="2024-07-08T00:00:00"/>
    <s v="CUST1163"/>
    <x v="24"/>
    <s v="STORE4"/>
    <n v="3"/>
    <n v="904.19"/>
    <n v="0.09"/>
    <s v="Credit Card"/>
    <n v="2712.48"/>
  </r>
  <r>
    <s v="SALE1070"/>
    <d v="2024-10-11T00:00:00"/>
    <s v="CUST1151"/>
    <x v="57"/>
    <s v="STORE2"/>
    <n v="4"/>
    <n v="694.61"/>
    <n v="0.18"/>
    <s v="COD"/>
    <n v="2778.26"/>
  </r>
  <r>
    <s v="SALE1071"/>
    <d v="2023-10-16T00:00:00"/>
    <s v="CUST1225"/>
    <x v="41"/>
    <s v="STORE2"/>
    <n v="4"/>
    <n v="753.83"/>
    <n v="0.24"/>
    <s v="Credit Card"/>
    <n v="3015.0800000000004"/>
  </r>
  <r>
    <s v="SALE1072"/>
    <d v="2024-12-27T00:00:00"/>
    <s v="CUST1197"/>
    <x v="39"/>
    <s v="STORE8"/>
    <n v="1"/>
    <n v="66.22"/>
    <n v="0.02"/>
    <s v="Credit Card"/>
    <n v="66.2"/>
  </r>
  <r>
    <s v="SALE1073"/>
    <d v="2023-11-11T00:00:00"/>
    <s v="CUST1337"/>
    <x v="91"/>
    <s v="STORE14"/>
    <n v="2"/>
    <n v="891.8"/>
    <n v="0.28999999999999998"/>
    <s v="COD"/>
    <n v="1783.31"/>
  </r>
  <r>
    <s v="SALE1074"/>
    <d v="2024-05-16T00:00:00"/>
    <s v="CUST1363"/>
    <x v="28"/>
    <s v="STORE9"/>
    <n v="4"/>
    <n v="255.48"/>
    <n v="0.03"/>
    <s v="COD"/>
    <n v="1021.89"/>
  </r>
  <r>
    <s v="SALE1075"/>
    <d v="2024-10-28T00:00:00"/>
    <s v="CUST1301"/>
    <x v="94"/>
    <s v="STORE17"/>
    <n v="4"/>
    <n v="604.87"/>
    <n v="0.28000000000000003"/>
    <s v="PayPal"/>
    <n v="2419.1999999999998"/>
  </r>
  <r>
    <s v="SALE1076"/>
    <d v="2024-03-19T00:00:00"/>
    <s v="CUST1045"/>
    <x v="9"/>
    <s v="STORE17"/>
    <n v="3"/>
    <n v="623.82000000000005"/>
    <n v="0.13"/>
    <s v="COD"/>
    <n v="1871.33"/>
  </r>
  <r>
    <s v="SALE1077"/>
    <d v="2025-08-13T00:00:00"/>
    <s v="CUST1138"/>
    <x v="51"/>
    <s v="STORE16"/>
    <n v="3"/>
    <n v="575.24"/>
    <n v="0.12"/>
    <s v="COD"/>
    <n v="1725.6000000000001"/>
  </r>
  <r>
    <s v="SALE1078"/>
    <d v="2025-08-09T00:00:00"/>
    <s v="CUST1414"/>
    <x v="83"/>
    <s v="STORE11"/>
    <n v="1"/>
    <n v="769.4"/>
    <n v="0.16"/>
    <s v="Credit Card"/>
    <n v="769.24"/>
  </r>
  <r>
    <s v="SALE1079"/>
    <d v="2024-05-08T00:00:00"/>
    <s v="CUST1329"/>
    <x v="83"/>
    <s v="STORE17"/>
    <n v="1"/>
    <n v="227.28"/>
    <n v="0.13"/>
    <s v="COD"/>
    <n v="227.15"/>
  </r>
  <r>
    <s v="SALE1080"/>
    <d v="2024-03-10T00:00:00"/>
    <s v="CUST1051"/>
    <x v="95"/>
    <s v="STORE17"/>
    <n v="4"/>
    <n v="127.58"/>
    <n v="0.15"/>
    <s v="Credit Card"/>
    <n v="510.17"/>
  </r>
  <r>
    <s v="SALE1081"/>
    <d v="2025-02-14T00:00:00"/>
    <s v="CUST1418"/>
    <x v="38"/>
    <s v="STORE3"/>
    <n v="1"/>
    <n v="793.21"/>
    <n v="0.09"/>
    <s v="Credit Card"/>
    <n v="793.12"/>
  </r>
  <r>
    <s v="SALE1082"/>
    <d v="2025-08-02T00:00:00"/>
    <s v="CUST1301"/>
    <x v="50"/>
    <s v="STORE12"/>
    <n v="3"/>
    <n v="435.61"/>
    <n v="0.03"/>
    <s v="PayPal"/>
    <n v="1306.8"/>
  </r>
  <r>
    <s v="SALE1083"/>
    <d v="2024-08-27T00:00:00"/>
    <s v="CUST1385"/>
    <x v="35"/>
    <s v="STORE16"/>
    <n v="1"/>
    <n v="850.06"/>
    <n v="0.28999999999999998"/>
    <s v="PayPal"/>
    <n v="849.77"/>
  </r>
  <r>
    <s v="SALE1084"/>
    <d v="2024-02-08T00:00:00"/>
    <s v="CUST1347"/>
    <x v="30"/>
    <s v="STORE16"/>
    <n v="2"/>
    <n v="753.92"/>
    <n v="0.17"/>
    <s v="PayPal"/>
    <n v="1507.6699999999998"/>
  </r>
  <r>
    <s v="SALE1085"/>
    <d v="2024-01-20T00:00:00"/>
    <s v="CUST1488"/>
    <x v="83"/>
    <s v="STORE13"/>
    <n v="3"/>
    <n v="408.99"/>
    <n v="0.27"/>
    <s v="PayPal"/>
    <n v="1226.7"/>
  </r>
  <r>
    <s v="SALE1086"/>
    <d v="2024-10-02T00:00:00"/>
    <s v="CUST1285"/>
    <x v="71"/>
    <s v="STORE5"/>
    <n v="3"/>
    <n v="404.5"/>
    <n v="0.22"/>
    <s v="PayPal"/>
    <n v="1213.28"/>
  </r>
  <r>
    <s v="SALE1087"/>
    <d v="2023-11-09T00:00:00"/>
    <s v="CUST1380"/>
    <x v="11"/>
    <s v="STORE3"/>
    <n v="3"/>
    <n v="717.81"/>
    <n v="0.17"/>
    <s v="COD"/>
    <n v="2153.2599999999998"/>
  </r>
  <r>
    <s v="SALE1088"/>
    <d v="2023-12-24T00:00:00"/>
    <s v="CUST1251"/>
    <x v="94"/>
    <s v="STORE1"/>
    <n v="3"/>
    <n v="204.77"/>
    <n v="0.14000000000000001"/>
    <s v="Credit Card"/>
    <n v="614.17000000000007"/>
  </r>
  <r>
    <s v="SALE1089"/>
    <d v="2025-01-29T00:00:00"/>
    <s v="CUST1039"/>
    <x v="70"/>
    <s v="STORE18"/>
    <n v="4"/>
    <n v="106.23"/>
    <n v="0.28000000000000003"/>
    <s v="COD"/>
    <n v="424.64000000000004"/>
  </r>
  <r>
    <s v="SALE1090"/>
    <d v="2025-06-16T00:00:00"/>
    <s v="CUST1325"/>
    <x v="73"/>
    <s v="STORE5"/>
    <n v="2"/>
    <n v="769.48"/>
    <n v="0.11"/>
    <s v="PayPal"/>
    <n v="1538.8500000000001"/>
  </r>
  <r>
    <s v="SALE1091"/>
    <d v="2025-07-29T00:00:00"/>
    <s v="CUST1255"/>
    <x v="71"/>
    <s v="STORE13"/>
    <n v="2"/>
    <n v="714.21"/>
    <n v="0.14000000000000001"/>
    <s v="Credit Card"/>
    <n v="1428.28"/>
  </r>
  <r>
    <s v="SALE1092"/>
    <d v="2024-10-13T00:00:00"/>
    <s v="CUST1271"/>
    <x v="75"/>
    <s v="STORE15"/>
    <n v="4"/>
    <n v="632.24"/>
    <n v="0.25"/>
    <s v="PayPal"/>
    <n v="2528.71"/>
  </r>
  <r>
    <s v="SALE1093"/>
    <d v="2024-10-10T00:00:00"/>
    <s v="CUST1161"/>
    <x v="36"/>
    <s v="STORE3"/>
    <n v="2"/>
    <n v="845.27"/>
    <n v="0.18"/>
    <s v="PayPal"/>
    <n v="1690.36"/>
  </r>
  <r>
    <s v="SALE1094"/>
    <d v="2025-06-08T00:00:00"/>
    <s v="CUST1497"/>
    <x v="72"/>
    <s v="STORE13"/>
    <n v="1"/>
    <n v="575.94000000000005"/>
    <n v="0.17"/>
    <s v="Credit Card"/>
    <n v="575.7700000000001"/>
  </r>
  <r>
    <s v="SALE1095"/>
    <d v="2024-11-24T00:00:00"/>
    <s v="CUST1251"/>
    <x v="94"/>
    <s v="STORE15"/>
    <n v="1"/>
    <n v="907.97"/>
    <n v="0.26"/>
    <s v="COD"/>
    <n v="907.71"/>
  </r>
  <r>
    <s v="SALE1096"/>
    <d v="2025-02-07T00:00:00"/>
    <s v="CUST1266"/>
    <x v="42"/>
    <s v="STORE12"/>
    <n v="1"/>
    <n v="99.35"/>
    <n v="0.08"/>
    <s v="COD"/>
    <n v="99.27"/>
  </r>
  <r>
    <s v="SALE1097"/>
    <d v="2024-10-31T00:00:00"/>
    <s v="CUST1071"/>
    <x v="90"/>
    <s v="STORE3"/>
    <n v="2"/>
    <n v="374.42"/>
    <n v="0.21"/>
    <s v="COD"/>
    <n v="748.63"/>
  </r>
  <r>
    <s v="SALE1098"/>
    <d v="2025-07-31T00:00:00"/>
    <s v="CUST1481"/>
    <x v="5"/>
    <s v="STORE15"/>
    <n v="3"/>
    <n v="248.43"/>
    <n v="0.24"/>
    <s v="COD"/>
    <n v="745.05"/>
  </r>
  <r>
    <s v="SALE1099"/>
    <d v="2024-12-05T00:00:00"/>
    <s v="CUST1468"/>
    <x v="65"/>
    <s v="STORE1"/>
    <n v="1"/>
    <n v="784.46"/>
    <n v="0.14000000000000001"/>
    <s v="COD"/>
    <n v="784.32"/>
  </r>
  <r>
    <s v="SALE1100"/>
    <d v="2024-03-28T00:00:00"/>
    <s v="CUST1259"/>
    <x v="40"/>
    <s v="STORE10"/>
    <n v="3"/>
    <n v="70.88"/>
    <n v="0.27"/>
    <s v="COD"/>
    <n v="212.36999999999998"/>
  </r>
  <r>
    <s v="SALE1101"/>
    <d v="2024-12-15T00:00:00"/>
    <s v="CUST1110"/>
    <x v="67"/>
    <s v="STORE1"/>
    <n v="3"/>
    <n v="324.29000000000002"/>
    <n v="0.16"/>
    <s v="COD"/>
    <n v="972.71000000000015"/>
  </r>
  <r>
    <s v="SALE1102"/>
    <d v="2025-07-04T00:00:00"/>
    <s v="CUST1141"/>
    <x v="5"/>
    <s v="STORE3"/>
    <n v="4"/>
    <n v="243.92"/>
    <n v="0.02"/>
    <s v="PayPal"/>
    <n v="975.66"/>
  </r>
  <r>
    <s v="SALE1103"/>
    <d v="2023-11-27T00:00:00"/>
    <s v="CUST1375"/>
    <x v="77"/>
    <s v="STORE13"/>
    <n v="1"/>
    <n v="664.35"/>
    <n v="0"/>
    <s v="Credit Card"/>
    <n v="664.35"/>
  </r>
  <r>
    <s v="SALE1104"/>
    <d v="2024-06-25T00:00:00"/>
    <s v="CUST1384"/>
    <x v="39"/>
    <s v="STORE10"/>
    <n v="2"/>
    <n v="218.07"/>
    <n v="0.19"/>
    <s v="PayPal"/>
    <n v="435.95"/>
  </r>
  <r>
    <s v="SALE1105"/>
    <d v="2023-10-29T00:00:00"/>
    <s v="CUST1383"/>
    <x v="5"/>
    <s v="STORE3"/>
    <n v="4"/>
    <n v="921.83"/>
    <n v="0.27"/>
    <s v="Credit Card"/>
    <n v="3687.05"/>
  </r>
  <r>
    <s v="SALE1106"/>
    <d v="2025-01-04T00:00:00"/>
    <s v="CUST1168"/>
    <x v="57"/>
    <s v="STORE1"/>
    <n v="3"/>
    <n v="326.2"/>
    <n v="0.22"/>
    <s v="COD"/>
    <n v="978.37999999999988"/>
  </r>
  <r>
    <s v="SALE1107"/>
    <d v="2025-02-13T00:00:00"/>
    <s v="CUST1458"/>
    <x v="53"/>
    <s v="STORE19"/>
    <n v="1"/>
    <n v="244.25"/>
    <n v="0.09"/>
    <s v="PayPal"/>
    <n v="244.16"/>
  </r>
  <r>
    <s v="SALE1108"/>
    <d v="2024-06-05T00:00:00"/>
    <s v="CUST1369"/>
    <x v="86"/>
    <s v="STORE10"/>
    <n v="3"/>
    <n v="808.87"/>
    <n v="0.12"/>
    <s v="COD"/>
    <n v="2426.4900000000002"/>
  </r>
  <r>
    <s v="SALE1109"/>
    <d v="2024-04-05T00:00:00"/>
    <s v="CUST1338"/>
    <x v="45"/>
    <s v="STORE2"/>
    <n v="3"/>
    <n v="826.15"/>
    <n v="0"/>
    <s v="PayPal"/>
    <n v="2478.4499999999998"/>
  </r>
  <r>
    <s v="SALE1110"/>
    <d v="2024-12-26T00:00:00"/>
    <s v="CUST1187"/>
    <x v="10"/>
    <s v="STORE19"/>
    <n v="3"/>
    <n v="631.20000000000005"/>
    <n v="0.24"/>
    <s v="Credit Card"/>
    <n v="1893.3600000000001"/>
  </r>
  <r>
    <s v="SALE1111"/>
    <d v="2024-01-25T00:00:00"/>
    <s v="CUST1274"/>
    <x v="87"/>
    <s v="STORE10"/>
    <n v="1"/>
    <n v="937.01"/>
    <n v="7.0000000000000007E-2"/>
    <s v="Credit Card"/>
    <n v="936.93999999999994"/>
  </r>
  <r>
    <s v="SALE1112"/>
    <d v="2024-01-25T00:00:00"/>
    <s v="CUST1151"/>
    <x v="78"/>
    <s v="STORE5"/>
    <n v="2"/>
    <n v="644"/>
    <n v="0.04"/>
    <s v="PayPal"/>
    <n v="1287.96"/>
  </r>
  <r>
    <s v="SALE1113"/>
    <d v="2025-08-19T00:00:00"/>
    <s v="CUST1094"/>
    <x v="52"/>
    <s v="STORE5"/>
    <n v="3"/>
    <n v="629.58000000000004"/>
    <n v="0.05"/>
    <s v="Credit Card"/>
    <n v="1888.6900000000003"/>
  </r>
  <r>
    <s v="SALE1114"/>
    <d v="2025-05-14T00:00:00"/>
    <s v="CUST1466"/>
    <x v="72"/>
    <s v="STORE2"/>
    <n v="2"/>
    <n v="121.52"/>
    <n v="0.18"/>
    <s v="COD"/>
    <n v="242.85999999999999"/>
  </r>
  <r>
    <s v="SALE1115"/>
    <d v="2024-05-08T00:00:00"/>
    <s v="CUST1401"/>
    <x v="15"/>
    <s v="STORE19"/>
    <n v="2"/>
    <n v="549.83000000000004"/>
    <n v="7.0000000000000007E-2"/>
    <s v="PayPal"/>
    <n v="1099.5900000000001"/>
  </r>
  <r>
    <s v="SALE1116"/>
    <d v="2023-10-20T00:00:00"/>
    <s v="CUST1140"/>
    <x v="26"/>
    <s v="STORE8"/>
    <n v="3"/>
    <n v="278.38"/>
    <n v="0.03"/>
    <s v="Credit Card"/>
    <n v="835.11"/>
  </r>
  <r>
    <s v="SALE1117"/>
    <d v="2024-08-06T00:00:00"/>
    <s v="CUST1437"/>
    <x v="99"/>
    <s v="STORE3"/>
    <n v="4"/>
    <n v="723.66"/>
    <n v="0.03"/>
    <s v="PayPal"/>
    <n v="2894.6099999999997"/>
  </r>
  <r>
    <s v="SALE1118"/>
    <d v="2025-01-30T00:00:00"/>
    <s v="CUST1205"/>
    <x v="18"/>
    <s v="STORE9"/>
    <n v="1"/>
    <n v="724.74"/>
    <n v="0.15"/>
    <s v="PayPal"/>
    <n v="724.59"/>
  </r>
  <r>
    <s v="SALE1119"/>
    <d v="2023-12-11T00:00:00"/>
    <s v="CUST1455"/>
    <x v="39"/>
    <s v="STORE4"/>
    <n v="2"/>
    <n v="961.84"/>
    <n v="0.25"/>
    <s v="PayPal"/>
    <n v="1923.43"/>
  </r>
  <r>
    <s v="SALE1120"/>
    <d v="2024-06-03T00:00:00"/>
    <s v="CUST1020"/>
    <x v="92"/>
    <s v="STORE16"/>
    <n v="4"/>
    <n v="21.12"/>
    <n v="0.18"/>
    <s v="COD"/>
    <n v="84.3"/>
  </r>
  <r>
    <s v="SALE1121"/>
    <d v="2024-10-14T00:00:00"/>
    <s v="CUST1319"/>
    <x v="90"/>
    <s v="STORE4"/>
    <n v="3"/>
    <n v="819.93"/>
    <n v="0.08"/>
    <s v="PayPal"/>
    <n v="2459.71"/>
  </r>
  <r>
    <s v="SALE1122"/>
    <d v="2025-03-09T00:00:00"/>
    <s v="CUST1294"/>
    <x v="63"/>
    <s v="STORE0"/>
    <n v="2"/>
    <n v="700.95"/>
    <n v="0.18"/>
    <s v="Credit Card"/>
    <n v="1401.72"/>
  </r>
  <r>
    <s v="SALE1123"/>
    <d v="2025-09-10T00:00:00"/>
    <s v="CUST1141"/>
    <x v="53"/>
    <s v="STORE14"/>
    <n v="2"/>
    <n v="456.38"/>
    <n v="0.12"/>
    <s v="Credit Card"/>
    <n v="912.64"/>
  </r>
  <r>
    <s v="SALE1124"/>
    <d v="2024-06-04T00:00:00"/>
    <s v="CUST1361"/>
    <x v="3"/>
    <s v="STORE14"/>
    <n v="3"/>
    <n v="291.05"/>
    <n v="0.3"/>
    <s v="Credit Card"/>
    <n v="872.85000000000014"/>
  </r>
  <r>
    <s v="SALE1125"/>
    <d v="2024-01-16T00:00:00"/>
    <s v="CUST1233"/>
    <x v="98"/>
    <s v="STORE15"/>
    <n v="2"/>
    <n v="463.52"/>
    <n v="0.27"/>
    <s v="PayPal"/>
    <n v="926.77"/>
  </r>
  <r>
    <s v="SALE1126"/>
    <d v="2024-12-27T00:00:00"/>
    <s v="CUST1379"/>
    <x v="90"/>
    <s v="STORE17"/>
    <n v="3"/>
    <n v="241.64"/>
    <n v="0.28999999999999998"/>
    <s v="PayPal"/>
    <n v="724.63"/>
  </r>
  <r>
    <s v="SALE1127"/>
    <d v="2025-06-09T00:00:00"/>
    <s v="CUST1483"/>
    <x v="37"/>
    <s v="STORE10"/>
    <n v="2"/>
    <n v="47.86"/>
    <n v="0.03"/>
    <s v="PayPal"/>
    <n v="95.69"/>
  </r>
  <r>
    <s v="SALE1128"/>
    <d v="2024-08-05T00:00:00"/>
    <s v="CUST1344"/>
    <x v="80"/>
    <s v="STORE3"/>
    <n v="1"/>
    <n v="805.07"/>
    <n v="0.06"/>
    <s v="COD"/>
    <n v="805.0100000000001"/>
  </r>
  <r>
    <s v="SALE1129"/>
    <d v="2025-04-06T00:00:00"/>
    <s v="CUST1373"/>
    <x v="13"/>
    <s v="STORE1"/>
    <n v="3"/>
    <n v="848.48"/>
    <n v="0"/>
    <s v="COD"/>
    <n v="2545.44"/>
  </r>
  <r>
    <s v="SALE1130"/>
    <d v="2024-08-08T00:00:00"/>
    <s v="CUST1244"/>
    <x v="27"/>
    <s v="STORE8"/>
    <n v="2"/>
    <n v="568.95000000000005"/>
    <n v="0.22"/>
    <s v="Credit Card"/>
    <n v="1137.68"/>
  </r>
  <r>
    <s v="SALE1131"/>
    <d v="2025-04-17T00:00:00"/>
    <s v="CUST1162"/>
    <x v="27"/>
    <s v="STORE11"/>
    <n v="3"/>
    <n v="269.83999999999997"/>
    <n v="0.05"/>
    <s v="PayPal"/>
    <n v="809.47"/>
  </r>
  <r>
    <s v="SALE1132"/>
    <d v="2025-03-30T00:00:00"/>
    <s v="CUST1309"/>
    <x v="85"/>
    <s v="STORE13"/>
    <n v="4"/>
    <n v="267.36"/>
    <n v="0.27"/>
    <s v="PayPal"/>
    <n v="1069.17"/>
  </r>
  <r>
    <s v="SALE1133"/>
    <d v="2024-12-21T00:00:00"/>
    <s v="CUST1114"/>
    <x v="92"/>
    <s v="STORE1"/>
    <n v="1"/>
    <n v="438.41"/>
    <n v="0.09"/>
    <s v="Credit Card"/>
    <n v="438.32000000000005"/>
  </r>
  <r>
    <s v="SALE1134"/>
    <d v="2024-05-31T00:00:00"/>
    <s v="CUST1164"/>
    <x v="69"/>
    <s v="STORE18"/>
    <n v="2"/>
    <n v="86.72"/>
    <n v="0.28000000000000003"/>
    <s v="COD"/>
    <n v="173.16"/>
  </r>
  <r>
    <s v="SALE1135"/>
    <d v="2025-03-06T00:00:00"/>
    <s v="CUST1425"/>
    <x v="41"/>
    <s v="STORE6"/>
    <n v="4"/>
    <n v="630.21"/>
    <n v="0.14000000000000001"/>
    <s v="COD"/>
    <n v="2520.7000000000003"/>
  </r>
  <r>
    <s v="SALE1136"/>
    <d v="2024-10-10T00:00:00"/>
    <s v="CUST1359"/>
    <x v="4"/>
    <s v="STORE6"/>
    <n v="3"/>
    <n v="180.84"/>
    <n v="0.03"/>
    <s v="PayPal"/>
    <n v="542.49"/>
  </r>
  <r>
    <s v="SALE1137"/>
    <d v="2024-05-29T00:00:00"/>
    <s v="CUST1004"/>
    <x v="91"/>
    <s v="STORE16"/>
    <n v="1"/>
    <n v="453.41"/>
    <n v="0.04"/>
    <s v="COD"/>
    <n v="453.37"/>
  </r>
  <r>
    <s v="SALE1138"/>
    <d v="2025-10-10T00:00:00"/>
    <s v="CUST1024"/>
    <x v="69"/>
    <s v="STORE6"/>
    <n v="1"/>
    <n v="629.09"/>
    <n v="0.02"/>
    <s v="Credit Card"/>
    <n v="629.07000000000005"/>
  </r>
  <r>
    <s v="SALE1139"/>
    <d v="2024-08-14T00:00:00"/>
    <s v="CUST1022"/>
    <x v="25"/>
    <s v="STORE2"/>
    <n v="2"/>
    <n v="257.45"/>
    <n v="0"/>
    <s v="COD"/>
    <n v="514.9"/>
  </r>
  <r>
    <s v="SALE1140"/>
    <d v="2025-07-23T00:00:00"/>
    <s v="CUST1179"/>
    <x v="13"/>
    <s v="STORE15"/>
    <n v="2"/>
    <n v="696.61"/>
    <n v="0.17"/>
    <s v="PayPal"/>
    <n v="1393.05"/>
  </r>
  <r>
    <s v="SALE1141"/>
    <d v="2024-05-04T00:00:00"/>
    <s v="CUST1373"/>
    <x v="54"/>
    <s v="STORE7"/>
    <n v="2"/>
    <n v="143.79"/>
    <n v="0.1"/>
    <s v="PayPal"/>
    <n v="287.47999999999996"/>
  </r>
  <r>
    <s v="SALE1142"/>
    <d v="2024-11-12T00:00:00"/>
    <s v="CUST1296"/>
    <x v="50"/>
    <s v="STORE1"/>
    <n v="3"/>
    <n v="460.93"/>
    <n v="0.19"/>
    <s v="COD"/>
    <n v="1382.6"/>
  </r>
  <r>
    <s v="SALE1143"/>
    <d v="2024-01-10T00:00:00"/>
    <s v="CUST1499"/>
    <x v="77"/>
    <s v="STORE9"/>
    <n v="2"/>
    <n v="67.55"/>
    <n v="0.03"/>
    <s v="Credit Card"/>
    <n v="135.07"/>
  </r>
  <r>
    <s v="SALE1144"/>
    <d v="2024-05-21T00:00:00"/>
    <s v="CUST1210"/>
    <x v="2"/>
    <s v="STORE1"/>
    <n v="3"/>
    <n v="803.31"/>
    <n v="0.1"/>
    <s v="PayPal"/>
    <n v="2409.83"/>
  </r>
  <r>
    <s v="SALE1145"/>
    <d v="2025-06-13T00:00:00"/>
    <s v="CUST1432"/>
    <x v="30"/>
    <s v="STORE13"/>
    <n v="4"/>
    <n v="254.71"/>
    <n v="0.2"/>
    <s v="COD"/>
    <n v="1018.64"/>
  </r>
  <r>
    <s v="SALE1146"/>
    <d v="2024-08-04T00:00:00"/>
    <s v="CUST1051"/>
    <x v="57"/>
    <s v="STORE4"/>
    <n v="4"/>
    <n v="594.89"/>
    <n v="0.3"/>
    <s v="PayPal"/>
    <n v="2379.2599999999998"/>
  </r>
  <r>
    <s v="SALE1147"/>
    <d v="2025-07-16T00:00:00"/>
    <s v="CUST1219"/>
    <x v="52"/>
    <s v="STORE0"/>
    <n v="2"/>
    <n v="844.31"/>
    <n v="7.0000000000000007E-2"/>
    <s v="PayPal"/>
    <n v="1688.55"/>
  </r>
  <r>
    <s v="SALE1148"/>
    <d v="2024-10-04T00:00:00"/>
    <s v="CUST1134"/>
    <x v="5"/>
    <s v="STORE6"/>
    <n v="4"/>
    <n v="101.33"/>
    <n v="0"/>
    <s v="Credit Card"/>
    <n v="405.32"/>
  </r>
  <r>
    <s v="SALE1149"/>
    <d v="2025-06-16T00:00:00"/>
    <s v="CUST1131"/>
    <x v="33"/>
    <s v="STORE8"/>
    <n v="3"/>
    <n v="922.56"/>
    <n v="0.18"/>
    <s v="PayPal"/>
    <n v="2767.5"/>
  </r>
  <r>
    <s v="SALE1150"/>
    <d v="2024-03-01T00:00:00"/>
    <s v="CUST1432"/>
    <x v="48"/>
    <s v="STORE14"/>
    <n v="4"/>
    <n v="867.19"/>
    <n v="7.0000000000000007E-2"/>
    <s v="COD"/>
    <n v="3468.69"/>
  </r>
  <r>
    <s v="SALE1151"/>
    <d v="2024-06-11T00:00:00"/>
    <s v="CUST1006"/>
    <x v="50"/>
    <s v="STORE17"/>
    <n v="3"/>
    <n v="816.87"/>
    <n v="0.14000000000000001"/>
    <s v="PayPal"/>
    <n v="2450.4700000000003"/>
  </r>
  <r>
    <s v="SALE1152"/>
    <d v="2025-09-24T00:00:00"/>
    <s v="CUST1480"/>
    <x v="15"/>
    <s v="STORE3"/>
    <n v="3"/>
    <n v="258.06"/>
    <n v="0"/>
    <s v="PayPal"/>
    <n v="774.18000000000006"/>
  </r>
  <r>
    <s v="SALE1153"/>
    <d v="2025-02-06T00:00:00"/>
    <s v="CUST1312"/>
    <x v="48"/>
    <s v="STORE14"/>
    <n v="2"/>
    <n v="574.58000000000004"/>
    <n v="0.06"/>
    <s v="Credit Card"/>
    <n v="1149.1000000000001"/>
  </r>
  <r>
    <s v="SALE1154"/>
    <d v="2024-10-22T00:00:00"/>
    <s v="CUST1022"/>
    <x v="50"/>
    <s v="STORE6"/>
    <n v="2"/>
    <n v="472.18"/>
    <n v="0.27"/>
    <s v="PayPal"/>
    <n v="944.09"/>
  </r>
  <r>
    <s v="SALE1155"/>
    <d v="2024-09-21T00:00:00"/>
    <s v="CUST1340"/>
    <x v="89"/>
    <s v="STORE5"/>
    <n v="2"/>
    <n v="20.47"/>
    <n v="0.12"/>
    <s v="COD"/>
    <n v="40.82"/>
  </r>
  <r>
    <s v="SALE1156"/>
    <d v="2025-09-23T00:00:00"/>
    <s v="CUST1023"/>
    <x v="62"/>
    <s v="STORE7"/>
    <n v="3"/>
    <n v="235.41"/>
    <n v="0.15"/>
    <s v="PayPal"/>
    <n v="706.08"/>
  </r>
  <r>
    <s v="SALE1157"/>
    <d v="2025-06-03T00:00:00"/>
    <s v="CUST1230"/>
    <x v="36"/>
    <s v="STORE7"/>
    <n v="3"/>
    <n v="744.9"/>
    <n v="0.27"/>
    <s v="PayPal"/>
    <n v="2234.4299999999998"/>
  </r>
  <r>
    <s v="SALE1158"/>
    <d v="2024-09-24T00:00:00"/>
    <s v="CUST1047"/>
    <x v="97"/>
    <s v="STORE3"/>
    <n v="2"/>
    <n v="382.2"/>
    <n v="0.15"/>
    <s v="Credit Card"/>
    <n v="764.25"/>
  </r>
  <r>
    <s v="SALE1159"/>
    <d v="2025-08-12T00:00:00"/>
    <s v="CUST1346"/>
    <x v="64"/>
    <s v="STORE16"/>
    <n v="1"/>
    <n v="269.25"/>
    <n v="0.14000000000000001"/>
    <s v="PayPal"/>
    <n v="269.11"/>
  </r>
  <r>
    <s v="SALE1160"/>
    <d v="2024-03-16T00:00:00"/>
    <s v="CUST1365"/>
    <x v="37"/>
    <s v="STORE11"/>
    <n v="2"/>
    <n v="723.75"/>
    <n v="0.03"/>
    <s v="PayPal"/>
    <n v="1447.47"/>
  </r>
  <r>
    <s v="SALE1161"/>
    <d v="2025-06-24T00:00:00"/>
    <s v="CUST1281"/>
    <x v="46"/>
    <s v="STORE19"/>
    <n v="4"/>
    <n v="58.92"/>
    <n v="0.18"/>
    <s v="Credit Card"/>
    <n v="235.5"/>
  </r>
  <r>
    <s v="SALE1162"/>
    <d v="2024-05-26T00:00:00"/>
    <s v="CUST1188"/>
    <x v="51"/>
    <s v="STORE10"/>
    <n v="2"/>
    <n v="913.08"/>
    <n v="0.26"/>
    <s v="Credit Card"/>
    <n v="1825.9"/>
  </r>
  <r>
    <s v="SALE1163"/>
    <d v="2025-02-03T00:00:00"/>
    <s v="CUST1242"/>
    <x v="82"/>
    <s v="STORE1"/>
    <n v="1"/>
    <n v="791.83"/>
    <n v="0.28000000000000003"/>
    <s v="PayPal"/>
    <n v="791.55000000000007"/>
  </r>
  <r>
    <s v="SALE1164"/>
    <d v="2024-08-02T00:00:00"/>
    <s v="CUST1471"/>
    <x v="58"/>
    <s v="STORE15"/>
    <n v="1"/>
    <n v="74.290000000000006"/>
    <n v="0.3"/>
    <s v="COD"/>
    <n v="73.990000000000009"/>
  </r>
  <r>
    <s v="SALE1165"/>
    <d v="2023-11-21T00:00:00"/>
    <s v="CUST1243"/>
    <x v="68"/>
    <s v="STORE0"/>
    <n v="2"/>
    <n v="961.68"/>
    <n v="0.27"/>
    <s v="PayPal"/>
    <n v="1923.09"/>
  </r>
  <r>
    <s v="SALE1166"/>
    <d v="2025-03-06T00:00:00"/>
    <s v="CUST1494"/>
    <x v="46"/>
    <s v="STORE14"/>
    <n v="1"/>
    <n v="90.72"/>
    <n v="0.1"/>
    <s v="PayPal"/>
    <n v="90.62"/>
  </r>
  <r>
    <s v="SALE1167"/>
    <d v="2025-02-01T00:00:00"/>
    <s v="CUST1060"/>
    <x v="87"/>
    <s v="STORE7"/>
    <n v="1"/>
    <n v="458.69"/>
    <n v="0.16"/>
    <s v="PayPal"/>
    <n v="458.53"/>
  </r>
  <r>
    <s v="SALE1168"/>
    <d v="2024-02-24T00:00:00"/>
    <s v="CUST1231"/>
    <x v="13"/>
    <s v="STORE7"/>
    <n v="1"/>
    <n v="168.29"/>
    <n v="0.05"/>
    <s v="PayPal"/>
    <n v="168.23999999999998"/>
  </r>
  <r>
    <s v="SALE1169"/>
    <d v="2024-09-14T00:00:00"/>
    <s v="CUST1211"/>
    <x v="53"/>
    <s v="STORE17"/>
    <n v="1"/>
    <n v="391.77"/>
    <n v="0.1"/>
    <s v="PayPal"/>
    <n v="391.66999999999996"/>
  </r>
  <r>
    <s v="SALE1170"/>
    <d v="2025-08-31T00:00:00"/>
    <s v="CUST1343"/>
    <x v="21"/>
    <s v="STORE14"/>
    <n v="1"/>
    <n v="424.83"/>
    <n v="0.05"/>
    <s v="COD"/>
    <n v="424.78"/>
  </r>
  <r>
    <s v="SALE1171"/>
    <d v="2024-01-17T00:00:00"/>
    <s v="CUST1053"/>
    <x v="75"/>
    <s v="STORE3"/>
    <n v="1"/>
    <n v="499.46"/>
    <n v="0.1"/>
    <s v="Credit Card"/>
    <n v="499.35999999999996"/>
  </r>
  <r>
    <s v="SALE1172"/>
    <d v="2024-02-14T00:00:00"/>
    <s v="CUST1019"/>
    <x v="8"/>
    <s v="STORE1"/>
    <n v="2"/>
    <n v="698.34"/>
    <n v="0.15"/>
    <s v="PayPal"/>
    <n v="1396.53"/>
  </r>
  <r>
    <s v="SALE1173"/>
    <d v="2023-10-14T00:00:00"/>
    <s v="CUST1283"/>
    <x v="6"/>
    <s v="STORE16"/>
    <n v="2"/>
    <n v="805.08"/>
    <n v="0.27"/>
    <s v="PayPal"/>
    <n v="1609.89"/>
  </r>
  <r>
    <s v="SALE1174"/>
    <d v="2025-03-26T00:00:00"/>
    <s v="CUST1466"/>
    <x v="3"/>
    <s v="STORE2"/>
    <n v="4"/>
    <n v="934.79"/>
    <n v="0.08"/>
    <s v="PayPal"/>
    <n v="3739.08"/>
  </r>
  <r>
    <s v="SALE1175"/>
    <d v="2025-10-02T00:00:00"/>
    <s v="CUST1019"/>
    <x v="17"/>
    <s v="STORE1"/>
    <n v="2"/>
    <n v="424.54"/>
    <n v="0.24"/>
    <s v="PayPal"/>
    <n v="848.84"/>
  </r>
  <r>
    <s v="SALE1176"/>
    <d v="2024-06-19T00:00:00"/>
    <s v="CUST1327"/>
    <x v="94"/>
    <s v="STORE17"/>
    <n v="1"/>
    <n v="235.44"/>
    <n v="0.19"/>
    <s v="COD"/>
    <n v="235.25"/>
  </r>
  <r>
    <s v="SALE1177"/>
    <d v="2024-10-03T00:00:00"/>
    <s v="CUST1271"/>
    <x v="2"/>
    <s v="STORE13"/>
    <n v="2"/>
    <n v="620.71"/>
    <n v="0.27"/>
    <s v="Credit Card"/>
    <n v="1241.1500000000001"/>
  </r>
  <r>
    <s v="SALE1178"/>
    <d v="2024-04-15T00:00:00"/>
    <s v="CUST1115"/>
    <x v="30"/>
    <s v="STORE11"/>
    <n v="2"/>
    <n v="851.77"/>
    <n v="0.13"/>
    <s v="PayPal"/>
    <n v="1703.4099999999999"/>
  </r>
  <r>
    <s v="SALE1179"/>
    <d v="2024-10-04T00:00:00"/>
    <s v="CUST1168"/>
    <x v="49"/>
    <s v="STORE1"/>
    <n v="3"/>
    <n v="876.01"/>
    <n v="0.2"/>
    <s v="Credit Card"/>
    <n v="2627.83"/>
  </r>
  <r>
    <s v="SALE1180"/>
    <d v="2024-03-02T00:00:00"/>
    <s v="CUST1276"/>
    <x v="16"/>
    <s v="STORE9"/>
    <n v="2"/>
    <n v="717.21"/>
    <n v="0.15"/>
    <s v="COD"/>
    <n v="1434.27"/>
  </r>
  <r>
    <s v="SALE1181"/>
    <d v="2024-02-21T00:00:00"/>
    <s v="CUST1056"/>
    <x v="89"/>
    <s v="STORE8"/>
    <n v="2"/>
    <n v="871.43"/>
    <n v="0.05"/>
    <s v="Credit Card"/>
    <n v="1742.81"/>
  </r>
  <r>
    <s v="SALE1182"/>
    <d v="2024-01-30T00:00:00"/>
    <s v="CUST1453"/>
    <x v="14"/>
    <s v="STORE7"/>
    <n v="1"/>
    <n v="514.65"/>
    <n v="0.18"/>
    <s v="Credit Card"/>
    <n v="514.47"/>
  </r>
  <r>
    <s v="SALE1183"/>
    <d v="2024-12-24T00:00:00"/>
    <s v="CUST1459"/>
    <x v="85"/>
    <s v="STORE16"/>
    <n v="3"/>
    <n v="198.76"/>
    <n v="0.28000000000000003"/>
    <s v="COD"/>
    <n v="596"/>
  </r>
  <r>
    <s v="SALE1184"/>
    <d v="2025-06-03T00:00:00"/>
    <s v="CUST1225"/>
    <x v="81"/>
    <s v="STORE3"/>
    <n v="2"/>
    <n v="975.72"/>
    <n v="0.16"/>
    <s v="COD"/>
    <n v="1951.28"/>
  </r>
  <r>
    <s v="SALE1185"/>
    <d v="2024-08-01T00:00:00"/>
    <s v="CUST1420"/>
    <x v="5"/>
    <s v="STORE1"/>
    <n v="1"/>
    <n v="86.03"/>
    <n v="0.01"/>
    <s v="Credit Card"/>
    <n v="86.02"/>
  </r>
  <r>
    <s v="SALE1186"/>
    <d v="2025-08-28T00:00:00"/>
    <s v="CUST1087"/>
    <x v="59"/>
    <s v="STORE12"/>
    <n v="4"/>
    <n v="705.12"/>
    <n v="0.15"/>
    <s v="PayPal"/>
    <n v="2820.33"/>
  </r>
  <r>
    <s v="SALE1187"/>
    <d v="2024-11-06T00:00:00"/>
    <s v="CUST1371"/>
    <x v="97"/>
    <s v="STORE12"/>
    <n v="3"/>
    <n v="99.77"/>
    <n v="0.01"/>
    <s v="PayPal"/>
    <n v="299.3"/>
  </r>
  <r>
    <s v="SALE1188"/>
    <d v="2024-08-26T00:00:00"/>
    <s v="CUST1209"/>
    <x v="13"/>
    <s v="STORE9"/>
    <n v="2"/>
    <n v="166.26"/>
    <n v="0.14000000000000001"/>
    <s v="PayPal"/>
    <n v="332.38"/>
  </r>
  <r>
    <s v="SALE1189"/>
    <d v="2025-03-13T00:00:00"/>
    <s v="CUST1459"/>
    <x v="33"/>
    <s v="STORE5"/>
    <n v="1"/>
    <n v="429.25"/>
    <n v="0.28999999999999998"/>
    <s v="Credit Card"/>
    <n v="428.96"/>
  </r>
  <r>
    <s v="SALE1190"/>
    <d v="2024-06-25T00:00:00"/>
    <s v="CUST1443"/>
    <x v="90"/>
    <s v="STORE9"/>
    <n v="2"/>
    <n v="540.48"/>
    <n v="0.28999999999999998"/>
    <s v="Credit Card"/>
    <n v="1080.67"/>
  </r>
  <r>
    <s v="SALE1191"/>
    <d v="2025-10-06T00:00:00"/>
    <s v="CUST1269"/>
    <x v="4"/>
    <s v="STORE14"/>
    <n v="2"/>
    <n v="579.52"/>
    <n v="0.01"/>
    <s v="PayPal"/>
    <n v="1159.03"/>
  </r>
  <r>
    <s v="SALE1192"/>
    <d v="2024-11-26T00:00:00"/>
    <s v="CUST1026"/>
    <x v="20"/>
    <s v="STORE17"/>
    <n v="4"/>
    <n v="477.52"/>
    <n v="7.0000000000000007E-2"/>
    <s v="PayPal"/>
    <n v="1910.01"/>
  </r>
  <r>
    <s v="SALE1193"/>
    <d v="2025-02-17T00:00:00"/>
    <s v="CUST1259"/>
    <x v="52"/>
    <s v="STORE6"/>
    <n v="3"/>
    <n v="242.58"/>
    <n v="0.25"/>
    <s v="Credit Card"/>
    <n v="727.49"/>
  </r>
  <r>
    <s v="SALE1194"/>
    <d v="2023-11-20T00:00:00"/>
    <s v="CUST1367"/>
    <x v="33"/>
    <s v="STORE17"/>
    <n v="2"/>
    <n v="519.29999999999995"/>
    <n v="0.09"/>
    <s v="PayPal"/>
    <n v="1038.51"/>
  </r>
  <r>
    <s v="SALE1195"/>
    <d v="2025-01-27T00:00:00"/>
    <s v="CUST1491"/>
    <x v="32"/>
    <s v="STORE11"/>
    <n v="3"/>
    <n v="845.67"/>
    <n v="0.12"/>
    <s v="COD"/>
    <n v="2536.89"/>
  </r>
  <r>
    <s v="SALE1196"/>
    <d v="2024-04-13T00:00:00"/>
    <s v="CUST1305"/>
    <x v="76"/>
    <s v="STORE16"/>
    <n v="4"/>
    <n v="750.26"/>
    <n v="0.01"/>
    <s v="PayPal"/>
    <n v="3001.0299999999997"/>
  </r>
  <r>
    <s v="SALE1197"/>
    <d v="2024-03-31T00:00:00"/>
    <s v="CUST1332"/>
    <x v="80"/>
    <s v="STORE12"/>
    <n v="4"/>
    <n v="294.38"/>
    <n v="0.2"/>
    <s v="Credit Card"/>
    <n v="1177.32"/>
  </r>
  <r>
    <s v="SALE1198"/>
    <d v="2025-09-19T00:00:00"/>
    <s v="CUST1097"/>
    <x v="99"/>
    <s v="STORE2"/>
    <n v="3"/>
    <n v="583.52"/>
    <n v="7.0000000000000007E-2"/>
    <s v="PayPal"/>
    <n v="1750.49"/>
  </r>
  <r>
    <s v="SALE1199"/>
    <d v="2024-06-10T00:00:00"/>
    <s v="CUST1470"/>
    <x v="41"/>
    <s v="STORE16"/>
    <n v="2"/>
    <n v="635.22"/>
    <n v="0.3"/>
    <s v="COD"/>
    <n v="1270.1400000000001"/>
  </r>
  <r>
    <s v="SALE1200"/>
    <d v="2024-01-22T00:00:00"/>
    <s v="CUST1428"/>
    <x v="73"/>
    <s v="STORE2"/>
    <n v="1"/>
    <n v="743.55"/>
    <n v="0.11"/>
    <s v="COD"/>
    <n v="743.43999999999994"/>
  </r>
  <r>
    <s v="SALE1201"/>
    <d v="2024-03-26T00:00:00"/>
    <s v="CUST1101"/>
    <x v="38"/>
    <s v="STORE3"/>
    <n v="4"/>
    <n v="530.45000000000005"/>
    <n v="0.13"/>
    <s v="Credit Card"/>
    <n v="2121.67"/>
  </r>
  <r>
    <s v="SALE1202"/>
    <d v="2024-03-20T00:00:00"/>
    <s v="CUST1264"/>
    <x v="73"/>
    <s v="STORE9"/>
    <n v="2"/>
    <n v="972.4"/>
    <n v="0.06"/>
    <s v="COD"/>
    <n v="1944.74"/>
  </r>
  <r>
    <s v="SALE1203"/>
    <d v="2025-05-20T00:00:00"/>
    <s v="CUST1378"/>
    <x v="5"/>
    <s v="STORE18"/>
    <n v="3"/>
    <n v="197.93"/>
    <n v="0"/>
    <s v="COD"/>
    <n v="593.79"/>
  </r>
  <r>
    <s v="SALE1204"/>
    <d v="2024-10-10T00:00:00"/>
    <s v="CUST1342"/>
    <x v="72"/>
    <s v="STORE11"/>
    <n v="4"/>
    <n v="565.51"/>
    <n v="0.16"/>
    <s v="PayPal"/>
    <n v="2261.88"/>
  </r>
  <r>
    <s v="SALE1205"/>
    <d v="2024-10-01T00:00:00"/>
    <s v="CUST1400"/>
    <x v="11"/>
    <s v="STORE4"/>
    <n v="4"/>
    <n v="983.38"/>
    <n v="0.25"/>
    <s v="COD"/>
    <n v="3933.27"/>
  </r>
  <r>
    <s v="SALE1206"/>
    <d v="2023-11-22T00:00:00"/>
    <s v="CUST1234"/>
    <x v="8"/>
    <s v="STORE9"/>
    <n v="1"/>
    <n v="955.06"/>
    <n v="0.14000000000000001"/>
    <s v="Credit Card"/>
    <n v="954.92"/>
  </r>
  <r>
    <s v="SALE1207"/>
    <d v="2025-02-05T00:00:00"/>
    <s v="CUST1352"/>
    <x v="4"/>
    <s v="STORE15"/>
    <n v="3"/>
    <n v="597.46"/>
    <n v="0.02"/>
    <s v="PayPal"/>
    <n v="1792.3600000000001"/>
  </r>
  <r>
    <s v="SALE1208"/>
    <d v="2024-06-03T00:00:00"/>
    <s v="CUST1317"/>
    <x v="67"/>
    <s v="STORE16"/>
    <n v="3"/>
    <n v="581.09"/>
    <n v="0.1"/>
    <s v="COD"/>
    <n v="1743.17"/>
  </r>
  <r>
    <s v="SALE1209"/>
    <d v="2025-07-24T00:00:00"/>
    <s v="CUST1054"/>
    <x v="37"/>
    <s v="STORE4"/>
    <n v="4"/>
    <n v="153.94999999999999"/>
    <n v="0.11"/>
    <s v="PayPal"/>
    <n v="615.68999999999994"/>
  </r>
  <r>
    <s v="SALE1210"/>
    <d v="2024-08-26T00:00:00"/>
    <s v="CUST1081"/>
    <x v="14"/>
    <s v="STORE8"/>
    <n v="4"/>
    <n v="271.04000000000002"/>
    <n v="0.12"/>
    <s v="COD"/>
    <n v="1084.0400000000002"/>
  </r>
  <r>
    <s v="SALE1211"/>
    <d v="2024-09-23T00:00:00"/>
    <s v="CUST1015"/>
    <x v="68"/>
    <s v="STORE6"/>
    <n v="4"/>
    <n v="328.27"/>
    <n v="0.09"/>
    <s v="PayPal"/>
    <n v="1312.99"/>
  </r>
  <r>
    <s v="SALE1212"/>
    <d v="2024-06-29T00:00:00"/>
    <s v="CUST1494"/>
    <x v="53"/>
    <s v="STORE14"/>
    <n v="4"/>
    <n v="884.71"/>
    <n v="0.09"/>
    <s v="PayPal"/>
    <n v="3538.75"/>
  </r>
  <r>
    <s v="SALE1213"/>
    <d v="2025-06-01T00:00:00"/>
    <s v="CUST1249"/>
    <x v="18"/>
    <s v="STORE4"/>
    <n v="1"/>
    <n v="41.39"/>
    <n v="0.01"/>
    <s v="Credit Card"/>
    <n v="41.38"/>
  </r>
  <r>
    <s v="SALE1214"/>
    <d v="2025-05-06T00:00:00"/>
    <s v="CUST1165"/>
    <x v="71"/>
    <s v="STORE9"/>
    <n v="4"/>
    <n v="64.06"/>
    <n v="0.26"/>
    <s v="Credit Card"/>
    <n v="255.98000000000002"/>
  </r>
  <r>
    <s v="SALE1215"/>
    <d v="2025-07-11T00:00:00"/>
    <s v="CUST1346"/>
    <x v="54"/>
    <s v="STORE9"/>
    <n v="2"/>
    <n v="152.25"/>
    <n v="0.13"/>
    <s v="Credit Card"/>
    <n v="304.37"/>
  </r>
  <r>
    <s v="SALE1216"/>
    <d v="2023-12-21T00:00:00"/>
    <s v="CUST1100"/>
    <x v="26"/>
    <s v="STORE19"/>
    <n v="2"/>
    <n v="889.04"/>
    <n v="0.23"/>
    <s v="Credit Card"/>
    <n v="1777.85"/>
  </r>
  <r>
    <s v="SALE1217"/>
    <d v="2024-01-31T00:00:00"/>
    <s v="CUST1161"/>
    <x v="92"/>
    <s v="STORE10"/>
    <n v="3"/>
    <n v="145.25"/>
    <n v="0.24"/>
    <s v="PayPal"/>
    <n v="435.51"/>
  </r>
  <r>
    <s v="SALE1218"/>
    <d v="2024-09-25T00:00:00"/>
    <s v="CUST1056"/>
    <x v="12"/>
    <s v="STORE2"/>
    <n v="2"/>
    <n v="898.45"/>
    <n v="0.28999999999999998"/>
    <s v="COD"/>
    <n v="1796.6100000000001"/>
  </r>
  <r>
    <s v="SALE1219"/>
    <d v="2025-09-05T00:00:00"/>
    <s v="CUST1030"/>
    <x v="68"/>
    <s v="STORE15"/>
    <n v="4"/>
    <n v="642.04999999999995"/>
    <n v="0.25"/>
    <s v="Credit Card"/>
    <n v="2567.9499999999998"/>
  </r>
  <r>
    <s v="SALE1220"/>
    <d v="2024-08-27T00:00:00"/>
    <s v="CUST1313"/>
    <x v="94"/>
    <s v="STORE7"/>
    <n v="4"/>
    <n v="450.83"/>
    <n v="0.24"/>
    <s v="Credit Card"/>
    <n v="1803.08"/>
  </r>
  <r>
    <s v="SALE1221"/>
    <d v="2023-10-17T00:00:00"/>
    <s v="CUST1010"/>
    <x v="40"/>
    <s v="STORE19"/>
    <n v="2"/>
    <n v="441.03"/>
    <n v="0.23"/>
    <s v="COD"/>
    <n v="881.82999999999993"/>
  </r>
  <r>
    <s v="SALE1222"/>
    <d v="2024-04-02T00:00:00"/>
    <s v="CUST1082"/>
    <x v="60"/>
    <s v="STORE2"/>
    <n v="3"/>
    <n v="377.69"/>
    <n v="7.0000000000000007E-2"/>
    <s v="PayPal"/>
    <n v="1133"/>
  </r>
  <r>
    <s v="SALE1223"/>
    <d v="2024-05-04T00:00:00"/>
    <s v="CUST1160"/>
    <x v="31"/>
    <s v="STORE7"/>
    <n v="1"/>
    <n v="457.33"/>
    <n v="0.27"/>
    <s v="Credit Card"/>
    <n v="457.06"/>
  </r>
  <r>
    <s v="SALE1224"/>
    <d v="2025-08-11T00:00:00"/>
    <s v="CUST1244"/>
    <x v="3"/>
    <s v="STORE6"/>
    <n v="4"/>
    <n v="218.01"/>
    <n v="0.06"/>
    <s v="Credit Card"/>
    <n v="871.98"/>
  </r>
  <r>
    <s v="SALE1225"/>
    <d v="2025-10-03T00:00:00"/>
    <s v="CUST1218"/>
    <x v="80"/>
    <s v="STORE18"/>
    <n v="2"/>
    <n v="682.7"/>
    <n v="0.13"/>
    <s v="Credit Card"/>
    <n v="1365.27"/>
  </r>
  <r>
    <s v="SALE1226"/>
    <d v="2024-02-23T00:00:00"/>
    <s v="CUST1323"/>
    <x v="46"/>
    <s v="STORE18"/>
    <n v="3"/>
    <n v="726.97"/>
    <n v="0.04"/>
    <s v="PayPal"/>
    <n v="2180.87"/>
  </r>
  <r>
    <s v="SALE1227"/>
    <d v="2025-01-24T00:00:00"/>
    <s v="CUST1408"/>
    <x v="4"/>
    <s v="STORE9"/>
    <n v="2"/>
    <n v="107.97"/>
    <n v="0.06"/>
    <s v="Credit Card"/>
    <n v="215.88"/>
  </r>
  <r>
    <s v="SALE1228"/>
    <d v="2025-05-08T00:00:00"/>
    <s v="CUST1007"/>
    <x v="23"/>
    <s v="STORE14"/>
    <n v="1"/>
    <n v="38.880000000000003"/>
    <n v="0.16"/>
    <s v="COD"/>
    <n v="38.720000000000006"/>
  </r>
  <r>
    <s v="SALE1229"/>
    <d v="2025-06-15T00:00:00"/>
    <s v="CUST1078"/>
    <x v="30"/>
    <s v="STORE17"/>
    <n v="3"/>
    <n v="484.39"/>
    <n v="0.28999999999999998"/>
    <s v="COD"/>
    <n v="1452.88"/>
  </r>
  <r>
    <s v="SALE1230"/>
    <d v="2024-10-07T00:00:00"/>
    <s v="CUST1018"/>
    <x v="61"/>
    <s v="STORE15"/>
    <n v="2"/>
    <n v="949.3"/>
    <n v="0.08"/>
    <s v="COD"/>
    <n v="1898.52"/>
  </r>
  <r>
    <s v="SALE1231"/>
    <d v="2023-11-29T00:00:00"/>
    <s v="CUST1433"/>
    <x v="51"/>
    <s v="STORE6"/>
    <n v="3"/>
    <n v="664.75"/>
    <n v="0.12"/>
    <s v="Credit Card"/>
    <n v="1994.13"/>
  </r>
  <r>
    <s v="SALE1232"/>
    <d v="2025-03-24T00:00:00"/>
    <s v="CUST1282"/>
    <x v="7"/>
    <s v="STORE17"/>
    <n v="3"/>
    <n v="190.04"/>
    <n v="7.0000000000000007E-2"/>
    <s v="PayPal"/>
    <n v="570.04999999999995"/>
  </r>
  <r>
    <s v="SALE1233"/>
    <d v="2025-07-31T00:00:00"/>
    <s v="CUST1277"/>
    <x v="84"/>
    <s v="STORE15"/>
    <n v="3"/>
    <n v="754.02"/>
    <n v="0.1"/>
    <s v="COD"/>
    <n v="2261.96"/>
  </r>
  <r>
    <s v="SALE1234"/>
    <d v="2024-08-22T00:00:00"/>
    <s v="CUST1384"/>
    <x v="13"/>
    <s v="STORE12"/>
    <n v="4"/>
    <n v="94.13"/>
    <n v="0.04"/>
    <s v="COD"/>
    <n v="376.47999999999996"/>
  </r>
  <r>
    <s v="SALE1235"/>
    <d v="2024-07-16T00:00:00"/>
    <s v="CUST1468"/>
    <x v="55"/>
    <s v="STORE15"/>
    <n v="3"/>
    <n v="402.3"/>
    <n v="0.21"/>
    <s v="PayPal"/>
    <n v="1206.69"/>
  </r>
  <r>
    <s v="SALE1236"/>
    <d v="2025-09-08T00:00:00"/>
    <s v="CUST1239"/>
    <x v="56"/>
    <s v="STORE7"/>
    <n v="1"/>
    <n v="729.05"/>
    <n v="0.06"/>
    <s v="COD"/>
    <n v="728.99"/>
  </r>
  <r>
    <s v="SALE1237"/>
    <d v="2025-09-12T00:00:00"/>
    <s v="CUST1134"/>
    <x v="64"/>
    <s v="STORE13"/>
    <n v="1"/>
    <n v="822.6"/>
    <n v="0.28999999999999998"/>
    <s v="PayPal"/>
    <n v="822.31000000000006"/>
  </r>
  <r>
    <s v="SALE1238"/>
    <d v="2025-04-24T00:00:00"/>
    <s v="CUST1193"/>
    <x v="50"/>
    <s v="STORE8"/>
    <n v="2"/>
    <n v="327.25"/>
    <n v="0.19"/>
    <s v="PayPal"/>
    <n v="654.30999999999995"/>
  </r>
  <r>
    <s v="SALE1239"/>
    <d v="2024-11-23T00:00:00"/>
    <s v="CUST1084"/>
    <x v="7"/>
    <s v="STORE9"/>
    <n v="4"/>
    <n v="930.38"/>
    <n v="0"/>
    <s v="COD"/>
    <n v="3721.52"/>
  </r>
  <r>
    <s v="SALE1240"/>
    <d v="2024-04-12T00:00:00"/>
    <s v="CUST1144"/>
    <x v="16"/>
    <s v="STORE5"/>
    <n v="2"/>
    <n v="437.84"/>
    <n v="0.24"/>
    <s v="Credit Card"/>
    <n v="875.43999999999994"/>
  </r>
  <r>
    <s v="SALE1241"/>
    <d v="2025-05-09T00:00:00"/>
    <s v="CUST1070"/>
    <x v="30"/>
    <s v="STORE16"/>
    <n v="2"/>
    <n v="126.02"/>
    <n v="0.09"/>
    <s v="COD"/>
    <n v="251.95"/>
  </r>
  <r>
    <s v="SALE1242"/>
    <d v="2025-02-04T00:00:00"/>
    <s v="CUST1437"/>
    <x v="50"/>
    <s v="STORE15"/>
    <n v="1"/>
    <n v="860.84"/>
    <n v="7.0000000000000007E-2"/>
    <s v="PayPal"/>
    <n v="860.77"/>
  </r>
  <r>
    <s v="SALE1243"/>
    <d v="2025-01-20T00:00:00"/>
    <s v="CUST1093"/>
    <x v="70"/>
    <s v="STORE13"/>
    <n v="1"/>
    <n v="161.80000000000001"/>
    <n v="0.24"/>
    <s v="PayPal"/>
    <n v="161.56"/>
  </r>
  <r>
    <s v="SALE1244"/>
    <d v="2025-01-12T00:00:00"/>
    <s v="CUST1385"/>
    <x v="48"/>
    <s v="STORE17"/>
    <n v="4"/>
    <n v="347.82"/>
    <n v="0.02"/>
    <s v="COD"/>
    <n v="1391.26"/>
  </r>
  <r>
    <s v="SALE1245"/>
    <d v="2024-01-08T00:00:00"/>
    <s v="CUST1453"/>
    <x v="65"/>
    <s v="STORE16"/>
    <n v="3"/>
    <n v="416.44"/>
    <n v="0.27"/>
    <s v="Credit Card"/>
    <n v="1249.05"/>
  </r>
  <r>
    <s v="SALE1246"/>
    <d v="2025-08-24T00:00:00"/>
    <s v="CUST1005"/>
    <x v="85"/>
    <s v="STORE0"/>
    <n v="1"/>
    <n v="147.96"/>
    <n v="0.24"/>
    <s v="COD"/>
    <n v="147.72"/>
  </r>
  <r>
    <s v="SALE1247"/>
    <d v="2024-09-25T00:00:00"/>
    <s v="CUST1445"/>
    <x v="97"/>
    <s v="STORE8"/>
    <n v="3"/>
    <n v="550.26"/>
    <n v="0.22"/>
    <s v="Credit Card"/>
    <n v="1650.56"/>
  </r>
  <r>
    <s v="SALE1248"/>
    <d v="2023-12-07T00:00:00"/>
    <s v="CUST1371"/>
    <x v="0"/>
    <s v="STORE7"/>
    <n v="4"/>
    <n v="938.21"/>
    <n v="0.04"/>
    <s v="PayPal"/>
    <n v="3752.8"/>
  </r>
  <r>
    <s v="SALE1249"/>
    <d v="2024-06-24T00:00:00"/>
    <s v="CUST1134"/>
    <x v="32"/>
    <s v="STORE16"/>
    <n v="3"/>
    <n v="517.98"/>
    <n v="0.01"/>
    <s v="PayPal"/>
    <n v="1553.93"/>
  </r>
  <r>
    <s v="SALE1250"/>
    <d v="2025-07-09T00:00:00"/>
    <s v="CUST1036"/>
    <x v="96"/>
    <s v="STORE8"/>
    <n v="1"/>
    <n v="98.27"/>
    <n v="0.16"/>
    <s v="PayPal"/>
    <n v="98.11"/>
  </r>
  <r>
    <s v="SALE1251"/>
    <d v="2024-07-07T00:00:00"/>
    <s v="CUST1251"/>
    <x v="70"/>
    <s v="STORE11"/>
    <n v="2"/>
    <n v="875.2"/>
    <n v="0.19"/>
    <s v="Credit Card"/>
    <n v="1750.21"/>
  </r>
  <r>
    <s v="SALE1252"/>
    <d v="2024-02-23T00:00:00"/>
    <s v="CUST1305"/>
    <x v="56"/>
    <s v="STORE0"/>
    <n v="1"/>
    <n v="227.35"/>
    <n v="0.06"/>
    <s v="COD"/>
    <n v="227.29"/>
  </r>
  <r>
    <s v="SALE1253"/>
    <d v="2023-11-05T00:00:00"/>
    <s v="CUST1210"/>
    <x v="1"/>
    <s v="STORE1"/>
    <n v="1"/>
    <n v="842.46"/>
    <n v="0.05"/>
    <s v="COD"/>
    <n v="842.41000000000008"/>
  </r>
  <r>
    <s v="SALE1254"/>
    <d v="2024-09-08T00:00:00"/>
    <s v="CUST1212"/>
    <x v="14"/>
    <s v="STORE11"/>
    <n v="3"/>
    <n v="120.67"/>
    <n v="0.08"/>
    <s v="COD"/>
    <n v="361.93"/>
  </r>
  <r>
    <s v="SALE1255"/>
    <d v="2024-04-20T00:00:00"/>
    <s v="CUST1497"/>
    <x v="42"/>
    <s v="STORE3"/>
    <n v="4"/>
    <n v="176.13"/>
    <n v="0.27"/>
    <s v="PayPal"/>
    <n v="704.25"/>
  </r>
  <r>
    <s v="SALE1256"/>
    <d v="2025-01-14T00:00:00"/>
    <s v="CUST1450"/>
    <x v="81"/>
    <s v="STORE11"/>
    <n v="4"/>
    <n v="592.67999999999995"/>
    <n v="0.03"/>
    <s v="Credit Card"/>
    <n v="2370.6899999999996"/>
  </r>
  <r>
    <s v="SALE1257"/>
    <d v="2024-03-16T00:00:00"/>
    <s v="CUST1176"/>
    <x v="7"/>
    <s v="STORE4"/>
    <n v="4"/>
    <n v="662.43"/>
    <n v="0.24"/>
    <s v="PayPal"/>
    <n v="2649.48"/>
  </r>
  <r>
    <s v="SALE1258"/>
    <d v="2024-07-15T00:00:00"/>
    <s v="CUST1128"/>
    <x v="19"/>
    <s v="STORE8"/>
    <n v="3"/>
    <n v="518.35"/>
    <n v="0.21"/>
    <s v="COD"/>
    <n v="1554.8400000000001"/>
  </r>
  <r>
    <s v="SALE1259"/>
    <d v="2024-08-05T00:00:00"/>
    <s v="CUST1310"/>
    <x v="86"/>
    <s v="STORE5"/>
    <n v="1"/>
    <n v="85.58"/>
    <n v="0.1"/>
    <s v="COD"/>
    <n v="85.48"/>
  </r>
  <r>
    <s v="SALE1260"/>
    <d v="2024-02-01T00:00:00"/>
    <s v="CUST1363"/>
    <x v="72"/>
    <s v="STORE1"/>
    <n v="4"/>
    <n v="800"/>
    <n v="0.2"/>
    <s v="Credit Card"/>
    <n v="3199.8"/>
  </r>
  <r>
    <s v="SALE1261"/>
    <d v="2025-08-20T00:00:00"/>
    <s v="CUST1155"/>
    <x v="17"/>
    <s v="STORE10"/>
    <n v="3"/>
    <n v="118.25"/>
    <n v="0.26"/>
    <s v="PayPal"/>
    <n v="354.49"/>
  </r>
  <r>
    <s v="SALE1262"/>
    <d v="2023-11-23T00:00:00"/>
    <s v="CUST1421"/>
    <x v="79"/>
    <s v="STORE15"/>
    <n v="1"/>
    <n v="223.25"/>
    <n v="0.28999999999999998"/>
    <s v="Credit Card"/>
    <n v="222.96"/>
  </r>
  <r>
    <s v="SALE1263"/>
    <d v="2024-08-26T00:00:00"/>
    <s v="CUST1427"/>
    <x v="79"/>
    <s v="STORE4"/>
    <n v="3"/>
    <n v="918.76"/>
    <n v="0.2"/>
    <s v="PayPal"/>
    <n v="2756.08"/>
  </r>
  <r>
    <s v="SALE1264"/>
    <d v="2024-07-18T00:00:00"/>
    <s v="CUST1280"/>
    <x v="94"/>
    <s v="STORE13"/>
    <n v="2"/>
    <n v="905.26"/>
    <n v="0.15"/>
    <s v="COD"/>
    <n v="1810.37"/>
  </r>
  <r>
    <s v="SALE1265"/>
    <d v="2024-12-02T00:00:00"/>
    <s v="CUST1312"/>
    <x v="30"/>
    <s v="STORE19"/>
    <n v="4"/>
    <n v="295.39999999999998"/>
    <n v="0.23"/>
    <s v="PayPal"/>
    <n v="1181.3699999999999"/>
  </r>
  <r>
    <s v="SALE1266"/>
    <d v="2025-07-23T00:00:00"/>
    <s v="CUST1087"/>
    <x v="32"/>
    <s v="STORE5"/>
    <n v="1"/>
    <n v="252.18"/>
    <n v="0.23"/>
    <s v="PayPal"/>
    <n v="251.95000000000002"/>
  </r>
  <r>
    <s v="SALE1267"/>
    <d v="2025-08-09T00:00:00"/>
    <s v="CUST1152"/>
    <x v="0"/>
    <s v="STORE12"/>
    <n v="4"/>
    <n v="792.1"/>
    <n v="0.19"/>
    <s v="COD"/>
    <n v="3168.21"/>
  </r>
  <r>
    <s v="SALE1268"/>
    <d v="2024-05-14T00:00:00"/>
    <s v="CUST1076"/>
    <x v="12"/>
    <s v="STORE14"/>
    <n v="1"/>
    <n v="883.36"/>
    <n v="0.11"/>
    <s v="PayPal"/>
    <n v="883.25"/>
  </r>
  <r>
    <s v="SALE1269"/>
    <d v="2023-11-01T00:00:00"/>
    <s v="CUST1276"/>
    <x v="20"/>
    <s v="STORE0"/>
    <n v="4"/>
    <n v="305.95"/>
    <n v="0.08"/>
    <s v="PayPal"/>
    <n v="1223.72"/>
  </r>
  <r>
    <s v="SALE1270"/>
    <d v="2024-11-13T00:00:00"/>
    <s v="CUST1401"/>
    <x v="87"/>
    <s v="STORE7"/>
    <n v="3"/>
    <n v="742.45"/>
    <n v="0.23"/>
    <s v="COD"/>
    <n v="2227.1200000000003"/>
  </r>
  <r>
    <s v="SALE1271"/>
    <d v="2024-04-10T00:00:00"/>
    <s v="CUST1355"/>
    <x v="60"/>
    <s v="STORE18"/>
    <n v="3"/>
    <n v="336.1"/>
    <n v="0.12"/>
    <s v="COD"/>
    <n v="1008.1800000000001"/>
  </r>
  <r>
    <s v="SALE1272"/>
    <d v="2025-08-07T00:00:00"/>
    <s v="CUST1412"/>
    <x v="35"/>
    <s v="STORE7"/>
    <n v="3"/>
    <n v="310.36"/>
    <n v="0.14000000000000001"/>
    <s v="COD"/>
    <n v="930.94"/>
  </r>
  <r>
    <s v="SALE1273"/>
    <d v="2025-04-25T00:00:00"/>
    <s v="CUST1279"/>
    <x v="24"/>
    <s v="STORE8"/>
    <n v="3"/>
    <n v="992.81"/>
    <n v="0.04"/>
    <s v="PayPal"/>
    <n v="2978.39"/>
  </r>
  <r>
    <s v="SALE1274"/>
    <d v="2023-10-18T00:00:00"/>
    <s v="CUST1198"/>
    <x v="17"/>
    <s v="STORE11"/>
    <n v="3"/>
    <n v="257.11"/>
    <n v="0.26"/>
    <s v="COD"/>
    <n v="771.07"/>
  </r>
  <r>
    <s v="SALE1275"/>
    <d v="2025-03-23T00:00:00"/>
    <s v="CUST1220"/>
    <x v="98"/>
    <s v="STORE12"/>
    <n v="4"/>
    <n v="816.29"/>
    <n v="0.24"/>
    <s v="PayPal"/>
    <n v="3264.92"/>
  </r>
  <r>
    <s v="SALE1276"/>
    <d v="2023-12-12T00:00:00"/>
    <s v="CUST1122"/>
    <x v="17"/>
    <s v="STORE12"/>
    <n v="4"/>
    <n v="755.82"/>
    <n v="0.22"/>
    <s v="COD"/>
    <n v="3023.0600000000004"/>
  </r>
  <r>
    <s v="SALE1277"/>
    <d v="2024-08-20T00:00:00"/>
    <s v="CUST1003"/>
    <x v="90"/>
    <s v="STORE14"/>
    <n v="1"/>
    <n v="449.6"/>
    <n v="0.01"/>
    <s v="PayPal"/>
    <n v="449.59000000000003"/>
  </r>
  <r>
    <s v="SALE1278"/>
    <d v="2024-07-08T00:00:00"/>
    <s v="CUST1351"/>
    <x v="66"/>
    <s v="STORE0"/>
    <n v="2"/>
    <n v="779.29"/>
    <n v="0.12"/>
    <s v="COD"/>
    <n v="1558.46"/>
  </r>
  <r>
    <s v="SALE1279"/>
    <d v="2023-12-07T00:00:00"/>
    <s v="CUST1464"/>
    <x v="25"/>
    <s v="STORE17"/>
    <n v="1"/>
    <n v="748.75"/>
    <n v="0.1"/>
    <s v="COD"/>
    <n v="748.65"/>
  </r>
  <r>
    <s v="SALE1280"/>
    <d v="2024-02-06T00:00:00"/>
    <s v="CUST1181"/>
    <x v="41"/>
    <s v="STORE0"/>
    <n v="2"/>
    <n v="121.67"/>
    <n v="0.08"/>
    <s v="COD"/>
    <n v="243.26"/>
  </r>
  <r>
    <s v="SALE1281"/>
    <d v="2025-05-10T00:00:00"/>
    <s v="CUST1492"/>
    <x v="2"/>
    <s v="STORE15"/>
    <n v="3"/>
    <n v="225.14"/>
    <n v="0.15"/>
    <s v="COD"/>
    <n v="675.27"/>
  </r>
  <r>
    <s v="SALE1282"/>
    <d v="2025-08-07T00:00:00"/>
    <s v="CUST1321"/>
    <x v="35"/>
    <s v="STORE19"/>
    <n v="1"/>
    <n v="654.17999999999995"/>
    <n v="0.19"/>
    <s v="PayPal"/>
    <n v="653.9899999999999"/>
  </r>
  <r>
    <s v="SALE1283"/>
    <d v="2024-09-17T00:00:00"/>
    <s v="CUST1058"/>
    <x v="51"/>
    <s v="STORE5"/>
    <n v="2"/>
    <n v="504.98"/>
    <n v="0.08"/>
    <s v="COD"/>
    <n v="1009.88"/>
  </r>
  <r>
    <s v="SALE1284"/>
    <d v="2025-06-15T00:00:00"/>
    <s v="CUST1378"/>
    <x v="59"/>
    <s v="STORE8"/>
    <n v="2"/>
    <n v="623.20000000000005"/>
    <n v="0.14000000000000001"/>
    <s v="COD"/>
    <n v="1246.26"/>
  </r>
  <r>
    <s v="SALE1285"/>
    <d v="2024-11-26T00:00:00"/>
    <s v="CUST1325"/>
    <x v="23"/>
    <s v="STORE16"/>
    <n v="2"/>
    <n v="530.54"/>
    <n v="0.28000000000000003"/>
    <s v="COD"/>
    <n v="1060.8"/>
  </r>
  <r>
    <s v="SALE1286"/>
    <d v="2025-06-02T00:00:00"/>
    <s v="CUST1365"/>
    <x v="90"/>
    <s v="STORE16"/>
    <n v="3"/>
    <n v="279.45"/>
    <n v="0.15"/>
    <s v="COD"/>
    <n v="838.19999999999993"/>
  </r>
  <r>
    <s v="SALE1287"/>
    <d v="2024-12-19T00:00:00"/>
    <s v="CUST1266"/>
    <x v="21"/>
    <s v="STORE8"/>
    <n v="3"/>
    <n v="906.99"/>
    <n v="0.26"/>
    <s v="COD"/>
    <n v="2720.71"/>
  </r>
  <r>
    <s v="SALE1288"/>
    <d v="2025-04-02T00:00:00"/>
    <s v="CUST1070"/>
    <x v="61"/>
    <s v="STORE17"/>
    <n v="4"/>
    <n v="408.76"/>
    <n v="0.12"/>
    <s v="COD"/>
    <n v="1634.92"/>
  </r>
  <r>
    <s v="SALE1289"/>
    <d v="2024-09-02T00:00:00"/>
    <s v="CUST1177"/>
    <x v="14"/>
    <s v="STORE9"/>
    <n v="2"/>
    <n v="117.34"/>
    <n v="0.09"/>
    <s v="PayPal"/>
    <n v="234.59"/>
  </r>
  <r>
    <s v="SALE1290"/>
    <d v="2024-03-25T00:00:00"/>
    <s v="CUST1168"/>
    <x v="52"/>
    <s v="STORE14"/>
    <n v="3"/>
    <n v="690.27"/>
    <n v="7.0000000000000007E-2"/>
    <s v="PayPal"/>
    <n v="2070.7399999999998"/>
  </r>
  <r>
    <s v="SALE1291"/>
    <d v="2025-02-21T00:00:00"/>
    <s v="CUST1108"/>
    <x v="77"/>
    <s v="STORE17"/>
    <n v="4"/>
    <n v="377.18"/>
    <n v="0.24"/>
    <s v="PayPal"/>
    <n v="1508.48"/>
  </r>
  <r>
    <s v="SALE1292"/>
    <d v="2024-06-03T00:00:00"/>
    <s v="CUST1112"/>
    <x v="43"/>
    <s v="STORE0"/>
    <n v="1"/>
    <n v="70.52"/>
    <n v="0.08"/>
    <s v="COD"/>
    <n v="70.44"/>
  </r>
  <r>
    <s v="SALE1293"/>
    <d v="2024-02-08T00:00:00"/>
    <s v="CUST1275"/>
    <x v="48"/>
    <s v="STORE9"/>
    <n v="1"/>
    <n v="40.25"/>
    <n v="0.1"/>
    <s v="PayPal"/>
    <n v="40.15"/>
  </r>
  <r>
    <s v="SALE1294"/>
    <d v="2024-04-06T00:00:00"/>
    <s v="CUST1232"/>
    <x v="41"/>
    <s v="STORE11"/>
    <n v="3"/>
    <n v="539.44000000000005"/>
    <n v="0.05"/>
    <s v="COD"/>
    <n v="1618.2700000000002"/>
  </r>
  <r>
    <s v="SALE1295"/>
    <d v="2024-01-22T00:00:00"/>
    <s v="CUST1247"/>
    <x v="17"/>
    <s v="STORE4"/>
    <n v="3"/>
    <n v="543.49"/>
    <n v="0.05"/>
    <s v="PayPal"/>
    <n v="1630.42"/>
  </r>
  <r>
    <s v="SALE1296"/>
    <d v="2023-10-22T00:00:00"/>
    <s v="CUST1324"/>
    <x v="84"/>
    <s v="STORE6"/>
    <n v="4"/>
    <n v="547.21"/>
    <n v="0.1"/>
    <s v="COD"/>
    <n v="2188.7400000000002"/>
  </r>
  <r>
    <s v="SALE1297"/>
    <d v="2024-11-23T00:00:00"/>
    <s v="CUST1241"/>
    <x v="15"/>
    <s v="STORE1"/>
    <n v="2"/>
    <n v="892.46"/>
    <n v="7.0000000000000007E-2"/>
    <s v="PayPal"/>
    <n v="1784.8500000000001"/>
  </r>
  <r>
    <s v="SALE1298"/>
    <d v="2023-12-26T00:00:00"/>
    <s v="CUST1387"/>
    <x v="33"/>
    <s v="STORE8"/>
    <n v="2"/>
    <n v="853.41"/>
    <n v="0.25"/>
    <s v="Credit Card"/>
    <n v="1706.57"/>
  </r>
  <r>
    <s v="SALE1299"/>
    <d v="2024-06-08T00:00:00"/>
    <s v="CUST1110"/>
    <x v="74"/>
    <s v="STORE7"/>
    <n v="1"/>
    <n v="162.13999999999999"/>
    <n v="7.0000000000000007E-2"/>
    <s v="PayPal"/>
    <n v="162.07"/>
  </r>
  <r>
    <s v="SALE1300"/>
    <d v="2024-07-05T00:00:00"/>
    <s v="CUST1147"/>
    <x v="99"/>
    <s v="STORE16"/>
    <n v="1"/>
    <n v="893.14"/>
    <n v="0.09"/>
    <s v="Credit Card"/>
    <n v="893.05"/>
  </r>
  <r>
    <s v="SALE1301"/>
    <d v="2024-08-24T00:00:00"/>
    <s v="CUST1103"/>
    <x v="13"/>
    <s v="STORE8"/>
    <n v="4"/>
    <n v="349.07"/>
    <n v="0.28000000000000003"/>
    <s v="Credit Card"/>
    <n v="1396"/>
  </r>
  <r>
    <s v="SALE1302"/>
    <d v="2024-05-06T00:00:00"/>
    <s v="CUST1283"/>
    <x v="82"/>
    <s v="STORE13"/>
    <n v="1"/>
    <n v="747.9"/>
    <n v="0.21"/>
    <s v="COD"/>
    <n v="747.68999999999994"/>
  </r>
  <r>
    <s v="SALE1303"/>
    <d v="2024-07-05T00:00:00"/>
    <s v="CUST1031"/>
    <x v="82"/>
    <s v="STORE6"/>
    <n v="3"/>
    <n v="438.92"/>
    <n v="0.21"/>
    <s v="Credit Card"/>
    <n v="1316.55"/>
  </r>
  <r>
    <s v="SALE1304"/>
    <d v="2023-11-02T00:00:00"/>
    <s v="CUST1123"/>
    <x v="25"/>
    <s v="STORE4"/>
    <n v="4"/>
    <n v="665.38"/>
    <n v="0.18"/>
    <s v="Credit Card"/>
    <n v="2661.34"/>
  </r>
  <r>
    <s v="SALE1305"/>
    <d v="2024-11-20T00:00:00"/>
    <s v="CUST1003"/>
    <x v="17"/>
    <s v="STORE18"/>
    <n v="1"/>
    <n v="146.49"/>
    <n v="0.28000000000000003"/>
    <s v="Credit Card"/>
    <n v="146.21"/>
  </r>
  <r>
    <s v="SALE1306"/>
    <d v="2025-04-27T00:00:00"/>
    <s v="CUST1139"/>
    <x v="48"/>
    <s v="STORE15"/>
    <n v="2"/>
    <n v="235.39"/>
    <n v="0.27"/>
    <s v="COD"/>
    <n v="470.51"/>
  </r>
  <r>
    <s v="SALE1307"/>
    <d v="2024-12-25T00:00:00"/>
    <s v="CUST1028"/>
    <x v="86"/>
    <s v="STORE5"/>
    <n v="3"/>
    <n v="38.07"/>
    <n v="0.09"/>
    <s v="PayPal"/>
    <n v="114.12"/>
  </r>
  <r>
    <s v="SALE1308"/>
    <d v="2025-09-02T00:00:00"/>
    <s v="CUST1403"/>
    <x v="13"/>
    <s v="STORE4"/>
    <n v="2"/>
    <n v="511.7"/>
    <n v="0.12"/>
    <s v="COD"/>
    <n v="1023.28"/>
  </r>
  <r>
    <s v="SALE1309"/>
    <d v="2024-04-19T00:00:00"/>
    <s v="CUST1092"/>
    <x v="28"/>
    <s v="STORE8"/>
    <n v="4"/>
    <n v="488.72"/>
    <n v="0.23"/>
    <s v="PayPal"/>
    <n v="1954.65"/>
  </r>
  <r>
    <s v="SALE1310"/>
    <d v="2025-03-01T00:00:00"/>
    <s v="CUST1391"/>
    <x v="57"/>
    <s v="STORE12"/>
    <n v="2"/>
    <n v="520.45000000000005"/>
    <n v="0.11"/>
    <s v="COD"/>
    <n v="1040.7900000000002"/>
  </r>
  <r>
    <s v="SALE1311"/>
    <d v="2024-03-25T00:00:00"/>
    <s v="CUST1432"/>
    <x v="70"/>
    <s v="STORE5"/>
    <n v="1"/>
    <n v="340.9"/>
    <n v="0.28999999999999998"/>
    <s v="Credit Card"/>
    <n v="340.60999999999996"/>
  </r>
  <r>
    <s v="SALE1312"/>
    <d v="2024-10-11T00:00:00"/>
    <s v="CUST1346"/>
    <x v="45"/>
    <s v="STORE8"/>
    <n v="3"/>
    <n v="653.59"/>
    <n v="0.17"/>
    <s v="COD"/>
    <n v="1960.6"/>
  </r>
  <r>
    <s v="SALE1313"/>
    <d v="2025-09-06T00:00:00"/>
    <s v="CUST1021"/>
    <x v="33"/>
    <s v="STORE18"/>
    <n v="1"/>
    <n v="179.77"/>
    <n v="0.23"/>
    <s v="COD"/>
    <n v="179.54000000000002"/>
  </r>
  <r>
    <s v="SALE1314"/>
    <d v="2024-08-19T00:00:00"/>
    <s v="CUST1008"/>
    <x v="90"/>
    <s v="STORE9"/>
    <n v="2"/>
    <n v="943.8"/>
    <n v="0.06"/>
    <s v="Credit Card"/>
    <n v="1887.54"/>
  </r>
  <r>
    <s v="SALE1315"/>
    <d v="2023-11-04T00:00:00"/>
    <s v="CUST1409"/>
    <x v="51"/>
    <s v="STORE15"/>
    <n v="2"/>
    <n v="985"/>
    <n v="0.25"/>
    <s v="Credit Card"/>
    <n v="1969.75"/>
  </r>
  <r>
    <s v="SALE1316"/>
    <d v="2024-04-23T00:00:00"/>
    <s v="CUST1485"/>
    <x v="12"/>
    <s v="STORE10"/>
    <n v="4"/>
    <n v="216.81"/>
    <n v="0.28999999999999998"/>
    <s v="Credit Card"/>
    <n v="866.95"/>
  </r>
  <r>
    <s v="SALE1317"/>
    <d v="2023-10-24T00:00:00"/>
    <s v="CUST1117"/>
    <x v="91"/>
    <s v="STORE2"/>
    <n v="4"/>
    <n v="950.21"/>
    <n v="0.27"/>
    <s v="COD"/>
    <n v="3800.57"/>
  </r>
  <r>
    <s v="SALE1318"/>
    <d v="2025-06-30T00:00:00"/>
    <s v="CUST1256"/>
    <x v="70"/>
    <s v="STORE7"/>
    <n v="2"/>
    <n v="271.39999999999998"/>
    <n v="0.17"/>
    <s v="PayPal"/>
    <n v="542.63"/>
  </r>
  <r>
    <s v="SALE1319"/>
    <d v="2025-08-14T00:00:00"/>
    <s v="CUST1168"/>
    <x v="11"/>
    <s v="STORE8"/>
    <n v="4"/>
    <n v="708.19"/>
    <n v="0.1"/>
    <s v="PayPal"/>
    <n v="2832.6600000000003"/>
  </r>
  <r>
    <s v="SALE1320"/>
    <d v="2025-05-11T00:00:00"/>
    <s v="CUST1444"/>
    <x v="59"/>
    <s v="STORE3"/>
    <n v="3"/>
    <n v="477.05"/>
    <n v="0.05"/>
    <s v="PayPal"/>
    <n v="1431.1000000000001"/>
  </r>
  <r>
    <s v="SALE1321"/>
    <d v="2024-04-01T00:00:00"/>
    <s v="CUST1307"/>
    <x v="1"/>
    <s v="STORE9"/>
    <n v="3"/>
    <n v="627.29"/>
    <n v="0.27"/>
    <s v="COD"/>
    <n v="1881.6"/>
  </r>
  <r>
    <s v="SALE1322"/>
    <d v="2024-02-13T00:00:00"/>
    <s v="CUST1304"/>
    <x v="32"/>
    <s v="STORE11"/>
    <n v="3"/>
    <n v="206.84"/>
    <n v="0.19"/>
    <s v="PayPal"/>
    <n v="620.32999999999993"/>
  </r>
  <r>
    <s v="SALE1323"/>
    <d v="2024-01-13T00:00:00"/>
    <s v="CUST1251"/>
    <x v="37"/>
    <s v="STORE1"/>
    <n v="4"/>
    <n v="629.04999999999995"/>
    <n v="0.26"/>
    <s v="Credit Card"/>
    <n v="2515.9399999999996"/>
  </r>
  <r>
    <s v="SALE1324"/>
    <d v="2024-09-08T00:00:00"/>
    <s v="CUST1438"/>
    <x v="1"/>
    <s v="STORE17"/>
    <n v="4"/>
    <n v="529.04"/>
    <n v="0.1"/>
    <s v="PayPal"/>
    <n v="2116.06"/>
  </r>
  <r>
    <s v="SALE1325"/>
    <d v="2024-02-04T00:00:00"/>
    <s v="CUST1349"/>
    <x v="37"/>
    <s v="STORE17"/>
    <n v="1"/>
    <n v="350.67"/>
    <n v="0.22"/>
    <s v="PayPal"/>
    <n v="350.45"/>
  </r>
  <r>
    <s v="SALE1326"/>
    <d v="2024-07-25T00:00:00"/>
    <s v="CUST1371"/>
    <x v="98"/>
    <s v="STORE1"/>
    <n v="1"/>
    <n v="128.93"/>
    <n v="0.26"/>
    <s v="Credit Card"/>
    <n v="128.67000000000002"/>
  </r>
  <r>
    <s v="SALE1327"/>
    <d v="2024-09-09T00:00:00"/>
    <s v="CUST1145"/>
    <x v="56"/>
    <s v="STORE15"/>
    <n v="2"/>
    <n v="384.92"/>
    <n v="0.09"/>
    <s v="Credit Card"/>
    <n v="769.75"/>
  </r>
  <r>
    <s v="SALE1328"/>
    <d v="2023-12-08T00:00:00"/>
    <s v="CUST1334"/>
    <x v="23"/>
    <s v="STORE8"/>
    <n v="3"/>
    <n v="120.77"/>
    <n v="0.28999999999999998"/>
    <s v="PayPal"/>
    <n v="362.02"/>
  </r>
  <r>
    <s v="SALE1329"/>
    <d v="2025-06-16T00:00:00"/>
    <s v="CUST1222"/>
    <x v="3"/>
    <s v="STORE17"/>
    <n v="4"/>
    <n v="661.39"/>
    <n v="7.0000000000000007E-2"/>
    <s v="Credit Card"/>
    <n v="2645.49"/>
  </r>
  <r>
    <s v="SALE1330"/>
    <d v="2023-12-01T00:00:00"/>
    <s v="CUST1449"/>
    <x v="85"/>
    <s v="STORE2"/>
    <n v="1"/>
    <n v="195.24"/>
    <n v="0.27"/>
    <s v="PayPal"/>
    <n v="194.97"/>
  </r>
  <r>
    <s v="SALE1331"/>
    <d v="2023-11-03T00:00:00"/>
    <s v="CUST1004"/>
    <x v="80"/>
    <s v="STORE18"/>
    <n v="2"/>
    <n v="177.4"/>
    <n v="0.19"/>
    <s v="PayPal"/>
    <n v="354.61"/>
  </r>
  <r>
    <s v="SALE1332"/>
    <d v="2025-01-16T00:00:00"/>
    <s v="CUST1057"/>
    <x v="24"/>
    <s v="STORE11"/>
    <n v="4"/>
    <n v="862.67"/>
    <n v="0.2"/>
    <s v="PayPal"/>
    <n v="3450.48"/>
  </r>
  <r>
    <s v="SALE1333"/>
    <d v="2024-09-30T00:00:00"/>
    <s v="CUST1444"/>
    <x v="53"/>
    <s v="STORE6"/>
    <n v="1"/>
    <n v="55.04"/>
    <n v="0.01"/>
    <s v="COD"/>
    <n v="55.03"/>
  </r>
  <r>
    <s v="SALE1334"/>
    <d v="2024-12-20T00:00:00"/>
    <s v="CUST1049"/>
    <x v="49"/>
    <s v="STORE0"/>
    <n v="2"/>
    <n v="905.47"/>
    <n v="0.2"/>
    <s v="COD"/>
    <n v="1810.74"/>
  </r>
  <r>
    <s v="SALE1335"/>
    <d v="2024-09-04T00:00:00"/>
    <s v="CUST1461"/>
    <x v="81"/>
    <s v="STORE13"/>
    <n v="3"/>
    <n v="217.13"/>
    <n v="0.28000000000000003"/>
    <s v="Credit Card"/>
    <n v="651.11"/>
  </r>
  <r>
    <s v="SALE1336"/>
    <d v="2025-10-06T00:00:00"/>
    <s v="CUST1389"/>
    <x v="28"/>
    <s v="STORE0"/>
    <n v="3"/>
    <n v="580.45000000000005"/>
    <n v="0"/>
    <s v="PayPal"/>
    <n v="1741.3500000000001"/>
  </r>
  <r>
    <s v="SALE1337"/>
    <d v="2025-07-16T00:00:00"/>
    <s v="CUST1103"/>
    <x v="83"/>
    <s v="STORE17"/>
    <n v="2"/>
    <n v="892.88"/>
    <n v="0.17"/>
    <s v="PayPal"/>
    <n v="1785.59"/>
  </r>
  <r>
    <s v="SALE1338"/>
    <d v="2025-10-06T00:00:00"/>
    <s v="CUST1091"/>
    <x v="43"/>
    <s v="STORE18"/>
    <n v="2"/>
    <n v="356.28"/>
    <n v="0.11"/>
    <s v="COD"/>
    <n v="712.44999999999993"/>
  </r>
  <r>
    <s v="SALE1339"/>
    <d v="2025-09-21T00:00:00"/>
    <s v="CUST1384"/>
    <x v="61"/>
    <s v="STORE2"/>
    <n v="4"/>
    <n v="806.99"/>
    <n v="0.06"/>
    <s v="Credit Card"/>
    <n v="3227.9"/>
  </r>
  <r>
    <s v="SALE1340"/>
    <d v="2025-07-17T00:00:00"/>
    <s v="CUST1439"/>
    <x v="42"/>
    <s v="STORE1"/>
    <n v="3"/>
    <n v="684.22"/>
    <n v="0.09"/>
    <s v="Credit Card"/>
    <n v="2052.5699999999997"/>
  </r>
  <r>
    <s v="SALE1341"/>
    <d v="2025-06-29T00:00:00"/>
    <s v="CUST1443"/>
    <x v="47"/>
    <s v="STORE7"/>
    <n v="4"/>
    <n v="763.34"/>
    <n v="7.0000000000000007E-2"/>
    <s v="PayPal"/>
    <n v="3053.29"/>
  </r>
  <r>
    <s v="SALE1342"/>
    <d v="2025-03-22T00:00:00"/>
    <s v="CUST1361"/>
    <x v="57"/>
    <s v="STORE3"/>
    <n v="3"/>
    <n v="721.94"/>
    <n v="0.26"/>
    <s v="Credit Card"/>
    <n v="2165.56"/>
  </r>
  <r>
    <s v="SALE1343"/>
    <d v="2024-02-01T00:00:00"/>
    <s v="CUST1406"/>
    <x v="0"/>
    <s v="STORE1"/>
    <n v="3"/>
    <n v="760.38"/>
    <n v="0"/>
    <s v="COD"/>
    <n v="2281.14"/>
  </r>
  <r>
    <s v="SALE1344"/>
    <d v="2024-03-11T00:00:00"/>
    <s v="CUST1298"/>
    <x v="0"/>
    <s v="STORE6"/>
    <n v="3"/>
    <n v="612.53"/>
    <n v="0.21"/>
    <s v="COD"/>
    <n v="1837.3799999999999"/>
  </r>
  <r>
    <s v="SALE1345"/>
    <d v="2024-09-09T00:00:00"/>
    <s v="CUST1041"/>
    <x v="81"/>
    <s v="STORE16"/>
    <n v="3"/>
    <n v="841.37"/>
    <n v="0.28999999999999998"/>
    <s v="PayPal"/>
    <n v="2523.8200000000002"/>
  </r>
  <r>
    <s v="SALE1346"/>
    <d v="2023-11-19T00:00:00"/>
    <s v="CUST1261"/>
    <x v="70"/>
    <s v="STORE9"/>
    <n v="2"/>
    <n v="636.51"/>
    <n v="0.25"/>
    <s v="Credit Card"/>
    <n v="1272.77"/>
  </r>
  <r>
    <s v="SALE1347"/>
    <d v="2025-01-02T00:00:00"/>
    <s v="CUST1091"/>
    <x v="49"/>
    <s v="STORE8"/>
    <n v="2"/>
    <n v="732.37"/>
    <n v="0.22"/>
    <s v="COD"/>
    <n v="1464.52"/>
  </r>
  <r>
    <s v="SALE1348"/>
    <d v="2025-09-27T00:00:00"/>
    <s v="CUST1164"/>
    <x v="59"/>
    <s v="STORE16"/>
    <n v="3"/>
    <n v="183.44"/>
    <n v="0.28000000000000003"/>
    <s v="COD"/>
    <n v="550.04"/>
  </r>
  <r>
    <s v="SALE1349"/>
    <d v="2024-03-22T00:00:00"/>
    <s v="CUST1065"/>
    <x v="75"/>
    <s v="STORE13"/>
    <n v="4"/>
    <n v="898.58"/>
    <n v="0.16"/>
    <s v="PayPal"/>
    <n v="3594.1600000000003"/>
  </r>
  <r>
    <s v="SALE1350"/>
    <d v="2024-08-25T00:00:00"/>
    <s v="CUST1390"/>
    <x v="34"/>
    <s v="STORE2"/>
    <n v="3"/>
    <n v="152.41"/>
    <n v="0.25"/>
    <s v="Credit Card"/>
    <n v="456.98"/>
  </r>
  <r>
    <s v="SALE1351"/>
    <d v="2025-08-03T00:00:00"/>
    <s v="CUST1223"/>
    <x v="80"/>
    <s v="STORE14"/>
    <n v="3"/>
    <n v="972.58"/>
    <n v="0.28000000000000003"/>
    <s v="COD"/>
    <n v="2917.46"/>
  </r>
  <r>
    <s v="SALE1352"/>
    <d v="2023-12-07T00:00:00"/>
    <s v="CUST1466"/>
    <x v="20"/>
    <s v="STORE11"/>
    <n v="4"/>
    <n v="136.4"/>
    <n v="0.04"/>
    <s v="COD"/>
    <n v="545.56000000000006"/>
  </r>
  <r>
    <s v="SALE1353"/>
    <d v="2025-08-25T00:00:00"/>
    <s v="CUST1400"/>
    <x v="32"/>
    <s v="STORE15"/>
    <n v="1"/>
    <n v="509.63"/>
    <n v="0.27"/>
    <s v="COD"/>
    <n v="509.36"/>
  </r>
  <r>
    <s v="SALE1354"/>
    <d v="2024-02-09T00:00:00"/>
    <s v="CUST1003"/>
    <x v="0"/>
    <s v="STORE3"/>
    <n v="4"/>
    <n v="360.28"/>
    <n v="0.09"/>
    <s v="COD"/>
    <n v="1441.03"/>
  </r>
  <r>
    <s v="SALE1355"/>
    <d v="2025-09-10T00:00:00"/>
    <s v="CUST1080"/>
    <x v="41"/>
    <s v="STORE15"/>
    <n v="3"/>
    <n v="882.05"/>
    <n v="0.06"/>
    <s v="PayPal"/>
    <n v="2646.0899999999997"/>
  </r>
  <r>
    <s v="SALE1356"/>
    <d v="2024-09-29T00:00:00"/>
    <s v="CUST1195"/>
    <x v="29"/>
    <s v="STORE8"/>
    <n v="3"/>
    <n v="141.54"/>
    <n v="0.12"/>
    <s v="PayPal"/>
    <n v="424.5"/>
  </r>
  <r>
    <s v="SALE1357"/>
    <d v="2024-06-18T00:00:00"/>
    <s v="CUST1043"/>
    <x v="5"/>
    <s v="STORE4"/>
    <n v="3"/>
    <n v="83.5"/>
    <n v="0.23"/>
    <s v="COD"/>
    <n v="250.27"/>
  </r>
  <r>
    <s v="SALE1358"/>
    <d v="2023-11-28T00:00:00"/>
    <s v="CUST1123"/>
    <x v="66"/>
    <s v="STORE6"/>
    <n v="2"/>
    <n v="629.73"/>
    <n v="7.0000000000000007E-2"/>
    <s v="PayPal"/>
    <n v="1259.3900000000001"/>
  </r>
  <r>
    <s v="SALE1359"/>
    <d v="2023-10-29T00:00:00"/>
    <s v="CUST1012"/>
    <x v="9"/>
    <s v="STORE6"/>
    <n v="2"/>
    <n v="159.93"/>
    <n v="0.2"/>
    <s v="COD"/>
    <n v="319.66000000000003"/>
  </r>
  <r>
    <s v="SALE1360"/>
    <d v="2025-07-20T00:00:00"/>
    <s v="CUST1012"/>
    <x v="49"/>
    <s v="STORE18"/>
    <n v="1"/>
    <n v="459.89"/>
    <n v="0.18"/>
    <s v="COD"/>
    <n v="459.71"/>
  </r>
  <r>
    <s v="SALE1361"/>
    <d v="2024-08-28T00:00:00"/>
    <s v="CUST1188"/>
    <x v="9"/>
    <s v="STORE19"/>
    <n v="4"/>
    <n v="885.57"/>
    <n v="0.27"/>
    <s v="Credit Card"/>
    <n v="3542.01"/>
  </r>
  <r>
    <s v="SALE1362"/>
    <d v="2024-06-11T00:00:00"/>
    <s v="CUST1402"/>
    <x v="59"/>
    <s v="STORE15"/>
    <n v="3"/>
    <n v="789.05"/>
    <n v="0"/>
    <s v="PayPal"/>
    <n v="2367.1499999999996"/>
  </r>
  <r>
    <s v="SALE1363"/>
    <d v="2023-11-14T00:00:00"/>
    <s v="CUST1154"/>
    <x v="73"/>
    <s v="STORE0"/>
    <n v="1"/>
    <n v="570.52"/>
    <n v="0"/>
    <s v="PayPal"/>
    <n v="570.52"/>
  </r>
  <r>
    <s v="SALE1364"/>
    <d v="2024-01-31T00:00:00"/>
    <s v="CUST1179"/>
    <x v="16"/>
    <s v="STORE16"/>
    <n v="4"/>
    <n v="310.79000000000002"/>
    <n v="0.22"/>
    <s v="COD"/>
    <n v="1242.94"/>
  </r>
  <r>
    <s v="SALE1365"/>
    <d v="2025-04-10T00:00:00"/>
    <s v="CUST1057"/>
    <x v="88"/>
    <s v="STORE17"/>
    <n v="4"/>
    <n v="255.67"/>
    <n v="0.17"/>
    <s v="Credit Card"/>
    <n v="1022.51"/>
  </r>
  <r>
    <s v="SALE1366"/>
    <d v="2024-04-15T00:00:00"/>
    <s v="CUST1129"/>
    <x v="16"/>
    <s v="STORE16"/>
    <n v="2"/>
    <n v="270.66000000000003"/>
    <n v="0.1"/>
    <s v="COD"/>
    <n v="541.22"/>
  </r>
  <r>
    <s v="SALE1367"/>
    <d v="2025-09-14T00:00:00"/>
    <s v="CUST1299"/>
    <x v="34"/>
    <s v="STORE17"/>
    <n v="3"/>
    <n v="373.35"/>
    <n v="0.2"/>
    <s v="COD"/>
    <n v="1119.8500000000001"/>
  </r>
  <r>
    <s v="SALE1368"/>
    <d v="2024-05-20T00:00:00"/>
    <s v="CUST1036"/>
    <x v="4"/>
    <s v="STORE11"/>
    <n v="2"/>
    <n v="23.58"/>
    <n v="0.02"/>
    <s v="PayPal"/>
    <n v="47.139999999999993"/>
  </r>
  <r>
    <s v="SALE1369"/>
    <d v="2025-05-21T00:00:00"/>
    <s v="CUST1005"/>
    <x v="68"/>
    <s v="STORE7"/>
    <n v="4"/>
    <n v="185.67"/>
    <n v="0.21"/>
    <s v="PayPal"/>
    <n v="742.46999999999991"/>
  </r>
  <r>
    <s v="SALE1370"/>
    <d v="2024-04-14T00:00:00"/>
    <s v="CUST1120"/>
    <x v="97"/>
    <s v="STORE13"/>
    <n v="3"/>
    <n v="928.74"/>
    <n v="0.27"/>
    <s v="PayPal"/>
    <n v="2785.9500000000003"/>
  </r>
  <r>
    <s v="SALE1371"/>
    <d v="2023-11-05T00:00:00"/>
    <s v="CUST1029"/>
    <x v="94"/>
    <s v="STORE5"/>
    <n v="3"/>
    <n v="923.38"/>
    <n v="7.0000000000000007E-2"/>
    <s v="COD"/>
    <n v="2770.0699999999997"/>
  </r>
  <r>
    <s v="SALE1372"/>
    <d v="2024-07-26T00:00:00"/>
    <s v="CUST1462"/>
    <x v="83"/>
    <s v="STORE9"/>
    <n v="2"/>
    <n v="409.26"/>
    <n v="0.1"/>
    <s v="PayPal"/>
    <n v="818.42"/>
  </r>
  <r>
    <s v="SALE1373"/>
    <d v="2023-12-12T00:00:00"/>
    <s v="CUST1254"/>
    <x v="34"/>
    <s v="STORE7"/>
    <n v="2"/>
    <n v="608.46"/>
    <n v="0.16"/>
    <s v="Credit Card"/>
    <n v="1216.76"/>
  </r>
  <r>
    <s v="SALE1374"/>
    <d v="2025-05-08T00:00:00"/>
    <s v="CUST1212"/>
    <x v="63"/>
    <s v="STORE19"/>
    <n v="4"/>
    <n v="150.47999999999999"/>
    <n v="0.09"/>
    <s v="Credit Card"/>
    <n v="601.82999999999993"/>
  </r>
  <r>
    <s v="SALE1375"/>
    <d v="2024-08-30T00:00:00"/>
    <s v="CUST1245"/>
    <x v="88"/>
    <s v="STORE14"/>
    <n v="4"/>
    <n v="207.41"/>
    <n v="0.02"/>
    <s v="Credit Card"/>
    <n v="829.62"/>
  </r>
  <r>
    <s v="SALE1376"/>
    <d v="2025-05-26T00:00:00"/>
    <s v="CUST1172"/>
    <x v="75"/>
    <s v="STORE6"/>
    <n v="1"/>
    <n v="56.59"/>
    <n v="0.15"/>
    <s v="PayPal"/>
    <n v="56.440000000000005"/>
  </r>
  <r>
    <s v="SALE1377"/>
    <d v="2025-01-10T00:00:00"/>
    <s v="CUST1405"/>
    <x v="11"/>
    <s v="STORE4"/>
    <n v="4"/>
    <n v="995.4"/>
    <n v="0.27"/>
    <s v="Credit Card"/>
    <n v="3981.33"/>
  </r>
  <r>
    <s v="SALE1378"/>
    <d v="2024-12-30T00:00:00"/>
    <s v="CUST1064"/>
    <x v="44"/>
    <s v="STORE12"/>
    <n v="2"/>
    <n v="591.33000000000004"/>
    <n v="0.24"/>
    <s v="Credit Card"/>
    <n v="1182.42"/>
  </r>
  <r>
    <s v="SALE1379"/>
    <d v="2025-07-31T00:00:00"/>
    <s v="CUST1378"/>
    <x v="70"/>
    <s v="STORE17"/>
    <n v="2"/>
    <n v="204.89"/>
    <n v="0.24"/>
    <s v="Credit Card"/>
    <n v="409.53999999999996"/>
  </r>
  <r>
    <s v="SALE1380"/>
    <d v="2024-09-14T00:00:00"/>
    <s v="CUST1090"/>
    <x v="15"/>
    <s v="STORE14"/>
    <n v="2"/>
    <n v="546.41"/>
    <n v="0.08"/>
    <s v="COD"/>
    <n v="1092.74"/>
  </r>
  <r>
    <s v="SALE1381"/>
    <d v="2024-04-27T00:00:00"/>
    <s v="CUST1056"/>
    <x v="97"/>
    <s v="STORE12"/>
    <n v="4"/>
    <n v="455.49"/>
    <n v="0.17"/>
    <s v="Credit Card"/>
    <n v="1821.79"/>
  </r>
  <r>
    <s v="SALE1382"/>
    <d v="2024-03-23T00:00:00"/>
    <s v="CUST1422"/>
    <x v="31"/>
    <s v="STORE16"/>
    <n v="2"/>
    <n v="700.27"/>
    <n v="0.16"/>
    <s v="Credit Card"/>
    <n v="1400.3799999999999"/>
  </r>
  <r>
    <s v="SALE1383"/>
    <d v="2023-12-22T00:00:00"/>
    <s v="CUST1345"/>
    <x v="74"/>
    <s v="STORE17"/>
    <n v="2"/>
    <n v="160.21"/>
    <n v="0.09"/>
    <s v="Credit Card"/>
    <n v="320.33000000000004"/>
  </r>
  <r>
    <s v="SALE1384"/>
    <d v="2025-03-26T00:00:00"/>
    <s v="CUST1031"/>
    <x v="44"/>
    <s v="STORE11"/>
    <n v="1"/>
    <n v="713.63"/>
    <n v="0.28000000000000003"/>
    <s v="COD"/>
    <n v="713.35"/>
  </r>
  <r>
    <s v="SALE1385"/>
    <d v="2024-06-04T00:00:00"/>
    <s v="CUST1227"/>
    <x v="47"/>
    <s v="STORE7"/>
    <n v="2"/>
    <n v="224.69"/>
    <n v="0.2"/>
    <s v="COD"/>
    <n v="449.18"/>
  </r>
  <r>
    <s v="SALE1386"/>
    <d v="2025-03-17T00:00:00"/>
    <s v="CUST1453"/>
    <x v="42"/>
    <s v="STORE14"/>
    <n v="2"/>
    <n v="740.57"/>
    <n v="0.06"/>
    <s v="Credit Card"/>
    <n v="1481.0800000000002"/>
  </r>
  <r>
    <s v="SALE1387"/>
    <d v="2024-03-22T00:00:00"/>
    <s v="CUST1142"/>
    <x v="75"/>
    <s v="STORE3"/>
    <n v="3"/>
    <n v="250.14"/>
    <n v="0.23"/>
    <s v="PayPal"/>
    <n v="750.18999999999994"/>
  </r>
  <r>
    <s v="SALE1388"/>
    <d v="2024-12-29T00:00:00"/>
    <s v="CUST1020"/>
    <x v="24"/>
    <s v="STORE19"/>
    <n v="3"/>
    <n v="34.97"/>
    <n v="0.01"/>
    <s v="Credit Card"/>
    <n v="104.89999999999999"/>
  </r>
  <r>
    <s v="SALE1389"/>
    <d v="2025-07-30T00:00:00"/>
    <s v="CUST1304"/>
    <x v="63"/>
    <s v="STORE16"/>
    <n v="1"/>
    <n v="653.91"/>
    <n v="0.3"/>
    <s v="PayPal"/>
    <n v="653.61"/>
  </r>
  <r>
    <s v="SALE1390"/>
    <d v="2024-02-16T00:00:00"/>
    <s v="CUST1363"/>
    <x v="73"/>
    <s v="STORE3"/>
    <n v="1"/>
    <n v="997.87"/>
    <n v="0.24"/>
    <s v="Credit Card"/>
    <n v="997.63"/>
  </r>
  <r>
    <s v="SALE1391"/>
    <d v="2024-02-27T00:00:00"/>
    <s v="CUST1208"/>
    <x v="41"/>
    <s v="STORE14"/>
    <n v="1"/>
    <n v="174.27"/>
    <n v="0.27"/>
    <s v="COD"/>
    <n v="174"/>
  </r>
  <r>
    <s v="SALE1392"/>
    <d v="2024-03-17T00:00:00"/>
    <s v="CUST1115"/>
    <x v="2"/>
    <s v="STORE7"/>
    <n v="3"/>
    <n v="847.44"/>
    <n v="0.17"/>
    <s v="Credit Card"/>
    <n v="2542.15"/>
  </r>
  <r>
    <s v="SALE1393"/>
    <d v="2023-11-13T00:00:00"/>
    <s v="CUST1428"/>
    <x v="95"/>
    <s v="STORE2"/>
    <n v="1"/>
    <n v="493.45"/>
    <n v="0.09"/>
    <s v="Credit Card"/>
    <n v="493.36"/>
  </r>
  <r>
    <s v="SALE1394"/>
    <d v="2024-10-12T00:00:00"/>
    <s v="CUST1232"/>
    <x v="85"/>
    <s v="STORE2"/>
    <n v="4"/>
    <n v="111.66"/>
    <n v="0.14000000000000001"/>
    <s v="Credit Card"/>
    <n v="446.5"/>
  </r>
  <r>
    <s v="SALE1395"/>
    <d v="2024-02-21T00:00:00"/>
    <s v="CUST1278"/>
    <x v="64"/>
    <s v="STORE11"/>
    <n v="1"/>
    <n v="413.65"/>
    <n v="0.1"/>
    <s v="COD"/>
    <n v="413.54999999999995"/>
  </r>
  <r>
    <s v="SALE1396"/>
    <d v="2025-03-28T00:00:00"/>
    <s v="CUST1475"/>
    <x v="41"/>
    <s v="STORE9"/>
    <n v="1"/>
    <n v="317.14999999999998"/>
    <n v="0.24"/>
    <s v="COD"/>
    <n v="316.90999999999997"/>
  </r>
  <r>
    <s v="SALE1397"/>
    <d v="2025-08-04T00:00:00"/>
    <s v="CUST1359"/>
    <x v="12"/>
    <s v="STORE1"/>
    <n v="3"/>
    <n v="642.94000000000005"/>
    <n v="0.05"/>
    <s v="COD"/>
    <n v="1928.7700000000002"/>
  </r>
  <r>
    <s v="SALE1398"/>
    <d v="2024-11-05T00:00:00"/>
    <s v="CUST1133"/>
    <x v="71"/>
    <s v="STORE10"/>
    <n v="4"/>
    <n v="559.59"/>
    <n v="0.19"/>
    <s v="COD"/>
    <n v="2238.17"/>
  </r>
  <r>
    <s v="SALE1399"/>
    <d v="2024-06-15T00:00:00"/>
    <s v="CUST1114"/>
    <x v="35"/>
    <s v="STORE18"/>
    <n v="1"/>
    <n v="758.54"/>
    <n v="0.28999999999999998"/>
    <s v="PayPal"/>
    <n v="758.25"/>
  </r>
  <r>
    <s v="SALE1400"/>
    <d v="2024-12-23T00:00:00"/>
    <s v="CUST1462"/>
    <x v="61"/>
    <s v="STORE15"/>
    <n v="4"/>
    <n v="643.96"/>
    <n v="0.16"/>
    <s v="PayPal"/>
    <n v="2575.6800000000003"/>
  </r>
  <r>
    <s v="SALE1401"/>
    <d v="2024-12-27T00:00:00"/>
    <s v="CUST1243"/>
    <x v="10"/>
    <s v="STORE9"/>
    <n v="1"/>
    <n v="882.73"/>
    <n v="0.1"/>
    <s v="Credit Card"/>
    <n v="882.63"/>
  </r>
  <r>
    <s v="SALE1402"/>
    <d v="2024-03-27T00:00:00"/>
    <s v="CUST1325"/>
    <x v="52"/>
    <s v="STORE19"/>
    <n v="2"/>
    <n v="600.03"/>
    <n v="0.26"/>
    <s v="PayPal"/>
    <n v="1199.8"/>
  </r>
  <r>
    <s v="SALE1403"/>
    <d v="2024-12-12T00:00:00"/>
    <s v="CUST1157"/>
    <x v="59"/>
    <s v="STORE5"/>
    <n v="2"/>
    <n v="628.83000000000004"/>
    <n v="7.0000000000000007E-2"/>
    <s v="PayPal"/>
    <n v="1257.5900000000001"/>
  </r>
  <r>
    <s v="SALE1404"/>
    <d v="2023-12-17T00:00:00"/>
    <s v="CUST1175"/>
    <x v="82"/>
    <s v="STORE9"/>
    <n v="3"/>
    <n v="113.87"/>
    <n v="0.21"/>
    <s v="COD"/>
    <n v="341.40000000000003"/>
  </r>
  <r>
    <s v="SALE1405"/>
    <d v="2024-02-29T00:00:00"/>
    <s v="CUST1418"/>
    <x v="18"/>
    <s v="STORE7"/>
    <n v="4"/>
    <n v="282.07"/>
    <n v="0.18"/>
    <s v="PayPal"/>
    <n v="1128.0999999999999"/>
  </r>
  <r>
    <s v="SALE1406"/>
    <d v="2023-12-30T00:00:00"/>
    <s v="CUST1156"/>
    <x v="59"/>
    <s v="STORE6"/>
    <n v="3"/>
    <n v="676.77"/>
    <n v="0.17"/>
    <s v="PayPal"/>
    <n v="2030.1399999999999"/>
  </r>
  <r>
    <s v="SALE1407"/>
    <d v="2024-12-12T00:00:00"/>
    <s v="CUST1220"/>
    <x v="84"/>
    <s v="STORE16"/>
    <n v="2"/>
    <n v="362.7"/>
    <n v="0.09"/>
    <s v="Credit Card"/>
    <n v="725.31"/>
  </r>
  <r>
    <s v="SALE1408"/>
    <d v="2025-01-22T00:00:00"/>
    <s v="CUST1135"/>
    <x v="26"/>
    <s v="STORE2"/>
    <n v="1"/>
    <n v="908.5"/>
    <n v="0.2"/>
    <s v="COD"/>
    <n v="908.3"/>
  </r>
  <r>
    <s v="SALE1409"/>
    <d v="2024-01-05T00:00:00"/>
    <s v="CUST1067"/>
    <x v="60"/>
    <s v="STORE15"/>
    <n v="2"/>
    <n v="795.37"/>
    <n v="0.2"/>
    <s v="COD"/>
    <n v="1590.54"/>
  </r>
  <r>
    <s v="SALE1410"/>
    <d v="2025-04-13T00:00:00"/>
    <s v="CUST1144"/>
    <x v="68"/>
    <s v="STORE4"/>
    <n v="2"/>
    <n v="326.85000000000002"/>
    <n v="0.17"/>
    <s v="COD"/>
    <n v="653.53000000000009"/>
  </r>
  <r>
    <s v="SALE1411"/>
    <d v="2024-11-07T00:00:00"/>
    <s v="CUST1350"/>
    <x v="6"/>
    <s v="STORE14"/>
    <n v="3"/>
    <n v="169.43"/>
    <n v="0.19"/>
    <s v="Credit Card"/>
    <n v="508.1"/>
  </r>
  <r>
    <s v="SALE1412"/>
    <d v="2024-05-01T00:00:00"/>
    <s v="CUST1163"/>
    <x v="50"/>
    <s v="STORE6"/>
    <n v="1"/>
    <n v="254.47"/>
    <n v="0.1"/>
    <s v="Credit Card"/>
    <n v="254.37"/>
  </r>
  <r>
    <s v="SALE1413"/>
    <d v="2024-08-02T00:00:00"/>
    <s v="CUST1418"/>
    <x v="60"/>
    <s v="STORE16"/>
    <n v="4"/>
    <n v="627.73"/>
    <n v="0.11"/>
    <s v="COD"/>
    <n v="2510.81"/>
  </r>
  <r>
    <s v="SALE1414"/>
    <d v="2024-04-12T00:00:00"/>
    <s v="CUST1371"/>
    <x v="45"/>
    <s v="STORE19"/>
    <n v="4"/>
    <n v="327.25"/>
    <n v="0.13"/>
    <s v="COD"/>
    <n v="1308.8699999999999"/>
  </r>
  <r>
    <s v="SALE1415"/>
    <d v="2025-04-08T00:00:00"/>
    <s v="CUST1145"/>
    <x v="4"/>
    <s v="STORE11"/>
    <n v="4"/>
    <n v="511.43"/>
    <n v="0.18"/>
    <s v="COD"/>
    <n v="2045.54"/>
  </r>
  <r>
    <s v="SALE1416"/>
    <d v="2024-06-30T00:00:00"/>
    <s v="CUST1165"/>
    <x v="81"/>
    <s v="STORE17"/>
    <n v="4"/>
    <n v="194.67"/>
    <n v="0.23"/>
    <s v="PayPal"/>
    <n v="778.44999999999993"/>
  </r>
  <r>
    <s v="SALE1417"/>
    <d v="2024-01-13T00:00:00"/>
    <s v="CUST1059"/>
    <x v="34"/>
    <s v="STORE1"/>
    <n v="2"/>
    <n v="54.51"/>
    <n v="7.0000000000000007E-2"/>
    <s v="Credit Card"/>
    <n v="108.95"/>
  </r>
  <r>
    <s v="SALE1418"/>
    <d v="2024-09-22T00:00:00"/>
    <s v="CUST1076"/>
    <x v="85"/>
    <s v="STORE11"/>
    <n v="4"/>
    <n v="964"/>
    <n v="0.14000000000000001"/>
    <s v="PayPal"/>
    <n v="3855.86"/>
  </r>
  <r>
    <s v="SALE1419"/>
    <d v="2024-08-23T00:00:00"/>
    <s v="CUST1040"/>
    <x v="41"/>
    <s v="STORE4"/>
    <n v="1"/>
    <n v="170.12"/>
    <n v="0.26"/>
    <s v="PayPal"/>
    <n v="169.86"/>
  </r>
  <r>
    <s v="SALE1420"/>
    <d v="2025-08-06T00:00:00"/>
    <s v="CUST1152"/>
    <x v="27"/>
    <s v="STORE19"/>
    <n v="2"/>
    <n v="664.5"/>
    <n v="0.23"/>
    <s v="Credit Card"/>
    <n v="1328.77"/>
  </r>
  <r>
    <s v="SALE1421"/>
    <d v="2025-10-06T00:00:00"/>
    <s v="CUST1371"/>
    <x v="49"/>
    <s v="STORE10"/>
    <n v="4"/>
    <n v="557.51"/>
    <n v="0.11"/>
    <s v="Credit Card"/>
    <n v="2229.9299999999998"/>
  </r>
  <r>
    <s v="SALE1422"/>
    <d v="2025-05-30T00:00:00"/>
    <s v="CUST1397"/>
    <x v="64"/>
    <s v="STORE1"/>
    <n v="2"/>
    <n v="410"/>
    <n v="0.13"/>
    <s v="COD"/>
    <n v="819.87"/>
  </r>
  <r>
    <s v="SALE1423"/>
    <d v="2024-06-30T00:00:00"/>
    <s v="CUST1306"/>
    <x v="50"/>
    <s v="STORE5"/>
    <n v="2"/>
    <n v="879.93"/>
    <n v="0.28999999999999998"/>
    <s v="COD"/>
    <n v="1759.57"/>
  </r>
  <r>
    <s v="SALE1424"/>
    <d v="2025-01-07T00:00:00"/>
    <s v="CUST1007"/>
    <x v="26"/>
    <s v="STORE18"/>
    <n v="1"/>
    <n v="350.58"/>
    <n v="0.03"/>
    <s v="COD"/>
    <n v="350.55"/>
  </r>
  <r>
    <s v="SALE1425"/>
    <d v="2024-12-07T00:00:00"/>
    <s v="CUST1350"/>
    <x v="87"/>
    <s v="STORE3"/>
    <n v="4"/>
    <n v="348.58"/>
    <n v="0.16"/>
    <s v="Credit Card"/>
    <n v="1394.1599999999999"/>
  </r>
  <r>
    <s v="SALE1426"/>
    <d v="2024-09-13T00:00:00"/>
    <s v="CUST1459"/>
    <x v="60"/>
    <s v="STORE3"/>
    <n v="3"/>
    <n v="247.66"/>
    <n v="0.02"/>
    <s v="COD"/>
    <n v="742.96"/>
  </r>
  <r>
    <s v="SALE1427"/>
    <d v="2023-11-14T00:00:00"/>
    <s v="CUST1388"/>
    <x v="11"/>
    <s v="STORE15"/>
    <n v="3"/>
    <n v="836.27"/>
    <n v="0.16"/>
    <s v="Credit Card"/>
    <n v="2508.65"/>
  </r>
  <r>
    <s v="SALE1428"/>
    <d v="2025-04-06T00:00:00"/>
    <s v="CUST1195"/>
    <x v="66"/>
    <s v="STORE10"/>
    <n v="3"/>
    <n v="696.74"/>
    <n v="0.13"/>
    <s v="COD"/>
    <n v="2090.09"/>
  </r>
  <r>
    <s v="SALE1429"/>
    <d v="2025-05-27T00:00:00"/>
    <s v="CUST1245"/>
    <x v="32"/>
    <s v="STORE13"/>
    <n v="2"/>
    <n v="822.59"/>
    <n v="0.22"/>
    <s v="PayPal"/>
    <n v="1644.96"/>
  </r>
  <r>
    <s v="SALE1430"/>
    <d v="2023-12-03T00:00:00"/>
    <s v="CUST1222"/>
    <x v="29"/>
    <s v="STORE2"/>
    <n v="1"/>
    <n v="462.23"/>
    <n v="0.3"/>
    <s v="PayPal"/>
    <n v="461.93"/>
  </r>
  <r>
    <s v="SALE1431"/>
    <d v="2025-09-06T00:00:00"/>
    <s v="CUST1447"/>
    <x v="63"/>
    <s v="STORE17"/>
    <n v="1"/>
    <n v="361.09"/>
    <n v="0.06"/>
    <s v="PayPal"/>
    <n v="361.03"/>
  </r>
  <r>
    <s v="SALE1432"/>
    <d v="2023-11-13T00:00:00"/>
    <s v="CUST1383"/>
    <x v="78"/>
    <s v="STORE19"/>
    <n v="3"/>
    <n v="59.37"/>
    <n v="0.03"/>
    <s v="PayPal"/>
    <n v="178.07999999999998"/>
  </r>
  <r>
    <s v="SALE1433"/>
    <d v="2025-01-29T00:00:00"/>
    <s v="CUST1036"/>
    <x v="43"/>
    <s v="STORE1"/>
    <n v="3"/>
    <n v="765.21"/>
    <n v="0.14000000000000001"/>
    <s v="COD"/>
    <n v="2295.4900000000002"/>
  </r>
  <r>
    <s v="SALE1434"/>
    <d v="2024-06-29T00:00:00"/>
    <s v="CUST1243"/>
    <x v="79"/>
    <s v="STORE12"/>
    <n v="4"/>
    <n v="303.56"/>
    <n v="0.2"/>
    <s v="COD"/>
    <n v="1214.04"/>
  </r>
  <r>
    <s v="SALE1435"/>
    <d v="2025-05-02T00:00:00"/>
    <s v="CUST1443"/>
    <x v="16"/>
    <s v="STORE0"/>
    <n v="1"/>
    <n v="640.92999999999995"/>
    <n v="0.19"/>
    <s v="PayPal"/>
    <n v="640.7399999999999"/>
  </r>
  <r>
    <s v="SALE1436"/>
    <d v="2025-06-22T00:00:00"/>
    <s v="CUST1174"/>
    <x v="56"/>
    <s v="STORE10"/>
    <n v="2"/>
    <n v="611.25"/>
    <n v="0.22"/>
    <s v="Credit Card"/>
    <n v="1222.28"/>
  </r>
  <r>
    <s v="SALE1437"/>
    <d v="2025-04-09T00:00:00"/>
    <s v="CUST1461"/>
    <x v="73"/>
    <s v="STORE1"/>
    <n v="1"/>
    <n v="209.93"/>
    <n v="0.21"/>
    <s v="Credit Card"/>
    <n v="209.72"/>
  </r>
  <r>
    <s v="SALE1438"/>
    <d v="2025-07-09T00:00:00"/>
    <s v="CUST1110"/>
    <x v="8"/>
    <s v="STORE10"/>
    <n v="3"/>
    <n v="130.38999999999999"/>
    <n v="0.24"/>
    <s v="PayPal"/>
    <n v="390.92999999999995"/>
  </r>
  <r>
    <s v="SALE1439"/>
    <d v="2024-01-31T00:00:00"/>
    <s v="CUST1291"/>
    <x v="47"/>
    <s v="STORE7"/>
    <n v="2"/>
    <n v="846.18"/>
    <n v="0.1"/>
    <s v="COD"/>
    <n v="1692.26"/>
  </r>
  <r>
    <s v="SALE1440"/>
    <d v="2025-06-21T00:00:00"/>
    <s v="CUST1354"/>
    <x v="7"/>
    <s v="STORE14"/>
    <n v="2"/>
    <n v="424.53"/>
    <n v="0.14000000000000001"/>
    <s v="COD"/>
    <n v="848.92"/>
  </r>
  <r>
    <s v="SALE1441"/>
    <d v="2024-09-04T00:00:00"/>
    <s v="CUST1258"/>
    <x v="12"/>
    <s v="STORE14"/>
    <n v="4"/>
    <n v="450.42"/>
    <n v="0.08"/>
    <s v="COD"/>
    <n v="1801.6000000000001"/>
  </r>
  <r>
    <s v="SALE1442"/>
    <d v="2025-08-24T00:00:00"/>
    <s v="CUST1156"/>
    <x v="33"/>
    <s v="STORE9"/>
    <n v="4"/>
    <n v="896.91"/>
    <n v="0.1"/>
    <s v="Credit Card"/>
    <n v="3587.54"/>
  </r>
  <r>
    <s v="SALE1443"/>
    <d v="2025-06-06T00:00:00"/>
    <s v="CUST1485"/>
    <x v="0"/>
    <s v="STORE10"/>
    <n v="3"/>
    <n v="679.38"/>
    <n v="0.3"/>
    <s v="COD"/>
    <n v="2037.84"/>
  </r>
  <r>
    <s v="SALE1444"/>
    <d v="2024-10-06T00:00:00"/>
    <s v="CUST1016"/>
    <x v="61"/>
    <s v="STORE16"/>
    <n v="3"/>
    <n v="483.63"/>
    <n v="0"/>
    <s v="Credit Card"/>
    <n v="1450.8899999999999"/>
  </r>
  <r>
    <s v="SALE1445"/>
    <d v="2024-09-07T00:00:00"/>
    <s v="CUST1030"/>
    <x v="11"/>
    <s v="STORE0"/>
    <n v="3"/>
    <n v="158.27000000000001"/>
    <n v="0.24"/>
    <s v="COD"/>
    <n v="474.57000000000005"/>
  </r>
  <r>
    <s v="SALE1446"/>
    <d v="2025-04-11T00:00:00"/>
    <s v="CUST1115"/>
    <x v="95"/>
    <s v="STORE15"/>
    <n v="4"/>
    <n v="601.5"/>
    <n v="0.18"/>
    <s v="Credit Card"/>
    <n v="2405.8200000000002"/>
  </r>
  <r>
    <s v="SALE1447"/>
    <d v="2025-02-21T00:00:00"/>
    <s v="CUST1069"/>
    <x v="45"/>
    <s v="STORE18"/>
    <n v="2"/>
    <n v="46.39"/>
    <n v="7.0000000000000007E-2"/>
    <s v="Credit Card"/>
    <n v="92.710000000000008"/>
  </r>
  <r>
    <s v="SALE1448"/>
    <d v="2024-10-22T00:00:00"/>
    <s v="CUST1119"/>
    <x v="74"/>
    <s v="STORE8"/>
    <n v="4"/>
    <n v="892.28"/>
    <n v="0.23"/>
    <s v="Credit Card"/>
    <n v="3568.89"/>
  </r>
  <r>
    <s v="SALE1449"/>
    <d v="2024-07-21T00:00:00"/>
    <s v="CUST1221"/>
    <x v="31"/>
    <s v="STORE7"/>
    <n v="2"/>
    <n v="164.23"/>
    <n v="0.17"/>
    <s v="Credit Card"/>
    <n v="328.28999999999996"/>
  </r>
  <r>
    <s v="SALE1450"/>
    <d v="2024-01-14T00:00:00"/>
    <s v="CUST1452"/>
    <x v="93"/>
    <s v="STORE7"/>
    <n v="1"/>
    <n v="484.23"/>
    <n v="0.12"/>
    <s v="COD"/>
    <n v="484.11"/>
  </r>
  <r>
    <s v="SALE1451"/>
    <d v="2024-04-01T00:00:00"/>
    <s v="CUST1005"/>
    <x v="68"/>
    <s v="STORE18"/>
    <n v="3"/>
    <n v="341.51"/>
    <n v="0.22"/>
    <s v="COD"/>
    <n v="1024.31"/>
  </r>
  <r>
    <s v="SALE1452"/>
    <d v="2025-05-11T00:00:00"/>
    <s v="CUST1109"/>
    <x v="24"/>
    <s v="STORE13"/>
    <n v="3"/>
    <n v="758.87"/>
    <n v="0.11"/>
    <s v="PayPal"/>
    <n v="2276.5"/>
  </r>
  <r>
    <s v="SALE1453"/>
    <d v="2025-07-17T00:00:00"/>
    <s v="CUST1470"/>
    <x v="6"/>
    <s v="STORE12"/>
    <n v="3"/>
    <n v="560.52"/>
    <n v="0.17"/>
    <s v="Credit Card"/>
    <n v="1681.3899999999999"/>
  </r>
  <r>
    <s v="SALE1454"/>
    <d v="2024-08-29T00:00:00"/>
    <s v="CUST1351"/>
    <x v="99"/>
    <s v="STORE17"/>
    <n v="2"/>
    <n v="977.18"/>
    <n v="0.19"/>
    <s v="Credit Card"/>
    <n v="1954.1699999999998"/>
  </r>
  <r>
    <s v="SALE1455"/>
    <d v="2025-04-16T00:00:00"/>
    <s v="CUST1236"/>
    <x v="30"/>
    <s v="STORE14"/>
    <n v="4"/>
    <n v="761.35"/>
    <n v="0.08"/>
    <s v="Credit Card"/>
    <n v="3045.32"/>
  </r>
  <r>
    <s v="SALE1456"/>
    <d v="2025-08-31T00:00:00"/>
    <s v="CUST1179"/>
    <x v="22"/>
    <s v="STORE18"/>
    <n v="2"/>
    <n v="947.56"/>
    <n v="0.02"/>
    <s v="COD"/>
    <n v="1895.1"/>
  </r>
  <r>
    <s v="SALE1457"/>
    <d v="2025-10-13T00:00:00"/>
    <s v="CUST1238"/>
    <x v="19"/>
    <s v="STORE18"/>
    <n v="4"/>
    <n v="975.47"/>
    <n v="0.04"/>
    <s v="Credit Card"/>
    <n v="3901.84"/>
  </r>
  <r>
    <s v="SALE1458"/>
    <d v="2024-06-05T00:00:00"/>
    <s v="CUST1477"/>
    <x v="26"/>
    <s v="STORE9"/>
    <n v="3"/>
    <n v="769.06"/>
    <n v="0.23"/>
    <s v="COD"/>
    <n v="2306.9499999999998"/>
  </r>
  <r>
    <s v="SALE1459"/>
    <d v="2025-09-29T00:00:00"/>
    <s v="CUST1486"/>
    <x v="11"/>
    <s v="STORE2"/>
    <n v="3"/>
    <n v="824.75"/>
    <n v="0.23"/>
    <s v="Credit Card"/>
    <n v="2474.02"/>
  </r>
  <r>
    <s v="SALE1460"/>
    <d v="2024-07-05T00:00:00"/>
    <s v="CUST1401"/>
    <x v="88"/>
    <s v="STORE4"/>
    <n v="2"/>
    <n v="821.35"/>
    <n v="0.11"/>
    <s v="PayPal"/>
    <n v="1642.5900000000001"/>
  </r>
  <r>
    <s v="SALE1461"/>
    <d v="2025-03-07T00:00:00"/>
    <s v="CUST1405"/>
    <x v="26"/>
    <s v="STORE10"/>
    <n v="1"/>
    <n v="120.57"/>
    <n v="0.06"/>
    <s v="PayPal"/>
    <n v="120.50999999999999"/>
  </r>
  <r>
    <s v="SALE1462"/>
    <d v="2023-11-10T00:00:00"/>
    <s v="CUST1335"/>
    <x v="41"/>
    <s v="STORE1"/>
    <n v="1"/>
    <n v="122.27"/>
    <n v="0.26"/>
    <s v="PayPal"/>
    <n v="122.00999999999999"/>
  </r>
  <r>
    <s v="SALE1463"/>
    <d v="2025-08-21T00:00:00"/>
    <s v="CUST1170"/>
    <x v="33"/>
    <s v="STORE2"/>
    <n v="2"/>
    <n v="182.89"/>
    <n v="0.11"/>
    <s v="Credit Card"/>
    <n v="365.66999999999996"/>
  </r>
  <r>
    <s v="SALE1464"/>
    <d v="2025-05-19T00:00:00"/>
    <s v="CUST1371"/>
    <x v="54"/>
    <s v="STORE4"/>
    <n v="1"/>
    <n v="695.26"/>
    <n v="0.23"/>
    <s v="PayPal"/>
    <n v="695.03"/>
  </r>
  <r>
    <s v="SALE1465"/>
    <d v="2025-08-26T00:00:00"/>
    <s v="CUST1027"/>
    <x v="35"/>
    <s v="STORE6"/>
    <n v="2"/>
    <n v="408.8"/>
    <n v="0.17"/>
    <s v="COD"/>
    <n v="817.43000000000006"/>
  </r>
  <r>
    <s v="SALE1466"/>
    <d v="2025-01-19T00:00:00"/>
    <s v="CUST1226"/>
    <x v="2"/>
    <s v="STORE8"/>
    <n v="3"/>
    <n v="512.15"/>
    <n v="0.12"/>
    <s v="Credit Card"/>
    <n v="1536.33"/>
  </r>
  <r>
    <s v="SALE1467"/>
    <d v="2024-10-03T00:00:00"/>
    <s v="CUST1409"/>
    <x v="93"/>
    <s v="STORE8"/>
    <n v="3"/>
    <n v="136.4"/>
    <n v="0.15"/>
    <s v="PayPal"/>
    <n v="409.05000000000007"/>
  </r>
  <r>
    <s v="SALE1468"/>
    <d v="2023-12-12T00:00:00"/>
    <s v="CUST1175"/>
    <x v="96"/>
    <s v="STORE3"/>
    <n v="2"/>
    <n v="42.51"/>
    <n v="0.04"/>
    <s v="COD"/>
    <n v="84.97999999999999"/>
  </r>
  <r>
    <s v="SALE1469"/>
    <d v="2025-03-02T00:00:00"/>
    <s v="CUST1359"/>
    <x v="28"/>
    <s v="STORE7"/>
    <n v="3"/>
    <n v="582.1"/>
    <n v="0.12"/>
    <s v="PayPal"/>
    <n v="1746.1800000000003"/>
  </r>
  <r>
    <s v="SALE1470"/>
    <d v="2024-03-05T00:00:00"/>
    <s v="CUST1219"/>
    <x v="74"/>
    <s v="STORE17"/>
    <n v="4"/>
    <n v="461.52"/>
    <n v="0"/>
    <s v="COD"/>
    <n v="1846.08"/>
  </r>
  <r>
    <s v="SALE1471"/>
    <d v="2024-09-17T00:00:00"/>
    <s v="CUST1496"/>
    <x v="30"/>
    <s v="STORE11"/>
    <n v="1"/>
    <n v="558.41999999999996"/>
    <n v="0.03"/>
    <s v="Credit Card"/>
    <n v="558.39"/>
  </r>
  <r>
    <s v="SALE1472"/>
    <d v="2023-12-28T00:00:00"/>
    <s v="CUST1263"/>
    <x v="21"/>
    <s v="STORE18"/>
    <n v="4"/>
    <n v="700.98"/>
    <n v="0.12"/>
    <s v="PayPal"/>
    <n v="2803.8"/>
  </r>
  <r>
    <s v="SALE1473"/>
    <d v="2024-11-09T00:00:00"/>
    <s v="CUST1405"/>
    <x v="65"/>
    <s v="STORE18"/>
    <n v="2"/>
    <n v="227.97"/>
    <n v="0.08"/>
    <s v="COD"/>
    <n v="455.86"/>
  </r>
  <r>
    <s v="SALE1474"/>
    <d v="2024-08-12T00:00:00"/>
    <s v="CUST1474"/>
    <x v="11"/>
    <s v="STORE11"/>
    <n v="4"/>
    <n v="278.70999999999998"/>
    <n v="0.2"/>
    <s v="PayPal"/>
    <n v="1114.6399999999999"/>
  </r>
  <r>
    <s v="SALE1475"/>
    <d v="2024-03-28T00:00:00"/>
    <s v="CUST1259"/>
    <x v="8"/>
    <s v="STORE8"/>
    <n v="2"/>
    <n v="916.12"/>
    <n v="0.05"/>
    <s v="PayPal"/>
    <n v="1832.19"/>
  </r>
  <r>
    <s v="SALE1476"/>
    <d v="2024-10-02T00:00:00"/>
    <s v="CUST1133"/>
    <x v="31"/>
    <s v="STORE12"/>
    <n v="4"/>
    <n v="228.98"/>
    <n v="0.22"/>
    <s v="PayPal"/>
    <n v="915.69999999999993"/>
  </r>
  <r>
    <s v="SALE1477"/>
    <d v="2024-08-06T00:00:00"/>
    <s v="CUST1234"/>
    <x v="41"/>
    <s v="STORE15"/>
    <n v="4"/>
    <n v="904.82"/>
    <n v="0.09"/>
    <s v="PayPal"/>
    <n v="3619.19"/>
  </r>
  <r>
    <s v="SALE1478"/>
    <d v="2025-05-29T00:00:00"/>
    <s v="CUST1081"/>
    <x v="34"/>
    <s v="STORE11"/>
    <n v="1"/>
    <n v="588.61"/>
    <n v="0.1"/>
    <s v="PayPal"/>
    <n v="588.51"/>
  </r>
  <r>
    <s v="SALE1479"/>
    <d v="2023-11-10T00:00:00"/>
    <s v="CUST1113"/>
    <x v="9"/>
    <s v="STORE3"/>
    <n v="4"/>
    <n v="695.97"/>
    <n v="0.02"/>
    <s v="Credit Card"/>
    <n v="2783.86"/>
  </r>
  <r>
    <s v="SALE1480"/>
    <d v="2024-01-18T00:00:00"/>
    <s v="CUST1301"/>
    <x v="0"/>
    <s v="STORE11"/>
    <n v="2"/>
    <n v="181.42"/>
    <n v="0.08"/>
    <s v="PayPal"/>
    <n v="362.76"/>
  </r>
  <r>
    <s v="SALE1481"/>
    <d v="2024-03-24T00:00:00"/>
    <s v="CUST1023"/>
    <x v="0"/>
    <s v="STORE13"/>
    <n v="1"/>
    <n v="439.55"/>
    <n v="0.28999999999999998"/>
    <s v="COD"/>
    <n v="439.26"/>
  </r>
  <r>
    <s v="SALE1482"/>
    <d v="2025-03-17T00:00:00"/>
    <s v="CUST1114"/>
    <x v="76"/>
    <s v="STORE18"/>
    <n v="3"/>
    <n v="471.27"/>
    <n v="0.27"/>
    <s v="COD"/>
    <n v="1413.54"/>
  </r>
  <r>
    <s v="SALE1483"/>
    <d v="2024-05-23T00:00:00"/>
    <s v="CUST1044"/>
    <x v="4"/>
    <s v="STORE12"/>
    <n v="1"/>
    <n v="758.89"/>
    <n v="0.1"/>
    <s v="Credit Card"/>
    <n v="758.79"/>
  </r>
  <r>
    <s v="SALE1484"/>
    <d v="2025-07-26T00:00:00"/>
    <s v="CUST1485"/>
    <x v="98"/>
    <s v="STORE15"/>
    <n v="4"/>
    <n v="918.1"/>
    <n v="0.19"/>
    <s v="COD"/>
    <n v="3672.21"/>
  </r>
  <r>
    <s v="SALE1485"/>
    <d v="2024-10-04T00:00:00"/>
    <s v="CUST1259"/>
    <x v="32"/>
    <s v="STORE11"/>
    <n v="1"/>
    <n v="861.5"/>
    <n v="0.05"/>
    <s v="COD"/>
    <n v="861.45"/>
  </r>
  <r>
    <s v="SALE1486"/>
    <d v="2025-01-07T00:00:00"/>
    <s v="CUST1462"/>
    <x v="62"/>
    <s v="STORE14"/>
    <n v="1"/>
    <n v="588.29999999999995"/>
    <n v="0.26"/>
    <s v="COD"/>
    <n v="588.04"/>
  </r>
  <r>
    <s v="SALE1487"/>
    <d v="2024-12-19T00:00:00"/>
    <s v="CUST1462"/>
    <x v="76"/>
    <s v="STORE7"/>
    <n v="1"/>
    <n v="917.26"/>
    <n v="0.05"/>
    <s v="PayPal"/>
    <n v="917.21"/>
  </r>
  <r>
    <s v="SALE1488"/>
    <d v="2024-06-06T00:00:00"/>
    <s v="CUST1233"/>
    <x v="96"/>
    <s v="STORE18"/>
    <n v="4"/>
    <n v="96.78"/>
    <n v="0.11"/>
    <s v="PayPal"/>
    <n v="387.01"/>
  </r>
  <r>
    <s v="SALE1489"/>
    <d v="2024-12-03T00:00:00"/>
    <s v="CUST1478"/>
    <x v="77"/>
    <s v="STORE4"/>
    <n v="3"/>
    <n v="199.41"/>
    <n v="0.16"/>
    <s v="COD"/>
    <n v="598.07000000000005"/>
  </r>
  <r>
    <s v="SALE1490"/>
    <d v="2025-03-23T00:00:00"/>
    <s v="CUST1019"/>
    <x v="59"/>
    <s v="STORE9"/>
    <n v="1"/>
    <n v="687.91"/>
    <n v="0.25"/>
    <s v="Credit Card"/>
    <n v="687.66"/>
  </r>
  <r>
    <s v="SALE1491"/>
    <d v="2025-07-11T00:00:00"/>
    <s v="CUST1039"/>
    <x v="51"/>
    <s v="STORE2"/>
    <n v="3"/>
    <n v="769.62"/>
    <n v="0.09"/>
    <s v="PayPal"/>
    <n v="2308.77"/>
  </r>
  <r>
    <s v="SALE1492"/>
    <d v="2023-10-31T00:00:00"/>
    <s v="CUST1220"/>
    <x v="83"/>
    <s v="STORE3"/>
    <n v="1"/>
    <n v="492.05"/>
    <n v="0.27"/>
    <s v="Credit Card"/>
    <n v="491.78000000000003"/>
  </r>
  <r>
    <s v="SALE1493"/>
    <d v="2024-01-01T00:00:00"/>
    <s v="CUST1104"/>
    <x v="53"/>
    <s v="STORE12"/>
    <n v="2"/>
    <n v="428.55"/>
    <n v="0"/>
    <s v="PayPal"/>
    <n v="857.1"/>
  </r>
  <r>
    <s v="SALE1494"/>
    <d v="2023-11-21T00:00:00"/>
    <s v="CUST1229"/>
    <x v="31"/>
    <s v="STORE15"/>
    <n v="4"/>
    <n v="316.18"/>
    <n v="0.12"/>
    <s v="Credit Card"/>
    <n v="1264.6000000000001"/>
  </r>
  <r>
    <s v="SALE1495"/>
    <d v="2024-09-20T00:00:00"/>
    <s v="CUST1007"/>
    <x v="26"/>
    <s v="STORE3"/>
    <n v="3"/>
    <n v="162.16999999999999"/>
    <n v="0.15"/>
    <s v="PayPal"/>
    <n v="486.36"/>
  </r>
  <r>
    <s v="SALE1496"/>
    <d v="2024-04-03T00:00:00"/>
    <s v="CUST1331"/>
    <x v="83"/>
    <s v="STORE3"/>
    <n v="3"/>
    <n v="698.14"/>
    <n v="0.04"/>
    <s v="PayPal"/>
    <n v="2094.38"/>
  </r>
  <r>
    <s v="SALE1497"/>
    <d v="2025-05-10T00:00:00"/>
    <s v="CUST1310"/>
    <x v="1"/>
    <s v="STORE18"/>
    <n v="1"/>
    <n v="478.08"/>
    <n v="7.0000000000000007E-2"/>
    <s v="COD"/>
    <n v="478.01"/>
  </r>
  <r>
    <s v="SALE1498"/>
    <d v="2025-06-14T00:00:00"/>
    <s v="CUST1208"/>
    <x v="4"/>
    <s v="STORE7"/>
    <n v="2"/>
    <n v="958.64"/>
    <n v="0.2"/>
    <s v="PayPal"/>
    <n v="1917.08"/>
  </r>
  <r>
    <s v="SALE1499"/>
    <d v="2024-10-25T00:00:00"/>
    <s v="CUST1464"/>
    <x v="89"/>
    <s v="STORE12"/>
    <n v="2"/>
    <n v="581.19000000000005"/>
    <n v="7.0000000000000007E-2"/>
    <s v="COD"/>
    <n v="1162.3100000000002"/>
  </r>
  <r>
    <s v="SALE1500"/>
    <d v="2024-11-22T00:00:00"/>
    <s v="CUST1112"/>
    <x v="8"/>
    <s v="STORE11"/>
    <n v="1"/>
    <n v="736.54"/>
    <n v="0.16"/>
    <s v="PayPal"/>
    <n v="736.38"/>
  </r>
  <r>
    <s v="SALE1501"/>
    <d v="2024-10-21T00:00:00"/>
    <s v="CUST1401"/>
    <x v="15"/>
    <s v="STORE15"/>
    <n v="1"/>
    <n v="524"/>
    <n v="0.28000000000000003"/>
    <s v="Credit Card"/>
    <n v="523.72"/>
  </r>
  <r>
    <s v="SALE1502"/>
    <d v="2024-09-13T00:00:00"/>
    <s v="CUST1046"/>
    <x v="77"/>
    <s v="STORE3"/>
    <n v="4"/>
    <n v="566.09"/>
    <n v="0.28000000000000003"/>
    <s v="COD"/>
    <n v="2264.08"/>
  </r>
  <r>
    <s v="SALE1503"/>
    <d v="2025-04-25T00:00:00"/>
    <s v="CUST1259"/>
    <x v="39"/>
    <s v="STORE10"/>
    <n v="1"/>
    <n v="251.99"/>
    <n v="0.09"/>
    <s v="Credit Card"/>
    <n v="251.9"/>
  </r>
  <r>
    <s v="SALE1504"/>
    <d v="2024-03-10T00:00:00"/>
    <s v="CUST1221"/>
    <x v="53"/>
    <s v="STORE19"/>
    <n v="1"/>
    <n v="259.2"/>
    <n v="0.27"/>
    <s v="COD"/>
    <n v="258.93"/>
  </r>
  <r>
    <s v="SALE1505"/>
    <d v="2023-11-05T00:00:00"/>
    <s v="CUST1446"/>
    <x v="4"/>
    <s v="STORE15"/>
    <n v="1"/>
    <n v="935.66"/>
    <n v="0.26"/>
    <s v="PayPal"/>
    <n v="935.4"/>
  </r>
  <r>
    <s v="SALE1506"/>
    <d v="2025-07-26T00:00:00"/>
    <s v="CUST1469"/>
    <x v="68"/>
    <s v="STORE8"/>
    <n v="4"/>
    <n v="480.75"/>
    <n v="0.02"/>
    <s v="Credit Card"/>
    <n v="1922.98"/>
  </r>
  <r>
    <s v="SALE1507"/>
    <d v="2025-01-24T00:00:00"/>
    <s v="CUST1369"/>
    <x v="82"/>
    <s v="STORE15"/>
    <n v="2"/>
    <n v="457.83"/>
    <n v="0.01"/>
    <s v="COD"/>
    <n v="915.65"/>
  </r>
  <r>
    <s v="SALE1508"/>
    <d v="2025-09-05T00:00:00"/>
    <s v="CUST1164"/>
    <x v="70"/>
    <s v="STORE14"/>
    <n v="1"/>
    <n v="994.63"/>
    <n v="0.28000000000000003"/>
    <s v="Credit Card"/>
    <n v="994.35"/>
  </r>
  <r>
    <s v="SALE1509"/>
    <d v="2025-04-18T00:00:00"/>
    <s v="CUST1245"/>
    <x v="64"/>
    <s v="STORE0"/>
    <n v="3"/>
    <n v="65.569999999999993"/>
    <n v="0.3"/>
    <s v="COD"/>
    <n v="196.40999999999997"/>
  </r>
  <r>
    <s v="SALE1510"/>
    <d v="2025-06-13T00:00:00"/>
    <s v="CUST1160"/>
    <x v="87"/>
    <s v="STORE17"/>
    <n v="3"/>
    <n v="622.98"/>
    <n v="0.28000000000000003"/>
    <s v="PayPal"/>
    <n v="1868.66"/>
  </r>
  <r>
    <s v="SALE1511"/>
    <d v="2025-02-03T00:00:00"/>
    <s v="CUST1250"/>
    <x v="76"/>
    <s v="STORE13"/>
    <n v="1"/>
    <n v="170.68"/>
    <n v="0.13"/>
    <s v="PayPal"/>
    <n v="170.55"/>
  </r>
  <r>
    <s v="SALE1512"/>
    <d v="2025-07-22T00:00:00"/>
    <s v="CUST1096"/>
    <x v="84"/>
    <s v="STORE8"/>
    <n v="4"/>
    <n v="797.83"/>
    <n v="0.08"/>
    <s v="Credit Card"/>
    <n v="3191.2400000000002"/>
  </r>
  <r>
    <s v="SALE1513"/>
    <d v="2025-09-22T00:00:00"/>
    <s v="CUST1098"/>
    <x v="95"/>
    <s v="STORE16"/>
    <n v="1"/>
    <n v="372.75"/>
    <n v="0.12"/>
    <s v="Credit Card"/>
    <n v="372.63"/>
  </r>
  <r>
    <s v="SALE1514"/>
    <d v="2024-07-04T00:00:00"/>
    <s v="CUST1396"/>
    <x v="86"/>
    <s v="STORE4"/>
    <n v="1"/>
    <n v="994.18"/>
    <n v="0.05"/>
    <s v="PayPal"/>
    <n v="994.13"/>
  </r>
  <r>
    <s v="SALE1515"/>
    <d v="2024-07-31T00:00:00"/>
    <s v="CUST1422"/>
    <x v="42"/>
    <s v="STORE13"/>
    <n v="1"/>
    <n v="136.12"/>
    <n v="7.0000000000000007E-2"/>
    <s v="Credit Card"/>
    <n v="136.05000000000001"/>
  </r>
  <r>
    <s v="SALE1516"/>
    <d v="2025-07-24T00:00:00"/>
    <s v="CUST1030"/>
    <x v="40"/>
    <s v="STORE18"/>
    <n v="3"/>
    <n v="634.45000000000005"/>
    <n v="0.17"/>
    <s v="PayPal"/>
    <n v="1903.18"/>
  </r>
  <r>
    <s v="SALE1517"/>
    <d v="2024-10-14T00:00:00"/>
    <s v="CUST1329"/>
    <x v="91"/>
    <s v="STORE0"/>
    <n v="4"/>
    <n v="179.62"/>
    <n v="0.05"/>
    <s v="Credit Card"/>
    <n v="718.43000000000006"/>
  </r>
  <r>
    <s v="SALE1518"/>
    <d v="2025-01-01T00:00:00"/>
    <s v="CUST1294"/>
    <x v="42"/>
    <s v="STORE18"/>
    <n v="4"/>
    <n v="558.83000000000004"/>
    <n v="0.16"/>
    <s v="PayPal"/>
    <n v="2235.1600000000003"/>
  </r>
  <r>
    <s v="SALE1519"/>
    <d v="2025-01-07T00:00:00"/>
    <s v="CUST1171"/>
    <x v="32"/>
    <s v="STORE6"/>
    <n v="2"/>
    <n v="859.74"/>
    <n v="0.25"/>
    <s v="COD"/>
    <n v="1719.23"/>
  </r>
  <r>
    <s v="SALE1520"/>
    <d v="2025-10-06T00:00:00"/>
    <s v="CUST1106"/>
    <x v="15"/>
    <s v="STORE16"/>
    <n v="3"/>
    <n v="578.47"/>
    <n v="0.06"/>
    <s v="COD"/>
    <n v="1735.3500000000001"/>
  </r>
  <r>
    <s v="SALE1521"/>
    <d v="2024-02-22T00:00:00"/>
    <s v="CUST1055"/>
    <x v="39"/>
    <s v="STORE12"/>
    <n v="1"/>
    <n v="440.48"/>
    <n v="0.11"/>
    <s v="COD"/>
    <n v="440.37"/>
  </r>
  <r>
    <s v="SALE1522"/>
    <d v="2024-02-07T00:00:00"/>
    <s v="CUST1016"/>
    <x v="30"/>
    <s v="STORE19"/>
    <n v="2"/>
    <n v="303.67"/>
    <n v="0.05"/>
    <s v="PayPal"/>
    <n v="607.29000000000008"/>
  </r>
  <r>
    <s v="SALE1523"/>
    <d v="2025-08-26T00:00:00"/>
    <s v="CUST1336"/>
    <x v="1"/>
    <s v="STORE14"/>
    <n v="2"/>
    <n v="611.21"/>
    <n v="0.22"/>
    <s v="COD"/>
    <n v="1222.2"/>
  </r>
  <r>
    <s v="SALE1524"/>
    <d v="2023-11-09T00:00:00"/>
    <s v="CUST1202"/>
    <x v="11"/>
    <s v="STORE15"/>
    <n v="2"/>
    <n v="768.08"/>
    <n v="0.26"/>
    <s v="PayPal"/>
    <n v="1535.9"/>
  </r>
  <r>
    <s v="SALE1525"/>
    <d v="2024-01-05T00:00:00"/>
    <s v="CUST1296"/>
    <x v="34"/>
    <s v="STORE18"/>
    <n v="1"/>
    <n v="616.82000000000005"/>
    <n v="0.24"/>
    <s v="Credit Card"/>
    <n v="616.58000000000004"/>
  </r>
  <r>
    <s v="SALE1526"/>
    <d v="2025-01-15T00:00:00"/>
    <s v="CUST1183"/>
    <x v="43"/>
    <s v="STORE18"/>
    <n v="1"/>
    <n v="470.34"/>
    <n v="0.18"/>
    <s v="COD"/>
    <n v="470.15999999999997"/>
  </r>
  <r>
    <s v="SALE1527"/>
    <d v="2024-07-26T00:00:00"/>
    <s v="CUST1219"/>
    <x v="27"/>
    <s v="STORE8"/>
    <n v="2"/>
    <n v="616.36"/>
    <n v="0.12"/>
    <s v="PayPal"/>
    <n v="1232.6000000000001"/>
  </r>
  <r>
    <s v="SALE1528"/>
    <d v="2024-05-22T00:00:00"/>
    <s v="CUST1082"/>
    <x v="58"/>
    <s v="STORE9"/>
    <n v="3"/>
    <n v="657.24"/>
    <n v="0.18"/>
    <s v="PayPal"/>
    <n v="1971.54"/>
  </r>
  <r>
    <s v="SALE1529"/>
    <d v="2025-08-24T00:00:00"/>
    <s v="CUST1034"/>
    <x v="89"/>
    <s v="STORE19"/>
    <n v="2"/>
    <n v="392.45"/>
    <n v="0.04"/>
    <s v="PayPal"/>
    <n v="784.86"/>
  </r>
  <r>
    <s v="SALE1530"/>
    <d v="2024-02-24T00:00:00"/>
    <s v="CUST1245"/>
    <x v="43"/>
    <s v="STORE14"/>
    <n v="3"/>
    <n v="62.03"/>
    <n v="0.01"/>
    <s v="COD"/>
    <n v="186.08"/>
  </r>
  <r>
    <s v="SALE1531"/>
    <d v="2024-11-17T00:00:00"/>
    <s v="CUST1092"/>
    <x v="99"/>
    <s v="STORE3"/>
    <n v="4"/>
    <n v="933.73"/>
    <n v="0.25"/>
    <s v="PayPal"/>
    <n v="3734.67"/>
  </r>
  <r>
    <s v="SALE1532"/>
    <d v="2025-09-28T00:00:00"/>
    <s v="CUST1155"/>
    <x v="65"/>
    <s v="STORE16"/>
    <n v="3"/>
    <n v="615.30999999999995"/>
    <n v="0.14000000000000001"/>
    <s v="PayPal"/>
    <n v="1845.7899999999997"/>
  </r>
  <r>
    <s v="SALE1533"/>
    <d v="2024-11-23T00:00:00"/>
    <s v="CUST1373"/>
    <x v="4"/>
    <s v="STORE18"/>
    <n v="4"/>
    <n v="790.38"/>
    <n v="0.22"/>
    <s v="COD"/>
    <n v="3161.3"/>
  </r>
  <r>
    <s v="SALE1534"/>
    <d v="2024-08-29T00:00:00"/>
    <s v="CUST1269"/>
    <x v="4"/>
    <s v="STORE17"/>
    <n v="2"/>
    <n v="102.85"/>
    <n v="0.08"/>
    <s v="PayPal"/>
    <n v="205.61999999999998"/>
  </r>
  <r>
    <s v="SALE1535"/>
    <d v="2025-05-04T00:00:00"/>
    <s v="CUST1039"/>
    <x v="75"/>
    <s v="STORE16"/>
    <n v="3"/>
    <n v="866.78"/>
    <n v="0.27"/>
    <s v="PayPal"/>
    <n v="2600.0700000000002"/>
  </r>
  <r>
    <s v="SALE1536"/>
    <d v="2024-03-27T00:00:00"/>
    <s v="CUST1208"/>
    <x v="36"/>
    <s v="STORE16"/>
    <n v="3"/>
    <n v="392.84"/>
    <n v="0.27"/>
    <s v="PayPal"/>
    <n v="1178.25"/>
  </r>
  <r>
    <s v="SALE1537"/>
    <d v="2025-01-31T00:00:00"/>
    <s v="CUST1323"/>
    <x v="93"/>
    <s v="STORE5"/>
    <n v="2"/>
    <n v="753.1"/>
    <n v="0.19"/>
    <s v="PayPal"/>
    <n v="1506.01"/>
  </r>
  <r>
    <s v="SALE1538"/>
    <d v="2025-09-27T00:00:00"/>
    <s v="CUST1007"/>
    <x v="59"/>
    <s v="STORE17"/>
    <n v="2"/>
    <n v="700.91"/>
    <n v="0.1"/>
    <s v="PayPal"/>
    <n v="1401.72"/>
  </r>
  <r>
    <s v="SALE1539"/>
    <d v="2025-04-28T00:00:00"/>
    <s v="CUST1072"/>
    <x v="5"/>
    <s v="STORE12"/>
    <n v="4"/>
    <n v="935.98"/>
    <n v="0.11"/>
    <s v="PayPal"/>
    <n v="3743.81"/>
  </r>
  <r>
    <s v="SALE1540"/>
    <d v="2025-07-11T00:00:00"/>
    <s v="CUST1485"/>
    <x v="3"/>
    <s v="STORE16"/>
    <n v="1"/>
    <n v="539.9"/>
    <n v="7.0000000000000007E-2"/>
    <s v="Credit Card"/>
    <n v="539.82999999999993"/>
  </r>
  <r>
    <s v="SALE1541"/>
    <d v="2024-10-08T00:00:00"/>
    <s v="CUST1171"/>
    <x v="43"/>
    <s v="STORE6"/>
    <n v="1"/>
    <n v="312.81"/>
    <n v="0.14000000000000001"/>
    <s v="PayPal"/>
    <n v="312.67"/>
  </r>
  <r>
    <s v="SALE1542"/>
    <d v="2024-03-05T00:00:00"/>
    <s v="CUST1249"/>
    <x v="70"/>
    <s v="STORE7"/>
    <n v="3"/>
    <n v="855.96"/>
    <n v="0.28999999999999998"/>
    <s v="COD"/>
    <n v="2567.59"/>
  </r>
  <r>
    <s v="SALE1543"/>
    <d v="2024-02-04T00:00:00"/>
    <s v="CUST1355"/>
    <x v="55"/>
    <s v="STORE11"/>
    <n v="3"/>
    <n v="305"/>
    <n v="0.01"/>
    <s v="COD"/>
    <n v="914.99"/>
  </r>
  <r>
    <s v="SALE1544"/>
    <d v="2024-03-10T00:00:00"/>
    <s v="CUST1468"/>
    <x v="8"/>
    <s v="STORE12"/>
    <n v="3"/>
    <n v="831.15"/>
    <n v="0.19"/>
    <s v="Credit Card"/>
    <n v="2493.2599999999998"/>
  </r>
  <r>
    <s v="SALE1545"/>
    <d v="2025-09-26T00:00:00"/>
    <s v="CUST1207"/>
    <x v="99"/>
    <s v="STORE3"/>
    <n v="2"/>
    <n v="644.97"/>
    <n v="0.24"/>
    <s v="COD"/>
    <n v="1289.7"/>
  </r>
  <r>
    <s v="SALE1546"/>
    <d v="2025-07-01T00:00:00"/>
    <s v="CUST1095"/>
    <x v="12"/>
    <s v="STORE1"/>
    <n v="1"/>
    <n v="149.56"/>
    <n v="0.09"/>
    <s v="Credit Card"/>
    <n v="149.47"/>
  </r>
  <r>
    <s v="SALE1547"/>
    <d v="2024-05-22T00:00:00"/>
    <s v="CUST1217"/>
    <x v="19"/>
    <s v="STORE19"/>
    <n v="1"/>
    <n v="661.77"/>
    <n v="0.03"/>
    <s v="PayPal"/>
    <n v="661.74"/>
  </r>
  <r>
    <s v="SALE1548"/>
    <d v="2025-06-11T00:00:00"/>
    <s v="CUST1108"/>
    <x v="32"/>
    <s v="STORE7"/>
    <n v="3"/>
    <n v="99.67"/>
    <n v="0.17"/>
    <s v="Credit Card"/>
    <n v="298.83999999999997"/>
  </r>
  <r>
    <s v="SALE1549"/>
    <d v="2024-09-18T00:00:00"/>
    <s v="CUST1221"/>
    <x v="85"/>
    <s v="STORE1"/>
    <n v="3"/>
    <n v="103.66"/>
    <n v="0.26"/>
    <s v="COD"/>
    <n v="310.72000000000003"/>
  </r>
  <r>
    <s v="SALE1550"/>
    <d v="2023-11-28T00:00:00"/>
    <s v="CUST1436"/>
    <x v="43"/>
    <s v="STORE2"/>
    <n v="4"/>
    <n v="54.4"/>
    <n v="0.22"/>
    <s v="Credit Card"/>
    <n v="217.38"/>
  </r>
  <r>
    <s v="SALE1551"/>
    <d v="2024-05-23T00:00:00"/>
    <s v="CUST1490"/>
    <x v="94"/>
    <s v="STORE14"/>
    <n v="1"/>
    <n v="46.66"/>
    <n v="0.2"/>
    <s v="Credit Card"/>
    <n v="46.459999999999994"/>
  </r>
  <r>
    <s v="SALE1552"/>
    <d v="2024-06-04T00:00:00"/>
    <s v="CUST1007"/>
    <x v="78"/>
    <s v="STORE11"/>
    <n v="4"/>
    <n v="871.2"/>
    <n v="0.28999999999999998"/>
    <s v="Credit Card"/>
    <n v="3484.51"/>
  </r>
  <r>
    <s v="SALE1553"/>
    <d v="2025-03-08T00:00:00"/>
    <s v="CUST1379"/>
    <x v="97"/>
    <s v="STORE14"/>
    <n v="4"/>
    <n v="317.11"/>
    <n v="0.16"/>
    <s v="PayPal"/>
    <n v="1268.28"/>
  </r>
  <r>
    <s v="SALE1554"/>
    <d v="2024-02-16T00:00:00"/>
    <s v="CUST1258"/>
    <x v="60"/>
    <s v="STORE13"/>
    <n v="2"/>
    <n v="388.34"/>
    <n v="0.09"/>
    <s v="PayPal"/>
    <n v="776.58999999999992"/>
  </r>
  <r>
    <s v="SALE1555"/>
    <d v="2023-11-22T00:00:00"/>
    <s v="CUST1319"/>
    <x v="37"/>
    <s v="STORE6"/>
    <n v="4"/>
    <n v="998.2"/>
    <n v="0.15"/>
    <s v="Credit Card"/>
    <n v="3992.65"/>
  </r>
  <r>
    <s v="SALE1556"/>
    <d v="2024-11-10T00:00:00"/>
    <s v="CUST1493"/>
    <x v="14"/>
    <s v="STORE0"/>
    <n v="1"/>
    <n v="887.38"/>
    <n v="0.01"/>
    <s v="COD"/>
    <n v="887.37"/>
  </r>
  <r>
    <s v="SALE1557"/>
    <d v="2024-08-20T00:00:00"/>
    <s v="CUST1312"/>
    <x v="92"/>
    <s v="STORE12"/>
    <n v="4"/>
    <n v="332.97"/>
    <n v="0.28000000000000003"/>
    <s v="Credit Card"/>
    <n v="1331.6000000000001"/>
  </r>
  <r>
    <s v="SALE1558"/>
    <d v="2025-10-04T00:00:00"/>
    <s v="CUST1021"/>
    <x v="54"/>
    <s v="STORE0"/>
    <n v="2"/>
    <n v="157.91"/>
    <n v="0.09"/>
    <s v="COD"/>
    <n v="315.73"/>
  </r>
  <r>
    <s v="SALE1559"/>
    <d v="2024-09-04T00:00:00"/>
    <s v="CUST1356"/>
    <x v="21"/>
    <s v="STORE18"/>
    <n v="1"/>
    <n v="548.15"/>
    <n v="0.11"/>
    <s v="Credit Card"/>
    <n v="548.04"/>
  </r>
  <r>
    <s v="SALE1560"/>
    <d v="2024-09-20T00:00:00"/>
    <s v="CUST1209"/>
    <x v="70"/>
    <s v="STORE15"/>
    <n v="1"/>
    <n v="135.13"/>
    <n v="0.04"/>
    <s v="Credit Card"/>
    <n v="135.09"/>
  </r>
  <r>
    <s v="SALE1561"/>
    <d v="2023-12-21T00:00:00"/>
    <s v="CUST1219"/>
    <x v="6"/>
    <s v="STORE3"/>
    <n v="3"/>
    <n v="579.26"/>
    <n v="0.19"/>
    <s v="Credit Card"/>
    <n v="1737.59"/>
  </r>
  <r>
    <s v="SALE1562"/>
    <d v="2024-10-17T00:00:00"/>
    <s v="CUST1389"/>
    <x v="53"/>
    <s v="STORE0"/>
    <n v="1"/>
    <n v="465.63"/>
    <n v="0.25"/>
    <s v="Credit Card"/>
    <n v="465.38"/>
  </r>
  <r>
    <s v="SALE1563"/>
    <d v="2024-03-21T00:00:00"/>
    <s v="CUST1047"/>
    <x v="3"/>
    <s v="STORE16"/>
    <n v="2"/>
    <n v="675.61"/>
    <n v="0.08"/>
    <s v="COD"/>
    <n v="1351.14"/>
  </r>
  <r>
    <s v="SALE1564"/>
    <d v="2024-06-15T00:00:00"/>
    <s v="CUST1416"/>
    <x v="9"/>
    <s v="STORE6"/>
    <n v="1"/>
    <n v="718.99"/>
    <n v="0.08"/>
    <s v="PayPal"/>
    <n v="718.91"/>
  </r>
  <r>
    <s v="SALE1565"/>
    <d v="2025-10-13T00:00:00"/>
    <s v="CUST1376"/>
    <x v="66"/>
    <s v="STORE10"/>
    <n v="2"/>
    <n v="675.65"/>
    <n v="0.2"/>
    <s v="COD"/>
    <n v="1351.1"/>
  </r>
  <r>
    <s v="SALE1566"/>
    <d v="2024-03-23T00:00:00"/>
    <s v="CUST1336"/>
    <x v="98"/>
    <s v="STORE15"/>
    <n v="4"/>
    <n v="284.24"/>
    <n v="0.1"/>
    <s v="Credit Card"/>
    <n v="1136.8600000000001"/>
  </r>
  <r>
    <s v="SALE1567"/>
    <d v="2024-03-23T00:00:00"/>
    <s v="CUST1213"/>
    <x v="55"/>
    <s v="STORE3"/>
    <n v="1"/>
    <n v="94.26"/>
    <n v="0.18"/>
    <s v="PayPal"/>
    <n v="94.08"/>
  </r>
  <r>
    <s v="SALE1568"/>
    <d v="2025-05-12T00:00:00"/>
    <s v="CUST1416"/>
    <x v="96"/>
    <s v="STORE10"/>
    <n v="4"/>
    <n v="458.58"/>
    <n v="0.28999999999999998"/>
    <s v="COD"/>
    <n v="1834.03"/>
  </r>
  <r>
    <s v="SALE1569"/>
    <d v="2024-06-09T00:00:00"/>
    <s v="CUST1113"/>
    <x v="15"/>
    <s v="STORE10"/>
    <n v="4"/>
    <n v="704.49"/>
    <n v="0.05"/>
    <s v="COD"/>
    <n v="2817.91"/>
  </r>
  <r>
    <s v="SALE1570"/>
    <d v="2023-12-24T00:00:00"/>
    <s v="CUST1032"/>
    <x v="16"/>
    <s v="STORE19"/>
    <n v="4"/>
    <n v="822.32"/>
    <n v="0.26"/>
    <s v="PayPal"/>
    <n v="3289.02"/>
  </r>
  <r>
    <s v="SALE1571"/>
    <d v="2024-02-03T00:00:00"/>
    <s v="CUST1245"/>
    <x v="58"/>
    <s v="STORE13"/>
    <n v="4"/>
    <n v="785.41"/>
    <n v="0.13"/>
    <s v="COD"/>
    <n v="3141.5099999999998"/>
  </r>
  <r>
    <s v="SALE1572"/>
    <d v="2024-06-22T00:00:00"/>
    <s v="CUST1031"/>
    <x v="11"/>
    <s v="STORE14"/>
    <n v="1"/>
    <n v="405.8"/>
    <n v="0.11"/>
    <s v="PayPal"/>
    <n v="405.69"/>
  </r>
  <r>
    <s v="SALE1573"/>
    <d v="2024-11-16T00:00:00"/>
    <s v="CUST1433"/>
    <x v="52"/>
    <s v="STORE9"/>
    <n v="2"/>
    <n v="976.83"/>
    <n v="0.1"/>
    <s v="PayPal"/>
    <n v="1953.5600000000002"/>
  </r>
  <r>
    <s v="SALE1574"/>
    <d v="2024-06-29T00:00:00"/>
    <s v="CUST1273"/>
    <x v="91"/>
    <s v="STORE2"/>
    <n v="1"/>
    <n v="644.15"/>
    <n v="0.06"/>
    <s v="Credit Card"/>
    <n v="644.09"/>
  </r>
  <r>
    <s v="SALE1575"/>
    <d v="2025-08-28T00:00:00"/>
    <s v="CUST1337"/>
    <x v="22"/>
    <s v="STORE13"/>
    <n v="1"/>
    <n v="470.55"/>
    <n v="0.23"/>
    <s v="PayPal"/>
    <n v="470.32"/>
  </r>
  <r>
    <s v="SALE1576"/>
    <d v="2023-11-11T00:00:00"/>
    <s v="CUST1478"/>
    <x v="84"/>
    <s v="STORE6"/>
    <n v="3"/>
    <n v="598.82000000000005"/>
    <n v="0.19"/>
    <s v="COD"/>
    <n v="1796.27"/>
  </r>
  <r>
    <s v="SALE1577"/>
    <d v="2025-07-13T00:00:00"/>
    <s v="CUST1101"/>
    <x v="42"/>
    <s v="STORE12"/>
    <n v="4"/>
    <n v="659.17"/>
    <n v="0.12"/>
    <s v="Credit Card"/>
    <n v="2636.56"/>
  </r>
  <r>
    <s v="SALE1578"/>
    <d v="2024-10-07T00:00:00"/>
    <s v="CUST1104"/>
    <x v="54"/>
    <s v="STORE1"/>
    <n v="2"/>
    <n v="216.02"/>
    <n v="0.25"/>
    <s v="Credit Card"/>
    <n v="431.79"/>
  </r>
  <r>
    <s v="SALE1579"/>
    <d v="2025-04-27T00:00:00"/>
    <s v="CUST1030"/>
    <x v="45"/>
    <s v="STORE10"/>
    <n v="2"/>
    <n v="613.47"/>
    <n v="0.02"/>
    <s v="PayPal"/>
    <n v="1226.92"/>
  </r>
  <r>
    <s v="SALE1580"/>
    <d v="2025-09-21T00:00:00"/>
    <s v="CUST1098"/>
    <x v="87"/>
    <s v="STORE12"/>
    <n v="2"/>
    <n v="485.17"/>
    <n v="0.11"/>
    <s v="PayPal"/>
    <n v="970.23"/>
  </r>
  <r>
    <s v="SALE1581"/>
    <d v="2023-12-08T00:00:00"/>
    <s v="CUST1307"/>
    <x v="54"/>
    <s v="STORE10"/>
    <n v="1"/>
    <n v="209.7"/>
    <n v="0.2"/>
    <s v="PayPal"/>
    <n v="209.5"/>
  </r>
  <r>
    <s v="SALE1582"/>
    <d v="2024-04-20T00:00:00"/>
    <s v="CUST1326"/>
    <x v="80"/>
    <s v="STORE0"/>
    <n v="1"/>
    <n v="681.47"/>
    <n v="0.15"/>
    <s v="Credit Card"/>
    <n v="681.32"/>
  </r>
  <r>
    <s v="SALE1583"/>
    <d v="2025-01-10T00:00:00"/>
    <s v="CUST1440"/>
    <x v="3"/>
    <s v="STORE17"/>
    <n v="2"/>
    <n v="877.21"/>
    <n v="0.1"/>
    <s v="Credit Card"/>
    <n v="1754.3200000000002"/>
  </r>
  <r>
    <s v="SALE1584"/>
    <d v="2025-09-02T00:00:00"/>
    <s v="CUST1318"/>
    <x v="36"/>
    <s v="STORE5"/>
    <n v="2"/>
    <n v="479.77"/>
    <n v="0.21"/>
    <s v="PayPal"/>
    <n v="959.32999999999993"/>
  </r>
  <r>
    <s v="SALE1585"/>
    <d v="2024-10-24T00:00:00"/>
    <s v="CUST1322"/>
    <x v="50"/>
    <s v="STORE15"/>
    <n v="1"/>
    <n v="140.72"/>
    <n v="0"/>
    <s v="COD"/>
    <n v="140.72"/>
  </r>
  <r>
    <s v="SALE1586"/>
    <d v="2025-01-11T00:00:00"/>
    <s v="CUST1027"/>
    <x v="46"/>
    <s v="STORE6"/>
    <n v="2"/>
    <n v="764.25"/>
    <n v="0.23"/>
    <s v="PayPal"/>
    <n v="1528.27"/>
  </r>
  <r>
    <s v="SALE1587"/>
    <d v="2024-01-09T00:00:00"/>
    <s v="CUST1222"/>
    <x v="50"/>
    <s v="STORE5"/>
    <n v="3"/>
    <n v="107.8"/>
    <n v="0.28999999999999998"/>
    <s v="PayPal"/>
    <n v="323.10999999999996"/>
  </r>
  <r>
    <s v="SALE1588"/>
    <d v="2025-04-10T00:00:00"/>
    <s v="CUST1147"/>
    <x v="62"/>
    <s v="STORE8"/>
    <n v="4"/>
    <n v="565.37"/>
    <n v="7.0000000000000007E-2"/>
    <s v="PayPal"/>
    <n v="2261.41"/>
  </r>
  <r>
    <s v="SALE1589"/>
    <d v="2023-11-05T00:00:00"/>
    <s v="CUST1034"/>
    <x v="14"/>
    <s v="STORE4"/>
    <n v="3"/>
    <n v="811.45"/>
    <n v="0.26"/>
    <s v="Credit Card"/>
    <n v="2434.09"/>
  </r>
  <r>
    <s v="SALE1590"/>
    <d v="2025-04-02T00:00:00"/>
    <s v="CUST1410"/>
    <x v="9"/>
    <s v="STORE19"/>
    <n v="4"/>
    <n v="62.25"/>
    <n v="0.11"/>
    <s v="PayPal"/>
    <n v="248.89"/>
  </r>
  <r>
    <s v="SALE1591"/>
    <d v="2025-05-30T00:00:00"/>
    <s v="CUST1025"/>
    <x v="98"/>
    <s v="STORE10"/>
    <n v="1"/>
    <n v="749.78"/>
    <n v="0.03"/>
    <s v="Credit Card"/>
    <n v="749.75"/>
  </r>
  <r>
    <s v="SALE1592"/>
    <d v="2024-07-23T00:00:00"/>
    <s v="CUST1350"/>
    <x v="4"/>
    <s v="STORE5"/>
    <n v="3"/>
    <n v="630.28"/>
    <n v="7.0000000000000007E-2"/>
    <s v="COD"/>
    <n v="1890.77"/>
  </r>
  <r>
    <s v="SALE1593"/>
    <d v="2024-03-04T00:00:00"/>
    <s v="CUST1143"/>
    <x v="37"/>
    <s v="STORE16"/>
    <n v="1"/>
    <n v="101.84"/>
    <n v="0.17"/>
    <s v="Credit Card"/>
    <n v="101.67"/>
  </r>
  <r>
    <s v="SALE1594"/>
    <d v="2023-11-26T00:00:00"/>
    <s v="CUST1055"/>
    <x v="10"/>
    <s v="STORE18"/>
    <n v="4"/>
    <n v="641.45000000000005"/>
    <n v="0.16"/>
    <s v="COD"/>
    <n v="2565.6400000000003"/>
  </r>
  <r>
    <s v="SALE1595"/>
    <d v="2025-07-11T00:00:00"/>
    <s v="CUST1471"/>
    <x v="19"/>
    <s v="STORE1"/>
    <n v="1"/>
    <n v="135.87"/>
    <n v="0.23"/>
    <s v="PayPal"/>
    <n v="135.64000000000001"/>
  </r>
  <r>
    <s v="SALE1596"/>
    <d v="2024-02-22T00:00:00"/>
    <s v="CUST1095"/>
    <x v="39"/>
    <s v="STORE6"/>
    <n v="1"/>
    <n v="388.35"/>
    <n v="0.01"/>
    <s v="PayPal"/>
    <n v="388.34000000000003"/>
  </r>
  <r>
    <s v="SALE1597"/>
    <d v="2024-03-16T00:00:00"/>
    <s v="CUST1486"/>
    <x v="48"/>
    <s v="STORE9"/>
    <n v="2"/>
    <n v="999.08"/>
    <n v="0.3"/>
    <s v="PayPal"/>
    <n v="1997.8600000000001"/>
  </r>
  <r>
    <s v="SALE1598"/>
    <d v="2025-08-18T00:00:00"/>
    <s v="CUST1170"/>
    <x v="48"/>
    <s v="STORE17"/>
    <n v="3"/>
    <n v="453.19"/>
    <n v="0.08"/>
    <s v="COD"/>
    <n v="1359.49"/>
  </r>
  <r>
    <s v="SALE1599"/>
    <d v="2024-10-02T00:00:00"/>
    <s v="CUST1235"/>
    <x v="61"/>
    <s v="STORE10"/>
    <n v="2"/>
    <n v="61.31"/>
    <n v="0.15"/>
    <s v="COD"/>
    <n v="122.47"/>
  </r>
  <r>
    <s v="SALE1600"/>
    <d v="2023-10-24T00:00:00"/>
    <s v="CUST1342"/>
    <x v="82"/>
    <s v="STORE10"/>
    <n v="2"/>
    <n v="870.13"/>
    <n v="0.23"/>
    <s v="Credit Card"/>
    <n v="1740.03"/>
  </r>
  <r>
    <s v="SALE1601"/>
    <d v="2025-01-07T00:00:00"/>
    <s v="CUST1067"/>
    <x v="5"/>
    <s v="STORE19"/>
    <n v="1"/>
    <n v="336.51"/>
    <n v="0.11"/>
    <s v="PayPal"/>
    <n v="336.4"/>
  </r>
  <r>
    <s v="SALE1602"/>
    <d v="2024-01-22T00:00:00"/>
    <s v="CUST1181"/>
    <x v="22"/>
    <s v="STORE0"/>
    <n v="1"/>
    <n v="305.70999999999998"/>
    <n v="0.26"/>
    <s v="COD"/>
    <n v="305.45"/>
  </r>
  <r>
    <s v="SALE1603"/>
    <d v="2023-10-25T00:00:00"/>
    <s v="CUST1121"/>
    <x v="31"/>
    <s v="STORE18"/>
    <n v="2"/>
    <n v="635.39"/>
    <n v="0.28999999999999998"/>
    <s v="COD"/>
    <n v="1270.49"/>
  </r>
  <r>
    <s v="SALE1604"/>
    <d v="2024-07-18T00:00:00"/>
    <s v="CUST1116"/>
    <x v="80"/>
    <s v="STORE19"/>
    <n v="2"/>
    <n v="253.87"/>
    <n v="0.23"/>
    <s v="COD"/>
    <n v="507.51"/>
  </r>
  <r>
    <s v="SALE1605"/>
    <d v="2024-06-29T00:00:00"/>
    <s v="CUST1484"/>
    <x v="3"/>
    <s v="STORE17"/>
    <n v="3"/>
    <n v="915.81"/>
    <n v="0.17"/>
    <s v="COD"/>
    <n v="2747.2599999999998"/>
  </r>
  <r>
    <s v="SALE1606"/>
    <d v="2025-05-18T00:00:00"/>
    <s v="CUST1209"/>
    <x v="63"/>
    <s v="STORE8"/>
    <n v="3"/>
    <n v="779.5"/>
    <n v="0.02"/>
    <s v="Credit Card"/>
    <n v="2338.48"/>
  </r>
  <r>
    <s v="SALE1607"/>
    <d v="2024-06-27T00:00:00"/>
    <s v="CUST1469"/>
    <x v="86"/>
    <s v="STORE16"/>
    <n v="2"/>
    <n v="780.57"/>
    <n v="0.26"/>
    <s v="Credit Card"/>
    <n v="1560.88"/>
  </r>
  <r>
    <s v="SALE1608"/>
    <d v="2024-04-08T00:00:00"/>
    <s v="CUST1383"/>
    <x v="98"/>
    <s v="STORE19"/>
    <n v="1"/>
    <n v="511.35"/>
    <n v="0"/>
    <s v="Credit Card"/>
    <n v="511.35"/>
  </r>
  <r>
    <s v="SALE1609"/>
    <d v="2025-05-26T00:00:00"/>
    <s v="CUST1016"/>
    <x v="0"/>
    <s v="STORE3"/>
    <n v="4"/>
    <n v="44.07"/>
    <n v="0.28999999999999998"/>
    <s v="COD"/>
    <n v="175.99"/>
  </r>
  <r>
    <s v="SALE1610"/>
    <d v="2024-01-29T00:00:00"/>
    <s v="CUST1197"/>
    <x v="20"/>
    <s v="STORE11"/>
    <n v="2"/>
    <n v="895.92"/>
    <n v="0.15"/>
    <s v="Credit Card"/>
    <n v="1791.6899999999998"/>
  </r>
  <r>
    <s v="SALE1611"/>
    <d v="2024-11-23T00:00:00"/>
    <s v="CUST1305"/>
    <x v="27"/>
    <s v="STORE2"/>
    <n v="4"/>
    <n v="456.32"/>
    <n v="0.22"/>
    <s v="COD"/>
    <n v="1825.06"/>
  </r>
  <r>
    <s v="SALE1612"/>
    <d v="2025-04-30T00:00:00"/>
    <s v="CUST1420"/>
    <x v="13"/>
    <s v="STORE0"/>
    <n v="1"/>
    <n v="905.5"/>
    <n v="0.28999999999999998"/>
    <s v="COD"/>
    <n v="905.21"/>
  </r>
  <r>
    <s v="SALE1613"/>
    <d v="2024-08-19T00:00:00"/>
    <s v="CUST1204"/>
    <x v="30"/>
    <s v="STORE13"/>
    <n v="3"/>
    <n v="63.19"/>
    <n v="0.08"/>
    <s v="Credit Card"/>
    <n v="189.48999999999998"/>
  </r>
  <r>
    <s v="SALE1614"/>
    <d v="2024-12-02T00:00:00"/>
    <s v="CUST1050"/>
    <x v="7"/>
    <s v="STORE7"/>
    <n v="3"/>
    <n v="687.66"/>
    <n v="0.06"/>
    <s v="PayPal"/>
    <n v="2062.92"/>
  </r>
  <r>
    <s v="SALE1615"/>
    <d v="2025-03-26T00:00:00"/>
    <s v="CUST1219"/>
    <x v="19"/>
    <s v="STORE9"/>
    <n v="4"/>
    <n v="639.05999999999995"/>
    <n v="0.12"/>
    <s v="PayPal"/>
    <n v="2556.12"/>
  </r>
  <r>
    <s v="SALE1616"/>
    <d v="2024-06-13T00:00:00"/>
    <s v="CUST1067"/>
    <x v="51"/>
    <s v="STORE7"/>
    <n v="1"/>
    <n v="475.15"/>
    <n v="0.04"/>
    <s v="COD"/>
    <n v="475.10999999999996"/>
  </r>
  <r>
    <s v="SALE1617"/>
    <d v="2024-08-30T00:00:00"/>
    <s v="CUST1190"/>
    <x v="38"/>
    <s v="STORE6"/>
    <n v="1"/>
    <n v="62.38"/>
    <n v="0.08"/>
    <s v="COD"/>
    <n v="62.300000000000004"/>
  </r>
  <r>
    <s v="SALE1618"/>
    <d v="2024-03-24T00:00:00"/>
    <s v="CUST1354"/>
    <x v="5"/>
    <s v="STORE7"/>
    <n v="1"/>
    <n v="977.02"/>
    <n v="0.2"/>
    <s v="COD"/>
    <n v="976.81999999999994"/>
  </r>
  <r>
    <s v="SALE1619"/>
    <d v="2024-09-11T00:00:00"/>
    <s v="CUST1074"/>
    <x v="50"/>
    <s v="STORE4"/>
    <n v="2"/>
    <n v="898.81"/>
    <n v="0.25"/>
    <s v="Credit Card"/>
    <n v="1797.37"/>
  </r>
  <r>
    <s v="SALE1620"/>
    <d v="2025-04-22T00:00:00"/>
    <s v="CUST1351"/>
    <x v="71"/>
    <s v="STORE3"/>
    <n v="2"/>
    <n v="422.13"/>
    <n v="0.28000000000000003"/>
    <s v="Credit Card"/>
    <n v="843.98"/>
  </r>
  <r>
    <s v="SALE1621"/>
    <d v="2024-08-20T00:00:00"/>
    <s v="CUST1050"/>
    <x v="13"/>
    <s v="STORE11"/>
    <n v="1"/>
    <n v="324.56"/>
    <n v="0.03"/>
    <s v="COD"/>
    <n v="324.53000000000003"/>
  </r>
  <r>
    <s v="SALE1622"/>
    <d v="2024-08-27T00:00:00"/>
    <s v="CUST1468"/>
    <x v="76"/>
    <s v="STORE16"/>
    <n v="4"/>
    <n v="570.38"/>
    <n v="0.26"/>
    <s v="PayPal"/>
    <n v="2281.2599999999998"/>
  </r>
  <r>
    <s v="SALE1623"/>
    <d v="2024-07-06T00:00:00"/>
    <s v="CUST1394"/>
    <x v="13"/>
    <s v="STORE15"/>
    <n v="2"/>
    <n v="223.73"/>
    <n v="0.11"/>
    <s v="PayPal"/>
    <n v="447.34999999999997"/>
  </r>
  <r>
    <s v="SALE1624"/>
    <d v="2025-07-30T00:00:00"/>
    <s v="CUST1351"/>
    <x v="56"/>
    <s v="STORE16"/>
    <n v="4"/>
    <n v="164.93"/>
    <n v="0.11"/>
    <s v="Credit Card"/>
    <n v="659.61"/>
  </r>
  <r>
    <s v="SALE1625"/>
    <d v="2024-10-04T00:00:00"/>
    <s v="CUST1249"/>
    <x v="5"/>
    <s v="STORE7"/>
    <n v="3"/>
    <n v="326.66000000000003"/>
    <n v="0.28000000000000003"/>
    <s v="COD"/>
    <n v="979.7"/>
  </r>
  <r>
    <s v="SALE1626"/>
    <d v="2024-03-31T00:00:00"/>
    <s v="CUST1182"/>
    <x v="55"/>
    <s v="STORE15"/>
    <n v="2"/>
    <n v="462.93"/>
    <n v="0.17"/>
    <s v="PayPal"/>
    <n v="925.69"/>
  </r>
  <r>
    <s v="SALE1627"/>
    <d v="2025-08-16T00:00:00"/>
    <s v="CUST1147"/>
    <x v="90"/>
    <s v="STORE16"/>
    <n v="3"/>
    <n v="60.26"/>
    <n v="0.04"/>
    <s v="Credit Card"/>
    <n v="180.74"/>
  </r>
  <r>
    <s v="SALE1628"/>
    <d v="2025-06-21T00:00:00"/>
    <s v="CUST1071"/>
    <x v="13"/>
    <s v="STORE9"/>
    <n v="3"/>
    <n v="109.5"/>
    <n v="0.06"/>
    <s v="COD"/>
    <n v="328.44"/>
  </r>
  <r>
    <s v="SALE1629"/>
    <d v="2025-03-05T00:00:00"/>
    <s v="CUST1382"/>
    <x v="7"/>
    <s v="STORE16"/>
    <n v="1"/>
    <n v="505.83"/>
    <n v="0.14000000000000001"/>
    <s v="COD"/>
    <n v="505.69"/>
  </r>
  <r>
    <s v="SALE1630"/>
    <d v="2024-08-07T00:00:00"/>
    <s v="CUST1163"/>
    <x v="24"/>
    <s v="STORE10"/>
    <n v="2"/>
    <n v="443.15"/>
    <n v="0.27"/>
    <s v="PayPal"/>
    <n v="886.03"/>
  </r>
  <r>
    <s v="SALE1631"/>
    <d v="2025-03-23T00:00:00"/>
    <s v="CUST1497"/>
    <x v="84"/>
    <s v="STORE7"/>
    <n v="2"/>
    <n v="784.26"/>
    <n v="0.23"/>
    <s v="PayPal"/>
    <n v="1568.29"/>
  </r>
  <r>
    <s v="SALE1632"/>
    <d v="2024-08-29T00:00:00"/>
    <s v="CUST1455"/>
    <x v="11"/>
    <s v="STORE11"/>
    <n v="3"/>
    <n v="590.30999999999995"/>
    <n v="0.17"/>
    <s v="PayPal"/>
    <n v="1770.7599999999998"/>
  </r>
  <r>
    <s v="SALE1633"/>
    <d v="2024-09-18T00:00:00"/>
    <s v="CUST1120"/>
    <x v="20"/>
    <s v="STORE16"/>
    <n v="1"/>
    <n v="696.13"/>
    <n v="0.06"/>
    <s v="COD"/>
    <n v="696.07"/>
  </r>
  <r>
    <s v="SALE1634"/>
    <d v="2024-02-19T00:00:00"/>
    <s v="CUST1104"/>
    <x v="69"/>
    <s v="STORE6"/>
    <n v="4"/>
    <n v="194.39"/>
    <n v="0.25"/>
    <s v="Credit Card"/>
    <n v="777.31"/>
  </r>
  <r>
    <s v="SALE1635"/>
    <d v="2024-05-18T00:00:00"/>
    <s v="CUST1330"/>
    <x v="9"/>
    <s v="STORE1"/>
    <n v="1"/>
    <n v="339.7"/>
    <n v="0.1"/>
    <s v="Credit Card"/>
    <n v="339.59999999999997"/>
  </r>
  <r>
    <s v="SALE1636"/>
    <d v="2025-09-12T00:00:00"/>
    <s v="CUST1048"/>
    <x v="88"/>
    <s v="STORE13"/>
    <n v="4"/>
    <n v="463.16"/>
    <n v="0.27"/>
    <s v="PayPal"/>
    <n v="1852.3700000000001"/>
  </r>
  <r>
    <s v="SALE1637"/>
    <d v="2025-02-21T00:00:00"/>
    <s v="CUST1107"/>
    <x v="23"/>
    <s v="STORE10"/>
    <n v="2"/>
    <n v="824.91"/>
    <n v="0.09"/>
    <s v="Credit Card"/>
    <n v="1649.73"/>
  </r>
  <r>
    <s v="SALE1638"/>
    <d v="2024-08-16T00:00:00"/>
    <s v="CUST1070"/>
    <x v="23"/>
    <s v="STORE2"/>
    <n v="4"/>
    <n v="796.89"/>
    <n v="0.17"/>
    <s v="Credit Card"/>
    <n v="3187.39"/>
  </r>
  <r>
    <s v="SALE1639"/>
    <d v="2024-07-05T00:00:00"/>
    <s v="CUST1240"/>
    <x v="33"/>
    <s v="STORE17"/>
    <n v="3"/>
    <n v="543.92999999999995"/>
    <n v="0.3"/>
    <s v="COD"/>
    <n v="1631.49"/>
  </r>
  <r>
    <s v="SALE1640"/>
    <d v="2024-07-23T00:00:00"/>
    <s v="CUST1173"/>
    <x v="66"/>
    <s v="STORE7"/>
    <n v="2"/>
    <n v="44.65"/>
    <n v="0.03"/>
    <s v="PayPal"/>
    <n v="89.27"/>
  </r>
  <r>
    <s v="SALE1641"/>
    <d v="2025-03-26T00:00:00"/>
    <s v="CUST1250"/>
    <x v="6"/>
    <s v="STORE0"/>
    <n v="4"/>
    <n v="827.39"/>
    <n v="0.06"/>
    <s v="COD"/>
    <n v="3309.5"/>
  </r>
  <r>
    <s v="SALE1642"/>
    <d v="2024-01-10T00:00:00"/>
    <s v="CUST1308"/>
    <x v="66"/>
    <s v="STORE12"/>
    <n v="2"/>
    <n v="403.2"/>
    <n v="0.21"/>
    <s v="PayPal"/>
    <n v="806.18999999999994"/>
  </r>
  <r>
    <s v="SALE1643"/>
    <d v="2024-09-12T00:00:00"/>
    <s v="CUST1017"/>
    <x v="56"/>
    <s v="STORE13"/>
    <n v="4"/>
    <n v="292.31"/>
    <n v="0.27"/>
    <s v="PayPal"/>
    <n v="1168.97"/>
  </r>
  <r>
    <s v="SALE1644"/>
    <d v="2025-05-29T00:00:00"/>
    <s v="CUST1492"/>
    <x v="95"/>
    <s v="STORE10"/>
    <n v="1"/>
    <n v="948.33"/>
    <n v="0.11"/>
    <s v="Credit Card"/>
    <n v="948.22"/>
  </r>
  <r>
    <s v="SALE1645"/>
    <d v="2024-01-03T00:00:00"/>
    <s v="CUST1343"/>
    <x v="11"/>
    <s v="STORE5"/>
    <n v="1"/>
    <n v="702.27"/>
    <n v="0.17"/>
    <s v="COD"/>
    <n v="702.1"/>
  </r>
  <r>
    <s v="SALE1646"/>
    <d v="2025-08-06T00:00:00"/>
    <s v="CUST1041"/>
    <x v="37"/>
    <s v="STORE3"/>
    <n v="2"/>
    <n v="379.28"/>
    <n v="0.26"/>
    <s v="Credit Card"/>
    <n v="758.3"/>
  </r>
  <r>
    <s v="SALE1647"/>
    <d v="2025-01-12T00:00:00"/>
    <s v="CUST1132"/>
    <x v="44"/>
    <s v="STORE0"/>
    <n v="4"/>
    <n v="92.35"/>
    <n v="0.15"/>
    <s v="Credit Card"/>
    <n v="369.25"/>
  </r>
  <r>
    <s v="SALE1648"/>
    <d v="2024-11-10T00:00:00"/>
    <s v="CUST1219"/>
    <x v="11"/>
    <s v="STORE12"/>
    <n v="4"/>
    <n v="721.54"/>
    <n v="0.21"/>
    <s v="Credit Card"/>
    <n v="2885.95"/>
  </r>
  <r>
    <s v="SALE1649"/>
    <d v="2025-05-10T00:00:00"/>
    <s v="CUST1053"/>
    <x v="48"/>
    <s v="STORE9"/>
    <n v="1"/>
    <n v="228.69"/>
    <n v="0.14000000000000001"/>
    <s v="Credit Card"/>
    <n v="228.55"/>
  </r>
  <r>
    <s v="SALE1650"/>
    <d v="2025-09-29T00:00:00"/>
    <s v="CUST1355"/>
    <x v="27"/>
    <s v="STORE10"/>
    <n v="1"/>
    <n v="899.09"/>
    <n v="0.2"/>
    <s v="PayPal"/>
    <n v="898.89"/>
  </r>
  <r>
    <s v="SALE1651"/>
    <d v="2024-03-28T00:00:00"/>
    <s v="CUST1384"/>
    <x v="67"/>
    <s v="STORE8"/>
    <n v="4"/>
    <n v="195.75"/>
    <n v="0.17"/>
    <s v="Credit Card"/>
    <n v="782.83"/>
  </r>
  <r>
    <s v="SALE1652"/>
    <d v="2024-08-28T00:00:00"/>
    <s v="CUST1426"/>
    <x v="47"/>
    <s v="STORE15"/>
    <n v="3"/>
    <n v="199.13"/>
    <n v="0.24"/>
    <s v="Credit Card"/>
    <n v="597.15"/>
  </r>
  <r>
    <s v="SALE1653"/>
    <d v="2024-06-23T00:00:00"/>
    <s v="CUST1160"/>
    <x v="62"/>
    <s v="STORE14"/>
    <n v="2"/>
    <n v="833.62"/>
    <n v="0.18"/>
    <s v="Credit Card"/>
    <n v="1667.06"/>
  </r>
  <r>
    <s v="SALE1654"/>
    <d v="2024-04-13T00:00:00"/>
    <s v="CUST1484"/>
    <x v="28"/>
    <s v="STORE0"/>
    <n v="1"/>
    <n v="676.26"/>
    <n v="0.14000000000000001"/>
    <s v="Credit Card"/>
    <n v="676.12"/>
  </r>
  <r>
    <s v="SALE1655"/>
    <d v="2025-02-20T00:00:00"/>
    <s v="CUST1032"/>
    <x v="17"/>
    <s v="STORE9"/>
    <n v="2"/>
    <n v="666.49"/>
    <n v="0.06"/>
    <s v="Credit Card"/>
    <n v="1332.92"/>
  </r>
  <r>
    <s v="SALE1656"/>
    <d v="2025-03-19T00:00:00"/>
    <s v="CUST1460"/>
    <x v="5"/>
    <s v="STORE4"/>
    <n v="3"/>
    <n v="471.19"/>
    <n v="0.28000000000000003"/>
    <s v="COD"/>
    <n v="1413.29"/>
  </r>
  <r>
    <s v="SALE1657"/>
    <d v="2023-11-07T00:00:00"/>
    <s v="CUST1119"/>
    <x v="67"/>
    <s v="STORE3"/>
    <n v="4"/>
    <n v="555.65"/>
    <n v="0.25"/>
    <s v="COD"/>
    <n v="2222.35"/>
  </r>
  <r>
    <s v="SALE1658"/>
    <d v="2023-12-22T00:00:00"/>
    <s v="CUST1035"/>
    <x v="98"/>
    <s v="STORE14"/>
    <n v="2"/>
    <n v="100.42"/>
    <n v="0.06"/>
    <s v="Credit Card"/>
    <n v="200.78"/>
  </r>
  <r>
    <s v="SALE1659"/>
    <d v="2024-02-15T00:00:00"/>
    <s v="CUST1050"/>
    <x v="24"/>
    <s v="STORE18"/>
    <n v="3"/>
    <n v="981.69"/>
    <n v="0.05"/>
    <s v="COD"/>
    <n v="2945.02"/>
  </r>
  <r>
    <s v="SALE1660"/>
    <d v="2024-01-19T00:00:00"/>
    <s v="CUST1327"/>
    <x v="31"/>
    <s v="STORE16"/>
    <n v="2"/>
    <n v="848.87"/>
    <n v="0.09"/>
    <s v="COD"/>
    <n v="1697.65"/>
  </r>
  <r>
    <s v="SALE1661"/>
    <d v="2023-10-31T00:00:00"/>
    <s v="CUST1375"/>
    <x v="99"/>
    <s v="STORE10"/>
    <n v="3"/>
    <n v="582.32000000000005"/>
    <n v="0"/>
    <s v="PayPal"/>
    <n v="1746.96"/>
  </r>
  <r>
    <s v="SALE1662"/>
    <d v="2024-02-19T00:00:00"/>
    <s v="CUST1171"/>
    <x v="2"/>
    <s v="STORE17"/>
    <n v="2"/>
    <n v="869.43"/>
    <n v="0.24"/>
    <s v="COD"/>
    <n v="1738.62"/>
  </r>
  <r>
    <s v="SALE1663"/>
    <d v="2024-05-28T00:00:00"/>
    <s v="CUST1021"/>
    <x v="59"/>
    <s v="STORE4"/>
    <n v="1"/>
    <n v="62.26"/>
    <n v="0.03"/>
    <s v="COD"/>
    <n v="62.23"/>
  </r>
  <r>
    <s v="SALE1664"/>
    <d v="2025-05-21T00:00:00"/>
    <s v="CUST1152"/>
    <x v="11"/>
    <s v="STORE14"/>
    <n v="3"/>
    <n v="343.97"/>
    <n v="0.04"/>
    <s v="COD"/>
    <n v="1031.8700000000001"/>
  </r>
  <r>
    <s v="SALE1665"/>
    <d v="2024-01-02T00:00:00"/>
    <s v="CUST1303"/>
    <x v="10"/>
    <s v="STORE12"/>
    <n v="3"/>
    <n v="304.67"/>
    <n v="0.11"/>
    <s v="Credit Card"/>
    <n v="913.9"/>
  </r>
  <r>
    <s v="SALE1666"/>
    <d v="2024-01-05T00:00:00"/>
    <s v="CUST1365"/>
    <x v="16"/>
    <s v="STORE9"/>
    <n v="4"/>
    <n v="208.34"/>
    <n v="0.01"/>
    <s v="PayPal"/>
    <n v="833.35"/>
  </r>
  <r>
    <s v="SALE1667"/>
    <d v="2025-07-22T00:00:00"/>
    <s v="CUST1312"/>
    <x v="56"/>
    <s v="STORE1"/>
    <n v="1"/>
    <n v="119.04"/>
    <n v="0.13"/>
    <s v="COD"/>
    <n v="118.91000000000001"/>
  </r>
  <r>
    <s v="SALE1668"/>
    <d v="2025-07-05T00:00:00"/>
    <s v="CUST1321"/>
    <x v="38"/>
    <s v="STORE9"/>
    <n v="4"/>
    <n v="791.65"/>
    <n v="0.06"/>
    <s v="COD"/>
    <n v="3166.54"/>
  </r>
  <r>
    <s v="SALE1669"/>
    <d v="2025-07-24T00:00:00"/>
    <s v="CUST1052"/>
    <x v="66"/>
    <s v="STORE2"/>
    <n v="2"/>
    <n v="414.86"/>
    <n v="0.23"/>
    <s v="Credit Card"/>
    <n v="829.49"/>
  </r>
  <r>
    <s v="SALE1670"/>
    <d v="2024-04-03T00:00:00"/>
    <s v="CUST1478"/>
    <x v="48"/>
    <s v="STORE12"/>
    <n v="2"/>
    <n v="960.81"/>
    <n v="0.28000000000000003"/>
    <s v="PayPal"/>
    <n v="1921.34"/>
  </r>
  <r>
    <s v="SALE1671"/>
    <d v="2025-01-11T00:00:00"/>
    <s v="CUST1212"/>
    <x v="57"/>
    <s v="STORE4"/>
    <n v="4"/>
    <n v="943.36"/>
    <n v="0.18"/>
    <s v="PayPal"/>
    <n v="3773.26"/>
  </r>
  <r>
    <s v="SALE1672"/>
    <d v="2024-09-26T00:00:00"/>
    <s v="CUST1213"/>
    <x v="58"/>
    <s v="STORE13"/>
    <n v="1"/>
    <n v="830.42"/>
    <n v="0.26"/>
    <s v="COD"/>
    <n v="830.16"/>
  </r>
  <r>
    <s v="SALE1673"/>
    <d v="2024-12-11T00:00:00"/>
    <s v="CUST1353"/>
    <x v="22"/>
    <s v="STORE17"/>
    <n v="1"/>
    <n v="762.55"/>
    <n v="0.19"/>
    <s v="Credit Card"/>
    <n v="762.3599999999999"/>
  </r>
  <r>
    <s v="SALE1674"/>
    <d v="2025-07-01T00:00:00"/>
    <s v="CUST1343"/>
    <x v="1"/>
    <s v="STORE18"/>
    <n v="2"/>
    <n v="464.43"/>
    <n v="0.24"/>
    <s v="COD"/>
    <n v="928.62"/>
  </r>
  <r>
    <s v="SALE1675"/>
    <d v="2025-07-13T00:00:00"/>
    <s v="CUST1016"/>
    <x v="91"/>
    <s v="STORE18"/>
    <n v="1"/>
    <n v="711.08"/>
    <n v="0.24"/>
    <s v="PayPal"/>
    <n v="710.84"/>
  </r>
  <r>
    <s v="SALE1676"/>
    <d v="2024-12-30T00:00:00"/>
    <s v="CUST1251"/>
    <x v="49"/>
    <s v="STORE14"/>
    <n v="2"/>
    <n v="984.96"/>
    <n v="0.16"/>
    <s v="PayPal"/>
    <n v="1969.76"/>
  </r>
  <r>
    <s v="SALE1677"/>
    <d v="2025-04-12T00:00:00"/>
    <s v="CUST1343"/>
    <x v="48"/>
    <s v="STORE12"/>
    <n v="1"/>
    <n v="21.14"/>
    <n v="0.06"/>
    <s v="COD"/>
    <n v="21.080000000000002"/>
  </r>
  <r>
    <s v="SALE1678"/>
    <d v="2025-01-22T00:00:00"/>
    <s v="CUST1106"/>
    <x v="24"/>
    <s v="STORE8"/>
    <n v="1"/>
    <n v="343.03"/>
    <n v="0.16"/>
    <s v="Credit Card"/>
    <n v="342.86999999999995"/>
  </r>
  <r>
    <s v="SALE1679"/>
    <d v="2023-11-07T00:00:00"/>
    <s v="CUST1247"/>
    <x v="42"/>
    <s v="STORE18"/>
    <n v="3"/>
    <n v="94.83"/>
    <n v="0.16"/>
    <s v="COD"/>
    <n v="284.33"/>
  </r>
  <r>
    <s v="SALE1680"/>
    <d v="2025-05-13T00:00:00"/>
    <s v="CUST1018"/>
    <x v="20"/>
    <s v="STORE19"/>
    <n v="3"/>
    <n v="74.66"/>
    <n v="0.03"/>
    <s v="PayPal"/>
    <n v="223.95"/>
  </r>
  <r>
    <s v="SALE1681"/>
    <d v="2023-12-08T00:00:00"/>
    <s v="CUST1136"/>
    <x v="92"/>
    <s v="STORE15"/>
    <n v="3"/>
    <n v="281.95999999999998"/>
    <n v="0.01"/>
    <s v="COD"/>
    <n v="845.86999999999989"/>
  </r>
  <r>
    <s v="SALE1682"/>
    <d v="2025-01-07T00:00:00"/>
    <s v="CUST1236"/>
    <x v="51"/>
    <s v="STORE18"/>
    <n v="4"/>
    <n v="622.27"/>
    <n v="0.02"/>
    <s v="PayPal"/>
    <n v="2489.06"/>
  </r>
  <r>
    <s v="SALE1683"/>
    <d v="2024-07-02T00:00:00"/>
    <s v="CUST1102"/>
    <x v="92"/>
    <s v="STORE7"/>
    <n v="2"/>
    <n v="78.27"/>
    <n v="0.28999999999999998"/>
    <s v="COD"/>
    <n v="156.25"/>
  </r>
  <r>
    <s v="SALE1684"/>
    <d v="2025-07-07T00:00:00"/>
    <s v="CUST1012"/>
    <x v="85"/>
    <s v="STORE13"/>
    <n v="4"/>
    <n v="676.58"/>
    <n v="0.23"/>
    <s v="COD"/>
    <n v="2706.09"/>
  </r>
  <r>
    <s v="SALE1685"/>
    <d v="2024-06-03T00:00:00"/>
    <s v="CUST1486"/>
    <x v="45"/>
    <s v="STORE1"/>
    <n v="2"/>
    <n v="938.6"/>
    <n v="0.04"/>
    <s v="PayPal"/>
    <n v="1877.16"/>
  </r>
  <r>
    <s v="SALE1686"/>
    <d v="2025-04-14T00:00:00"/>
    <s v="CUST1355"/>
    <x v="26"/>
    <s v="STORE14"/>
    <n v="2"/>
    <n v="859.47"/>
    <n v="0.01"/>
    <s v="Credit Card"/>
    <n v="1718.93"/>
  </r>
  <r>
    <s v="SALE1687"/>
    <d v="2024-03-12T00:00:00"/>
    <s v="CUST1057"/>
    <x v="16"/>
    <s v="STORE14"/>
    <n v="3"/>
    <n v="672.98"/>
    <n v="0.23"/>
    <s v="PayPal"/>
    <n v="2018.71"/>
  </r>
  <r>
    <s v="SALE1688"/>
    <d v="2024-05-08T00:00:00"/>
    <s v="CUST1206"/>
    <x v="6"/>
    <s v="STORE18"/>
    <n v="1"/>
    <n v="75.8"/>
    <n v="0.28999999999999998"/>
    <s v="PayPal"/>
    <n v="75.509999999999991"/>
  </r>
  <r>
    <s v="SALE1689"/>
    <d v="2024-09-01T00:00:00"/>
    <s v="CUST1034"/>
    <x v="53"/>
    <s v="STORE15"/>
    <n v="4"/>
    <n v="742.15"/>
    <n v="0.1"/>
    <s v="COD"/>
    <n v="2968.5"/>
  </r>
  <r>
    <s v="SALE1690"/>
    <d v="2024-06-02T00:00:00"/>
    <s v="CUST1072"/>
    <x v="37"/>
    <s v="STORE7"/>
    <n v="1"/>
    <n v="637.39"/>
    <n v="0.22"/>
    <s v="PayPal"/>
    <n v="637.16999999999996"/>
  </r>
  <r>
    <s v="SALE1691"/>
    <d v="2023-10-31T00:00:00"/>
    <s v="CUST1391"/>
    <x v="96"/>
    <s v="STORE17"/>
    <n v="1"/>
    <n v="631"/>
    <n v="0.04"/>
    <s v="Credit Card"/>
    <n v="630.96"/>
  </r>
  <r>
    <s v="SALE1692"/>
    <d v="2025-09-16T00:00:00"/>
    <s v="CUST1393"/>
    <x v="61"/>
    <s v="STORE3"/>
    <n v="4"/>
    <n v="983.98"/>
    <n v="0.11"/>
    <s v="COD"/>
    <n v="3935.81"/>
  </r>
  <r>
    <s v="SALE1693"/>
    <d v="2024-03-02T00:00:00"/>
    <s v="CUST1054"/>
    <x v="76"/>
    <s v="STORE11"/>
    <n v="4"/>
    <n v="73.69"/>
    <n v="0.08"/>
    <s v="Credit Card"/>
    <n v="294.68"/>
  </r>
  <r>
    <s v="SALE1694"/>
    <d v="2024-07-17T00:00:00"/>
    <s v="CUST1433"/>
    <x v="75"/>
    <s v="STORE7"/>
    <n v="3"/>
    <n v="110.99"/>
    <n v="0.21"/>
    <s v="Credit Card"/>
    <n v="332.76"/>
  </r>
  <r>
    <s v="SALE1695"/>
    <d v="2025-07-12T00:00:00"/>
    <s v="CUST1083"/>
    <x v="31"/>
    <s v="STORE7"/>
    <n v="1"/>
    <n v="66.86"/>
    <n v="0.22"/>
    <s v="COD"/>
    <n v="66.64"/>
  </r>
  <r>
    <s v="SALE1696"/>
    <d v="2024-08-11T00:00:00"/>
    <s v="CUST1417"/>
    <x v="22"/>
    <s v="STORE18"/>
    <n v="1"/>
    <n v="980.26"/>
    <n v="0.14000000000000001"/>
    <s v="PayPal"/>
    <n v="980.12"/>
  </r>
  <r>
    <s v="SALE1697"/>
    <d v="2024-01-31T00:00:00"/>
    <s v="CUST1037"/>
    <x v="97"/>
    <s v="STORE18"/>
    <n v="1"/>
    <n v="235.28"/>
    <n v="0.05"/>
    <s v="PayPal"/>
    <n v="235.23"/>
  </r>
  <r>
    <s v="SALE1698"/>
    <d v="2024-09-07T00:00:00"/>
    <s v="CUST1416"/>
    <x v="90"/>
    <s v="STORE15"/>
    <n v="3"/>
    <n v="407.39"/>
    <n v="0.08"/>
    <s v="PayPal"/>
    <n v="1222.0900000000001"/>
  </r>
  <r>
    <s v="SALE1699"/>
    <d v="2025-01-18T00:00:00"/>
    <s v="CUST1068"/>
    <x v="16"/>
    <s v="STORE14"/>
    <n v="4"/>
    <n v="459.83"/>
    <n v="0.12"/>
    <s v="COD"/>
    <n v="1839.2"/>
  </r>
  <r>
    <s v="SALE1700"/>
    <d v="2024-02-11T00:00:00"/>
    <s v="CUST1147"/>
    <x v="47"/>
    <s v="STORE4"/>
    <n v="3"/>
    <n v="706.6"/>
    <n v="0.17"/>
    <s v="PayPal"/>
    <n v="2119.63"/>
  </r>
  <r>
    <s v="SALE1701"/>
    <d v="2025-06-11T00:00:00"/>
    <s v="CUST1462"/>
    <x v="52"/>
    <s v="STORE19"/>
    <n v="3"/>
    <n v="811.16"/>
    <n v="0.1"/>
    <s v="COD"/>
    <n v="2433.38"/>
  </r>
  <r>
    <s v="SALE1702"/>
    <d v="2023-12-08T00:00:00"/>
    <s v="CUST1217"/>
    <x v="92"/>
    <s v="STORE7"/>
    <n v="2"/>
    <n v="985.79"/>
    <n v="0.04"/>
    <s v="PayPal"/>
    <n v="1971.54"/>
  </r>
  <r>
    <s v="SALE1703"/>
    <d v="2024-08-17T00:00:00"/>
    <s v="CUST1187"/>
    <x v="9"/>
    <s v="STORE14"/>
    <n v="1"/>
    <n v="255.02"/>
    <n v="0.3"/>
    <s v="Credit Card"/>
    <n v="254.72"/>
  </r>
  <r>
    <s v="SALE1704"/>
    <d v="2025-02-05T00:00:00"/>
    <s v="CUST1095"/>
    <x v="46"/>
    <s v="STORE8"/>
    <n v="1"/>
    <n v="153.57"/>
    <n v="0.01"/>
    <s v="PayPal"/>
    <n v="153.56"/>
  </r>
  <r>
    <s v="SALE1705"/>
    <d v="2025-03-18T00:00:00"/>
    <s v="CUST1253"/>
    <x v="19"/>
    <s v="STORE18"/>
    <n v="3"/>
    <n v="962.98"/>
    <n v="0.21"/>
    <s v="Credit Card"/>
    <n v="2888.73"/>
  </r>
  <r>
    <s v="SALE1706"/>
    <d v="2024-03-26T00:00:00"/>
    <s v="CUST1057"/>
    <x v="38"/>
    <s v="STORE8"/>
    <n v="3"/>
    <n v="884.46"/>
    <n v="0.25"/>
    <s v="Credit Card"/>
    <n v="2653.13"/>
  </r>
  <r>
    <s v="SALE1707"/>
    <d v="2025-05-01T00:00:00"/>
    <s v="CUST1437"/>
    <x v="22"/>
    <s v="STORE10"/>
    <n v="4"/>
    <n v="359.71"/>
    <n v="0.05"/>
    <s v="PayPal"/>
    <n v="1438.79"/>
  </r>
  <r>
    <s v="SALE1708"/>
    <d v="2025-02-27T00:00:00"/>
    <s v="CUST1051"/>
    <x v="57"/>
    <s v="STORE4"/>
    <n v="3"/>
    <n v="766.47"/>
    <n v="0.18"/>
    <s v="Credit Card"/>
    <n v="2299.23"/>
  </r>
  <r>
    <s v="SALE1709"/>
    <d v="2024-07-19T00:00:00"/>
    <s v="CUST1223"/>
    <x v="6"/>
    <s v="STORE18"/>
    <n v="1"/>
    <n v="772.07"/>
    <n v="0.26"/>
    <s v="PayPal"/>
    <n v="771.81000000000006"/>
  </r>
  <r>
    <s v="SALE1710"/>
    <d v="2024-01-01T00:00:00"/>
    <s v="CUST1277"/>
    <x v="46"/>
    <s v="STORE5"/>
    <n v="3"/>
    <n v="108.31"/>
    <n v="0.26"/>
    <s v="COD"/>
    <n v="324.67"/>
  </r>
  <r>
    <s v="SALE1711"/>
    <d v="2024-01-25T00:00:00"/>
    <s v="CUST1218"/>
    <x v="29"/>
    <s v="STORE6"/>
    <n v="1"/>
    <n v="502.53"/>
    <n v="0"/>
    <s v="PayPal"/>
    <n v="502.53"/>
  </r>
  <r>
    <s v="SALE1712"/>
    <d v="2024-09-13T00:00:00"/>
    <s v="CUST1076"/>
    <x v="55"/>
    <s v="STORE16"/>
    <n v="2"/>
    <n v="508.52"/>
    <n v="0.11"/>
    <s v="COD"/>
    <n v="1016.93"/>
  </r>
  <r>
    <s v="SALE1713"/>
    <d v="2024-10-07T00:00:00"/>
    <s v="CUST1468"/>
    <x v="1"/>
    <s v="STORE3"/>
    <n v="1"/>
    <n v="492"/>
    <n v="0.26"/>
    <s v="PayPal"/>
    <n v="491.74"/>
  </r>
  <r>
    <s v="SALE1714"/>
    <d v="2024-02-25T00:00:00"/>
    <s v="CUST1485"/>
    <x v="92"/>
    <s v="STORE14"/>
    <n v="4"/>
    <n v="746.36"/>
    <n v="0.02"/>
    <s v="Credit Card"/>
    <n v="2985.42"/>
  </r>
  <r>
    <s v="SALE1715"/>
    <d v="2025-06-15T00:00:00"/>
    <s v="CUST1433"/>
    <x v="21"/>
    <s v="STORE1"/>
    <n v="1"/>
    <n v="120.83"/>
    <n v="0.08"/>
    <s v="Credit Card"/>
    <n v="120.75"/>
  </r>
  <r>
    <s v="SALE1716"/>
    <d v="2024-04-12T00:00:00"/>
    <s v="CUST1399"/>
    <x v="25"/>
    <s v="STORE18"/>
    <n v="2"/>
    <n v="68.31"/>
    <n v="0.28999999999999998"/>
    <s v="COD"/>
    <n v="136.33000000000001"/>
  </r>
  <r>
    <s v="SALE1717"/>
    <d v="2023-12-05T00:00:00"/>
    <s v="CUST1062"/>
    <x v="62"/>
    <s v="STORE18"/>
    <n v="2"/>
    <n v="761.71"/>
    <n v="0.02"/>
    <s v="PayPal"/>
    <n v="1523.4"/>
  </r>
  <r>
    <s v="SALE1718"/>
    <d v="2023-12-01T00:00:00"/>
    <s v="CUST1066"/>
    <x v="36"/>
    <s v="STORE3"/>
    <n v="4"/>
    <n v="346.37"/>
    <n v="0.18"/>
    <s v="COD"/>
    <n v="1385.3"/>
  </r>
  <r>
    <s v="SALE1719"/>
    <d v="2025-02-14T00:00:00"/>
    <s v="CUST1007"/>
    <x v="76"/>
    <s v="STORE12"/>
    <n v="1"/>
    <n v="846.3"/>
    <n v="0.14000000000000001"/>
    <s v="PayPal"/>
    <n v="846.16"/>
  </r>
  <r>
    <s v="SALE1720"/>
    <d v="2024-11-28T00:00:00"/>
    <s v="CUST1432"/>
    <x v="90"/>
    <s v="STORE19"/>
    <n v="1"/>
    <n v="458.97"/>
    <n v="0.1"/>
    <s v="PayPal"/>
    <n v="458.87"/>
  </r>
  <r>
    <s v="SALE1721"/>
    <d v="2025-03-20T00:00:00"/>
    <s v="CUST1289"/>
    <x v="19"/>
    <s v="STORE7"/>
    <n v="2"/>
    <n v="536.61"/>
    <n v="0.14000000000000001"/>
    <s v="Credit Card"/>
    <n v="1073.08"/>
  </r>
  <r>
    <s v="SALE1722"/>
    <d v="2025-02-21T00:00:00"/>
    <s v="CUST1420"/>
    <x v="87"/>
    <s v="STORE0"/>
    <n v="3"/>
    <n v="130.41"/>
    <n v="0.14000000000000001"/>
    <s v="PayPal"/>
    <n v="391.09000000000003"/>
  </r>
  <r>
    <s v="SALE1723"/>
    <d v="2025-03-22T00:00:00"/>
    <s v="CUST1496"/>
    <x v="41"/>
    <s v="STORE12"/>
    <n v="4"/>
    <n v="706.67"/>
    <n v="0.01"/>
    <s v="Credit Card"/>
    <n v="2826.6699999999996"/>
  </r>
  <r>
    <s v="SALE1724"/>
    <d v="2025-01-28T00:00:00"/>
    <s v="CUST1392"/>
    <x v="16"/>
    <s v="STORE3"/>
    <n v="3"/>
    <n v="523.45000000000005"/>
    <n v="0.17"/>
    <s v="Credit Card"/>
    <n v="1570.18"/>
  </r>
  <r>
    <s v="SALE1725"/>
    <d v="2025-02-13T00:00:00"/>
    <s v="CUST1009"/>
    <x v="52"/>
    <s v="STORE18"/>
    <n v="3"/>
    <n v="482.2"/>
    <n v="0.23"/>
    <s v="COD"/>
    <n v="1446.37"/>
  </r>
  <r>
    <s v="SALE1726"/>
    <d v="2025-03-29T00:00:00"/>
    <s v="CUST1124"/>
    <x v="81"/>
    <s v="STORE5"/>
    <n v="4"/>
    <n v="688.86"/>
    <n v="0.02"/>
    <s v="COD"/>
    <n v="2755.42"/>
  </r>
  <r>
    <s v="SALE1727"/>
    <d v="2023-10-15T00:00:00"/>
    <s v="CUST1023"/>
    <x v="21"/>
    <s v="STORE0"/>
    <n v="1"/>
    <n v="145.47999999999999"/>
    <n v="0.1"/>
    <s v="COD"/>
    <n v="145.38"/>
  </r>
  <r>
    <s v="SALE1728"/>
    <d v="2024-09-12T00:00:00"/>
    <s v="CUST1052"/>
    <x v="45"/>
    <s v="STORE11"/>
    <n v="4"/>
    <n v="862.25"/>
    <n v="0.28000000000000003"/>
    <s v="PayPal"/>
    <n v="3448.72"/>
  </r>
  <r>
    <s v="SALE1729"/>
    <d v="2024-01-05T00:00:00"/>
    <s v="CUST1292"/>
    <x v="55"/>
    <s v="STORE14"/>
    <n v="4"/>
    <n v="146.12"/>
    <n v="0.12"/>
    <s v="COD"/>
    <n v="584.36"/>
  </r>
  <r>
    <s v="SALE1730"/>
    <d v="2024-09-14T00:00:00"/>
    <s v="CUST1478"/>
    <x v="45"/>
    <s v="STORE18"/>
    <n v="2"/>
    <n v="695.02"/>
    <n v="0.3"/>
    <s v="COD"/>
    <n v="1389.74"/>
  </r>
  <r>
    <s v="SALE1731"/>
    <d v="2023-11-01T00:00:00"/>
    <s v="CUST1219"/>
    <x v="32"/>
    <s v="STORE10"/>
    <n v="2"/>
    <n v="886.67"/>
    <n v="0.24"/>
    <s v="PayPal"/>
    <n v="1773.1"/>
  </r>
  <r>
    <s v="SALE1732"/>
    <d v="2024-12-02T00:00:00"/>
    <s v="CUST1054"/>
    <x v="73"/>
    <s v="STORE18"/>
    <n v="2"/>
    <n v="864.09"/>
    <n v="0.06"/>
    <s v="COD"/>
    <n v="1728.1200000000001"/>
  </r>
  <r>
    <s v="SALE1733"/>
    <d v="2025-07-24T00:00:00"/>
    <s v="CUST1003"/>
    <x v="21"/>
    <s v="STORE9"/>
    <n v="1"/>
    <n v="437.65"/>
    <n v="0.02"/>
    <s v="PayPal"/>
    <n v="437.63"/>
  </r>
  <r>
    <s v="SALE1734"/>
    <d v="2025-07-05T00:00:00"/>
    <s v="CUST1202"/>
    <x v="14"/>
    <s v="STORE13"/>
    <n v="2"/>
    <n v="208.09"/>
    <n v="0.27"/>
    <s v="Credit Card"/>
    <n v="415.91"/>
  </r>
  <r>
    <s v="SALE1735"/>
    <d v="2024-07-09T00:00:00"/>
    <s v="CUST1054"/>
    <x v="47"/>
    <s v="STORE17"/>
    <n v="4"/>
    <n v="825.78"/>
    <n v="0.02"/>
    <s v="Credit Card"/>
    <n v="3303.1"/>
  </r>
  <r>
    <s v="SALE1736"/>
    <d v="2024-01-22T00:00:00"/>
    <s v="CUST1116"/>
    <x v="60"/>
    <s v="STORE17"/>
    <n v="3"/>
    <n v="849.77"/>
    <n v="0.12"/>
    <s v="PayPal"/>
    <n v="2549.19"/>
  </r>
  <r>
    <s v="SALE1737"/>
    <d v="2024-01-23T00:00:00"/>
    <s v="CUST1344"/>
    <x v="17"/>
    <s v="STORE4"/>
    <n v="1"/>
    <n v="88.78"/>
    <n v="0.18"/>
    <s v="Credit Card"/>
    <n v="88.6"/>
  </r>
  <r>
    <s v="SALE1738"/>
    <d v="2024-08-22T00:00:00"/>
    <s v="CUST1191"/>
    <x v="36"/>
    <s v="STORE4"/>
    <n v="4"/>
    <n v="507.22"/>
    <n v="0.14000000000000001"/>
    <s v="PayPal"/>
    <n v="2028.74"/>
  </r>
  <r>
    <s v="SALE1739"/>
    <d v="2025-08-18T00:00:00"/>
    <s v="CUST1316"/>
    <x v="99"/>
    <s v="STORE0"/>
    <n v="3"/>
    <n v="330.98"/>
    <n v="0.11"/>
    <s v="Credit Card"/>
    <n v="992.83"/>
  </r>
  <r>
    <s v="SALE1740"/>
    <d v="2024-09-27T00:00:00"/>
    <s v="CUST1051"/>
    <x v="92"/>
    <s v="STORE19"/>
    <n v="4"/>
    <n v="442.87"/>
    <n v="0.08"/>
    <s v="Credit Card"/>
    <n v="1771.4"/>
  </r>
  <r>
    <s v="SALE1741"/>
    <d v="2025-08-11T00:00:00"/>
    <s v="CUST1009"/>
    <x v="99"/>
    <s v="STORE2"/>
    <n v="2"/>
    <n v="939.66"/>
    <n v="0.14000000000000001"/>
    <s v="PayPal"/>
    <n v="1879.1799999999998"/>
  </r>
  <r>
    <s v="SALE1742"/>
    <d v="2024-09-21T00:00:00"/>
    <s v="CUST1293"/>
    <x v="78"/>
    <s v="STORE3"/>
    <n v="1"/>
    <n v="24.13"/>
    <n v="0"/>
    <s v="Credit Card"/>
    <n v="24.13"/>
  </r>
  <r>
    <s v="SALE1743"/>
    <d v="2024-03-04T00:00:00"/>
    <s v="CUST1364"/>
    <x v="89"/>
    <s v="STORE3"/>
    <n v="3"/>
    <n v="239.54"/>
    <n v="0.28999999999999998"/>
    <s v="COD"/>
    <n v="718.33"/>
  </r>
  <r>
    <s v="SALE1744"/>
    <d v="2023-11-14T00:00:00"/>
    <s v="CUST1482"/>
    <x v="54"/>
    <s v="STORE14"/>
    <n v="1"/>
    <n v="588.53"/>
    <n v="0.1"/>
    <s v="Credit Card"/>
    <n v="588.42999999999995"/>
  </r>
  <r>
    <s v="SALE1745"/>
    <d v="2025-07-25T00:00:00"/>
    <s v="CUST1288"/>
    <x v="17"/>
    <s v="STORE15"/>
    <n v="1"/>
    <n v="145.96"/>
    <n v="0.3"/>
    <s v="Credit Card"/>
    <n v="145.66"/>
  </r>
  <r>
    <s v="SALE1746"/>
    <d v="2024-10-08T00:00:00"/>
    <s v="CUST1101"/>
    <x v="7"/>
    <s v="STORE4"/>
    <n v="4"/>
    <n v="640.91"/>
    <n v="0.06"/>
    <s v="Credit Card"/>
    <n v="2563.58"/>
  </r>
  <r>
    <s v="SALE1747"/>
    <d v="2025-05-15T00:00:00"/>
    <s v="CUST1042"/>
    <x v="91"/>
    <s v="STORE11"/>
    <n v="3"/>
    <n v="773.86"/>
    <n v="0.22"/>
    <s v="Credit Card"/>
    <n v="2321.36"/>
  </r>
  <r>
    <s v="SALE1748"/>
    <d v="2025-03-28T00:00:00"/>
    <s v="CUST1463"/>
    <x v="45"/>
    <s v="STORE15"/>
    <n v="2"/>
    <n v="31.28"/>
    <n v="0.2"/>
    <s v="COD"/>
    <n v="62.36"/>
  </r>
  <r>
    <s v="SALE1749"/>
    <d v="2025-07-04T00:00:00"/>
    <s v="CUST1373"/>
    <x v="74"/>
    <s v="STORE6"/>
    <n v="4"/>
    <n v="389.22"/>
    <n v="0.18"/>
    <s v="Credit Card"/>
    <n v="1556.7"/>
  </r>
  <r>
    <s v="SALE1750"/>
    <d v="2024-07-29T00:00:00"/>
    <s v="CUST1015"/>
    <x v="91"/>
    <s v="STORE15"/>
    <n v="3"/>
    <n v="543.44000000000005"/>
    <n v="0.13"/>
    <s v="PayPal"/>
    <n v="1630.19"/>
  </r>
  <r>
    <s v="SALE1751"/>
    <d v="2024-01-05T00:00:00"/>
    <s v="CUST1257"/>
    <x v="0"/>
    <s v="STORE19"/>
    <n v="4"/>
    <n v="715.42"/>
    <n v="0.28999999999999998"/>
    <s v="PayPal"/>
    <n v="2861.39"/>
  </r>
  <r>
    <s v="SALE1752"/>
    <d v="2025-08-17T00:00:00"/>
    <s v="CUST1051"/>
    <x v="21"/>
    <s v="STORE4"/>
    <n v="4"/>
    <n v="676.14"/>
    <n v="0.11"/>
    <s v="COD"/>
    <n v="2704.45"/>
  </r>
  <r>
    <s v="SALE1753"/>
    <d v="2024-05-13T00:00:00"/>
    <s v="CUST1089"/>
    <x v="11"/>
    <s v="STORE1"/>
    <n v="4"/>
    <n v="352.72"/>
    <n v="0.25"/>
    <s v="Credit Card"/>
    <n v="1410.63"/>
  </r>
  <r>
    <s v="SALE1754"/>
    <d v="2025-05-20T00:00:00"/>
    <s v="CUST1173"/>
    <x v="75"/>
    <s v="STORE12"/>
    <n v="1"/>
    <n v="470.18"/>
    <n v="0.19"/>
    <s v="PayPal"/>
    <n v="469.99"/>
  </r>
  <r>
    <s v="SALE1755"/>
    <d v="2025-08-29T00:00:00"/>
    <s v="CUST1230"/>
    <x v="73"/>
    <s v="STORE11"/>
    <n v="1"/>
    <n v="891.79"/>
    <n v="0.03"/>
    <s v="Credit Card"/>
    <n v="891.76"/>
  </r>
  <r>
    <s v="SALE1756"/>
    <d v="2024-04-08T00:00:00"/>
    <s v="CUST1348"/>
    <x v="41"/>
    <s v="STORE17"/>
    <n v="2"/>
    <n v="433.07"/>
    <n v="0.25"/>
    <s v="COD"/>
    <n v="865.89"/>
  </r>
  <r>
    <s v="SALE1757"/>
    <d v="2024-03-04T00:00:00"/>
    <s v="CUST1012"/>
    <x v="73"/>
    <s v="STORE19"/>
    <n v="3"/>
    <n v="626.71"/>
    <n v="7.0000000000000007E-2"/>
    <s v="COD"/>
    <n v="1880.0600000000002"/>
  </r>
  <r>
    <s v="SALE1758"/>
    <d v="2025-09-16T00:00:00"/>
    <s v="CUST1076"/>
    <x v="14"/>
    <s v="STORE0"/>
    <n v="2"/>
    <n v="324.18"/>
    <n v="0.06"/>
    <s v="COD"/>
    <n v="648.30000000000007"/>
  </r>
  <r>
    <s v="SALE1759"/>
    <d v="2024-06-05T00:00:00"/>
    <s v="CUST1013"/>
    <x v="66"/>
    <s v="STORE17"/>
    <n v="4"/>
    <n v="839.74"/>
    <n v="0.13"/>
    <s v="PayPal"/>
    <n v="3358.83"/>
  </r>
  <r>
    <s v="SALE1760"/>
    <d v="2024-04-20T00:00:00"/>
    <s v="CUST1156"/>
    <x v="85"/>
    <s v="STORE15"/>
    <n v="3"/>
    <n v="252.63"/>
    <n v="0.28000000000000003"/>
    <s v="Credit Card"/>
    <n v="757.61"/>
  </r>
  <r>
    <s v="SALE1761"/>
    <d v="2024-10-16T00:00:00"/>
    <s v="CUST1255"/>
    <x v="29"/>
    <s v="STORE19"/>
    <n v="2"/>
    <n v="60.53"/>
    <n v="0.18"/>
    <s v="Credit Card"/>
    <n v="120.88"/>
  </r>
  <r>
    <s v="SALE1762"/>
    <d v="2024-11-14T00:00:00"/>
    <s v="CUST1054"/>
    <x v="94"/>
    <s v="STORE13"/>
    <n v="4"/>
    <n v="341.95"/>
    <n v="0.25"/>
    <s v="Credit Card"/>
    <n v="1367.55"/>
  </r>
  <r>
    <s v="SALE1763"/>
    <d v="2024-05-26T00:00:00"/>
    <s v="CUST1283"/>
    <x v="62"/>
    <s v="STORE16"/>
    <n v="4"/>
    <n v="300.12"/>
    <n v="0.05"/>
    <s v="PayPal"/>
    <n v="1200.43"/>
  </r>
  <r>
    <s v="SALE1764"/>
    <d v="2025-02-17T00:00:00"/>
    <s v="CUST1115"/>
    <x v="77"/>
    <s v="STORE17"/>
    <n v="2"/>
    <n v="289.14"/>
    <n v="0.12"/>
    <s v="COD"/>
    <n v="578.16"/>
  </r>
  <r>
    <s v="SALE1765"/>
    <d v="2025-02-07T00:00:00"/>
    <s v="CUST1045"/>
    <x v="60"/>
    <s v="STORE0"/>
    <n v="2"/>
    <n v="596.84"/>
    <n v="0.01"/>
    <s v="PayPal"/>
    <n v="1193.67"/>
  </r>
  <r>
    <s v="SALE1766"/>
    <d v="2024-10-06T00:00:00"/>
    <s v="CUST1436"/>
    <x v="46"/>
    <s v="STORE8"/>
    <n v="4"/>
    <n v="466.24"/>
    <n v="0.16"/>
    <s v="Credit Card"/>
    <n v="1864.8"/>
  </r>
  <r>
    <s v="SALE1767"/>
    <d v="2024-09-09T00:00:00"/>
    <s v="CUST1252"/>
    <x v="26"/>
    <s v="STORE16"/>
    <n v="2"/>
    <n v="330.59"/>
    <n v="0.14000000000000001"/>
    <s v="Credit Card"/>
    <n v="661.04"/>
  </r>
  <r>
    <s v="SALE1768"/>
    <d v="2024-12-28T00:00:00"/>
    <s v="CUST1493"/>
    <x v="62"/>
    <s v="STORE6"/>
    <n v="2"/>
    <n v="616.42999999999995"/>
    <n v="0.02"/>
    <s v="COD"/>
    <n v="1232.8399999999999"/>
  </r>
  <r>
    <s v="SALE1769"/>
    <d v="2024-10-24T00:00:00"/>
    <s v="CUST1403"/>
    <x v="81"/>
    <s v="STORE6"/>
    <n v="3"/>
    <n v="195.89"/>
    <n v="0.16"/>
    <s v="PayPal"/>
    <n v="587.51"/>
  </r>
  <r>
    <s v="SALE1770"/>
    <d v="2024-07-14T00:00:00"/>
    <s v="CUST1343"/>
    <x v="84"/>
    <s v="STORE10"/>
    <n v="4"/>
    <n v="614.76"/>
    <n v="0.16"/>
    <s v="Credit Card"/>
    <n v="2458.88"/>
  </r>
  <r>
    <s v="SALE1771"/>
    <d v="2024-05-06T00:00:00"/>
    <s v="CUST1404"/>
    <x v="29"/>
    <s v="STORE7"/>
    <n v="1"/>
    <n v="224.49"/>
    <n v="0.11"/>
    <s v="PayPal"/>
    <n v="224.38"/>
  </r>
  <r>
    <s v="SALE1772"/>
    <d v="2024-02-16T00:00:00"/>
    <s v="CUST1356"/>
    <x v="76"/>
    <s v="STORE12"/>
    <n v="1"/>
    <n v="967.76"/>
    <n v="0.09"/>
    <s v="Credit Card"/>
    <n v="967.67"/>
  </r>
  <r>
    <s v="SALE1773"/>
    <d v="2024-08-03T00:00:00"/>
    <s v="CUST1067"/>
    <x v="89"/>
    <s v="STORE19"/>
    <n v="2"/>
    <n v="56.52"/>
    <n v="0.17"/>
    <s v="PayPal"/>
    <n v="112.87"/>
  </r>
  <r>
    <s v="SALE1774"/>
    <d v="2023-12-15T00:00:00"/>
    <s v="CUST1490"/>
    <x v="22"/>
    <s v="STORE1"/>
    <n v="4"/>
    <n v="921.84"/>
    <n v="0.04"/>
    <s v="Credit Card"/>
    <n v="3687.32"/>
  </r>
  <r>
    <s v="SALE1775"/>
    <d v="2024-01-28T00:00:00"/>
    <s v="CUST1328"/>
    <x v="56"/>
    <s v="STORE16"/>
    <n v="3"/>
    <n v="738.47"/>
    <n v="0.28000000000000003"/>
    <s v="Credit Card"/>
    <n v="2215.1299999999997"/>
  </r>
  <r>
    <s v="SALE1776"/>
    <d v="2024-11-24T00:00:00"/>
    <s v="CUST1328"/>
    <x v="23"/>
    <s v="STORE0"/>
    <n v="4"/>
    <n v="477.83"/>
    <n v="0.05"/>
    <s v="COD"/>
    <n v="1911.27"/>
  </r>
  <r>
    <s v="SALE1777"/>
    <d v="2025-06-23T00:00:00"/>
    <s v="CUST1168"/>
    <x v="63"/>
    <s v="STORE12"/>
    <n v="3"/>
    <n v="605.83000000000004"/>
    <n v="0.28000000000000003"/>
    <s v="COD"/>
    <n v="1817.2100000000003"/>
  </r>
  <r>
    <s v="SALE1778"/>
    <d v="2024-03-22T00:00:00"/>
    <s v="CUST1067"/>
    <x v="19"/>
    <s v="STORE3"/>
    <n v="2"/>
    <n v="521.44000000000005"/>
    <n v="0.25"/>
    <s v="COD"/>
    <n v="1042.6300000000001"/>
  </r>
  <r>
    <s v="SALE1779"/>
    <d v="2025-07-25T00:00:00"/>
    <s v="CUST1373"/>
    <x v="31"/>
    <s v="STORE7"/>
    <n v="4"/>
    <n v="499.02"/>
    <n v="0.06"/>
    <s v="Credit Card"/>
    <n v="1996.02"/>
  </r>
  <r>
    <s v="SALE1780"/>
    <d v="2025-04-11T00:00:00"/>
    <s v="CUST1153"/>
    <x v="83"/>
    <s v="STORE18"/>
    <n v="4"/>
    <n v="299.45999999999998"/>
    <n v="0.18"/>
    <s v="COD"/>
    <n v="1197.6599999999999"/>
  </r>
  <r>
    <s v="SALE1781"/>
    <d v="2023-12-25T00:00:00"/>
    <s v="CUST1457"/>
    <x v="11"/>
    <s v="STORE0"/>
    <n v="1"/>
    <n v="609.29"/>
    <n v="0.15"/>
    <s v="Credit Card"/>
    <n v="609.14"/>
  </r>
  <r>
    <s v="SALE1782"/>
    <d v="2024-12-30T00:00:00"/>
    <s v="CUST1101"/>
    <x v="95"/>
    <s v="STORE8"/>
    <n v="1"/>
    <n v="213.74"/>
    <n v="7.0000000000000007E-2"/>
    <s v="COD"/>
    <n v="213.67000000000002"/>
  </r>
  <r>
    <s v="SALE1783"/>
    <d v="2025-03-02T00:00:00"/>
    <s v="CUST1153"/>
    <x v="76"/>
    <s v="STORE16"/>
    <n v="4"/>
    <n v="613.16999999999996"/>
    <n v="0.26"/>
    <s v="Credit Card"/>
    <n v="2452.4199999999996"/>
  </r>
  <r>
    <s v="SALE1784"/>
    <d v="2024-01-02T00:00:00"/>
    <s v="CUST1357"/>
    <x v="4"/>
    <s v="STORE11"/>
    <n v="2"/>
    <n v="687.36"/>
    <n v="7.0000000000000007E-2"/>
    <s v="COD"/>
    <n v="1374.65"/>
  </r>
  <r>
    <s v="SALE1785"/>
    <d v="2025-09-15T00:00:00"/>
    <s v="CUST1326"/>
    <x v="22"/>
    <s v="STORE13"/>
    <n v="3"/>
    <n v="115.39"/>
    <n v="0.02"/>
    <s v="PayPal"/>
    <n v="346.15000000000003"/>
  </r>
  <r>
    <s v="SALE1786"/>
    <d v="2024-03-08T00:00:00"/>
    <s v="CUST1179"/>
    <x v="10"/>
    <s v="STORE12"/>
    <n v="2"/>
    <n v="722.06"/>
    <n v="7.0000000000000007E-2"/>
    <s v="Credit Card"/>
    <n v="1444.05"/>
  </r>
  <r>
    <s v="SALE1787"/>
    <d v="2024-12-26T00:00:00"/>
    <s v="CUST1425"/>
    <x v="84"/>
    <s v="STORE15"/>
    <n v="1"/>
    <n v="384.57"/>
    <n v="0.06"/>
    <s v="PayPal"/>
    <n v="384.51"/>
  </r>
  <r>
    <s v="SALE1788"/>
    <d v="2025-03-19T00:00:00"/>
    <s v="CUST1210"/>
    <x v="67"/>
    <s v="STORE13"/>
    <n v="2"/>
    <n v="194.09"/>
    <n v="0.18"/>
    <s v="PayPal"/>
    <n v="388"/>
  </r>
  <r>
    <s v="SALE1789"/>
    <d v="2024-10-14T00:00:00"/>
    <s v="CUST1172"/>
    <x v="12"/>
    <s v="STORE3"/>
    <n v="2"/>
    <n v="403.91"/>
    <n v="7.0000000000000007E-2"/>
    <s v="Credit Card"/>
    <n v="807.75"/>
  </r>
  <r>
    <s v="SALE1790"/>
    <d v="2025-03-05T00:00:00"/>
    <s v="CUST1076"/>
    <x v="53"/>
    <s v="STORE14"/>
    <n v="1"/>
    <n v="878.69"/>
    <n v="0.3"/>
    <s v="PayPal"/>
    <n v="878.3900000000001"/>
  </r>
  <r>
    <s v="SALE1791"/>
    <d v="2024-06-03T00:00:00"/>
    <s v="CUST1381"/>
    <x v="9"/>
    <s v="STORE15"/>
    <n v="1"/>
    <n v="161.16999999999999"/>
    <n v="0.05"/>
    <s v="Credit Card"/>
    <n v="161.11999999999998"/>
  </r>
  <r>
    <s v="SALE1792"/>
    <d v="2024-04-05T00:00:00"/>
    <s v="CUST1214"/>
    <x v="78"/>
    <s v="STORE14"/>
    <n v="2"/>
    <n v="720.15"/>
    <n v="0.22"/>
    <s v="COD"/>
    <n v="1440.08"/>
  </r>
  <r>
    <s v="SALE1793"/>
    <d v="2023-10-23T00:00:00"/>
    <s v="CUST1347"/>
    <x v="33"/>
    <s v="STORE8"/>
    <n v="1"/>
    <n v="361.8"/>
    <n v="0.02"/>
    <s v="COD"/>
    <n v="361.78000000000003"/>
  </r>
  <r>
    <s v="SALE1794"/>
    <d v="2024-04-20T00:00:00"/>
    <s v="CUST1230"/>
    <x v="98"/>
    <s v="STORE6"/>
    <n v="1"/>
    <n v="779.84"/>
    <n v="0.28999999999999998"/>
    <s v="PayPal"/>
    <n v="779.55000000000007"/>
  </r>
  <r>
    <s v="SALE1795"/>
    <d v="2024-06-12T00:00:00"/>
    <s v="CUST1004"/>
    <x v="99"/>
    <s v="STORE4"/>
    <n v="2"/>
    <n v="649.89"/>
    <n v="0.17"/>
    <s v="COD"/>
    <n v="1299.6099999999999"/>
  </r>
  <r>
    <s v="SALE1796"/>
    <d v="2025-08-08T00:00:00"/>
    <s v="CUST1204"/>
    <x v="27"/>
    <s v="STORE6"/>
    <n v="1"/>
    <n v="952.73"/>
    <n v="0.17"/>
    <s v="Credit Card"/>
    <n v="952.56000000000006"/>
  </r>
  <r>
    <s v="SALE1797"/>
    <d v="2025-08-06T00:00:00"/>
    <s v="CUST1084"/>
    <x v="8"/>
    <s v="STORE16"/>
    <n v="4"/>
    <n v="820.78"/>
    <n v="0.25"/>
    <s v="Credit Card"/>
    <n v="3282.87"/>
  </r>
  <r>
    <s v="SALE1798"/>
    <d v="2024-10-27T00:00:00"/>
    <s v="CUST1342"/>
    <x v="48"/>
    <s v="STORE3"/>
    <n v="4"/>
    <n v="247.55"/>
    <n v="0.05"/>
    <s v="Credit Card"/>
    <n v="990.15000000000009"/>
  </r>
  <r>
    <s v="SALE1799"/>
    <d v="2024-03-18T00:00:00"/>
    <s v="CUST1227"/>
    <x v="8"/>
    <s v="STORE8"/>
    <n v="3"/>
    <n v="561.44000000000005"/>
    <n v="0.2"/>
    <s v="COD"/>
    <n v="1684.1200000000001"/>
  </r>
  <r>
    <s v="SALE1800"/>
    <d v="2023-11-19T00:00:00"/>
    <s v="CUST1281"/>
    <x v="18"/>
    <s v="STORE8"/>
    <n v="4"/>
    <n v="214.37"/>
    <n v="0.11"/>
    <s v="COD"/>
    <n v="857.37"/>
  </r>
  <r>
    <s v="SALE1801"/>
    <d v="2025-03-25T00:00:00"/>
    <s v="CUST1417"/>
    <x v="53"/>
    <s v="STORE16"/>
    <n v="3"/>
    <n v="123.74"/>
    <n v="0.23"/>
    <s v="PayPal"/>
    <n v="370.98999999999995"/>
  </r>
  <r>
    <s v="SALE1802"/>
    <d v="2024-05-15T00:00:00"/>
    <s v="CUST1013"/>
    <x v="22"/>
    <s v="STORE11"/>
    <n v="4"/>
    <n v="645.71"/>
    <n v="0.1"/>
    <s v="PayPal"/>
    <n v="2582.7400000000002"/>
  </r>
  <r>
    <s v="SALE1803"/>
    <d v="2025-03-20T00:00:00"/>
    <s v="CUST1033"/>
    <x v="39"/>
    <s v="STORE12"/>
    <n v="3"/>
    <n v="587.12"/>
    <n v="0.3"/>
    <s v="Credit Card"/>
    <n v="1761.0600000000002"/>
  </r>
  <r>
    <s v="SALE1804"/>
    <d v="2025-10-11T00:00:00"/>
    <s v="CUST1241"/>
    <x v="60"/>
    <s v="STORE18"/>
    <n v="1"/>
    <n v="401.18"/>
    <n v="0.15"/>
    <s v="COD"/>
    <n v="401.03000000000003"/>
  </r>
  <r>
    <s v="SALE1805"/>
    <d v="2024-07-13T00:00:00"/>
    <s v="CUST1366"/>
    <x v="87"/>
    <s v="STORE18"/>
    <n v="3"/>
    <n v="658.33"/>
    <n v="0.12"/>
    <s v="COD"/>
    <n v="1974.8700000000003"/>
  </r>
  <r>
    <s v="SALE1806"/>
    <d v="2024-07-01T00:00:00"/>
    <s v="CUST1201"/>
    <x v="2"/>
    <s v="STORE11"/>
    <n v="4"/>
    <n v="450.3"/>
    <n v="0.02"/>
    <s v="Credit Card"/>
    <n v="1801.18"/>
  </r>
  <r>
    <s v="SALE1807"/>
    <d v="2025-04-10T00:00:00"/>
    <s v="CUST1145"/>
    <x v="32"/>
    <s v="STORE10"/>
    <n v="4"/>
    <n v="33.630000000000003"/>
    <n v="0.05"/>
    <s v="Credit Card"/>
    <n v="134.47"/>
  </r>
  <r>
    <s v="SALE1808"/>
    <d v="2024-07-02T00:00:00"/>
    <s v="CUST1035"/>
    <x v="30"/>
    <s v="STORE0"/>
    <n v="3"/>
    <n v="168.89"/>
    <n v="0.03"/>
    <s v="COD"/>
    <n v="506.64"/>
  </r>
  <r>
    <s v="SALE1809"/>
    <d v="2024-09-11T00:00:00"/>
    <s v="CUST1095"/>
    <x v="17"/>
    <s v="STORE11"/>
    <n v="1"/>
    <n v="141.85"/>
    <n v="0.06"/>
    <s v="PayPal"/>
    <n v="141.79"/>
  </r>
  <r>
    <s v="SALE1810"/>
    <d v="2024-08-16T00:00:00"/>
    <s v="CUST1306"/>
    <x v="68"/>
    <s v="STORE7"/>
    <n v="1"/>
    <n v="617.4"/>
    <n v="0.21"/>
    <s v="Credit Card"/>
    <n v="617.18999999999994"/>
  </r>
  <r>
    <s v="SALE1811"/>
    <d v="2024-08-30T00:00:00"/>
    <s v="CUST1147"/>
    <x v="27"/>
    <s v="STORE1"/>
    <n v="3"/>
    <n v="841.47"/>
    <n v="0.15"/>
    <s v="COD"/>
    <n v="2524.2599999999998"/>
  </r>
  <r>
    <s v="SALE1812"/>
    <d v="2024-02-12T00:00:00"/>
    <s v="CUST1059"/>
    <x v="39"/>
    <s v="STORE13"/>
    <n v="2"/>
    <n v="960.41"/>
    <n v="0.18"/>
    <s v="Credit Card"/>
    <n v="1920.6399999999999"/>
  </r>
  <r>
    <s v="SALE1813"/>
    <d v="2023-12-29T00:00:00"/>
    <s v="CUST1451"/>
    <x v="28"/>
    <s v="STORE18"/>
    <n v="3"/>
    <n v="717.22"/>
    <n v="0.24"/>
    <s v="PayPal"/>
    <n v="2151.42"/>
  </r>
  <r>
    <s v="SALE1814"/>
    <d v="2025-06-24T00:00:00"/>
    <s v="CUST1115"/>
    <x v="21"/>
    <s v="STORE0"/>
    <n v="1"/>
    <n v="281.83"/>
    <n v="0.16"/>
    <s v="COD"/>
    <n v="281.66999999999996"/>
  </r>
  <r>
    <s v="SALE1815"/>
    <d v="2024-04-18T00:00:00"/>
    <s v="CUST1204"/>
    <x v="4"/>
    <s v="STORE14"/>
    <n v="1"/>
    <n v="509.08"/>
    <n v="0.04"/>
    <s v="PayPal"/>
    <n v="509.03999999999996"/>
  </r>
  <r>
    <s v="SALE1816"/>
    <d v="2025-09-30T00:00:00"/>
    <s v="CUST1400"/>
    <x v="99"/>
    <s v="STORE2"/>
    <n v="4"/>
    <n v="827.09"/>
    <n v="0.3"/>
    <s v="Credit Card"/>
    <n v="3308.06"/>
  </r>
  <r>
    <s v="SALE1817"/>
    <d v="2025-10-05T00:00:00"/>
    <s v="CUST1210"/>
    <x v="35"/>
    <s v="STORE4"/>
    <n v="2"/>
    <n v="823.36"/>
    <n v="0.23"/>
    <s v="Credit Card"/>
    <n v="1646.49"/>
  </r>
  <r>
    <s v="SALE1818"/>
    <d v="2025-06-06T00:00:00"/>
    <s v="CUST1137"/>
    <x v="33"/>
    <s v="STORE5"/>
    <n v="4"/>
    <n v="282.18"/>
    <n v="0.13"/>
    <s v="COD"/>
    <n v="1128.5899999999999"/>
  </r>
  <r>
    <s v="SALE1819"/>
    <d v="2024-02-01T00:00:00"/>
    <s v="CUST1172"/>
    <x v="39"/>
    <s v="STORE1"/>
    <n v="1"/>
    <n v="486.39"/>
    <n v="0.09"/>
    <s v="COD"/>
    <n v="486.3"/>
  </r>
  <r>
    <s v="SALE1820"/>
    <d v="2024-01-21T00:00:00"/>
    <s v="CUST1044"/>
    <x v="97"/>
    <s v="STORE3"/>
    <n v="2"/>
    <n v="603.62"/>
    <n v="0.18"/>
    <s v="COD"/>
    <n v="1207.06"/>
  </r>
  <r>
    <s v="SALE1821"/>
    <d v="2024-09-19T00:00:00"/>
    <s v="CUST1147"/>
    <x v="92"/>
    <s v="STORE8"/>
    <n v="3"/>
    <n v="204.17"/>
    <n v="0.1"/>
    <s v="PayPal"/>
    <n v="612.41"/>
  </r>
  <r>
    <s v="SALE1822"/>
    <d v="2024-01-19T00:00:00"/>
    <s v="CUST1137"/>
    <x v="67"/>
    <s v="STORE15"/>
    <n v="1"/>
    <n v="43.58"/>
    <n v="0.01"/>
    <s v="COD"/>
    <n v="43.57"/>
  </r>
  <r>
    <s v="SALE1823"/>
    <d v="2024-10-29T00:00:00"/>
    <s v="CUST1332"/>
    <x v="44"/>
    <s v="STORE2"/>
    <n v="3"/>
    <n v="469.33"/>
    <n v="0.14000000000000001"/>
    <s v="PayPal"/>
    <n v="1407.85"/>
  </r>
  <r>
    <s v="SALE1824"/>
    <d v="2025-07-02T00:00:00"/>
    <s v="CUST1209"/>
    <x v="67"/>
    <s v="STORE8"/>
    <n v="4"/>
    <n v="836.23"/>
    <n v="0.12"/>
    <s v="Credit Card"/>
    <n v="3344.8"/>
  </r>
  <r>
    <s v="SALE1825"/>
    <d v="2024-09-14T00:00:00"/>
    <s v="CUST1178"/>
    <x v="22"/>
    <s v="STORE19"/>
    <n v="2"/>
    <n v="661.53"/>
    <n v="0.2"/>
    <s v="PayPal"/>
    <n v="1322.86"/>
  </r>
  <r>
    <s v="SALE1826"/>
    <d v="2025-09-03T00:00:00"/>
    <s v="CUST1118"/>
    <x v="6"/>
    <s v="STORE16"/>
    <n v="3"/>
    <n v="753.47"/>
    <n v="0.25"/>
    <s v="PayPal"/>
    <n v="2260.16"/>
  </r>
  <r>
    <s v="SALE1827"/>
    <d v="2025-01-16T00:00:00"/>
    <s v="CUST1156"/>
    <x v="91"/>
    <s v="STORE0"/>
    <n v="3"/>
    <n v="713.95"/>
    <n v="0"/>
    <s v="Credit Card"/>
    <n v="2141.8500000000004"/>
  </r>
  <r>
    <s v="SALE1828"/>
    <d v="2024-04-13T00:00:00"/>
    <s v="CUST1099"/>
    <x v="75"/>
    <s v="STORE5"/>
    <n v="3"/>
    <n v="596"/>
    <n v="0.28000000000000003"/>
    <s v="COD"/>
    <n v="1787.72"/>
  </r>
  <r>
    <s v="SALE1829"/>
    <d v="2024-03-28T00:00:00"/>
    <s v="CUST1334"/>
    <x v="93"/>
    <s v="STORE9"/>
    <n v="2"/>
    <n v="169.46"/>
    <n v="0.03"/>
    <s v="PayPal"/>
    <n v="338.89000000000004"/>
  </r>
  <r>
    <s v="SALE1830"/>
    <d v="2025-07-22T00:00:00"/>
    <s v="CUST1300"/>
    <x v="15"/>
    <s v="STORE14"/>
    <n v="4"/>
    <n v="611.91999999999996"/>
    <n v="0.2"/>
    <s v="PayPal"/>
    <n v="2447.48"/>
  </r>
  <r>
    <s v="SALE1831"/>
    <d v="2025-02-16T00:00:00"/>
    <s v="CUST1003"/>
    <x v="1"/>
    <s v="STORE15"/>
    <n v="2"/>
    <n v="25.3"/>
    <n v="0.21"/>
    <s v="Credit Card"/>
    <n v="50.39"/>
  </r>
  <r>
    <s v="SALE1832"/>
    <d v="2024-02-05T00:00:00"/>
    <s v="CUST1433"/>
    <x v="78"/>
    <s v="STORE10"/>
    <n v="4"/>
    <n v="166.93"/>
    <n v="0.02"/>
    <s v="PayPal"/>
    <n v="667.7"/>
  </r>
  <r>
    <s v="SALE1833"/>
    <d v="2025-03-05T00:00:00"/>
    <s v="CUST1280"/>
    <x v="17"/>
    <s v="STORE11"/>
    <n v="4"/>
    <n v="861.55"/>
    <n v="0.12"/>
    <s v="Credit Card"/>
    <n v="3446.08"/>
  </r>
  <r>
    <s v="SALE1834"/>
    <d v="2025-07-04T00:00:00"/>
    <s v="CUST1360"/>
    <x v="19"/>
    <s v="STORE5"/>
    <n v="3"/>
    <n v="56.17"/>
    <n v="0.01"/>
    <s v="COD"/>
    <n v="168.5"/>
  </r>
  <r>
    <s v="SALE1835"/>
    <d v="2025-07-24T00:00:00"/>
    <s v="CUST1266"/>
    <x v="5"/>
    <s v="STORE19"/>
    <n v="1"/>
    <n v="582.29"/>
    <n v="0.2"/>
    <s v="Credit Card"/>
    <n v="582.08999999999992"/>
  </r>
  <r>
    <s v="SALE1836"/>
    <d v="2025-01-24T00:00:00"/>
    <s v="CUST1261"/>
    <x v="50"/>
    <s v="STORE0"/>
    <n v="3"/>
    <n v="63.96"/>
    <n v="0.02"/>
    <s v="Credit Card"/>
    <n v="191.85999999999999"/>
  </r>
  <r>
    <s v="SALE1837"/>
    <d v="2024-04-10T00:00:00"/>
    <s v="CUST1065"/>
    <x v="93"/>
    <s v="STORE12"/>
    <n v="1"/>
    <n v="829.83"/>
    <n v="0.26"/>
    <s v="COD"/>
    <n v="829.57"/>
  </r>
  <r>
    <s v="SALE1838"/>
    <d v="2024-10-21T00:00:00"/>
    <s v="CUST1370"/>
    <x v="13"/>
    <s v="STORE16"/>
    <n v="2"/>
    <n v="858.15"/>
    <n v="0.03"/>
    <s v="Credit Card"/>
    <n v="1716.27"/>
  </r>
  <r>
    <s v="SALE1839"/>
    <d v="2024-02-18T00:00:00"/>
    <s v="CUST1359"/>
    <x v="78"/>
    <s v="STORE13"/>
    <n v="3"/>
    <n v="717.32"/>
    <n v="0.23"/>
    <s v="COD"/>
    <n v="2151.73"/>
  </r>
  <r>
    <s v="SALE1840"/>
    <d v="2025-07-15T00:00:00"/>
    <s v="CUST1428"/>
    <x v="50"/>
    <s v="STORE12"/>
    <n v="1"/>
    <n v="163.19999999999999"/>
    <n v="0.22"/>
    <s v="PayPal"/>
    <n v="162.97999999999999"/>
  </r>
  <r>
    <s v="SALE1841"/>
    <d v="2024-07-16T00:00:00"/>
    <s v="CUST1126"/>
    <x v="82"/>
    <s v="STORE12"/>
    <n v="2"/>
    <n v="966.71"/>
    <n v="0.11"/>
    <s v="Credit Card"/>
    <n v="1933.3100000000002"/>
  </r>
  <r>
    <s v="SALE1842"/>
    <d v="2025-04-14T00:00:00"/>
    <s v="CUST1348"/>
    <x v="68"/>
    <s v="STORE13"/>
    <n v="2"/>
    <n v="873.94"/>
    <n v="0.14000000000000001"/>
    <s v="COD"/>
    <n v="1747.74"/>
  </r>
  <r>
    <s v="SALE1843"/>
    <d v="2024-03-28T00:00:00"/>
    <s v="CUST1149"/>
    <x v="90"/>
    <s v="STORE3"/>
    <n v="1"/>
    <n v="140.24"/>
    <n v="0.27"/>
    <s v="Credit Card"/>
    <n v="139.97"/>
  </r>
  <r>
    <s v="SALE1844"/>
    <d v="2025-02-28T00:00:00"/>
    <s v="CUST1201"/>
    <x v="19"/>
    <s v="STORE5"/>
    <n v="2"/>
    <n v="549.91999999999996"/>
    <n v="0.28000000000000003"/>
    <s v="Credit Card"/>
    <n v="1099.56"/>
  </r>
  <r>
    <s v="SALE1845"/>
    <d v="2024-03-13T00:00:00"/>
    <s v="CUST1111"/>
    <x v="53"/>
    <s v="STORE5"/>
    <n v="4"/>
    <n v="715.88"/>
    <n v="0.19"/>
    <s v="PayPal"/>
    <n v="2863.33"/>
  </r>
  <r>
    <s v="SALE1846"/>
    <d v="2025-04-05T00:00:00"/>
    <s v="CUST1371"/>
    <x v="95"/>
    <s v="STORE8"/>
    <n v="3"/>
    <n v="591.9"/>
    <n v="0.27"/>
    <s v="Credit Card"/>
    <n v="1775.4299999999998"/>
  </r>
  <r>
    <s v="SALE1847"/>
    <d v="2025-08-14T00:00:00"/>
    <s v="CUST1375"/>
    <x v="62"/>
    <s v="STORE10"/>
    <n v="2"/>
    <n v="523.14"/>
    <n v="0.13"/>
    <s v="PayPal"/>
    <n v="1046.1499999999999"/>
  </r>
  <r>
    <s v="SALE1848"/>
    <d v="2024-07-04T00:00:00"/>
    <s v="CUST1226"/>
    <x v="20"/>
    <s v="STORE14"/>
    <n v="2"/>
    <n v="478.62"/>
    <n v="0.17"/>
    <s v="COD"/>
    <n v="957.07"/>
  </r>
  <r>
    <s v="SALE1849"/>
    <d v="2024-09-21T00:00:00"/>
    <s v="CUST1299"/>
    <x v="74"/>
    <s v="STORE1"/>
    <n v="4"/>
    <n v="740.5"/>
    <n v="0.17"/>
    <s v="PayPal"/>
    <n v="2961.83"/>
  </r>
  <r>
    <s v="SALE1850"/>
    <d v="2024-06-22T00:00:00"/>
    <s v="CUST1112"/>
    <x v="54"/>
    <s v="STORE2"/>
    <n v="1"/>
    <n v="780.24"/>
    <n v="0.04"/>
    <s v="COD"/>
    <n v="780.2"/>
  </r>
  <r>
    <s v="SALE1851"/>
    <d v="2024-09-17T00:00:00"/>
    <s v="CUST1107"/>
    <x v="7"/>
    <s v="STORE16"/>
    <n v="4"/>
    <n v="579.24"/>
    <n v="0.04"/>
    <s v="COD"/>
    <n v="2316.92"/>
  </r>
  <r>
    <s v="SALE1852"/>
    <d v="2024-12-09T00:00:00"/>
    <s v="CUST1371"/>
    <x v="55"/>
    <s v="STORE2"/>
    <n v="3"/>
    <n v="268.95"/>
    <n v="0.04"/>
    <s v="PayPal"/>
    <n v="806.81"/>
  </r>
  <r>
    <s v="SALE1853"/>
    <d v="2025-03-24T00:00:00"/>
    <s v="CUST1305"/>
    <x v="23"/>
    <s v="STORE4"/>
    <n v="1"/>
    <n v="47.47"/>
    <n v="0.28000000000000003"/>
    <s v="Credit Card"/>
    <n v="47.19"/>
  </r>
  <r>
    <s v="SALE1854"/>
    <d v="2025-05-19T00:00:00"/>
    <s v="CUST1257"/>
    <x v="9"/>
    <s v="STORE17"/>
    <n v="3"/>
    <n v="858.81"/>
    <n v="7.0000000000000007E-2"/>
    <s v="Credit Card"/>
    <n v="2576.3599999999997"/>
  </r>
  <r>
    <s v="SALE1855"/>
    <d v="2025-02-22T00:00:00"/>
    <s v="CUST1310"/>
    <x v="46"/>
    <s v="STORE10"/>
    <n v="3"/>
    <n v="569.98"/>
    <n v="0.05"/>
    <s v="Credit Card"/>
    <n v="1709.89"/>
  </r>
  <r>
    <s v="SALE1856"/>
    <d v="2024-10-31T00:00:00"/>
    <s v="CUST1327"/>
    <x v="1"/>
    <s v="STORE12"/>
    <n v="3"/>
    <n v="306.52"/>
    <n v="0.01"/>
    <s v="COD"/>
    <n v="919.55"/>
  </r>
  <r>
    <s v="SALE1857"/>
    <d v="2024-03-03T00:00:00"/>
    <s v="CUST1064"/>
    <x v="6"/>
    <s v="STORE13"/>
    <n v="3"/>
    <n v="184.67"/>
    <n v="0.03"/>
    <s v="COD"/>
    <n v="553.98"/>
  </r>
  <r>
    <s v="SALE1858"/>
    <d v="2024-05-16T00:00:00"/>
    <s v="CUST1482"/>
    <x v="33"/>
    <s v="STORE5"/>
    <n v="4"/>
    <n v="189.56"/>
    <n v="0"/>
    <s v="COD"/>
    <n v="758.24"/>
  </r>
  <r>
    <s v="SALE1859"/>
    <d v="2024-08-07T00:00:00"/>
    <s v="CUST1208"/>
    <x v="28"/>
    <s v="STORE5"/>
    <n v="1"/>
    <n v="805.24"/>
    <n v="0.04"/>
    <s v="PayPal"/>
    <n v="805.2"/>
  </r>
  <r>
    <s v="SALE1860"/>
    <d v="2024-09-14T00:00:00"/>
    <s v="CUST1188"/>
    <x v="59"/>
    <s v="STORE17"/>
    <n v="3"/>
    <n v="683.74"/>
    <n v="0.24"/>
    <s v="Credit Card"/>
    <n v="2050.9800000000005"/>
  </r>
  <r>
    <s v="SALE1861"/>
    <d v="2024-10-08T00:00:00"/>
    <s v="CUST1210"/>
    <x v="6"/>
    <s v="STORE18"/>
    <n v="3"/>
    <n v="439.21"/>
    <n v="0.28000000000000003"/>
    <s v="COD"/>
    <n v="1317.35"/>
  </r>
  <r>
    <s v="SALE1862"/>
    <d v="2025-09-04T00:00:00"/>
    <s v="CUST1119"/>
    <x v="73"/>
    <s v="STORE6"/>
    <n v="1"/>
    <n v="126.92"/>
    <n v="0.24"/>
    <s v="COD"/>
    <n v="126.68"/>
  </r>
  <r>
    <s v="SALE1863"/>
    <d v="2024-07-16T00:00:00"/>
    <s v="CUST1004"/>
    <x v="78"/>
    <s v="STORE4"/>
    <n v="4"/>
    <n v="834.7"/>
    <n v="0.14000000000000001"/>
    <s v="Credit Card"/>
    <n v="3338.6600000000003"/>
  </r>
  <r>
    <s v="SALE1864"/>
    <d v="2025-09-09T00:00:00"/>
    <s v="CUST1341"/>
    <x v="63"/>
    <s v="STORE11"/>
    <n v="2"/>
    <n v="271.88"/>
    <n v="0.11"/>
    <s v="COD"/>
    <n v="543.65"/>
  </r>
  <r>
    <s v="SALE1865"/>
    <d v="2025-03-04T00:00:00"/>
    <s v="CUST1480"/>
    <x v="75"/>
    <s v="STORE1"/>
    <n v="4"/>
    <n v="972.14"/>
    <n v="0.25"/>
    <s v="Credit Card"/>
    <n v="3888.31"/>
  </r>
  <r>
    <s v="SALE1866"/>
    <d v="2025-06-23T00:00:00"/>
    <s v="CUST1093"/>
    <x v="19"/>
    <s v="STORE4"/>
    <n v="3"/>
    <n v="523.66"/>
    <n v="0.27"/>
    <s v="PayPal"/>
    <n v="1570.71"/>
  </r>
  <r>
    <s v="SALE1867"/>
    <d v="2024-11-06T00:00:00"/>
    <s v="CUST1148"/>
    <x v="91"/>
    <s v="STORE2"/>
    <n v="4"/>
    <n v="838.99"/>
    <n v="0.16"/>
    <s v="Credit Card"/>
    <n v="3355.8"/>
  </r>
  <r>
    <s v="SALE1868"/>
    <d v="2025-03-06T00:00:00"/>
    <s v="CUST1135"/>
    <x v="75"/>
    <s v="STORE17"/>
    <n v="4"/>
    <n v="838.7"/>
    <n v="0.21"/>
    <s v="COD"/>
    <n v="3354.59"/>
  </r>
  <r>
    <s v="SALE1869"/>
    <d v="2025-05-17T00:00:00"/>
    <s v="CUST1420"/>
    <x v="1"/>
    <s v="STORE8"/>
    <n v="3"/>
    <n v="943.24"/>
    <n v="0.21"/>
    <s v="Credit Card"/>
    <n v="2829.51"/>
  </r>
  <r>
    <s v="SALE1870"/>
    <d v="2025-01-02T00:00:00"/>
    <s v="CUST1299"/>
    <x v="90"/>
    <s v="STORE17"/>
    <n v="2"/>
    <n v="310.33"/>
    <n v="0.26"/>
    <s v="Credit Card"/>
    <n v="620.4"/>
  </r>
  <r>
    <s v="SALE1871"/>
    <d v="2024-07-28T00:00:00"/>
    <s v="CUST1346"/>
    <x v="49"/>
    <s v="STORE0"/>
    <n v="3"/>
    <n v="201.05"/>
    <n v="0.23"/>
    <s v="PayPal"/>
    <n v="602.92000000000007"/>
  </r>
  <r>
    <s v="SALE1872"/>
    <d v="2024-04-26T00:00:00"/>
    <s v="CUST1252"/>
    <x v="87"/>
    <s v="STORE17"/>
    <n v="1"/>
    <n v="803.37"/>
    <n v="0.3"/>
    <s v="PayPal"/>
    <n v="803.07"/>
  </r>
  <r>
    <s v="SALE1873"/>
    <d v="2025-08-17T00:00:00"/>
    <s v="CUST1036"/>
    <x v="86"/>
    <s v="STORE15"/>
    <n v="3"/>
    <n v="259.98"/>
    <n v="7.0000000000000007E-2"/>
    <s v="COD"/>
    <n v="779.87"/>
  </r>
  <r>
    <s v="SALE1874"/>
    <d v="2024-05-14T00:00:00"/>
    <s v="CUST1124"/>
    <x v="95"/>
    <s v="STORE3"/>
    <n v="4"/>
    <n v="591.9"/>
    <n v="0.2"/>
    <s v="PayPal"/>
    <n v="2367.4"/>
  </r>
  <r>
    <s v="SALE1875"/>
    <d v="2025-03-14T00:00:00"/>
    <s v="CUST1031"/>
    <x v="17"/>
    <s v="STORE12"/>
    <n v="2"/>
    <n v="396.9"/>
    <n v="0.18"/>
    <s v="PayPal"/>
    <n v="793.62"/>
  </r>
  <r>
    <s v="SALE1876"/>
    <d v="2025-03-15T00:00:00"/>
    <s v="CUST1453"/>
    <x v="24"/>
    <s v="STORE2"/>
    <n v="1"/>
    <n v="176.84"/>
    <n v="0.19"/>
    <s v="Credit Card"/>
    <n v="176.65"/>
  </r>
  <r>
    <s v="SALE1877"/>
    <d v="2023-12-12T00:00:00"/>
    <s v="CUST1254"/>
    <x v="33"/>
    <s v="STORE0"/>
    <n v="2"/>
    <n v="614.21"/>
    <n v="0.11"/>
    <s v="PayPal"/>
    <n v="1228.3100000000002"/>
  </r>
  <r>
    <s v="SALE1878"/>
    <d v="2024-10-19T00:00:00"/>
    <s v="CUST1108"/>
    <x v="58"/>
    <s v="STORE7"/>
    <n v="3"/>
    <n v="604.66"/>
    <n v="0.18"/>
    <s v="COD"/>
    <n v="1813.8"/>
  </r>
  <r>
    <s v="SALE1879"/>
    <d v="2024-08-30T00:00:00"/>
    <s v="CUST1498"/>
    <x v="95"/>
    <s v="STORE12"/>
    <n v="3"/>
    <n v="24.29"/>
    <n v="0.12"/>
    <s v="PayPal"/>
    <n v="72.75"/>
  </r>
  <r>
    <s v="SALE1880"/>
    <d v="2024-07-09T00:00:00"/>
    <s v="CUST1121"/>
    <x v="81"/>
    <s v="STORE11"/>
    <n v="1"/>
    <n v="503.95"/>
    <n v="0.24"/>
    <s v="PayPal"/>
    <n v="503.71"/>
  </r>
  <r>
    <s v="SALE1881"/>
    <d v="2024-07-02T00:00:00"/>
    <s v="CUST1319"/>
    <x v="69"/>
    <s v="STORE14"/>
    <n v="4"/>
    <n v="860.78"/>
    <n v="0.03"/>
    <s v="Credit Card"/>
    <n v="3443.0899999999997"/>
  </r>
  <r>
    <s v="SALE1882"/>
    <d v="2023-11-04T00:00:00"/>
    <s v="CUST1197"/>
    <x v="63"/>
    <s v="STORE3"/>
    <n v="3"/>
    <n v="41.97"/>
    <n v="0.03"/>
    <s v="COD"/>
    <n v="125.88"/>
  </r>
  <r>
    <s v="SALE1883"/>
    <d v="2024-04-15T00:00:00"/>
    <s v="CUST1033"/>
    <x v="5"/>
    <s v="STORE5"/>
    <n v="1"/>
    <n v="649.59"/>
    <n v="0.12"/>
    <s v="COD"/>
    <n v="649.47"/>
  </r>
  <r>
    <s v="SALE1884"/>
    <d v="2024-07-29T00:00:00"/>
    <s v="CUST1053"/>
    <x v="81"/>
    <s v="STORE9"/>
    <n v="2"/>
    <n v="386.09"/>
    <n v="0.19"/>
    <s v="PayPal"/>
    <n v="771.9899999999999"/>
  </r>
  <r>
    <s v="SALE1885"/>
    <d v="2024-12-18T00:00:00"/>
    <s v="CUST1099"/>
    <x v="69"/>
    <s v="STORE12"/>
    <n v="1"/>
    <n v="891.62"/>
    <n v="0.06"/>
    <s v="PayPal"/>
    <n v="891.56000000000006"/>
  </r>
  <r>
    <s v="SALE1886"/>
    <d v="2024-11-21T00:00:00"/>
    <s v="CUST1381"/>
    <x v="91"/>
    <s v="STORE15"/>
    <n v="2"/>
    <n v="558.9"/>
    <n v="0.05"/>
    <s v="COD"/>
    <n v="1117.75"/>
  </r>
  <r>
    <s v="SALE1887"/>
    <d v="2025-05-20T00:00:00"/>
    <s v="CUST1352"/>
    <x v="55"/>
    <s v="STORE3"/>
    <n v="2"/>
    <n v="99.04"/>
    <n v="0.26"/>
    <s v="COD"/>
    <n v="197.82000000000002"/>
  </r>
  <r>
    <s v="SALE1888"/>
    <d v="2025-03-24T00:00:00"/>
    <s v="CUST1291"/>
    <x v="58"/>
    <s v="STORE8"/>
    <n v="4"/>
    <n v="625.13"/>
    <n v="0.06"/>
    <s v="Credit Card"/>
    <n v="2500.46"/>
  </r>
  <r>
    <s v="SALE1889"/>
    <d v="2025-06-16T00:00:00"/>
    <s v="CUST1036"/>
    <x v="43"/>
    <s v="STORE18"/>
    <n v="4"/>
    <n v="38.380000000000003"/>
    <n v="0.16"/>
    <s v="COD"/>
    <n v="153.36000000000001"/>
  </r>
  <r>
    <s v="SALE1890"/>
    <d v="2024-04-22T00:00:00"/>
    <s v="CUST1492"/>
    <x v="32"/>
    <s v="STORE10"/>
    <n v="4"/>
    <n v="731.72"/>
    <n v="0.22"/>
    <s v="COD"/>
    <n v="2926.6600000000003"/>
  </r>
  <r>
    <s v="SALE1891"/>
    <d v="2025-09-16T00:00:00"/>
    <s v="CUST1457"/>
    <x v="82"/>
    <s v="STORE19"/>
    <n v="3"/>
    <n v="825.33"/>
    <n v="0.21"/>
    <s v="Credit Card"/>
    <n v="2475.7800000000002"/>
  </r>
  <r>
    <s v="SALE1892"/>
    <d v="2023-12-09T00:00:00"/>
    <s v="CUST1059"/>
    <x v="7"/>
    <s v="STORE14"/>
    <n v="2"/>
    <n v="47.3"/>
    <n v="0.01"/>
    <s v="PayPal"/>
    <n v="94.589999999999989"/>
  </r>
  <r>
    <s v="SALE1893"/>
    <d v="2024-07-20T00:00:00"/>
    <s v="CUST1171"/>
    <x v="18"/>
    <s v="STORE17"/>
    <n v="1"/>
    <n v="389.12"/>
    <n v="0.18"/>
    <s v="PayPal"/>
    <n v="388.94"/>
  </r>
  <r>
    <s v="SALE1894"/>
    <d v="2024-09-23T00:00:00"/>
    <s v="CUST1458"/>
    <x v="74"/>
    <s v="STORE18"/>
    <n v="3"/>
    <n v="543.83000000000004"/>
    <n v="0.05"/>
    <s v="Credit Card"/>
    <n v="1631.4400000000003"/>
  </r>
  <r>
    <s v="SALE1895"/>
    <d v="2024-05-11T00:00:00"/>
    <s v="CUST1024"/>
    <x v="66"/>
    <s v="STORE1"/>
    <n v="2"/>
    <n v="660.27"/>
    <n v="0.01"/>
    <s v="PayPal"/>
    <n v="1320.53"/>
  </r>
  <r>
    <s v="SALE1896"/>
    <d v="2025-05-03T00:00:00"/>
    <s v="CUST1434"/>
    <x v="26"/>
    <s v="STORE8"/>
    <n v="4"/>
    <n v="729.31"/>
    <n v="0.03"/>
    <s v="Credit Card"/>
    <n v="2917.2099999999996"/>
  </r>
  <r>
    <s v="SALE1897"/>
    <d v="2024-02-23T00:00:00"/>
    <s v="CUST1421"/>
    <x v="72"/>
    <s v="STORE6"/>
    <n v="2"/>
    <n v="152.91"/>
    <n v="0.24"/>
    <s v="PayPal"/>
    <n v="305.58"/>
  </r>
  <r>
    <s v="SALE1898"/>
    <d v="2024-02-22T00:00:00"/>
    <s v="CUST1461"/>
    <x v="1"/>
    <s v="STORE15"/>
    <n v="4"/>
    <n v="592.14"/>
    <n v="0.12"/>
    <s v="COD"/>
    <n v="2368.44"/>
  </r>
  <r>
    <s v="SALE1899"/>
    <d v="2024-08-21T00:00:00"/>
    <s v="CUST1062"/>
    <x v="36"/>
    <s v="STORE12"/>
    <n v="1"/>
    <n v="984.37"/>
    <n v="0"/>
    <s v="PayPal"/>
    <n v="984.37"/>
  </r>
  <r>
    <s v="SALE1900"/>
    <d v="2024-02-07T00:00:00"/>
    <s v="CUST1292"/>
    <x v="55"/>
    <s v="STORE12"/>
    <n v="2"/>
    <n v="237.59"/>
    <n v="0.12"/>
    <s v="Credit Card"/>
    <n v="475.06"/>
  </r>
  <r>
    <s v="SALE1901"/>
    <d v="2023-11-20T00:00:00"/>
    <s v="CUST1431"/>
    <x v="60"/>
    <s v="STORE8"/>
    <n v="1"/>
    <n v="52.06"/>
    <n v="0.27"/>
    <s v="COD"/>
    <n v="51.79"/>
  </r>
  <r>
    <s v="SALE1902"/>
    <d v="2025-02-03T00:00:00"/>
    <s v="CUST1455"/>
    <x v="58"/>
    <s v="STORE1"/>
    <n v="2"/>
    <n v="594.63"/>
    <n v="0.12"/>
    <s v="Credit Card"/>
    <n v="1189.1400000000001"/>
  </r>
  <r>
    <s v="SALE1903"/>
    <d v="2024-12-18T00:00:00"/>
    <s v="CUST1167"/>
    <x v="58"/>
    <s v="STORE0"/>
    <n v="3"/>
    <n v="476.1"/>
    <n v="0.05"/>
    <s v="COD"/>
    <n v="1428.2500000000002"/>
  </r>
  <r>
    <s v="SALE1904"/>
    <d v="2024-08-10T00:00:00"/>
    <s v="CUST1061"/>
    <x v="86"/>
    <s v="STORE6"/>
    <n v="1"/>
    <n v="546.47"/>
    <n v="0.08"/>
    <s v="COD"/>
    <n v="546.39"/>
  </r>
  <r>
    <s v="SALE1905"/>
    <d v="2025-04-13T00:00:00"/>
    <s v="CUST1176"/>
    <x v="28"/>
    <s v="STORE12"/>
    <n v="1"/>
    <n v="979.49"/>
    <n v="0.19"/>
    <s v="COD"/>
    <n v="979.3"/>
  </r>
  <r>
    <s v="SALE1906"/>
    <d v="2023-12-29T00:00:00"/>
    <s v="CUST1193"/>
    <x v="53"/>
    <s v="STORE2"/>
    <n v="3"/>
    <n v="988.53"/>
    <n v="0.3"/>
    <s v="COD"/>
    <n v="2965.29"/>
  </r>
  <r>
    <s v="SALE1907"/>
    <d v="2025-02-16T00:00:00"/>
    <s v="CUST1255"/>
    <x v="3"/>
    <s v="STORE3"/>
    <n v="4"/>
    <n v="849.29"/>
    <n v="0.26"/>
    <s v="Credit Card"/>
    <n v="3396.8999999999996"/>
  </r>
  <r>
    <s v="SALE1908"/>
    <d v="2024-01-27T00:00:00"/>
    <s v="CUST1343"/>
    <x v="98"/>
    <s v="STORE14"/>
    <n v="2"/>
    <n v="452.29"/>
    <n v="0.01"/>
    <s v="COD"/>
    <n v="904.57"/>
  </r>
  <r>
    <s v="SALE1909"/>
    <d v="2024-07-22T00:00:00"/>
    <s v="CUST1445"/>
    <x v="59"/>
    <s v="STORE18"/>
    <n v="2"/>
    <n v="810.81"/>
    <n v="0.11"/>
    <s v="COD"/>
    <n v="1621.51"/>
  </r>
  <r>
    <s v="SALE1910"/>
    <d v="2024-09-25T00:00:00"/>
    <s v="CUST1031"/>
    <x v="86"/>
    <s v="STORE8"/>
    <n v="1"/>
    <n v="846.67"/>
    <n v="0.1"/>
    <s v="COD"/>
    <n v="846.56999999999994"/>
  </r>
  <r>
    <s v="SALE1911"/>
    <d v="2024-03-16T00:00:00"/>
    <s v="CUST1017"/>
    <x v="10"/>
    <s v="STORE6"/>
    <n v="4"/>
    <n v="73.55"/>
    <n v="0.24"/>
    <s v="COD"/>
    <n v="293.95999999999998"/>
  </r>
  <r>
    <s v="SALE1912"/>
    <d v="2025-07-23T00:00:00"/>
    <s v="CUST1278"/>
    <x v="80"/>
    <s v="STORE6"/>
    <n v="1"/>
    <n v="882.03"/>
    <n v="0.04"/>
    <s v="COD"/>
    <n v="881.99"/>
  </r>
  <r>
    <s v="SALE1913"/>
    <d v="2024-10-24T00:00:00"/>
    <s v="CUST1008"/>
    <x v="62"/>
    <s v="STORE14"/>
    <n v="1"/>
    <n v="958.44"/>
    <n v="0.21"/>
    <s v="Credit Card"/>
    <n v="958.23"/>
  </r>
  <r>
    <s v="SALE1914"/>
    <d v="2024-09-25T00:00:00"/>
    <s v="CUST1008"/>
    <x v="8"/>
    <s v="STORE2"/>
    <n v="1"/>
    <n v="716.29"/>
    <n v="0.01"/>
    <s v="PayPal"/>
    <n v="716.28"/>
  </r>
  <r>
    <s v="SALE1915"/>
    <d v="2024-04-26T00:00:00"/>
    <s v="CUST1323"/>
    <x v="93"/>
    <s v="STORE16"/>
    <n v="2"/>
    <n v="409.14"/>
    <n v="0.01"/>
    <s v="PayPal"/>
    <n v="818.27"/>
  </r>
  <r>
    <s v="SALE1916"/>
    <d v="2025-02-26T00:00:00"/>
    <s v="CUST1084"/>
    <x v="8"/>
    <s v="STORE9"/>
    <n v="4"/>
    <n v="261.73"/>
    <n v="0.1"/>
    <s v="PayPal"/>
    <n v="1046.8200000000002"/>
  </r>
  <r>
    <s v="SALE1917"/>
    <d v="2025-01-04T00:00:00"/>
    <s v="CUST1466"/>
    <x v="21"/>
    <s v="STORE0"/>
    <n v="2"/>
    <n v="687.35"/>
    <n v="0.2"/>
    <s v="COD"/>
    <n v="1374.5"/>
  </r>
  <r>
    <s v="SALE1918"/>
    <d v="2025-09-21T00:00:00"/>
    <s v="CUST1207"/>
    <x v="94"/>
    <s v="STORE8"/>
    <n v="2"/>
    <n v="30.14"/>
    <n v="0.21"/>
    <s v="Credit Card"/>
    <n v="60.07"/>
  </r>
  <r>
    <s v="SALE1919"/>
    <d v="2024-12-25T00:00:00"/>
    <s v="CUST1099"/>
    <x v="13"/>
    <s v="STORE8"/>
    <n v="3"/>
    <n v="570.12"/>
    <n v="0.12"/>
    <s v="PayPal"/>
    <n v="1710.2400000000002"/>
  </r>
  <r>
    <s v="SALE1920"/>
    <d v="2025-08-14T00:00:00"/>
    <s v="CUST1281"/>
    <x v="25"/>
    <s v="STORE19"/>
    <n v="3"/>
    <n v="401.87"/>
    <n v="0.28999999999999998"/>
    <s v="COD"/>
    <n v="1205.3200000000002"/>
  </r>
  <r>
    <s v="SALE1921"/>
    <d v="2024-11-28T00:00:00"/>
    <s v="CUST1496"/>
    <x v="29"/>
    <s v="STORE12"/>
    <n v="4"/>
    <n v="619.35"/>
    <n v="0.3"/>
    <s v="Credit Card"/>
    <n v="2477.1"/>
  </r>
  <r>
    <s v="SALE1922"/>
    <d v="2023-12-16T00:00:00"/>
    <s v="CUST1247"/>
    <x v="54"/>
    <s v="STORE17"/>
    <n v="4"/>
    <n v="569.36"/>
    <n v="0.27"/>
    <s v="PayPal"/>
    <n v="2277.17"/>
  </r>
  <r>
    <s v="SALE1923"/>
    <d v="2024-02-22T00:00:00"/>
    <s v="CUST1476"/>
    <x v="16"/>
    <s v="STORE4"/>
    <n v="2"/>
    <n v="846.35"/>
    <n v="0.3"/>
    <s v="COD"/>
    <n v="1692.4"/>
  </r>
  <r>
    <s v="SALE1924"/>
    <d v="2025-07-11T00:00:00"/>
    <s v="CUST1434"/>
    <x v="37"/>
    <s v="STORE2"/>
    <n v="1"/>
    <n v="788.45"/>
    <n v="0.28999999999999998"/>
    <s v="PayPal"/>
    <n v="788.16000000000008"/>
  </r>
  <r>
    <s v="SALE1925"/>
    <d v="2025-08-11T00:00:00"/>
    <s v="CUST1360"/>
    <x v="68"/>
    <s v="STORE12"/>
    <n v="2"/>
    <n v="338.81"/>
    <n v="7.0000000000000007E-2"/>
    <s v="COD"/>
    <n v="677.55"/>
  </r>
  <r>
    <s v="SALE1926"/>
    <d v="2025-09-07T00:00:00"/>
    <s v="CUST1026"/>
    <x v="66"/>
    <s v="STORE5"/>
    <n v="4"/>
    <n v="94.48"/>
    <n v="0.06"/>
    <s v="COD"/>
    <n v="377.86"/>
  </r>
  <r>
    <s v="SALE1927"/>
    <d v="2024-09-10T00:00:00"/>
    <s v="CUST1477"/>
    <x v="46"/>
    <s v="STORE13"/>
    <n v="3"/>
    <n v="941.85"/>
    <n v="0.16"/>
    <s v="PayPal"/>
    <n v="2825.3900000000003"/>
  </r>
  <r>
    <s v="SALE1928"/>
    <d v="2023-11-27T00:00:00"/>
    <s v="CUST1161"/>
    <x v="49"/>
    <s v="STORE5"/>
    <n v="2"/>
    <n v="336.97"/>
    <n v="0.14000000000000001"/>
    <s v="PayPal"/>
    <n v="673.80000000000007"/>
  </r>
  <r>
    <s v="SALE1929"/>
    <d v="2024-06-23T00:00:00"/>
    <s v="CUST1310"/>
    <x v="23"/>
    <s v="STORE5"/>
    <n v="2"/>
    <n v="344.16"/>
    <n v="0.09"/>
    <s v="PayPal"/>
    <n v="688.23"/>
  </r>
  <r>
    <s v="SALE1930"/>
    <d v="2025-07-09T00:00:00"/>
    <s v="CUST1300"/>
    <x v="70"/>
    <s v="STORE9"/>
    <n v="1"/>
    <n v="841.53"/>
    <n v="0.15"/>
    <s v="Credit Card"/>
    <n v="841.38"/>
  </r>
  <r>
    <s v="SALE1931"/>
    <d v="2025-06-17T00:00:00"/>
    <s v="CUST1424"/>
    <x v="50"/>
    <s v="STORE17"/>
    <n v="3"/>
    <n v="63.36"/>
    <n v="0.28999999999999998"/>
    <s v="COD"/>
    <n v="189.79"/>
  </r>
  <r>
    <s v="SALE1932"/>
    <d v="2025-07-01T00:00:00"/>
    <s v="CUST1496"/>
    <x v="36"/>
    <s v="STORE8"/>
    <n v="2"/>
    <n v="552.49"/>
    <n v="0.1"/>
    <s v="Credit Card"/>
    <n v="1104.8800000000001"/>
  </r>
  <r>
    <s v="SALE1933"/>
    <d v="2025-03-04T00:00:00"/>
    <s v="CUST1236"/>
    <x v="10"/>
    <s v="STORE6"/>
    <n v="3"/>
    <n v="447.38"/>
    <n v="0.03"/>
    <s v="Credit Card"/>
    <n v="1342.11"/>
  </r>
  <r>
    <s v="SALE1934"/>
    <d v="2023-11-20T00:00:00"/>
    <s v="CUST1450"/>
    <x v="78"/>
    <s v="STORE19"/>
    <n v="1"/>
    <n v="727.7"/>
    <n v="0.21"/>
    <s v="COD"/>
    <n v="727.49"/>
  </r>
  <r>
    <s v="SALE1935"/>
    <d v="2023-11-28T00:00:00"/>
    <s v="CUST1436"/>
    <x v="69"/>
    <s v="STORE7"/>
    <n v="4"/>
    <n v="581.34"/>
    <n v="0.08"/>
    <s v="Credit Card"/>
    <n v="2325.2800000000002"/>
  </r>
  <r>
    <s v="SALE1936"/>
    <d v="2025-05-16T00:00:00"/>
    <s v="CUST1096"/>
    <x v="73"/>
    <s v="STORE1"/>
    <n v="1"/>
    <n v="338.83"/>
    <n v="0.19"/>
    <s v="PayPal"/>
    <n v="338.64"/>
  </r>
  <r>
    <s v="SALE1937"/>
    <d v="2023-12-05T00:00:00"/>
    <s v="CUST1285"/>
    <x v="2"/>
    <s v="STORE13"/>
    <n v="4"/>
    <n v="568.80999999999995"/>
    <n v="0.25"/>
    <s v="Credit Card"/>
    <n v="2274.9899999999998"/>
  </r>
  <r>
    <s v="SALE1938"/>
    <d v="2024-11-11T00:00:00"/>
    <s v="CUST1375"/>
    <x v="86"/>
    <s v="STORE17"/>
    <n v="2"/>
    <n v="352.63"/>
    <n v="0.15"/>
    <s v="PayPal"/>
    <n v="705.11"/>
  </r>
  <r>
    <s v="SALE1939"/>
    <d v="2024-03-31T00:00:00"/>
    <s v="CUST1156"/>
    <x v="99"/>
    <s v="STORE13"/>
    <n v="2"/>
    <n v="629.86"/>
    <n v="0.15"/>
    <s v="PayPal"/>
    <n v="1259.57"/>
  </r>
  <r>
    <s v="SALE1940"/>
    <d v="2025-05-16T00:00:00"/>
    <s v="CUST1493"/>
    <x v="24"/>
    <s v="STORE3"/>
    <n v="3"/>
    <n v="212.08"/>
    <n v="7.0000000000000007E-2"/>
    <s v="Credit Card"/>
    <n v="636.16999999999996"/>
  </r>
  <r>
    <s v="SALE1941"/>
    <d v="2024-10-25T00:00:00"/>
    <s v="CUST1161"/>
    <x v="71"/>
    <s v="STORE2"/>
    <n v="3"/>
    <n v="878.62"/>
    <n v="0.05"/>
    <s v="PayPal"/>
    <n v="2635.81"/>
  </r>
  <r>
    <s v="SALE1942"/>
    <d v="2025-01-22T00:00:00"/>
    <s v="CUST1261"/>
    <x v="61"/>
    <s v="STORE10"/>
    <n v="4"/>
    <n v="87.83"/>
    <n v="0.23"/>
    <s v="PayPal"/>
    <n v="351.09"/>
  </r>
  <r>
    <s v="SALE1943"/>
    <d v="2025-06-06T00:00:00"/>
    <s v="CUST1275"/>
    <x v="6"/>
    <s v="STORE9"/>
    <n v="3"/>
    <n v="442.64"/>
    <n v="0.15"/>
    <s v="COD"/>
    <n v="1327.77"/>
  </r>
  <r>
    <s v="SALE1944"/>
    <d v="2025-05-18T00:00:00"/>
    <s v="CUST1093"/>
    <x v="48"/>
    <s v="STORE2"/>
    <n v="3"/>
    <n v="410.04"/>
    <n v="0.09"/>
    <s v="COD"/>
    <n v="1230.0300000000002"/>
  </r>
  <r>
    <s v="SALE1945"/>
    <d v="2025-05-20T00:00:00"/>
    <s v="CUST1133"/>
    <x v="32"/>
    <s v="STORE17"/>
    <n v="1"/>
    <n v="355.31"/>
    <n v="0.27"/>
    <s v="Credit Card"/>
    <n v="355.04"/>
  </r>
  <r>
    <s v="SALE1946"/>
    <d v="2024-11-11T00:00:00"/>
    <s v="CUST1376"/>
    <x v="93"/>
    <s v="STORE13"/>
    <n v="4"/>
    <n v="243.13"/>
    <n v="0.25"/>
    <s v="COD"/>
    <n v="972.27"/>
  </r>
  <r>
    <s v="SALE1947"/>
    <d v="2024-11-18T00:00:00"/>
    <s v="CUST1229"/>
    <x v="4"/>
    <s v="STORE11"/>
    <n v="2"/>
    <n v="410.63"/>
    <n v="0.28000000000000003"/>
    <s v="COD"/>
    <n v="820.98"/>
  </r>
  <r>
    <s v="SALE1948"/>
    <d v="2024-01-02T00:00:00"/>
    <s v="CUST1425"/>
    <x v="32"/>
    <s v="STORE10"/>
    <n v="4"/>
    <n v="101.25"/>
    <n v="0.16"/>
    <s v="PayPal"/>
    <n v="404.84"/>
  </r>
  <r>
    <s v="SALE1949"/>
    <d v="2024-01-10T00:00:00"/>
    <s v="CUST1226"/>
    <x v="84"/>
    <s v="STORE17"/>
    <n v="4"/>
    <n v="716.39"/>
    <n v="0.03"/>
    <s v="PayPal"/>
    <n v="2865.5299999999997"/>
  </r>
  <r>
    <s v="SALE1950"/>
    <d v="2024-01-20T00:00:00"/>
    <s v="CUST1094"/>
    <x v="78"/>
    <s v="STORE1"/>
    <n v="1"/>
    <n v="721.74"/>
    <n v="0.24"/>
    <s v="PayPal"/>
    <n v="721.5"/>
  </r>
  <r>
    <s v="SALE1951"/>
    <d v="2025-02-14T00:00:00"/>
    <s v="CUST1054"/>
    <x v="85"/>
    <s v="STORE11"/>
    <n v="2"/>
    <n v="527.91"/>
    <n v="0.02"/>
    <s v="Credit Card"/>
    <n v="1055.8"/>
  </r>
  <r>
    <s v="SALE1952"/>
    <d v="2024-08-21T00:00:00"/>
    <s v="CUST1319"/>
    <x v="40"/>
    <s v="STORE13"/>
    <n v="2"/>
    <n v="945.92"/>
    <n v="0.19"/>
    <s v="COD"/>
    <n v="1891.6499999999999"/>
  </r>
  <r>
    <s v="SALE1953"/>
    <d v="2025-05-03T00:00:00"/>
    <s v="CUST1081"/>
    <x v="6"/>
    <s v="STORE17"/>
    <n v="2"/>
    <n v="981.35"/>
    <n v="0.16"/>
    <s v="PayPal"/>
    <n v="1962.54"/>
  </r>
  <r>
    <s v="SALE1954"/>
    <d v="2025-06-11T00:00:00"/>
    <s v="CUST1223"/>
    <x v="4"/>
    <s v="STORE3"/>
    <n v="1"/>
    <n v="913.99"/>
    <n v="0.14000000000000001"/>
    <s v="Credit Card"/>
    <n v="913.85"/>
  </r>
  <r>
    <s v="SALE1955"/>
    <d v="2025-07-25T00:00:00"/>
    <s v="CUST1011"/>
    <x v="73"/>
    <s v="STORE8"/>
    <n v="4"/>
    <n v="270.69"/>
    <n v="0.18"/>
    <s v="PayPal"/>
    <n v="1082.58"/>
  </r>
  <r>
    <s v="SALE1956"/>
    <d v="2025-01-30T00:00:00"/>
    <s v="CUST1161"/>
    <x v="25"/>
    <s v="STORE6"/>
    <n v="3"/>
    <n v="998.58"/>
    <n v="0.02"/>
    <s v="Credit Card"/>
    <n v="2995.7200000000003"/>
  </r>
  <r>
    <s v="SALE1957"/>
    <d v="2025-05-29T00:00:00"/>
    <s v="CUST1456"/>
    <x v="92"/>
    <s v="STORE9"/>
    <n v="3"/>
    <n v="765.12"/>
    <n v="0.18"/>
    <s v="Credit Card"/>
    <n v="2295.1800000000003"/>
  </r>
  <r>
    <s v="SALE1958"/>
    <d v="2023-10-17T00:00:00"/>
    <s v="CUST1072"/>
    <x v="91"/>
    <s v="STORE19"/>
    <n v="3"/>
    <n v="449.99"/>
    <n v="0.17"/>
    <s v="COD"/>
    <n v="1349.8"/>
  </r>
  <r>
    <s v="SALE1959"/>
    <d v="2024-12-13T00:00:00"/>
    <s v="CUST1252"/>
    <x v="19"/>
    <s v="STORE11"/>
    <n v="2"/>
    <n v="249.02"/>
    <n v="0.01"/>
    <s v="COD"/>
    <n v="498.03000000000003"/>
  </r>
  <r>
    <s v="SALE1960"/>
    <d v="2024-06-11T00:00:00"/>
    <s v="CUST1137"/>
    <x v="71"/>
    <s v="STORE19"/>
    <n v="3"/>
    <n v="223.64"/>
    <n v="0.05"/>
    <s v="Credit Card"/>
    <n v="670.87"/>
  </r>
  <r>
    <s v="SALE1961"/>
    <d v="2025-10-04T00:00:00"/>
    <s v="CUST1106"/>
    <x v="10"/>
    <s v="STORE4"/>
    <n v="2"/>
    <n v="92.94"/>
    <n v="0.12"/>
    <s v="Credit Card"/>
    <n v="185.76"/>
  </r>
  <r>
    <s v="SALE1962"/>
    <d v="2024-04-19T00:00:00"/>
    <s v="CUST1361"/>
    <x v="30"/>
    <s v="STORE2"/>
    <n v="4"/>
    <n v="268.3"/>
    <n v="0.02"/>
    <s v="COD"/>
    <n v="1073.18"/>
  </r>
  <r>
    <s v="SALE1963"/>
    <d v="2025-04-23T00:00:00"/>
    <s v="CUST1442"/>
    <x v="4"/>
    <s v="STORE19"/>
    <n v="4"/>
    <n v="835.61"/>
    <n v="0.03"/>
    <s v="Credit Card"/>
    <n v="3342.41"/>
  </r>
  <r>
    <s v="SALE1964"/>
    <d v="2024-04-23T00:00:00"/>
    <s v="CUST1382"/>
    <x v="88"/>
    <s v="STORE5"/>
    <n v="3"/>
    <n v="120.97"/>
    <n v="0.11"/>
    <s v="Credit Card"/>
    <n v="362.79999999999995"/>
  </r>
  <r>
    <s v="SALE1965"/>
    <d v="2024-05-12T00:00:00"/>
    <s v="CUST1030"/>
    <x v="43"/>
    <s v="STORE9"/>
    <n v="2"/>
    <n v="26.36"/>
    <n v="0.03"/>
    <s v="COD"/>
    <n v="52.69"/>
  </r>
  <r>
    <s v="SALE1966"/>
    <d v="2025-08-12T00:00:00"/>
    <s v="CUST1033"/>
    <x v="25"/>
    <s v="STORE6"/>
    <n v="1"/>
    <n v="918.87"/>
    <n v="0.11"/>
    <s v="PayPal"/>
    <n v="918.76"/>
  </r>
  <r>
    <s v="SALE1967"/>
    <d v="2025-05-17T00:00:00"/>
    <s v="CUST1031"/>
    <x v="22"/>
    <s v="STORE11"/>
    <n v="2"/>
    <n v="924.73"/>
    <n v="0.28999999999999998"/>
    <s v="PayPal"/>
    <n v="1849.17"/>
  </r>
  <r>
    <s v="SALE1968"/>
    <d v="2025-01-08T00:00:00"/>
    <s v="CUST1021"/>
    <x v="21"/>
    <s v="STORE10"/>
    <n v="3"/>
    <n v="195.31"/>
    <n v="0.13"/>
    <s v="COD"/>
    <n v="585.80000000000007"/>
  </r>
  <r>
    <s v="SALE1969"/>
    <d v="2025-05-16T00:00:00"/>
    <s v="CUST1142"/>
    <x v="48"/>
    <s v="STORE8"/>
    <n v="1"/>
    <n v="91.38"/>
    <n v="0.14000000000000001"/>
    <s v="Credit Card"/>
    <n v="91.24"/>
  </r>
  <r>
    <s v="SALE1970"/>
    <d v="2024-09-28T00:00:00"/>
    <s v="CUST1483"/>
    <x v="56"/>
    <s v="STORE11"/>
    <n v="2"/>
    <n v="494.35"/>
    <n v="0.1"/>
    <s v="Credit Card"/>
    <n v="988.6"/>
  </r>
  <r>
    <s v="SALE1971"/>
    <d v="2024-10-12T00:00:00"/>
    <s v="CUST1255"/>
    <x v="10"/>
    <s v="STORE10"/>
    <n v="1"/>
    <n v="412.2"/>
    <n v="0.11"/>
    <s v="Credit Card"/>
    <n v="412.09"/>
  </r>
  <r>
    <s v="SALE1972"/>
    <d v="2024-06-23T00:00:00"/>
    <s v="CUST1394"/>
    <x v="29"/>
    <s v="STORE16"/>
    <n v="1"/>
    <n v="650.47"/>
    <n v="0.13"/>
    <s v="PayPal"/>
    <n v="650.34"/>
  </r>
  <r>
    <s v="SALE1973"/>
    <d v="2023-11-26T00:00:00"/>
    <s v="CUST1155"/>
    <x v="66"/>
    <s v="STORE12"/>
    <n v="1"/>
    <n v="68.209999999999994"/>
    <n v="0.05"/>
    <s v="PayPal"/>
    <n v="68.16"/>
  </r>
  <r>
    <s v="SALE1974"/>
    <d v="2025-08-17T00:00:00"/>
    <s v="CUST1135"/>
    <x v="27"/>
    <s v="STORE7"/>
    <n v="2"/>
    <n v="842.89"/>
    <n v="0.25"/>
    <s v="COD"/>
    <n v="1685.53"/>
  </r>
  <r>
    <s v="SALE1975"/>
    <d v="2024-04-08T00:00:00"/>
    <s v="CUST1300"/>
    <x v="23"/>
    <s v="STORE4"/>
    <n v="2"/>
    <n v="227.95"/>
    <n v="0.24"/>
    <s v="COD"/>
    <n v="455.65999999999997"/>
  </r>
  <r>
    <s v="SALE1976"/>
    <d v="2024-04-06T00:00:00"/>
    <s v="CUST1192"/>
    <x v="73"/>
    <s v="STORE12"/>
    <n v="3"/>
    <n v="685.97"/>
    <n v="0.24"/>
    <s v="PayPal"/>
    <n v="2057.67"/>
  </r>
  <r>
    <s v="SALE1977"/>
    <d v="2025-05-16T00:00:00"/>
    <s v="CUST1365"/>
    <x v="35"/>
    <s v="STORE2"/>
    <n v="1"/>
    <n v="722.57"/>
    <n v="0.18"/>
    <s v="Credit Card"/>
    <n v="722.3900000000001"/>
  </r>
  <r>
    <s v="SALE1978"/>
    <d v="2024-11-19T00:00:00"/>
    <s v="CUST1140"/>
    <x v="68"/>
    <s v="STORE5"/>
    <n v="3"/>
    <n v="585.54999999999995"/>
    <n v="0.14000000000000001"/>
    <s v="COD"/>
    <n v="1756.5099999999998"/>
  </r>
  <r>
    <s v="SALE1979"/>
    <d v="2025-01-09T00:00:00"/>
    <s v="CUST1309"/>
    <x v="54"/>
    <s v="STORE13"/>
    <n v="2"/>
    <n v="635.80999999999995"/>
    <n v="0.13"/>
    <s v="PayPal"/>
    <n v="1271.4899999999998"/>
  </r>
  <r>
    <s v="SALE1980"/>
    <d v="2024-12-18T00:00:00"/>
    <s v="CUST1277"/>
    <x v="66"/>
    <s v="STORE4"/>
    <n v="2"/>
    <n v="353.74"/>
    <n v="0.01"/>
    <s v="Credit Card"/>
    <n v="707.47"/>
  </r>
  <r>
    <s v="SALE1981"/>
    <d v="2024-12-22T00:00:00"/>
    <s v="CUST1264"/>
    <x v="14"/>
    <s v="STORE7"/>
    <n v="1"/>
    <n v="377.52"/>
    <n v="0.15"/>
    <s v="Credit Card"/>
    <n v="377.37"/>
  </r>
  <r>
    <s v="SALE1982"/>
    <d v="2024-07-27T00:00:00"/>
    <s v="CUST1205"/>
    <x v="88"/>
    <s v="STORE2"/>
    <n v="3"/>
    <n v="901.49"/>
    <n v="0"/>
    <s v="Credit Card"/>
    <n v="2704.4700000000003"/>
  </r>
  <r>
    <s v="SALE1983"/>
    <d v="2025-05-29T00:00:00"/>
    <s v="CUST1200"/>
    <x v="37"/>
    <s v="STORE5"/>
    <n v="1"/>
    <n v="563.01"/>
    <n v="0.1"/>
    <s v="Credit Card"/>
    <n v="562.91"/>
  </r>
  <r>
    <s v="SALE1984"/>
    <d v="2024-03-14T00:00:00"/>
    <s v="CUST1052"/>
    <x v="7"/>
    <s v="STORE6"/>
    <n v="4"/>
    <n v="167.25"/>
    <n v="0.11"/>
    <s v="Credit Card"/>
    <n v="668.89"/>
  </r>
  <r>
    <s v="SALE1985"/>
    <d v="2023-10-30T00:00:00"/>
    <s v="CUST1454"/>
    <x v="17"/>
    <s v="STORE18"/>
    <n v="3"/>
    <n v="345.43"/>
    <n v="0.08"/>
    <s v="COD"/>
    <n v="1036.21"/>
  </r>
  <r>
    <s v="SALE1986"/>
    <d v="2024-02-27T00:00:00"/>
    <s v="CUST1308"/>
    <x v="74"/>
    <s v="STORE9"/>
    <n v="4"/>
    <n v="752.48"/>
    <n v="0.23"/>
    <s v="Credit Card"/>
    <n v="3009.69"/>
  </r>
  <r>
    <s v="SALE1987"/>
    <d v="2025-08-17T00:00:00"/>
    <s v="CUST1449"/>
    <x v="71"/>
    <s v="STORE19"/>
    <n v="1"/>
    <n v="120.02"/>
    <n v="0.26"/>
    <s v="Credit Card"/>
    <n v="119.75999999999999"/>
  </r>
  <r>
    <s v="SALE1988"/>
    <d v="2024-03-08T00:00:00"/>
    <s v="CUST1323"/>
    <x v="89"/>
    <s v="STORE8"/>
    <n v="3"/>
    <n v="146.71"/>
    <n v="0.28000000000000003"/>
    <s v="Credit Card"/>
    <n v="439.85"/>
  </r>
  <r>
    <s v="SALE1989"/>
    <d v="2025-03-14T00:00:00"/>
    <s v="CUST1082"/>
    <x v="91"/>
    <s v="STORE0"/>
    <n v="2"/>
    <n v="358.87"/>
    <n v="0.24"/>
    <s v="Credit Card"/>
    <n v="717.5"/>
  </r>
  <r>
    <s v="SALE1990"/>
    <d v="2024-06-13T00:00:00"/>
    <s v="CUST1241"/>
    <x v="40"/>
    <s v="STORE3"/>
    <n v="4"/>
    <n v="212.75"/>
    <n v="0.11"/>
    <s v="COD"/>
    <n v="850.89"/>
  </r>
  <r>
    <s v="SALE1991"/>
    <d v="2024-06-07T00:00:00"/>
    <s v="CUST1327"/>
    <x v="49"/>
    <s v="STORE11"/>
    <n v="1"/>
    <n v="183.47"/>
    <n v="0.17"/>
    <s v="PayPal"/>
    <n v="183.3"/>
  </r>
  <r>
    <s v="SALE1992"/>
    <d v="2024-07-20T00:00:00"/>
    <s v="CUST1068"/>
    <x v="41"/>
    <s v="STORE15"/>
    <n v="4"/>
    <n v="569.98"/>
    <n v="0.23"/>
    <s v="Credit Card"/>
    <n v="2279.69"/>
  </r>
  <r>
    <s v="SALE1993"/>
    <d v="2023-12-14T00:00:00"/>
    <s v="CUST1472"/>
    <x v="39"/>
    <s v="STORE12"/>
    <n v="3"/>
    <n v="984.12"/>
    <n v="0.27"/>
    <s v="Credit Card"/>
    <n v="2952.09"/>
  </r>
  <r>
    <s v="SALE1994"/>
    <d v="2025-07-06T00:00:00"/>
    <s v="CUST1473"/>
    <x v="94"/>
    <s v="STORE8"/>
    <n v="1"/>
    <n v="905.23"/>
    <n v="0"/>
    <s v="Credit Card"/>
    <n v="905.23"/>
  </r>
  <r>
    <s v="SALE1995"/>
    <d v="2023-12-04T00:00:00"/>
    <s v="CUST1186"/>
    <x v="8"/>
    <s v="STORE19"/>
    <n v="3"/>
    <n v="112.77"/>
    <n v="0.19"/>
    <s v="Credit Card"/>
    <n v="338.12"/>
  </r>
  <r>
    <s v="SALE1996"/>
    <d v="2025-04-26T00:00:00"/>
    <s v="CUST1161"/>
    <x v="68"/>
    <s v="STORE8"/>
    <n v="3"/>
    <n v="875.99"/>
    <n v="0.09"/>
    <s v="PayPal"/>
    <n v="2627.88"/>
  </r>
  <r>
    <s v="SALE1997"/>
    <d v="2024-06-17T00:00:00"/>
    <s v="CUST1128"/>
    <x v="41"/>
    <s v="STORE10"/>
    <n v="2"/>
    <n v="685.31"/>
    <n v="0.26"/>
    <s v="PayPal"/>
    <n v="1370.36"/>
  </r>
  <r>
    <s v="SALE1998"/>
    <d v="2024-11-11T00:00:00"/>
    <s v="CUST1052"/>
    <x v="86"/>
    <s v="STORE11"/>
    <n v="3"/>
    <n v="945.37"/>
    <n v="0.05"/>
    <s v="Credit Card"/>
    <n v="2836.06"/>
  </r>
  <r>
    <s v="SALE1999"/>
    <d v="2023-12-07T00:00:00"/>
    <s v="CUST1023"/>
    <x v="3"/>
    <s v="STORE19"/>
    <n v="3"/>
    <n v="68.45"/>
    <n v="0.17"/>
    <s v="PayPal"/>
    <n v="205.18000000000004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SALE0"/>
    <x v="0"/>
    <s v="CUST1409"/>
    <s v="PROD97"/>
    <s v="STORE3"/>
    <n v="1"/>
    <n v="218.04"/>
    <n v="0.09"/>
    <x v="0"/>
    <n v="217.95"/>
    <x v="0"/>
    <n v="55"/>
    <x v="0"/>
    <x v="0"/>
    <s v="Wyoming"/>
    <s v="USA"/>
    <x v="0"/>
    <x v="0"/>
    <x v="0"/>
    <s v="Khan LLC"/>
    <n v="245.98"/>
    <n v="471"/>
    <x v="0"/>
    <x v="0"/>
    <s v="Hoodberg"/>
    <s v="Outlet"/>
  </r>
  <r>
    <s v="SALE1"/>
    <x v="1"/>
    <s v="CUST1467"/>
    <s v="PROD74"/>
    <s v="STORE17"/>
    <n v="3"/>
    <n v="104.47"/>
    <n v="0.27"/>
    <x v="1"/>
    <n v="313.14"/>
    <x v="1"/>
    <n v="63"/>
    <x v="1"/>
    <x v="1"/>
    <s v="Vermont"/>
    <s v="USA"/>
    <x v="1"/>
    <x v="1"/>
    <x v="1"/>
    <s v="Bruce-Bowen"/>
    <n v="403.71"/>
    <n v="159"/>
    <x v="1"/>
    <x v="0"/>
    <s v="Bensonhaven"/>
    <s v="Flagship"/>
  </r>
  <r>
    <s v="SALE2"/>
    <x v="2"/>
    <s v="CUST1056"/>
    <s v="PROD49"/>
    <s v="STORE8"/>
    <n v="4"/>
    <n v="914.05"/>
    <n v="0.25"/>
    <x v="0"/>
    <n v="3655.95"/>
    <x v="2"/>
    <n v="49"/>
    <x v="1"/>
    <x v="2"/>
    <s v="Pennsylvania"/>
    <s v="USA"/>
    <x v="2"/>
    <x v="2"/>
    <x v="2"/>
    <s v="Sullivan and Sons"/>
    <n v="43.29"/>
    <n v="267"/>
    <x v="2"/>
    <x v="1"/>
    <s v="Thompsonborough"/>
    <s v="Online"/>
  </r>
  <r>
    <s v="SALE3"/>
    <x v="3"/>
    <s v="CUST1346"/>
    <s v="PROD76"/>
    <s v="STORE8"/>
    <n v="1"/>
    <n v="921.51"/>
    <n v="0.16"/>
    <x v="2"/>
    <n v="921.35"/>
    <x v="3"/>
    <n v="58"/>
    <x v="1"/>
    <x v="3"/>
    <s v="Tennessee"/>
    <s v="USA"/>
    <x v="3"/>
    <x v="1"/>
    <x v="3"/>
    <s v="Larson Ltd"/>
    <n v="392.89"/>
    <n v="320"/>
    <x v="2"/>
    <x v="1"/>
    <s v="Thompsonborough"/>
    <s v="Online"/>
  </r>
  <r>
    <s v="SALE4"/>
    <x v="4"/>
    <s v="CUST1493"/>
    <s v="PROD59"/>
    <s v="STORE5"/>
    <n v="3"/>
    <n v="745.3"/>
    <n v="0.18"/>
    <x v="0"/>
    <n v="2235.7199999999998"/>
    <x v="4"/>
    <n v="28"/>
    <x v="0"/>
    <x v="4"/>
    <s v="Alabama"/>
    <s v="USA"/>
    <x v="4"/>
    <x v="2"/>
    <x v="4"/>
    <s v="Cline-Mccarthy"/>
    <n v="17.309999999999999"/>
    <n v="399"/>
    <x v="3"/>
    <x v="0"/>
    <s v="New Michaelchester"/>
    <s v="Outlet"/>
  </r>
  <r>
    <s v="SALE5"/>
    <x v="5"/>
    <s v="CUST1116"/>
    <s v="PROD15"/>
    <s v="STORE7"/>
    <n v="3"/>
    <n v="147.01"/>
    <n v="0.19"/>
    <x v="2"/>
    <n v="440.84"/>
    <x v="5"/>
    <n v="18"/>
    <x v="1"/>
    <x v="5"/>
    <s v="Rhode Island"/>
    <s v="USA"/>
    <x v="5"/>
    <x v="1"/>
    <x v="5"/>
    <s v="Thomas LLC"/>
    <n v="465.34"/>
    <n v="301"/>
    <x v="4"/>
    <x v="2"/>
    <s v="Williamsfurt"/>
    <s v="Online"/>
  </r>
  <r>
    <s v="SALE6"/>
    <x v="6"/>
    <s v="CUST1016"/>
    <s v="PROD56"/>
    <s v="STORE4"/>
    <n v="2"/>
    <n v="785.31"/>
    <n v="0.15"/>
    <x v="1"/>
    <n v="1570.4699999999998"/>
    <x v="6"/>
    <n v="24"/>
    <x v="1"/>
    <x v="6"/>
    <s v="Pennsylvania"/>
    <s v="USA"/>
    <x v="6"/>
    <x v="3"/>
    <x v="6"/>
    <s v="Hernandez, Kennedy and Porter"/>
    <n v="461.47"/>
    <n v="190"/>
    <x v="5"/>
    <x v="2"/>
    <s v="Port Sharon"/>
    <s v="Online"/>
  </r>
  <r>
    <s v="SALE7"/>
    <x v="7"/>
    <s v="CUST1152"/>
    <s v="PROD70"/>
    <s v="STORE8"/>
    <n v="4"/>
    <n v="342.39"/>
    <n v="0.23"/>
    <x v="1"/>
    <n v="1369.33"/>
    <x v="7"/>
    <n v="41"/>
    <x v="1"/>
    <x v="7"/>
    <s v="Missouri"/>
    <s v="USA"/>
    <x v="7"/>
    <x v="3"/>
    <x v="7"/>
    <s v="Duran Group"/>
    <n v="138.05000000000001"/>
    <n v="89"/>
    <x v="2"/>
    <x v="1"/>
    <s v="Thompsonborough"/>
    <s v="Online"/>
  </r>
  <r>
    <s v="SALE8"/>
    <x v="8"/>
    <s v="CUST1187"/>
    <s v="PROD99"/>
    <s v="STORE5"/>
    <n v="2.4802005012531327"/>
    <n v="448.25"/>
    <n v="7.0000000000000007E-2"/>
    <x v="1"/>
    <n v="1111.6798746867169"/>
    <x v="8"/>
    <n v="60"/>
    <x v="1"/>
    <x v="8"/>
    <s v="Alabama"/>
    <s v="USA"/>
    <x v="8"/>
    <x v="3"/>
    <x v="8"/>
    <s v="Campbell Ltd"/>
    <n v="201.41"/>
    <n v="146"/>
    <x v="3"/>
    <x v="0"/>
    <s v="New Michaelchester"/>
    <s v="Outlet"/>
  </r>
  <r>
    <s v="SALE9"/>
    <x v="9"/>
    <s v="CUST1464"/>
    <s v="PROD33"/>
    <s v="STORE0"/>
    <n v="2"/>
    <n v="873.17"/>
    <n v="0.23"/>
    <x v="1"/>
    <n v="1746.11"/>
    <x v="9"/>
    <n v="45"/>
    <x v="1"/>
    <x v="9"/>
    <s v="Washington"/>
    <s v="USA"/>
    <x v="9"/>
    <x v="3"/>
    <x v="6"/>
    <s v="Weiss-Watson"/>
    <n v="179.77"/>
    <n v="305"/>
    <x v="6"/>
    <x v="3"/>
    <s v="Washingtonfurt"/>
    <s v="Flagship"/>
  </r>
  <r>
    <s v="SALE10"/>
    <x v="10"/>
    <s v="CUST1065"/>
    <s v="PROD24"/>
    <s v="STORE14"/>
    <n v="1"/>
    <n v="278.63"/>
    <n v="7.0000000000000007E-2"/>
    <x v="0"/>
    <n v="278.56"/>
    <x v="10"/>
    <n v="21"/>
    <x v="1"/>
    <x v="10"/>
    <s v="Nevada"/>
    <s v="USA"/>
    <x v="10"/>
    <x v="0"/>
    <x v="9"/>
    <s v="Cook Ltd"/>
    <n v="166.06"/>
    <n v="340"/>
    <x v="7"/>
    <x v="2"/>
    <s v="Christopherland"/>
    <s v="Outlet"/>
  </r>
  <r>
    <s v="SALE11"/>
    <x v="11"/>
    <s v="CUST1320"/>
    <s v="PROD39"/>
    <s v="STORE1"/>
    <n v="4"/>
    <n v="286.92"/>
    <n v="0.17"/>
    <x v="0"/>
    <n v="1147.51"/>
    <x v="11"/>
    <n v="34"/>
    <x v="1"/>
    <x v="11"/>
    <s v="Iowa"/>
    <s v="USA"/>
    <x v="11"/>
    <x v="1"/>
    <x v="10"/>
    <s v="Cummings and Sons"/>
    <n v="326.06"/>
    <n v="301"/>
    <x v="8"/>
    <x v="0"/>
    <s v="Danielmouth"/>
    <s v="Flagship"/>
  </r>
  <r>
    <s v="SALE12"/>
    <x v="12"/>
    <s v="CUST1237"/>
    <s v="PROD88"/>
    <s v="STORE4"/>
    <n v="4"/>
    <n v="644.58000000000004"/>
    <n v="0.01"/>
    <x v="0"/>
    <n v="2578.31"/>
    <x v="12"/>
    <n v="41"/>
    <x v="1"/>
    <x v="12"/>
    <s v="Montana"/>
    <s v="USA"/>
    <x v="12"/>
    <x v="0"/>
    <x v="11"/>
    <s v="Olsen-Daniels"/>
    <n v="131.24"/>
    <n v="232"/>
    <x v="5"/>
    <x v="2"/>
    <s v="Port Sharon"/>
    <s v="Online"/>
  </r>
  <r>
    <s v="SALE13"/>
    <x v="13"/>
    <s v="CUST1443"/>
    <s v="PROD34"/>
    <s v="STORE16"/>
    <n v="2"/>
    <n v="316.89999999999998"/>
    <n v="0.3"/>
    <x v="1"/>
    <n v="633.5"/>
    <x v="13"/>
    <n v="51"/>
    <x v="0"/>
    <x v="13"/>
    <s v="Texas"/>
    <s v="USA"/>
    <x v="13"/>
    <x v="1"/>
    <x v="3"/>
    <s v="Lucero LLC"/>
    <n v="419.28"/>
    <n v="86"/>
    <x v="9"/>
    <x v="1"/>
    <s v="New Jimmymouth"/>
    <s v="Flagship"/>
  </r>
  <r>
    <s v="SALE14"/>
    <x v="14"/>
    <s v="CUST1348"/>
    <s v="PROD24"/>
    <s v="STORE15"/>
    <n v="4"/>
    <n v="403.47"/>
    <n v="0.28999999999999998"/>
    <x v="1"/>
    <n v="1613.5900000000001"/>
    <x v="14"/>
    <n v="55"/>
    <x v="0"/>
    <x v="14"/>
    <s v="Pennsylvania"/>
    <s v="USA"/>
    <x v="10"/>
    <x v="0"/>
    <x v="9"/>
    <s v="Cook Ltd"/>
    <n v="166.06"/>
    <n v="340"/>
    <x v="10"/>
    <x v="0"/>
    <s v="East Jenniferstad"/>
    <s v="Flagship"/>
  </r>
  <r>
    <s v="SALE15"/>
    <x v="15"/>
    <s v="CUST1435"/>
    <s v="PROD36"/>
    <s v="STORE9"/>
    <n v="2.4802005012531327"/>
    <n v="871.34"/>
    <n v="0.04"/>
    <x v="2"/>
    <n v="2161.0579047619049"/>
    <x v="15"/>
    <n v="37"/>
    <x v="1"/>
    <x v="15"/>
    <s v="Idaho"/>
    <s v="USA"/>
    <x v="14"/>
    <x v="4"/>
    <x v="12"/>
    <s v="Smith-Mills"/>
    <n v="223.43"/>
    <n v="154"/>
    <x v="11"/>
    <x v="2"/>
    <s v="East Johnstad"/>
    <s v="Flagship"/>
  </r>
  <r>
    <s v="SALE16"/>
    <x v="16"/>
    <s v="CUST1276"/>
    <s v="PROD65"/>
    <s v="STORE19"/>
    <n v="2"/>
    <n v="451.98"/>
    <n v="0.25"/>
    <x v="0"/>
    <n v="903.71"/>
    <x v="16"/>
    <n v="38"/>
    <x v="0"/>
    <x v="16"/>
    <s v="Nevada"/>
    <s v="USA"/>
    <x v="15"/>
    <x v="0"/>
    <x v="13"/>
    <s v="Montgomery, Benton and Miller"/>
    <n v="240.63"/>
    <n v="423"/>
    <x v="12"/>
    <x v="3"/>
    <s v="Vasquezborough"/>
    <s v="Online"/>
  </r>
  <r>
    <s v="SALE17"/>
    <x v="17"/>
    <s v="CUST1079"/>
    <s v="PROD27"/>
    <s v="STORE4"/>
    <n v="2"/>
    <n v="502.69"/>
    <n v="0.23"/>
    <x v="0"/>
    <n v="1005.15"/>
    <x v="17"/>
    <n v="22"/>
    <x v="1"/>
    <x v="17"/>
    <s v="Arkansas"/>
    <s v="USA"/>
    <x v="16"/>
    <x v="3"/>
    <x v="6"/>
    <s v="Khan, Jones and Paul"/>
    <n v="254.04361702127662"/>
    <n v="378"/>
    <x v="5"/>
    <x v="2"/>
    <s v="Port Sharon"/>
    <s v="Online"/>
  </r>
  <r>
    <s v="SALE18"/>
    <x v="18"/>
    <s v="CUST1094"/>
    <s v="PROD39"/>
    <s v="STORE4"/>
    <n v="2"/>
    <n v="559.23"/>
    <n v="0.25"/>
    <x v="2"/>
    <n v="1118.21"/>
    <x v="18"/>
    <n v="43"/>
    <x v="1"/>
    <x v="18"/>
    <s v="Nevada"/>
    <s v="USA"/>
    <x v="11"/>
    <x v="1"/>
    <x v="10"/>
    <s v="Cummings and Sons"/>
    <n v="326.06"/>
    <n v="301"/>
    <x v="5"/>
    <x v="2"/>
    <s v="Port Sharon"/>
    <s v="Online"/>
  </r>
  <r>
    <s v="SALE19"/>
    <x v="19"/>
    <s v="CUST1239"/>
    <s v="PROD60"/>
    <s v="STORE13"/>
    <n v="4"/>
    <n v="513.98477215823721"/>
    <n v="0.04"/>
    <x v="2"/>
    <n v="2055.8990886329489"/>
    <x v="19"/>
    <n v="58"/>
    <x v="1"/>
    <x v="19"/>
    <s v="Nevada"/>
    <s v="USA"/>
    <x v="17"/>
    <x v="2"/>
    <x v="2"/>
    <s v="Gibson, Green and Lopez"/>
    <n v="482.75"/>
    <n v="444"/>
    <x v="13"/>
    <x v="3"/>
    <s v="Johnsonville"/>
    <s v="Flagship"/>
  </r>
  <r>
    <s v="SALE20"/>
    <x v="20"/>
    <s v="CUST1144"/>
    <s v="PROD72"/>
    <s v="STORE17"/>
    <n v="3"/>
    <n v="986.04"/>
    <n v="0.27"/>
    <x v="2"/>
    <n v="2957.85"/>
    <x v="20"/>
    <n v="62"/>
    <x v="1"/>
    <x v="20"/>
    <s v="Nevada"/>
    <s v="USA"/>
    <x v="18"/>
    <x v="0"/>
    <x v="13"/>
    <s v="Davis PLC"/>
    <n v="477.61"/>
    <n v="300"/>
    <x v="1"/>
    <x v="0"/>
    <s v="Bensonhaven"/>
    <s v="Flagship"/>
  </r>
  <r>
    <s v="SALE21"/>
    <x v="21"/>
    <s v="CUST1396"/>
    <s v="PROD43"/>
    <s v="STORE18"/>
    <n v="1"/>
    <n v="589.55999999999995"/>
    <n v="0.22"/>
    <x v="0"/>
    <n v="589.33999999999992"/>
    <x v="21"/>
    <n v="25"/>
    <x v="1"/>
    <x v="21"/>
    <s v="New York"/>
    <s v="USA"/>
    <x v="19"/>
    <x v="1"/>
    <x v="3"/>
    <s v="Robinson Inc"/>
    <n v="253.33"/>
    <n v="266"/>
    <x v="14"/>
    <x v="3"/>
    <s v="East Stevechester"/>
    <s v="Flagship"/>
  </r>
  <r>
    <s v="SALE22"/>
    <x v="22"/>
    <s v="CUST1476"/>
    <s v="PROD69"/>
    <s v="STORE10"/>
    <n v="3"/>
    <n v="979.42"/>
    <n v="0.03"/>
    <x v="1"/>
    <n v="2938.2299999999996"/>
    <x v="22"/>
    <n v="33"/>
    <x v="1"/>
    <x v="22"/>
    <s v="Oklahoma"/>
    <s v="USA"/>
    <x v="20"/>
    <x v="4"/>
    <x v="14"/>
    <s v="Fitzpatrick Ltd"/>
    <n v="218.22"/>
    <n v="224"/>
    <x v="15"/>
    <x v="3"/>
    <s v="East Davidville"/>
    <s v="Online"/>
  </r>
  <r>
    <s v="SALE23"/>
    <x v="23"/>
    <s v="CUST1368"/>
    <s v="PROD12"/>
    <s v="STORE8"/>
    <n v="1"/>
    <n v="719.28"/>
    <n v="0.08"/>
    <x v="0"/>
    <n v="719.19999999999993"/>
    <x v="23"/>
    <n v="34"/>
    <x v="1"/>
    <x v="23"/>
    <s v="New York"/>
    <s v="USA"/>
    <x v="21"/>
    <x v="2"/>
    <x v="4"/>
    <s v="Rice LLC"/>
    <n v="115.82"/>
    <n v="460"/>
    <x v="2"/>
    <x v="1"/>
    <s v="Thompsonborough"/>
    <s v="Online"/>
  </r>
  <r>
    <s v="SALE24"/>
    <x v="24"/>
    <s v="CUST1186"/>
    <s v="PROD67"/>
    <s v="STORE6"/>
    <n v="3"/>
    <n v="77.599999999999994"/>
    <n v="7.0000000000000007E-2"/>
    <x v="0"/>
    <n v="232.73"/>
    <x v="24"/>
    <n v="53"/>
    <x v="0"/>
    <x v="24"/>
    <s v="Missouri"/>
    <s v="USA"/>
    <x v="22"/>
    <x v="1"/>
    <x v="11"/>
    <s v="Flores-Davis"/>
    <n v="349.17"/>
    <n v="476"/>
    <x v="16"/>
    <x v="3"/>
    <s v="Port Josephberg"/>
    <s v="Online"/>
  </r>
  <r>
    <s v="SALE25"/>
    <x v="25"/>
    <s v="CUST1381"/>
    <s v="PROD5"/>
    <s v="STORE3"/>
    <n v="4"/>
    <n v="852.71"/>
    <n v="0.14000000000000001"/>
    <x v="1"/>
    <n v="3410.7000000000003"/>
    <x v="25"/>
    <n v="50"/>
    <x v="0"/>
    <x v="25"/>
    <s v="Alabama"/>
    <s v="USA"/>
    <x v="23"/>
    <x v="4"/>
    <x v="11"/>
    <s v="Baldwin, Garza and Gonzalez"/>
    <n v="261"/>
    <n v="59"/>
    <x v="0"/>
    <x v="0"/>
    <s v="Hoodberg"/>
    <s v="Outlet"/>
  </r>
  <r>
    <s v="SALE26"/>
    <x v="26"/>
    <s v="CUST1213"/>
    <s v="PROD98"/>
    <s v="STORE8"/>
    <n v="4"/>
    <n v="156.16"/>
    <n v="0.14808617234468943"/>
    <x v="0"/>
    <n v="624.49191382765525"/>
    <x v="26"/>
    <n v="42"/>
    <x v="1"/>
    <x v="26"/>
    <s v="North Dakota"/>
    <s v="USA"/>
    <x v="24"/>
    <x v="1"/>
    <x v="1"/>
    <s v="Flores-King"/>
    <n v="431.67"/>
    <n v="73"/>
    <x v="2"/>
    <x v="1"/>
    <s v="Thompsonborough"/>
    <s v="Online"/>
  </r>
  <r>
    <s v="SALE27"/>
    <x v="27"/>
    <s v="CUST1200"/>
    <s v="PROD77"/>
    <s v="STORE8"/>
    <n v="3"/>
    <n v="815.49"/>
    <n v="0.17"/>
    <x v="0"/>
    <n v="2446.3000000000002"/>
    <x v="27"/>
    <n v="30"/>
    <x v="0"/>
    <x v="27"/>
    <s v="Maine"/>
    <s v="USA"/>
    <x v="25"/>
    <x v="1"/>
    <x v="5"/>
    <s v="White, Reeves and Woods"/>
    <n v="480.9"/>
    <n v="104"/>
    <x v="2"/>
    <x v="1"/>
    <s v="Thompsonborough"/>
    <s v="Online"/>
  </r>
  <r>
    <s v="SALE28"/>
    <x v="28"/>
    <s v="CUST1148"/>
    <s v="PROD13"/>
    <s v="STORE2"/>
    <n v="2"/>
    <n v="74.209999999999994"/>
    <n v="0.11"/>
    <x v="1"/>
    <n v="148.30999999999997"/>
    <x v="28"/>
    <n v="42"/>
    <x v="1"/>
    <x v="28"/>
    <s v="Wisconsin"/>
    <s v="USA"/>
    <x v="26"/>
    <x v="1"/>
    <x v="11"/>
    <s v="Dawson-Perkins"/>
    <n v="242.23"/>
    <n v="453"/>
    <x v="17"/>
    <x v="2"/>
    <s v="North Nancyview"/>
    <s v="Outlet"/>
  </r>
  <r>
    <s v="SALE29"/>
    <x v="29"/>
    <s v="CUST1348"/>
    <s v="PROD99"/>
    <s v="STORE3"/>
    <n v="2.4802005012531327"/>
    <n v="451.67"/>
    <n v="0.15"/>
    <x v="0"/>
    <n v="1120.0821604010025"/>
    <x v="14"/>
    <n v="55"/>
    <x v="0"/>
    <x v="14"/>
    <s v="Pennsylvania"/>
    <s v="USA"/>
    <x v="8"/>
    <x v="3"/>
    <x v="8"/>
    <s v="Campbell Ltd"/>
    <n v="201.41"/>
    <n v="146"/>
    <x v="0"/>
    <x v="0"/>
    <s v="Hoodberg"/>
    <s v="Outlet"/>
  </r>
  <r>
    <s v="SALE30"/>
    <x v="30"/>
    <s v="CUST1028"/>
    <s v="PROD5"/>
    <s v="STORE19"/>
    <n v="1"/>
    <n v="429.38"/>
    <n v="0.13"/>
    <x v="1"/>
    <n v="429.25"/>
    <x v="29"/>
    <n v="27"/>
    <x v="1"/>
    <x v="29"/>
    <s v="New Jersey"/>
    <s v="USA"/>
    <x v="23"/>
    <x v="4"/>
    <x v="11"/>
    <s v="Baldwin, Garza and Gonzalez"/>
    <n v="261"/>
    <n v="59"/>
    <x v="12"/>
    <x v="3"/>
    <s v="Vasquezborough"/>
    <s v="Online"/>
  </r>
  <r>
    <s v="SALE31"/>
    <x v="31"/>
    <s v="CUST1412"/>
    <s v="PROD53"/>
    <s v="STORE12"/>
    <n v="2"/>
    <n v="148.96"/>
    <n v="0.03"/>
    <x v="2"/>
    <n v="297.89000000000004"/>
    <x v="30"/>
    <n v="23"/>
    <x v="1"/>
    <x v="30"/>
    <s v="Michigan"/>
    <s v="USA"/>
    <x v="27"/>
    <x v="4"/>
    <x v="14"/>
    <s v="Hamilton, Woods and Walker"/>
    <n v="386.56"/>
    <n v="125"/>
    <x v="18"/>
    <x v="0"/>
    <s v="Sabrinatown"/>
    <s v="Online"/>
  </r>
  <r>
    <s v="SALE32"/>
    <x v="32"/>
    <s v="CUST1398"/>
    <s v="PROD75"/>
    <s v="STORE8"/>
    <n v="4"/>
    <n v="313.83"/>
    <n v="0.08"/>
    <x v="0"/>
    <n v="1255.24"/>
    <x v="31"/>
    <n v="54"/>
    <x v="0"/>
    <x v="31"/>
    <s v="New Hampshire"/>
    <s v="USA"/>
    <x v="28"/>
    <x v="4"/>
    <x v="15"/>
    <s v="Poole PLC"/>
    <n v="158.13999999999999"/>
    <n v="82"/>
    <x v="2"/>
    <x v="1"/>
    <s v="Thompsonborough"/>
    <s v="Online"/>
  </r>
  <r>
    <s v="SALE33"/>
    <x v="33"/>
    <s v="CUST1453"/>
    <s v="PROD12"/>
    <s v="STORE6"/>
    <n v="2"/>
    <n v="717.31"/>
    <n v="0.15"/>
    <x v="0"/>
    <n v="1434.4699999999998"/>
    <x v="32"/>
    <n v="62"/>
    <x v="1"/>
    <x v="32"/>
    <s v="Hawaii"/>
    <s v="USA"/>
    <x v="21"/>
    <x v="2"/>
    <x v="4"/>
    <s v="Rice LLC"/>
    <n v="115.82"/>
    <n v="460"/>
    <x v="16"/>
    <x v="3"/>
    <s v="Port Josephberg"/>
    <s v="Online"/>
  </r>
  <r>
    <s v="SALE34"/>
    <x v="34"/>
    <s v="CUST1344"/>
    <s v="PROD79"/>
    <s v="STORE1"/>
    <n v="2.4802005012531327"/>
    <n v="873.22"/>
    <n v="0.18"/>
    <x v="0"/>
    <n v="2165.5806817042608"/>
    <x v="33"/>
    <n v="39"/>
    <x v="0"/>
    <x v="33"/>
    <s v="New Mexico"/>
    <s v="USA"/>
    <x v="29"/>
    <x v="3"/>
    <x v="16"/>
    <s v="Ramirez-Hanson"/>
    <n v="228.53"/>
    <n v="469"/>
    <x v="8"/>
    <x v="0"/>
    <s v="Danielmouth"/>
    <s v="Flagship"/>
  </r>
  <r>
    <s v="SALE35"/>
    <x v="35"/>
    <s v="CUST1218"/>
    <s v="PROD16"/>
    <s v="STORE3"/>
    <n v="4"/>
    <n v="109.36"/>
    <n v="0.19"/>
    <x v="2"/>
    <n v="437.25"/>
    <x v="34"/>
    <n v="46"/>
    <x v="0"/>
    <x v="34"/>
    <s v="California"/>
    <s v="USA"/>
    <x v="30"/>
    <x v="2"/>
    <x v="17"/>
    <s v="Erickson-Green"/>
    <n v="337.42"/>
    <n v="256"/>
    <x v="0"/>
    <x v="0"/>
    <s v="Hoodberg"/>
    <s v="Outlet"/>
  </r>
  <r>
    <s v="SALE36"/>
    <x v="36"/>
    <s v="CUST1086"/>
    <s v="PROD5"/>
    <s v="STORE7"/>
    <n v="3"/>
    <n v="559.52"/>
    <n v="0.16"/>
    <x v="1"/>
    <n v="1678.3999999999999"/>
    <x v="35"/>
    <n v="19"/>
    <x v="1"/>
    <x v="35"/>
    <s v="Mississippi"/>
    <s v="USA"/>
    <x v="23"/>
    <x v="4"/>
    <x v="11"/>
    <s v="Baldwin, Garza and Gonzalez"/>
    <n v="261"/>
    <n v="59"/>
    <x v="4"/>
    <x v="2"/>
    <s v="Williamsfurt"/>
    <s v="Online"/>
  </r>
  <r>
    <s v="SALE37"/>
    <x v="37"/>
    <s v="CUST1492"/>
    <s v="PROD10"/>
    <s v="STORE17"/>
    <n v="3"/>
    <n v="121.76"/>
    <n v="0.27"/>
    <x v="1"/>
    <n v="365.01000000000005"/>
    <x v="36"/>
    <n v="59"/>
    <x v="1"/>
    <x v="36"/>
    <s v="Florida"/>
    <s v="USA"/>
    <x v="31"/>
    <x v="3"/>
    <x v="8"/>
    <s v="Hamilton Group"/>
    <n v="298.86"/>
    <n v="308"/>
    <x v="1"/>
    <x v="0"/>
    <s v="Bensonhaven"/>
    <s v="Flagship"/>
  </r>
  <r>
    <s v="SALE38"/>
    <x v="38"/>
    <s v="CUST1189"/>
    <s v="PROD33"/>
    <s v="STORE13"/>
    <n v="4"/>
    <n v="735.32"/>
    <n v="0.06"/>
    <x v="2"/>
    <n v="2941.2200000000003"/>
    <x v="37"/>
    <n v="29"/>
    <x v="0"/>
    <x v="37"/>
    <s v="Kentucky"/>
    <s v="USA"/>
    <x v="9"/>
    <x v="3"/>
    <x v="6"/>
    <s v="Weiss-Watson"/>
    <n v="179.77"/>
    <n v="305"/>
    <x v="13"/>
    <x v="3"/>
    <s v="Johnsonville"/>
    <s v="Flagship"/>
  </r>
  <r>
    <s v="SALE39"/>
    <x v="39"/>
    <s v="CUST1431"/>
    <s v="PROD94"/>
    <s v="STORE3"/>
    <n v="2"/>
    <n v="600.73"/>
    <n v="0.08"/>
    <x v="0"/>
    <n v="1201.3800000000001"/>
    <x v="38"/>
    <n v="27"/>
    <x v="0"/>
    <x v="38"/>
    <s v="California"/>
    <s v="USA"/>
    <x v="32"/>
    <x v="2"/>
    <x v="18"/>
    <s v="Hoffman-Williams"/>
    <n v="358.47"/>
    <n v="213"/>
    <x v="0"/>
    <x v="0"/>
    <s v="Hoodberg"/>
    <s v="Outlet"/>
  </r>
  <r>
    <s v="SALE40"/>
    <x v="40"/>
    <s v="CUST1072"/>
    <s v="PROD26"/>
    <s v="STORE19"/>
    <n v="2"/>
    <n v="873.86"/>
    <n v="7.0000000000000007E-2"/>
    <x v="2"/>
    <n v="1747.65"/>
    <x v="39"/>
    <n v="39"/>
    <x v="1"/>
    <x v="39"/>
    <s v="Iowa"/>
    <s v="USA"/>
    <x v="33"/>
    <x v="1"/>
    <x v="1"/>
    <s v="Reed-Schmidt"/>
    <n v="322.41000000000003"/>
    <n v="213"/>
    <x v="12"/>
    <x v="3"/>
    <s v="Vasquezborough"/>
    <s v="Online"/>
  </r>
  <r>
    <s v="SALE41"/>
    <x v="41"/>
    <s v="CUST1302"/>
    <s v="PROD23"/>
    <s v="STORE8"/>
    <n v="3"/>
    <n v="342.47"/>
    <n v="0.08"/>
    <x v="1"/>
    <n v="1027.3300000000002"/>
    <x v="40"/>
    <n v="36"/>
    <x v="0"/>
    <x v="40"/>
    <s v="Arizona"/>
    <s v="USA"/>
    <x v="34"/>
    <x v="4"/>
    <x v="12"/>
    <s v="Moon, Mora and Santos"/>
    <n v="254.04361702127662"/>
    <n v="360"/>
    <x v="2"/>
    <x v="1"/>
    <s v="Thompsonborough"/>
    <s v="Online"/>
  </r>
  <r>
    <s v="SALE42"/>
    <x v="42"/>
    <s v="CUST1335"/>
    <s v="PROD29"/>
    <s v="STORE9"/>
    <n v="2"/>
    <n v="915.15"/>
    <n v="0.16"/>
    <x v="1"/>
    <n v="1830.1399999999999"/>
    <x v="41"/>
    <n v="37"/>
    <x v="0"/>
    <x v="41"/>
    <s v="North Carolina"/>
    <s v="USA"/>
    <x v="35"/>
    <x v="3"/>
    <x v="6"/>
    <s v="Hoffman Group"/>
    <n v="218.48"/>
    <n v="276"/>
    <x v="11"/>
    <x v="2"/>
    <s v="East Johnstad"/>
    <s v="Flagship"/>
  </r>
  <r>
    <s v="SALE43"/>
    <x v="43"/>
    <s v="CUST1084"/>
    <s v="PROD33"/>
    <s v="STORE17"/>
    <n v="2.4802005012531327"/>
    <n v="863.11"/>
    <n v="0.28000000000000003"/>
    <x v="1"/>
    <n v="2140.4058546365914"/>
    <x v="42"/>
    <n v="26"/>
    <x v="1"/>
    <x v="42"/>
    <s v="Indiana"/>
    <s v="USA"/>
    <x v="9"/>
    <x v="3"/>
    <x v="6"/>
    <s v="Weiss-Watson"/>
    <n v="179.77"/>
    <n v="305"/>
    <x v="1"/>
    <x v="0"/>
    <s v="Bensonhaven"/>
    <s v="Flagship"/>
  </r>
  <r>
    <s v="SALE44"/>
    <x v="44"/>
    <s v="CUST1203"/>
    <s v="PROD43"/>
    <s v="STORE12"/>
    <n v="2"/>
    <n v="209.32"/>
    <n v="0.23"/>
    <x v="2"/>
    <n v="418.40999999999997"/>
    <x v="43"/>
    <n v="47"/>
    <x v="0"/>
    <x v="43"/>
    <s v="Iowa"/>
    <s v="USA"/>
    <x v="19"/>
    <x v="1"/>
    <x v="3"/>
    <s v="Robinson Inc"/>
    <n v="253.33"/>
    <n v="266"/>
    <x v="18"/>
    <x v="0"/>
    <s v="Sabrinatown"/>
    <s v="Online"/>
  </r>
  <r>
    <s v="SALE45"/>
    <x v="45"/>
    <s v="CUST1470"/>
    <s v="PROD59"/>
    <s v="STORE8"/>
    <n v="4"/>
    <n v="288.60000000000002"/>
    <n v="0.09"/>
    <x v="1"/>
    <n v="1154.3100000000002"/>
    <x v="44"/>
    <n v="21"/>
    <x v="1"/>
    <x v="44"/>
    <s v="New Hampshire"/>
    <s v="USA"/>
    <x v="4"/>
    <x v="2"/>
    <x v="4"/>
    <s v="Cline-Mccarthy"/>
    <n v="17.309999999999999"/>
    <n v="399"/>
    <x v="2"/>
    <x v="1"/>
    <s v="Thompsonborough"/>
    <s v="Online"/>
  </r>
  <r>
    <s v="SALE46"/>
    <x v="46"/>
    <s v="CUST1070"/>
    <s v="PROD78"/>
    <s v="STORE16"/>
    <n v="1"/>
    <n v="418.69"/>
    <n v="0.06"/>
    <x v="1"/>
    <n v="418.63"/>
    <x v="45"/>
    <n v="29"/>
    <x v="1"/>
    <x v="45"/>
    <s v="New Mexico"/>
    <s v="USA"/>
    <x v="36"/>
    <x v="3"/>
    <x v="6"/>
    <s v="Hernandez Inc"/>
    <n v="325.26"/>
    <n v="400"/>
    <x v="9"/>
    <x v="1"/>
    <s v="New Jimmymouth"/>
    <s v="Flagship"/>
  </r>
  <r>
    <s v="SALE47"/>
    <x v="23"/>
    <s v="CUST1008"/>
    <s v="PROD30"/>
    <s v="STORE11"/>
    <n v="1"/>
    <n v="135.78"/>
    <n v="0.14000000000000001"/>
    <x v="1"/>
    <n v="135.64000000000001"/>
    <x v="46"/>
    <n v="53"/>
    <x v="1"/>
    <x v="46"/>
    <s v="New Hampshire"/>
    <s v="USA"/>
    <x v="37"/>
    <x v="3"/>
    <x v="8"/>
    <s v="Stevens, Fernandez and Martin"/>
    <n v="19.52"/>
    <n v="57"/>
    <x v="19"/>
    <x v="2"/>
    <s v="Lake Michael"/>
    <s v="Online"/>
  </r>
  <r>
    <s v="SALE48"/>
    <x v="47"/>
    <s v="CUST1203"/>
    <s v="PROD44"/>
    <s v="STORE17"/>
    <n v="1"/>
    <n v="517.13"/>
    <n v="0.28000000000000003"/>
    <x v="0"/>
    <n v="516.85"/>
    <x v="43"/>
    <n v="47"/>
    <x v="0"/>
    <x v="43"/>
    <s v="Iowa"/>
    <s v="USA"/>
    <x v="38"/>
    <x v="0"/>
    <x v="13"/>
    <s v="Cox Inc"/>
    <n v="167.12"/>
    <n v="316"/>
    <x v="1"/>
    <x v="0"/>
    <s v="Bensonhaven"/>
    <s v="Flagship"/>
  </r>
  <r>
    <s v="SALE49"/>
    <x v="48"/>
    <s v="CUST1420"/>
    <s v="PROD21"/>
    <s v="STORE16"/>
    <n v="2"/>
    <n v="384.66"/>
    <n v="0.08"/>
    <x v="2"/>
    <n v="769.24"/>
    <x v="47"/>
    <n v="60"/>
    <x v="0"/>
    <x v="47"/>
    <s v="North Carolina"/>
    <s v="USA"/>
    <x v="39"/>
    <x v="3"/>
    <x v="7"/>
    <s v="Gardner-Montes"/>
    <n v="123.46"/>
    <n v="76"/>
    <x v="9"/>
    <x v="1"/>
    <s v="New Jimmymouth"/>
    <s v="Flagship"/>
  </r>
  <r>
    <s v="SALE50"/>
    <x v="49"/>
    <s v="CUST1070"/>
    <s v="PROD52"/>
    <s v="STORE9"/>
    <n v="3"/>
    <n v="83.7"/>
    <n v="0.24"/>
    <x v="1"/>
    <n v="250.86"/>
    <x v="45"/>
    <n v="29"/>
    <x v="1"/>
    <x v="45"/>
    <s v="New Mexico"/>
    <s v="USA"/>
    <x v="40"/>
    <x v="0"/>
    <x v="0"/>
    <s v="Harris Inc"/>
    <n v="212.26"/>
    <n v="82"/>
    <x v="11"/>
    <x v="2"/>
    <s v="East Johnstad"/>
    <s v="Flagship"/>
  </r>
  <r>
    <s v="SALE51"/>
    <x v="50"/>
    <s v="CUST1142"/>
    <s v="PROD69"/>
    <s v="STORE7"/>
    <n v="3"/>
    <n v="76.569999999999993"/>
    <n v="0.26"/>
    <x v="0"/>
    <n v="229.45"/>
    <x v="48"/>
    <n v="37"/>
    <x v="0"/>
    <x v="48"/>
    <s v="Montana"/>
    <s v="USA"/>
    <x v="20"/>
    <x v="4"/>
    <x v="14"/>
    <s v="Fitzpatrick Ltd"/>
    <n v="218.22"/>
    <n v="224"/>
    <x v="4"/>
    <x v="2"/>
    <s v="Williamsfurt"/>
    <s v="Online"/>
  </r>
  <r>
    <s v="SALE52"/>
    <x v="51"/>
    <s v="CUST1148"/>
    <s v="PROD89"/>
    <s v="STORE6"/>
    <n v="3"/>
    <n v="513.98477215823721"/>
    <n v="0.14808617234468943"/>
    <x v="0"/>
    <n v="1541.8062303023669"/>
    <x v="28"/>
    <n v="42"/>
    <x v="1"/>
    <x v="28"/>
    <s v="Wisconsin"/>
    <s v="USA"/>
    <x v="41"/>
    <x v="2"/>
    <x v="19"/>
    <s v="Taylor-Elliott"/>
    <n v="183.04"/>
    <n v="457"/>
    <x v="16"/>
    <x v="3"/>
    <s v="Port Josephberg"/>
    <s v="Online"/>
  </r>
  <r>
    <s v="SALE53"/>
    <x v="43"/>
    <s v="CUST1324"/>
    <s v="PROD20"/>
    <s v="STORE8"/>
    <n v="1"/>
    <n v="900.35"/>
    <n v="0.13"/>
    <x v="2"/>
    <n v="900.22"/>
    <x v="49"/>
    <n v="58"/>
    <x v="0"/>
    <x v="49"/>
    <s v="Oklahoma"/>
    <s v="USA"/>
    <x v="42"/>
    <x v="0"/>
    <x v="11"/>
    <s v="Soto-Ellis"/>
    <n v="131.51"/>
    <n v="273.49484536082474"/>
    <x v="2"/>
    <x v="1"/>
    <s v="Thompsonborough"/>
    <s v="Online"/>
  </r>
  <r>
    <s v="SALE54"/>
    <x v="52"/>
    <s v="CUST1095"/>
    <s v="PROD40"/>
    <s v="STORE10"/>
    <n v="4"/>
    <n v="428.09"/>
    <n v="7.0000000000000007E-2"/>
    <x v="0"/>
    <n v="1712.29"/>
    <x v="50"/>
    <n v="62"/>
    <x v="1"/>
    <x v="50"/>
    <s v="New York"/>
    <s v="USA"/>
    <x v="43"/>
    <x v="1"/>
    <x v="1"/>
    <s v="Taylor-Hart"/>
    <n v="38.520000000000003"/>
    <n v="378"/>
    <x v="15"/>
    <x v="3"/>
    <s v="East Davidville"/>
    <s v="Online"/>
  </r>
  <r>
    <s v="SALE55"/>
    <x v="53"/>
    <s v="CUST1416"/>
    <s v="PROD49"/>
    <s v="STORE11"/>
    <n v="2"/>
    <n v="559.71"/>
    <n v="0.3"/>
    <x v="2"/>
    <n v="1119.1200000000001"/>
    <x v="51"/>
    <n v="46"/>
    <x v="0"/>
    <x v="51"/>
    <s v="Wisconsin"/>
    <s v="USA"/>
    <x v="2"/>
    <x v="2"/>
    <x v="2"/>
    <s v="Sullivan and Sons"/>
    <n v="43.29"/>
    <n v="267"/>
    <x v="19"/>
    <x v="2"/>
    <s v="Lake Michael"/>
    <s v="Online"/>
  </r>
  <r>
    <s v="SALE56"/>
    <x v="54"/>
    <s v="CUST1080"/>
    <s v="PROD34"/>
    <s v="STORE6"/>
    <n v="2"/>
    <n v="833.7"/>
    <n v="0.06"/>
    <x v="1"/>
    <n v="1667.3400000000001"/>
    <x v="52"/>
    <n v="61"/>
    <x v="1"/>
    <x v="52"/>
    <s v="New Mexico"/>
    <s v="USA"/>
    <x v="13"/>
    <x v="1"/>
    <x v="3"/>
    <s v="Lucero LLC"/>
    <n v="419.28"/>
    <n v="86"/>
    <x v="16"/>
    <x v="3"/>
    <s v="Port Josephberg"/>
    <s v="Online"/>
  </r>
  <r>
    <s v="SALE57"/>
    <x v="55"/>
    <s v="CUST1467"/>
    <s v="PROD47"/>
    <s v="STORE14"/>
    <n v="2"/>
    <n v="680.16"/>
    <n v="0.28000000000000003"/>
    <x v="0"/>
    <n v="1360.04"/>
    <x v="1"/>
    <n v="63"/>
    <x v="1"/>
    <x v="1"/>
    <s v="Vermont"/>
    <s v="USA"/>
    <x v="44"/>
    <x v="2"/>
    <x v="19"/>
    <s v="Cook Inc"/>
    <n v="254.04361702127662"/>
    <n v="431"/>
    <x v="7"/>
    <x v="2"/>
    <s v="Christopherland"/>
    <s v="Outlet"/>
  </r>
  <r>
    <s v="SALE58"/>
    <x v="56"/>
    <s v="CUST1404"/>
    <s v="PROD15"/>
    <s v="STORE7"/>
    <n v="4"/>
    <n v="733.42"/>
    <n v="0.14808617234468943"/>
    <x v="1"/>
    <n v="2933.531913827655"/>
    <x v="53"/>
    <n v="22"/>
    <x v="1"/>
    <x v="53"/>
    <s v="Arkansas"/>
    <s v="USA"/>
    <x v="5"/>
    <x v="1"/>
    <x v="5"/>
    <s v="Thomas LLC"/>
    <n v="465.34"/>
    <n v="301"/>
    <x v="4"/>
    <x v="2"/>
    <s v="Williamsfurt"/>
    <s v="Online"/>
  </r>
  <r>
    <s v="SALE59"/>
    <x v="57"/>
    <s v="CUST1367"/>
    <s v="PROD89"/>
    <s v="STORE11"/>
    <n v="1"/>
    <n v="996.33"/>
    <n v="0.23"/>
    <x v="1"/>
    <n v="996.1"/>
    <x v="54"/>
    <n v="51"/>
    <x v="0"/>
    <x v="54"/>
    <s v="Ohio"/>
    <s v="USA"/>
    <x v="41"/>
    <x v="2"/>
    <x v="19"/>
    <s v="Taylor-Elliott"/>
    <n v="183.04"/>
    <n v="457"/>
    <x v="19"/>
    <x v="2"/>
    <s v="Lake Michael"/>
    <s v="Online"/>
  </r>
  <r>
    <s v="SALE60"/>
    <x v="58"/>
    <s v="CUST1408"/>
    <s v="PROD31"/>
    <s v="STORE10"/>
    <n v="1"/>
    <n v="198.83"/>
    <n v="0.09"/>
    <x v="2"/>
    <n v="198.74"/>
    <x v="55"/>
    <n v="36"/>
    <x v="0"/>
    <x v="55"/>
    <s v="New Jersey"/>
    <s v="USA"/>
    <x v="45"/>
    <x v="0"/>
    <x v="0"/>
    <s v="Nolan-Snow"/>
    <n v="204.39"/>
    <n v="281"/>
    <x v="15"/>
    <x v="3"/>
    <s v="East Davidville"/>
    <s v="Online"/>
  </r>
  <r>
    <s v="SALE61"/>
    <x v="59"/>
    <s v="CUST1239"/>
    <s v="PROD19"/>
    <s v="STORE7"/>
    <n v="1"/>
    <n v="374.92"/>
    <n v="0.18"/>
    <x v="1"/>
    <n v="374.74"/>
    <x v="19"/>
    <n v="58"/>
    <x v="1"/>
    <x v="19"/>
    <s v="Nevada"/>
    <s v="USA"/>
    <x v="46"/>
    <x v="0"/>
    <x v="20"/>
    <s v="May-Reese"/>
    <n v="21.34"/>
    <n v="65"/>
    <x v="4"/>
    <x v="2"/>
    <s v="Williamsfurt"/>
    <s v="Online"/>
  </r>
  <r>
    <s v="SALE62"/>
    <x v="60"/>
    <s v="CUST1464"/>
    <s v="PROD93"/>
    <s v="STORE16"/>
    <n v="1"/>
    <n v="468.94"/>
    <n v="0.12"/>
    <x v="0"/>
    <n v="468.82"/>
    <x v="9"/>
    <n v="45"/>
    <x v="1"/>
    <x v="9"/>
    <s v="Washington"/>
    <s v="USA"/>
    <x v="47"/>
    <x v="1"/>
    <x v="3"/>
    <s v="Martin LLC"/>
    <n v="377.52"/>
    <n v="485"/>
    <x v="9"/>
    <x v="1"/>
    <s v="New Jimmymouth"/>
    <s v="Flagship"/>
  </r>
  <r>
    <s v="SALE63"/>
    <x v="61"/>
    <s v="CUST1126"/>
    <s v="PROD89"/>
    <s v="STORE12"/>
    <n v="2"/>
    <n v="121.37"/>
    <n v="0.05"/>
    <x v="0"/>
    <n v="242.69"/>
    <x v="56"/>
    <n v="62"/>
    <x v="1"/>
    <x v="56"/>
    <s v="Arizona"/>
    <s v="USA"/>
    <x v="41"/>
    <x v="2"/>
    <x v="19"/>
    <s v="Taylor-Elliott"/>
    <n v="183.04"/>
    <n v="457"/>
    <x v="18"/>
    <x v="0"/>
    <s v="Sabrinatown"/>
    <s v="Online"/>
  </r>
  <r>
    <s v="SALE64"/>
    <x v="62"/>
    <s v="CUST1255"/>
    <s v="PROD53"/>
    <s v="STORE10"/>
    <n v="3"/>
    <n v="480.06"/>
    <n v="0.01"/>
    <x v="0"/>
    <n v="1440.17"/>
    <x v="57"/>
    <n v="21"/>
    <x v="0"/>
    <x v="57"/>
    <s v="Ohio"/>
    <s v="USA"/>
    <x v="27"/>
    <x v="4"/>
    <x v="14"/>
    <s v="Hamilton, Woods and Walker"/>
    <n v="386.56"/>
    <n v="125"/>
    <x v="15"/>
    <x v="3"/>
    <s v="East Davidville"/>
    <s v="Online"/>
  </r>
  <r>
    <s v="SALE65"/>
    <x v="63"/>
    <s v="CUST1162"/>
    <s v="PROD99"/>
    <s v="STORE17"/>
    <n v="2"/>
    <n v="856.57"/>
    <n v="0.24"/>
    <x v="0"/>
    <n v="1712.9"/>
    <x v="58"/>
    <n v="37"/>
    <x v="0"/>
    <x v="58"/>
    <s v="Tennessee"/>
    <s v="USA"/>
    <x v="8"/>
    <x v="3"/>
    <x v="8"/>
    <s v="Campbell Ltd"/>
    <n v="201.41"/>
    <n v="146"/>
    <x v="1"/>
    <x v="0"/>
    <s v="Bensonhaven"/>
    <s v="Flagship"/>
  </r>
  <r>
    <s v="SALE66"/>
    <x v="64"/>
    <s v="CUST1269"/>
    <s v="PROD77"/>
    <s v="STORE2"/>
    <n v="4"/>
    <n v="814.25"/>
    <n v="0.18"/>
    <x v="0"/>
    <n v="3256.82"/>
    <x v="59"/>
    <n v="45"/>
    <x v="1"/>
    <x v="59"/>
    <s v="California"/>
    <s v="USA"/>
    <x v="25"/>
    <x v="1"/>
    <x v="5"/>
    <s v="White, Reeves and Woods"/>
    <n v="480.9"/>
    <n v="104"/>
    <x v="17"/>
    <x v="2"/>
    <s v="North Nancyview"/>
    <s v="Outlet"/>
  </r>
  <r>
    <s v="SALE67"/>
    <x v="65"/>
    <s v="CUST1483"/>
    <s v="PROD12"/>
    <s v="STORE2"/>
    <n v="1"/>
    <n v="989.17"/>
    <n v="0.2"/>
    <x v="1"/>
    <n v="988.96999999999991"/>
    <x v="0"/>
    <n v="48"/>
    <x v="0"/>
    <x v="60"/>
    <s v="Nevada"/>
    <s v="USA"/>
    <x v="21"/>
    <x v="2"/>
    <x v="4"/>
    <s v="Rice LLC"/>
    <n v="115.82"/>
    <n v="460"/>
    <x v="17"/>
    <x v="2"/>
    <s v="North Nancyview"/>
    <s v="Outlet"/>
  </r>
  <r>
    <s v="SALE68"/>
    <x v="66"/>
    <s v="CUST1372"/>
    <s v="PROD72"/>
    <s v="STORE10"/>
    <n v="4"/>
    <n v="62.48"/>
    <n v="0.18"/>
    <x v="0"/>
    <n v="249.73999999999998"/>
    <x v="60"/>
    <n v="28"/>
    <x v="0"/>
    <x v="61"/>
    <s v="Ohio"/>
    <s v="USA"/>
    <x v="18"/>
    <x v="0"/>
    <x v="13"/>
    <s v="Davis PLC"/>
    <n v="477.61"/>
    <n v="300"/>
    <x v="15"/>
    <x v="3"/>
    <s v="East Davidville"/>
    <s v="Online"/>
  </r>
  <r>
    <s v="SALE69"/>
    <x v="67"/>
    <s v="CUST1423"/>
    <s v="PROD13"/>
    <s v="STORE16"/>
    <n v="4"/>
    <n v="561.24"/>
    <n v="0.24"/>
    <x v="0"/>
    <n v="2244.7200000000003"/>
    <x v="61"/>
    <n v="35"/>
    <x v="0"/>
    <x v="62"/>
    <s v="Kansas"/>
    <s v="USA"/>
    <x v="26"/>
    <x v="1"/>
    <x v="11"/>
    <s v="Dawson-Perkins"/>
    <n v="242.23"/>
    <n v="453"/>
    <x v="9"/>
    <x v="1"/>
    <s v="New Jimmymouth"/>
    <s v="Flagship"/>
  </r>
  <r>
    <s v="SALE70"/>
    <x v="68"/>
    <s v="CUST1058"/>
    <s v="PROD60"/>
    <s v="STORE5"/>
    <n v="3"/>
    <n v="92.24"/>
    <n v="0.28000000000000003"/>
    <x v="2"/>
    <n v="276.44"/>
    <x v="62"/>
    <n v="51"/>
    <x v="0"/>
    <x v="63"/>
    <s v="Maryland"/>
    <s v="USA"/>
    <x v="17"/>
    <x v="2"/>
    <x v="2"/>
    <s v="Gibson, Green and Lopez"/>
    <n v="482.75"/>
    <n v="444"/>
    <x v="3"/>
    <x v="0"/>
    <s v="New Michaelchester"/>
    <s v="Outlet"/>
  </r>
  <r>
    <s v="SALE71"/>
    <x v="69"/>
    <s v="CUST1168"/>
    <s v="PROD72"/>
    <s v="STORE1"/>
    <n v="2"/>
    <n v="668.3"/>
    <n v="7.0000000000000007E-2"/>
    <x v="0"/>
    <n v="1336.53"/>
    <x v="63"/>
    <n v="36"/>
    <x v="1"/>
    <x v="64"/>
    <s v="Florida"/>
    <s v="USA"/>
    <x v="18"/>
    <x v="0"/>
    <x v="13"/>
    <s v="Davis PLC"/>
    <n v="477.61"/>
    <n v="300"/>
    <x v="8"/>
    <x v="0"/>
    <s v="Danielmouth"/>
    <s v="Flagship"/>
  </r>
  <r>
    <s v="SALE72"/>
    <x v="70"/>
    <s v="CUST1409"/>
    <s v="PROD38"/>
    <s v="STORE5"/>
    <n v="1"/>
    <n v="553.82000000000005"/>
    <n v="0.09"/>
    <x v="0"/>
    <n v="553.73"/>
    <x v="0"/>
    <n v="55"/>
    <x v="0"/>
    <x v="0"/>
    <s v="Wyoming"/>
    <s v="USA"/>
    <x v="48"/>
    <x v="0"/>
    <x v="9"/>
    <s v="Sims-Smith"/>
    <n v="135.61000000000001"/>
    <n v="394"/>
    <x v="3"/>
    <x v="0"/>
    <s v="New Michaelchester"/>
    <s v="Outlet"/>
  </r>
  <r>
    <s v="SALE73"/>
    <x v="71"/>
    <s v="CUST1037"/>
    <s v="PROD45"/>
    <s v="STORE11"/>
    <n v="2"/>
    <n v="556.42999999999995"/>
    <n v="0.13"/>
    <x v="0"/>
    <n v="1112.7299999999998"/>
    <x v="64"/>
    <n v="27"/>
    <x v="1"/>
    <x v="65"/>
    <s v="South Dakota"/>
    <s v="USA"/>
    <x v="49"/>
    <x v="0"/>
    <x v="0"/>
    <s v="Bridges, Banks and Cummings"/>
    <n v="318.91000000000003"/>
    <n v="114"/>
    <x v="19"/>
    <x v="2"/>
    <s v="Lake Michael"/>
    <s v="Online"/>
  </r>
  <r>
    <s v="SALE74"/>
    <x v="72"/>
    <s v="CUST1273"/>
    <s v="PROD20"/>
    <s v="STORE8"/>
    <n v="1"/>
    <n v="184.98"/>
    <n v="0.1"/>
    <x v="2"/>
    <n v="184.88"/>
    <x v="65"/>
    <n v="23"/>
    <x v="0"/>
    <x v="66"/>
    <s v="Mississippi"/>
    <s v="USA"/>
    <x v="42"/>
    <x v="0"/>
    <x v="11"/>
    <s v="Soto-Ellis"/>
    <n v="131.51"/>
    <n v="273.49484536082474"/>
    <x v="2"/>
    <x v="1"/>
    <s v="Thompsonborough"/>
    <s v="Online"/>
  </r>
  <r>
    <s v="SALE75"/>
    <x v="73"/>
    <s v="CUST1035"/>
    <s v="PROD97"/>
    <s v="STORE12"/>
    <n v="4"/>
    <n v="700.18"/>
    <n v="0.23"/>
    <x v="0"/>
    <n v="2800.49"/>
    <x v="66"/>
    <n v="52"/>
    <x v="0"/>
    <x v="67"/>
    <s v="North Dakota"/>
    <s v="USA"/>
    <x v="0"/>
    <x v="0"/>
    <x v="0"/>
    <s v="Khan LLC"/>
    <n v="245.98"/>
    <n v="471"/>
    <x v="18"/>
    <x v="0"/>
    <s v="Sabrinatown"/>
    <s v="Online"/>
  </r>
  <r>
    <s v="SALE76"/>
    <x v="1"/>
    <s v="CUST1019"/>
    <s v="PROD76"/>
    <s v="STORE10"/>
    <n v="2"/>
    <n v="686.31"/>
    <n v="0.25"/>
    <x v="0"/>
    <n v="1372.37"/>
    <x v="67"/>
    <n v="46"/>
    <x v="1"/>
    <x v="68"/>
    <s v="New Jersey"/>
    <s v="USA"/>
    <x v="3"/>
    <x v="1"/>
    <x v="3"/>
    <s v="Larson Ltd"/>
    <n v="392.89"/>
    <n v="320"/>
    <x v="15"/>
    <x v="3"/>
    <s v="East Davidville"/>
    <s v="Online"/>
  </r>
  <r>
    <s v="SALE77"/>
    <x v="74"/>
    <s v="CUST1007"/>
    <s v="PROD67"/>
    <s v="STORE15"/>
    <n v="1"/>
    <n v="687.82"/>
    <n v="0.27"/>
    <x v="2"/>
    <n v="687.55000000000007"/>
    <x v="68"/>
    <n v="29"/>
    <x v="1"/>
    <x v="69"/>
    <s v="West Virginia"/>
    <s v="USA"/>
    <x v="22"/>
    <x v="1"/>
    <x v="11"/>
    <s v="Flores-Davis"/>
    <n v="349.17"/>
    <n v="476"/>
    <x v="10"/>
    <x v="0"/>
    <s v="East Jenniferstad"/>
    <s v="Flagship"/>
  </r>
  <r>
    <s v="SALE78"/>
    <x v="75"/>
    <s v="CUST1221"/>
    <s v="PROD83"/>
    <s v="STORE8"/>
    <n v="2"/>
    <n v="900.55"/>
    <n v="0.16"/>
    <x v="0"/>
    <n v="1800.9399999999998"/>
    <x v="69"/>
    <n v="38"/>
    <x v="0"/>
    <x v="70"/>
    <s v="Georgia"/>
    <s v="USA"/>
    <x v="50"/>
    <x v="2"/>
    <x v="18"/>
    <s v="Butler Group"/>
    <n v="254.04361702127662"/>
    <n v="159"/>
    <x v="2"/>
    <x v="1"/>
    <s v="Thompsonborough"/>
    <s v="Online"/>
  </r>
  <r>
    <s v="SALE79"/>
    <x v="76"/>
    <s v="CUST1115"/>
    <s v="PROD21"/>
    <s v="STORE2"/>
    <n v="1"/>
    <n v="341.17"/>
    <n v="0.15"/>
    <x v="0"/>
    <n v="341.02000000000004"/>
    <x v="70"/>
    <n v="53"/>
    <x v="1"/>
    <x v="71"/>
    <s v="North Dakota"/>
    <s v="USA"/>
    <x v="39"/>
    <x v="3"/>
    <x v="7"/>
    <s v="Gardner-Montes"/>
    <n v="123.46"/>
    <n v="76"/>
    <x v="17"/>
    <x v="2"/>
    <s v="North Nancyview"/>
    <s v="Outlet"/>
  </r>
  <r>
    <s v="SALE80"/>
    <x v="77"/>
    <s v="CUST1176"/>
    <s v="PROD52"/>
    <s v="STORE8"/>
    <n v="1"/>
    <n v="442.27"/>
    <n v="0.06"/>
    <x v="2"/>
    <n v="442.21"/>
    <x v="71"/>
    <n v="48"/>
    <x v="0"/>
    <x v="72"/>
    <s v="Vermont"/>
    <s v="USA"/>
    <x v="40"/>
    <x v="0"/>
    <x v="0"/>
    <s v="Harris Inc"/>
    <n v="212.26"/>
    <n v="82"/>
    <x v="2"/>
    <x v="1"/>
    <s v="Thompsonborough"/>
    <s v="Online"/>
  </r>
  <r>
    <s v="SALE81"/>
    <x v="78"/>
    <s v="CUST1253"/>
    <s v="PROD71"/>
    <s v="STORE9"/>
    <n v="1"/>
    <n v="363.73"/>
    <n v="0.25"/>
    <x v="1"/>
    <n v="363.48"/>
    <x v="72"/>
    <n v="32"/>
    <x v="0"/>
    <x v="73"/>
    <s v="Wisconsin"/>
    <s v="USA"/>
    <x v="51"/>
    <x v="2"/>
    <x v="4"/>
    <s v="Hopkins Ltd"/>
    <n v="214.32"/>
    <n v="383"/>
    <x v="11"/>
    <x v="2"/>
    <s v="East Johnstad"/>
    <s v="Flagship"/>
  </r>
  <r>
    <s v="SALE82"/>
    <x v="79"/>
    <s v="CUST1378"/>
    <s v="PROD91"/>
    <s v="STORE17"/>
    <n v="2"/>
    <n v="601.33000000000004"/>
    <n v="0.16"/>
    <x v="1"/>
    <n v="1202.5"/>
    <x v="73"/>
    <n v="44"/>
    <x v="1"/>
    <x v="74"/>
    <s v="Delaware"/>
    <s v="USA"/>
    <x v="52"/>
    <x v="4"/>
    <x v="15"/>
    <s v="Smith-Charles"/>
    <n v="438.25"/>
    <n v="496"/>
    <x v="1"/>
    <x v="0"/>
    <s v="Bensonhaven"/>
    <s v="Flagship"/>
  </r>
  <r>
    <s v="SALE83"/>
    <x v="80"/>
    <s v="CUST1403"/>
    <s v="PROD17"/>
    <s v="STORE18"/>
    <n v="4"/>
    <n v="34.39"/>
    <n v="0.03"/>
    <x v="1"/>
    <n v="137.53"/>
    <x v="74"/>
    <n v="34"/>
    <x v="0"/>
    <x v="75"/>
    <s v="Louisiana"/>
    <s v="USA"/>
    <x v="53"/>
    <x v="0"/>
    <x v="11"/>
    <s v="Ford, Murphy and Wilson"/>
    <n v="144.53"/>
    <n v="367"/>
    <x v="14"/>
    <x v="3"/>
    <s v="East Stevechester"/>
    <s v="Flagship"/>
  </r>
  <r>
    <s v="SALE84"/>
    <x v="76"/>
    <s v="CUST1423"/>
    <s v="PROD46"/>
    <s v="STORE17"/>
    <n v="1"/>
    <n v="773.57"/>
    <n v="0.05"/>
    <x v="2"/>
    <n v="773.5200000000001"/>
    <x v="61"/>
    <n v="35"/>
    <x v="0"/>
    <x v="62"/>
    <s v="Kansas"/>
    <s v="USA"/>
    <x v="54"/>
    <x v="4"/>
    <x v="21"/>
    <s v="Kelly, Smith and Perez"/>
    <n v="167.34"/>
    <n v="296"/>
    <x v="1"/>
    <x v="0"/>
    <s v="Bensonhaven"/>
    <s v="Flagship"/>
  </r>
  <r>
    <s v="SALE85"/>
    <x v="54"/>
    <s v="CUST1054"/>
    <s v="PROD88"/>
    <s v="STORE7"/>
    <n v="4"/>
    <n v="127.1"/>
    <n v="0.24"/>
    <x v="2"/>
    <n v="508.15999999999997"/>
    <x v="75"/>
    <n v="24"/>
    <x v="0"/>
    <x v="76"/>
    <s v="Oklahoma"/>
    <s v="USA"/>
    <x v="12"/>
    <x v="0"/>
    <x v="11"/>
    <s v="Olsen-Daniels"/>
    <n v="131.24"/>
    <n v="232"/>
    <x v="4"/>
    <x v="2"/>
    <s v="Williamsfurt"/>
    <s v="Online"/>
  </r>
  <r>
    <s v="SALE86"/>
    <x v="81"/>
    <s v="CUST1303"/>
    <s v="PROD20"/>
    <s v="STORE3"/>
    <n v="3"/>
    <n v="899.58"/>
    <n v="0.28000000000000003"/>
    <x v="1"/>
    <n v="2698.46"/>
    <x v="76"/>
    <n v="23"/>
    <x v="1"/>
    <x v="77"/>
    <s v="Delaware"/>
    <s v="USA"/>
    <x v="42"/>
    <x v="0"/>
    <x v="11"/>
    <s v="Soto-Ellis"/>
    <n v="131.51"/>
    <n v="273.49484536082474"/>
    <x v="0"/>
    <x v="0"/>
    <s v="Hoodberg"/>
    <s v="Outlet"/>
  </r>
  <r>
    <s v="SALE87"/>
    <x v="82"/>
    <s v="CUST1327"/>
    <s v="PROD1"/>
    <s v="STORE10"/>
    <n v="3"/>
    <n v="964.39"/>
    <n v="0.04"/>
    <x v="0"/>
    <n v="2893.13"/>
    <x v="77"/>
    <n v="62"/>
    <x v="1"/>
    <x v="78"/>
    <s v="New York"/>
    <s v="USA"/>
    <x v="55"/>
    <x v="4"/>
    <x v="12"/>
    <s v="Terry-Moore"/>
    <n v="342.56"/>
    <n v="181"/>
    <x v="15"/>
    <x v="3"/>
    <s v="East Davidville"/>
    <s v="Online"/>
  </r>
  <r>
    <s v="SALE88"/>
    <x v="83"/>
    <s v="CUST1183"/>
    <s v="PROD38"/>
    <s v="STORE0"/>
    <n v="2"/>
    <n v="217.83"/>
    <n v="0.14000000000000001"/>
    <x v="1"/>
    <n v="435.52000000000004"/>
    <x v="78"/>
    <n v="18"/>
    <x v="0"/>
    <x v="79"/>
    <s v="New York"/>
    <s v="USA"/>
    <x v="48"/>
    <x v="0"/>
    <x v="9"/>
    <s v="Sims-Smith"/>
    <n v="135.61000000000001"/>
    <n v="394"/>
    <x v="6"/>
    <x v="3"/>
    <s v="Washingtonfurt"/>
    <s v="Flagship"/>
  </r>
  <r>
    <s v="SALE89"/>
    <x v="84"/>
    <s v="CUST1143"/>
    <s v="PROD17"/>
    <s v="STORE1"/>
    <n v="4"/>
    <n v="187.71"/>
    <n v="0.06"/>
    <x v="2"/>
    <n v="750.78000000000009"/>
    <x v="79"/>
    <n v="46"/>
    <x v="0"/>
    <x v="80"/>
    <s v="Alabama"/>
    <s v="USA"/>
    <x v="53"/>
    <x v="0"/>
    <x v="11"/>
    <s v="Ford, Murphy and Wilson"/>
    <n v="144.53"/>
    <n v="367"/>
    <x v="8"/>
    <x v="0"/>
    <s v="Danielmouth"/>
    <s v="Flagship"/>
  </r>
  <r>
    <s v="SALE90"/>
    <x v="85"/>
    <s v="CUST1010"/>
    <s v="PROD33"/>
    <s v="STORE18"/>
    <n v="2"/>
    <n v="350.12"/>
    <n v="0.12"/>
    <x v="2"/>
    <n v="700.12"/>
    <x v="80"/>
    <n v="53"/>
    <x v="0"/>
    <x v="81"/>
    <s v="Pennsylvania"/>
    <s v="USA"/>
    <x v="9"/>
    <x v="3"/>
    <x v="6"/>
    <s v="Weiss-Watson"/>
    <n v="179.77"/>
    <n v="305"/>
    <x v="14"/>
    <x v="3"/>
    <s v="East Stevechester"/>
    <s v="Flagship"/>
  </r>
  <r>
    <s v="SALE91"/>
    <x v="86"/>
    <s v="CUST1406"/>
    <s v="PROD16"/>
    <s v="STORE1"/>
    <n v="4"/>
    <n v="102.19"/>
    <n v="0.17"/>
    <x v="1"/>
    <n v="408.59"/>
    <x v="81"/>
    <n v="23"/>
    <x v="1"/>
    <x v="82"/>
    <s v="Wisconsin"/>
    <s v="USA"/>
    <x v="30"/>
    <x v="2"/>
    <x v="17"/>
    <s v="Erickson-Green"/>
    <n v="337.42"/>
    <n v="256"/>
    <x v="8"/>
    <x v="0"/>
    <s v="Danielmouth"/>
    <s v="Flagship"/>
  </r>
  <r>
    <s v="SALE92"/>
    <x v="87"/>
    <s v="CUST1007"/>
    <s v="PROD86"/>
    <s v="STORE4"/>
    <n v="1"/>
    <n v="696.53"/>
    <n v="0.17"/>
    <x v="0"/>
    <n v="696.36"/>
    <x v="68"/>
    <n v="29"/>
    <x v="1"/>
    <x v="69"/>
    <s v="West Virginia"/>
    <s v="USA"/>
    <x v="56"/>
    <x v="3"/>
    <x v="8"/>
    <s v="Taylor, Dodson and Johnston"/>
    <n v="176.07"/>
    <n v="82"/>
    <x v="5"/>
    <x v="2"/>
    <s v="Port Sharon"/>
    <s v="Online"/>
  </r>
  <r>
    <s v="SALE93"/>
    <x v="88"/>
    <s v="CUST1065"/>
    <s v="PROD19"/>
    <s v="STORE4"/>
    <n v="2"/>
    <n v="327.52"/>
    <n v="0.15"/>
    <x v="1"/>
    <n v="654.89"/>
    <x v="10"/>
    <n v="21"/>
    <x v="1"/>
    <x v="10"/>
    <s v="Nevada"/>
    <s v="USA"/>
    <x v="46"/>
    <x v="0"/>
    <x v="20"/>
    <s v="May-Reese"/>
    <n v="21.34"/>
    <n v="65"/>
    <x v="5"/>
    <x v="2"/>
    <s v="Port Sharon"/>
    <s v="Online"/>
  </r>
  <r>
    <s v="SALE94"/>
    <x v="89"/>
    <s v="CUST1298"/>
    <s v="PROD97"/>
    <s v="STORE19"/>
    <n v="2"/>
    <n v="569.36"/>
    <n v="0.01"/>
    <x v="1"/>
    <n v="1138.71"/>
    <x v="82"/>
    <n v="64"/>
    <x v="0"/>
    <x v="83"/>
    <s v="Maine"/>
    <s v="USA"/>
    <x v="0"/>
    <x v="0"/>
    <x v="0"/>
    <s v="Khan LLC"/>
    <n v="245.98"/>
    <n v="471"/>
    <x v="12"/>
    <x v="3"/>
    <s v="Vasquezborough"/>
    <s v="Online"/>
  </r>
  <r>
    <s v="SALE95"/>
    <x v="90"/>
    <s v="CUST1321"/>
    <s v="PROD99"/>
    <s v="STORE6"/>
    <n v="2"/>
    <n v="68.290000000000006"/>
    <n v="0.14000000000000001"/>
    <x v="2"/>
    <n v="136.44000000000003"/>
    <x v="83"/>
    <n v="21"/>
    <x v="1"/>
    <x v="84"/>
    <s v="Tennessee"/>
    <s v="USA"/>
    <x v="8"/>
    <x v="3"/>
    <x v="8"/>
    <s v="Campbell Ltd"/>
    <n v="201.41"/>
    <n v="146"/>
    <x v="16"/>
    <x v="3"/>
    <s v="Port Josephberg"/>
    <s v="Online"/>
  </r>
  <r>
    <s v="SALE96"/>
    <x v="91"/>
    <s v="CUST1244"/>
    <s v="PROD50"/>
    <s v="STORE10"/>
    <n v="1"/>
    <n v="842.9"/>
    <n v="0.06"/>
    <x v="2"/>
    <n v="842.84"/>
    <x v="84"/>
    <n v="19"/>
    <x v="0"/>
    <x v="85"/>
    <s v="Utah"/>
    <s v="USA"/>
    <x v="57"/>
    <x v="0"/>
    <x v="13"/>
    <s v="Smith-King"/>
    <n v="190.29"/>
    <n v="260"/>
    <x v="15"/>
    <x v="3"/>
    <s v="East Davidville"/>
    <s v="Online"/>
  </r>
  <r>
    <s v="SALE97"/>
    <x v="92"/>
    <s v="CUST1287"/>
    <s v="PROD3"/>
    <s v="STORE3"/>
    <n v="3"/>
    <n v="751.94"/>
    <n v="0.26"/>
    <x v="1"/>
    <n v="2255.56"/>
    <x v="85"/>
    <n v="22"/>
    <x v="1"/>
    <x v="86"/>
    <s v="Vermont"/>
    <s v="USA"/>
    <x v="58"/>
    <x v="4"/>
    <x v="21"/>
    <s v="Pineda Ltd"/>
    <n v="364.67"/>
    <n v="452"/>
    <x v="0"/>
    <x v="0"/>
    <s v="Hoodberg"/>
    <s v="Outlet"/>
  </r>
  <r>
    <s v="SALE98"/>
    <x v="93"/>
    <s v="CUST1131"/>
    <s v="PROD56"/>
    <s v="STORE7"/>
    <n v="4"/>
    <n v="476.28"/>
    <n v="0.17"/>
    <x v="0"/>
    <n v="1904.9499999999998"/>
    <x v="86"/>
    <n v="34"/>
    <x v="1"/>
    <x v="87"/>
    <s v="Alabama"/>
    <s v="USA"/>
    <x v="6"/>
    <x v="3"/>
    <x v="6"/>
    <s v="Hernandez, Kennedy and Porter"/>
    <n v="461.47"/>
    <n v="190"/>
    <x v="4"/>
    <x v="2"/>
    <s v="Williamsfurt"/>
    <s v="Online"/>
  </r>
  <r>
    <s v="SALE99"/>
    <x v="94"/>
    <s v="CUST1325"/>
    <s v="PROD54"/>
    <s v="STORE3"/>
    <n v="3"/>
    <n v="541.99"/>
    <n v="0.24"/>
    <x v="2"/>
    <n v="1625.73"/>
    <x v="87"/>
    <n v="60"/>
    <x v="0"/>
    <x v="88"/>
    <s v="Wisconsin"/>
    <s v="USA"/>
    <x v="59"/>
    <x v="0"/>
    <x v="11"/>
    <s v="Thompson-French"/>
    <n v="434.84"/>
    <n v="185"/>
    <x v="0"/>
    <x v="0"/>
    <s v="Hoodberg"/>
    <s v="Outlet"/>
  </r>
  <r>
    <s v="SALE100"/>
    <x v="43"/>
    <s v="CUST1369"/>
    <s v="PROD33"/>
    <s v="STORE5"/>
    <n v="2"/>
    <n v="401.5"/>
    <n v="0.18"/>
    <x v="0"/>
    <n v="802.82"/>
    <x v="88"/>
    <n v="20"/>
    <x v="1"/>
    <x v="89"/>
    <s v="Vermont"/>
    <s v="USA"/>
    <x v="9"/>
    <x v="3"/>
    <x v="6"/>
    <s v="Weiss-Watson"/>
    <n v="179.77"/>
    <n v="305"/>
    <x v="3"/>
    <x v="0"/>
    <s v="New Michaelchester"/>
    <s v="Outlet"/>
  </r>
  <r>
    <s v="SALE101"/>
    <x v="95"/>
    <s v="CUST1084"/>
    <s v="PROD25"/>
    <s v="STORE13"/>
    <n v="3"/>
    <n v="359.56"/>
    <n v="0.17"/>
    <x v="1"/>
    <n v="1078.51"/>
    <x v="42"/>
    <n v="26"/>
    <x v="1"/>
    <x v="42"/>
    <s v="Indiana"/>
    <s v="USA"/>
    <x v="60"/>
    <x v="4"/>
    <x v="11"/>
    <s v="Brown and Sons"/>
    <n v="174.02"/>
    <n v="268"/>
    <x v="13"/>
    <x v="3"/>
    <s v="Johnsonville"/>
    <s v="Flagship"/>
  </r>
  <r>
    <s v="SALE102"/>
    <x v="25"/>
    <s v="CUST1097"/>
    <s v="PROD80"/>
    <s v="STORE12"/>
    <n v="2"/>
    <n v="471.88"/>
    <n v="0.24"/>
    <x v="1"/>
    <n v="943.52"/>
    <x v="89"/>
    <n v="36"/>
    <x v="0"/>
    <x v="90"/>
    <s v="South Dakota"/>
    <s v="USA"/>
    <x v="61"/>
    <x v="3"/>
    <x v="8"/>
    <s v="Allison Ltd"/>
    <n v="143.43"/>
    <n v="58"/>
    <x v="18"/>
    <x v="0"/>
    <s v="Sabrinatown"/>
    <s v="Online"/>
  </r>
  <r>
    <s v="SALE103"/>
    <x v="96"/>
    <s v="CUST1182"/>
    <s v="PROD34"/>
    <s v="STORE4"/>
    <n v="4"/>
    <n v="925.19"/>
    <n v="0.19"/>
    <x v="1"/>
    <n v="3700.57"/>
    <x v="90"/>
    <n v="23"/>
    <x v="1"/>
    <x v="91"/>
    <s v="Oklahoma"/>
    <s v="USA"/>
    <x v="13"/>
    <x v="1"/>
    <x v="3"/>
    <s v="Lucero LLC"/>
    <n v="419.28"/>
    <n v="86"/>
    <x v="5"/>
    <x v="2"/>
    <s v="Port Sharon"/>
    <s v="Online"/>
  </r>
  <r>
    <s v="SALE104"/>
    <x v="97"/>
    <s v="CUST1029"/>
    <s v="PROD86"/>
    <s v="STORE11"/>
    <n v="2"/>
    <n v="879.63"/>
    <n v="7.0000000000000007E-2"/>
    <x v="2"/>
    <n v="1759.19"/>
    <x v="91"/>
    <n v="54"/>
    <x v="1"/>
    <x v="92"/>
    <s v="California"/>
    <s v="USA"/>
    <x v="56"/>
    <x v="3"/>
    <x v="8"/>
    <s v="Taylor, Dodson and Johnston"/>
    <n v="176.07"/>
    <n v="82"/>
    <x v="19"/>
    <x v="2"/>
    <s v="Lake Michael"/>
    <s v="Online"/>
  </r>
  <r>
    <s v="SALE105"/>
    <x v="98"/>
    <s v="CUST1002"/>
    <s v="PROD79"/>
    <s v="STORE17"/>
    <n v="2"/>
    <n v="418.23"/>
    <n v="0.28000000000000003"/>
    <x v="0"/>
    <n v="836.18000000000006"/>
    <x v="92"/>
    <n v="29"/>
    <x v="1"/>
    <x v="93"/>
    <s v="Alabama"/>
    <s v="USA"/>
    <x v="29"/>
    <x v="3"/>
    <x v="16"/>
    <s v="Ramirez-Hanson"/>
    <n v="228.53"/>
    <n v="469"/>
    <x v="1"/>
    <x v="0"/>
    <s v="Bensonhaven"/>
    <s v="Flagship"/>
  </r>
  <r>
    <s v="SALE106"/>
    <x v="99"/>
    <s v="CUST1269"/>
    <s v="PROD19"/>
    <s v="STORE18"/>
    <n v="3"/>
    <n v="551.72"/>
    <n v="0.03"/>
    <x v="2"/>
    <n v="1655.13"/>
    <x v="59"/>
    <n v="45"/>
    <x v="1"/>
    <x v="59"/>
    <s v="California"/>
    <s v="USA"/>
    <x v="46"/>
    <x v="0"/>
    <x v="20"/>
    <s v="May-Reese"/>
    <n v="21.34"/>
    <n v="65"/>
    <x v="14"/>
    <x v="3"/>
    <s v="East Stevechester"/>
    <s v="Flagship"/>
  </r>
  <r>
    <s v="SALE107"/>
    <x v="100"/>
    <s v="CUST1338"/>
    <s v="PROD86"/>
    <s v="STORE7"/>
    <n v="4"/>
    <n v="525.61"/>
    <n v="0.02"/>
    <x v="1"/>
    <n v="2102.42"/>
    <x v="93"/>
    <n v="46"/>
    <x v="1"/>
    <x v="94"/>
    <s v="Connecticut"/>
    <s v="USA"/>
    <x v="56"/>
    <x v="3"/>
    <x v="8"/>
    <s v="Taylor, Dodson and Johnston"/>
    <n v="176.07"/>
    <n v="82"/>
    <x v="4"/>
    <x v="2"/>
    <s v="Williamsfurt"/>
    <s v="Online"/>
  </r>
  <r>
    <s v="SALE108"/>
    <x v="101"/>
    <s v="CUST1041"/>
    <s v="PROD22"/>
    <s v="STORE13"/>
    <n v="3"/>
    <n v="815.3"/>
    <n v="0.03"/>
    <x v="0"/>
    <n v="2445.8699999999994"/>
    <x v="94"/>
    <n v="21"/>
    <x v="0"/>
    <x v="95"/>
    <s v="Alaska"/>
    <s v="USA"/>
    <x v="62"/>
    <x v="0"/>
    <x v="20"/>
    <s v="Flores, Pineda and Rodriguez"/>
    <n v="484.62"/>
    <n v="432"/>
    <x v="13"/>
    <x v="3"/>
    <s v="Johnsonville"/>
    <s v="Flagship"/>
  </r>
  <r>
    <s v="SALE109"/>
    <x v="102"/>
    <s v="CUST1214"/>
    <s v="PROD91"/>
    <s v="STORE0"/>
    <n v="3"/>
    <n v="376.46"/>
    <n v="0.09"/>
    <x v="2"/>
    <n v="1129.29"/>
    <x v="95"/>
    <n v="61"/>
    <x v="0"/>
    <x v="96"/>
    <s v="Montana"/>
    <s v="USA"/>
    <x v="52"/>
    <x v="4"/>
    <x v="15"/>
    <s v="Smith-Charles"/>
    <n v="438.25"/>
    <n v="496"/>
    <x v="6"/>
    <x v="3"/>
    <s v="Washingtonfurt"/>
    <s v="Flagship"/>
  </r>
  <r>
    <s v="SALE110"/>
    <x v="103"/>
    <s v="CUST1007"/>
    <s v="PROD42"/>
    <s v="STORE8"/>
    <n v="4"/>
    <n v="239.83"/>
    <n v="0.08"/>
    <x v="0"/>
    <n v="959.24"/>
    <x v="68"/>
    <n v="29"/>
    <x v="1"/>
    <x v="69"/>
    <s v="West Virginia"/>
    <s v="USA"/>
    <x v="63"/>
    <x v="1"/>
    <x v="11"/>
    <s v="Holmes LLC"/>
    <n v="450.71"/>
    <n v="389"/>
    <x v="2"/>
    <x v="1"/>
    <s v="Thompsonborough"/>
    <s v="Online"/>
  </r>
  <r>
    <s v="SALE111"/>
    <x v="104"/>
    <s v="CUST1119"/>
    <s v="PROD90"/>
    <s v="STORE3"/>
    <n v="2"/>
    <n v="845.71"/>
    <n v="0.01"/>
    <x v="1"/>
    <n v="1691.41"/>
    <x v="96"/>
    <n v="40"/>
    <x v="0"/>
    <x v="97"/>
    <s v="Tennessee"/>
    <s v="USA"/>
    <x v="64"/>
    <x v="1"/>
    <x v="11"/>
    <s v="Sharp, Taylor and Rodriguez"/>
    <n v="340.14"/>
    <n v="361"/>
    <x v="0"/>
    <x v="0"/>
    <s v="Hoodberg"/>
    <s v="Outlet"/>
  </r>
  <r>
    <s v="SALE112"/>
    <x v="105"/>
    <s v="CUST1087"/>
    <s v="PROD76"/>
    <s v="STORE13"/>
    <n v="3"/>
    <n v="948.69"/>
    <n v="0.28999999999999998"/>
    <x v="0"/>
    <n v="2845.78"/>
    <x v="97"/>
    <n v="58"/>
    <x v="1"/>
    <x v="98"/>
    <s v="South Carolina"/>
    <s v="USA"/>
    <x v="3"/>
    <x v="1"/>
    <x v="3"/>
    <s v="Larson Ltd"/>
    <n v="392.89"/>
    <n v="320"/>
    <x v="13"/>
    <x v="3"/>
    <s v="Johnsonville"/>
    <s v="Flagship"/>
  </r>
  <r>
    <s v="SALE113"/>
    <x v="106"/>
    <s v="CUST1467"/>
    <s v="PROD27"/>
    <s v="STORE10"/>
    <n v="1"/>
    <n v="281.97000000000003"/>
    <n v="0.2"/>
    <x v="1"/>
    <n v="281.77000000000004"/>
    <x v="1"/>
    <n v="63"/>
    <x v="1"/>
    <x v="1"/>
    <s v="Vermont"/>
    <s v="USA"/>
    <x v="16"/>
    <x v="3"/>
    <x v="6"/>
    <s v="Khan, Jones and Paul"/>
    <n v="254.04361702127662"/>
    <n v="378"/>
    <x v="15"/>
    <x v="3"/>
    <s v="East Davidville"/>
    <s v="Online"/>
  </r>
  <r>
    <s v="SALE114"/>
    <x v="107"/>
    <s v="CUST1152"/>
    <s v="PROD91"/>
    <s v="STORE4"/>
    <n v="2"/>
    <n v="731.01"/>
    <n v="0.05"/>
    <x v="1"/>
    <n v="1461.97"/>
    <x v="7"/>
    <n v="41"/>
    <x v="1"/>
    <x v="7"/>
    <s v="Missouri"/>
    <s v="USA"/>
    <x v="52"/>
    <x v="4"/>
    <x v="15"/>
    <s v="Smith-Charles"/>
    <n v="438.25"/>
    <n v="496"/>
    <x v="5"/>
    <x v="2"/>
    <s v="Port Sharon"/>
    <s v="Online"/>
  </r>
  <r>
    <s v="SALE115"/>
    <x v="108"/>
    <s v="CUST1257"/>
    <s v="PROD85"/>
    <s v="STORE7"/>
    <n v="4"/>
    <n v="930.85"/>
    <n v="0.13"/>
    <x v="1"/>
    <n v="3723.27"/>
    <x v="98"/>
    <n v="42"/>
    <x v="0"/>
    <x v="99"/>
    <s v="Massachusetts"/>
    <s v="USA"/>
    <x v="65"/>
    <x v="4"/>
    <x v="11"/>
    <s v="Richardson-Carrillo"/>
    <n v="119.57"/>
    <n v="210"/>
    <x v="4"/>
    <x v="2"/>
    <s v="Williamsfurt"/>
    <s v="Online"/>
  </r>
  <r>
    <s v="SALE116"/>
    <x v="109"/>
    <s v="CUST1419"/>
    <s v="PROD3"/>
    <s v="STORE8"/>
    <n v="4"/>
    <n v="770.77"/>
    <n v="0.22"/>
    <x v="0"/>
    <n v="3082.86"/>
    <x v="99"/>
    <n v="33"/>
    <x v="0"/>
    <x v="100"/>
    <s v="Mississippi"/>
    <s v="USA"/>
    <x v="58"/>
    <x v="4"/>
    <x v="21"/>
    <s v="Pineda Ltd"/>
    <n v="364.67"/>
    <n v="452"/>
    <x v="2"/>
    <x v="1"/>
    <s v="Thompsonborough"/>
    <s v="Online"/>
  </r>
  <r>
    <s v="SALE117"/>
    <x v="110"/>
    <s v="CUST1067"/>
    <s v="PROD46"/>
    <s v="STORE4"/>
    <n v="3"/>
    <n v="479.63"/>
    <n v="0.3"/>
    <x v="1"/>
    <n v="1438.59"/>
    <x v="100"/>
    <n v="58"/>
    <x v="0"/>
    <x v="101"/>
    <s v="Florida"/>
    <s v="USA"/>
    <x v="54"/>
    <x v="4"/>
    <x v="21"/>
    <s v="Kelly, Smith and Perez"/>
    <n v="167.34"/>
    <n v="296"/>
    <x v="5"/>
    <x v="2"/>
    <s v="Port Sharon"/>
    <s v="Online"/>
  </r>
  <r>
    <s v="SALE118"/>
    <x v="111"/>
    <s v="CUST1105"/>
    <s v="PROD39"/>
    <s v="STORE11"/>
    <n v="1"/>
    <n v="165"/>
    <n v="0.3"/>
    <x v="2"/>
    <n v="164.7"/>
    <x v="101"/>
    <n v="50"/>
    <x v="1"/>
    <x v="102"/>
    <s v="Florida"/>
    <s v="USA"/>
    <x v="11"/>
    <x v="1"/>
    <x v="10"/>
    <s v="Cummings and Sons"/>
    <n v="326.06"/>
    <n v="301"/>
    <x v="19"/>
    <x v="2"/>
    <s v="Lake Michael"/>
    <s v="Online"/>
  </r>
  <r>
    <s v="SALE119"/>
    <x v="112"/>
    <s v="CUST1158"/>
    <s v="PROD19"/>
    <s v="STORE8"/>
    <n v="2"/>
    <n v="151.51"/>
    <n v="0.28999999999999998"/>
    <x v="2"/>
    <n v="302.72999999999996"/>
    <x v="102"/>
    <n v="43"/>
    <x v="0"/>
    <x v="103"/>
    <s v="Vermont"/>
    <s v="USA"/>
    <x v="46"/>
    <x v="0"/>
    <x v="20"/>
    <s v="May-Reese"/>
    <n v="21.34"/>
    <n v="65"/>
    <x v="2"/>
    <x v="1"/>
    <s v="Thompsonborough"/>
    <s v="Online"/>
  </r>
  <r>
    <s v="SALE120"/>
    <x v="113"/>
    <s v="CUST1231"/>
    <s v="PROD31"/>
    <s v="STORE17"/>
    <n v="2"/>
    <n v="872.93"/>
    <n v="0.28999999999999998"/>
    <x v="2"/>
    <n v="1745.57"/>
    <x v="103"/>
    <n v="22"/>
    <x v="1"/>
    <x v="104"/>
    <s v="South Carolina"/>
    <s v="USA"/>
    <x v="45"/>
    <x v="0"/>
    <x v="0"/>
    <s v="Nolan-Snow"/>
    <n v="204.39"/>
    <n v="281"/>
    <x v="1"/>
    <x v="0"/>
    <s v="Bensonhaven"/>
    <s v="Flagship"/>
  </r>
  <r>
    <s v="SALE121"/>
    <x v="114"/>
    <s v="CUST1264"/>
    <s v="PROD22"/>
    <s v="STORE10"/>
    <n v="3"/>
    <n v="432.4"/>
    <n v="0.04"/>
    <x v="0"/>
    <n v="1297.1599999999999"/>
    <x v="104"/>
    <n v="25"/>
    <x v="0"/>
    <x v="105"/>
    <s v="Wyoming"/>
    <s v="USA"/>
    <x v="62"/>
    <x v="0"/>
    <x v="20"/>
    <s v="Flores, Pineda and Rodriguez"/>
    <n v="484.62"/>
    <n v="432"/>
    <x v="15"/>
    <x v="3"/>
    <s v="East Davidville"/>
    <s v="Online"/>
  </r>
  <r>
    <s v="SALE122"/>
    <x v="115"/>
    <s v="CUST1338"/>
    <s v="PROD50"/>
    <s v="STORE7"/>
    <n v="2"/>
    <n v="197.76"/>
    <n v="0.04"/>
    <x v="0"/>
    <n v="395.47999999999996"/>
    <x v="93"/>
    <n v="46"/>
    <x v="1"/>
    <x v="94"/>
    <s v="Connecticut"/>
    <s v="USA"/>
    <x v="57"/>
    <x v="0"/>
    <x v="13"/>
    <s v="Smith-King"/>
    <n v="190.29"/>
    <n v="260"/>
    <x v="4"/>
    <x v="2"/>
    <s v="Williamsfurt"/>
    <s v="Online"/>
  </r>
  <r>
    <s v="SALE123"/>
    <x v="116"/>
    <s v="CUST1476"/>
    <s v="PROD40"/>
    <s v="STORE2"/>
    <n v="3"/>
    <n v="334.6"/>
    <n v="0.11"/>
    <x v="1"/>
    <n v="1003.69"/>
    <x v="22"/>
    <n v="33"/>
    <x v="1"/>
    <x v="22"/>
    <s v="Oklahoma"/>
    <s v="USA"/>
    <x v="43"/>
    <x v="1"/>
    <x v="1"/>
    <s v="Taylor-Hart"/>
    <n v="38.520000000000003"/>
    <n v="378"/>
    <x v="17"/>
    <x v="2"/>
    <s v="North Nancyview"/>
    <s v="Outlet"/>
  </r>
  <r>
    <s v="SALE124"/>
    <x v="117"/>
    <s v="CUST1087"/>
    <s v="PROD14"/>
    <s v="STORE3"/>
    <n v="2"/>
    <n v="44.35"/>
    <n v="0.2"/>
    <x v="2"/>
    <n v="88.5"/>
    <x v="97"/>
    <n v="58"/>
    <x v="1"/>
    <x v="98"/>
    <s v="South Carolina"/>
    <s v="USA"/>
    <x v="66"/>
    <x v="3"/>
    <x v="6"/>
    <s v="Luna, Anderson and Bowman"/>
    <n v="48.01"/>
    <n v="439"/>
    <x v="0"/>
    <x v="0"/>
    <s v="Hoodberg"/>
    <s v="Outlet"/>
  </r>
  <r>
    <s v="SALE125"/>
    <x v="118"/>
    <s v="CUST1498"/>
    <s v="PROD8"/>
    <s v="STORE6"/>
    <n v="1"/>
    <n v="846.31"/>
    <n v="0.05"/>
    <x v="1"/>
    <n v="846.26"/>
    <x v="105"/>
    <n v="35"/>
    <x v="0"/>
    <x v="106"/>
    <s v="New Mexico"/>
    <s v="USA"/>
    <x v="67"/>
    <x v="1"/>
    <x v="1"/>
    <s v="Perez-Johnston"/>
    <n v="439.07"/>
    <n v="142"/>
    <x v="16"/>
    <x v="3"/>
    <s v="Port Josephberg"/>
    <s v="Online"/>
  </r>
  <r>
    <s v="SALE126"/>
    <x v="119"/>
    <s v="CUST1131"/>
    <s v="PROD35"/>
    <s v="STORE12"/>
    <n v="1"/>
    <n v="996.48"/>
    <n v="7.0000000000000007E-2"/>
    <x v="2"/>
    <n v="996.41"/>
    <x v="86"/>
    <n v="34"/>
    <x v="1"/>
    <x v="87"/>
    <s v="Alabama"/>
    <s v="USA"/>
    <x v="68"/>
    <x v="3"/>
    <x v="16"/>
    <s v="Jones LLC"/>
    <n v="382.22"/>
    <n v="329"/>
    <x v="18"/>
    <x v="0"/>
    <s v="Sabrinatown"/>
    <s v="Online"/>
  </r>
  <r>
    <s v="SALE127"/>
    <x v="120"/>
    <s v="CUST1277"/>
    <s v="PROD93"/>
    <s v="STORE6"/>
    <n v="3"/>
    <n v="949.19"/>
    <n v="0.03"/>
    <x v="2"/>
    <n v="2847.54"/>
    <x v="106"/>
    <n v="22"/>
    <x v="1"/>
    <x v="107"/>
    <s v="Colorado"/>
    <s v="USA"/>
    <x v="47"/>
    <x v="1"/>
    <x v="3"/>
    <s v="Martin LLC"/>
    <n v="377.52"/>
    <n v="485"/>
    <x v="16"/>
    <x v="3"/>
    <s v="Port Josephberg"/>
    <s v="Online"/>
  </r>
  <r>
    <s v="SALE128"/>
    <x v="121"/>
    <s v="CUST1397"/>
    <s v="PROD94"/>
    <s v="STORE9"/>
    <n v="2"/>
    <n v="724.97"/>
    <n v="0.1"/>
    <x v="0"/>
    <n v="1449.8400000000001"/>
    <x v="107"/>
    <n v="62"/>
    <x v="1"/>
    <x v="92"/>
    <s v="Kansas"/>
    <s v="USA"/>
    <x v="32"/>
    <x v="2"/>
    <x v="18"/>
    <s v="Hoffman-Williams"/>
    <n v="358.47"/>
    <n v="213"/>
    <x v="11"/>
    <x v="2"/>
    <s v="East Johnstad"/>
    <s v="Flagship"/>
  </r>
  <r>
    <s v="SALE129"/>
    <x v="122"/>
    <s v="CUST1315"/>
    <s v="PROD1"/>
    <s v="STORE16"/>
    <n v="1"/>
    <n v="783.25"/>
    <n v="0.3"/>
    <x v="0"/>
    <n v="782.95"/>
    <x v="108"/>
    <n v="49"/>
    <x v="0"/>
    <x v="108"/>
    <s v="Massachusetts"/>
    <s v="USA"/>
    <x v="55"/>
    <x v="4"/>
    <x v="12"/>
    <s v="Terry-Moore"/>
    <n v="342.56"/>
    <n v="181"/>
    <x v="9"/>
    <x v="1"/>
    <s v="New Jimmymouth"/>
    <s v="Flagship"/>
  </r>
  <r>
    <s v="SALE130"/>
    <x v="123"/>
    <s v="CUST1343"/>
    <s v="PROD17"/>
    <s v="STORE3"/>
    <n v="1"/>
    <n v="942.38"/>
    <n v="0.17"/>
    <x v="0"/>
    <n v="942.21"/>
    <x v="109"/>
    <n v="38"/>
    <x v="0"/>
    <x v="109"/>
    <s v="Virginia"/>
    <s v="USA"/>
    <x v="53"/>
    <x v="0"/>
    <x v="11"/>
    <s v="Ford, Murphy and Wilson"/>
    <n v="144.53"/>
    <n v="367"/>
    <x v="0"/>
    <x v="0"/>
    <s v="Hoodberg"/>
    <s v="Outlet"/>
  </r>
  <r>
    <s v="SALE131"/>
    <x v="124"/>
    <s v="CUST1496"/>
    <s v="PROD51"/>
    <s v="STORE11"/>
    <n v="3"/>
    <n v="298.35000000000002"/>
    <n v="0.05"/>
    <x v="2"/>
    <n v="895.00000000000011"/>
    <x v="110"/>
    <n v="56"/>
    <x v="0"/>
    <x v="110"/>
    <s v="Ohio"/>
    <s v="USA"/>
    <x v="69"/>
    <x v="1"/>
    <x v="11"/>
    <s v="Bautista, Green and Hale"/>
    <n v="88.49"/>
    <n v="246"/>
    <x v="19"/>
    <x v="2"/>
    <s v="Lake Michael"/>
    <s v="Online"/>
  </r>
  <r>
    <s v="SALE132"/>
    <x v="125"/>
    <s v="CUST1164"/>
    <s v="PROD48"/>
    <s v="STORE12"/>
    <n v="4"/>
    <n v="950.04"/>
    <n v="0.13"/>
    <x v="1"/>
    <n v="3800.0299999999997"/>
    <x v="111"/>
    <n v="39"/>
    <x v="1"/>
    <x v="111"/>
    <s v="Georgia"/>
    <s v="USA"/>
    <x v="70"/>
    <x v="1"/>
    <x v="11"/>
    <s v="Byrd, Stewart and Valdez"/>
    <n v="177.98"/>
    <n v="103"/>
    <x v="18"/>
    <x v="0"/>
    <s v="Sabrinatown"/>
    <s v="Online"/>
  </r>
  <r>
    <s v="SALE133"/>
    <x v="126"/>
    <s v="CUST1329"/>
    <s v="PROD57"/>
    <s v="STORE4"/>
    <n v="2"/>
    <n v="267.19"/>
    <n v="7.0000000000000007E-2"/>
    <x v="0"/>
    <n v="534.30999999999995"/>
    <x v="112"/>
    <n v="62"/>
    <x v="1"/>
    <x v="112"/>
    <s v="Minnesota"/>
    <s v="USA"/>
    <x v="71"/>
    <x v="0"/>
    <x v="13"/>
    <s v="Atkinson, Camacho and Oliver"/>
    <n v="30.62"/>
    <n v="138"/>
    <x v="5"/>
    <x v="2"/>
    <s v="Port Sharon"/>
    <s v="Online"/>
  </r>
  <r>
    <s v="SALE134"/>
    <x v="127"/>
    <s v="CUST1201"/>
    <s v="PROD87"/>
    <s v="STORE15"/>
    <n v="4"/>
    <n v="72.63"/>
    <n v="0.06"/>
    <x v="1"/>
    <n v="290.45999999999998"/>
    <x v="113"/>
    <n v="25"/>
    <x v="1"/>
    <x v="113"/>
    <s v="Michigan"/>
    <s v="USA"/>
    <x v="72"/>
    <x v="3"/>
    <x v="16"/>
    <s v="Aguilar, Horton and Lewis"/>
    <n v="371.38"/>
    <n v="220"/>
    <x v="10"/>
    <x v="0"/>
    <s v="East Jenniferstad"/>
    <s v="Flagship"/>
  </r>
  <r>
    <s v="SALE135"/>
    <x v="128"/>
    <s v="CUST1427"/>
    <s v="PROD53"/>
    <s v="STORE5"/>
    <n v="3"/>
    <n v="576.52"/>
    <n v="0.22"/>
    <x v="2"/>
    <n v="1729.34"/>
    <x v="114"/>
    <n v="18"/>
    <x v="1"/>
    <x v="114"/>
    <s v="Maine"/>
    <s v="USA"/>
    <x v="27"/>
    <x v="4"/>
    <x v="14"/>
    <s v="Hamilton, Woods and Walker"/>
    <n v="386.56"/>
    <n v="125"/>
    <x v="3"/>
    <x v="0"/>
    <s v="New Michaelchester"/>
    <s v="Outlet"/>
  </r>
  <r>
    <s v="SALE136"/>
    <x v="129"/>
    <s v="CUST1349"/>
    <s v="PROD71"/>
    <s v="STORE9"/>
    <n v="3"/>
    <n v="849.36"/>
    <n v="0.03"/>
    <x v="0"/>
    <n v="2548.0499999999997"/>
    <x v="115"/>
    <n v="31"/>
    <x v="0"/>
    <x v="115"/>
    <s v="Alaska"/>
    <s v="USA"/>
    <x v="51"/>
    <x v="2"/>
    <x v="4"/>
    <s v="Hopkins Ltd"/>
    <n v="214.32"/>
    <n v="383"/>
    <x v="11"/>
    <x v="2"/>
    <s v="East Johnstad"/>
    <s v="Flagship"/>
  </r>
  <r>
    <s v="SALE137"/>
    <x v="130"/>
    <s v="CUST1473"/>
    <s v="PROD50"/>
    <s v="STORE6"/>
    <n v="1"/>
    <n v="245.85"/>
    <n v="0.18"/>
    <x v="2"/>
    <n v="245.67"/>
    <x v="116"/>
    <n v="53"/>
    <x v="0"/>
    <x v="116"/>
    <s v="Wisconsin"/>
    <s v="USA"/>
    <x v="57"/>
    <x v="0"/>
    <x v="13"/>
    <s v="Smith-King"/>
    <n v="190.29"/>
    <n v="260"/>
    <x v="16"/>
    <x v="3"/>
    <s v="Port Josephberg"/>
    <s v="Online"/>
  </r>
  <r>
    <s v="SALE138"/>
    <x v="53"/>
    <s v="CUST1178"/>
    <s v="PROD97"/>
    <s v="STORE10"/>
    <n v="3"/>
    <n v="237.68"/>
    <n v="0.1"/>
    <x v="2"/>
    <n v="712.93999999999994"/>
    <x v="117"/>
    <n v="33"/>
    <x v="1"/>
    <x v="117"/>
    <s v="South Carolina"/>
    <s v="USA"/>
    <x v="0"/>
    <x v="0"/>
    <x v="0"/>
    <s v="Khan LLC"/>
    <n v="245.98"/>
    <n v="471"/>
    <x v="15"/>
    <x v="3"/>
    <s v="East Davidville"/>
    <s v="Online"/>
  </r>
  <r>
    <s v="SALE139"/>
    <x v="131"/>
    <s v="CUST1337"/>
    <s v="PROD71"/>
    <s v="STORE14"/>
    <n v="4"/>
    <n v="715.85"/>
    <n v="0.25"/>
    <x v="1"/>
    <n v="2863.15"/>
    <x v="118"/>
    <n v="40"/>
    <x v="1"/>
    <x v="118"/>
    <s v="North Carolina"/>
    <s v="USA"/>
    <x v="51"/>
    <x v="2"/>
    <x v="4"/>
    <s v="Hopkins Ltd"/>
    <n v="214.32"/>
    <n v="383"/>
    <x v="7"/>
    <x v="2"/>
    <s v="Christopherland"/>
    <s v="Outlet"/>
  </r>
  <r>
    <s v="SALE140"/>
    <x v="65"/>
    <s v="CUST1171"/>
    <s v="PROD90"/>
    <s v="STORE5"/>
    <n v="2"/>
    <n v="478.85"/>
    <n v="0.01"/>
    <x v="2"/>
    <n v="957.69"/>
    <x v="119"/>
    <n v="44"/>
    <x v="1"/>
    <x v="119"/>
    <s v="Indiana"/>
    <s v="USA"/>
    <x v="64"/>
    <x v="1"/>
    <x v="11"/>
    <s v="Sharp, Taylor and Rodriguez"/>
    <n v="340.14"/>
    <n v="361"/>
    <x v="3"/>
    <x v="0"/>
    <s v="New Michaelchester"/>
    <s v="Outlet"/>
  </r>
  <r>
    <s v="SALE141"/>
    <x v="132"/>
    <s v="CUST1113"/>
    <s v="PROD47"/>
    <s v="STORE0"/>
    <n v="1"/>
    <n v="503.95"/>
    <n v="0.26"/>
    <x v="2"/>
    <n v="503.69"/>
    <x v="120"/>
    <n v="51"/>
    <x v="0"/>
    <x v="120"/>
    <s v="New Mexico"/>
    <s v="USA"/>
    <x v="44"/>
    <x v="2"/>
    <x v="19"/>
    <s v="Cook Inc"/>
    <n v="254.04361702127662"/>
    <n v="431"/>
    <x v="6"/>
    <x v="3"/>
    <s v="Washingtonfurt"/>
    <s v="Flagship"/>
  </r>
  <r>
    <s v="SALE142"/>
    <x v="133"/>
    <s v="CUST1399"/>
    <s v="PROD66"/>
    <s v="STORE12"/>
    <n v="2"/>
    <n v="975.48"/>
    <n v="0.26"/>
    <x v="2"/>
    <n v="1950.7"/>
    <x v="121"/>
    <n v="27"/>
    <x v="0"/>
    <x v="121"/>
    <s v="Maine"/>
    <s v="USA"/>
    <x v="73"/>
    <x v="2"/>
    <x v="4"/>
    <s v="Torres, Spencer and Potter"/>
    <n v="340.39"/>
    <n v="177"/>
    <x v="18"/>
    <x v="0"/>
    <s v="Sabrinatown"/>
    <s v="Online"/>
  </r>
  <r>
    <s v="SALE143"/>
    <x v="119"/>
    <s v="CUST1401"/>
    <s v="PROD34"/>
    <s v="STORE16"/>
    <n v="4"/>
    <n v="450.12"/>
    <n v="0.28999999999999998"/>
    <x v="2"/>
    <n v="1800.19"/>
    <x v="122"/>
    <n v="51"/>
    <x v="1"/>
    <x v="122"/>
    <s v="Nevada"/>
    <s v="USA"/>
    <x v="13"/>
    <x v="1"/>
    <x v="3"/>
    <s v="Lucero LLC"/>
    <n v="419.28"/>
    <n v="86"/>
    <x v="9"/>
    <x v="1"/>
    <s v="New Jimmymouth"/>
    <s v="Flagship"/>
  </r>
  <r>
    <s v="SALE144"/>
    <x v="134"/>
    <s v="CUST1435"/>
    <s v="PROD36"/>
    <s v="STORE8"/>
    <n v="3"/>
    <n v="237.24"/>
    <n v="0.24"/>
    <x v="1"/>
    <n v="711.48"/>
    <x v="15"/>
    <n v="37"/>
    <x v="1"/>
    <x v="15"/>
    <s v="Idaho"/>
    <s v="USA"/>
    <x v="14"/>
    <x v="4"/>
    <x v="12"/>
    <s v="Smith-Mills"/>
    <n v="223.43"/>
    <n v="154"/>
    <x v="2"/>
    <x v="1"/>
    <s v="Thompsonborough"/>
    <s v="Online"/>
  </r>
  <r>
    <s v="SALE145"/>
    <x v="135"/>
    <s v="CUST1459"/>
    <s v="PROD54"/>
    <s v="STORE15"/>
    <n v="2"/>
    <n v="536.84"/>
    <n v="0.09"/>
    <x v="2"/>
    <n v="1073.5900000000001"/>
    <x v="123"/>
    <n v="29"/>
    <x v="1"/>
    <x v="123"/>
    <s v="South Carolina"/>
    <s v="USA"/>
    <x v="59"/>
    <x v="0"/>
    <x v="11"/>
    <s v="Thompson-French"/>
    <n v="434.84"/>
    <n v="185"/>
    <x v="10"/>
    <x v="0"/>
    <s v="East Jenniferstad"/>
    <s v="Flagship"/>
  </r>
  <r>
    <s v="SALE146"/>
    <x v="71"/>
    <s v="CUST1443"/>
    <s v="PROD36"/>
    <s v="STORE19"/>
    <n v="3"/>
    <n v="584.41"/>
    <n v="0"/>
    <x v="2"/>
    <n v="1753.23"/>
    <x v="13"/>
    <n v="51"/>
    <x v="0"/>
    <x v="13"/>
    <s v="Texas"/>
    <s v="USA"/>
    <x v="14"/>
    <x v="4"/>
    <x v="12"/>
    <s v="Smith-Mills"/>
    <n v="223.43"/>
    <n v="154"/>
    <x v="12"/>
    <x v="3"/>
    <s v="Vasquezborough"/>
    <s v="Online"/>
  </r>
  <r>
    <s v="SALE147"/>
    <x v="136"/>
    <s v="CUST1294"/>
    <s v="PROD82"/>
    <s v="STORE19"/>
    <n v="1"/>
    <n v="653.87"/>
    <n v="0.14000000000000001"/>
    <x v="1"/>
    <n v="653.73"/>
    <x v="124"/>
    <n v="29"/>
    <x v="0"/>
    <x v="124"/>
    <s v="Montana"/>
    <s v="USA"/>
    <x v="74"/>
    <x v="0"/>
    <x v="13"/>
    <s v="Reese-Watson"/>
    <n v="152.91999999999999"/>
    <n v="281"/>
    <x v="12"/>
    <x v="3"/>
    <s v="Vasquezborough"/>
    <s v="Online"/>
  </r>
  <r>
    <s v="SALE148"/>
    <x v="35"/>
    <s v="CUST1493"/>
    <s v="PROD87"/>
    <s v="STORE0"/>
    <n v="1"/>
    <n v="652.03"/>
    <n v="0.27"/>
    <x v="0"/>
    <n v="651.76"/>
    <x v="4"/>
    <n v="28"/>
    <x v="0"/>
    <x v="4"/>
    <s v="Alabama"/>
    <s v="USA"/>
    <x v="72"/>
    <x v="3"/>
    <x v="16"/>
    <s v="Aguilar, Horton and Lewis"/>
    <n v="371.38"/>
    <n v="220"/>
    <x v="6"/>
    <x v="3"/>
    <s v="Washingtonfurt"/>
    <s v="Flagship"/>
  </r>
  <r>
    <s v="SALE149"/>
    <x v="137"/>
    <s v="CUST1093"/>
    <s v="PROD5"/>
    <s v="STORE12"/>
    <n v="3"/>
    <n v="513.36"/>
    <n v="7.0000000000000007E-2"/>
    <x v="2"/>
    <n v="1540.01"/>
    <x v="125"/>
    <n v="28"/>
    <x v="1"/>
    <x v="125"/>
    <s v="South Carolina"/>
    <s v="USA"/>
    <x v="23"/>
    <x v="4"/>
    <x v="11"/>
    <s v="Baldwin, Garza and Gonzalez"/>
    <n v="261"/>
    <n v="59"/>
    <x v="18"/>
    <x v="0"/>
    <s v="Sabrinatown"/>
    <s v="Online"/>
  </r>
  <r>
    <s v="SALE150"/>
    <x v="138"/>
    <s v="CUST1068"/>
    <s v="PROD52"/>
    <s v="STORE5"/>
    <n v="4"/>
    <n v="355.64"/>
    <n v="0.16"/>
    <x v="2"/>
    <n v="1422.3999999999999"/>
    <x v="126"/>
    <n v="24"/>
    <x v="1"/>
    <x v="126"/>
    <s v="Indiana"/>
    <s v="USA"/>
    <x v="40"/>
    <x v="0"/>
    <x v="0"/>
    <s v="Harris Inc"/>
    <n v="212.26"/>
    <n v="82"/>
    <x v="3"/>
    <x v="0"/>
    <s v="New Michaelchester"/>
    <s v="Outlet"/>
  </r>
  <r>
    <s v="SALE151"/>
    <x v="139"/>
    <s v="CUST1022"/>
    <s v="PROD13"/>
    <s v="STORE8"/>
    <n v="4"/>
    <n v="535.4"/>
    <n v="0.26"/>
    <x v="1"/>
    <n v="2141.3399999999997"/>
    <x v="127"/>
    <n v="33"/>
    <x v="1"/>
    <x v="127"/>
    <s v="Hawaii"/>
    <s v="USA"/>
    <x v="26"/>
    <x v="1"/>
    <x v="11"/>
    <s v="Dawson-Perkins"/>
    <n v="242.23"/>
    <n v="453"/>
    <x v="2"/>
    <x v="1"/>
    <s v="Thompsonborough"/>
    <s v="Online"/>
  </r>
  <r>
    <s v="SALE152"/>
    <x v="104"/>
    <s v="CUST1243"/>
    <s v="PROD69"/>
    <s v="STORE19"/>
    <n v="2"/>
    <n v="108.74"/>
    <n v="0.11"/>
    <x v="1"/>
    <n v="217.36999999999998"/>
    <x v="128"/>
    <n v="56"/>
    <x v="1"/>
    <x v="128"/>
    <s v="Texas"/>
    <s v="USA"/>
    <x v="20"/>
    <x v="4"/>
    <x v="14"/>
    <s v="Fitzpatrick Ltd"/>
    <n v="218.22"/>
    <n v="224"/>
    <x v="12"/>
    <x v="3"/>
    <s v="Vasquezborough"/>
    <s v="Online"/>
  </r>
  <r>
    <s v="SALE153"/>
    <x v="140"/>
    <s v="CUST1314"/>
    <s v="PROD11"/>
    <s v="STORE19"/>
    <n v="3"/>
    <n v="591.98"/>
    <n v="0.16"/>
    <x v="0"/>
    <n v="1775.78"/>
    <x v="129"/>
    <n v="53"/>
    <x v="1"/>
    <x v="129"/>
    <s v="Washington"/>
    <s v="USA"/>
    <x v="75"/>
    <x v="1"/>
    <x v="11"/>
    <s v="Gibson, Hobbs and Weaver"/>
    <n v="449.4"/>
    <n v="273.49484536082474"/>
    <x v="12"/>
    <x v="3"/>
    <s v="Vasquezborough"/>
    <s v="Online"/>
  </r>
  <r>
    <s v="SALE154"/>
    <x v="141"/>
    <s v="CUST1405"/>
    <s v="PROD48"/>
    <s v="STORE2"/>
    <n v="1"/>
    <n v="345.06"/>
    <n v="0.13"/>
    <x v="2"/>
    <n v="344.93"/>
    <x v="130"/>
    <n v="18"/>
    <x v="1"/>
    <x v="130"/>
    <s v="Louisiana"/>
    <s v="USA"/>
    <x v="70"/>
    <x v="1"/>
    <x v="11"/>
    <s v="Byrd, Stewart and Valdez"/>
    <n v="177.98"/>
    <n v="103"/>
    <x v="17"/>
    <x v="2"/>
    <s v="North Nancyview"/>
    <s v="Outlet"/>
  </r>
  <r>
    <s v="SALE155"/>
    <x v="142"/>
    <s v="CUST1307"/>
    <s v="PROD93"/>
    <s v="STORE12"/>
    <n v="4"/>
    <n v="986.41"/>
    <n v="0.22"/>
    <x v="0"/>
    <n v="3945.42"/>
    <x v="131"/>
    <n v="56"/>
    <x v="1"/>
    <x v="131"/>
    <s v="Alabama"/>
    <s v="USA"/>
    <x v="47"/>
    <x v="1"/>
    <x v="3"/>
    <s v="Martin LLC"/>
    <n v="377.52"/>
    <n v="485"/>
    <x v="18"/>
    <x v="0"/>
    <s v="Sabrinatown"/>
    <s v="Online"/>
  </r>
  <r>
    <s v="SALE156"/>
    <x v="143"/>
    <s v="CUST1319"/>
    <s v="PROD49"/>
    <s v="STORE0"/>
    <n v="2"/>
    <n v="921.52"/>
    <n v="0"/>
    <x v="1"/>
    <n v="1843.04"/>
    <x v="132"/>
    <n v="54"/>
    <x v="0"/>
    <x v="132"/>
    <s v="Mississippi"/>
    <s v="USA"/>
    <x v="2"/>
    <x v="2"/>
    <x v="2"/>
    <s v="Sullivan and Sons"/>
    <n v="43.29"/>
    <n v="267"/>
    <x v="6"/>
    <x v="3"/>
    <s v="Washingtonfurt"/>
    <s v="Flagship"/>
  </r>
  <r>
    <s v="SALE157"/>
    <x v="144"/>
    <s v="CUST1097"/>
    <s v="PROD55"/>
    <s v="STORE5"/>
    <n v="1"/>
    <n v="83.1"/>
    <n v="0.04"/>
    <x v="1"/>
    <n v="83.059999999999988"/>
    <x v="89"/>
    <n v="36"/>
    <x v="0"/>
    <x v="90"/>
    <s v="South Dakota"/>
    <s v="USA"/>
    <x v="76"/>
    <x v="3"/>
    <x v="6"/>
    <s v="Hatfield, Baird and Torres"/>
    <n v="81.75"/>
    <n v="273.49484536082474"/>
    <x v="3"/>
    <x v="0"/>
    <s v="New Michaelchester"/>
    <s v="Outlet"/>
  </r>
  <r>
    <s v="SALE158"/>
    <x v="145"/>
    <s v="CUST1369"/>
    <s v="PROD28"/>
    <s v="STORE11"/>
    <n v="2"/>
    <n v="60.98"/>
    <n v="0.23"/>
    <x v="1"/>
    <n v="121.72999999999999"/>
    <x v="88"/>
    <n v="20"/>
    <x v="1"/>
    <x v="89"/>
    <s v="Vermont"/>
    <s v="USA"/>
    <x v="77"/>
    <x v="0"/>
    <x v="11"/>
    <s v="Burns-Hansen"/>
    <n v="38.76"/>
    <n v="137"/>
    <x v="19"/>
    <x v="2"/>
    <s v="Lake Michael"/>
    <s v="Online"/>
  </r>
  <r>
    <s v="SALE159"/>
    <x v="146"/>
    <s v="CUST1394"/>
    <s v="PROD89"/>
    <s v="STORE16"/>
    <n v="2"/>
    <n v="122.23"/>
    <n v="0.21"/>
    <x v="2"/>
    <n v="244.25"/>
    <x v="133"/>
    <n v="43"/>
    <x v="1"/>
    <x v="133"/>
    <s v="Connecticut"/>
    <s v="USA"/>
    <x v="41"/>
    <x v="2"/>
    <x v="19"/>
    <s v="Taylor-Elliott"/>
    <n v="183.04"/>
    <n v="457"/>
    <x v="9"/>
    <x v="1"/>
    <s v="New Jimmymouth"/>
    <s v="Flagship"/>
  </r>
  <r>
    <s v="SALE160"/>
    <x v="147"/>
    <s v="CUST1020"/>
    <s v="PROD70"/>
    <s v="STORE18"/>
    <n v="2"/>
    <n v="623.38"/>
    <n v="0.13"/>
    <x v="0"/>
    <n v="1246.6299999999999"/>
    <x v="134"/>
    <n v="59"/>
    <x v="0"/>
    <x v="134"/>
    <s v="Delaware"/>
    <s v="USA"/>
    <x v="7"/>
    <x v="3"/>
    <x v="7"/>
    <s v="Duran Group"/>
    <n v="138.05000000000001"/>
    <n v="89"/>
    <x v="14"/>
    <x v="3"/>
    <s v="East Stevechester"/>
    <s v="Flagship"/>
  </r>
  <r>
    <s v="SALE161"/>
    <x v="148"/>
    <s v="CUST1058"/>
    <s v="PROD70"/>
    <s v="STORE0"/>
    <n v="1"/>
    <n v="479.58"/>
    <n v="0.05"/>
    <x v="1"/>
    <n v="479.53"/>
    <x v="62"/>
    <n v="51"/>
    <x v="0"/>
    <x v="63"/>
    <s v="Maryland"/>
    <s v="USA"/>
    <x v="7"/>
    <x v="3"/>
    <x v="7"/>
    <s v="Duran Group"/>
    <n v="138.05000000000001"/>
    <n v="89"/>
    <x v="6"/>
    <x v="3"/>
    <s v="Washingtonfurt"/>
    <s v="Flagship"/>
  </r>
  <r>
    <s v="SALE162"/>
    <x v="149"/>
    <s v="CUST1298"/>
    <s v="PROD73"/>
    <s v="STORE6"/>
    <n v="3"/>
    <n v="369.32"/>
    <n v="0.14000000000000001"/>
    <x v="1"/>
    <n v="1107.82"/>
    <x v="82"/>
    <n v="64"/>
    <x v="0"/>
    <x v="83"/>
    <s v="Maine"/>
    <s v="USA"/>
    <x v="78"/>
    <x v="0"/>
    <x v="0"/>
    <s v="French Ltd"/>
    <n v="107.06"/>
    <n v="359"/>
    <x v="16"/>
    <x v="3"/>
    <s v="Port Josephberg"/>
    <s v="Online"/>
  </r>
  <r>
    <s v="SALE163"/>
    <x v="103"/>
    <s v="CUST1076"/>
    <s v="PROD32"/>
    <s v="STORE1"/>
    <n v="1"/>
    <n v="488.31"/>
    <n v="0.03"/>
    <x v="1"/>
    <n v="488.28000000000003"/>
    <x v="135"/>
    <n v="37"/>
    <x v="0"/>
    <x v="135"/>
    <s v="Oklahoma"/>
    <s v="USA"/>
    <x v="79"/>
    <x v="2"/>
    <x v="18"/>
    <s v="Griffin Ltd"/>
    <n v="283.83"/>
    <n v="244"/>
    <x v="8"/>
    <x v="0"/>
    <s v="Danielmouth"/>
    <s v="Flagship"/>
  </r>
  <r>
    <s v="SALE164"/>
    <x v="150"/>
    <s v="CUST1276"/>
    <s v="PROD54"/>
    <s v="STORE12"/>
    <n v="4"/>
    <n v="164.04"/>
    <n v="0.26"/>
    <x v="0"/>
    <n v="655.9"/>
    <x v="16"/>
    <n v="38"/>
    <x v="0"/>
    <x v="16"/>
    <s v="Nevada"/>
    <s v="USA"/>
    <x v="59"/>
    <x v="0"/>
    <x v="11"/>
    <s v="Thompson-French"/>
    <n v="434.84"/>
    <n v="185"/>
    <x v="18"/>
    <x v="0"/>
    <s v="Sabrinatown"/>
    <s v="Online"/>
  </r>
  <r>
    <s v="SALE165"/>
    <x v="151"/>
    <s v="CUST1073"/>
    <s v="PROD10"/>
    <s v="STORE17"/>
    <n v="3"/>
    <n v="707.95"/>
    <n v="0.18"/>
    <x v="1"/>
    <n v="2123.6700000000005"/>
    <x v="136"/>
    <n v="56"/>
    <x v="1"/>
    <x v="136"/>
    <s v="West Virginia"/>
    <s v="USA"/>
    <x v="31"/>
    <x v="3"/>
    <x v="8"/>
    <s v="Hamilton Group"/>
    <n v="298.86"/>
    <n v="308"/>
    <x v="1"/>
    <x v="0"/>
    <s v="Bensonhaven"/>
    <s v="Flagship"/>
  </r>
  <r>
    <s v="SALE166"/>
    <x v="152"/>
    <s v="CUST1295"/>
    <s v="PROD69"/>
    <s v="STORE8"/>
    <n v="4"/>
    <n v="714.47"/>
    <n v="0.18"/>
    <x v="2"/>
    <n v="2857.7000000000003"/>
    <x v="137"/>
    <n v="19"/>
    <x v="1"/>
    <x v="137"/>
    <s v="Kansas"/>
    <s v="USA"/>
    <x v="20"/>
    <x v="4"/>
    <x v="14"/>
    <s v="Fitzpatrick Ltd"/>
    <n v="218.22"/>
    <n v="224"/>
    <x v="2"/>
    <x v="1"/>
    <s v="Thompsonborough"/>
    <s v="Online"/>
  </r>
  <r>
    <s v="SALE167"/>
    <x v="153"/>
    <s v="CUST1415"/>
    <s v="PROD79"/>
    <s v="STORE7"/>
    <n v="4"/>
    <n v="422.09"/>
    <n v="0.04"/>
    <x v="0"/>
    <n v="1688.32"/>
    <x v="138"/>
    <n v="26"/>
    <x v="1"/>
    <x v="138"/>
    <s v="Alaska"/>
    <s v="USA"/>
    <x v="29"/>
    <x v="3"/>
    <x v="16"/>
    <s v="Ramirez-Hanson"/>
    <n v="228.53"/>
    <n v="469"/>
    <x v="4"/>
    <x v="2"/>
    <s v="Williamsfurt"/>
    <s v="Online"/>
  </r>
  <r>
    <s v="SALE168"/>
    <x v="55"/>
    <s v="CUST1108"/>
    <s v="PROD30"/>
    <s v="STORE9"/>
    <n v="1"/>
    <n v="998.19"/>
    <n v="0.2"/>
    <x v="0"/>
    <n v="997.99"/>
    <x v="139"/>
    <n v="38"/>
    <x v="0"/>
    <x v="139"/>
    <s v="New Hampshire"/>
    <s v="USA"/>
    <x v="37"/>
    <x v="3"/>
    <x v="8"/>
    <s v="Stevens, Fernandez and Martin"/>
    <n v="19.52"/>
    <n v="57"/>
    <x v="11"/>
    <x v="2"/>
    <s v="East Johnstad"/>
    <s v="Flagship"/>
  </r>
  <r>
    <s v="SALE169"/>
    <x v="154"/>
    <s v="CUST1373"/>
    <s v="PROD72"/>
    <s v="STORE7"/>
    <n v="2"/>
    <n v="343.42"/>
    <n v="0.12"/>
    <x v="2"/>
    <n v="686.72"/>
    <x v="140"/>
    <n v="37"/>
    <x v="1"/>
    <x v="140"/>
    <s v="Maine"/>
    <s v="USA"/>
    <x v="18"/>
    <x v="0"/>
    <x v="13"/>
    <s v="Davis PLC"/>
    <n v="477.61"/>
    <n v="300"/>
    <x v="4"/>
    <x v="2"/>
    <s v="Williamsfurt"/>
    <s v="Online"/>
  </r>
  <r>
    <s v="SALE170"/>
    <x v="155"/>
    <s v="CUST1256"/>
    <s v="PROD34"/>
    <s v="STORE6"/>
    <n v="1"/>
    <n v="152.16999999999999"/>
    <n v="0.28000000000000003"/>
    <x v="2"/>
    <n v="151.88999999999999"/>
    <x v="141"/>
    <n v="57"/>
    <x v="0"/>
    <x v="141"/>
    <s v="Arkansas"/>
    <s v="USA"/>
    <x v="13"/>
    <x v="1"/>
    <x v="3"/>
    <s v="Lucero LLC"/>
    <n v="419.28"/>
    <n v="86"/>
    <x v="16"/>
    <x v="3"/>
    <s v="Port Josephberg"/>
    <s v="Online"/>
  </r>
  <r>
    <s v="SALE171"/>
    <x v="156"/>
    <s v="CUST1175"/>
    <s v="PROD49"/>
    <s v="STORE11"/>
    <n v="1"/>
    <n v="325.08"/>
    <n v="0.26"/>
    <x v="1"/>
    <n v="324.82"/>
    <x v="142"/>
    <n v="56"/>
    <x v="0"/>
    <x v="142"/>
    <s v="Hawaii"/>
    <s v="USA"/>
    <x v="2"/>
    <x v="2"/>
    <x v="2"/>
    <s v="Sullivan and Sons"/>
    <n v="43.29"/>
    <n v="267"/>
    <x v="19"/>
    <x v="2"/>
    <s v="Lake Michael"/>
    <s v="Online"/>
  </r>
  <r>
    <s v="SALE172"/>
    <x v="157"/>
    <s v="CUST1344"/>
    <s v="PROD89"/>
    <s v="STORE10"/>
    <n v="2"/>
    <n v="827.92"/>
    <n v="0.25"/>
    <x v="2"/>
    <n v="1655.59"/>
    <x v="33"/>
    <n v="39"/>
    <x v="0"/>
    <x v="33"/>
    <s v="New Mexico"/>
    <s v="USA"/>
    <x v="41"/>
    <x v="2"/>
    <x v="19"/>
    <s v="Taylor-Elliott"/>
    <n v="183.04"/>
    <n v="457"/>
    <x v="15"/>
    <x v="3"/>
    <s v="East Davidville"/>
    <s v="Online"/>
  </r>
  <r>
    <s v="SALE173"/>
    <x v="158"/>
    <s v="CUST1485"/>
    <s v="PROD26"/>
    <s v="STORE2"/>
    <n v="2"/>
    <n v="593.47"/>
    <n v="0.1"/>
    <x v="2"/>
    <n v="1186.8400000000001"/>
    <x v="143"/>
    <n v="46"/>
    <x v="1"/>
    <x v="143"/>
    <s v="Virginia"/>
    <s v="USA"/>
    <x v="33"/>
    <x v="1"/>
    <x v="1"/>
    <s v="Reed-Schmidt"/>
    <n v="322.41000000000003"/>
    <n v="213"/>
    <x v="17"/>
    <x v="2"/>
    <s v="North Nancyview"/>
    <s v="Outlet"/>
  </r>
  <r>
    <s v="SALE174"/>
    <x v="157"/>
    <s v="CUST1293"/>
    <s v="PROD20"/>
    <s v="STORE7"/>
    <n v="4"/>
    <n v="756.28"/>
    <n v="0.05"/>
    <x v="2"/>
    <n v="3025.0699999999997"/>
    <x v="144"/>
    <n v="56"/>
    <x v="1"/>
    <x v="144"/>
    <s v="Louisiana"/>
    <s v="USA"/>
    <x v="42"/>
    <x v="0"/>
    <x v="11"/>
    <s v="Soto-Ellis"/>
    <n v="131.51"/>
    <n v="273.49484536082474"/>
    <x v="4"/>
    <x v="2"/>
    <s v="Williamsfurt"/>
    <s v="Online"/>
  </r>
  <r>
    <s v="SALE175"/>
    <x v="159"/>
    <s v="CUST1377"/>
    <s v="PROD92"/>
    <s v="STORE1"/>
    <n v="2"/>
    <n v="707.65"/>
    <n v="0.14000000000000001"/>
    <x v="0"/>
    <n v="1415.1599999999999"/>
    <x v="145"/>
    <n v="39"/>
    <x v="1"/>
    <x v="145"/>
    <s v="Maine"/>
    <s v="USA"/>
    <x v="80"/>
    <x v="3"/>
    <x v="5"/>
    <s v="Green, Powell and Palmer"/>
    <n v="447.43"/>
    <n v="191"/>
    <x v="8"/>
    <x v="0"/>
    <s v="Danielmouth"/>
    <s v="Flagship"/>
  </r>
  <r>
    <s v="SALE176"/>
    <x v="160"/>
    <s v="CUST1128"/>
    <s v="PROD25"/>
    <s v="STORE15"/>
    <n v="1"/>
    <n v="857.35"/>
    <n v="0.28000000000000003"/>
    <x v="1"/>
    <n v="857.07"/>
    <x v="146"/>
    <n v="45"/>
    <x v="0"/>
    <x v="146"/>
    <s v="Arkansas"/>
    <s v="USA"/>
    <x v="60"/>
    <x v="4"/>
    <x v="11"/>
    <s v="Brown and Sons"/>
    <n v="174.02"/>
    <n v="268"/>
    <x v="10"/>
    <x v="0"/>
    <s v="East Jenniferstad"/>
    <s v="Flagship"/>
  </r>
  <r>
    <s v="SALE177"/>
    <x v="161"/>
    <s v="CUST1499"/>
    <s v="PROD55"/>
    <s v="STORE8"/>
    <n v="1"/>
    <n v="79"/>
    <n v="0.04"/>
    <x v="1"/>
    <n v="78.959999999999994"/>
    <x v="147"/>
    <n v="27"/>
    <x v="1"/>
    <x v="147"/>
    <s v="Oregon"/>
    <s v="USA"/>
    <x v="76"/>
    <x v="3"/>
    <x v="6"/>
    <s v="Hatfield, Baird and Torres"/>
    <n v="81.75"/>
    <n v="273.49484536082474"/>
    <x v="2"/>
    <x v="1"/>
    <s v="Thompsonborough"/>
    <s v="Online"/>
  </r>
  <r>
    <s v="SALE178"/>
    <x v="77"/>
    <s v="CUST1066"/>
    <s v="PROD94"/>
    <s v="STORE5"/>
    <n v="4"/>
    <n v="638.91"/>
    <n v="0"/>
    <x v="2"/>
    <n v="2555.64"/>
    <x v="148"/>
    <n v="27"/>
    <x v="1"/>
    <x v="148"/>
    <s v="New Hampshire"/>
    <s v="USA"/>
    <x v="32"/>
    <x v="2"/>
    <x v="18"/>
    <s v="Hoffman-Williams"/>
    <n v="358.47"/>
    <n v="213"/>
    <x v="3"/>
    <x v="0"/>
    <s v="New Michaelchester"/>
    <s v="Outlet"/>
  </r>
  <r>
    <s v="SALE179"/>
    <x v="162"/>
    <s v="CUST1081"/>
    <s v="PROD45"/>
    <s v="STORE0"/>
    <n v="2"/>
    <n v="522.16999999999996"/>
    <n v="0.27"/>
    <x v="0"/>
    <n v="1044.07"/>
    <x v="149"/>
    <n v="34"/>
    <x v="1"/>
    <x v="149"/>
    <s v="Arizona"/>
    <s v="USA"/>
    <x v="49"/>
    <x v="0"/>
    <x v="0"/>
    <s v="Bridges, Banks and Cummings"/>
    <n v="318.91000000000003"/>
    <n v="114"/>
    <x v="6"/>
    <x v="3"/>
    <s v="Washingtonfurt"/>
    <s v="Flagship"/>
  </r>
  <r>
    <s v="SALE180"/>
    <x v="163"/>
    <s v="CUST1478"/>
    <s v="PROD39"/>
    <s v="STORE12"/>
    <n v="3"/>
    <n v="954.29"/>
    <n v="0.27"/>
    <x v="0"/>
    <n v="2862.6"/>
    <x v="150"/>
    <n v="59"/>
    <x v="0"/>
    <x v="150"/>
    <s v="South Dakota"/>
    <s v="USA"/>
    <x v="11"/>
    <x v="1"/>
    <x v="10"/>
    <s v="Cummings and Sons"/>
    <n v="326.06"/>
    <n v="301"/>
    <x v="18"/>
    <x v="0"/>
    <s v="Sabrinatown"/>
    <s v="Online"/>
  </r>
  <r>
    <s v="SALE181"/>
    <x v="27"/>
    <s v="CUST1462"/>
    <s v="PROD33"/>
    <s v="STORE13"/>
    <n v="3"/>
    <n v="53.92"/>
    <n v="0.15"/>
    <x v="1"/>
    <n v="161.60999999999999"/>
    <x v="151"/>
    <n v="34"/>
    <x v="1"/>
    <x v="151"/>
    <s v="West Virginia"/>
    <s v="USA"/>
    <x v="9"/>
    <x v="3"/>
    <x v="6"/>
    <s v="Weiss-Watson"/>
    <n v="179.77"/>
    <n v="305"/>
    <x v="13"/>
    <x v="3"/>
    <s v="Johnsonville"/>
    <s v="Flagship"/>
  </r>
  <r>
    <s v="SALE182"/>
    <x v="164"/>
    <s v="CUST1396"/>
    <s v="PROD34"/>
    <s v="STORE0"/>
    <n v="4"/>
    <n v="741.88"/>
    <n v="0.02"/>
    <x v="2"/>
    <n v="2967.5"/>
    <x v="21"/>
    <n v="25"/>
    <x v="1"/>
    <x v="21"/>
    <s v="New York"/>
    <s v="USA"/>
    <x v="13"/>
    <x v="1"/>
    <x v="3"/>
    <s v="Lucero LLC"/>
    <n v="419.28"/>
    <n v="86"/>
    <x v="6"/>
    <x v="3"/>
    <s v="Washingtonfurt"/>
    <s v="Flagship"/>
  </r>
  <r>
    <s v="SALE183"/>
    <x v="139"/>
    <s v="CUST1033"/>
    <s v="PROD46"/>
    <s v="STORE3"/>
    <n v="1"/>
    <n v="547.09"/>
    <n v="0.01"/>
    <x v="1"/>
    <n v="547.08000000000004"/>
    <x v="152"/>
    <n v="25"/>
    <x v="0"/>
    <x v="152"/>
    <s v="Oklahoma"/>
    <s v="USA"/>
    <x v="54"/>
    <x v="4"/>
    <x v="21"/>
    <s v="Kelly, Smith and Perez"/>
    <n v="167.34"/>
    <n v="296"/>
    <x v="0"/>
    <x v="0"/>
    <s v="Hoodberg"/>
    <s v="Outlet"/>
  </r>
  <r>
    <s v="SALE184"/>
    <x v="165"/>
    <s v="CUST1489"/>
    <s v="PROD89"/>
    <s v="STORE3"/>
    <n v="1"/>
    <n v="789.35"/>
    <n v="0.14000000000000001"/>
    <x v="1"/>
    <n v="789.21"/>
    <x v="153"/>
    <n v="42"/>
    <x v="1"/>
    <x v="153"/>
    <s v="Indiana"/>
    <s v="USA"/>
    <x v="41"/>
    <x v="2"/>
    <x v="19"/>
    <s v="Taylor-Elliott"/>
    <n v="183.04"/>
    <n v="457"/>
    <x v="0"/>
    <x v="0"/>
    <s v="Hoodberg"/>
    <s v="Outlet"/>
  </r>
  <r>
    <s v="SALE185"/>
    <x v="166"/>
    <s v="CUST1428"/>
    <s v="PROD63"/>
    <s v="STORE3"/>
    <n v="3"/>
    <n v="476.78"/>
    <n v="0.09"/>
    <x v="2"/>
    <n v="1430.25"/>
    <x v="154"/>
    <n v="27"/>
    <x v="1"/>
    <x v="154"/>
    <s v="Louisiana"/>
    <s v="USA"/>
    <x v="81"/>
    <x v="2"/>
    <x v="18"/>
    <s v="Anderson-Riley"/>
    <n v="266.86"/>
    <n v="458"/>
    <x v="0"/>
    <x v="0"/>
    <s v="Hoodberg"/>
    <s v="Outlet"/>
  </r>
  <r>
    <s v="SALE186"/>
    <x v="167"/>
    <s v="CUST1453"/>
    <s v="PROD79"/>
    <s v="STORE18"/>
    <n v="2"/>
    <n v="504.26"/>
    <n v="0.04"/>
    <x v="1"/>
    <n v="1008.48"/>
    <x v="32"/>
    <n v="62"/>
    <x v="1"/>
    <x v="32"/>
    <s v="Hawaii"/>
    <s v="USA"/>
    <x v="29"/>
    <x v="3"/>
    <x v="16"/>
    <s v="Ramirez-Hanson"/>
    <n v="228.53"/>
    <n v="469"/>
    <x v="14"/>
    <x v="3"/>
    <s v="East Stevechester"/>
    <s v="Flagship"/>
  </r>
  <r>
    <s v="SALE187"/>
    <x v="44"/>
    <s v="CUST1272"/>
    <s v="PROD81"/>
    <s v="STORE6"/>
    <n v="2"/>
    <n v="549.33000000000004"/>
    <n v="0.01"/>
    <x v="2"/>
    <n v="1098.6500000000001"/>
    <x v="155"/>
    <n v="48"/>
    <x v="1"/>
    <x v="155"/>
    <s v="California"/>
    <s v="USA"/>
    <x v="82"/>
    <x v="0"/>
    <x v="20"/>
    <s v="Robinson-Brown"/>
    <n v="285.54000000000002"/>
    <n v="358"/>
    <x v="16"/>
    <x v="3"/>
    <s v="Port Josephberg"/>
    <s v="Online"/>
  </r>
  <r>
    <s v="SALE188"/>
    <x v="168"/>
    <s v="CUST1382"/>
    <s v="PROD4"/>
    <s v="STORE3"/>
    <n v="3"/>
    <n v="620.22"/>
    <n v="0.04"/>
    <x v="0"/>
    <n v="1860.6200000000001"/>
    <x v="156"/>
    <n v="20"/>
    <x v="1"/>
    <x v="156"/>
    <s v="California"/>
    <s v="USA"/>
    <x v="83"/>
    <x v="4"/>
    <x v="14"/>
    <s v="Gonzales-Davis"/>
    <n v="306.45999999999998"/>
    <n v="487"/>
    <x v="0"/>
    <x v="0"/>
    <s v="Hoodberg"/>
    <s v="Outlet"/>
  </r>
  <r>
    <s v="SALE189"/>
    <x v="168"/>
    <s v="CUST1091"/>
    <s v="PROD46"/>
    <s v="STORE3"/>
    <n v="1"/>
    <n v="580.76"/>
    <n v="0.1"/>
    <x v="2"/>
    <n v="580.66"/>
    <x v="157"/>
    <n v="29"/>
    <x v="1"/>
    <x v="157"/>
    <s v="Arizona"/>
    <s v="USA"/>
    <x v="54"/>
    <x v="4"/>
    <x v="21"/>
    <s v="Kelly, Smith and Perez"/>
    <n v="167.34"/>
    <n v="296"/>
    <x v="0"/>
    <x v="0"/>
    <s v="Hoodberg"/>
    <s v="Outlet"/>
  </r>
  <r>
    <s v="SALE190"/>
    <x v="169"/>
    <s v="CUST1334"/>
    <s v="PROD71"/>
    <s v="STORE9"/>
    <n v="3"/>
    <n v="444.55"/>
    <n v="0.14000000000000001"/>
    <x v="1"/>
    <n v="1333.51"/>
    <x v="158"/>
    <n v="50"/>
    <x v="1"/>
    <x v="158"/>
    <s v="Connecticut"/>
    <s v="USA"/>
    <x v="51"/>
    <x v="2"/>
    <x v="4"/>
    <s v="Hopkins Ltd"/>
    <n v="214.32"/>
    <n v="383"/>
    <x v="11"/>
    <x v="2"/>
    <s v="East Johnstad"/>
    <s v="Flagship"/>
  </r>
  <r>
    <s v="SALE191"/>
    <x v="170"/>
    <s v="CUST1138"/>
    <s v="PROD46"/>
    <s v="STORE18"/>
    <n v="1"/>
    <n v="804.9"/>
    <n v="0.03"/>
    <x v="1"/>
    <n v="804.87"/>
    <x v="159"/>
    <n v="43"/>
    <x v="0"/>
    <x v="159"/>
    <s v="Virginia"/>
    <s v="USA"/>
    <x v="54"/>
    <x v="4"/>
    <x v="21"/>
    <s v="Kelly, Smith and Perez"/>
    <n v="167.34"/>
    <n v="296"/>
    <x v="14"/>
    <x v="3"/>
    <s v="East Stevechester"/>
    <s v="Flagship"/>
  </r>
  <r>
    <s v="SALE192"/>
    <x v="136"/>
    <s v="CUST1424"/>
    <s v="PROD92"/>
    <s v="STORE14"/>
    <n v="3"/>
    <n v="361.65"/>
    <n v="0.15"/>
    <x v="2"/>
    <n v="1084.7999999999997"/>
    <x v="160"/>
    <n v="53"/>
    <x v="0"/>
    <x v="160"/>
    <s v="North Carolina"/>
    <s v="USA"/>
    <x v="80"/>
    <x v="3"/>
    <x v="5"/>
    <s v="Green, Powell and Palmer"/>
    <n v="447.43"/>
    <n v="191"/>
    <x v="7"/>
    <x v="2"/>
    <s v="Christopherland"/>
    <s v="Outlet"/>
  </r>
  <r>
    <s v="SALE193"/>
    <x v="171"/>
    <s v="CUST1162"/>
    <s v="PROD7"/>
    <s v="STORE4"/>
    <n v="1"/>
    <n v="271.76"/>
    <n v="0.03"/>
    <x v="0"/>
    <n v="271.73"/>
    <x v="58"/>
    <n v="37"/>
    <x v="0"/>
    <x v="58"/>
    <s v="Tennessee"/>
    <s v="USA"/>
    <x v="84"/>
    <x v="3"/>
    <x v="16"/>
    <s v="Harrell LLC"/>
    <n v="218.86"/>
    <n v="170"/>
    <x v="5"/>
    <x v="2"/>
    <s v="Port Sharon"/>
    <s v="Online"/>
  </r>
  <r>
    <s v="SALE194"/>
    <x v="172"/>
    <s v="CUST1323"/>
    <s v="PROD49"/>
    <s v="STORE10"/>
    <n v="3"/>
    <n v="958.15"/>
    <n v="0.24"/>
    <x v="2"/>
    <n v="2874.21"/>
    <x v="161"/>
    <n v="64"/>
    <x v="1"/>
    <x v="161"/>
    <s v="North Carolina"/>
    <s v="USA"/>
    <x v="2"/>
    <x v="2"/>
    <x v="2"/>
    <s v="Sullivan and Sons"/>
    <n v="43.29"/>
    <n v="267"/>
    <x v="15"/>
    <x v="3"/>
    <s v="East Davidville"/>
    <s v="Online"/>
  </r>
  <r>
    <s v="SALE195"/>
    <x v="63"/>
    <s v="CUST1427"/>
    <s v="PROD60"/>
    <s v="STORE17"/>
    <n v="1"/>
    <n v="889.19"/>
    <n v="0.03"/>
    <x v="0"/>
    <n v="889.16000000000008"/>
    <x v="114"/>
    <n v="18"/>
    <x v="1"/>
    <x v="114"/>
    <s v="Maine"/>
    <s v="USA"/>
    <x v="17"/>
    <x v="2"/>
    <x v="2"/>
    <s v="Gibson, Green and Lopez"/>
    <n v="482.75"/>
    <n v="444"/>
    <x v="1"/>
    <x v="0"/>
    <s v="Bensonhaven"/>
    <s v="Flagship"/>
  </r>
  <r>
    <s v="SALE196"/>
    <x v="173"/>
    <s v="CUST1464"/>
    <s v="PROD57"/>
    <s v="STORE16"/>
    <n v="4"/>
    <n v="689.67"/>
    <n v="0.05"/>
    <x v="2"/>
    <n v="2758.6299999999997"/>
    <x v="9"/>
    <n v="45"/>
    <x v="1"/>
    <x v="9"/>
    <s v="Washington"/>
    <s v="USA"/>
    <x v="71"/>
    <x v="0"/>
    <x v="13"/>
    <s v="Atkinson, Camacho and Oliver"/>
    <n v="30.62"/>
    <n v="138"/>
    <x v="9"/>
    <x v="1"/>
    <s v="New Jimmymouth"/>
    <s v="Flagship"/>
  </r>
  <r>
    <s v="SALE197"/>
    <x v="174"/>
    <s v="CUST1135"/>
    <s v="PROD44"/>
    <s v="STORE11"/>
    <n v="1"/>
    <n v="541.24"/>
    <n v="0.03"/>
    <x v="1"/>
    <n v="541.21"/>
    <x v="162"/>
    <n v="33"/>
    <x v="1"/>
    <x v="162"/>
    <s v="Michigan"/>
    <s v="USA"/>
    <x v="38"/>
    <x v="0"/>
    <x v="13"/>
    <s v="Cox Inc"/>
    <n v="167.12"/>
    <n v="316"/>
    <x v="19"/>
    <x v="2"/>
    <s v="Lake Michael"/>
    <s v="Online"/>
  </r>
  <r>
    <s v="SALE198"/>
    <x v="167"/>
    <s v="CUST1448"/>
    <s v="PROD81"/>
    <s v="STORE6"/>
    <n v="1"/>
    <n v="454.71"/>
    <n v="0.16"/>
    <x v="1"/>
    <n v="454.54999999999995"/>
    <x v="163"/>
    <n v="64"/>
    <x v="1"/>
    <x v="163"/>
    <s v="Wyoming"/>
    <s v="USA"/>
    <x v="82"/>
    <x v="0"/>
    <x v="20"/>
    <s v="Robinson-Brown"/>
    <n v="285.54000000000002"/>
    <n v="358"/>
    <x v="16"/>
    <x v="3"/>
    <s v="Port Josephberg"/>
    <s v="Online"/>
  </r>
  <r>
    <s v="SALE199"/>
    <x v="175"/>
    <s v="CUST1038"/>
    <s v="PROD66"/>
    <s v="STORE5"/>
    <n v="2"/>
    <n v="397.63"/>
    <n v="0.26"/>
    <x v="0"/>
    <n v="795"/>
    <x v="164"/>
    <n v="35"/>
    <x v="1"/>
    <x v="164"/>
    <s v="North Dakota"/>
    <s v="USA"/>
    <x v="73"/>
    <x v="2"/>
    <x v="4"/>
    <s v="Torres, Spencer and Potter"/>
    <n v="340.39"/>
    <n v="177"/>
    <x v="3"/>
    <x v="0"/>
    <s v="New Michaelchester"/>
    <s v="Outlet"/>
  </r>
  <r>
    <s v="SALE200"/>
    <x v="176"/>
    <s v="CUST1170"/>
    <s v="PROD83"/>
    <s v="STORE6"/>
    <n v="3"/>
    <n v="748.56"/>
    <n v="0.26"/>
    <x v="1"/>
    <n v="2245.4199999999996"/>
    <x v="165"/>
    <n v="18"/>
    <x v="0"/>
    <x v="165"/>
    <s v="Missouri"/>
    <s v="USA"/>
    <x v="50"/>
    <x v="2"/>
    <x v="18"/>
    <s v="Butler Group"/>
    <n v="254.04361702127662"/>
    <n v="159"/>
    <x v="16"/>
    <x v="3"/>
    <s v="Port Josephberg"/>
    <s v="Online"/>
  </r>
  <r>
    <s v="SALE201"/>
    <x v="177"/>
    <s v="CUST1144"/>
    <s v="PROD33"/>
    <s v="STORE4"/>
    <n v="1"/>
    <n v="885.72"/>
    <n v="0.15"/>
    <x v="0"/>
    <n v="885.57"/>
    <x v="20"/>
    <n v="62"/>
    <x v="1"/>
    <x v="20"/>
    <s v="Nevada"/>
    <s v="USA"/>
    <x v="9"/>
    <x v="3"/>
    <x v="6"/>
    <s v="Weiss-Watson"/>
    <n v="179.77"/>
    <n v="305"/>
    <x v="5"/>
    <x v="2"/>
    <s v="Port Sharon"/>
    <s v="Online"/>
  </r>
  <r>
    <s v="SALE202"/>
    <x v="178"/>
    <s v="CUST1108"/>
    <s v="PROD62"/>
    <s v="STORE1"/>
    <n v="4"/>
    <n v="408.07"/>
    <n v="0.28000000000000003"/>
    <x v="2"/>
    <n v="1632"/>
    <x v="139"/>
    <n v="38"/>
    <x v="0"/>
    <x v="139"/>
    <s v="New Hampshire"/>
    <s v="USA"/>
    <x v="85"/>
    <x v="1"/>
    <x v="3"/>
    <s v="Murray, Gould and Ware"/>
    <n v="86.42"/>
    <n v="222"/>
    <x v="8"/>
    <x v="0"/>
    <s v="Danielmouth"/>
    <s v="Flagship"/>
  </r>
  <r>
    <s v="SALE203"/>
    <x v="179"/>
    <s v="CUST1472"/>
    <s v="PROD34"/>
    <s v="STORE9"/>
    <n v="2"/>
    <n v="597.07000000000005"/>
    <n v="0.28000000000000003"/>
    <x v="1"/>
    <n v="1193.8600000000001"/>
    <x v="166"/>
    <n v="42"/>
    <x v="0"/>
    <x v="166"/>
    <s v="Massachusetts"/>
    <s v="USA"/>
    <x v="13"/>
    <x v="1"/>
    <x v="3"/>
    <s v="Lucero LLC"/>
    <n v="419.28"/>
    <n v="86"/>
    <x v="11"/>
    <x v="2"/>
    <s v="East Johnstad"/>
    <s v="Flagship"/>
  </r>
  <r>
    <s v="SALE204"/>
    <x v="180"/>
    <s v="CUST1022"/>
    <s v="PROD67"/>
    <s v="STORE9"/>
    <n v="3"/>
    <n v="723.47"/>
    <n v="0.12"/>
    <x v="2"/>
    <n v="2170.29"/>
    <x v="127"/>
    <n v="33"/>
    <x v="1"/>
    <x v="127"/>
    <s v="Hawaii"/>
    <s v="USA"/>
    <x v="22"/>
    <x v="1"/>
    <x v="11"/>
    <s v="Flores-Davis"/>
    <n v="349.17"/>
    <n v="476"/>
    <x v="11"/>
    <x v="2"/>
    <s v="East Johnstad"/>
    <s v="Flagship"/>
  </r>
  <r>
    <s v="SALE205"/>
    <x v="144"/>
    <s v="CUST1437"/>
    <s v="PROD88"/>
    <s v="STORE5"/>
    <n v="1"/>
    <n v="479.93"/>
    <n v="0.22"/>
    <x v="0"/>
    <n v="479.71"/>
    <x v="167"/>
    <n v="47"/>
    <x v="1"/>
    <x v="167"/>
    <s v="New Hampshire"/>
    <s v="USA"/>
    <x v="12"/>
    <x v="0"/>
    <x v="11"/>
    <s v="Olsen-Daniels"/>
    <n v="131.24"/>
    <n v="232"/>
    <x v="3"/>
    <x v="0"/>
    <s v="New Michaelchester"/>
    <s v="Outlet"/>
  </r>
  <r>
    <s v="SALE206"/>
    <x v="181"/>
    <s v="CUST1243"/>
    <s v="PROD34"/>
    <s v="STORE16"/>
    <n v="4"/>
    <n v="362.81"/>
    <n v="0.21"/>
    <x v="2"/>
    <n v="1451.03"/>
    <x v="128"/>
    <n v="56"/>
    <x v="1"/>
    <x v="128"/>
    <s v="Texas"/>
    <s v="USA"/>
    <x v="13"/>
    <x v="1"/>
    <x v="3"/>
    <s v="Lucero LLC"/>
    <n v="419.28"/>
    <n v="86"/>
    <x v="9"/>
    <x v="1"/>
    <s v="New Jimmymouth"/>
    <s v="Flagship"/>
  </r>
  <r>
    <s v="SALE207"/>
    <x v="182"/>
    <s v="CUST1185"/>
    <s v="PROD79"/>
    <s v="STORE3"/>
    <n v="1"/>
    <n v="127.11"/>
    <n v="0.01"/>
    <x v="1"/>
    <n v="127.1"/>
    <x v="168"/>
    <n v="54"/>
    <x v="1"/>
    <x v="168"/>
    <s v="New Jersey"/>
    <s v="USA"/>
    <x v="29"/>
    <x v="3"/>
    <x v="16"/>
    <s v="Ramirez-Hanson"/>
    <n v="228.53"/>
    <n v="469"/>
    <x v="0"/>
    <x v="0"/>
    <s v="Hoodberg"/>
    <s v="Outlet"/>
  </r>
  <r>
    <s v="SALE208"/>
    <x v="168"/>
    <s v="CUST1184"/>
    <s v="PROD34"/>
    <s v="STORE17"/>
    <n v="4"/>
    <n v="931.26"/>
    <n v="0.04"/>
    <x v="0"/>
    <n v="3725"/>
    <x v="169"/>
    <n v="46"/>
    <x v="1"/>
    <x v="169"/>
    <s v="North Dakota"/>
    <s v="USA"/>
    <x v="13"/>
    <x v="1"/>
    <x v="3"/>
    <s v="Lucero LLC"/>
    <n v="419.28"/>
    <n v="86"/>
    <x v="1"/>
    <x v="0"/>
    <s v="Bensonhaven"/>
    <s v="Flagship"/>
  </r>
  <r>
    <s v="SALE209"/>
    <x v="183"/>
    <s v="CUST1371"/>
    <s v="PROD67"/>
    <s v="STORE8"/>
    <n v="1"/>
    <n v="620.80999999999995"/>
    <n v="0.04"/>
    <x v="1"/>
    <n v="620.77"/>
    <x v="170"/>
    <n v="21"/>
    <x v="1"/>
    <x v="170"/>
    <s v="New Hampshire"/>
    <s v="USA"/>
    <x v="22"/>
    <x v="1"/>
    <x v="11"/>
    <s v="Flores-Davis"/>
    <n v="349.17"/>
    <n v="476"/>
    <x v="2"/>
    <x v="1"/>
    <s v="Thompsonborough"/>
    <s v="Online"/>
  </r>
  <r>
    <s v="SALE210"/>
    <x v="184"/>
    <s v="CUST1094"/>
    <s v="PROD50"/>
    <s v="STORE2"/>
    <n v="1"/>
    <n v="823.26"/>
    <n v="0.27"/>
    <x v="2"/>
    <n v="822.99"/>
    <x v="18"/>
    <n v="43"/>
    <x v="1"/>
    <x v="18"/>
    <s v="Nevada"/>
    <s v="USA"/>
    <x v="57"/>
    <x v="0"/>
    <x v="13"/>
    <s v="Smith-King"/>
    <n v="190.29"/>
    <n v="260"/>
    <x v="17"/>
    <x v="2"/>
    <s v="North Nancyview"/>
    <s v="Outlet"/>
  </r>
  <r>
    <s v="SALE211"/>
    <x v="185"/>
    <s v="CUST1012"/>
    <s v="PROD27"/>
    <s v="STORE8"/>
    <n v="3"/>
    <n v="681.01"/>
    <n v="0.27"/>
    <x v="2"/>
    <n v="2042.76"/>
    <x v="171"/>
    <n v="55"/>
    <x v="1"/>
    <x v="171"/>
    <s v="Kansas"/>
    <s v="USA"/>
    <x v="16"/>
    <x v="3"/>
    <x v="6"/>
    <s v="Khan, Jones and Paul"/>
    <n v="254.04361702127662"/>
    <n v="378"/>
    <x v="2"/>
    <x v="1"/>
    <s v="Thompsonborough"/>
    <s v="Online"/>
  </r>
  <r>
    <s v="SALE212"/>
    <x v="72"/>
    <s v="CUST1442"/>
    <s v="PROD56"/>
    <s v="STORE19"/>
    <n v="4"/>
    <n v="119.83"/>
    <n v="0.13"/>
    <x v="0"/>
    <n v="479.19"/>
    <x v="172"/>
    <n v="42"/>
    <x v="1"/>
    <x v="172"/>
    <s v="Oregon"/>
    <s v="USA"/>
    <x v="6"/>
    <x v="3"/>
    <x v="6"/>
    <s v="Hernandez, Kennedy and Porter"/>
    <n v="461.47"/>
    <n v="190"/>
    <x v="12"/>
    <x v="3"/>
    <s v="Vasquezborough"/>
    <s v="Online"/>
  </r>
  <r>
    <s v="SALE213"/>
    <x v="158"/>
    <s v="CUST1307"/>
    <s v="PROD78"/>
    <s v="STORE2"/>
    <n v="1"/>
    <n v="575.66"/>
    <n v="0.03"/>
    <x v="1"/>
    <n v="575.63"/>
    <x v="131"/>
    <n v="56"/>
    <x v="1"/>
    <x v="131"/>
    <s v="Alabama"/>
    <s v="USA"/>
    <x v="36"/>
    <x v="3"/>
    <x v="6"/>
    <s v="Hernandez Inc"/>
    <n v="325.26"/>
    <n v="400"/>
    <x v="17"/>
    <x v="2"/>
    <s v="North Nancyview"/>
    <s v="Outlet"/>
  </r>
  <r>
    <s v="SALE214"/>
    <x v="186"/>
    <s v="CUST1199"/>
    <s v="PROD48"/>
    <s v="STORE16"/>
    <n v="1"/>
    <n v="775.84"/>
    <n v="0.26"/>
    <x v="0"/>
    <n v="775.58"/>
    <x v="173"/>
    <n v="46"/>
    <x v="0"/>
    <x v="173"/>
    <s v="Tennessee"/>
    <s v="USA"/>
    <x v="70"/>
    <x v="1"/>
    <x v="11"/>
    <s v="Byrd, Stewart and Valdez"/>
    <n v="177.98"/>
    <n v="103"/>
    <x v="9"/>
    <x v="1"/>
    <s v="New Jimmymouth"/>
    <s v="Flagship"/>
  </r>
  <r>
    <s v="SALE215"/>
    <x v="187"/>
    <s v="CUST1443"/>
    <s v="PROD14"/>
    <s v="STORE9"/>
    <n v="3"/>
    <n v="318.43"/>
    <n v="0.05"/>
    <x v="0"/>
    <n v="955.24"/>
    <x v="13"/>
    <n v="51"/>
    <x v="0"/>
    <x v="13"/>
    <s v="Texas"/>
    <s v="USA"/>
    <x v="66"/>
    <x v="3"/>
    <x v="6"/>
    <s v="Luna, Anderson and Bowman"/>
    <n v="48.01"/>
    <n v="439"/>
    <x v="11"/>
    <x v="2"/>
    <s v="East Johnstad"/>
    <s v="Flagship"/>
  </r>
  <r>
    <s v="SALE216"/>
    <x v="58"/>
    <s v="CUST1153"/>
    <s v="PROD72"/>
    <s v="STORE8"/>
    <n v="3"/>
    <n v="141.6"/>
    <n v="0.08"/>
    <x v="2"/>
    <n v="424.71999999999997"/>
    <x v="174"/>
    <n v="31"/>
    <x v="0"/>
    <x v="174"/>
    <s v="North Dakota"/>
    <s v="USA"/>
    <x v="18"/>
    <x v="0"/>
    <x v="13"/>
    <s v="Davis PLC"/>
    <n v="477.61"/>
    <n v="300"/>
    <x v="2"/>
    <x v="1"/>
    <s v="Thompsonborough"/>
    <s v="Online"/>
  </r>
  <r>
    <s v="SALE217"/>
    <x v="188"/>
    <s v="CUST1266"/>
    <s v="PROD15"/>
    <s v="STORE19"/>
    <n v="1"/>
    <n v="332.82"/>
    <n v="0.14000000000000001"/>
    <x v="1"/>
    <n v="332.68"/>
    <x v="175"/>
    <n v="32"/>
    <x v="1"/>
    <x v="175"/>
    <s v="Kentucky"/>
    <s v="USA"/>
    <x v="5"/>
    <x v="1"/>
    <x v="5"/>
    <s v="Thomas LLC"/>
    <n v="465.34"/>
    <n v="301"/>
    <x v="12"/>
    <x v="3"/>
    <s v="Vasquezborough"/>
    <s v="Online"/>
  </r>
  <r>
    <s v="SALE218"/>
    <x v="21"/>
    <s v="CUST1246"/>
    <s v="PROD72"/>
    <s v="STORE1"/>
    <n v="4"/>
    <n v="640.97"/>
    <n v="0.11"/>
    <x v="2"/>
    <n v="2563.77"/>
    <x v="176"/>
    <n v="58"/>
    <x v="0"/>
    <x v="176"/>
    <s v="Arkansas"/>
    <s v="USA"/>
    <x v="18"/>
    <x v="0"/>
    <x v="13"/>
    <s v="Davis PLC"/>
    <n v="477.61"/>
    <n v="300"/>
    <x v="8"/>
    <x v="0"/>
    <s v="Danielmouth"/>
    <s v="Flagship"/>
  </r>
  <r>
    <s v="SALE219"/>
    <x v="189"/>
    <s v="CUST1203"/>
    <s v="PROD90"/>
    <s v="STORE15"/>
    <n v="4"/>
    <n v="75.37"/>
    <n v="0.02"/>
    <x v="2"/>
    <n v="301.46000000000004"/>
    <x v="43"/>
    <n v="47"/>
    <x v="0"/>
    <x v="43"/>
    <s v="Iowa"/>
    <s v="USA"/>
    <x v="64"/>
    <x v="1"/>
    <x v="11"/>
    <s v="Sharp, Taylor and Rodriguez"/>
    <n v="340.14"/>
    <n v="361"/>
    <x v="10"/>
    <x v="0"/>
    <s v="East Jenniferstad"/>
    <s v="Flagship"/>
  </r>
  <r>
    <s v="SALE220"/>
    <x v="190"/>
    <s v="CUST1075"/>
    <s v="PROD16"/>
    <s v="STORE18"/>
    <n v="3"/>
    <n v="434.55"/>
    <n v="0.08"/>
    <x v="2"/>
    <n v="1303.5700000000002"/>
    <x v="177"/>
    <n v="61"/>
    <x v="1"/>
    <x v="177"/>
    <s v="California"/>
    <s v="USA"/>
    <x v="30"/>
    <x v="2"/>
    <x v="17"/>
    <s v="Erickson-Green"/>
    <n v="337.42"/>
    <n v="256"/>
    <x v="14"/>
    <x v="3"/>
    <s v="East Stevechester"/>
    <s v="Flagship"/>
  </r>
  <r>
    <s v="SALE221"/>
    <x v="148"/>
    <s v="CUST1099"/>
    <s v="PROD26"/>
    <s v="STORE14"/>
    <n v="4"/>
    <n v="652.28"/>
    <n v="0.15"/>
    <x v="0"/>
    <n v="2608.9699999999998"/>
    <x v="178"/>
    <n v="35"/>
    <x v="0"/>
    <x v="178"/>
    <s v="Tennessee"/>
    <s v="USA"/>
    <x v="33"/>
    <x v="1"/>
    <x v="1"/>
    <s v="Reed-Schmidt"/>
    <n v="322.41000000000003"/>
    <n v="213"/>
    <x v="7"/>
    <x v="2"/>
    <s v="Christopherland"/>
    <s v="Outlet"/>
  </r>
  <r>
    <s v="SALE222"/>
    <x v="0"/>
    <s v="CUST1269"/>
    <s v="PROD76"/>
    <s v="STORE17"/>
    <n v="3"/>
    <n v="207.8"/>
    <n v="0.15"/>
    <x v="0"/>
    <n v="623.25000000000011"/>
    <x v="59"/>
    <n v="45"/>
    <x v="1"/>
    <x v="59"/>
    <s v="California"/>
    <s v="USA"/>
    <x v="3"/>
    <x v="1"/>
    <x v="3"/>
    <s v="Larson Ltd"/>
    <n v="392.89"/>
    <n v="320"/>
    <x v="1"/>
    <x v="0"/>
    <s v="Bensonhaven"/>
    <s v="Flagship"/>
  </r>
  <r>
    <s v="SALE223"/>
    <x v="191"/>
    <s v="CUST1495"/>
    <s v="PROD61"/>
    <s v="STORE15"/>
    <n v="4"/>
    <n v="385.5"/>
    <n v="0.03"/>
    <x v="1"/>
    <n v="1541.97"/>
    <x v="179"/>
    <n v="23"/>
    <x v="1"/>
    <x v="179"/>
    <s v="Delaware"/>
    <s v="USA"/>
    <x v="86"/>
    <x v="0"/>
    <x v="20"/>
    <s v="Lopez LLC"/>
    <n v="103.45"/>
    <n v="465"/>
    <x v="10"/>
    <x v="0"/>
    <s v="East Jenniferstad"/>
    <s v="Flagship"/>
  </r>
  <r>
    <s v="SALE224"/>
    <x v="192"/>
    <s v="CUST1096"/>
    <s v="PROD65"/>
    <s v="STORE6"/>
    <n v="3"/>
    <n v="548.19000000000005"/>
    <n v="0.12"/>
    <x v="0"/>
    <n v="1644.4500000000003"/>
    <x v="180"/>
    <n v="30"/>
    <x v="1"/>
    <x v="180"/>
    <s v="Louisiana"/>
    <s v="USA"/>
    <x v="15"/>
    <x v="0"/>
    <x v="13"/>
    <s v="Montgomery, Benton and Miller"/>
    <n v="240.63"/>
    <n v="423"/>
    <x v="16"/>
    <x v="3"/>
    <s v="Port Josephberg"/>
    <s v="Online"/>
  </r>
  <r>
    <s v="SALE225"/>
    <x v="48"/>
    <s v="CUST1069"/>
    <s v="PROD73"/>
    <s v="STORE9"/>
    <n v="3"/>
    <n v="927.6"/>
    <n v="0.09"/>
    <x v="0"/>
    <n v="2782.71"/>
    <x v="181"/>
    <n v="24"/>
    <x v="1"/>
    <x v="181"/>
    <s v="New Jersey"/>
    <s v="USA"/>
    <x v="78"/>
    <x v="0"/>
    <x v="0"/>
    <s v="French Ltd"/>
    <n v="107.06"/>
    <n v="359"/>
    <x v="11"/>
    <x v="2"/>
    <s v="East Johnstad"/>
    <s v="Flagship"/>
  </r>
  <r>
    <s v="SALE226"/>
    <x v="193"/>
    <s v="CUST1266"/>
    <s v="PROD61"/>
    <s v="STORE3"/>
    <n v="4"/>
    <n v="585.04"/>
    <n v="0.22"/>
    <x v="1"/>
    <n v="2339.94"/>
    <x v="175"/>
    <n v="32"/>
    <x v="1"/>
    <x v="175"/>
    <s v="Kentucky"/>
    <s v="USA"/>
    <x v="86"/>
    <x v="0"/>
    <x v="20"/>
    <s v="Lopez LLC"/>
    <n v="103.45"/>
    <n v="465"/>
    <x v="0"/>
    <x v="0"/>
    <s v="Hoodberg"/>
    <s v="Outlet"/>
  </r>
  <r>
    <s v="SALE227"/>
    <x v="194"/>
    <s v="CUST1499"/>
    <s v="PROD39"/>
    <s v="STORE2"/>
    <n v="2"/>
    <n v="999.89"/>
    <n v="0.09"/>
    <x v="0"/>
    <n v="1999.69"/>
    <x v="147"/>
    <n v="27"/>
    <x v="1"/>
    <x v="147"/>
    <s v="Oregon"/>
    <s v="USA"/>
    <x v="11"/>
    <x v="1"/>
    <x v="10"/>
    <s v="Cummings and Sons"/>
    <n v="326.06"/>
    <n v="301"/>
    <x v="17"/>
    <x v="2"/>
    <s v="North Nancyview"/>
    <s v="Outlet"/>
  </r>
  <r>
    <s v="SALE228"/>
    <x v="195"/>
    <s v="CUST1107"/>
    <s v="PROD75"/>
    <s v="STORE3"/>
    <n v="2"/>
    <n v="848.98"/>
    <n v="0.04"/>
    <x v="1"/>
    <n v="1697.92"/>
    <x v="182"/>
    <n v="62"/>
    <x v="1"/>
    <x v="182"/>
    <s v="North Dakota"/>
    <s v="USA"/>
    <x v="28"/>
    <x v="4"/>
    <x v="15"/>
    <s v="Poole PLC"/>
    <n v="158.13999999999999"/>
    <n v="82"/>
    <x v="0"/>
    <x v="0"/>
    <s v="Hoodberg"/>
    <s v="Outlet"/>
  </r>
  <r>
    <s v="SALE229"/>
    <x v="196"/>
    <s v="CUST1142"/>
    <s v="PROD60"/>
    <s v="STORE14"/>
    <n v="3"/>
    <n v="769.56"/>
    <n v="0.08"/>
    <x v="0"/>
    <n v="2308.6"/>
    <x v="48"/>
    <n v="37"/>
    <x v="0"/>
    <x v="48"/>
    <s v="Montana"/>
    <s v="USA"/>
    <x v="17"/>
    <x v="2"/>
    <x v="2"/>
    <s v="Gibson, Green and Lopez"/>
    <n v="482.75"/>
    <n v="444"/>
    <x v="7"/>
    <x v="2"/>
    <s v="Christopherland"/>
    <s v="Outlet"/>
  </r>
  <r>
    <s v="SALE230"/>
    <x v="197"/>
    <s v="CUST1049"/>
    <s v="PROD48"/>
    <s v="STORE13"/>
    <n v="3"/>
    <n v="449.88"/>
    <n v="0.1"/>
    <x v="1"/>
    <n v="1349.54"/>
    <x v="183"/>
    <n v="45"/>
    <x v="1"/>
    <x v="183"/>
    <s v="Ohio"/>
    <s v="USA"/>
    <x v="70"/>
    <x v="1"/>
    <x v="11"/>
    <s v="Byrd, Stewart and Valdez"/>
    <n v="177.98"/>
    <n v="103"/>
    <x v="13"/>
    <x v="3"/>
    <s v="Johnsonville"/>
    <s v="Flagship"/>
  </r>
  <r>
    <s v="SALE231"/>
    <x v="198"/>
    <s v="CUST1275"/>
    <s v="PROD69"/>
    <s v="STORE12"/>
    <n v="4"/>
    <n v="383.74"/>
    <n v="0.01"/>
    <x v="0"/>
    <n v="1534.95"/>
    <x v="184"/>
    <n v="22"/>
    <x v="0"/>
    <x v="184"/>
    <s v="Kentucky"/>
    <s v="USA"/>
    <x v="20"/>
    <x v="4"/>
    <x v="14"/>
    <s v="Fitzpatrick Ltd"/>
    <n v="218.22"/>
    <n v="224"/>
    <x v="18"/>
    <x v="0"/>
    <s v="Sabrinatown"/>
    <s v="Online"/>
  </r>
  <r>
    <s v="SALE232"/>
    <x v="199"/>
    <s v="CUST1148"/>
    <s v="PROD58"/>
    <s v="STORE10"/>
    <n v="4"/>
    <n v="794.97"/>
    <n v="0.24"/>
    <x v="1"/>
    <n v="3179.6400000000003"/>
    <x v="28"/>
    <n v="42"/>
    <x v="1"/>
    <x v="28"/>
    <s v="Wisconsin"/>
    <s v="USA"/>
    <x v="87"/>
    <x v="4"/>
    <x v="11"/>
    <s v="Shepherd-Gould"/>
    <n v="113.83"/>
    <n v="485"/>
    <x v="15"/>
    <x v="3"/>
    <s v="East Davidville"/>
    <s v="Online"/>
  </r>
  <r>
    <s v="SALE233"/>
    <x v="200"/>
    <s v="CUST1010"/>
    <s v="PROD79"/>
    <s v="STORE5"/>
    <n v="1"/>
    <n v="989.63"/>
    <n v="0.05"/>
    <x v="1"/>
    <n v="989.58"/>
    <x v="80"/>
    <n v="53"/>
    <x v="0"/>
    <x v="81"/>
    <s v="Pennsylvania"/>
    <s v="USA"/>
    <x v="29"/>
    <x v="3"/>
    <x v="16"/>
    <s v="Ramirez-Hanson"/>
    <n v="228.53"/>
    <n v="469"/>
    <x v="3"/>
    <x v="0"/>
    <s v="New Michaelchester"/>
    <s v="Outlet"/>
  </r>
  <r>
    <s v="SALE234"/>
    <x v="201"/>
    <s v="CUST1335"/>
    <s v="PROD54"/>
    <s v="STORE0"/>
    <n v="1"/>
    <n v="447.16"/>
    <n v="0.22"/>
    <x v="2"/>
    <n v="446.94"/>
    <x v="41"/>
    <n v="37"/>
    <x v="0"/>
    <x v="41"/>
    <s v="North Carolina"/>
    <s v="USA"/>
    <x v="59"/>
    <x v="0"/>
    <x v="11"/>
    <s v="Thompson-French"/>
    <n v="434.84"/>
    <n v="185"/>
    <x v="6"/>
    <x v="3"/>
    <s v="Washingtonfurt"/>
    <s v="Flagship"/>
  </r>
  <r>
    <s v="SALE235"/>
    <x v="202"/>
    <s v="CUST1008"/>
    <s v="PROD94"/>
    <s v="STORE6"/>
    <n v="1"/>
    <n v="946.9"/>
    <n v="0.28999999999999998"/>
    <x v="2"/>
    <n v="946.61"/>
    <x v="46"/>
    <n v="53"/>
    <x v="1"/>
    <x v="46"/>
    <s v="New Hampshire"/>
    <s v="USA"/>
    <x v="32"/>
    <x v="2"/>
    <x v="18"/>
    <s v="Hoffman-Williams"/>
    <n v="358.47"/>
    <n v="213"/>
    <x v="16"/>
    <x v="3"/>
    <s v="Port Josephberg"/>
    <s v="Online"/>
  </r>
  <r>
    <s v="SALE236"/>
    <x v="203"/>
    <s v="CUST1169"/>
    <s v="PROD17"/>
    <s v="STORE0"/>
    <n v="4"/>
    <n v="469.68"/>
    <n v="0.19"/>
    <x v="0"/>
    <n v="1878.53"/>
    <x v="185"/>
    <n v="64"/>
    <x v="0"/>
    <x v="185"/>
    <s v="New Hampshire"/>
    <s v="USA"/>
    <x v="53"/>
    <x v="0"/>
    <x v="11"/>
    <s v="Ford, Murphy and Wilson"/>
    <n v="144.53"/>
    <n v="367"/>
    <x v="6"/>
    <x v="3"/>
    <s v="Washingtonfurt"/>
    <s v="Flagship"/>
  </r>
  <r>
    <s v="SALE237"/>
    <x v="204"/>
    <s v="CUST1494"/>
    <s v="PROD28"/>
    <s v="STORE17"/>
    <n v="4"/>
    <n v="320.64"/>
    <n v="0.2"/>
    <x v="2"/>
    <n v="1282.3599999999999"/>
    <x v="186"/>
    <n v="21"/>
    <x v="0"/>
    <x v="186"/>
    <s v="Texas"/>
    <s v="USA"/>
    <x v="77"/>
    <x v="0"/>
    <x v="11"/>
    <s v="Burns-Hansen"/>
    <n v="38.76"/>
    <n v="137"/>
    <x v="1"/>
    <x v="0"/>
    <s v="Bensonhaven"/>
    <s v="Flagship"/>
  </r>
  <r>
    <s v="SALE238"/>
    <x v="205"/>
    <s v="CUST1135"/>
    <s v="PROD15"/>
    <s v="STORE5"/>
    <n v="1"/>
    <n v="594.44000000000005"/>
    <n v="0.21"/>
    <x v="0"/>
    <n v="594.23"/>
    <x v="162"/>
    <n v="33"/>
    <x v="1"/>
    <x v="162"/>
    <s v="Michigan"/>
    <s v="USA"/>
    <x v="5"/>
    <x v="1"/>
    <x v="5"/>
    <s v="Thomas LLC"/>
    <n v="465.34"/>
    <n v="301"/>
    <x v="3"/>
    <x v="0"/>
    <s v="New Michaelchester"/>
    <s v="Outlet"/>
  </r>
  <r>
    <s v="SALE239"/>
    <x v="206"/>
    <s v="CUST1216"/>
    <s v="PROD86"/>
    <s v="STORE8"/>
    <n v="3"/>
    <n v="91.7"/>
    <n v="0.08"/>
    <x v="2"/>
    <n v="275.02000000000004"/>
    <x v="187"/>
    <n v="44"/>
    <x v="0"/>
    <x v="187"/>
    <s v="California"/>
    <s v="USA"/>
    <x v="56"/>
    <x v="3"/>
    <x v="8"/>
    <s v="Taylor, Dodson and Johnston"/>
    <n v="176.07"/>
    <n v="82"/>
    <x v="2"/>
    <x v="1"/>
    <s v="Thompsonborough"/>
    <s v="Online"/>
  </r>
  <r>
    <s v="SALE240"/>
    <x v="207"/>
    <s v="CUST1031"/>
    <s v="PROD62"/>
    <s v="STORE12"/>
    <n v="3"/>
    <n v="741.33"/>
    <n v="0.03"/>
    <x v="0"/>
    <n v="2223.96"/>
    <x v="188"/>
    <n v="41"/>
    <x v="0"/>
    <x v="188"/>
    <s v="Oregon"/>
    <s v="USA"/>
    <x v="85"/>
    <x v="1"/>
    <x v="3"/>
    <s v="Murray, Gould and Ware"/>
    <n v="86.42"/>
    <n v="222"/>
    <x v="18"/>
    <x v="0"/>
    <s v="Sabrinatown"/>
    <s v="Online"/>
  </r>
  <r>
    <s v="SALE241"/>
    <x v="190"/>
    <s v="CUST1476"/>
    <s v="PROD16"/>
    <s v="STORE19"/>
    <n v="1"/>
    <n v="922.78"/>
    <n v="0.28999999999999998"/>
    <x v="2"/>
    <n v="922.49"/>
    <x v="22"/>
    <n v="33"/>
    <x v="1"/>
    <x v="22"/>
    <s v="Oklahoma"/>
    <s v="USA"/>
    <x v="30"/>
    <x v="2"/>
    <x v="17"/>
    <s v="Erickson-Green"/>
    <n v="337.42"/>
    <n v="256"/>
    <x v="12"/>
    <x v="3"/>
    <s v="Vasquezborough"/>
    <s v="Online"/>
  </r>
  <r>
    <s v="SALE242"/>
    <x v="86"/>
    <s v="CUST1325"/>
    <s v="PROD8"/>
    <s v="STORE16"/>
    <n v="1"/>
    <n v="394.35"/>
    <n v="0.09"/>
    <x v="1"/>
    <n v="394.26000000000005"/>
    <x v="87"/>
    <n v="60"/>
    <x v="0"/>
    <x v="88"/>
    <s v="Wisconsin"/>
    <s v="USA"/>
    <x v="67"/>
    <x v="1"/>
    <x v="1"/>
    <s v="Perez-Johnston"/>
    <n v="439.07"/>
    <n v="142"/>
    <x v="9"/>
    <x v="1"/>
    <s v="New Jimmymouth"/>
    <s v="Flagship"/>
  </r>
  <r>
    <s v="SALE243"/>
    <x v="0"/>
    <s v="CUST1364"/>
    <s v="PROD65"/>
    <s v="STORE11"/>
    <n v="2"/>
    <n v="703.95"/>
    <n v="0.03"/>
    <x v="0"/>
    <n v="1407.8700000000001"/>
    <x v="189"/>
    <n v="58"/>
    <x v="0"/>
    <x v="189"/>
    <s v="Arizona"/>
    <s v="USA"/>
    <x v="15"/>
    <x v="0"/>
    <x v="13"/>
    <s v="Montgomery, Benton and Miller"/>
    <n v="240.63"/>
    <n v="423"/>
    <x v="19"/>
    <x v="2"/>
    <s v="Lake Michael"/>
    <s v="Online"/>
  </r>
  <r>
    <s v="SALE244"/>
    <x v="208"/>
    <s v="CUST1200"/>
    <s v="PROD14"/>
    <s v="STORE0"/>
    <n v="4"/>
    <n v="452.67"/>
    <n v="0.28000000000000003"/>
    <x v="1"/>
    <n v="1810.4"/>
    <x v="27"/>
    <n v="30"/>
    <x v="0"/>
    <x v="27"/>
    <s v="Maine"/>
    <s v="USA"/>
    <x v="66"/>
    <x v="3"/>
    <x v="6"/>
    <s v="Luna, Anderson and Bowman"/>
    <n v="48.01"/>
    <n v="439"/>
    <x v="6"/>
    <x v="3"/>
    <s v="Washingtonfurt"/>
    <s v="Flagship"/>
  </r>
  <r>
    <s v="SALE245"/>
    <x v="209"/>
    <s v="CUST1463"/>
    <s v="PROD8"/>
    <s v="STORE7"/>
    <n v="2"/>
    <n v="377.3"/>
    <n v="0.15"/>
    <x v="1"/>
    <n v="754.45"/>
    <x v="190"/>
    <n v="36"/>
    <x v="1"/>
    <x v="190"/>
    <s v="Connecticut"/>
    <s v="USA"/>
    <x v="67"/>
    <x v="1"/>
    <x v="1"/>
    <s v="Perez-Johnston"/>
    <n v="439.07"/>
    <n v="142"/>
    <x v="4"/>
    <x v="2"/>
    <s v="Williamsfurt"/>
    <s v="Online"/>
  </r>
  <r>
    <s v="SALE246"/>
    <x v="210"/>
    <s v="CUST1344"/>
    <s v="PROD74"/>
    <s v="STORE7"/>
    <n v="2"/>
    <n v="130.47999999999999"/>
    <n v="0.23"/>
    <x v="1"/>
    <n v="260.72999999999996"/>
    <x v="33"/>
    <n v="39"/>
    <x v="0"/>
    <x v="33"/>
    <s v="New Mexico"/>
    <s v="USA"/>
    <x v="1"/>
    <x v="1"/>
    <x v="1"/>
    <s v="Bruce-Bowen"/>
    <n v="403.71"/>
    <n v="159"/>
    <x v="4"/>
    <x v="2"/>
    <s v="Williamsfurt"/>
    <s v="Online"/>
  </r>
  <r>
    <s v="SALE247"/>
    <x v="148"/>
    <s v="CUST1435"/>
    <s v="PROD94"/>
    <s v="STORE12"/>
    <n v="1"/>
    <n v="809.45"/>
    <n v="0.09"/>
    <x v="2"/>
    <n v="809.36"/>
    <x v="15"/>
    <n v="37"/>
    <x v="1"/>
    <x v="15"/>
    <s v="Idaho"/>
    <s v="USA"/>
    <x v="32"/>
    <x v="2"/>
    <x v="18"/>
    <s v="Hoffman-Williams"/>
    <n v="358.47"/>
    <n v="213"/>
    <x v="18"/>
    <x v="0"/>
    <s v="Sabrinatown"/>
    <s v="Online"/>
  </r>
  <r>
    <s v="SALE248"/>
    <x v="211"/>
    <s v="CUST1083"/>
    <s v="PROD45"/>
    <s v="STORE9"/>
    <n v="3"/>
    <n v="499.12"/>
    <n v="0.05"/>
    <x v="1"/>
    <n v="1497.3100000000002"/>
    <x v="191"/>
    <n v="48"/>
    <x v="1"/>
    <x v="191"/>
    <s v="Georgia"/>
    <s v="USA"/>
    <x v="49"/>
    <x v="0"/>
    <x v="0"/>
    <s v="Bridges, Banks and Cummings"/>
    <n v="318.91000000000003"/>
    <n v="114"/>
    <x v="11"/>
    <x v="2"/>
    <s v="East Johnstad"/>
    <s v="Flagship"/>
  </r>
  <r>
    <s v="SALE249"/>
    <x v="45"/>
    <s v="CUST1023"/>
    <s v="PROD68"/>
    <s v="STORE3"/>
    <n v="2"/>
    <n v="894.58"/>
    <n v="0.25"/>
    <x v="0"/>
    <n v="1788.91"/>
    <x v="192"/>
    <n v="52"/>
    <x v="1"/>
    <x v="192"/>
    <s v="Oregon"/>
    <s v="USA"/>
    <x v="88"/>
    <x v="3"/>
    <x v="22"/>
    <s v="Wolfe, Ross and Hester"/>
    <n v="243.7"/>
    <n v="130"/>
    <x v="0"/>
    <x v="0"/>
    <s v="Hoodberg"/>
    <s v="Outlet"/>
  </r>
  <r>
    <s v="SALE250"/>
    <x v="212"/>
    <s v="CUST1131"/>
    <s v="PROD75"/>
    <s v="STORE9"/>
    <n v="4"/>
    <n v="578.39"/>
    <n v="0.01"/>
    <x v="0"/>
    <n v="2313.5499999999997"/>
    <x v="86"/>
    <n v="34"/>
    <x v="1"/>
    <x v="87"/>
    <s v="Alabama"/>
    <s v="USA"/>
    <x v="28"/>
    <x v="4"/>
    <x v="15"/>
    <s v="Poole PLC"/>
    <n v="158.13999999999999"/>
    <n v="82"/>
    <x v="11"/>
    <x v="2"/>
    <s v="East Johnstad"/>
    <s v="Flagship"/>
  </r>
  <r>
    <s v="SALE251"/>
    <x v="187"/>
    <s v="CUST1485"/>
    <s v="PROD41"/>
    <s v="STORE17"/>
    <n v="4"/>
    <n v="982.45"/>
    <n v="0.2"/>
    <x v="1"/>
    <n v="3929.6000000000004"/>
    <x v="143"/>
    <n v="46"/>
    <x v="1"/>
    <x v="143"/>
    <s v="Virginia"/>
    <s v="USA"/>
    <x v="89"/>
    <x v="0"/>
    <x v="13"/>
    <s v="Carroll, Long and Mendoza"/>
    <n v="313.26"/>
    <n v="369"/>
    <x v="1"/>
    <x v="0"/>
    <s v="Bensonhaven"/>
    <s v="Flagship"/>
  </r>
  <r>
    <s v="SALE252"/>
    <x v="108"/>
    <s v="CUST1449"/>
    <s v="PROD98"/>
    <s v="STORE19"/>
    <n v="1"/>
    <n v="549.52"/>
    <n v="0.1"/>
    <x v="1"/>
    <n v="549.41999999999996"/>
    <x v="193"/>
    <n v="29"/>
    <x v="0"/>
    <x v="193"/>
    <s v="Ohio"/>
    <s v="USA"/>
    <x v="24"/>
    <x v="1"/>
    <x v="1"/>
    <s v="Flores-King"/>
    <n v="431.67"/>
    <n v="73"/>
    <x v="12"/>
    <x v="3"/>
    <s v="Vasquezborough"/>
    <s v="Online"/>
  </r>
  <r>
    <s v="SALE253"/>
    <x v="213"/>
    <s v="CUST1240"/>
    <s v="PROD92"/>
    <s v="STORE18"/>
    <n v="2"/>
    <n v="239.92"/>
    <n v="0.16"/>
    <x v="0"/>
    <n v="479.67999999999995"/>
    <x v="194"/>
    <n v="59"/>
    <x v="1"/>
    <x v="194"/>
    <s v="Michigan"/>
    <s v="USA"/>
    <x v="80"/>
    <x v="3"/>
    <x v="5"/>
    <s v="Green, Powell and Palmer"/>
    <n v="447.43"/>
    <n v="191"/>
    <x v="14"/>
    <x v="3"/>
    <s v="East Stevechester"/>
    <s v="Flagship"/>
  </r>
  <r>
    <s v="SALE254"/>
    <x v="214"/>
    <s v="CUST1082"/>
    <s v="PROD92"/>
    <s v="STORE6"/>
    <n v="2"/>
    <n v="878.05"/>
    <n v="0.11"/>
    <x v="1"/>
    <n v="1755.99"/>
    <x v="195"/>
    <n v="53"/>
    <x v="0"/>
    <x v="195"/>
    <s v="Florida"/>
    <s v="USA"/>
    <x v="80"/>
    <x v="3"/>
    <x v="5"/>
    <s v="Green, Powell and Palmer"/>
    <n v="447.43"/>
    <n v="191"/>
    <x v="16"/>
    <x v="3"/>
    <s v="Port Josephberg"/>
    <s v="Online"/>
  </r>
  <r>
    <s v="SALE255"/>
    <x v="215"/>
    <s v="CUST1044"/>
    <s v="PROD1"/>
    <s v="STORE9"/>
    <n v="3"/>
    <n v="546.96"/>
    <n v="0.19"/>
    <x v="0"/>
    <n v="1640.69"/>
    <x v="196"/>
    <n v="34"/>
    <x v="0"/>
    <x v="196"/>
    <s v="Hawaii"/>
    <s v="USA"/>
    <x v="55"/>
    <x v="4"/>
    <x v="12"/>
    <s v="Terry-Moore"/>
    <n v="342.56"/>
    <n v="181"/>
    <x v="11"/>
    <x v="2"/>
    <s v="East Johnstad"/>
    <s v="Flagship"/>
  </r>
  <r>
    <s v="SALE256"/>
    <x v="52"/>
    <s v="CUST1471"/>
    <s v="PROD17"/>
    <s v="STORE10"/>
    <n v="2"/>
    <n v="71.77"/>
    <n v="0.22"/>
    <x v="0"/>
    <n v="143.32"/>
    <x v="197"/>
    <n v="42"/>
    <x v="0"/>
    <x v="197"/>
    <s v="Montana"/>
    <s v="USA"/>
    <x v="53"/>
    <x v="0"/>
    <x v="11"/>
    <s v="Ford, Murphy and Wilson"/>
    <n v="144.53"/>
    <n v="367"/>
    <x v="15"/>
    <x v="3"/>
    <s v="East Davidville"/>
    <s v="Online"/>
  </r>
  <r>
    <s v="SALE257"/>
    <x v="216"/>
    <s v="CUST1013"/>
    <s v="PROD24"/>
    <s v="STORE1"/>
    <n v="2"/>
    <n v="679.86"/>
    <n v="0.22"/>
    <x v="2"/>
    <n v="1359.5"/>
    <x v="198"/>
    <n v="32"/>
    <x v="1"/>
    <x v="198"/>
    <s v="Montana"/>
    <s v="USA"/>
    <x v="10"/>
    <x v="0"/>
    <x v="9"/>
    <s v="Cook Ltd"/>
    <n v="166.06"/>
    <n v="340"/>
    <x v="8"/>
    <x v="0"/>
    <s v="Danielmouth"/>
    <s v="Flagship"/>
  </r>
  <r>
    <s v="SALE258"/>
    <x v="217"/>
    <s v="CUST1136"/>
    <s v="PROD35"/>
    <s v="STORE17"/>
    <n v="1"/>
    <n v="222.94"/>
    <n v="0.19"/>
    <x v="0"/>
    <n v="222.75"/>
    <x v="199"/>
    <n v="29"/>
    <x v="0"/>
    <x v="199"/>
    <s v="Nebraska"/>
    <s v="USA"/>
    <x v="68"/>
    <x v="3"/>
    <x v="16"/>
    <s v="Jones LLC"/>
    <n v="382.22"/>
    <n v="329"/>
    <x v="1"/>
    <x v="0"/>
    <s v="Bensonhaven"/>
    <s v="Flagship"/>
  </r>
  <r>
    <s v="SALE259"/>
    <x v="218"/>
    <s v="CUST1248"/>
    <s v="PROD35"/>
    <s v="STORE2"/>
    <n v="2"/>
    <n v="355.3"/>
    <n v="0.14808617234468943"/>
    <x v="1"/>
    <n v="710.45191382765529"/>
    <x v="200"/>
    <n v="19"/>
    <x v="0"/>
    <x v="200"/>
    <s v="Nevada"/>
    <s v="USA"/>
    <x v="68"/>
    <x v="3"/>
    <x v="16"/>
    <s v="Jones LLC"/>
    <n v="382.22"/>
    <n v="329"/>
    <x v="17"/>
    <x v="2"/>
    <s v="North Nancyview"/>
    <s v="Outlet"/>
  </r>
  <r>
    <s v="SALE260"/>
    <x v="184"/>
    <s v="CUST1103"/>
    <s v="PROD89"/>
    <s v="STORE19"/>
    <n v="4"/>
    <n v="611.29999999999995"/>
    <n v="0.11"/>
    <x v="1"/>
    <n v="2445.0899999999997"/>
    <x v="201"/>
    <n v="21"/>
    <x v="0"/>
    <x v="201"/>
    <s v="Connecticut"/>
    <s v="USA"/>
    <x v="41"/>
    <x v="2"/>
    <x v="19"/>
    <s v="Taylor-Elliott"/>
    <n v="183.04"/>
    <n v="457"/>
    <x v="12"/>
    <x v="3"/>
    <s v="Vasquezborough"/>
    <s v="Online"/>
  </r>
  <r>
    <s v="SALE261"/>
    <x v="177"/>
    <s v="CUST1333"/>
    <s v="PROD0"/>
    <s v="STORE8"/>
    <n v="4"/>
    <n v="849.21"/>
    <n v="7.0000000000000007E-2"/>
    <x v="0"/>
    <n v="3396.77"/>
    <x v="202"/>
    <n v="64"/>
    <x v="1"/>
    <x v="202"/>
    <s v="Georgia"/>
    <s v="USA"/>
    <x v="90"/>
    <x v="1"/>
    <x v="3"/>
    <s v="Hunt Inc"/>
    <n v="112.42"/>
    <n v="416"/>
    <x v="2"/>
    <x v="1"/>
    <s v="Thompsonborough"/>
    <s v="Online"/>
  </r>
  <r>
    <s v="SALE262"/>
    <x v="219"/>
    <s v="CUST1209"/>
    <s v="PROD42"/>
    <s v="STORE7"/>
    <n v="3"/>
    <n v="553.12"/>
    <n v="0.28000000000000003"/>
    <x v="2"/>
    <n v="1659.0800000000002"/>
    <x v="203"/>
    <n v="50"/>
    <x v="1"/>
    <x v="203"/>
    <s v="Maine"/>
    <s v="USA"/>
    <x v="63"/>
    <x v="1"/>
    <x v="11"/>
    <s v="Holmes LLC"/>
    <n v="450.71"/>
    <n v="389"/>
    <x v="4"/>
    <x v="2"/>
    <s v="Williamsfurt"/>
    <s v="Online"/>
  </r>
  <r>
    <s v="SALE263"/>
    <x v="220"/>
    <s v="CUST1282"/>
    <s v="PROD91"/>
    <s v="STORE9"/>
    <n v="2"/>
    <n v="903.08"/>
    <n v="0.18"/>
    <x v="2"/>
    <n v="1805.98"/>
    <x v="204"/>
    <n v="46"/>
    <x v="1"/>
    <x v="204"/>
    <s v="New Jersey"/>
    <s v="USA"/>
    <x v="52"/>
    <x v="4"/>
    <x v="15"/>
    <s v="Smith-Charles"/>
    <n v="438.25"/>
    <n v="496"/>
    <x v="11"/>
    <x v="2"/>
    <s v="East Johnstad"/>
    <s v="Flagship"/>
  </r>
  <r>
    <s v="SALE264"/>
    <x v="221"/>
    <s v="CUST1478"/>
    <s v="PROD16"/>
    <s v="STORE11"/>
    <n v="4"/>
    <n v="640.23"/>
    <n v="0.06"/>
    <x v="2"/>
    <n v="2560.86"/>
    <x v="150"/>
    <n v="59"/>
    <x v="0"/>
    <x v="150"/>
    <s v="South Dakota"/>
    <s v="USA"/>
    <x v="30"/>
    <x v="2"/>
    <x v="17"/>
    <s v="Erickson-Green"/>
    <n v="337.42"/>
    <n v="256"/>
    <x v="19"/>
    <x v="2"/>
    <s v="Lake Michael"/>
    <s v="Online"/>
  </r>
  <r>
    <s v="SALE265"/>
    <x v="222"/>
    <s v="CUST1141"/>
    <s v="PROD21"/>
    <s v="STORE6"/>
    <n v="1"/>
    <n v="518"/>
    <n v="0.25"/>
    <x v="0"/>
    <n v="517.75"/>
    <x v="205"/>
    <n v="30"/>
    <x v="0"/>
    <x v="205"/>
    <s v="California"/>
    <s v="USA"/>
    <x v="39"/>
    <x v="3"/>
    <x v="7"/>
    <s v="Gardner-Montes"/>
    <n v="123.46"/>
    <n v="76"/>
    <x v="16"/>
    <x v="3"/>
    <s v="Port Josephberg"/>
    <s v="Online"/>
  </r>
  <r>
    <s v="SALE266"/>
    <x v="223"/>
    <s v="CUST1433"/>
    <s v="PROD64"/>
    <s v="STORE4"/>
    <n v="4"/>
    <n v="779.25"/>
    <n v="0.25"/>
    <x v="0"/>
    <n v="3116.75"/>
    <x v="206"/>
    <n v="51"/>
    <x v="1"/>
    <x v="206"/>
    <s v="New York"/>
    <s v="USA"/>
    <x v="91"/>
    <x v="2"/>
    <x v="19"/>
    <s v="Zhang Inc"/>
    <n v="299.11"/>
    <n v="118"/>
    <x v="5"/>
    <x v="2"/>
    <s v="Port Sharon"/>
    <s v="Online"/>
  </r>
  <r>
    <s v="SALE267"/>
    <x v="185"/>
    <s v="CUST1118"/>
    <s v="PROD83"/>
    <s v="STORE7"/>
    <n v="2"/>
    <n v="467.75"/>
    <n v="0.26"/>
    <x v="0"/>
    <n v="935.24"/>
    <x v="207"/>
    <n v="36"/>
    <x v="0"/>
    <x v="207"/>
    <s v="Nebraska"/>
    <s v="USA"/>
    <x v="50"/>
    <x v="2"/>
    <x v="18"/>
    <s v="Butler Group"/>
    <n v="254.04361702127662"/>
    <n v="159"/>
    <x v="4"/>
    <x v="2"/>
    <s v="Williamsfurt"/>
    <s v="Online"/>
  </r>
  <r>
    <s v="SALE268"/>
    <x v="224"/>
    <s v="CUST1406"/>
    <s v="PROD90"/>
    <s v="STORE18"/>
    <n v="3"/>
    <n v="513.98477215823721"/>
    <n v="0.06"/>
    <x v="0"/>
    <n v="1541.8943164747116"/>
    <x v="81"/>
    <n v="23"/>
    <x v="1"/>
    <x v="82"/>
    <s v="Wisconsin"/>
    <s v="USA"/>
    <x v="64"/>
    <x v="1"/>
    <x v="11"/>
    <s v="Sharp, Taylor and Rodriguez"/>
    <n v="340.14"/>
    <n v="361"/>
    <x v="14"/>
    <x v="3"/>
    <s v="East Stevechester"/>
    <s v="Flagship"/>
  </r>
  <r>
    <s v="SALE269"/>
    <x v="225"/>
    <s v="CUST1219"/>
    <s v="PROD37"/>
    <s v="STORE0"/>
    <n v="4"/>
    <n v="747.01"/>
    <n v="0.13"/>
    <x v="1"/>
    <n v="2987.91"/>
    <x v="208"/>
    <n v="47"/>
    <x v="1"/>
    <x v="208"/>
    <s v="New Jersey"/>
    <s v="USA"/>
    <x v="92"/>
    <x v="4"/>
    <x v="15"/>
    <s v="Hogan-Lee"/>
    <n v="353.47"/>
    <n v="214"/>
    <x v="6"/>
    <x v="3"/>
    <s v="Washingtonfurt"/>
    <s v="Flagship"/>
  </r>
  <r>
    <s v="SALE270"/>
    <x v="226"/>
    <s v="CUST1101"/>
    <s v="PROD89"/>
    <s v="STORE12"/>
    <n v="4"/>
    <n v="461.83"/>
    <n v="0.28000000000000003"/>
    <x v="1"/>
    <n v="1847.04"/>
    <x v="209"/>
    <n v="29"/>
    <x v="0"/>
    <x v="209"/>
    <s v="Utah"/>
    <s v="USA"/>
    <x v="41"/>
    <x v="2"/>
    <x v="19"/>
    <s v="Taylor-Elliott"/>
    <n v="183.04"/>
    <n v="457"/>
    <x v="18"/>
    <x v="0"/>
    <s v="Sabrinatown"/>
    <s v="Online"/>
  </r>
  <r>
    <s v="SALE271"/>
    <x v="178"/>
    <s v="CUST1134"/>
    <s v="PROD70"/>
    <s v="STORE8"/>
    <n v="2"/>
    <n v="105.15"/>
    <n v="0.06"/>
    <x v="0"/>
    <n v="210.24"/>
    <x v="210"/>
    <n v="54"/>
    <x v="0"/>
    <x v="210"/>
    <s v="Washington"/>
    <s v="USA"/>
    <x v="7"/>
    <x v="3"/>
    <x v="7"/>
    <s v="Duran Group"/>
    <n v="138.05000000000001"/>
    <n v="89"/>
    <x v="2"/>
    <x v="1"/>
    <s v="Thompsonborough"/>
    <s v="Online"/>
  </r>
  <r>
    <s v="SALE272"/>
    <x v="227"/>
    <s v="CUST1033"/>
    <s v="PROD23"/>
    <s v="STORE3"/>
    <n v="3"/>
    <n v="610.24"/>
    <n v="0.17"/>
    <x v="2"/>
    <n v="1830.55"/>
    <x v="152"/>
    <n v="25"/>
    <x v="0"/>
    <x v="152"/>
    <s v="Oklahoma"/>
    <s v="USA"/>
    <x v="34"/>
    <x v="4"/>
    <x v="12"/>
    <s v="Moon, Mora and Santos"/>
    <n v="254.04361702127662"/>
    <n v="360"/>
    <x v="0"/>
    <x v="0"/>
    <s v="Hoodberg"/>
    <s v="Outlet"/>
  </r>
  <r>
    <s v="SALE273"/>
    <x v="228"/>
    <s v="CUST1312"/>
    <s v="PROD74"/>
    <s v="STORE8"/>
    <n v="1"/>
    <n v="872.12"/>
    <n v="7.0000000000000007E-2"/>
    <x v="1"/>
    <n v="872.05"/>
    <x v="211"/>
    <n v="47"/>
    <x v="1"/>
    <x v="211"/>
    <s v="Delaware"/>
    <s v="USA"/>
    <x v="1"/>
    <x v="1"/>
    <x v="1"/>
    <s v="Bruce-Bowen"/>
    <n v="403.71"/>
    <n v="159"/>
    <x v="2"/>
    <x v="1"/>
    <s v="Thompsonborough"/>
    <s v="Online"/>
  </r>
  <r>
    <s v="SALE274"/>
    <x v="229"/>
    <s v="CUST1433"/>
    <s v="PROD10"/>
    <s v="STORE1"/>
    <n v="1"/>
    <n v="406.79"/>
    <n v="0.03"/>
    <x v="2"/>
    <n v="406.76000000000005"/>
    <x v="206"/>
    <n v="51"/>
    <x v="1"/>
    <x v="206"/>
    <s v="New York"/>
    <s v="USA"/>
    <x v="31"/>
    <x v="3"/>
    <x v="8"/>
    <s v="Hamilton Group"/>
    <n v="298.86"/>
    <n v="308"/>
    <x v="8"/>
    <x v="0"/>
    <s v="Danielmouth"/>
    <s v="Flagship"/>
  </r>
  <r>
    <s v="SALE275"/>
    <x v="230"/>
    <s v="CUST1372"/>
    <s v="PROD54"/>
    <s v="STORE14"/>
    <n v="1"/>
    <n v="606.01"/>
    <n v="0.04"/>
    <x v="1"/>
    <n v="605.97"/>
    <x v="60"/>
    <n v="28"/>
    <x v="0"/>
    <x v="61"/>
    <s v="Ohio"/>
    <s v="USA"/>
    <x v="59"/>
    <x v="0"/>
    <x v="11"/>
    <s v="Thompson-French"/>
    <n v="434.84"/>
    <n v="185"/>
    <x v="7"/>
    <x v="2"/>
    <s v="Christopherland"/>
    <s v="Outlet"/>
  </r>
  <r>
    <s v="SALE276"/>
    <x v="231"/>
    <s v="CUST1349"/>
    <s v="PROD17"/>
    <s v="STORE5"/>
    <n v="4"/>
    <n v="322.58"/>
    <n v="0.06"/>
    <x v="0"/>
    <n v="1290.26"/>
    <x v="115"/>
    <n v="31"/>
    <x v="0"/>
    <x v="115"/>
    <s v="Alaska"/>
    <s v="USA"/>
    <x v="53"/>
    <x v="0"/>
    <x v="11"/>
    <s v="Ford, Murphy and Wilson"/>
    <n v="144.53"/>
    <n v="367"/>
    <x v="3"/>
    <x v="0"/>
    <s v="New Michaelchester"/>
    <s v="Outlet"/>
  </r>
  <r>
    <s v="SALE277"/>
    <x v="232"/>
    <s v="CUST1484"/>
    <s v="PROD77"/>
    <s v="STORE18"/>
    <n v="4"/>
    <n v="463.17"/>
    <n v="0.06"/>
    <x v="1"/>
    <n v="1852.6200000000001"/>
    <x v="212"/>
    <n v="32"/>
    <x v="0"/>
    <x v="212"/>
    <s v="Massachusetts"/>
    <s v="USA"/>
    <x v="25"/>
    <x v="1"/>
    <x v="5"/>
    <s v="White, Reeves and Woods"/>
    <n v="480.9"/>
    <n v="104"/>
    <x v="14"/>
    <x v="3"/>
    <s v="East Stevechester"/>
    <s v="Flagship"/>
  </r>
  <r>
    <s v="SALE278"/>
    <x v="104"/>
    <s v="CUST1316"/>
    <s v="PROD25"/>
    <s v="STORE7"/>
    <n v="4"/>
    <n v="285.82"/>
    <n v="0.18"/>
    <x v="1"/>
    <n v="1143.0999999999999"/>
    <x v="213"/>
    <n v="34"/>
    <x v="0"/>
    <x v="213"/>
    <s v="Maryland"/>
    <s v="USA"/>
    <x v="60"/>
    <x v="4"/>
    <x v="11"/>
    <s v="Brown and Sons"/>
    <n v="174.02"/>
    <n v="268"/>
    <x v="4"/>
    <x v="2"/>
    <s v="Williamsfurt"/>
    <s v="Online"/>
  </r>
  <r>
    <s v="SALE279"/>
    <x v="233"/>
    <s v="CUST1326"/>
    <s v="PROD37"/>
    <s v="STORE11"/>
    <n v="3"/>
    <n v="995.38"/>
    <n v="0.1"/>
    <x v="1"/>
    <n v="2986.04"/>
    <x v="214"/>
    <n v="58"/>
    <x v="1"/>
    <x v="214"/>
    <s v="Rhode Island"/>
    <s v="USA"/>
    <x v="92"/>
    <x v="4"/>
    <x v="15"/>
    <s v="Hogan-Lee"/>
    <n v="353.47"/>
    <n v="214"/>
    <x v="19"/>
    <x v="2"/>
    <s v="Lake Michael"/>
    <s v="Online"/>
  </r>
  <r>
    <s v="SALE280"/>
    <x v="234"/>
    <s v="CUST1119"/>
    <s v="PROD62"/>
    <s v="STORE8"/>
    <n v="1"/>
    <n v="329.31"/>
    <n v="0.09"/>
    <x v="0"/>
    <n v="329.22"/>
    <x v="96"/>
    <n v="40"/>
    <x v="0"/>
    <x v="97"/>
    <s v="Tennessee"/>
    <s v="USA"/>
    <x v="85"/>
    <x v="1"/>
    <x v="3"/>
    <s v="Murray, Gould and Ware"/>
    <n v="86.42"/>
    <n v="222"/>
    <x v="2"/>
    <x v="1"/>
    <s v="Thompsonborough"/>
    <s v="Online"/>
  </r>
  <r>
    <s v="SALE281"/>
    <x v="235"/>
    <s v="CUST1490"/>
    <s v="PROD47"/>
    <s v="STORE16"/>
    <n v="3"/>
    <n v="64.2"/>
    <n v="0.08"/>
    <x v="2"/>
    <n v="192.52"/>
    <x v="215"/>
    <n v="23"/>
    <x v="0"/>
    <x v="215"/>
    <s v="Maryland"/>
    <s v="USA"/>
    <x v="44"/>
    <x v="2"/>
    <x v="19"/>
    <s v="Cook Inc"/>
    <n v="254.04361702127662"/>
    <n v="431"/>
    <x v="9"/>
    <x v="1"/>
    <s v="New Jimmymouth"/>
    <s v="Flagship"/>
  </r>
  <r>
    <s v="SALE282"/>
    <x v="14"/>
    <s v="CUST1262"/>
    <s v="PROD11"/>
    <s v="STORE13"/>
    <n v="3"/>
    <n v="697.13"/>
    <n v="0.25"/>
    <x v="2"/>
    <n v="2091.14"/>
    <x v="216"/>
    <n v="60"/>
    <x v="1"/>
    <x v="216"/>
    <s v="Montana"/>
    <s v="USA"/>
    <x v="75"/>
    <x v="1"/>
    <x v="11"/>
    <s v="Gibson, Hobbs and Weaver"/>
    <n v="449.4"/>
    <n v="273.49484536082474"/>
    <x v="13"/>
    <x v="3"/>
    <s v="Johnsonville"/>
    <s v="Flagship"/>
  </r>
  <r>
    <s v="SALE283"/>
    <x v="236"/>
    <s v="CUST1022"/>
    <s v="PROD9"/>
    <s v="STORE5"/>
    <n v="3"/>
    <n v="134.30000000000001"/>
    <n v="0.14000000000000001"/>
    <x v="0"/>
    <n v="402.76000000000005"/>
    <x v="127"/>
    <n v="33"/>
    <x v="1"/>
    <x v="127"/>
    <s v="Hawaii"/>
    <s v="USA"/>
    <x v="93"/>
    <x v="0"/>
    <x v="13"/>
    <s v="Hill PLC"/>
    <n v="495.72"/>
    <n v="323"/>
    <x v="3"/>
    <x v="0"/>
    <s v="New Michaelchester"/>
    <s v="Outlet"/>
  </r>
  <r>
    <s v="SALE284"/>
    <x v="79"/>
    <s v="CUST1260"/>
    <s v="PROD84"/>
    <s v="STORE13"/>
    <n v="1"/>
    <n v="520.92999999999995"/>
    <n v="0.15"/>
    <x v="0"/>
    <n v="520.78"/>
    <x v="217"/>
    <n v="63"/>
    <x v="1"/>
    <x v="217"/>
    <s v="Arizona"/>
    <s v="USA"/>
    <x v="94"/>
    <x v="3"/>
    <x v="22"/>
    <s v="Collins-Stephenson"/>
    <n v="388.46"/>
    <n v="208"/>
    <x v="13"/>
    <x v="3"/>
    <s v="Johnsonville"/>
    <s v="Flagship"/>
  </r>
  <r>
    <s v="SALE285"/>
    <x v="237"/>
    <s v="CUST1225"/>
    <s v="PROD19"/>
    <s v="STORE7"/>
    <n v="2"/>
    <n v="350.12"/>
    <n v="0.21"/>
    <x v="2"/>
    <n v="700.03"/>
    <x v="218"/>
    <n v="46"/>
    <x v="1"/>
    <x v="218"/>
    <s v="Utah"/>
    <s v="USA"/>
    <x v="46"/>
    <x v="0"/>
    <x v="20"/>
    <s v="May-Reese"/>
    <n v="21.34"/>
    <n v="65"/>
    <x v="4"/>
    <x v="2"/>
    <s v="Williamsfurt"/>
    <s v="Online"/>
  </r>
  <r>
    <s v="SALE286"/>
    <x v="238"/>
    <s v="CUST1466"/>
    <s v="PROD48"/>
    <s v="STORE19"/>
    <n v="3"/>
    <n v="807.95"/>
    <n v="0.1"/>
    <x v="1"/>
    <n v="2423.7500000000005"/>
    <x v="219"/>
    <n v="18"/>
    <x v="0"/>
    <x v="219"/>
    <s v="Minnesota"/>
    <s v="USA"/>
    <x v="70"/>
    <x v="1"/>
    <x v="11"/>
    <s v="Byrd, Stewart and Valdez"/>
    <n v="177.98"/>
    <n v="103"/>
    <x v="12"/>
    <x v="3"/>
    <s v="Vasquezborough"/>
    <s v="Online"/>
  </r>
  <r>
    <s v="SALE287"/>
    <x v="69"/>
    <s v="CUST1335"/>
    <s v="PROD38"/>
    <s v="STORE6"/>
    <n v="4"/>
    <n v="766.03"/>
    <n v="0.28999999999999998"/>
    <x v="1"/>
    <n v="3063.83"/>
    <x v="41"/>
    <n v="37"/>
    <x v="0"/>
    <x v="41"/>
    <s v="North Carolina"/>
    <s v="USA"/>
    <x v="48"/>
    <x v="0"/>
    <x v="9"/>
    <s v="Sims-Smith"/>
    <n v="135.61000000000001"/>
    <n v="394"/>
    <x v="16"/>
    <x v="3"/>
    <s v="Port Josephberg"/>
    <s v="Online"/>
  </r>
  <r>
    <s v="SALE288"/>
    <x v="239"/>
    <s v="CUST1182"/>
    <s v="PROD57"/>
    <s v="STORE8"/>
    <n v="3"/>
    <n v="545.1"/>
    <n v="0.08"/>
    <x v="2"/>
    <n v="1635.2200000000003"/>
    <x v="90"/>
    <n v="23"/>
    <x v="1"/>
    <x v="91"/>
    <s v="Oklahoma"/>
    <s v="USA"/>
    <x v="71"/>
    <x v="0"/>
    <x v="13"/>
    <s v="Atkinson, Camacho and Oliver"/>
    <n v="30.62"/>
    <n v="138"/>
    <x v="2"/>
    <x v="1"/>
    <s v="Thompsonborough"/>
    <s v="Online"/>
  </r>
  <r>
    <s v="SALE289"/>
    <x v="240"/>
    <s v="CUST1263"/>
    <s v="PROD65"/>
    <s v="STORE7"/>
    <n v="1"/>
    <n v="203.61"/>
    <n v="0.24"/>
    <x v="2"/>
    <n v="203.37"/>
    <x v="220"/>
    <n v="50"/>
    <x v="0"/>
    <x v="220"/>
    <s v="Louisiana"/>
    <s v="USA"/>
    <x v="15"/>
    <x v="0"/>
    <x v="13"/>
    <s v="Montgomery, Benton and Miller"/>
    <n v="240.63"/>
    <n v="423"/>
    <x v="4"/>
    <x v="2"/>
    <s v="Williamsfurt"/>
    <s v="Online"/>
  </r>
  <r>
    <s v="SALE290"/>
    <x v="241"/>
    <s v="CUST1417"/>
    <s v="PROD97"/>
    <s v="STORE15"/>
    <n v="4"/>
    <n v="493.8"/>
    <n v="0.24"/>
    <x v="2"/>
    <n v="1974.96"/>
    <x v="221"/>
    <n v="64"/>
    <x v="1"/>
    <x v="221"/>
    <s v="North Carolina"/>
    <s v="USA"/>
    <x v="0"/>
    <x v="0"/>
    <x v="0"/>
    <s v="Khan LLC"/>
    <n v="245.98"/>
    <n v="471"/>
    <x v="10"/>
    <x v="0"/>
    <s v="East Jenniferstad"/>
    <s v="Flagship"/>
  </r>
  <r>
    <s v="SALE291"/>
    <x v="242"/>
    <s v="CUST1017"/>
    <s v="PROD41"/>
    <s v="STORE17"/>
    <n v="1"/>
    <n v="640.54999999999995"/>
    <n v="0.25"/>
    <x v="0"/>
    <n v="640.29999999999995"/>
    <x v="222"/>
    <n v="60"/>
    <x v="1"/>
    <x v="222"/>
    <s v="Georgia"/>
    <s v="USA"/>
    <x v="89"/>
    <x v="0"/>
    <x v="13"/>
    <s v="Carroll, Long and Mendoza"/>
    <n v="313.26"/>
    <n v="369"/>
    <x v="1"/>
    <x v="0"/>
    <s v="Bensonhaven"/>
    <s v="Flagship"/>
  </r>
  <r>
    <s v="SALE292"/>
    <x v="81"/>
    <s v="CUST1119"/>
    <s v="PROD74"/>
    <s v="STORE4"/>
    <n v="1"/>
    <n v="702.53"/>
    <n v="0.3"/>
    <x v="0"/>
    <n v="702.23"/>
    <x v="96"/>
    <n v="40"/>
    <x v="0"/>
    <x v="97"/>
    <s v="Tennessee"/>
    <s v="USA"/>
    <x v="1"/>
    <x v="1"/>
    <x v="1"/>
    <s v="Bruce-Bowen"/>
    <n v="403.71"/>
    <n v="159"/>
    <x v="5"/>
    <x v="2"/>
    <s v="Port Sharon"/>
    <s v="Online"/>
  </r>
  <r>
    <s v="SALE293"/>
    <x v="220"/>
    <s v="CUST1224"/>
    <s v="PROD39"/>
    <s v="STORE8"/>
    <n v="4"/>
    <n v="139.94"/>
    <n v="0.24"/>
    <x v="0"/>
    <n v="559.52"/>
    <x v="223"/>
    <n v="29"/>
    <x v="0"/>
    <x v="223"/>
    <s v="Missouri"/>
    <s v="USA"/>
    <x v="11"/>
    <x v="1"/>
    <x v="10"/>
    <s v="Cummings and Sons"/>
    <n v="326.06"/>
    <n v="301"/>
    <x v="2"/>
    <x v="1"/>
    <s v="Thompsonborough"/>
    <s v="Online"/>
  </r>
  <r>
    <s v="SALE294"/>
    <x v="243"/>
    <s v="CUST1277"/>
    <s v="PROD19"/>
    <s v="STORE8"/>
    <n v="2"/>
    <n v="230.85"/>
    <n v="0.18"/>
    <x v="0"/>
    <n v="461.52"/>
    <x v="106"/>
    <n v="22"/>
    <x v="1"/>
    <x v="107"/>
    <s v="Colorado"/>
    <s v="USA"/>
    <x v="46"/>
    <x v="0"/>
    <x v="20"/>
    <s v="May-Reese"/>
    <n v="21.34"/>
    <n v="65"/>
    <x v="2"/>
    <x v="1"/>
    <s v="Thompsonborough"/>
    <s v="Online"/>
  </r>
  <r>
    <s v="SALE295"/>
    <x v="90"/>
    <s v="CUST1211"/>
    <s v="PROD85"/>
    <s v="STORE17"/>
    <n v="4"/>
    <n v="626.35"/>
    <n v="0.25"/>
    <x v="2"/>
    <n v="2505.15"/>
    <x v="224"/>
    <n v="20"/>
    <x v="1"/>
    <x v="224"/>
    <s v="Delaware"/>
    <s v="USA"/>
    <x v="65"/>
    <x v="4"/>
    <x v="11"/>
    <s v="Richardson-Carrillo"/>
    <n v="119.57"/>
    <n v="210"/>
    <x v="1"/>
    <x v="0"/>
    <s v="Bensonhaven"/>
    <s v="Flagship"/>
  </r>
  <r>
    <s v="SALE296"/>
    <x v="244"/>
    <s v="CUST1082"/>
    <s v="PROD41"/>
    <s v="STORE14"/>
    <n v="4"/>
    <n v="108.55"/>
    <n v="0.18"/>
    <x v="1"/>
    <n v="434.02"/>
    <x v="195"/>
    <n v="53"/>
    <x v="0"/>
    <x v="195"/>
    <s v="Florida"/>
    <s v="USA"/>
    <x v="89"/>
    <x v="0"/>
    <x v="13"/>
    <s v="Carroll, Long and Mendoza"/>
    <n v="313.26"/>
    <n v="369"/>
    <x v="7"/>
    <x v="2"/>
    <s v="Christopherland"/>
    <s v="Outlet"/>
  </r>
  <r>
    <s v="SALE297"/>
    <x v="245"/>
    <s v="CUST1191"/>
    <s v="PROD17"/>
    <s v="STORE1"/>
    <n v="4"/>
    <n v="353.67"/>
    <n v="0.03"/>
    <x v="2"/>
    <n v="1414.65"/>
    <x v="225"/>
    <n v="29"/>
    <x v="1"/>
    <x v="225"/>
    <s v="Ohio"/>
    <s v="USA"/>
    <x v="53"/>
    <x v="0"/>
    <x v="11"/>
    <s v="Ford, Murphy and Wilson"/>
    <n v="144.53"/>
    <n v="367"/>
    <x v="8"/>
    <x v="0"/>
    <s v="Danielmouth"/>
    <s v="Flagship"/>
  </r>
  <r>
    <s v="SALE298"/>
    <x v="246"/>
    <s v="CUST1065"/>
    <s v="PROD90"/>
    <s v="STORE1"/>
    <n v="4"/>
    <n v="61.98"/>
    <n v="0.16"/>
    <x v="0"/>
    <n v="247.76"/>
    <x v="10"/>
    <n v="21"/>
    <x v="1"/>
    <x v="10"/>
    <s v="Nevada"/>
    <s v="USA"/>
    <x v="64"/>
    <x v="1"/>
    <x v="11"/>
    <s v="Sharp, Taylor and Rodriguez"/>
    <n v="340.14"/>
    <n v="361"/>
    <x v="8"/>
    <x v="0"/>
    <s v="Danielmouth"/>
    <s v="Flagship"/>
  </r>
  <r>
    <s v="SALE299"/>
    <x v="196"/>
    <s v="CUST1216"/>
    <s v="PROD22"/>
    <s v="STORE19"/>
    <n v="2"/>
    <n v="873.1"/>
    <n v="0.12"/>
    <x v="1"/>
    <n v="1746.0800000000002"/>
    <x v="187"/>
    <n v="44"/>
    <x v="0"/>
    <x v="187"/>
    <s v="California"/>
    <s v="USA"/>
    <x v="62"/>
    <x v="0"/>
    <x v="20"/>
    <s v="Flores, Pineda and Rodriguez"/>
    <n v="484.62"/>
    <n v="432"/>
    <x v="12"/>
    <x v="3"/>
    <s v="Vasquezborough"/>
    <s v="Online"/>
  </r>
  <r>
    <s v="SALE300"/>
    <x v="76"/>
    <s v="CUST1198"/>
    <s v="PROD12"/>
    <s v="STORE15"/>
    <n v="4"/>
    <n v="889.47"/>
    <n v="0.24"/>
    <x v="0"/>
    <n v="3557.6400000000003"/>
    <x v="226"/>
    <n v="54"/>
    <x v="0"/>
    <x v="226"/>
    <s v="Vermont"/>
    <s v="USA"/>
    <x v="21"/>
    <x v="2"/>
    <x v="4"/>
    <s v="Rice LLC"/>
    <n v="115.82"/>
    <n v="460"/>
    <x v="10"/>
    <x v="0"/>
    <s v="East Jenniferstad"/>
    <s v="Flagship"/>
  </r>
  <r>
    <s v="SALE301"/>
    <x v="247"/>
    <s v="CUST1028"/>
    <s v="PROD74"/>
    <s v="STORE11"/>
    <n v="3"/>
    <n v="803.76"/>
    <n v="0.19"/>
    <x v="2"/>
    <n v="2411.0899999999997"/>
    <x v="29"/>
    <n v="27"/>
    <x v="1"/>
    <x v="29"/>
    <s v="New Jersey"/>
    <s v="USA"/>
    <x v="1"/>
    <x v="1"/>
    <x v="1"/>
    <s v="Bruce-Bowen"/>
    <n v="403.71"/>
    <n v="159"/>
    <x v="19"/>
    <x v="2"/>
    <s v="Lake Michael"/>
    <s v="Online"/>
  </r>
  <r>
    <s v="SALE302"/>
    <x v="248"/>
    <s v="CUST1468"/>
    <s v="PROD75"/>
    <s v="STORE5"/>
    <n v="2"/>
    <n v="865.14"/>
    <n v="0.2"/>
    <x v="1"/>
    <n v="1730.08"/>
    <x v="227"/>
    <n v="45"/>
    <x v="0"/>
    <x v="227"/>
    <s v="Vermont"/>
    <s v="USA"/>
    <x v="28"/>
    <x v="4"/>
    <x v="15"/>
    <s v="Poole PLC"/>
    <n v="158.13999999999999"/>
    <n v="82"/>
    <x v="3"/>
    <x v="0"/>
    <s v="New Michaelchester"/>
    <s v="Outlet"/>
  </r>
  <r>
    <s v="SALE303"/>
    <x v="249"/>
    <s v="CUST1097"/>
    <s v="PROD31"/>
    <s v="STORE9"/>
    <n v="2"/>
    <n v="916.49"/>
    <n v="0.3"/>
    <x v="2"/>
    <n v="1832.68"/>
    <x v="89"/>
    <n v="36"/>
    <x v="0"/>
    <x v="90"/>
    <s v="South Dakota"/>
    <s v="USA"/>
    <x v="45"/>
    <x v="0"/>
    <x v="0"/>
    <s v="Nolan-Snow"/>
    <n v="204.39"/>
    <n v="281"/>
    <x v="11"/>
    <x v="2"/>
    <s v="East Johnstad"/>
    <s v="Flagship"/>
  </r>
  <r>
    <s v="SALE304"/>
    <x v="250"/>
    <s v="CUST1042"/>
    <s v="PROD51"/>
    <s v="STORE12"/>
    <n v="3"/>
    <n v="781.39"/>
    <n v="0.12"/>
    <x v="0"/>
    <n v="2344.0500000000002"/>
    <x v="228"/>
    <n v="19"/>
    <x v="0"/>
    <x v="228"/>
    <s v="Connecticut"/>
    <s v="USA"/>
    <x v="69"/>
    <x v="1"/>
    <x v="11"/>
    <s v="Bautista, Green and Hale"/>
    <n v="88.49"/>
    <n v="246"/>
    <x v="18"/>
    <x v="0"/>
    <s v="Sabrinatown"/>
    <s v="Online"/>
  </r>
  <r>
    <s v="SALE305"/>
    <x v="251"/>
    <s v="CUST1211"/>
    <s v="PROD38"/>
    <s v="STORE12"/>
    <n v="4"/>
    <n v="619.74"/>
    <n v="0.13"/>
    <x v="2"/>
    <n v="2478.83"/>
    <x v="224"/>
    <n v="20"/>
    <x v="1"/>
    <x v="224"/>
    <s v="Delaware"/>
    <s v="USA"/>
    <x v="48"/>
    <x v="0"/>
    <x v="9"/>
    <s v="Sims-Smith"/>
    <n v="135.61000000000001"/>
    <n v="394"/>
    <x v="18"/>
    <x v="0"/>
    <s v="Sabrinatown"/>
    <s v="Online"/>
  </r>
  <r>
    <s v="SALE306"/>
    <x v="252"/>
    <s v="CUST1481"/>
    <s v="PROD62"/>
    <s v="STORE14"/>
    <n v="2"/>
    <n v="837.76"/>
    <n v="0.03"/>
    <x v="2"/>
    <n v="1675.49"/>
    <x v="229"/>
    <n v="21"/>
    <x v="0"/>
    <x v="229"/>
    <s v="Georgia"/>
    <s v="USA"/>
    <x v="85"/>
    <x v="1"/>
    <x v="3"/>
    <s v="Murray, Gould and Ware"/>
    <n v="86.42"/>
    <n v="222"/>
    <x v="7"/>
    <x v="2"/>
    <s v="Christopherland"/>
    <s v="Outlet"/>
  </r>
  <r>
    <s v="SALE307"/>
    <x v="253"/>
    <s v="CUST1451"/>
    <s v="PROD90"/>
    <s v="STORE1"/>
    <n v="3"/>
    <n v="135.94"/>
    <n v="0.2"/>
    <x v="0"/>
    <n v="407.62"/>
    <x v="230"/>
    <n v="46"/>
    <x v="0"/>
    <x v="185"/>
    <s v="New Mexico"/>
    <s v="USA"/>
    <x v="64"/>
    <x v="1"/>
    <x v="11"/>
    <s v="Sharp, Taylor and Rodriguez"/>
    <n v="340.14"/>
    <n v="361"/>
    <x v="8"/>
    <x v="0"/>
    <s v="Danielmouth"/>
    <s v="Flagship"/>
  </r>
  <r>
    <s v="SALE308"/>
    <x v="254"/>
    <s v="CUST1479"/>
    <s v="PROD74"/>
    <s v="STORE1"/>
    <n v="4"/>
    <n v="396.53"/>
    <n v="7.0000000000000007E-2"/>
    <x v="1"/>
    <n v="1586.05"/>
    <x v="231"/>
    <n v="40"/>
    <x v="0"/>
    <x v="230"/>
    <s v="West Virginia"/>
    <s v="USA"/>
    <x v="1"/>
    <x v="1"/>
    <x v="1"/>
    <s v="Bruce-Bowen"/>
    <n v="403.71"/>
    <n v="159"/>
    <x v="8"/>
    <x v="0"/>
    <s v="Danielmouth"/>
    <s v="Flagship"/>
  </r>
  <r>
    <s v="SALE309"/>
    <x v="39"/>
    <s v="CUST1220"/>
    <s v="PROD29"/>
    <s v="STORE14"/>
    <n v="2"/>
    <n v="722.45"/>
    <n v="0.22"/>
    <x v="1"/>
    <n v="1444.68"/>
    <x v="232"/>
    <n v="50"/>
    <x v="1"/>
    <x v="231"/>
    <s v="Massachusetts"/>
    <s v="USA"/>
    <x v="35"/>
    <x v="3"/>
    <x v="6"/>
    <s v="Hoffman Group"/>
    <n v="218.48"/>
    <n v="276"/>
    <x v="7"/>
    <x v="2"/>
    <s v="Christopherland"/>
    <s v="Outlet"/>
  </r>
  <r>
    <s v="SALE310"/>
    <x v="255"/>
    <s v="CUST1047"/>
    <s v="PROD64"/>
    <s v="STORE2"/>
    <n v="2"/>
    <n v="138.41"/>
    <n v="0.02"/>
    <x v="0"/>
    <n v="276.8"/>
    <x v="233"/>
    <n v="54"/>
    <x v="1"/>
    <x v="232"/>
    <s v="Nevada"/>
    <s v="USA"/>
    <x v="91"/>
    <x v="2"/>
    <x v="19"/>
    <s v="Zhang Inc"/>
    <n v="299.11"/>
    <n v="118"/>
    <x v="17"/>
    <x v="2"/>
    <s v="North Nancyview"/>
    <s v="Outlet"/>
  </r>
  <r>
    <s v="SALE311"/>
    <x v="252"/>
    <s v="CUST1126"/>
    <s v="PROD80"/>
    <s v="STORE2"/>
    <n v="4"/>
    <n v="741.51"/>
    <n v="0.09"/>
    <x v="2"/>
    <n v="2965.95"/>
    <x v="56"/>
    <n v="62"/>
    <x v="1"/>
    <x v="56"/>
    <s v="Arizona"/>
    <s v="USA"/>
    <x v="61"/>
    <x v="3"/>
    <x v="8"/>
    <s v="Allison Ltd"/>
    <n v="143.43"/>
    <n v="58"/>
    <x v="17"/>
    <x v="2"/>
    <s v="North Nancyview"/>
    <s v="Outlet"/>
  </r>
  <r>
    <s v="SALE312"/>
    <x v="256"/>
    <s v="CUST1023"/>
    <s v="PROD80"/>
    <s v="STORE17"/>
    <n v="2"/>
    <n v="588.9"/>
    <n v="0.19"/>
    <x v="1"/>
    <n v="1177.6099999999999"/>
    <x v="192"/>
    <n v="52"/>
    <x v="1"/>
    <x v="192"/>
    <s v="Oregon"/>
    <s v="USA"/>
    <x v="61"/>
    <x v="3"/>
    <x v="8"/>
    <s v="Allison Ltd"/>
    <n v="143.43"/>
    <n v="58"/>
    <x v="1"/>
    <x v="0"/>
    <s v="Bensonhaven"/>
    <s v="Flagship"/>
  </r>
  <r>
    <s v="SALE313"/>
    <x v="257"/>
    <s v="CUST1304"/>
    <s v="PROD50"/>
    <s v="STORE2"/>
    <n v="1"/>
    <n v="88.92"/>
    <n v="0.19"/>
    <x v="1"/>
    <n v="88.73"/>
    <x v="234"/>
    <n v="41"/>
    <x v="0"/>
    <x v="233"/>
    <s v="Kansas"/>
    <s v="USA"/>
    <x v="57"/>
    <x v="0"/>
    <x v="13"/>
    <s v="Smith-King"/>
    <n v="190.29"/>
    <n v="260"/>
    <x v="17"/>
    <x v="2"/>
    <s v="North Nancyview"/>
    <s v="Outlet"/>
  </r>
  <r>
    <s v="SALE314"/>
    <x v="258"/>
    <s v="CUST1118"/>
    <s v="PROD61"/>
    <s v="STORE16"/>
    <n v="1"/>
    <n v="299.13"/>
    <n v="0.1"/>
    <x v="2"/>
    <n v="299.02999999999997"/>
    <x v="207"/>
    <n v="36"/>
    <x v="0"/>
    <x v="207"/>
    <s v="Nebraska"/>
    <s v="USA"/>
    <x v="86"/>
    <x v="0"/>
    <x v="20"/>
    <s v="Lopez LLC"/>
    <n v="103.45"/>
    <n v="465"/>
    <x v="9"/>
    <x v="1"/>
    <s v="New Jimmymouth"/>
    <s v="Flagship"/>
  </r>
  <r>
    <s v="SALE315"/>
    <x v="138"/>
    <s v="CUST1116"/>
    <s v="PROD77"/>
    <s v="STORE3"/>
    <n v="2"/>
    <n v="548.29999999999995"/>
    <n v="0.23"/>
    <x v="0"/>
    <n v="1096.3699999999999"/>
    <x v="5"/>
    <n v="18"/>
    <x v="1"/>
    <x v="5"/>
    <s v="Rhode Island"/>
    <s v="USA"/>
    <x v="25"/>
    <x v="1"/>
    <x v="5"/>
    <s v="White, Reeves and Woods"/>
    <n v="480.9"/>
    <n v="104"/>
    <x v="0"/>
    <x v="0"/>
    <s v="Hoodberg"/>
    <s v="Outlet"/>
  </r>
  <r>
    <s v="SALE316"/>
    <x v="259"/>
    <s v="CUST1262"/>
    <s v="PROD54"/>
    <s v="STORE10"/>
    <n v="3"/>
    <n v="977.55"/>
    <n v="0.02"/>
    <x v="1"/>
    <n v="2932.6299999999997"/>
    <x v="216"/>
    <n v="60"/>
    <x v="1"/>
    <x v="216"/>
    <s v="Montana"/>
    <s v="USA"/>
    <x v="59"/>
    <x v="0"/>
    <x v="11"/>
    <s v="Thompson-French"/>
    <n v="434.84"/>
    <n v="185"/>
    <x v="15"/>
    <x v="3"/>
    <s v="East Davidville"/>
    <s v="Online"/>
  </r>
  <r>
    <s v="SALE317"/>
    <x v="260"/>
    <s v="CUST1346"/>
    <s v="PROD44"/>
    <s v="STORE18"/>
    <n v="1"/>
    <n v="459.42"/>
    <n v="0.28000000000000003"/>
    <x v="2"/>
    <n v="459.14000000000004"/>
    <x v="3"/>
    <n v="58"/>
    <x v="1"/>
    <x v="3"/>
    <s v="Tennessee"/>
    <s v="USA"/>
    <x v="38"/>
    <x v="0"/>
    <x v="13"/>
    <s v="Cox Inc"/>
    <n v="167.12"/>
    <n v="316"/>
    <x v="14"/>
    <x v="3"/>
    <s v="East Stevechester"/>
    <s v="Flagship"/>
  </r>
  <r>
    <s v="SALE318"/>
    <x v="261"/>
    <s v="CUST1088"/>
    <s v="PROD2"/>
    <s v="STORE4"/>
    <n v="2"/>
    <n v="123.19"/>
    <n v="0.19"/>
    <x v="0"/>
    <n v="246.19"/>
    <x v="235"/>
    <n v="58"/>
    <x v="0"/>
    <x v="234"/>
    <s v="Arkansas"/>
    <s v="USA"/>
    <x v="95"/>
    <x v="4"/>
    <x v="21"/>
    <s v="Sims Inc"/>
    <n v="254.04361702127662"/>
    <n v="352"/>
    <x v="5"/>
    <x v="2"/>
    <s v="Port Sharon"/>
    <s v="Online"/>
  </r>
  <r>
    <s v="SALE319"/>
    <x v="262"/>
    <s v="CUST1358"/>
    <s v="PROD55"/>
    <s v="STORE19"/>
    <n v="1"/>
    <n v="222.95"/>
    <n v="0.02"/>
    <x v="1"/>
    <n v="222.92999999999998"/>
    <x v="236"/>
    <n v="60"/>
    <x v="1"/>
    <x v="235"/>
    <s v="Mississippi"/>
    <s v="USA"/>
    <x v="76"/>
    <x v="3"/>
    <x v="6"/>
    <s v="Hatfield, Baird and Torres"/>
    <n v="81.75"/>
    <n v="273.49484536082474"/>
    <x v="12"/>
    <x v="3"/>
    <s v="Vasquezborough"/>
    <s v="Online"/>
  </r>
  <r>
    <s v="SALE320"/>
    <x v="263"/>
    <s v="CUST1332"/>
    <s v="PROD32"/>
    <s v="STORE4"/>
    <n v="3"/>
    <n v="601.92999999999995"/>
    <n v="0.14000000000000001"/>
    <x v="0"/>
    <n v="1805.6499999999999"/>
    <x v="237"/>
    <n v="34"/>
    <x v="1"/>
    <x v="236"/>
    <s v="Hawaii"/>
    <s v="USA"/>
    <x v="79"/>
    <x v="2"/>
    <x v="18"/>
    <s v="Griffin Ltd"/>
    <n v="283.83"/>
    <n v="244"/>
    <x v="5"/>
    <x v="2"/>
    <s v="Port Sharon"/>
    <s v="Online"/>
  </r>
  <r>
    <s v="SALE321"/>
    <x v="264"/>
    <s v="CUST1297"/>
    <s v="PROD69"/>
    <s v="STORE2"/>
    <n v="1"/>
    <n v="564.1"/>
    <n v="0.03"/>
    <x v="0"/>
    <n v="564.07000000000005"/>
    <x v="238"/>
    <n v="47"/>
    <x v="1"/>
    <x v="237"/>
    <s v="Missouri"/>
    <s v="USA"/>
    <x v="20"/>
    <x v="4"/>
    <x v="14"/>
    <s v="Fitzpatrick Ltd"/>
    <n v="218.22"/>
    <n v="224"/>
    <x v="17"/>
    <x v="2"/>
    <s v="North Nancyview"/>
    <s v="Outlet"/>
  </r>
  <r>
    <s v="SALE322"/>
    <x v="265"/>
    <s v="CUST1095"/>
    <s v="PROD80"/>
    <s v="STORE5"/>
    <n v="1"/>
    <n v="516.62"/>
    <n v="0.18"/>
    <x v="0"/>
    <n v="516.44000000000005"/>
    <x v="50"/>
    <n v="62"/>
    <x v="1"/>
    <x v="50"/>
    <s v="New York"/>
    <s v="USA"/>
    <x v="61"/>
    <x v="3"/>
    <x v="8"/>
    <s v="Allison Ltd"/>
    <n v="143.43"/>
    <n v="58"/>
    <x v="3"/>
    <x v="0"/>
    <s v="New Michaelchester"/>
    <s v="Outlet"/>
  </r>
  <r>
    <s v="SALE323"/>
    <x v="184"/>
    <s v="CUST1438"/>
    <s v="PROD63"/>
    <s v="STORE12"/>
    <n v="1"/>
    <n v="934.75"/>
    <n v="0.11"/>
    <x v="1"/>
    <n v="934.64"/>
    <x v="239"/>
    <n v="59"/>
    <x v="1"/>
    <x v="238"/>
    <s v="Tennessee"/>
    <s v="USA"/>
    <x v="81"/>
    <x v="2"/>
    <x v="18"/>
    <s v="Anderson-Riley"/>
    <n v="266.86"/>
    <n v="458"/>
    <x v="18"/>
    <x v="0"/>
    <s v="Sabrinatown"/>
    <s v="Online"/>
  </r>
  <r>
    <s v="SALE324"/>
    <x v="266"/>
    <s v="CUST1234"/>
    <s v="PROD98"/>
    <s v="STORE7"/>
    <n v="4"/>
    <n v="548.44000000000005"/>
    <n v="0.05"/>
    <x v="1"/>
    <n v="2193.71"/>
    <x v="240"/>
    <n v="43"/>
    <x v="1"/>
    <x v="239"/>
    <s v="Kansas"/>
    <s v="USA"/>
    <x v="24"/>
    <x v="1"/>
    <x v="1"/>
    <s v="Flores-King"/>
    <n v="431.67"/>
    <n v="73"/>
    <x v="4"/>
    <x v="2"/>
    <s v="Williamsfurt"/>
    <s v="Online"/>
  </r>
  <r>
    <s v="SALE325"/>
    <x v="267"/>
    <s v="CUST1013"/>
    <s v="PROD37"/>
    <s v="STORE3"/>
    <n v="3"/>
    <n v="361.11"/>
    <n v="0.06"/>
    <x v="0"/>
    <n v="1083.27"/>
    <x v="198"/>
    <n v="32"/>
    <x v="1"/>
    <x v="198"/>
    <s v="Montana"/>
    <s v="USA"/>
    <x v="92"/>
    <x v="4"/>
    <x v="15"/>
    <s v="Hogan-Lee"/>
    <n v="353.47"/>
    <n v="214"/>
    <x v="0"/>
    <x v="0"/>
    <s v="Hoodberg"/>
    <s v="Outlet"/>
  </r>
  <r>
    <s v="SALE326"/>
    <x v="268"/>
    <s v="CUST1187"/>
    <s v="PROD13"/>
    <s v="STORE1"/>
    <n v="2"/>
    <n v="610.37"/>
    <n v="0.1"/>
    <x v="1"/>
    <n v="1220.6400000000001"/>
    <x v="8"/>
    <n v="60"/>
    <x v="1"/>
    <x v="8"/>
    <s v="Alabama"/>
    <s v="USA"/>
    <x v="26"/>
    <x v="1"/>
    <x v="11"/>
    <s v="Dawson-Perkins"/>
    <n v="242.23"/>
    <n v="453"/>
    <x v="8"/>
    <x v="0"/>
    <s v="Danielmouth"/>
    <s v="Flagship"/>
  </r>
  <r>
    <s v="SALE327"/>
    <x v="269"/>
    <s v="CUST1334"/>
    <s v="PROD51"/>
    <s v="STORE16"/>
    <n v="1"/>
    <n v="272.2"/>
    <n v="0.3"/>
    <x v="0"/>
    <n v="271.89999999999998"/>
    <x v="158"/>
    <n v="50"/>
    <x v="1"/>
    <x v="158"/>
    <s v="Connecticut"/>
    <s v="USA"/>
    <x v="69"/>
    <x v="1"/>
    <x v="11"/>
    <s v="Bautista, Green and Hale"/>
    <n v="88.49"/>
    <n v="246"/>
    <x v="9"/>
    <x v="1"/>
    <s v="New Jimmymouth"/>
    <s v="Flagship"/>
  </r>
  <r>
    <s v="SALE328"/>
    <x v="209"/>
    <s v="CUST1438"/>
    <s v="PROD77"/>
    <s v="STORE6"/>
    <n v="3"/>
    <n v="573.1"/>
    <n v="0.16"/>
    <x v="2"/>
    <n v="1719.14"/>
    <x v="239"/>
    <n v="59"/>
    <x v="1"/>
    <x v="238"/>
    <s v="Tennessee"/>
    <s v="USA"/>
    <x v="25"/>
    <x v="1"/>
    <x v="5"/>
    <s v="White, Reeves and Woods"/>
    <n v="480.9"/>
    <n v="104"/>
    <x v="16"/>
    <x v="3"/>
    <s v="Port Josephberg"/>
    <s v="Online"/>
  </r>
  <r>
    <s v="SALE329"/>
    <x v="131"/>
    <s v="CUST1322"/>
    <s v="PROD6"/>
    <s v="STORE0"/>
    <n v="4"/>
    <n v="24.72"/>
    <n v="0.28000000000000003"/>
    <x v="0"/>
    <n v="98.6"/>
    <x v="241"/>
    <n v="54"/>
    <x v="0"/>
    <x v="240"/>
    <s v="Wyoming"/>
    <s v="USA"/>
    <x v="96"/>
    <x v="2"/>
    <x v="18"/>
    <s v="Davidson PLC"/>
    <n v="312.8"/>
    <n v="350"/>
    <x v="6"/>
    <x v="3"/>
    <s v="Washingtonfurt"/>
    <s v="Flagship"/>
  </r>
  <r>
    <s v="SALE330"/>
    <x v="270"/>
    <s v="CUST1251"/>
    <s v="PROD9"/>
    <s v="STORE9"/>
    <n v="3"/>
    <n v="268.89"/>
    <n v="7.0000000000000007E-2"/>
    <x v="2"/>
    <n v="806.59999999999991"/>
    <x v="242"/>
    <n v="64"/>
    <x v="0"/>
    <x v="241"/>
    <s v="Alabama"/>
    <s v="USA"/>
    <x v="93"/>
    <x v="0"/>
    <x v="13"/>
    <s v="Hill PLC"/>
    <n v="495.72"/>
    <n v="323"/>
    <x v="11"/>
    <x v="2"/>
    <s v="East Johnstad"/>
    <s v="Flagship"/>
  </r>
  <r>
    <s v="SALE331"/>
    <x v="271"/>
    <s v="CUST1257"/>
    <s v="PROD68"/>
    <s v="STORE9"/>
    <n v="1"/>
    <n v="78.5"/>
    <n v="0.17"/>
    <x v="2"/>
    <n v="78.33"/>
    <x v="98"/>
    <n v="42"/>
    <x v="0"/>
    <x v="99"/>
    <s v="Massachusetts"/>
    <s v="USA"/>
    <x v="88"/>
    <x v="3"/>
    <x v="22"/>
    <s v="Wolfe, Ross and Hester"/>
    <n v="243.7"/>
    <n v="130"/>
    <x v="11"/>
    <x v="2"/>
    <s v="East Johnstad"/>
    <s v="Flagship"/>
  </r>
  <r>
    <s v="SALE332"/>
    <x v="272"/>
    <s v="CUST1133"/>
    <s v="PROD36"/>
    <s v="STORE4"/>
    <n v="3"/>
    <n v="399.42"/>
    <n v="0.02"/>
    <x v="0"/>
    <n v="1198.24"/>
    <x v="243"/>
    <n v="62"/>
    <x v="1"/>
    <x v="242"/>
    <s v="Florida"/>
    <s v="USA"/>
    <x v="14"/>
    <x v="4"/>
    <x v="12"/>
    <s v="Smith-Mills"/>
    <n v="223.43"/>
    <n v="154"/>
    <x v="5"/>
    <x v="2"/>
    <s v="Port Sharon"/>
    <s v="Online"/>
  </r>
  <r>
    <s v="SALE333"/>
    <x v="99"/>
    <s v="CUST1085"/>
    <s v="PROD31"/>
    <s v="STORE19"/>
    <n v="3"/>
    <n v="455.82"/>
    <n v="0.01"/>
    <x v="1"/>
    <n v="1367.45"/>
    <x v="244"/>
    <n v="36"/>
    <x v="0"/>
    <x v="243"/>
    <s v="Pennsylvania"/>
    <s v="USA"/>
    <x v="45"/>
    <x v="0"/>
    <x v="0"/>
    <s v="Nolan-Snow"/>
    <n v="204.39"/>
    <n v="281"/>
    <x v="12"/>
    <x v="3"/>
    <s v="Vasquezborough"/>
    <s v="Online"/>
  </r>
  <r>
    <s v="SALE334"/>
    <x v="75"/>
    <s v="CUST1349"/>
    <s v="PROD50"/>
    <s v="STORE5"/>
    <n v="2"/>
    <n v="613.23"/>
    <n v="0.15"/>
    <x v="1"/>
    <n v="1226.31"/>
    <x v="115"/>
    <n v="31"/>
    <x v="0"/>
    <x v="115"/>
    <s v="Alaska"/>
    <s v="USA"/>
    <x v="57"/>
    <x v="0"/>
    <x v="13"/>
    <s v="Smith-King"/>
    <n v="190.29"/>
    <n v="260"/>
    <x v="3"/>
    <x v="0"/>
    <s v="New Michaelchester"/>
    <s v="Outlet"/>
  </r>
  <r>
    <s v="SALE335"/>
    <x v="273"/>
    <s v="CUST1458"/>
    <s v="PROD2"/>
    <s v="STORE14"/>
    <n v="4"/>
    <n v="971.9"/>
    <n v="0.28000000000000003"/>
    <x v="1"/>
    <n v="3887.3199999999997"/>
    <x v="245"/>
    <n v="62"/>
    <x v="1"/>
    <x v="244"/>
    <s v="Pennsylvania"/>
    <s v="USA"/>
    <x v="95"/>
    <x v="4"/>
    <x v="21"/>
    <s v="Sims Inc"/>
    <n v="254.04361702127662"/>
    <n v="352"/>
    <x v="7"/>
    <x v="2"/>
    <s v="Christopherland"/>
    <s v="Outlet"/>
  </r>
  <r>
    <s v="SALE336"/>
    <x v="274"/>
    <s v="CUST1034"/>
    <s v="PROD28"/>
    <s v="STORE7"/>
    <n v="3"/>
    <n v="884.92"/>
    <n v="0.06"/>
    <x v="1"/>
    <n v="2654.7"/>
    <x v="246"/>
    <n v="27"/>
    <x v="1"/>
    <x v="245"/>
    <s v="Maryland"/>
    <s v="USA"/>
    <x v="77"/>
    <x v="0"/>
    <x v="11"/>
    <s v="Burns-Hansen"/>
    <n v="38.76"/>
    <n v="137"/>
    <x v="4"/>
    <x v="2"/>
    <s v="Williamsfurt"/>
    <s v="Online"/>
  </r>
  <r>
    <s v="SALE337"/>
    <x v="275"/>
    <s v="CUST1087"/>
    <s v="PROD8"/>
    <s v="STORE9"/>
    <n v="1"/>
    <n v="125"/>
    <n v="0.23"/>
    <x v="0"/>
    <n v="124.77"/>
    <x v="97"/>
    <n v="58"/>
    <x v="1"/>
    <x v="98"/>
    <s v="South Carolina"/>
    <s v="USA"/>
    <x v="67"/>
    <x v="1"/>
    <x v="1"/>
    <s v="Perez-Johnston"/>
    <n v="439.07"/>
    <n v="142"/>
    <x v="11"/>
    <x v="2"/>
    <s v="East Johnstad"/>
    <s v="Flagship"/>
  </r>
  <r>
    <s v="SALE338"/>
    <x v="180"/>
    <s v="CUST1128"/>
    <s v="PROD10"/>
    <s v="STORE15"/>
    <n v="2"/>
    <n v="188.25"/>
    <n v="0.08"/>
    <x v="1"/>
    <n v="376.42"/>
    <x v="146"/>
    <n v="45"/>
    <x v="0"/>
    <x v="146"/>
    <s v="Arkansas"/>
    <s v="USA"/>
    <x v="31"/>
    <x v="3"/>
    <x v="8"/>
    <s v="Hamilton Group"/>
    <n v="298.86"/>
    <n v="308"/>
    <x v="10"/>
    <x v="0"/>
    <s v="East Jenniferstad"/>
    <s v="Flagship"/>
  </r>
  <r>
    <s v="SALE339"/>
    <x v="276"/>
    <s v="CUST1222"/>
    <s v="PROD46"/>
    <s v="STORE6"/>
    <n v="4"/>
    <n v="344.12"/>
    <n v="0.25"/>
    <x v="1"/>
    <n v="1376.23"/>
    <x v="247"/>
    <n v="35"/>
    <x v="0"/>
    <x v="246"/>
    <s v="New Mexico"/>
    <s v="USA"/>
    <x v="54"/>
    <x v="4"/>
    <x v="21"/>
    <s v="Kelly, Smith and Perez"/>
    <n v="167.34"/>
    <n v="296"/>
    <x v="16"/>
    <x v="3"/>
    <s v="Port Josephberg"/>
    <s v="Online"/>
  </r>
  <r>
    <s v="SALE340"/>
    <x v="47"/>
    <s v="CUST1047"/>
    <s v="PROD17"/>
    <s v="STORE19"/>
    <n v="3"/>
    <n v="997.95"/>
    <n v="0.09"/>
    <x v="2"/>
    <n v="2993.76"/>
    <x v="233"/>
    <n v="54"/>
    <x v="1"/>
    <x v="232"/>
    <s v="Nevada"/>
    <s v="USA"/>
    <x v="53"/>
    <x v="0"/>
    <x v="11"/>
    <s v="Ford, Murphy and Wilson"/>
    <n v="144.53"/>
    <n v="367"/>
    <x v="12"/>
    <x v="3"/>
    <s v="Vasquezborough"/>
    <s v="Online"/>
  </r>
  <r>
    <s v="SALE341"/>
    <x v="277"/>
    <s v="CUST1150"/>
    <s v="PROD11"/>
    <s v="STORE15"/>
    <n v="3"/>
    <n v="121.64"/>
    <n v="7.0000000000000007E-2"/>
    <x v="1"/>
    <n v="364.85"/>
    <x v="248"/>
    <n v="24"/>
    <x v="0"/>
    <x v="247"/>
    <s v="Mississippi"/>
    <s v="USA"/>
    <x v="75"/>
    <x v="1"/>
    <x v="11"/>
    <s v="Gibson, Hobbs and Weaver"/>
    <n v="449.4"/>
    <n v="273.49484536082474"/>
    <x v="10"/>
    <x v="0"/>
    <s v="East Jenniferstad"/>
    <s v="Flagship"/>
  </r>
  <r>
    <s v="SALE342"/>
    <x v="278"/>
    <s v="CUST1221"/>
    <s v="PROD68"/>
    <s v="STORE10"/>
    <n v="2"/>
    <n v="692.72"/>
    <n v="0.13"/>
    <x v="1"/>
    <n v="1385.31"/>
    <x v="69"/>
    <n v="38"/>
    <x v="0"/>
    <x v="70"/>
    <s v="Georgia"/>
    <s v="USA"/>
    <x v="88"/>
    <x v="3"/>
    <x v="22"/>
    <s v="Wolfe, Ross and Hester"/>
    <n v="243.7"/>
    <n v="130"/>
    <x v="15"/>
    <x v="3"/>
    <s v="East Davidville"/>
    <s v="Online"/>
  </r>
  <r>
    <s v="SALE343"/>
    <x v="279"/>
    <s v="CUST1027"/>
    <s v="PROD24"/>
    <s v="STORE19"/>
    <n v="3"/>
    <n v="794.59"/>
    <n v="0.03"/>
    <x v="1"/>
    <n v="2383.7399999999998"/>
    <x v="249"/>
    <n v="31"/>
    <x v="0"/>
    <x v="248"/>
    <s v="Utah"/>
    <s v="USA"/>
    <x v="10"/>
    <x v="0"/>
    <x v="9"/>
    <s v="Cook Ltd"/>
    <n v="166.06"/>
    <n v="340"/>
    <x v="12"/>
    <x v="3"/>
    <s v="Vasquezborough"/>
    <s v="Online"/>
  </r>
  <r>
    <s v="SALE344"/>
    <x v="183"/>
    <s v="CUST1014"/>
    <s v="PROD26"/>
    <s v="STORE9"/>
    <n v="1"/>
    <n v="907.95"/>
    <n v="0.1"/>
    <x v="1"/>
    <n v="907.85"/>
    <x v="250"/>
    <n v="53"/>
    <x v="1"/>
    <x v="249"/>
    <s v="Nebraska"/>
    <s v="USA"/>
    <x v="33"/>
    <x v="1"/>
    <x v="1"/>
    <s v="Reed-Schmidt"/>
    <n v="322.41000000000003"/>
    <n v="213"/>
    <x v="11"/>
    <x v="2"/>
    <s v="East Johnstad"/>
    <s v="Flagship"/>
  </r>
  <r>
    <s v="SALE345"/>
    <x v="280"/>
    <s v="CUST1287"/>
    <s v="PROD50"/>
    <s v="STORE0"/>
    <n v="2"/>
    <n v="660.81"/>
    <n v="0.18"/>
    <x v="0"/>
    <n v="1321.4399999999998"/>
    <x v="85"/>
    <n v="22"/>
    <x v="1"/>
    <x v="86"/>
    <s v="Vermont"/>
    <s v="USA"/>
    <x v="57"/>
    <x v="0"/>
    <x v="13"/>
    <s v="Smith-King"/>
    <n v="190.29"/>
    <n v="260"/>
    <x v="6"/>
    <x v="3"/>
    <s v="Washingtonfurt"/>
    <s v="Flagship"/>
  </r>
  <r>
    <s v="SALE346"/>
    <x v="192"/>
    <s v="CUST1061"/>
    <s v="PROD51"/>
    <s v="STORE8"/>
    <n v="3"/>
    <n v="564.94000000000005"/>
    <n v="0.22"/>
    <x v="2"/>
    <n v="1694.6000000000001"/>
    <x v="251"/>
    <n v="23"/>
    <x v="0"/>
    <x v="250"/>
    <s v="Missouri"/>
    <s v="USA"/>
    <x v="69"/>
    <x v="1"/>
    <x v="11"/>
    <s v="Bautista, Green and Hale"/>
    <n v="88.49"/>
    <n v="246"/>
    <x v="2"/>
    <x v="1"/>
    <s v="Thompsonborough"/>
    <s v="Online"/>
  </r>
  <r>
    <s v="SALE347"/>
    <x v="281"/>
    <s v="CUST1054"/>
    <s v="PROD15"/>
    <s v="STORE15"/>
    <n v="2"/>
    <n v="280.37"/>
    <n v="0.22"/>
    <x v="2"/>
    <n v="560.52"/>
    <x v="75"/>
    <n v="24"/>
    <x v="0"/>
    <x v="76"/>
    <s v="Oklahoma"/>
    <s v="USA"/>
    <x v="5"/>
    <x v="1"/>
    <x v="5"/>
    <s v="Thomas LLC"/>
    <n v="465.34"/>
    <n v="301"/>
    <x v="10"/>
    <x v="0"/>
    <s v="East Jenniferstad"/>
    <s v="Flagship"/>
  </r>
  <r>
    <s v="SALE348"/>
    <x v="282"/>
    <s v="CUST1372"/>
    <s v="PROD50"/>
    <s v="STORE3"/>
    <n v="2"/>
    <n v="85.23"/>
    <n v="0.13"/>
    <x v="0"/>
    <n v="170.33"/>
    <x v="60"/>
    <n v="28"/>
    <x v="0"/>
    <x v="61"/>
    <s v="Ohio"/>
    <s v="USA"/>
    <x v="57"/>
    <x v="0"/>
    <x v="13"/>
    <s v="Smith-King"/>
    <n v="190.29"/>
    <n v="260"/>
    <x v="0"/>
    <x v="0"/>
    <s v="Hoodberg"/>
    <s v="Outlet"/>
  </r>
  <r>
    <s v="SALE349"/>
    <x v="283"/>
    <s v="CUST1312"/>
    <s v="PROD27"/>
    <s v="STORE13"/>
    <n v="2"/>
    <n v="563.29999999999995"/>
    <n v="0.26"/>
    <x v="0"/>
    <n v="1126.3399999999999"/>
    <x v="211"/>
    <n v="47"/>
    <x v="1"/>
    <x v="211"/>
    <s v="Delaware"/>
    <s v="USA"/>
    <x v="16"/>
    <x v="3"/>
    <x v="6"/>
    <s v="Khan, Jones and Paul"/>
    <n v="254.04361702127662"/>
    <n v="378"/>
    <x v="13"/>
    <x v="3"/>
    <s v="Johnsonville"/>
    <s v="Flagship"/>
  </r>
  <r>
    <s v="SALE350"/>
    <x v="273"/>
    <s v="CUST1033"/>
    <s v="PROD80"/>
    <s v="STORE18"/>
    <n v="2"/>
    <n v="827.81"/>
    <n v="0.04"/>
    <x v="1"/>
    <n v="1655.58"/>
    <x v="152"/>
    <n v="25"/>
    <x v="0"/>
    <x v="152"/>
    <s v="Oklahoma"/>
    <s v="USA"/>
    <x v="61"/>
    <x v="3"/>
    <x v="8"/>
    <s v="Allison Ltd"/>
    <n v="143.43"/>
    <n v="58"/>
    <x v="14"/>
    <x v="3"/>
    <s v="East Stevechester"/>
    <s v="Flagship"/>
  </r>
  <r>
    <s v="SALE351"/>
    <x v="284"/>
    <s v="CUST1214"/>
    <s v="PROD12"/>
    <s v="STORE18"/>
    <n v="3"/>
    <n v="877.71"/>
    <n v="0.12"/>
    <x v="1"/>
    <n v="2633.01"/>
    <x v="95"/>
    <n v="61"/>
    <x v="0"/>
    <x v="96"/>
    <s v="Montana"/>
    <s v="USA"/>
    <x v="21"/>
    <x v="2"/>
    <x v="4"/>
    <s v="Rice LLC"/>
    <n v="115.82"/>
    <n v="460"/>
    <x v="14"/>
    <x v="3"/>
    <s v="East Stevechester"/>
    <s v="Flagship"/>
  </r>
  <r>
    <s v="SALE352"/>
    <x v="285"/>
    <s v="CUST1257"/>
    <s v="PROD57"/>
    <s v="STORE9"/>
    <n v="4"/>
    <n v="488.56"/>
    <n v="0.26"/>
    <x v="2"/>
    <n v="1953.98"/>
    <x v="98"/>
    <n v="42"/>
    <x v="0"/>
    <x v="99"/>
    <s v="Massachusetts"/>
    <s v="USA"/>
    <x v="71"/>
    <x v="0"/>
    <x v="13"/>
    <s v="Atkinson, Camacho and Oliver"/>
    <n v="30.62"/>
    <n v="138"/>
    <x v="11"/>
    <x v="2"/>
    <s v="East Johnstad"/>
    <s v="Flagship"/>
  </r>
  <r>
    <s v="SALE353"/>
    <x v="286"/>
    <s v="CUST1104"/>
    <s v="PROD25"/>
    <s v="STORE12"/>
    <n v="4"/>
    <n v="175.91"/>
    <n v="0.13"/>
    <x v="1"/>
    <n v="703.51"/>
    <x v="252"/>
    <n v="64"/>
    <x v="0"/>
    <x v="251"/>
    <s v="Georgia"/>
    <s v="USA"/>
    <x v="60"/>
    <x v="4"/>
    <x v="11"/>
    <s v="Brown and Sons"/>
    <n v="174.02"/>
    <n v="268"/>
    <x v="18"/>
    <x v="0"/>
    <s v="Sabrinatown"/>
    <s v="Online"/>
  </r>
  <r>
    <s v="SALE354"/>
    <x v="287"/>
    <s v="CUST1248"/>
    <s v="PROD87"/>
    <s v="STORE8"/>
    <n v="4"/>
    <n v="289.66000000000003"/>
    <n v="0.25"/>
    <x v="2"/>
    <n v="1158.3900000000001"/>
    <x v="200"/>
    <n v="19"/>
    <x v="0"/>
    <x v="200"/>
    <s v="Nevada"/>
    <s v="USA"/>
    <x v="72"/>
    <x v="3"/>
    <x v="16"/>
    <s v="Aguilar, Horton and Lewis"/>
    <n v="371.38"/>
    <n v="220"/>
    <x v="2"/>
    <x v="1"/>
    <s v="Thompsonborough"/>
    <s v="Online"/>
  </r>
  <r>
    <s v="SALE355"/>
    <x v="288"/>
    <s v="CUST1241"/>
    <s v="PROD15"/>
    <s v="STORE15"/>
    <n v="2"/>
    <n v="899.27"/>
    <n v="0.17"/>
    <x v="0"/>
    <n v="1798.37"/>
    <x v="253"/>
    <n v="31"/>
    <x v="0"/>
    <x v="252"/>
    <s v="Virginia"/>
    <s v="USA"/>
    <x v="5"/>
    <x v="1"/>
    <x v="5"/>
    <s v="Thomas LLC"/>
    <n v="465.34"/>
    <n v="301"/>
    <x v="10"/>
    <x v="0"/>
    <s v="East Jenniferstad"/>
    <s v="Flagship"/>
  </r>
  <r>
    <s v="SALE356"/>
    <x v="289"/>
    <s v="CUST1065"/>
    <s v="PROD18"/>
    <s v="STORE1"/>
    <n v="1"/>
    <n v="691.38"/>
    <n v="0.11"/>
    <x v="2"/>
    <n v="691.27"/>
    <x v="10"/>
    <n v="21"/>
    <x v="1"/>
    <x v="10"/>
    <s v="Nevada"/>
    <s v="USA"/>
    <x v="97"/>
    <x v="4"/>
    <x v="14"/>
    <s v="Guerra-Hendrix"/>
    <n v="254.04361702127662"/>
    <n v="343"/>
    <x v="8"/>
    <x v="0"/>
    <s v="Danielmouth"/>
    <s v="Flagship"/>
  </r>
  <r>
    <s v="SALE357"/>
    <x v="290"/>
    <s v="CUST1165"/>
    <s v="PROD27"/>
    <s v="STORE0"/>
    <n v="3"/>
    <n v="158.72"/>
    <n v="0.13"/>
    <x v="0"/>
    <n v="476.03"/>
    <x v="254"/>
    <n v="47"/>
    <x v="1"/>
    <x v="253"/>
    <s v="Illinois"/>
    <s v="USA"/>
    <x v="16"/>
    <x v="3"/>
    <x v="6"/>
    <s v="Khan, Jones and Paul"/>
    <n v="254.04361702127662"/>
    <n v="378"/>
    <x v="6"/>
    <x v="3"/>
    <s v="Washingtonfurt"/>
    <s v="Flagship"/>
  </r>
  <r>
    <s v="SALE358"/>
    <x v="106"/>
    <s v="CUST1210"/>
    <s v="PROD60"/>
    <s v="STORE16"/>
    <n v="4"/>
    <n v="537.15"/>
    <n v="0.06"/>
    <x v="2"/>
    <n v="2148.54"/>
    <x v="255"/>
    <n v="48"/>
    <x v="0"/>
    <x v="254"/>
    <s v="Georgia"/>
    <s v="USA"/>
    <x v="17"/>
    <x v="2"/>
    <x v="2"/>
    <s v="Gibson, Green and Lopez"/>
    <n v="482.75"/>
    <n v="444"/>
    <x v="9"/>
    <x v="1"/>
    <s v="New Jimmymouth"/>
    <s v="Flagship"/>
  </r>
  <r>
    <s v="SALE359"/>
    <x v="0"/>
    <s v="CUST1417"/>
    <s v="PROD41"/>
    <s v="STORE9"/>
    <n v="3"/>
    <n v="771.7"/>
    <n v="0.05"/>
    <x v="2"/>
    <n v="2315.0500000000002"/>
    <x v="221"/>
    <n v="64"/>
    <x v="1"/>
    <x v="221"/>
    <s v="North Carolina"/>
    <s v="USA"/>
    <x v="89"/>
    <x v="0"/>
    <x v="13"/>
    <s v="Carroll, Long and Mendoza"/>
    <n v="313.26"/>
    <n v="369"/>
    <x v="11"/>
    <x v="2"/>
    <s v="East Johnstad"/>
    <s v="Flagship"/>
  </r>
  <r>
    <s v="SALE360"/>
    <x v="291"/>
    <s v="CUST1108"/>
    <s v="PROD88"/>
    <s v="STORE1"/>
    <n v="4"/>
    <n v="677.25"/>
    <n v="0.14000000000000001"/>
    <x v="1"/>
    <n v="2708.86"/>
    <x v="139"/>
    <n v="38"/>
    <x v="0"/>
    <x v="139"/>
    <s v="New Hampshire"/>
    <s v="USA"/>
    <x v="12"/>
    <x v="0"/>
    <x v="11"/>
    <s v="Olsen-Daniels"/>
    <n v="131.24"/>
    <n v="232"/>
    <x v="8"/>
    <x v="0"/>
    <s v="Danielmouth"/>
    <s v="Flagship"/>
  </r>
  <r>
    <s v="SALE361"/>
    <x v="171"/>
    <s v="CUST1102"/>
    <s v="PROD98"/>
    <s v="STORE11"/>
    <n v="1"/>
    <n v="645.48"/>
    <n v="0.26"/>
    <x v="2"/>
    <n v="645.22"/>
    <x v="256"/>
    <n v="34"/>
    <x v="1"/>
    <x v="255"/>
    <s v="Pennsylvania"/>
    <s v="USA"/>
    <x v="24"/>
    <x v="1"/>
    <x v="1"/>
    <s v="Flores-King"/>
    <n v="431.67"/>
    <n v="73"/>
    <x v="19"/>
    <x v="2"/>
    <s v="Lake Michael"/>
    <s v="Online"/>
  </r>
  <r>
    <s v="SALE362"/>
    <x v="241"/>
    <s v="CUST1360"/>
    <s v="PROD73"/>
    <s v="STORE2"/>
    <n v="2"/>
    <n v="934"/>
    <n v="0.3"/>
    <x v="2"/>
    <n v="1867.7"/>
    <x v="257"/>
    <n v="34"/>
    <x v="0"/>
    <x v="256"/>
    <s v="Arkansas"/>
    <s v="USA"/>
    <x v="78"/>
    <x v="0"/>
    <x v="0"/>
    <s v="French Ltd"/>
    <n v="107.06"/>
    <n v="359"/>
    <x v="17"/>
    <x v="2"/>
    <s v="North Nancyview"/>
    <s v="Outlet"/>
  </r>
  <r>
    <s v="SALE363"/>
    <x v="292"/>
    <s v="CUST1334"/>
    <s v="PROD46"/>
    <s v="STORE2"/>
    <n v="1"/>
    <n v="669.53"/>
    <n v="0.2"/>
    <x v="0"/>
    <n v="669.32999999999993"/>
    <x v="158"/>
    <n v="50"/>
    <x v="1"/>
    <x v="158"/>
    <s v="Connecticut"/>
    <s v="USA"/>
    <x v="54"/>
    <x v="4"/>
    <x v="21"/>
    <s v="Kelly, Smith and Perez"/>
    <n v="167.34"/>
    <n v="296"/>
    <x v="17"/>
    <x v="2"/>
    <s v="North Nancyview"/>
    <s v="Outlet"/>
  </r>
  <r>
    <s v="SALE364"/>
    <x v="122"/>
    <s v="CUST1216"/>
    <s v="PROD35"/>
    <s v="STORE18"/>
    <n v="1"/>
    <n v="213.69"/>
    <n v="0.28000000000000003"/>
    <x v="2"/>
    <n v="213.41"/>
    <x v="187"/>
    <n v="44"/>
    <x v="0"/>
    <x v="187"/>
    <s v="California"/>
    <s v="USA"/>
    <x v="68"/>
    <x v="3"/>
    <x v="16"/>
    <s v="Jones LLC"/>
    <n v="382.22"/>
    <n v="329"/>
    <x v="14"/>
    <x v="3"/>
    <s v="East Stevechester"/>
    <s v="Flagship"/>
  </r>
  <r>
    <s v="SALE365"/>
    <x v="52"/>
    <s v="CUST1077"/>
    <s v="PROD21"/>
    <s v="STORE19"/>
    <n v="2"/>
    <n v="99.1"/>
    <n v="0.2"/>
    <x v="1"/>
    <n v="198"/>
    <x v="258"/>
    <n v="29"/>
    <x v="0"/>
    <x v="257"/>
    <s v="Vermont"/>
    <s v="USA"/>
    <x v="39"/>
    <x v="3"/>
    <x v="7"/>
    <s v="Gardner-Montes"/>
    <n v="123.46"/>
    <n v="76"/>
    <x v="12"/>
    <x v="3"/>
    <s v="Vasquezborough"/>
    <s v="Online"/>
  </r>
  <r>
    <s v="SALE366"/>
    <x v="293"/>
    <s v="CUST1370"/>
    <s v="PROD37"/>
    <s v="STORE16"/>
    <n v="1"/>
    <n v="628.98"/>
    <n v="0.03"/>
    <x v="2"/>
    <n v="628.95000000000005"/>
    <x v="259"/>
    <n v="45"/>
    <x v="0"/>
    <x v="258"/>
    <s v="Indiana"/>
    <s v="USA"/>
    <x v="92"/>
    <x v="4"/>
    <x v="15"/>
    <s v="Hogan-Lee"/>
    <n v="353.47"/>
    <n v="214"/>
    <x v="9"/>
    <x v="1"/>
    <s v="New Jimmymouth"/>
    <s v="Flagship"/>
  </r>
  <r>
    <s v="SALE367"/>
    <x v="294"/>
    <s v="CUST1085"/>
    <s v="PROD84"/>
    <s v="STORE4"/>
    <n v="3"/>
    <n v="944.64"/>
    <n v="0.26"/>
    <x v="0"/>
    <n v="2833.66"/>
    <x v="244"/>
    <n v="36"/>
    <x v="0"/>
    <x v="243"/>
    <s v="Pennsylvania"/>
    <s v="USA"/>
    <x v="94"/>
    <x v="3"/>
    <x v="22"/>
    <s v="Collins-Stephenson"/>
    <n v="388.46"/>
    <n v="208"/>
    <x v="5"/>
    <x v="2"/>
    <s v="Port Sharon"/>
    <s v="Online"/>
  </r>
  <r>
    <s v="SALE368"/>
    <x v="260"/>
    <s v="CUST1471"/>
    <s v="PROD93"/>
    <s v="STORE12"/>
    <n v="2"/>
    <n v="121.7"/>
    <n v="0.06"/>
    <x v="2"/>
    <n v="243.34"/>
    <x v="197"/>
    <n v="42"/>
    <x v="0"/>
    <x v="197"/>
    <s v="Montana"/>
    <s v="USA"/>
    <x v="47"/>
    <x v="1"/>
    <x v="3"/>
    <s v="Martin LLC"/>
    <n v="377.52"/>
    <n v="485"/>
    <x v="18"/>
    <x v="0"/>
    <s v="Sabrinatown"/>
    <s v="Online"/>
  </r>
  <r>
    <s v="SALE369"/>
    <x v="30"/>
    <s v="CUST1448"/>
    <s v="PROD65"/>
    <s v="STORE3"/>
    <n v="4"/>
    <n v="269.49"/>
    <n v="7.0000000000000007E-2"/>
    <x v="1"/>
    <n v="1077.8900000000001"/>
    <x v="163"/>
    <n v="64"/>
    <x v="1"/>
    <x v="163"/>
    <s v="Wyoming"/>
    <s v="USA"/>
    <x v="15"/>
    <x v="0"/>
    <x v="13"/>
    <s v="Montgomery, Benton and Miller"/>
    <n v="240.63"/>
    <n v="423"/>
    <x v="0"/>
    <x v="0"/>
    <s v="Hoodberg"/>
    <s v="Outlet"/>
  </r>
  <r>
    <s v="SALE370"/>
    <x v="295"/>
    <s v="CUST1099"/>
    <s v="PROD22"/>
    <s v="STORE18"/>
    <n v="1"/>
    <n v="678.2"/>
    <n v="0.14000000000000001"/>
    <x v="0"/>
    <n v="678.06000000000006"/>
    <x v="178"/>
    <n v="35"/>
    <x v="0"/>
    <x v="178"/>
    <s v="Tennessee"/>
    <s v="USA"/>
    <x v="62"/>
    <x v="0"/>
    <x v="20"/>
    <s v="Flores, Pineda and Rodriguez"/>
    <n v="484.62"/>
    <n v="432"/>
    <x v="14"/>
    <x v="3"/>
    <s v="East Stevechester"/>
    <s v="Flagship"/>
  </r>
  <r>
    <s v="SALE371"/>
    <x v="296"/>
    <s v="CUST1231"/>
    <s v="PROD90"/>
    <s v="STORE13"/>
    <n v="1"/>
    <n v="752.45"/>
    <n v="0.21"/>
    <x v="2"/>
    <n v="752.24"/>
    <x v="103"/>
    <n v="22"/>
    <x v="1"/>
    <x v="104"/>
    <s v="South Carolina"/>
    <s v="USA"/>
    <x v="64"/>
    <x v="1"/>
    <x v="11"/>
    <s v="Sharp, Taylor and Rodriguez"/>
    <n v="340.14"/>
    <n v="361"/>
    <x v="13"/>
    <x v="3"/>
    <s v="Johnsonville"/>
    <s v="Flagship"/>
  </r>
  <r>
    <s v="SALE372"/>
    <x v="297"/>
    <s v="CUST1037"/>
    <s v="PROD94"/>
    <s v="STORE13"/>
    <n v="2"/>
    <n v="209.66"/>
    <n v="0.21"/>
    <x v="0"/>
    <n v="419.11"/>
    <x v="64"/>
    <n v="27"/>
    <x v="1"/>
    <x v="65"/>
    <s v="South Dakota"/>
    <s v="USA"/>
    <x v="32"/>
    <x v="2"/>
    <x v="18"/>
    <s v="Hoffman-Williams"/>
    <n v="358.47"/>
    <n v="213"/>
    <x v="13"/>
    <x v="3"/>
    <s v="Johnsonville"/>
    <s v="Flagship"/>
  </r>
  <r>
    <s v="SALE373"/>
    <x v="298"/>
    <s v="CUST1161"/>
    <s v="PROD97"/>
    <s v="STORE19"/>
    <n v="2"/>
    <n v="739.95"/>
    <n v="0.1"/>
    <x v="2"/>
    <n v="1479.8000000000002"/>
    <x v="260"/>
    <n v="18"/>
    <x v="1"/>
    <x v="259"/>
    <s v="Arizona"/>
    <s v="USA"/>
    <x v="0"/>
    <x v="0"/>
    <x v="0"/>
    <s v="Khan LLC"/>
    <n v="245.98"/>
    <n v="471"/>
    <x v="12"/>
    <x v="3"/>
    <s v="Vasquezborough"/>
    <s v="Online"/>
  </r>
  <r>
    <s v="SALE374"/>
    <x v="149"/>
    <s v="CUST1469"/>
    <s v="PROD45"/>
    <s v="STORE15"/>
    <n v="1"/>
    <n v="496.19"/>
    <n v="0.08"/>
    <x v="2"/>
    <n v="496.11"/>
    <x v="261"/>
    <n v="19"/>
    <x v="0"/>
    <x v="260"/>
    <s v="Utah"/>
    <s v="USA"/>
    <x v="49"/>
    <x v="0"/>
    <x v="0"/>
    <s v="Bridges, Banks and Cummings"/>
    <n v="318.91000000000003"/>
    <n v="114"/>
    <x v="10"/>
    <x v="0"/>
    <s v="East Jenniferstad"/>
    <s v="Flagship"/>
  </r>
  <r>
    <s v="SALE375"/>
    <x v="131"/>
    <s v="CUST1044"/>
    <s v="PROD9"/>
    <s v="STORE12"/>
    <n v="1"/>
    <n v="306.36"/>
    <n v="0.01"/>
    <x v="1"/>
    <n v="306.35000000000002"/>
    <x v="196"/>
    <n v="34"/>
    <x v="0"/>
    <x v="196"/>
    <s v="Hawaii"/>
    <s v="USA"/>
    <x v="93"/>
    <x v="0"/>
    <x v="13"/>
    <s v="Hill PLC"/>
    <n v="495.72"/>
    <n v="323"/>
    <x v="18"/>
    <x v="0"/>
    <s v="Sabrinatown"/>
    <s v="Online"/>
  </r>
  <r>
    <s v="SALE376"/>
    <x v="273"/>
    <s v="CUST1120"/>
    <s v="PROD73"/>
    <s v="STORE4"/>
    <n v="4"/>
    <n v="693.16"/>
    <n v="0.05"/>
    <x v="1"/>
    <n v="2772.5899999999997"/>
    <x v="262"/>
    <n v="44"/>
    <x v="1"/>
    <x v="261"/>
    <s v="Pennsylvania"/>
    <s v="USA"/>
    <x v="78"/>
    <x v="0"/>
    <x v="0"/>
    <s v="French Ltd"/>
    <n v="107.06"/>
    <n v="359"/>
    <x v="5"/>
    <x v="2"/>
    <s v="Port Sharon"/>
    <s v="Online"/>
  </r>
  <r>
    <s v="SALE377"/>
    <x v="299"/>
    <s v="CUST1455"/>
    <s v="PROD83"/>
    <s v="STORE10"/>
    <n v="1"/>
    <n v="995.52"/>
    <n v="0.22"/>
    <x v="1"/>
    <n v="995.3"/>
    <x v="263"/>
    <n v="54"/>
    <x v="0"/>
    <x v="262"/>
    <s v="Illinois"/>
    <s v="USA"/>
    <x v="50"/>
    <x v="2"/>
    <x v="18"/>
    <s v="Butler Group"/>
    <n v="254.04361702127662"/>
    <n v="159"/>
    <x v="15"/>
    <x v="3"/>
    <s v="East Davidville"/>
    <s v="Online"/>
  </r>
  <r>
    <s v="SALE378"/>
    <x v="300"/>
    <s v="CUST1125"/>
    <s v="PROD7"/>
    <s v="STORE18"/>
    <n v="4"/>
    <n v="241.32"/>
    <n v="0.28999999999999998"/>
    <x v="2"/>
    <n v="964.99"/>
    <x v="264"/>
    <n v="64"/>
    <x v="1"/>
    <x v="263"/>
    <s v="Maine"/>
    <s v="USA"/>
    <x v="84"/>
    <x v="3"/>
    <x v="16"/>
    <s v="Harrell LLC"/>
    <n v="218.86"/>
    <n v="170"/>
    <x v="14"/>
    <x v="3"/>
    <s v="East Stevechester"/>
    <s v="Flagship"/>
  </r>
  <r>
    <s v="SALE379"/>
    <x v="269"/>
    <s v="CUST1239"/>
    <s v="PROD78"/>
    <s v="STORE1"/>
    <n v="3"/>
    <n v="636.03"/>
    <n v="0.06"/>
    <x v="2"/>
    <n v="1908.03"/>
    <x v="19"/>
    <n v="58"/>
    <x v="1"/>
    <x v="19"/>
    <s v="Nevada"/>
    <s v="USA"/>
    <x v="36"/>
    <x v="3"/>
    <x v="6"/>
    <s v="Hernandez Inc"/>
    <n v="325.26"/>
    <n v="400"/>
    <x v="8"/>
    <x v="0"/>
    <s v="Danielmouth"/>
    <s v="Flagship"/>
  </r>
  <r>
    <s v="SALE380"/>
    <x v="301"/>
    <s v="CUST1096"/>
    <s v="PROD4"/>
    <s v="STORE19"/>
    <n v="4"/>
    <n v="603.30999999999995"/>
    <n v="0.15"/>
    <x v="0"/>
    <n v="2413.0899999999997"/>
    <x v="180"/>
    <n v="30"/>
    <x v="1"/>
    <x v="180"/>
    <s v="Louisiana"/>
    <s v="USA"/>
    <x v="83"/>
    <x v="4"/>
    <x v="14"/>
    <s v="Gonzales-Davis"/>
    <n v="306.45999999999998"/>
    <n v="487"/>
    <x v="12"/>
    <x v="3"/>
    <s v="Vasquezborough"/>
    <s v="Online"/>
  </r>
  <r>
    <s v="SALE381"/>
    <x v="80"/>
    <s v="CUST1075"/>
    <s v="PROD89"/>
    <s v="STORE10"/>
    <n v="3"/>
    <n v="437.96"/>
    <n v="0.27"/>
    <x v="2"/>
    <n v="1313.61"/>
    <x v="177"/>
    <n v="61"/>
    <x v="1"/>
    <x v="177"/>
    <s v="California"/>
    <s v="USA"/>
    <x v="41"/>
    <x v="2"/>
    <x v="19"/>
    <s v="Taylor-Elliott"/>
    <n v="183.04"/>
    <n v="457"/>
    <x v="15"/>
    <x v="3"/>
    <s v="East Davidville"/>
    <s v="Online"/>
  </r>
  <r>
    <s v="SALE382"/>
    <x v="302"/>
    <s v="CUST1208"/>
    <s v="PROD34"/>
    <s v="STORE4"/>
    <n v="2"/>
    <n v="56.91"/>
    <n v="0.08"/>
    <x v="2"/>
    <n v="113.74"/>
    <x v="123"/>
    <n v="54"/>
    <x v="0"/>
    <x v="264"/>
    <s v="Louisiana"/>
    <s v="USA"/>
    <x v="13"/>
    <x v="1"/>
    <x v="3"/>
    <s v="Lucero LLC"/>
    <n v="419.28"/>
    <n v="86"/>
    <x v="5"/>
    <x v="2"/>
    <s v="Port Sharon"/>
    <s v="Online"/>
  </r>
  <r>
    <s v="SALE383"/>
    <x v="303"/>
    <s v="CUST1334"/>
    <s v="PROD76"/>
    <s v="STORE6"/>
    <n v="1"/>
    <n v="141.79"/>
    <n v="0.1"/>
    <x v="0"/>
    <n v="141.69"/>
    <x v="158"/>
    <n v="50"/>
    <x v="1"/>
    <x v="158"/>
    <s v="Connecticut"/>
    <s v="USA"/>
    <x v="3"/>
    <x v="1"/>
    <x v="3"/>
    <s v="Larson Ltd"/>
    <n v="392.89"/>
    <n v="320"/>
    <x v="16"/>
    <x v="3"/>
    <s v="Port Josephberg"/>
    <s v="Online"/>
  </r>
  <r>
    <s v="SALE384"/>
    <x v="29"/>
    <s v="CUST1483"/>
    <s v="PROD9"/>
    <s v="STORE15"/>
    <n v="4"/>
    <n v="355.14"/>
    <n v="0.16"/>
    <x v="2"/>
    <n v="1420.3999999999999"/>
    <x v="0"/>
    <n v="48"/>
    <x v="0"/>
    <x v="60"/>
    <s v="Nevada"/>
    <s v="USA"/>
    <x v="93"/>
    <x v="0"/>
    <x v="13"/>
    <s v="Hill PLC"/>
    <n v="495.72"/>
    <n v="323"/>
    <x v="10"/>
    <x v="0"/>
    <s v="East Jenniferstad"/>
    <s v="Flagship"/>
  </r>
  <r>
    <s v="SALE385"/>
    <x v="96"/>
    <s v="CUST1211"/>
    <s v="PROD38"/>
    <s v="STORE6"/>
    <n v="4"/>
    <n v="960.38"/>
    <n v="0.15"/>
    <x v="2"/>
    <n v="3841.37"/>
    <x v="224"/>
    <n v="20"/>
    <x v="1"/>
    <x v="224"/>
    <s v="Delaware"/>
    <s v="USA"/>
    <x v="48"/>
    <x v="0"/>
    <x v="9"/>
    <s v="Sims-Smith"/>
    <n v="135.61000000000001"/>
    <n v="394"/>
    <x v="16"/>
    <x v="3"/>
    <s v="Port Josephberg"/>
    <s v="Online"/>
  </r>
  <r>
    <s v="SALE386"/>
    <x v="138"/>
    <s v="CUST1420"/>
    <s v="PROD69"/>
    <s v="STORE16"/>
    <n v="3"/>
    <n v="847.21"/>
    <n v="0.06"/>
    <x v="1"/>
    <n v="2541.5700000000002"/>
    <x v="47"/>
    <n v="60"/>
    <x v="0"/>
    <x v="47"/>
    <s v="North Carolina"/>
    <s v="USA"/>
    <x v="20"/>
    <x v="4"/>
    <x v="14"/>
    <s v="Fitzpatrick Ltd"/>
    <n v="218.22"/>
    <n v="224"/>
    <x v="9"/>
    <x v="1"/>
    <s v="New Jimmymouth"/>
    <s v="Flagship"/>
  </r>
  <r>
    <s v="SALE387"/>
    <x v="304"/>
    <s v="CUST1066"/>
    <s v="PROD80"/>
    <s v="STORE10"/>
    <n v="4"/>
    <n v="773.81"/>
    <n v="0.08"/>
    <x v="2"/>
    <n v="3095.16"/>
    <x v="148"/>
    <n v="27"/>
    <x v="1"/>
    <x v="148"/>
    <s v="New Hampshire"/>
    <s v="USA"/>
    <x v="61"/>
    <x v="3"/>
    <x v="8"/>
    <s v="Allison Ltd"/>
    <n v="143.43"/>
    <n v="58"/>
    <x v="15"/>
    <x v="3"/>
    <s v="East Davidville"/>
    <s v="Online"/>
  </r>
  <r>
    <s v="SALE388"/>
    <x v="208"/>
    <s v="CUST1000"/>
    <s v="PROD63"/>
    <s v="STORE16"/>
    <n v="1"/>
    <n v="664.71"/>
    <n v="0.1"/>
    <x v="1"/>
    <n v="664.61"/>
    <x v="265"/>
    <n v="55"/>
    <x v="0"/>
    <x v="265"/>
    <s v="North Carolina"/>
    <s v="USA"/>
    <x v="81"/>
    <x v="2"/>
    <x v="18"/>
    <s v="Anderson-Riley"/>
    <n v="266.86"/>
    <n v="458"/>
    <x v="9"/>
    <x v="1"/>
    <s v="New Jimmymouth"/>
    <s v="Flagship"/>
  </r>
  <r>
    <s v="SALE389"/>
    <x v="305"/>
    <s v="CUST1347"/>
    <s v="PROD37"/>
    <s v="STORE7"/>
    <n v="4"/>
    <n v="482.06"/>
    <n v="7.0000000000000007E-2"/>
    <x v="1"/>
    <n v="1928.17"/>
    <x v="266"/>
    <n v="39"/>
    <x v="1"/>
    <x v="266"/>
    <s v="Connecticut"/>
    <s v="USA"/>
    <x v="92"/>
    <x v="4"/>
    <x v="15"/>
    <s v="Hogan-Lee"/>
    <n v="353.47"/>
    <n v="214"/>
    <x v="4"/>
    <x v="2"/>
    <s v="Williamsfurt"/>
    <s v="Online"/>
  </r>
  <r>
    <s v="SALE390"/>
    <x v="177"/>
    <s v="CUST1089"/>
    <s v="PROD57"/>
    <s v="STORE3"/>
    <n v="4"/>
    <n v="995.55"/>
    <n v="0.19"/>
    <x v="1"/>
    <n v="3982.0099999999998"/>
    <x v="267"/>
    <n v="43"/>
    <x v="0"/>
    <x v="267"/>
    <s v="Wisconsin"/>
    <s v="USA"/>
    <x v="71"/>
    <x v="0"/>
    <x v="13"/>
    <s v="Atkinson, Camacho and Oliver"/>
    <n v="30.62"/>
    <n v="138"/>
    <x v="0"/>
    <x v="0"/>
    <s v="Hoodberg"/>
    <s v="Outlet"/>
  </r>
  <r>
    <s v="SALE391"/>
    <x v="270"/>
    <s v="CUST1141"/>
    <s v="PROD93"/>
    <s v="STORE13"/>
    <n v="2"/>
    <n v="153.84"/>
    <n v="0.27"/>
    <x v="1"/>
    <n v="307.41000000000003"/>
    <x v="205"/>
    <n v="30"/>
    <x v="0"/>
    <x v="205"/>
    <s v="California"/>
    <s v="USA"/>
    <x v="47"/>
    <x v="1"/>
    <x v="3"/>
    <s v="Martin LLC"/>
    <n v="377.52"/>
    <n v="485"/>
    <x v="13"/>
    <x v="3"/>
    <s v="Johnsonville"/>
    <s v="Flagship"/>
  </r>
  <r>
    <s v="SALE392"/>
    <x v="306"/>
    <s v="CUST1153"/>
    <s v="PROD78"/>
    <s v="STORE6"/>
    <n v="3"/>
    <n v="362.11"/>
    <n v="0.23"/>
    <x v="2"/>
    <n v="1086.0999999999999"/>
    <x v="174"/>
    <n v="31"/>
    <x v="0"/>
    <x v="174"/>
    <s v="North Dakota"/>
    <s v="USA"/>
    <x v="36"/>
    <x v="3"/>
    <x v="6"/>
    <s v="Hernandez Inc"/>
    <n v="325.26"/>
    <n v="400"/>
    <x v="16"/>
    <x v="3"/>
    <s v="Port Josephberg"/>
    <s v="Online"/>
  </r>
  <r>
    <s v="SALE393"/>
    <x v="307"/>
    <s v="CUST1472"/>
    <s v="PROD43"/>
    <s v="STORE8"/>
    <n v="3"/>
    <n v="112.26"/>
    <n v="0.11"/>
    <x v="0"/>
    <n v="336.67"/>
    <x v="166"/>
    <n v="42"/>
    <x v="0"/>
    <x v="166"/>
    <s v="Massachusetts"/>
    <s v="USA"/>
    <x v="19"/>
    <x v="1"/>
    <x v="3"/>
    <s v="Robinson Inc"/>
    <n v="253.33"/>
    <n v="266"/>
    <x v="2"/>
    <x v="1"/>
    <s v="Thompsonborough"/>
    <s v="Online"/>
  </r>
  <r>
    <s v="SALE394"/>
    <x v="38"/>
    <s v="CUST1203"/>
    <s v="PROD94"/>
    <s v="STORE19"/>
    <n v="2"/>
    <n v="962.81"/>
    <n v="0.06"/>
    <x v="2"/>
    <n v="1925.56"/>
    <x v="43"/>
    <n v="47"/>
    <x v="0"/>
    <x v="43"/>
    <s v="Iowa"/>
    <s v="USA"/>
    <x v="32"/>
    <x v="2"/>
    <x v="18"/>
    <s v="Hoffman-Williams"/>
    <n v="358.47"/>
    <n v="213"/>
    <x v="12"/>
    <x v="3"/>
    <s v="Vasquezborough"/>
    <s v="Online"/>
  </r>
  <r>
    <s v="SALE395"/>
    <x v="238"/>
    <s v="CUST1213"/>
    <s v="PROD21"/>
    <s v="STORE0"/>
    <n v="4"/>
    <n v="276.23"/>
    <n v="0.12"/>
    <x v="0"/>
    <n v="1104.8000000000002"/>
    <x v="26"/>
    <n v="42"/>
    <x v="1"/>
    <x v="26"/>
    <s v="North Dakota"/>
    <s v="USA"/>
    <x v="39"/>
    <x v="3"/>
    <x v="7"/>
    <s v="Gardner-Montes"/>
    <n v="123.46"/>
    <n v="76"/>
    <x v="6"/>
    <x v="3"/>
    <s v="Washingtonfurt"/>
    <s v="Flagship"/>
  </r>
  <r>
    <s v="SALE396"/>
    <x v="266"/>
    <s v="CUST1015"/>
    <s v="PROD18"/>
    <s v="STORE14"/>
    <n v="3"/>
    <n v="991.37"/>
    <n v="0.1"/>
    <x v="1"/>
    <n v="2974.01"/>
    <x v="268"/>
    <n v="49"/>
    <x v="1"/>
    <x v="268"/>
    <s v="Washington"/>
    <s v="USA"/>
    <x v="97"/>
    <x v="4"/>
    <x v="14"/>
    <s v="Guerra-Hendrix"/>
    <n v="254.04361702127662"/>
    <n v="343"/>
    <x v="7"/>
    <x v="2"/>
    <s v="Christopherland"/>
    <s v="Outlet"/>
  </r>
  <r>
    <s v="SALE397"/>
    <x v="308"/>
    <s v="CUST1168"/>
    <s v="PROD21"/>
    <s v="STORE13"/>
    <n v="3"/>
    <n v="977.47"/>
    <n v="0.05"/>
    <x v="0"/>
    <n v="2932.3599999999997"/>
    <x v="63"/>
    <n v="36"/>
    <x v="1"/>
    <x v="64"/>
    <s v="Florida"/>
    <s v="USA"/>
    <x v="39"/>
    <x v="3"/>
    <x v="7"/>
    <s v="Gardner-Montes"/>
    <n v="123.46"/>
    <n v="76"/>
    <x v="13"/>
    <x v="3"/>
    <s v="Johnsonville"/>
    <s v="Flagship"/>
  </r>
  <r>
    <s v="SALE398"/>
    <x v="309"/>
    <s v="CUST1206"/>
    <s v="PROD94"/>
    <s v="STORE12"/>
    <n v="2"/>
    <n v="308.7"/>
    <n v="0.2"/>
    <x v="1"/>
    <n v="617.19999999999993"/>
    <x v="269"/>
    <n v="26"/>
    <x v="1"/>
    <x v="269"/>
    <s v="Tennessee"/>
    <s v="USA"/>
    <x v="32"/>
    <x v="2"/>
    <x v="18"/>
    <s v="Hoffman-Williams"/>
    <n v="358.47"/>
    <n v="213"/>
    <x v="18"/>
    <x v="0"/>
    <s v="Sabrinatown"/>
    <s v="Online"/>
  </r>
  <r>
    <s v="SALE399"/>
    <x v="140"/>
    <s v="CUST1037"/>
    <s v="PROD6"/>
    <s v="STORE16"/>
    <n v="2"/>
    <n v="733.87"/>
    <n v="0.1"/>
    <x v="1"/>
    <n v="1467.64"/>
    <x v="64"/>
    <n v="27"/>
    <x v="1"/>
    <x v="65"/>
    <s v="South Dakota"/>
    <s v="USA"/>
    <x v="96"/>
    <x v="2"/>
    <x v="18"/>
    <s v="Davidson PLC"/>
    <n v="312.8"/>
    <n v="350"/>
    <x v="9"/>
    <x v="1"/>
    <s v="New Jimmymouth"/>
    <s v="Flagship"/>
  </r>
  <r>
    <s v="SALE400"/>
    <x v="174"/>
    <s v="CUST1095"/>
    <s v="PROD19"/>
    <s v="STORE16"/>
    <n v="2"/>
    <n v="22.47"/>
    <n v="0.22"/>
    <x v="1"/>
    <n v="44.72"/>
    <x v="50"/>
    <n v="62"/>
    <x v="1"/>
    <x v="50"/>
    <s v="New York"/>
    <s v="USA"/>
    <x v="46"/>
    <x v="0"/>
    <x v="20"/>
    <s v="May-Reese"/>
    <n v="21.34"/>
    <n v="65"/>
    <x v="9"/>
    <x v="1"/>
    <s v="New Jimmymouth"/>
    <s v="Flagship"/>
  </r>
  <r>
    <s v="SALE401"/>
    <x v="264"/>
    <s v="CUST1348"/>
    <s v="PROD57"/>
    <s v="STORE13"/>
    <n v="4"/>
    <n v="651.36"/>
    <n v="0.13"/>
    <x v="0"/>
    <n v="2605.31"/>
    <x v="14"/>
    <n v="55"/>
    <x v="0"/>
    <x v="14"/>
    <s v="Pennsylvania"/>
    <s v="USA"/>
    <x v="71"/>
    <x v="0"/>
    <x v="13"/>
    <s v="Atkinson, Camacho and Oliver"/>
    <n v="30.62"/>
    <n v="138"/>
    <x v="13"/>
    <x v="3"/>
    <s v="Johnsonville"/>
    <s v="Flagship"/>
  </r>
  <r>
    <s v="SALE402"/>
    <x v="310"/>
    <s v="CUST1296"/>
    <s v="PROD14"/>
    <s v="STORE10"/>
    <n v="1"/>
    <n v="753.39"/>
    <n v="0.04"/>
    <x v="2"/>
    <n v="753.35"/>
    <x v="270"/>
    <n v="28"/>
    <x v="1"/>
    <x v="149"/>
    <s v="West Virginia"/>
    <s v="USA"/>
    <x v="66"/>
    <x v="3"/>
    <x v="6"/>
    <s v="Luna, Anderson and Bowman"/>
    <n v="48.01"/>
    <n v="439"/>
    <x v="15"/>
    <x v="3"/>
    <s v="East Davidville"/>
    <s v="Online"/>
  </r>
  <r>
    <s v="SALE403"/>
    <x v="311"/>
    <s v="CUST1201"/>
    <s v="PROD71"/>
    <s v="STORE12"/>
    <n v="4"/>
    <n v="849.17"/>
    <n v="0.12"/>
    <x v="2"/>
    <n v="3396.56"/>
    <x v="113"/>
    <n v="25"/>
    <x v="1"/>
    <x v="113"/>
    <s v="Michigan"/>
    <s v="USA"/>
    <x v="51"/>
    <x v="2"/>
    <x v="4"/>
    <s v="Hopkins Ltd"/>
    <n v="214.32"/>
    <n v="383"/>
    <x v="18"/>
    <x v="0"/>
    <s v="Sabrinatown"/>
    <s v="Online"/>
  </r>
  <r>
    <s v="SALE404"/>
    <x v="123"/>
    <s v="CUST1379"/>
    <s v="PROD20"/>
    <s v="STORE0"/>
    <n v="4"/>
    <n v="585.45000000000005"/>
    <n v="0.25"/>
    <x v="2"/>
    <n v="2341.5500000000002"/>
    <x v="271"/>
    <n v="34"/>
    <x v="1"/>
    <x v="270"/>
    <s v="Iowa"/>
    <s v="USA"/>
    <x v="42"/>
    <x v="0"/>
    <x v="11"/>
    <s v="Soto-Ellis"/>
    <n v="131.51"/>
    <n v="273.49484536082474"/>
    <x v="6"/>
    <x v="3"/>
    <s v="Washingtonfurt"/>
    <s v="Flagship"/>
  </r>
  <r>
    <s v="SALE405"/>
    <x v="312"/>
    <s v="CUST1476"/>
    <s v="PROD75"/>
    <s v="STORE16"/>
    <n v="1"/>
    <n v="745.15"/>
    <n v="0.25"/>
    <x v="2"/>
    <n v="744.9"/>
    <x v="22"/>
    <n v="33"/>
    <x v="1"/>
    <x v="22"/>
    <s v="Oklahoma"/>
    <s v="USA"/>
    <x v="28"/>
    <x v="4"/>
    <x v="15"/>
    <s v="Poole PLC"/>
    <n v="158.13999999999999"/>
    <n v="82"/>
    <x v="9"/>
    <x v="1"/>
    <s v="New Jimmymouth"/>
    <s v="Flagship"/>
  </r>
  <r>
    <s v="SALE406"/>
    <x v="313"/>
    <s v="CUST1050"/>
    <s v="PROD99"/>
    <s v="STORE2"/>
    <n v="1"/>
    <n v="848.69"/>
    <n v="0.04"/>
    <x v="2"/>
    <n v="848.65000000000009"/>
    <x v="272"/>
    <n v="61"/>
    <x v="1"/>
    <x v="271"/>
    <s v="Illinois"/>
    <s v="USA"/>
    <x v="8"/>
    <x v="3"/>
    <x v="8"/>
    <s v="Campbell Ltd"/>
    <n v="201.41"/>
    <n v="146"/>
    <x v="17"/>
    <x v="2"/>
    <s v="North Nancyview"/>
    <s v="Outlet"/>
  </r>
  <r>
    <s v="SALE407"/>
    <x v="314"/>
    <s v="CUST1413"/>
    <s v="PROD70"/>
    <s v="STORE14"/>
    <n v="2"/>
    <n v="247.67"/>
    <n v="0.1"/>
    <x v="1"/>
    <n v="495.23999999999995"/>
    <x v="273"/>
    <n v="59"/>
    <x v="1"/>
    <x v="272"/>
    <s v="Idaho"/>
    <s v="USA"/>
    <x v="7"/>
    <x v="3"/>
    <x v="7"/>
    <s v="Duran Group"/>
    <n v="138.05000000000001"/>
    <n v="89"/>
    <x v="7"/>
    <x v="2"/>
    <s v="Christopherland"/>
    <s v="Outlet"/>
  </r>
  <r>
    <s v="SALE408"/>
    <x v="180"/>
    <s v="CUST1039"/>
    <s v="PROD74"/>
    <s v="STORE3"/>
    <n v="3"/>
    <n v="220.51"/>
    <n v="0.02"/>
    <x v="1"/>
    <n v="661.51"/>
    <x v="274"/>
    <n v="55"/>
    <x v="1"/>
    <x v="273"/>
    <s v="Michigan"/>
    <s v="USA"/>
    <x v="1"/>
    <x v="1"/>
    <x v="1"/>
    <s v="Bruce-Bowen"/>
    <n v="403.71"/>
    <n v="159"/>
    <x v="0"/>
    <x v="0"/>
    <s v="Hoodberg"/>
    <s v="Outlet"/>
  </r>
  <r>
    <s v="SALE409"/>
    <x v="315"/>
    <s v="CUST1327"/>
    <s v="PROD15"/>
    <s v="STORE16"/>
    <n v="4"/>
    <n v="370.63"/>
    <n v="0.08"/>
    <x v="0"/>
    <n v="1482.44"/>
    <x v="77"/>
    <n v="62"/>
    <x v="1"/>
    <x v="78"/>
    <s v="New York"/>
    <s v="USA"/>
    <x v="5"/>
    <x v="1"/>
    <x v="5"/>
    <s v="Thomas LLC"/>
    <n v="465.34"/>
    <n v="301"/>
    <x v="9"/>
    <x v="1"/>
    <s v="New Jimmymouth"/>
    <s v="Flagship"/>
  </r>
  <r>
    <s v="SALE410"/>
    <x v="52"/>
    <s v="CUST1391"/>
    <s v="PROD29"/>
    <s v="STORE19"/>
    <n v="4"/>
    <n v="349.84"/>
    <n v="0.11"/>
    <x v="0"/>
    <n v="1399.25"/>
    <x v="275"/>
    <n v="40"/>
    <x v="1"/>
    <x v="274"/>
    <s v="Oregon"/>
    <s v="USA"/>
    <x v="35"/>
    <x v="3"/>
    <x v="6"/>
    <s v="Hoffman Group"/>
    <n v="218.48"/>
    <n v="276"/>
    <x v="12"/>
    <x v="3"/>
    <s v="Vasquezborough"/>
    <s v="Online"/>
  </r>
  <r>
    <s v="SALE411"/>
    <x v="260"/>
    <s v="CUST1043"/>
    <s v="PROD39"/>
    <s v="STORE12"/>
    <n v="1"/>
    <n v="770.87"/>
    <n v="0.1"/>
    <x v="2"/>
    <n v="770.77"/>
    <x v="276"/>
    <n v="45"/>
    <x v="0"/>
    <x v="275"/>
    <s v="Vermont"/>
    <s v="USA"/>
    <x v="11"/>
    <x v="1"/>
    <x v="10"/>
    <s v="Cummings and Sons"/>
    <n v="326.06"/>
    <n v="301"/>
    <x v="18"/>
    <x v="0"/>
    <s v="Sabrinatown"/>
    <s v="Online"/>
  </r>
  <r>
    <s v="SALE412"/>
    <x v="79"/>
    <s v="CUST1479"/>
    <s v="PROD99"/>
    <s v="STORE17"/>
    <n v="3"/>
    <n v="507.33"/>
    <n v="0.06"/>
    <x v="1"/>
    <n v="1521.93"/>
    <x v="231"/>
    <n v="40"/>
    <x v="0"/>
    <x v="230"/>
    <s v="West Virginia"/>
    <s v="USA"/>
    <x v="8"/>
    <x v="3"/>
    <x v="8"/>
    <s v="Campbell Ltd"/>
    <n v="201.41"/>
    <n v="146"/>
    <x v="1"/>
    <x v="0"/>
    <s v="Bensonhaven"/>
    <s v="Flagship"/>
  </r>
  <r>
    <s v="SALE413"/>
    <x v="198"/>
    <s v="CUST1185"/>
    <s v="PROD66"/>
    <s v="STORE9"/>
    <n v="1"/>
    <n v="87.78"/>
    <n v="0.06"/>
    <x v="0"/>
    <n v="87.72"/>
    <x v="168"/>
    <n v="54"/>
    <x v="1"/>
    <x v="168"/>
    <s v="New Jersey"/>
    <s v="USA"/>
    <x v="73"/>
    <x v="2"/>
    <x v="4"/>
    <s v="Torres, Spencer and Potter"/>
    <n v="340.39"/>
    <n v="177"/>
    <x v="11"/>
    <x v="2"/>
    <s v="East Johnstad"/>
    <s v="Flagship"/>
  </r>
  <r>
    <s v="SALE414"/>
    <x v="193"/>
    <s v="CUST1006"/>
    <s v="PROD93"/>
    <s v="STORE4"/>
    <n v="2"/>
    <n v="772.24"/>
    <n v="0.22"/>
    <x v="0"/>
    <n v="1544.26"/>
    <x v="277"/>
    <n v="29"/>
    <x v="1"/>
    <x v="276"/>
    <s v="South Dakota"/>
    <s v="USA"/>
    <x v="47"/>
    <x v="1"/>
    <x v="3"/>
    <s v="Martin LLC"/>
    <n v="377.52"/>
    <n v="485"/>
    <x v="5"/>
    <x v="2"/>
    <s v="Port Sharon"/>
    <s v="Online"/>
  </r>
  <r>
    <s v="SALE415"/>
    <x v="249"/>
    <s v="CUST1047"/>
    <s v="PROD70"/>
    <s v="STORE14"/>
    <n v="1"/>
    <n v="108.27"/>
    <n v="0.1"/>
    <x v="2"/>
    <n v="108.17"/>
    <x v="233"/>
    <n v="54"/>
    <x v="1"/>
    <x v="232"/>
    <s v="Nevada"/>
    <s v="USA"/>
    <x v="7"/>
    <x v="3"/>
    <x v="7"/>
    <s v="Duran Group"/>
    <n v="138.05000000000001"/>
    <n v="89"/>
    <x v="7"/>
    <x v="2"/>
    <s v="Christopherland"/>
    <s v="Outlet"/>
  </r>
  <r>
    <s v="SALE416"/>
    <x v="56"/>
    <s v="CUST1347"/>
    <s v="PROD38"/>
    <s v="STORE17"/>
    <n v="2"/>
    <n v="839.24"/>
    <n v="0.21"/>
    <x v="1"/>
    <n v="1678.27"/>
    <x v="266"/>
    <n v="39"/>
    <x v="1"/>
    <x v="266"/>
    <s v="Connecticut"/>
    <s v="USA"/>
    <x v="48"/>
    <x v="0"/>
    <x v="9"/>
    <s v="Sims-Smith"/>
    <n v="135.61000000000001"/>
    <n v="394"/>
    <x v="1"/>
    <x v="0"/>
    <s v="Bensonhaven"/>
    <s v="Flagship"/>
  </r>
  <r>
    <s v="SALE417"/>
    <x v="316"/>
    <s v="CUST1383"/>
    <s v="PROD58"/>
    <s v="STORE10"/>
    <n v="2"/>
    <n v="466.27"/>
    <n v="0.11"/>
    <x v="1"/>
    <n v="932.43"/>
    <x v="278"/>
    <n v="27"/>
    <x v="1"/>
    <x v="277"/>
    <s v="South Carolina"/>
    <s v="USA"/>
    <x v="87"/>
    <x v="4"/>
    <x v="11"/>
    <s v="Shepherd-Gould"/>
    <n v="113.83"/>
    <n v="485"/>
    <x v="15"/>
    <x v="3"/>
    <s v="East Davidville"/>
    <s v="Online"/>
  </r>
  <r>
    <s v="SALE418"/>
    <x v="72"/>
    <s v="CUST1398"/>
    <s v="PROD62"/>
    <s v="STORE14"/>
    <n v="3"/>
    <n v="969.83"/>
    <n v="0.02"/>
    <x v="0"/>
    <n v="2909.4700000000003"/>
    <x v="31"/>
    <n v="54"/>
    <x v="0"/>
    <x v="31"/>
    <s v="New Hampshire"/>
    <s v="USA"/>
    <x v="85"/>
    <x v="1"/>
    <x v="3"/>
    <s v="Murray, Gould and Ware"/>
    <n v="86.42"/>
    <n v="222"/>
    <x v="7"/>
    <x v="2"/>
    <s v="Christopherland"/>
    <s v="Outlet"/>
  </r>
  <r>
    <s v="SALE419"/>
    <x v="317"/>
    <s v="CUST1417"/>
    <s v="PROD91"/>
    <s v="STORE19"/>
    <n v="2"/>
    <n v="782.11"/>
    <n v="0.17"/>
    <x v="1"/>
    <n v="1564.05"/>
    <x v="221"/>
    <n v="64"/>
    <x v="1"/>
    <x v="221"/>
    <s v="North Carolina"/>
    <s v="USA"/>
    <x v="52"/>
    <x v="4"/>
    <x v="15"/>
    <s v="Smith-Charles"/>
    <n v="438.25"/>
    <n v="496"/>
    <x v="12"/>
    <x v="3"/>
    <s v="Vasquezborough"/>
    <s v="Online"/>
  </r>
  <r>
    <s v="SALE420"/>
    <x v="275"/>
    <s v="CUST1451"/>
    <s v="PROD40"/>
    <s v="STORE11"/>
    <n v="2"/>
    <n v="74.63"/>
    <n v="0.01"/>
    <x v="1"/>
    <n v="149.25"/>
    <x v="230"/>
    <n v="46"/>
    <x v="0"/>
    <x v="185"/>
    <s v="New Mexico"/>
    <s v="USA"/>
    <x v="43"/>
    <x v="1"/>
    <x v="1"/>
    <s v="Taylor-Hart"/>
    <n v="38.520000000000003"/>
    <n v="378"/>
    <x v="19"/>
    <x v="2"/>
    <s v="Lake Michael"/>
    <s v="Online"/>
  </r>
  <r>
    <s v="SALE421"/>
    <x v="318"/>
    <s v="CUST1041"/>
    <s v="PROD85"/>
    <s v="STORE6"/>
    <n v="3"/>
    <n v="522.78"/>
    <n v="0.25"/>
    <x v="1"/>
    <n v="1568.09"/>
    <x v="94"/>
    <n v="21"/>
    <x v="0"/>
    <x v="95"/>
    <s v="Alaska"/>
    <s v="USA"/>
    <x v="65"/>
    <x v="4"/>
    <x v="11"/>
    <s v="Richardson-Carrillo"/>
    <n v="119.57"/>
    <n v="210"/>
    <x v="16"/>
    <x v="3"/>
    <s v="Port Josephberg"/>
    <s v="Online"/>
  </r>
  <r>
    <s v="SALE422"/>
    <x v="319"/>
    <s v="CUST1338"/>
    <s v="PROD13"/>
    <s v="STORE15"/>
    <n v="1"/>
    <n v="206.45"/>
    <n v="0.15"/>
    <x v="1"/>
    <n v="206.29999999999998"/>
    <x v="93"/>
    <n v="46"/>
    <x v="1"/>
    <x v="94"/>
    <s v="Connecticut"/>
    <s v="USA"/>
    <x v="26"/>
    <x v="1"/>
    <x v="11"/>
    <s v="Dawson-Perkins"/>
    <n v="242.23"/>
    <n v="453"/>
    <x v="10"/>
    <x v="0"/>
    <s v="East Jenniferstad"/>
    <s v="Flagship"/>
  </r>
  <r>
    <s v="SALE423"/>
    <x v="93"/>
    <s v="CUST1145"/>
    <s v="PROD69"/>
    <s v="STORE5"/>
    <n v="1"/>
    <n v="815.53"/>
    <n v="0.3"/>
    <x v="1"/>
    <n v="815.23"/>
    <x v="279"/>
    <n v="46"/>
    <x v="0"/>
    <x v="278"/>
    <s v="Indiana"/>
    <s v="USA"/>
    <x v="20"/>
    <x v="4"/>
    <x v="14"/>
    <s v="Fitzpatrick Ltd"/>
    <n v="218.22"/>
    <n v="224"/>
    <x v="3"/>
    <x v="0"/>
    <s v="New Michaelchester"/>
    <s v="Outlet"/>
  </r>
  <r>
    <s v="SALE424"/>
    <x v="320"/>
    <s v="CUST1037"/>
    <s v="PROD79"/>
    <s v="STORE13"/>
    <n v="1"/>
    <n v="823.61"/>
    <n v="0.28000000000000003"/>
    <x v="2"/>
    <n v="823.33"/>
    <x v="64"/>
    <n v="27"/>
    <x v="1"/>
    <x v="65"/>
    <s v="South Dakota"/>
    <s v="USA"/>
    <x v="29"/>
    <x v="3"/>
    <x v="16"/>
    <s v="Ramirez-Hanson"/>
    <n v="228.53"/>
    <n v="469"/>
    <x v="13"/>
    <x v="3"/>
    <s v="Johnsonville"/>
    <s v="Flagship"/>
  </r>
  <r>
    <s v="SALE425"/>
    <x v="185"/>
    <s v="CUST1478"/>
    <s v="PROD87"/>
    <s v="STORE9"/>
    <n v="2"/>
    <n v="209.96"/>
    <n v="0"/>
    <x v="0"/>
    <n v="419.92"/>
    <x v="150"/>
    <n v="59"/>
    <x v="0"/>
    <x v="150"/>
    <s v="South Dakota"/>
    <s v="USA"/>
    <x v="72"/>
    <x v="3"/>
    <x v="16"/>
    <s v="Aguilar, Horton and Lewis"/>
    <n v="371.38"/>
    <n v="220"/>
    <x v="11"/>
    <x v="2"/>
    <s v="East Johnstad"/>
    <s v="Flagship"/>
  </r>
  <r>
    <s v="SALE426"/>
    <x v="55"/>
    <s v="CUST1175"/>
    <s v="PROD0"/>
    <s v="STORE16"/>
    <n v="4"/>
    <n v="897.93"/>
    <n v="0.05"/>
    <x v="2"/>
    <n v="3591.6699999999996"/>
    <x v="142"/>
    <n v="56"/>
    <x v="0"/>
    <x v="142"/>
    <s v="Hawaii"/>
    <s v="USA"/>
    <x v="90"/>
    <x v="1"/>
    <x v="3"/>
    <s v="Hunt Inc"/>
    <n v="112.42"/>
    <n v="416"/>
    <x v="9"/>
    <x v="1"/>
    <s v="New Jimmymouth"/>
    <s v="Flagship"/>
  </r>
  <r>
    <s v="SALE427"/>
    <x v="175"/>
    <s v="CUST1181"/>
    <s v="PROD63"/>
    <s v="STORE0"/>
    <n v="4"/>
    <n v="925.95"/>
    <n v="0.16"/>
    <x v="2"/>
    <n v="3703.6400000000003"/>
    <x v="280"/>
    <n v="60"/>
    <x v="0"/>
    <x v="279"/>
    <s v="New York"/>
    <s v="USA"/>
    <x v="81"/>
    <x v="2"/>
    <x v="18"/>
    <s v="Anderson-Riley"/>
    <n v="266.86"/>
    <n v="458"/>
    <x v="6"/>
    <x v="3"/>
    <s v="Washingtonfurt"/>
    <s v="Flagship"/>
  </r>
  <r>
    <s v="SALE428"/>
    <x v="296"/>
    <s v="CUST1084"/>
    <s v="PROD51"/>
    <s v="STORE6"/>
    <n v="2"/>
    <n v="573.09"/>
    <n v="0.03"/>
    <x v="2"/>
    <n v="1146.1500000000001"/>
    <x v="42"/>
    <n v="26"/>
    <x v="1"/>
    <x v="42"/>
    <s v="Indiana"/>
    <s v="USA"/>
    <x v="69"/>
    <x v="1"/>
    <x v="11"/>
    <s v="Bautista, Green and Hale"/>
    <n v="88.49"/>
    <n v="246"/>
    <x v="16"/>
    <x v="3"/>
    <s v="Port Josephberg"/>
    <s v="Online"/>
  </r>
  <r>
    <s v="SALE429"/>
    <x v="201"/>
    <s v="CUST1183"/>
    <s v="PROD7"/>
    <s v="STORE4"/>
    <n v="4"/>
    <n v="149.83000000000001"/>
    <n v="0.02"/>
    <x v="0"/>
    <n v="599.30000000000007"/>
    <x v="78"/>
    <n v="18"/>
    <x v="0"/>
    <x v="79"/>
    <s v="New York"/>
    <s v="USA"/>
    <x v="84"/>
    <x v="3"/>
    <x v="16"/>
    <s v="Harrell LLC"/>
    <n v="218.86"/>
    <n v="170"/>
    <x v="5"/>
    <x v="2"/>
    <s v="Port Sharon"/>
    <s v="Online"/>
  </r>
  <r>
    <s v="SALE430"/>
    <x v="181"/>
    <s v="CUST1001"/>
    <s v="PROD51"/>
    <s v="STORE14"/>
    <n v="3"/>
    <n v="287.70999999999998"/>
    <n v="0.03"/>
    <x v="2"/>
    <n v="863.09999999999991"/>
    <x v="281"/>
    <n v="26"/>
    <x v="1"/>
    <x v="280"/>
    <s v="North Dakota"/>
    <s v="USA"/>
    <x v="69"/>
    <x v="1"/>
    <x v="11"/>
    <s v="Bautista, Green and Hale"/>
    <n v="88.49"/>
    <n v="246"/>
    <x v="7"/>
    <x v="2"/>
    <s v="Christopherland"/>
    <s v="Outlet"/>
  </r>
  <r>
    <s v="SALE431"/>
    <x v="321"/>
    <s v="CUST1094"/>
    <s v="PROD67"/>
    <s v="STORE6"/>
    <n v="2"/>
    <n v="849.8"/>
    <n v="0.06"/>
    <x v="2"/>
    <n v="1699.54"/>
    <x v="18"/>
    <n v="43"/>
    <x v="1"/>
    <x v="18"/>
    <s v="Nevada"/>
    <s v="USA"/>
    <x v="22"/>
    <x v="1"/>
    <x v="11"/>
    <s v="Flores-Davis"/>
    <n v="349.17"/>
    <n v="476"/>
    <x v="16"/>
    <x v="3"/>
    <s v="Port Josephberg"/>
    <s v="Online"/>
  </r>
  <r>
    <s v="SALE432"/>
    <x v="176"/>
    <s v="CUST1016"/>
    <s v="PROD41"/>
    <s v="STORE3"/>
    <n v="3"/>
    <n v="482.58"/>
    <n v="0.28000000000000003"/>
    <x v="1"/>
    <n v="1447.46"/>
    <x v="6"/>
    <n v="24"/>
    <x v="1"/>
    <x v="6"/>
    <s v="Pennsylvania"/>
    <s v="USA"/>
    <x v="89"/>
    <x v="0"/>
    <x v="13"/>
    <s v="Carroll, Long and Mendoza"/>
    <n v="313.26"/>
    <n v="369"/>
    <x v="0"/>
    <x v="0"/>
    <s v="Hoodberg"/>
    <s v="Outlet"/>
  </r>
  <r>
    <s v="SALE433"/>
    <x v="322"/>
    <s v="CUST1114"/>
    <s v="PROD59"/>
    <s v="STORE2"/>
    <n v="2"/>
    <n v="64.7"/>
    <n v="0"/>
    <x v="0"/>
    <n v="129.4"/>
    <x v="282"/>
    <n v="30"/>
    <x v="0"/>
    <x v="281"/>
    <s v="Nevada"/>
    <s v="USA"/>
    <x v="4"/>
    <x v="2"/>
    <x v="4"/>
    <s v="Cline-Mccarthy"/>
    <n v="17.309999999999999"/>
    <n v="399"/>
    <x v="17"/>
    <x v="2"/>
    <s v="North Nancyview"/>
    <s v="Outlet"/>
  </r>
  <r>
    <s v="SALE434"/>
    <x v="303"/>
    <s v="CUST1148"/>
    <s v="PROD5"/>
    <s v="STORE5"/>
    <n v="3"/>
    <n v="589.83000000000004"/>
    <n v="0.26"/>
    <x v="0"/>
    <n v="1769.2300000000002"/>
    <x v="28"/>
    <n v="42"/>
    <x v="1"/>
    <x v="28"/>
    <s v="Wisconsin"/>
    <s v="USA"/>
    <x v="23"/>
    <x v="4"/>
    <x v="11"/>
    <s v="Baldwin, Garza and Gonzalez"/>
    <n v="261"/>
    <n v="59"/>
    <x v="3"/>
    <x v="0"/>
    <s v="New Michaelchester"/>
    <s v="Outlet"/>
  </r>
  <r>
    <s v="SALE435"/>
    <x v="69"/>
    <s v="CUST1288"/>
    <s v="PROD3"/>
    <s v="STORE9"/>
    <n v="4"/>
    <n v="758.49"/>
    <n v="0.16"/>
    <x v="2"/>
    <n v="3033.8"/>
    <x v="283"/>
    <n v="58"/>
    <x v="0"/>
    <x v="282"/>
    <s v="Connecticut"/>
    <s v="USA"/>
    <x v="58"/>
    <x v="4"/>
    <x v="21"/>
    <s v="Pineda Ltd"/>
    <n v="364.67"/>
    <n v="452"/>
    <x v="11"/>
    <x v="2"/>
    <s v="East Johnstad"/>
    <s v="Flagship"/>
  </r>
  <r>
    <s v="SALE436"/>
    <x v="224"/>
    <s v="CUST1053"/>
    <s v="PROD37"/>
    <s v="STORE12"/>
    <n v="4"/>
    <n v="747.56"/>
    <n v="0.09"/>
    <x v="2"/>
    <n v="2990.1499999999996"/>
    <x v="284"/>
    <n v="37"/>
    <x v="1"/>
    <x v="30"/>
    <s v="Michigan"/>
    <s v="USA"/>
    <x v="92"/>
    <x v="4"/>
    <x v="15"/>
    <s v="Hogan-Lee"/>
    <n v="353.47"/>
    <n v="214"/>
    <x v="18"/>
    <x v="0"/>
    <s v="Sabrinatown"/>
    <s v="Online"/>
  </r>
  <r>
    <s v="SALE437"/>
    <x v="249"/>
    <s v="CUST1253"/>
    <s v="PROD40"/>
    <s v="STORE17"/>
    <n v="3"/>
    <n v="551.22"/>
    <n v="0.12"/>
    <x v="1"/>
    <n v="1653.5400000000002"/>
    <x v="72"/>
    <n v="32"/>
    <x v="0"/>
    <x v="73"/>
    <s v="Wisconsin"/>
    <s v="USA"/>
    <x v="43"/>
    <x v="1"/>
    <x v="1"/>
    <s v="Taylor-Hart"/>
    <n v="38.520000000000003"/>
    <n v="378"/>
    <x v="1"/>
    <x v="0"/>
    <s v="Bensonhaven"/>
    <s v="Flagship"/>
  </r>
  <r>
    <s v="SALE438"/>
    <x v="323"/>
    <s v="CUST1159"/>
    <s v="PROD69"/>
    <s v="STORE14"/>
    <n v="2"/>
    <n v="527.05999999999995"/>
    <n v="0.17"/>
    <x v="1"/>
    <n v="1053.9499999999998"/>
    <x v="285"/>
    <n v="46"/>
    <x v="1"/>
    <x v="283"/>
    <s v="New Jersey"/>
    <s v="USA"/>
    <x v="20"/>
    <x v="4"/>
    <x v="14"/>
    <s v="Fitzpatrick Ltd"/>
    <n v="218.22"/>
    <n v="224"/>
    <x v="7"/>
    <x v="2"/>
    <s v="Christopherland"/>
    <s v="Outlet"/>
  </r>
  <r>
    <s v="SALE439"/>
    <x v="161"/>
    <s v="CUST1098"/>
    <s v="PROD62"/>
    <s v="STORE5"/>
    <n v="4"/>
    <n v="875.41"/>
    <n v="0.27"/>
    <x v="0"/>
    <n v="3501.37"/>
    <x v="286"/>
    <n v="24"/>
    <x v="0"/>
    <x v="284"/>
    <s v="Alaska"/>
    <s v="USA"/>
    <x v="85"/>
    <x v="1"/>
    <x v="3"/>
    <s v="Murray, Gould and Ware"/>
    <n v="86.42"/>
    <n v="222"/>
    <x v="3"/>
    <x v="0"/>
    <s v="New Michaelchester"/>
    <s v="Outlet"/>
  </r>
  <r>
    <s v="SALE440"/>
    <x v="324"/>
    <s v="CUST1007"/>
    <s v="PROD85"/>
    <s v="STORE0"/>
    <n v="2"/>
    <n v="226.43"/>
    <n v="0.03"/>
    <x v="0"/>
    <n v="452.83000000000004"/>
    <x v="68"/>
    <n v="29"/>
    <x v="1"/>
    <x v="69"/>
    <s v="West Virginia"/>
    <s v="USA"/>
    <x v="65"/>
    <x v="4"/>
    <x v="11"/>
    <s v="Richardson-Carrillo"/>
    <n v="119.57"/>
    <n v="210"/>
    <x v="6"/>
    <x v="3"/>
    <s v="Washingtonfurt"/>
    <s v="Flagship"/>
  </r>
  <r>
    <s v="SALE441"/>
    <x v="0"/>
    <s v="CUST1035"/>
    <s v="PROD79"/>
    <s v="STORE5"/>
    <n v="2"/>
    <n v="285.39"/>
    <n v="0.1"/>
    <x v="0"/>
    <n v="570.67999999999995"/>
    <x v="66"/>
    <n v="52"/>
    <x v="0"/>
    <x v="67"/>
    <s v="North Dakota"/>
    <s v="USA"/>
    <x v="29"/>
    <x v="3"/>
    <x v="16"/>
    <s v="Ramirez-Hanson"/>
    <n v="228.53"/>
    <n v="469"/>
    <x v="3"/>
    <x v="0"/>
    <s v="New Michaelchester"/>
    <s v="Outlet"/>
  </r>
  <r>
    <s v="SALE442"/>
    <x v="308"/>
    <s v="CUST1334"/>
    <s v="PROD11"/>
    <s v="STORE15"/>
    <n v="2"/>
    <n v="298.01"/>
    <n v="0.05"/>
    <x v="0"/>
    <n v="595.97"/>
    <x v="158"/>
    <n v="50"/>
    <x v="1"/>
    <x v="158"/>
    <s v="Connecticut"/>
    <s v="USA"/>
    <x v="75"/>
    <x v="1"/>
    <x v="11"/>
    <s v="Gibson, Hobbs and Weaver"/>
    <n v="449.4"/>
    <n v="273.49484536082474"/>
    <x v="10"/>
    <x v="0"/>
    <s v="East Jenniferstad"/>
    <s v="Flagship"/>
  </r>
  <r>
    <s v="SALE443"/>
    <x v="71"/>
    <s v="CUST1159"/>
    <s v="PROD40"/>
    <s v="STORE4"/>
    <n v="4"/>
    <n v="753.49"/>
    <n v="0.26"/>
    <x v="2"/>
    <n v="3013.7"/>
    <x v="285"/>
    <n v="46"/>
    <x v="1"/>
    <x v="283"/>
    <s v="New Jersey"/>
    <s v="USA"/>
    <x v="43"/>
    <x v="1"/>
    <x v="1"/>
    <s v="Taylor-Hart"/>
    <n v="38.520000000000003"/>
    <n v="378"/>
    <x v="5"/>
    <x v="2"/>
    <s v="Port Sharon"/>
    <s v="Online"/>
  </r>
  <r>
    <s v="SALE444"/>
    <x v="325"/>
    <s v="CUST1488"/>
    <s v="PROD78"/>
    <s v="STORE12"/>
    <n v="2"/>
    <n v="130.38999999999999"/>
    <n v="0.17"/>
    <x v="1"/>
    <n v="260.60999999999996"/>
    <x v="287"/>
    <n v="23"/>
    <x v="1"/>
    <x v="285"/>
    <s v="California"/>
    <s v="USA"/>
    <x v="36"/>
    <x v="3"/>
    <x v="6"/>
    <s v="Hernandez Inc"/>
    <n v="325.26"/>
    <n v="400"/>
    <x v="18"/>
    <x v="0"/>
    <s v="Sabrinatown"/>
    <s v="Online"/>
  </r>
  <r>
    <s v="SALE445"/>
    <x v="326"/>
    <s v="CUST1345"/>
    <s v="PROD22"/>
    <s v="STORE9"/>
    <n v="4"/>
    <n v="164.02"/>
    <n v="0.01"/>
    <x v="1"/>
    <n v="656.07"/>
    <x v="288"/>
    <n v="33"/>
    <x v="0"/>
    <x v="286"/>
    <s v="Oklahoma"/>
    <s v="USA"/>
    <x v="62"/>
    <x v="0"/>
    <x v="20"/>
    <s v="Flores, Pineda and Rodriguez"/>
    <n v="484.62"/>
    <n v="432"/>
    <x v="11"/>
    <x v="2"/>
    <s v="East Johnstad"/>
    <s v="Flagship"/>
  </r>
  <r>
    <s v="SALE446"/>
    <x v="327"/>
    <s v="CUST1164"/>
    <s v="PROD29"/>
    <s v="STORE4"/>
    <n v="2"/>
    <n v="527.51"/>
    <n v="0.18"/>
    <x v="1"/>
    <n v="1054.8399999999999"/>
    <x v="111"/>
    <n v="39"/>
    <x v="1"/>
    <x v="111"/>
    <s v="Georgia"/>
    <s v="USA"/>
    <x v="35"/>
    <x v="3"/>
    <x v="6"/>
    <s v="Hoffman Group"/>
    <n v="218.48"/>
    <n v="276"/>
    <x v="5"/>
    <x v="2"/>
    <s v="Port Sharon"/>
    <s v="Online"/>
  </r>
  <r>
    <s v="SALE447"/>
    <x v="328"/>
    <s v="CUST1253"/>
    <s v="PROD57"/>
    <s v="STORE13"/>
    <n v="3"/>
    <n v="628.17999999999995"/>
    <n v="0.26"/>
    <x v="0"/>
    <n v="1884.28"/>
    <x v="72"/>
    <n v="32"/>
    <x v="0"/>
    <x v="73"/>
    <s v="Wisconsin"/>
    <s v="USA"/>
    <x v="71"/>
    <x v="0"/>
    <x v="13"/>
    <s v="Atkinson, Camacho and Oliver"/>
    <n v="30.62"/>
    <n v="138"/>
    <x v="13"/>
    <x v="3"/>
    <s v="Johnsonville"/>
    <s v="Flagship"/>
  </r>
  <r>
    <s v="SALE448"/>
    <x v="329"/>
    <s v="CUST1269"/>
    <s v="PROD56"/>
    <s v="STORE3"/>
    <n v="1"/>
    <n v="862.31"/>
    <n v="0.06"/>
    <x v="0"/>
    <n v="862.25"/>
    <x v="59"/>
    <n v="45"/>
    <x v="1"/>
    <x v="59"/>
    <s v="California"/>
    <s v="USA"/>
    <x v="6"/>
    <x v="3"/>
    <x v="6"/>
    <s v="Hernandez, Kennedy and Porter"/>
    <n v="461.47"/>
    <n v="190"/>
    <x v="0"/>
    <x v="0"/>
    <s v="Hoodberg"/>
    <s v="Outlet"/>
  </r>
  <r>
    <s v="SALE449"/>
    <x v="330"/>
    <s v="CUST1071"/>
    <s v="PROD83"/>
    <s v="STORE14"/>
    <n v="2"/>
    <n v="541.39"/>
    <n v="0.03"/>
    <x v="2"/>
    <n v="1082.75"/>
    <x v="289"/>
    <n v="61"/>
    <x v="1"/>
    <x v="287"/>
    <s v="New Mexico"/>
    <s v="USA"/>
    <x v="50"/>
    <x v="2"/>
    <x v="18"/>
    <s v="Butler Group"/>
    <n v="254.04361702127662"/>
    <n v="159"/>
    <x v="7"/>
    <x v="2"/>
    <s v="Christopherland"/>
    <s v="Outlet"/>
  </r>
  <r>
    <s v="SALE450"/>
    <x v="323"/>
    <s v="CUST1477"/>
    <s v="PROD76"/>
    <s v="STORE16"/>
    <n v="3"/>
    <n v="761.8"/>
    <n v="0.06"/>
    <x v="2"/>
    <n v="2285.3399999999997"/>
    <x v="290"/>
    <n v="41"/>
    <x v="1"/>
    <x v="288"/>
    <s v="Kansas"/>
    <s v="USA"/>
    <x v="3"/>
    <x v="1"/>
    <x v="3"/>
    <s v="Larson Ltd"/>
    <n v="392.89"/>
    <n v="320"/>
    <x v="9"/>
    <x v="1"/>
    <s v="New Jimmymouth"/>
    <s v="Flagship"/>
  </r>
  <r>
    <s v="SALE451"/>
    <x v="151"/>
    <s v="CUST1422"/>
    <s v="PROD49"/>
    <s v="STORE2"/>
    <n v="4"/>
    <n v="829.36"/>
    <n v="0.11"/>
    <x v="1"/>
    <n v="3317.33"/>
    <x v="291"/>
    <n v="42"/>
    <x v="1"/>
    <x v="289"/>
    <s v="Kansas"/>
    <s v="USA"/>
    <x v="2"/>
    <x v="2"/>
    <x v="2"/>
    <s v="Sullivan and Sons"/>
    <n v="43.29"/>
    <n v="267"/>
    <x v="17"/>
    <x v="2"/>
    <s v="North Nancyview"/>
    <s v="Outlet"/>
  </r>
  <r>
    <s v="SALE452"/>
    <x v="325"/>
    <s v="CUST1404"/>
    <s v="PROD23"/>
    <s v="STORE16"/>
    <n v="2"/>
    <n v="425.06"/>
    <n v="0.09"/>
    <x v="1"/>
    <n v="850.03"/>
    <x v="53"/>
    <n v="22"/>
    <x v="1"/>
    <x v="53"/>
    <s v="Arkansas"/>
    <s v="USA"/>
    <x v="34"/>
    <x v="4"/>
    <x v="12"/>
    <s v="Moon, Mora and Santos"/>
    <n v="254.04361702127662"/>
    <n v="360"/>
    <x v="9"/>
    <x v="1"/>
    <s v="New Jimmymouth"/>
    <s v="Flagship"/>
  </r>
  <r>
    <s v="SALE453"/>
    <x v="331"/>
    <s v="CUST1127"/>
    <s v="PROD55"/>
    <s v="STORE0"/>
    <n v="2"/>
    <n v="911.14"/>
    <n v="0.1"/>
    <x v="0"/>
    <n v="1822.18"/>
    <x v="292"/>
    <n v="39"/>
    <x v="0"/>
    <x v="290"/>
    <s v="Vermont"/>
    <s v="USA"/>
    <x v="76"/>
    <x v="3"/>
    <x v="6"/>
    <s v="Hatfield, Baird and Torres"/>
    <n v="81.75"/>
    <n v="273.49484536082474"/>
    <x v="6"/>
    <x v="3"/>
    <s v="Washingtonfurt"/>
    <s v="Flagship"/>
  </r>
  <r>
    <s v="SALE454"/>
    <x v="332"/>
    <s v="CUST1084"/>
    <s v="PROD68"/>
    <s v="STORE8"/>
    <n v="3"/>
    <n v="811.96"/>
    <n v="0.28999999999999998"/>
    <x v="0"/>
    <n v="2435.59"/>
    <x v="42"/>
    <n v="26"/>
    <x v="1"/>
    <x v="42"/>
    <s v="Indiana"/>
    <s v="USA"/>
    <x v="88"/>
    <x v="3"/>
    <x v="22"/>
    <s v="Wolfe, Ross and Hester"/>
    <n v="243.7"/>
    <n v="130"/>
    <x v="2"/>
    <x v="1"/>
    <s v="Thompsonborough"/>
    <s v="Online"/>
  </r>
  <r>
    <s v="SALE455"/>
    <x v="264"/>
    <s v="CUST1273"/>
    <s v="PROD31"/>
    <s v="STORE10"/>
    <n v="2"/>
    <n v="780.05"/>
    <n v="0.12"/>
    <x v="2"/>
    <n v="1559.98"/>
    <x v="65"/>
    <n v="23"/>
    <x v="0"/>
    <x v="66"/>
    <s v="Mississippi"/>
    <s v="USA"/>
    <x v="45"/>
    <x v="0"/>
    <x v="0"/>
    <s v="Nolan-Snow"/>
    <n v="204.39"/>
    <n v="281"/>
    <x v="15"/>
    <x v="3"/>
    <s v="East Davidville"/>
    <s v="Online"/>
  </r>
  <r>
    <s v="SALE456"/>
    <x v="333"/>
    <s v="CUST1215"/>
    <s v="PROD32"/>
    <s v="STORE9"/>
    <n v="4"/>
    <n v="315.95"/>
    <n v="0.19"/>
    <x v="2"/>
    <n v="1263.6099999999999"/>
    <x v="293"/>
    <n v="50"/>
    <x v="1"/>
    <x v="291"/>
    <s v="Oregon"/>
    <s v="USA"/>
    <x v="79"/>
    <x v="2"/>
    <x v="18"/>
    <s v="Griffin Ltd"/>
    <n v="283.83"/>
    <n v="244"/>
    <x v="11"/>
    <x v="2"/>
    <s v="East Johnstad"/>
    <s v="Flagship"/>
  </r>
  <r>
    <s v="SALE457"/>
    <x v="254"/>
    <s v="CUST1229"/>
    <s v="PROD52"/>
    <s v="STORE9"/>
    <n v="2"/>
    <n v="810.17"/>
    <n v="0.27"/>
    <x v="0"/>
    <n v="1620.07"/>
    <x v="294"/>
    <n v="32"/>
    <x v="1"/>
    <x v="292"/>
    <s v="Maryland"/>
    <s v="USA"/>
    <x v="40"/>
    <x v="0"/>
    <x v="0"/>
    <s v="Harris Inc"/>
    <n v="212.26"/>
    <n v="82"/>
    <x v="11"/>
    <x v="2"/>
    <s v="East Johnstad"/>
    <s v="Flagship"/>
  </r>
  <r>
    <s v="SALE458"/>
    <x v="257"/>
    <s v="CUST1205"/>
    <s v="PROD84"/>
    <s v="STORE4"/>
    <n v="3"/>
    <n v="505.01"/>
    <n v="0.02"/>
    <x v="1"/>
    <n v="1515.01"/>
    <x v="295"/>
    <n v="44"/>
    <x v="1"/>
    <x v="293"/>
    <s v="New Jersey"/>
    <s v="USA"/>
    <x v="94"/>
    <x v="3"/>
    <x v="22"/>
    <s v="Collins-Stephenson"/>
    <n v="388.46"/>
    <n v="208"/>
    <x v="5"/>
    <x v="2"/>
    <s v="Port Sharon"/>
    <s v="Online"/>
  </r>
  <r>
    <s v="SALE459"/>
    <x v="334"/>
    <s v="CUST1467"/>
    <s v="PROD72"/>
    <s v="STORE17"/>
    <n v="2"/>
    <n v="736.75"/>
    <n v="0.18"/>
    <x v="0"/>
    <n v="1473.32"/>
    <x v="1"/>
    <n v="63"/>
    <x v="1"/>
    <x v="1"/>
    <s v="Vermont"/>
    <s v="USA"/>
    <x v="18"/>
    <x v="0"/>
    <x v="13"/>
    <s v="Davis PLC"/>
    <n v="477.61"/>
    <n v="300"/>
    <x v="1"/>
    <x v="0"/>
    <s v="Bensonhaven"/>
    <s v="Flagship"/>
  </r>
  <r>
    <s v="SALE460"/>
    <x v="331"/>
    <s v="CUST1027"/>
    <s v="PROD77"/>
    <s v="STORE9"/>
    <n v="4"/>
    <n v="700.31"/>
    <n v="0.2"/>
    <x v="1"/>
    <n v="2801.04"/>
    <x v="249"/>
    <n v="31"/>
    <x v="0"/>
    <x v="248"/>
    <s v="Utah"/>
    <s v="USA"/>
    <x v="25"/>
    <x v="1"/>
    <x v="5"/>
    <s v="White, Reeves and Woods"/>
    <n v="480.9"/>
    <n v="104"/>
    <x v="11"/>
    <x v="2"/>
    <s v="East Johnstad"/>
    <s v="Flagship"/>
  </r>
  <r>
    <s v="SALE461"/>
    <x v="66"/>
    <s v="CUST1129"/>
    <s v="PROD91"/>
    <s v="STORE11"/>
    <n v="4"/>
    <n v="202.46"/>
    <n v="0.24"/>
    <x v="0"/>
    <n v="809.6"/>
    <x v="296"/>
    <n v="43"/>
    <x v="1"/>
    <x v="294"/>
    <s v="South Dakota"/>
    <s v="USA"/>
    <x v="52"/>
    <x v="4"/>
    <x v="15"/>
    <s v="Smith-Charles"/>
    <n v="438.25"/>
    <n v="496"/>
    <x v="19"/>
    <x v="2"/>
    <s v="Lake Michael"/>
    <s v="Online"/>
  </r>
  <r>
    <s v="SALE462"/>
    <x v="335"/>
    <s v="CUST1265"/>
    <s v="PROD87"/>
    <s v="STORE1"/>
    <n v="2"/>
    <n v="291.83999999999997"/>
    <n v="0.25"/>
    <x v="1"/>
    <n v="583.42999999999995"/>
    <x v="297"/>
    <n v="38"/>
    <x v="0"/>
    <x v="295"/>
    <s v="Tennessee"/>
    <s v="USA"/>
    <x v="72"/>
    <x v="3"/>
    <x v="16"/>
    <s v="Aguilar, Horton and Lewis"/>
    <n v="371.38"/>
    <n v="220"/>
    <x v="8"/>
    <x v="0"/>
    <s v="Danielmouth"/>
    <s v="Flagship"/>
  </r>
  <r>
    <s v="SALE463"/>
    <x v="336"/>
    <s v="CUST1163"/>
    <s v="PROD97"/>
    <s v="STORE5"/>
    <n v="2"/>
    <n v="261.48"/>
    <n v="0.17"/>
    <x v="0"/>
    <n v="522.79000000000008"/>
    <x v="298"/>
    <n v="21"/>
    <x v="0"/>
    <x v="296"/>
    <s v="Illinois"/>
    <s v="USA"/>
    <x v="0"/>
    <x v="0"/>
    <x v="0"/>
    <s v="Khan LLC"/>
    <n v="245.98"/>
    <n v="471"/>
    <x v="3"/>
    <x v="0"/>
    <s v="New Michaelchester"/>
    <s v="Outlet"/>
  </r>
  <r>
    <s v="SALE464"/>
    <x v="337"/>
    <s v="CUST1300"/>
    <s v="PROD36"/>
    <s v="STORE14"/>
    <n v="1"/>
    <n v="850.83"/>
    <n v="0.28000000000000003"/>
    <x v="1"/>
    <n v="850.55000000000007"/>
    <x v="299"/>
    <n v="29"/>
    <x v="0"/>
    <x v="297"/>
    <s v="Oregon"/>
    <s v="USA"/>
    <x v="14"/>
    <x v="4"/>
    <x v="12"/>
    <s v="Smith-Mills"/>
    <n v="223.43"/>
    <n v="154"/>
    <x v="7"/>
    <x v="2"/>
    <s v="Christopherland"/>
    <s v="Outlet"/>
  </r>
  <r>
    <s v="SALE465"/>
    <x v="294"/>
    <s v="CUST1405"/>
    <s v="PROD46"/>
    <s v="STORE9"/>
    <n v="1"/>
    <n v="83.83"/>
    <n v="0.05"/>
    <x v="0"/>
    <n v="83.78"/>
    <x v="130"/>
    <n v="18"/>
    <x v="1"/>
    <x v="130"/>
    <s v="Louisiana"/>
    <s v="USA"/>
    <x v="54"/>
    <x v="4"/>
    <x v="21"/>
    <s v="Kelly, Smith and Perez"/>
    <n v="167.34"/>
    <n v="296"/>
    <x v="11"/>
    <x v="2"/>
    <s v="East Johnstad"/>
    <s v="Flagship"/>
  </r>
  <r>
    <s v="SALE466"/>
    <x v="219"/>
    <s v="CUST1006"/>
    <s v="PROD88"/>
    <s v="STORE16"/>
    <n v="3"/>
    <n v="649.95000000000005"/>
    <n v="0.28000000000000003"/>
    <x v="2"/>
    <n v="1949.5700000000002"/>
    <x v="277"/>
    <n v="29"/>
    <x v="1"/>
    <x v="276"/>
    <s v="South Dakota"/>
    <s v="USA"/>
    <x v="12"/>
    <x v="0"/>
    <x v="11"/>
    <s v="Olsen-Daniels"/>
    <n v="131.24"/>
    <n v="232"/>
    <x v="9"/>
    <x v="1"/>
    <s v="New Jimmymouth"/>
    <s v="Flagship"/>
  </r>
  <r>
    <s v="SALE467"/>
    <x v="338"/>
    <s v="CUST1366"/>
    <s v="PROD73"/>
    <s v="STORE6"/>
    <n v="4"/>
    <n v="934.96"/>
    <n v="0.18"/>
    <x v="1"/>
    <n v="3739.6600000000003"/>
    <x v="300"/>
    <n v="40"/>
    <x v="1"/>
    <x v="298"/>
    <s v="Alabama"/>
    <s v="USA"/>
    <x v="78"/>
    <x v="0"/>
    <x v="0"/>
    <s v="French Ltd"/>
    <n v="107.06"/>
    <n v="359"/>
    <x v="16"/>
    <x v="3"/>
    <s v="Port Josephberg"/>
    <s v="Online"/>
  </r>
  <r>
    <s v="SALE468"/>
    <x v="335"/>
    <s v="CUST1206"/>
    <s v="PROD17"/>
    <s v="STORE14"/>
    <n v="1"/>
    <n v="880.89"/>
    <n v="0.13"/>
    <x v="2"/>
    <n v="880.76"/>
    <x v="269"/>
    <n v="26"/>
    <x v="1"/>
    <x v="269"/>
    <s v="Tennessee"/>
    <s v="USA"/>
    <x v="53"/>
    <x v="0"/>
    <x v="11"/>
    <s v="Ford, Murphy and Wilson"/>
    <n v="144.53"/>
    <n v="367"/>
    <x v="7"/>
    <x v="2"/>
    <s v="Christopherland"/>
    <s v="Outlet"/>
  </r>
  <r>
    <s v="SALE469"/>
    <x v="339"/>
    <s v="CUST1477"/>
    <s v="PROD98"/>
    <s v="STORE8"/>
    <n v="4"/>
    <n v="610.6"/>
    <n v="0.1"/>
    <x v="1"/>
    <n v="2442.3000000000002"/>
    <x v="290"/>
    <n v="41"/>
    <x v="1"/>
    <x v="288"/>
    <s v="Kansas"/>
    <s v="USA"/>
    <x v="24"/>
    <x v="1"/>
    <x v="1"/>
    <s v="Flores-King"/>
    <n v="431.67"/>
    <n v="73"/>
    <x v="2"/>
    <x v="1"/>
    <s v="Thompsonborough"/>
    <s v="Online"/>
  </r>
  <r>
    <s v="SALE470"/>
    <x v="340"/>
    <s v="CUST1075"/>
    <s v="PROD28"/>
    <s v="STORE18"/>
    <n v="1"/>
    <n v="514.19000000000005"/>
    <n v="0.2"/>
    <x v="0"/>
    <n v="513.99"/>
    <x v="177"/>
    <n v="61"/>
    <x v="1"/>
    <x v="177"/>
    <s v="California"/>
    <s v="USA"/>
    <x v="77"/>
    <x v="0"/>
    <x v="11"/>
    <s v="Burns-Hansen"/>
    <n v="38.76"/>
    <n v="137"/>
    <x v="14"/>
    <x v="3"/>
    <s v="East Stevechester"/>
    <s v="Flagship"/>
  </r>
  <r>
    <s v="SALE471"/>
    <x v="298"/>
    <s v="CUST1399"/>
    <s v="PROD37"/>
    <s v="STORE13"/>
    <n v="1"/>
    <n v="546.20000000000005"/>
    <n v="0.22"/>
    <x v="1"/>
    <n v="545.98"/>
    <x v="121"/>
    <n v="27"/>
    <x v="0"/>
    <x v="121"/>
    <s v="Maine"/>
    <s v="USA"/>
    <x v="92"/>
    <x v="4"/>
    <x v="15"/>
    <s v="Hogan-Lee"/>
    <n v="353.47"/>
    <n v="214"/>
    <x v="13"/>
    <x v="3"/>
    <s v="Johnsonville"/>
    <s v="Flagship"/>
  </r>
  <r>
    <s v="SALE472"/>
    <x v="341"/>
    <s v="CUST1197"/>
    <s v="PROD37"/>
    <s v="STORE0"/>
    <n v="3"/>
    <n v="416.01"/>
    <n v="0.02"/>
    <x v="0"/>
    <n v="1248.01"/>
    <x v="301"/>
    <n v="45"/>
    <x v="1"/>
    <x v="76"/>
    <s v="Minnesota"/>
    <s v="USA"/>
    <x v="92"/>
    <x v="4"/>
    <x v="15"/>
    <s v="Hogan-Lee"/>
    <n v="353.47"/>
    <n v="214"/>
    <x v="6"/>
    <x v="3"/>
    <s v="Washingtonfurt"/>
    <s v="Flagship"/>
  </r>
  <r>
    <s v="SALE473"/>
    <x v="342"/>
    <s v="CUST1384"/>
    <s v="PROD74"/>
    <s v="STORE10"/>
    <n v="1"/>
    <n v="30.94"/>
    <n v="0.21"/>
    <x v="2"/>
    <n v="30.73"/>
    <x v="302"/>
    <n v="52"/>
    <x v="1"/>
    <x v="299"/>
    <s v="Iowa"/>
    <s v="USA"/>
    <x v="1"/>
    <x v="1"/>
    <x v="1"/>
    <s v="Bruce-Bowen"/>
    <n v="403.71"/>
    <n v="159"/>
    <x v="15"/>
    <x v="3"/>
    <s v="East Davidville"/>
    <s v="Online"/>
  </r>
  <r>
    <s v="SALE474"/>
    <x v="13"/>
    <s v="CUST1200"/>
    <s v="PROD58"/>
    <s v="STORE16"/>
    <n v="3"/>
    <n v="666.39"/>
    <n v="0.21"/>
    <x v="2"/>
    <n v="1998.96"/>
    <x v="27"/>
    <n v="30"/>
    <x v="0"/>
    <x v="27"/>
    <s v="Maine"/>
    <s v="USA"/>
    <x v="87"/>
    <x v="4"/>
    <x v="11"/>
    <s v="Shepherd-Gould"/>
    <n v="113.83"/>
    <n v="485"/>
    <x v="9"/>
    <x v="1"/>
    <s v="New Jimmymouth"/>
    <s v="Flagship"/>
  </r>
  <r>
    <s v="SALE475"/>
    <x v="343"/>
    <s v="CUST1166"/>
    <s v="PROD81"/>
    <s v="STORE10"/>
    <n v="2"/>
    <n v="145.26"/>
    <n v="0.19"/>
    <x v="1"/>
    <n v="290.33"/>
    <x v="303"/>
    <n v="25"/>
    <x v="1"/>
    <x v="300"/>
    <s v="Michigan"/>
    <s v="USA"/>
    <x v="82"/>
    <x v="0"/>
    <x v="20"/>
    <s v="Robinson-Brown"/>
    <n v="285.54000000000002"/>
    <n v="358"/>
    <x v="15"/>
    <x v="3"/>
    <s v="East Davidville"/>
    <s v="Online"/>
  </r>
  <r>
    <s v="SALE476"/>
    <x v="344"/>
    <s v="CUST1118"/>
    <s v="PROD91"/>
    <s v="STORE5"/>
    <n v="4"/>
    <n v="940.77"/>
    <n v="0.24"/>
    <x v="2"/>
    <n v="3762.84"/>
    <x v="207"/>
    <n v="36"/>
    <x v="0"/>
    <x v="207"/>
    <s v="Nebraska"/>
    <s v="USA"/>
    <x v="52"/>
    <x v="4"/>
    <x v="15"/>
    <s v="Smith-Charles"/>
    <n v="438.25"/>
    <n v="496"/>
    <x v="3"/>
    <x v="0"/>
    <s v="New Michaelchester"/>
    <s v="Outlet"/>
  </r>
  <r>
    <s v="SALE477"/>
    <x v="345"/>
    <s v="CUST1469"/>
    <s v="PROD46"/>
    <s v="STORE17"/>
    <n v="1"/>
    <n v="708.88"/>
    <n v="0.09"/>
    <x v="0"/>
    <n v="708.79"/>
    <x v="261"/>
    <n v="19"/>
    <x v="0"/>
    <x v="260"/>
    <s v="Utah"/>
    <s v="USA"/>
    <x v="54"/>
    <x v="4"/>
    <x v="21"/>
    <s v="Kelly, Smith and Perez"/>
    <n v="167.34"/>
    <n v="296"/>
    <x v="1"/>
    <x v="0"/>
    <s v="Bensonhaven"/>
    <s v="Flagship"/>
  </r>
  <r>
    <s v="SALE478"/>
    <x v="268"/>
    <s v="CUST1307"/>
    <s v="PROD30"/>
    <s v="STORE2"/>
    <n v="1"/>
    <n v="790.73"/>
    <n v="0.24"/>
    <x v="1"/>
    <n v="790.49"/>
    <x v="131"/>
    <n v="56"/>
    <x v="1"/>
    <x v="131"/>
    <s v="Alabama"/>
    <s v="USA"/>
    <x v="37"/>
    <x v="3"/>
    <x v="8"/>
    <s v="Stevens, Fernandez and Martin"/>
    <n v="19.52"/>
    <n v="57"/>
    <x v="17"/>
    <x v="2"/>
    <s v="North Nancyview"/>
    <s v="Outlet"/>
  </r>
  <r>
    <s v="SALE479"/>
    <x v="346"/>
    <s v="CUST1449"/>
    <s v="PROD15"/>
    <s v="STORE9"/>
    <n v="3"/>
    <n v="635.13"/>
    <n v="0.09"/>
    <x v="1"/>
    <n v="1905.3"/>
    <x v="193"/>
    <n v="29"/>
    <x v="0"/>
    <x v="193"/>
    <s v="Ohio"/>
    <s v="USA"/>
    <x v="5"/>
    <x v="1"/>
    <x v="5"/>
    <s v="Thomas LLC"/>
    <n v="465.34"/>
    <n v="301"/>
    <x v="11"/>
    <x v="2"/>
    <s v="East Johnstad"/>
    <s v="Flagship"/>
  </r>
  <r>
    <s v="SALE480"/>
    <x v="305"/>
    <s v="CUST1266"/>
    <s v="PROD93"/>
    <s v="STORE14"/>
    <n v="1"/>
    <n v="744.88"/>
    <n v="0.15"/>
    <x v="2"/>
    <n v="744.73"/>
    <x v="175"/>
    <n v="32"/>
    <x v="1"/>
    <x v="175"/>
    <s v="Kentucky"/>
    <s v="USA"/>
    <x v="47"/>
    <x v="1"/>
    <x v="3"/>
    <s v="Martin LLC"/>
    <n v="377.52"/>
    <n v="485"/>
    <x v="7"/>
    <x v="2"/>
    <s v="Christopherland"/>
    <s v="Outlet"/>
  </r>
  <r>
    <s v="SALE481"/>
    <x v="142"/>
    <s v="CUST1183"/>
    <s v="PROD28"/>
    <s v="STORE1"/>
    <n v="3"/>
    <n v="205.34"/>
    <n v="0.25"/>
    <x v="0"/>
    <n v="615.77"/>
    <x v="78"/>
    <n v="18"/>
    <x v="0"/>
    <x v="79"/>
    <s v="New York"/>
    <s v="USA"/>
    <x v="77"/>
    <x v="0"/>
    <x v="11"/>
    <s v="Burns-Hansen"/>
    <n v="38.76"/>
    <n v="137"/>
    <x v="8"/>
    <x v="0"/>
    <s v="Danielmouth"/>
    <s v="Flagship"/>
  </r>
  <r>
    <s v="SALE482"/>
    <x v="103"/>
    <s v="CUST1419"/>
    <s v="PROD29"/>
    <s v="STORE8"/>
    <n v="2"/>
    <n v="756.8"/>
    <n v="0.15"/>
    <x v="0"/>
    <n v="1513.4499999999998"/>
    <x v="99"/>
    <n v="33"/>
    <x v="0"/>
    <x v="100"/>
    <s v="Mississippi"/>
    <s v="USA"/>
    <x v="35"/>
    <x v="3"/>
    <x v="6"/>
    <s v="Hoffman Group"/>
    <n v="218.48"/>
    <n v="276"/>
    <x v="2"/>
    <x v="1"/>
    <s v="Thompsonborough"/>
    <s v="Online"/>
  </r>
  <r>
    <s v="SALE483"/>
    <x v="238"/>
    <s v="CUST1044"/>
    <s v="PROD21"/>
    <s v="STORE10"/>
    <n v="1"/>
    <n v="771.73"/>
    <n v="0.2"/>
    <x v="0"/>
    <n v="771.53"/>
    <x v="196"/>
    <n v="34"/>
    <x v="0"/>
    <x v="196"/>
    <s v="Hawaii"/>
    <s v="USA"/>
    <x v="39"/>
    <x v="3"/>
    <x v="7"/>
    <s v="Gardner-Montes"/>
    <n v="123.46"/>
    <n v="76"/>
    <x v="15"/>
    <x v="3"/>
    <s v="East Davidville"/>
    <s v="Online"/>
  </r>
  <r>
    <s v="SALE484"/>
    <x v="236"/>
    <s v="CUST1479"/>
    <s v="PROD66"/>
    <s v="STORE17"/>
    <n v="1"/>
    <n v="440.19"/>
    <n v="0.03"/>
    <x v="1"/>
    <n v="440.16"/>
    <x v="231"/>
    <n v="40"/>
    <x v="0"/>
    <x v="230"/>
    <s v="West Virginia"/>
    <s v="USA"/>
    <x v="73"/>
    <x v="2"/>
    <x v="4"/>
    <s v="Torres, Spencer and Potter"/>
    <n v="340.39"/>
    <n v="177"/>
    <x v="1"/>
    <x v="0"/>
    <s v="Bensonhaven"/>
    <s v="Flagship"/>
  </r>
  <r>
    <s v="SALE485"/>
    <x v="347"/>
    <s v="CUST1047"/>
    <s v="PROD4"/>
    <s v="STORE2"/>
    <n v="2"/>
    <n v="409"/>
    <n v="0.17"/>
    <x v="0"/>
    <n v="817.83"/>
    <x v="233"/>
    <n v="54"/>
    <x v="1"/>
    <x v="232"/>
    <s v="Nevada"/>
    <s v="USA"/>
    <x v="83"/>
    <x v="4"/>
    <x v="14"/>
    <s v="Gonzales-Davis"/>
    <n v="306.45999999999998"/>
    <n v="487"/>
    <x v="17"/>
    <x v="2"/>
    <s v="North Nancyview"/>
    <s v="Outlet"/>
  </r>
  <r>
    <s v="SALE486"/>
    <x v="348"/>
    <s v="CUST1343"/>
    <s v="PROD38"/>
    <s v="STORE19"/>
    <n v="3"/>
    <n v="134.58000000000001"/>
    <n v="0.04"/>
    <x v="2"/>
    <n v="403.7"/>
    <x v="109"/>
    <n v="38"/>
    <x v="0"/>
    <x v="109"/>
    <s v="Virginia"/>
    <s v="USA"/>
    <x v="48"/>
    <x v="0"/>
    <x v="9"/>
    <s v="Sims-Smith"/>
    <n v="135.61000000000001"/>
    <n v="394"/>
    <x v="12"/>
    <x v="3"/>
    <s v="Vasquezborough"/>
    <s v="Online"/>
  </r>
  <r>
    <s v="SALE487"/>
    <x v="323"/>
    <s v="CUST1348"/>
    <s v="PROD39"/>
    <s v="STORE7"/>
    <n v="4"/>
    <n v="284.44"/>
    <n v="0.02"/>
    <x v="0"/>
    <n v="1137.74"/>
    <x v="14"/>
    <n v="55"/>
    <x v="0"/>
    <x v="14"/>
    <s v="Pennsylvania"/>
    <s v="USA"/>
    <x v="11"/>
    <x v="1"/>
    <x v="10"/>
    <s v="Cummings and Sons"/>
    <n v="326.06"/>
    <n v="301"/>
    <x v="4"/>
    <x v="2"/>
    <s v="Williamsfurt"/>
    <s v="Online"/>
  </r>
  <r>
    <s v="SALE488"/>
    <x v="349"/>
    <s v="CUST1405"/>
    <s v="PROD73"/>
    <s v="STORE13"/>
    <n v="4"/>
    <n v="922.69"/>
    <n v="0.16"/>
    <x v="0"/>
    <n v="3690.6000000000004"/>
    <x v="130"/>
    <n v="18"/>
    <x v="1"/>
    <x v="130"/>
    <s v="Louisiana"/>
    <s v="USA"/>
    <x v="78"/>
    <x v="0"/>
    <x v="0"/>
    <s v="French Ltd"/>
    <n v="107.06"/>
    <n v="359"/>
    <x v="13"/>
    <x v="3"/>
    <s v="Johnsonville"/>
    <s v="Flagship"/>
  </r>
  <r>
    <s v="SALE489"/>
    <x v="350"/>
    <s v="CUST1275"/>
    <s v="PROD36"/>
    <s v="STORE6"/>
    <n v="2"/>
    <n v="992.55"/>
    <n v="0.28000000000000003"/>
    <x v="0"/>
    <n v="1984.82"/>
    <x v="184"/>
    <n v="22"/>
    <x v="0"/>
    <x v="184"/>
    <s v="Kentucky"/>
    <s v="USA"/>
    <x v="14"/>
    <x v="4"/>
    <x v="12"/>
    <s v="Smith-Mills"/>
    <n v="223.43"/>
    <n v="154"/>
    <x v="16"/>
    <x v="3"/>
    <s v="Port Josephberg"/>
    <s v="Online"/>
  </r>
  <r>
    <s v="SALE490"/>
    <x v="160"/>
    <s v="CUST1418"/>
    <s v="PROD89"/>
    <s v="STORE18"/>
    <n v="1"/>
    <n v="170.43"/>
    <n v="0.03"/>
    <x v="0"/>
    <n v="170.4"/>
    <x v="304"/>
    <n v="60"/>
    <x v="1"/>
    <x v="301"/>
    <s v="New Hampshire"/>
    <s v="USA"/>
    <x v="41"/>
    <x v="2"/>
    <x v="19"/>
    <s v="Taylor-Elliott"/>
    <n v="183.04"/>
    <n v="457"/>
    <x v="14"/>
    <x v="3"/>
    <s v="East Stevechester"/>
    <s v="Flagship"/>
  </r>
  <r>
    <s v="SALE491"/>
    <x v="55"/>
    <s v="CUST1223"/>
    <s v="PROD72"/>
    <s v="STORE2"/>
    <n v="3"/>
    <n v="480.51"/>
    <n v="0.03"/>
    <x v="0"/>
    <n v="1441.5"/>
    <x v="305"/>
    <n v="50"/>
    <x v="0"/>
    <x v="302"/>
    <s v="Iowa"/>
    <s v="USA"/>
    <x v="18"/>
    <x v="0"/>
    <x v="13"/>
    <s v="Davis PLC"/>
    <n v="477.61"/>
    <n v="300"/>
    <x v="17"/>
    <x v="2"/>
    <s v="North Nancyview"/>
    <s v="Outlet"/>
  </r>
  <r>
    <s v="SALE492"/>
    <x v="351"/>
    <s v="CUST1156"/>
    <s v="PROD49"/>
    <s v="STORE7"/>
    <n v="2"/>
    <n v="955.66"/>
    <n v="0.28999999999999998"/>
    <x v="2"/>
    <n v="1911.03"/>
    <x v="306"/>
    <n v="46"/>
    <x v="0"/>
    <x v="303"/>
    <s v="North Dakota"/>
    <s v="USA"/>
    <x v="2"/>
    <x v="2"/>
    <x v="2"/>
    <s v="Sullivan and Sons"/>
    <n v="43.29"/>
    <n v="267"/>
    <x v="4"/>
    <x v="2"/>
    <s v="Williamsfurt"/>
    <s v="Online"/>
  </r>
  <r>
    <s v="SALE493"/>
    <x v="198"/>
    <s v="CUST1451"/>
    <s v="PROD72"/>
    <s v="STORE0"/>
    <n v="2"/>
    <n v="488.02"/>
    <n v="0.27"/>
    <x v="1"/>
    <n v="975.77"/>
    <x v="230"/>
    <n v="46"/>
    <x v="0"/>
    <x v="185"/>
    <s v="New Mexico"/>
    <s v="USA"/>
    <x v="18"/>
    <x v="0"/>
    <x v="13"/>
    <s v="Davis PLC"/>
    <n v="477.61"/>
    <n v="300"/>
    <x v="6"/>
    <x v="3"/>
    <s v="Washingtonfurt"/>
    <s v="Flagship"/>
  </r>
  <r>
    <s v="SALE494"/>
    <x v="286"/>
    <s v="CUST1240"/>
    <s v="PROD18"/>
    <s v="STORE0"/>
    <n v="1"/>
    <n v="917.17"/>
    <n v="0.13"/>
    <x v="2"/>
    <n v="917.04"/>
    <x v="194"/>
    <n v="59"/>
    <x v="1"/>
    <x v="194"/>
    <s v="Michigan"/>
    <s v="USA"/>
    <x v="97"/>
    <x v="4"/>
    <x v="14"/>
    <s v="Guerra-Hendrix"/>
    <n v="254.04361702127662"/>
    <n v="343"/>
    <x v="6"/>
    <x v="3"/>
    <s v="Washingtonfurt"/>
    <s v="Flagship"/>
  </r>
  <r>
    <s v="SALE495"/>
    <x v="352"/>
    <s v="CUST1324"/>
    <s v="PROD8"/>
    <s v="STORE5"/>
    <n v="2"/>
    <n v="406.46"/>
    <n v="0.3"/>
    <x v="1"/>
    <n v="812.62"/>
    <x v="49"/>
    <n v="58"/>
    <x v="0"/>
    <x v="49"/>
    <s v="Oklahoma"/>
    <s v="USA"/>
    <x v="67"/>
    <x v="1"/>
    <x v="1"/>
    <s v="Perez-Johnston"/>
    <n v="439.07"/>
    <n v="142"/>
    <x v="3"/>
    <x v="0"/>
    <s v="New Michaelchester"/>
    <s v="Outlet"/>
  </r>
  <r>
    <s v="SALE496"/>
    <x v="353"/>
    <s v="CUST1232"/>
    <s v="PROD95"/>
    <s v="STORE0"/>
    <n v="2"/>
    <n v="264.39"/>
    <n v="0.11"/>
    <x v="2"/>
    <n v="528.66999999999996"/>
    <x v="307"/>
    <n v="27"/>
    <x v="1"/>
    <x v="304"/>
    <s v="New Jersey"/>
    <s v="USA"/>
    <x v="98"/>
    <x v="0"/>
    <x v="11"/>
    <s v="Wilson Group"/>
    <n v="60.65"/>
    <n v="75"/>
    <x v="6"/>
    <x v="3"/>
    <s v="Washingtonfurt"/>
    <s v="Flagship"/>
  </r>
  <r>
    <s v="SALE497"/>
    <x v="190"/>
    <s v="CUST1191"/>
    <s v="PROD68"/>
    <s v="STORE16"/>
    <n v="1"/>
    <n v="414.97"/>
    <n v="0.22"/>
    <x v="1"/>
    <n v="414.75"/>
    <x v="225"/>
    <n v="29"/>
    <x v="1"/>
    <x v="225"/>
    <s v="Ohio"/>
    <s v="USA"/>
    <x v="88"/>
    <x v="3"/>
    <x v="22"/>
    <s v="Wolfe, Ross and Hester"/>
    <n v="243.7"/>
    <n v="130"/>
    <x v="9"/>
    <x v="1"/>
    <s v="New Jimmymouth"/>
    <s v="Flagship"/>
  </r>
  <r>
    <s v="SALE498"/>
    <x v="354"/>
    <s v="CUST1146"/>
    <s v="PROD25"/>
    <s v="STORE12"/>
    <n v="2"/>
    <n v="583.51"/>
    <n v="0.2"/>
    <x v="2"/>
    <n v="1166.82"/>
    <x v="308"/>
    <n v="32"/>
    <x v="1"/>
    <x v="305"/>
    <s v="South Carolina"/>
    <s v="USA"/>
    <x v="60"/>
    <x v="4"/>
    <x v="11"/>
    <s v="Brown and Sons"/>
    <n v="174.02"/>
    <n v="268"/>
    <x v="18"/>
    <x v="0"/>
    <s v="Sabrinatown"/>
    <s v="Online"/>
  </r>
  <r>
    <s v="SALE499"/>
    <x v="355"/>
    <s v="CUST1011"/>
    <s v="PROD31"/>
    <s v="STORE17"/>
    <n v="1"/>
    <n v="659.27"/>
    <n v="0.15"/>
    <x v="1"/>
    <n v="659.12"/>
    <x v="309"/>
    <n v="28"/>
    <x v="1"/>
    <x v="306"/>
    <s v="New York"/>
    <s v="USA"/>
    <x v="45"/>
    <x v="0"/>
    <x v="0"/>
    <s v="Nolan-Snow"/>
    <n v="204.39"/>
    <n v="281"/>
    <x v="1"/>
    <x v="0"/>
    <s v="Bensonhaven"/>
    <s v="Flagship"/>
  </r>
  <r>
    <s v="SALE500"/>
    <x v="356"/>
    <s v="CUST1445"/>
    <s v="PROD2"/>
    <s v="STORE4"/>
    <n v="4"/>
    <n v="106.66"/>
    <n v="0.2"/>
    <x v="2"/>
    <n v="426.44"/>
    <x v="310"/>
    <n v="41"/>
    <x v="1"/>
    <x v="307"/>
    <s v="Virginia"/>
    <s v="USA"/>
    <x v="95"/>
    <x v="4"/>
    <x v="21"/>
    <s v="Sims Inc"/>
    <n v="254.04361702127662"/>
    <n v="352"/>
    <x v="5"/>
    <x v="2"/>
    <s v="Port Sharon"/>
    <s v="Online"/>
  </r>
  <r>
    <s v="SALE501"/>
    <x v="136"/>
    <s v="CUST1163"/>
    <s v="PROD10"/>
    <s v="STORE5"/>
    <n v="4"/>
    <n v="168.55"/>
    <n v="0.15"/>
    <x v="1"/>
    <n v="674.05000000000007"/>
    <x v="298"/>
    <n v="21"/>
    <x v="0"/>
    <x v="296"/>
    <s v="Illinois"/>
    <s v="USA"/>
    <x v="31"/>
    <x v="3"/>
    <x v="8"/>
    <s v="Hamilton Group"/>
    <n v="298.86"/>
    <n v="308"/>
    <x v="3"/>
    <x v="0"/>
    <s v="New Michaelchester"/>
    <s v="Outlet"/>
  </r>
  <r>
    <s v="SALE502"/>
    <x v="357"/>
    <s v="CUST1488"/>
    <s v="PROD44"/>
    <s v="STORE2"/>
    <n v="1"/>
    <n v="230.53"/>
    <n v="0.06"/>
    <x v="2"/>
    <n v="230.47"/>
    <x v="287"/>
    <n v="23"/>
    <x v="1"/>
    <x v="285"/>
    <s v="California"/>
    <s v="USA"/>
    <x v="38"/>
    <x v="0"/>
    <x v="13"/>
    <s v="Cox Inc"/>
    <n v="167.12"/>
    <n v="316"/>
    <x v="17"/>
    <x v="2"/>
    <s v="North Nancyview"/>
    <s v="Outlet"/>
  </r>
  <r>
    <s v="SALE503"/>
    <x v="69"/>
    <s v="CUST1007"/>
    <s v="PROD54"/>
    <s v="STORE1"/>
    <n v="2"/>
    <n v="355.41"/>
    <n v="0.13"/>
    <x v="2"/>
    <n v="710.69"/>
    <x v="68"/>
    <n v="29"/>
    <x v="1"/>
    <x v="69"/>
    <s v="West Virginia"/>
    <s v="USA"/>
    <x v="59"/>
    <x v="0"/>
    <x v="11"/>
    <s v="Thompson-French"/>
    <n v="434.84"/>
    <n v="185"/>
    <x v="8"/>
    <x v="0"/>
    <s v="Danielmouth"/>
    <s v="Flagship"/>
  </r>
  <r>
    <s v="SALE504"/>
    <x v="186"/>
    <s v="CUST1167"/>
    <s v="PROD47"/>
    <s v="STORE2"/>
    <n v="3"/>
    <n v="843.44"/>
    <n v="0.22"/>
    <x v="0"/>
    <n v="2530.1000000000004"/>
    <x v="311"/>
    <n v="36"/>
    <x v="1"/>
    <x v="308"/>
    <s v="Tennessee"/>
    <s v="USA"/>
    <x v="44"/>
    <x v="2"/>
    <x v="19"/>
    <s v="Cook Inc"/>
    <n v="254.04361702127662"/>
    <n v="431"/>
    <x v="17"/>
    <x v="2"/>
    <s v="North Nancyview"/>
    <s v="Outlet"/>
  </r>
  <r>
    <s v="SALE505"/>
    <x v="358"/>
    <s v="CUST1163"/>
    <s v="PROD95"/>
    <s v="STORE1"/>
    <n v="1"/>
    <n v="301.60000000000002"/>
    <n v="0.27"/>
    <x v="0"/>
    <n v="301.33000000000004"/>
    <x v="298"/>
    <n v="21"/>
    <x v="0"/>
    <x v="296"/>
    <s v="Illinois"/>
    <s v="USA"/>
    <x v="98"/>
    <x v="0"/>
    <x v="11"/>
    <s v="Wilson Group"/>
    <n v="60.65"/>
    <n v="75"/>
    <x v="8"/>
    <x v="0"/>
    <s v="Danielmouth"/>
    <s v="Flagship"/>
  </r>
  <r>
    <s v="SALE506"/>
    <x v="359"/>
    <s v="CUST1042"/>
    <s v="PROD89"/>
    <s v="STORE2"/>
    <n v="3"/>
    <n v="21.59"/>
    <n v="0.16"/>
    <x v="2"/>
    <n v="64.61"/>
    <x v="228"/>
    <n v="19"/>
    <x v="0"/>
    <x v="228"/>
    <s v="Connecticut"/>
    <s v="USA"/>
    <x v="41"/>
    <x v="2"/>
    <x v="19"/>
    <s v="Taylor-Elliott"/>
    <n v="183.04"/>
    <n v="457"/>
    <x v="17"/>
    <x v="2"/>
    <s v="North Nancyview"/>
    <s v="Outlet"/>
  </r>
  <r>
    <s v="SALE507"/>
    <x v="360"/>
    <s v="CUST1212"/>
    <s v="PROD13"/>
    <s v="STORE2"/>
    <n v="4"/>
    <n v="284.24"/>
    <n v="0.09"/>
    <x v="0"/>
    <n v="1136.8700000000001"/>
    <x v="312"/>
    <n v="63"/>
    <x v="1"/>
    <x v="309"/>
    <s v="Washington"/>
    <s v="USA"/>
    <x v="26"/>
    <x v="1"/>
    <x v="11"/>
    <s v="Dawson-Perkins"/>
    <n v="242.23"/>
    <n v="453"/>
    <x v="17"/>
    <x v="2"/>
    <s v="North Nancyview"/>
    <s v="Outlet"/>
  </r>
  <r>
    <s v="SALE508"/>
    <x v="361"/>
    <s v="CUST1368"/>
    <s v="PROD5"/>
    <s v="STORE9"/>
    <n v="1"/>
    <n v="191.6"/>
    <n v="0.27"/>
    <x v="1"/>
    <n v="191.32999999999998"/>
    <x v="23"/>
    <n v="34"/>
    <x v="1"/>
    <x v="23"/>
    <s v="New York"/>
    <s v="USA"/>
    <x v="23"/>
    <x v="4"/>
    <x v="11"/>
    <s v="Baldwin, Garza and Gonzalez"/>
    <n v="261"/>
    <n v="59"/>
    <x v="11"/>
    <x v="2"/>
    <s v="East Johnstad"/>
    <s v="Flagship"/>
  </r>
  <r>
    <s v="SALE509"/>
    <x v="362"/>
    <s v="CUST1311"/>
    <s v="PROD78"/>
    <s v="STORE12"/>
    <n v="2"/>
    <n v="616.97"/>
    <n v="0.22"/>
    <x v="0"/>
    <n v="1233.72"/>
    <x v="313"/>
    <n v="35"/>
    <x v="0"/>
    <x v="310"/>
    <s v="Oregon"/>
    <s v="USA"/>
    <x v="36"/>
    <x v="3"/>
    <x v="6"/>
    <s v="Hernandez Inc"/>
    <n v="325.26"/>
    <n v="400"/>
    <x v="18"/>
    <x v="0"/>
    <s v="Sabrinatown"/>
    <s v="Online"/>
  </r>
  <r>
    <s v="SALE510"/>
    <x v="93"/>
    <s v="CUST1168"/>
    <s v="PROD28"/>
    <s v="STORE10"/>
    <n v="3"/>
    <n v="125.68"/>
    <n v="0.26"/>
    <x v="2"/>
    <n v="376.78000000000003"/>
    <x v="63"/>
    <n v="36"/>
    <x v="1"/>
    <x v="64"/>
    <s v="Florida"/>
    <s v="USA"/>
    <x v="77"/>
    <x v="0"/>
    <x v="11"/>
    <s v="Burns-Hansen"/>
    <n v="38.76"/>
    <n v="137"/>
    <x v="15"/>
    <x v="3"/>
    <s v="East Davidville"/>
    <s v="Online"/>
  </r>
  <r>
    <s v="SALE511"/>
    <x v="197"/>
    <s v="CUST1352"/>
    <s v="PROD43"/>
    <s v="STORE4"/>
    <n v="3"/>
    <n v="307.48"/>
    <n v="0.24"/>
    <x v="0"/>
    <n v="922.2"/>
    <x v="314"/>
    <n v="52"/>
    <x v="1"/>
    <x v="311"/>
    <s v="Wisconsin"/>
    <s v="USA"/>
    <x v="19"/>
    <x v="1"/>
    <x v="3"/>
    <s v="Robinson Inc"/>
    <n v="253.33"/>
    <n v="266"/>
    <x v="5"/>
    <x v="2"/>
    <s v="Port Sharon"/>
    <s v="Online"/>
  </r>
  <r>
    <s v="SALE512"/>
    <x v="123"/>
    <s v="CUST1298"/>
    <s v="PROD2"/>
    <s v="STORE19"/>
    <n v="1"/>
    <n v="505.23"/>
    <n v="0.11"/>
    <x v="0"/>
    <n v="505.12"/>
    <x v="82"/>
    <n v="64"/>
    <x v="0"/>
    <x v="83"/>
    <s v="Maine"/>
    <s v="USA"/>
    <x v="95"/>
    <x v="4"/>
    <x v="21"/>
    <s v="Sims Inc"/>
    <n v="254.04361702127662"/>
    <n v="352"/>
    <x v="12"/>
    <x v="3"/>
    <s v="Vasquezborough"/>
    <s v="Online"/>
  </r>
  <r>
    <s v="SALE513"/>
    <x v="226"/>
    <s v="CUST1365"/>
    <s v="PROD45"/>
    <s v="STORE16"/>
    <n v="1"/>
    <n v="853.12"/>
    <n v="0.19"/>
    <x v="2"/>
    <n v="852.93"/>
    <x v="315"/>
    <n v="63"/>
    <x v="1"/>
    <x v="312"/>
    <s v="Alaska"/>
    <s v="USA"/>
    <x v="49"/>
    <x v="0"/>
    <x v="0"/>
    <s v="Bridges, Banks and Cummings"/>
    <n v="318.91000000000003"/>
    <n v="114"/>
    <x v="9"/>
    <x v="1"/>
    <s v="New Jimmymouth"/>
    <s v="Flagship"/>
  </r>
  <r>
    <s v="SALE514"/>
    <x v="86"/>
    <s v="CUST1129"/>
    <s v="PROD0"/>
    <s v="STORE7"/>
    <n v="4"/>
    <n v="191.65"/>
    <n v="0.19"/>
    <x v="1"/>
    <n v="766.41"/>
    <x v="296"/>
    <n v="43"/>
    <x v="1"/>
    <x v="294"/>
    <s v="South Dakota"/>
    <s v="USA"/>
    <x v="90"/>
    <x v="1"/>
    <x v="3"/>
    <s v="Hunt Inc"/>
    <n v="112.42"/>
    <n v="416"/>
    <x v="4"/>
    <x v="2"/>
    <s v="Williamsfurt"/>
    <s v="Online"/>
  </r>
  <r>
    <s v="SALE515"/>
    <x v="363"/>
    <s v="CUST1160"/>
    <s v="PROD47"/>
    <s v="STORE3"/>
    <n v="1"/>
    <n v="169.69"/>
    <n v="0.22"/>
    <x v="0"/>
    <n v="169.47"/>
    <x v="316"/>
    <n v="41"/>
    <x v="1"/>
    <x v="313"/>
    <s v="North Carolina"/>
    <s v="USA"/>
    <x v="44"/>
    <x v="2"/>
    <x v="19"/>
    <s v="Cook Inc"/>
    <n v="254.04361702127662"/>
    <n v="431"/>
    <x v="0"/>
    <x v="0"/>
    <s v="Hoodberg"/>
    <s v="Outlet"/>
  </r>
  <r>
    <s v="SALE516"/>
    <x v="364"/>
    <s v="CUST1175"/>
    <s v="PROD62"/>
    <s v="STORE14"/>
    <n v="1"/>
    <n v="145.43"/>
    <n v="0.08"/>
    <x v="0"/>
    <n v="145.35"/>
    <x v="142"/>
    <n v="56"/>
    <x v="0"/>
    <x v="142"/>
    <s v="Hawaii"/>
    <s v="USA"/>
    <x v="85"/>
    <x v="1"/>
    <x v="3"/>
    <s v="Murray, Gould and Ware"/>
    <n v="86.42"/>
    <n v="222"/>
    <x v="7"/>
    <x v="2"/>
    <s v="Christopherland"/>
    <s v="Outlet"/>
  </r>
  <r>
    <s v="SALE517"/>
    <x v="56"/>
    <s v="CUST1084"/>
    <s v="PROD93"/>
    <s v="STORE12"/>
    <n v="4"/>
    <n v="828.35"/>
    <n v="0.17"/>
    <x v="0"/>
    <n v="3313.23"/>
    <x v="42"/>
    <n v="26"/>
    <x v="1"/>
    <x v="42"/>
    <s v="Indiana"/>
    <s v="USA"/>
    <x v="47"/>
    <x v="1"/>
    <x v="3"/>
    <s v="Martin LLC"/>
    <n v="377.52"/>
    <n v="485"/>
    <x v="18"/>
    <x v="0"/>
    <s v="Sabrinatown"/>
    <s v="Online"/>
  </r>
  <r>
    <s v="SALE518"/>
    <x v="118"/>
    <s v="CUST1362"/>
    <s v="PROD95"/>
    <s v="STORE7"/>
    <n v="3"/>
    <n v="268.76"/>
    <n v="0.01"/>
    <x v="1"/>
    <n v="806.27"/>
    <x v="317"/>
    <n v="60"/>
    <x v="0"/>
    <x v="314"/>
    <s v="Alaska"/>
    <s v="USA"/>
    <x v="98"/>
    <x v="0"/>
    <x v="11"/>
    <s v="Wilson Group"/>
    <n v="60.65"/>
    <n v="75"/>
    <x v="4"/>
    <x v="2"/>
    <s v="Williamsfurt"/>
    <s v="Online"/>
  </r>
  <r>
    <s v="SALE519"/>
    <x v="123"/>
    <s v="CUST1233"/>
    <s v="PROD88"/>
    <s v="STORE0"/>
    <n v="4"/>
    <n v="370.09"/>
    <n v="0.22"/>
    <x v="2"/>
    <n v="1480.1399999999999"/>
    <x v="318"/>
    <n v="59"/>
    <x v="0"/>
    <x v="315"/>
    <s v="West Virginia"/>
    <s v="USA"/>
    <x v="12"/>
    <x v="0"/>
    <x v="11"/>
    <s v="Olsen-Daniels"/>
    <n v="131.24"/>
    <n v="232"/>
    <x v="6"/>
    <x v="3"/>
    <s v="Washingtonfurt"/>
    <s v="Flagship"/>
  </r>
  <r>
    <s v="SALE520"/>
    <x v="365"/>
    <s v="CUST1253"/>
    <s v="PROD78"/>
    <s v="STORE6"/>
    <n v="3"/>
    <n v="679.22"/>
    <n v="0.11"/>
    <x v="1"/>
    <n v="2037.5500000000002"/>
    <x v="72"/>
    <n v="32"/>
    <x v="0"/>
    <x v="73"/>
    <s v="Wisconsin"/>
    <s v="USA"/>
    <x v="36"/>
    <x v="3"/>
    <x v="6"/>
    <s v="Hernandez Inc"/>
    <n v="325.26"/>
    <n v="400"/>
    <x v="16"/>
    <x v="3"/>
    <s v="Port Josephberg"/>
    <s v="Online"/>
  </r>
  <r>
    <s v="SALE521"/>
    <x v="138"/>
    <s v="CUST1373"/>
    <s v="PROD73"/>
    <s v="STORE0"/>
    <n v="3"/>
    <n v="780.69"/>
    <n v="0.1"/>
    <x v="2"/>
    <n v="2341.9700000000003"/>
    <x v="140"/>
    <n v="37"/>
    <x v="1"/>
    <x v="140"/>
    <s v="Maine"/>
    <s v="USA"/>
    <x v="78"/>
    <x v="0"/>
    <x v="0"/>
    <s v="French Ltd"/>
    <n v="107.06"/>
    <n v="359"/>
    <x v="6"/>
    <x v="3"/>
    <s v="Washingtonfurt"/>
    <s v="Flagship"/>
  </r>
  <r>
    <s v="SALE522"/>
    <x v="366"/>
    <s v="CUST1261"/>
    <s v="PROD42"/>
    <s v="STORE2"/>
    <n v="2"/>
    <n v="42.97"/>
    <n v="0.18"/>
    <x v="1"/>
    <n v="85.759999999999991"/>
    <x v="319"/>
    <n v="27"/>
    <x v="1"/>
    <x v="316"/>
    <s v="Oregon"/>
    <s v="USA"/>
    <x v="63"/>
    <x v="1"/>
    <x v="11"/>
    <s v="Holmes LLC"/>
    <n v="450.71"/>
    <n v="389"/>
    <x v="17"/>
    <x v="2"/>
    <s v="North Nancyview"/>
    <s v="Outlet"/>
  </r>
  <r>
    <s v="SALE523"/>
    <x v="236"/>
    <s v="CUST1286"/>
    <s v="PROD82"/>
    <s v="STORE0"/>
    <n v="4"/>
    <n v="854.37"/>
    <n v="7.0000000000000007E-2"/>
    <x v="1"/>
    <n v="3417.41"/>
    <x v="320"/>
    <n v="22"/>
    <x v="0"/>
    <x v="317"/>
    <s v="South Dakota"/>
    <s v="USA"/>
    <x v="74"/>
    <x v="0"/>
    <x v="13"/>
    <s v="Reese-Watson"/>
    <n v="152.91999999999999"/>
    <n v="281"/>
    <x v="6"/>
    <x v="3"/>
    <s v="Washingtonfurt"/>
    <s v="Flagship"/>
  </r>
  <r>
    <s v="SALE524"/>
    <x v="367"/>
    <s v="CUST1100"/>
    <s v="PROD24"/>
    <s v="STORE16"/>
    <n v="2"/>
    <n v="409.52"/>
    <n v="0.06"/>
    <x v="2"/>
    <n v="818.98"/>
    <x v="321"/>
    <n v="53"/>
    <x v="1"/>
    <x v="318"/>
    <s v="Texas"/>
    <s v="USA"/>
    <x v="10"/>
    <x v="0"/>
    <x v="9"/>
    <s v="Cook Ltd"/>
    <n v="166.06"/>
    <n v="340"/>
    <x v="9"/>
    <x v="1"/>
    <s v="New Jimmymouth"/>
    <s v="Flagship"/>
  </r>
  <r>
    <s v="SALE525"/>
    <x v="368"/>
    <s v="CUST1164"/>
    <s v="PROD74"/>
    <s v="STORE10"/>
    <n v="2"/>
    <n v="407.46"/>
    <n v="0.21"/>
    <x v="0"/>
    <n v="814.70999999999992"/>
    <x v="111"/>
    <n v="39"/>
    <x v="1"/>
    <x v="111"/>
    <s v="Georgia"/>
    <s v="USA"/>
    <x v="1"/>
    <x v="1"/>
    <x v="1"/>
    <s v="Bruce-Bowen"/>
    <n v="403.71"/>
    <n v="159"/>
    <x v="15"/>
    <x v="3"/>
    <s v="East Davidville"/>
    <s v="Online"/>
  </r>
  <r>
    <s v="SALE526"/>
    <x v="241"/>
    <s v="CUST1228"/>
    <s v="PROD4"/>
    <s v="STORE8"/>
    <n v="1"/>
    <n v="728.84"/>
    <n v="0.28000000000000003"/>
    <x v="1"/>
    <n v="728.56000000000006"/>
    <x v="322"/>
    <n v="52"/>
    <x v="1"/>
    <x v="159"/>
    <s v="Utah"/>
    <s v="USA"/>
    <x v="83"/>
    <x v="4"/>
    <x v="14"/>
    <s v="Gonzales-Davis"/>
    <n v="306.45999999999998"/>
    <n v="487"/>
    <x v="2"/>
    <x v="1"/>
    <s v="Thompsonborough"/>
    <s v="Online"/>
  </r>
  <r>
    <s v="SALE527"/>
    <x v="369"/>
    <s v="CUST1453"/>
    <s v="PROD78"/>
    <s v="STORE6"/>
    <n v="4"/>
    <n v="467.24"/>
    <n v="0.08"/>
    <x v="1"/>
    <n v="1868.88"/>
    <x v="32"/>
    <n v="62"/>
    <x v="1"/>
    <x v="32"/>
    <s v="Hawaii"/>
    <s v="USA"/>
    <x v="36"/>
    <x v="3"/>
    <x v="6"/>
    <s v="Hernandez Inc"/>
    <n v="325.26"/>
    <n v="400"/>
    <x v="16"/>
    <x v="3"/>
    <s v="Port Josephberg"/>
    <s v="Online"/>
  </r>
  <r>
    <s v="SALE528"/>
    <x v="370"/>
    <s v="CUST1092"/>
    <s v="PROD10"/>
    <s v="STORE11"/>
    <n v="1"/>
    <n v="57.94"/>
    <n v="0.13"/>
    <x v="1"/>
    <n v="57.809999999999995"/>
    <x v="323"/>
    <n v="44"/>
    <x v="1"/>
    <x v="319"/>
    <s v="Tennessee"/>
    <s v="USA"/>
    <x v="31"/>
    <x v="3"/>
    <x v="8"/>
    <s v="Hamilton Group"/>
    <n v="298.86"/>
    <n v="308"/>
    <x v="19"/>
    <x v="2"/>
    <s v="Lake Michael"/>
    <s v="Online"/>
  </r>
  <r>
    <s v="SALE529"/>
    <x v="214"/>
    <s v="CUST1344"/>
    <s v="PROD49"/>
    <s v="STORE17"/>
    <n v="1"/>
    <n v="540.1"/>
    <n v="0.22"/>
    <x v="0"/>
    <n v="539.88"/>
    <x v="33"/>
    <n v="39"/>
    <x v="0"/>
    <x v="33"/>
    <s v="New Mexico"/>
    <s v="USA"/>
    <x v="2"/>
    <x v="2"/>
    <x v="2"/>
    <s v="Sullivan and Sons"/>
    <n v="43.29"/>
    <n v="267"/>
    <x v="1"/>
    <x v="0"/>
    <s v="Bensonhaven"/>
    <s v="Flagship"/>
  </r>
  <r>
    <s v="SALE530"/>
    <x v="25"/>
    <s v="CUST1077"/>
    <s v="PROD8"/>
    <s v="STORE19"/>
    <n v="4"/>
    <n v="816.28"/>
    <n v="0.15"/>
    <x v="2"/>
    <n v="3264.97"/>
    <x v="258"/>
    <n v="29"/>
    <x v="0"/>
    <x v="257"/>
    <s v="Vermont"/>
    <s v="USA"/>
    <x v="67"/>
    <x v="1"/>
    <x v="1"/>
    <s v="Perez-Johnston"/>
    <n v="439.07"/>
    <n v="142"/>
    <x v="12"/>
    <x v="3"/>
    <s v="Vasquezborough"/>
    <s v="Online"/>
  </r>
  <r>
    <s v="SALE531"/>
    <x v="371"/>
    <s v="CUST1178"/>
    <s v="PROD42"/>
    <s v="STORE8"/>
    <n v="4"/>
    <n v="727.49"/>
    <n v="0.11"/>
    <x v="0"/>
    <n v="2909.85"/>
    <x v="117"/>
    <n v="33"/>
    <x v="1"/>
    <x v="117"/>
    <s v="South Carolina"/>
    <s v="USA"/>
    <x v="63"/>
    <x v="1"/>
    <x v="11"/>
    <s v="Holmes LLC"/>
    <n v="450.71"/>
    <n v="389"/>
    <x v="2"/>
    <x v="1"/>
    <s v="Thompsonborough"/>
    <s v="Online"/>
  </r>
  <r>
    <s v="SALE532"/>
    <x v="21"/>
    <s v="CUST1171"/>
    <s v="PROD86"/>
    <s v="STORE13"/>
    <n v="4"/>
    <n v="817.92"/>
    <n v="0.21"/>
    <x v="0"/>
    <n v="3271.47"/>
    <x v="119"/>
    <n v="44"/>
    <x v="1"/>
    <x v="119"/>
    <s v="Indiana"/>
    <s v="USA"/>
    <x v="56"/>
    <x v="3"/>
    <x v="8"/>
    <s v="Taylor, Dodson and Johnston"/>
    <n v="176.07"/>
    <n v="82"/>
    <x v="13"/>
    <x v="3"/>
    <s v="Johnsonville"/>
    <s v="Flagship"/>
  </r>
  <r>
    <s v="SALE533"/>
    <x v="372"/>
    <s v="CUST1325"/>
    <s v="PROD38"/>
    <s v="STORE7"/>
    <n v="2"/>
    <n v="358.45"/>
    <n v="7.0000000000000007E-2"/>
    <x v="2"/>
    <n v="716.82999999999993"/>
    <x v="87"/>
    <n v="60"/>
    <x v="0"/>
    <x v="88"/>
    <s v="Wisconsin"/>
    <s v="USA"/>
    <x v="48"/>
    <x v="0"/>
    <x v="9"/>
    <s v="Sims-Smith"/>
    <n v="135.61000000000001"/>
    <n v="394"/>
    <x v="4"/>
    <x v="2"/>
    <s v="Williamsfurt"/>
    <s v="Online"/>
  </r>
  <r>
    <s v="SALE534"/>
    <x v="373"/>
    <s v="CUST1201"/>
    <s v="PROD87"/>
    <s v="STORE9"/>
    <n v="1"/>
    <n v="972.06"/>
    <n v="0.3"/>
    <x v="2"/>
    <n v="971.76"/>
    <x v="113"/>
    <n v="25"/>
    <x v="1"/>
    <x v="113"/>
    <s v="Michigan"/>
    <s v="USA"/>
    <x v="72"/>
    <x v="3"/>
    <x v="16"/>
    <s v="Aguilar, Horton and Lewis"/>
    <n v="371.38"/>
    <n v="220"/>
    <x v="11"/>
    <x v="2"/>
    <s v="East Johnstad"/>
    <s v="Flagship"/>
  </r>
  <r>
    <s v="SALE535"/>
    <x v="374"/>
    <s v="CUST1032"/>
    <s v="PROD16"/>
    <s v="STORE0"/>
    <n v="1"/>
    <n v="791.36"/>
    <n v="0.06"/>
    <x v="1"/>
    <n v="791.30000000000007"/>
    <x v="324"/>
    <n v="48"/>
    <x v="1"/>
    <x v="320"/>
    <s v="Arizona"/>
    <s v="USA"/>
    <x v="30"/>
    <x v="2"/>
    <x v="17"/>
    <s v="Erickson-Green"/>
    <n v="337.42"/>
    <n v="256"/>
    <x v="6"/>
    <x v="3"/>
    <s v="Washingtonfurt"/>
    <s v="Flagship"/>
  </r>
  <r>
    <s v="SALE536"/>
    <x v="375"/>
    <s v="CUST1314"/>
    <s v="PROD64"/>
    <s v="STORE5"/>
    <n v="4"/>
    <n v="839.65"/>
    <n v="0.26"/>
    <x v="2"/>
    <n v="3358.3399999999997"/>
    <x v="129"/>
    <n v="53"/>
    <x v="1"/>
    <x v="129"/>
    <s v="Washington"/>
    <s v="USA"/>
    <x v="91"/>
    <x v="2"/>
    <x v="19"/>
    <s v="Zhang Inc"/>
    <n v="299.11"/>
    <n v="118"/>
    <x v="3"/>
    <x v="0"/>
    <s v="New Michaelchester"/>
    <s v="Outlet"/>
  </r>
  <r>
    <s v="SALE537"/>
    <x v="376"/>
    <s v="CUST1255"/>
    <s v="PROD72"/>
    <s v="STORE2"/>
    <n v="2"/>
    <n v="245.52"/>
    <n v="0.11"/>
    <x v="2"/>
    <n v="490.93"/>
    <x v="57"/>
    <n v="21"/>
    <x v="0"/>
    <x v="57"/>
    <s v="Ohio"/>
    <s v="USA"/>
    <x v="18"/>
    <x v="0"/>
    <x v="13"/>
    <s v="Davis PLC"/>
    <n v="477.61"/>
    <n v="300"/>
    <x v="17"/>
    <x v="2"/>
    <s v="North Nancyview"/>
    <s v="Outlet"/>
  </r>
  <r>
    <s v="SALE538"/>
    <x v="377"/>
    <s v="CUST1388"/>
    <s v="PROD82"/>
    <s v="STORE8"/>
    <n v="3"/>
    <n v="787.91"/>
    <n v="0.06"/>
    <x v="1"/>
    <n v="2363.67"/>
    <x v="325"/>
    <n v="53"/>
    <x v="0"/>
    <x v="321"/>
    <s v="Missouri"/>
    <s v="USA"/>
    <x v="74"/>
    <x v="0"/>
    <x v="13"/>
    <s v="Reese-Watson"/>
    <n v="152.91999999999999"/>
    <n v="281"/>
    <x v="2"/>
    <x v="1"/>
    <s v="Thompsonborough"/>
    <s v="Online"/>
  </r>
  <r>
    <s v="SALE539"/>
    <x v="271"/>
    <s v="CUST1053"/>
    <s v="PROD75"/>
    <s v="STORE4"/>
    <n v="2"/>
    <n v="709.17"/>
    <n v="0.22"/>
    <x v="0"/>
    <n v="1418.12"/>
    <x v="284"/>
    <n v="37"/>
    <x v="1"/>
    <x v="30"/>
    <s v="Michigan"/>
    <s v="USA"/>
    <x v="28"/>
    <x v="4"/>
    <x v="15"/>
    <s v="Poole PLC"/>
    <n v="158.13999999999999"/>
    <n v="82"/>
    <x v="5"/>
    <x v="2"/>
    <s v="Port Sharon"/>
    <s v="Online"/>
  </r>
  <r>
    <s v="SALE540"/>
    <x v="378"/>
    <s v="CUST1235"/>
    <s v="PROD91"/>
    <s v="STORE7"/>
    <n v="2"/>
    <n v="533.91999999999996"/>
    <n v="0.13"/>
    <x v="0"/>
    <n v="1067.7099999999998"/>
    <x v="326"/>
    <n v="28"/>
    <x v="1"/>
    <x v="322"/>
    <s v="Delaware"/>
    <s v="USA"/>
    <x v="52"/>
    <x v="4"/>
    <x v="15"/>
    <s v="Smith-Charles"/>
    <n v="438.25"/>
    <n v="496"/>
    <x v="4"/>
    <x v="2"/>
    <s v="Williamsfurt"/>
    <s v="Online"/>
  </r>
  <r>
    <s v="SALE541"/>
    <x v="379"/>
    <s v="CUST1492"/>
    <s v="PROD42"/>
    <s v="STORE0"/>
    <n v="1"/>
    <n v="878.84"/>
    <n v="0.28000000000000003"/>
    <x v="2"/>
    <n v="878.56000000000006"/>
    <x v="36"/>
    <n v="59"/>
    <x v="1"/>
    <x v="36"/>
    <s v="Florida"/>
    <s v="USA"/>
    <x v="63"/>
    <x v="1"/>
    <x v="11"/>
    <s v="Holmes LLC"/>
    <n v="450.71"/>
    <n v="389"/>
    <x v="6"/>
    <x v="3"/>
    <s v="Washingtonfurt"/>
    <s v="Flagship"/>
  </r>
  <r>
    <s v="SALE542"/>
    <x v="380"/>
    <s v="CUST1204"/>
    <s v="PROD44"/>
    <s v="STORE16"/>
    <n v="1"/>
    <n v="442.36"/>
    <n v="0.14000000000000001"/>
    <x v="0"/>
    <n v="442.22"/>
    <x v="327"/>
    <n v="52"/>
    <x v="0"/>
    <x v="323"/>
    <s v="Virginia"/>
    <s v="USA"/>
    <x v="38"/>
    <x v="0"/>
    <x v="13"/>
    <s v="Cox Inc"/>
    <n v="167.12"/>
    <n v="316"/>
    <x v="9"/>
    <x v="1"/>
    <s v="New Jimmymouth"/>
    <s v="Flagship"/>
  </r>
  <r>
    <s v="SALE543"/>
    <x v="294"/>
    <s v="CUST1333"/>
    <s v="PROD35"/>
    <s v="STORE6"/>
    <n v="1"/>
    <n v="763.34"/>
    <n v="0.11"/>
    <x v="2"/>
    <n v="763.23"/>
    <x v="202"/>
    <n v="64"/>
    <x v="1"/>
    <x v="202"/>
    <s v="Georgia"/>
    <s v="USA"/>
    <x v="68"/>
    <x v="3"/>
    <x v="16"/>
    <s v="Jones LLC"/>
    <n v="382.22"/>
    <n v="329"/>
    <x v="16"/>
    <x v="3"/>
    <s v="Port Josephberg"/>
    <s v="Online"/>
  </r>
  <r>
    <s v="SALE544"/>
    <x v="253"/>
    <s v="CUST1166"/>
    <s v="PROD59"/>
    <s v="STORE18"/>
    <n v="3"/>
    <n v="178.22"/>
    <n v="0.15"/>
    <x v="2"/>
    <n v="534.51"/>
    <x v="303"/>
    <n v="25"/>
    <x v="1"/>
    <x v="300"/>
    <s v="Michigan"/>
    <s v="USA"/>
    <x v="4"/>
    <x v="2"/>
    <x v="4"/>
    <s v="Cline-Mccarthy"/>
    <n v="17.309999999999999"/>
    <n v="399"/>
    <x v="14"/>
    <x v="3"/>
    <s v="East Stevechester"/>
    <s v="Flagship"/>
  </r>
  <r>
    <s v="SALE545"/>
    <x v="65"/>
    <s v="CUST1103"/>
    <s v="PROD26"/>
    <s v="STORE1"/>
    <n v="4"/>
    <n v="90.32"/>
    <n v="0.08"/>
    <x v="1"/>
    <n v="361.2"/>
    <x v="201"/>
    <n v="21"/>
    <x v="0"/>
    <x v="201"/>
    <s v="Connecticut"/>
    <s v="USA"/>
    <x v="33"/>
    <x v="1"/>
    <x v="1"/>
    <s v="Reed-Schmidt"/>
    <n v="322.41000000000003"/>
    <n v="213"/>
    <x v="8"/>
    <x v="0"/>
    <s v="Danielmouth"/>
    <s v="Flagship"/>
  </r>
  <r>
    <s v="SALE546"/>
    <x v="379"/>
    <s v="CUST1378"/>
    <s v="PROD10"/>
    <s v="STORE6"/>
    <n v="3"/>
    <n v="370.93"/>
    <n v="0"/>
    <x v="0"/>
    <n v="1112.79"/>
    <x v="73"/>
    <n v="44"/>
    <x v="1"/>
    <x v="74"/>
    <s v="Delaware"/>
    <s v="USA"/>
    <x v="31"/>
    <x v="3"/>
    <x v="8"/>
    <s v="Hamilton Group"/>
    <n v="298.86"/>
    <n v="308"/>
    <x v="16"/>
    <x v="3"/>
    <s v="Port Josephberg"/>
    <s v="Online"/>
  </r>
  <r>
    <s v="SALE547"/>
    <x v="374"/>
    <s v="CUST1046"/>
    <s v="PROD23"/>
    <s v="STORE15"/>
    <n v="1"/>
    <n v="352.43"/>
    <n v="0.14000000000000001"/>
    <x v="1"/>
    <n v="352.29"/>
    <x v="328"/>
    <n v="55"/>
    <x v="1"/>
    <x v="324"/>
    <s v="Ohio"/>
    <s v="USA"/>
    <x v="34"/>
    <x v="4"/>
    <x v="12"/>
    <s v="Moon, Mora and Santos"/>
    <n v="254.04361702127662"/>
    <n v="360"/>
    <x v="10"/>
    <x v="0"/>
    <s v="East Jenniferstad"/>
    <s v="Flagship"/>
  </r>
  <r>
    <s v="SALE548"/>
    <x v="381"/>
    <s v="CUST1123"/>
    <s v="PROD12"/>
    <s v="STORE15"/>
    <n v="2"/>
    <n v="562.97"/>
    <n v="0.2"/>
    <x v="0"/>
    <n v="1125.74"/>
    <x v="329"/>
    <n v="40"/>
    <x v="0"/>
    <x v="325"/>
    <s v="Iowa"/>
    <s v="USA"/>
    <x v="21"/>
    <x v="2"/>
    <x v="4"/>
    <s v="Rice LLC"/>
    <n v="115.82"/>
    <n v="460"/>
    <x v="10"/>
    <x v="0"/>
    <s v="East Jenniferstad"/>
    <s v="Flagship"/>
  </r>
  <r>
    <s v="SALE549"/>
    <x v="382"/>
    <s v="CUST1157"/>
    <s v="PROD55"/>
    <s v="STORE7"/>
    <n v="1"/>
    <n v="522.85"/>
    <n v="0.12"/>
    <x v="1"/>
    <n v="522.73"/>
    <x v="330"/>
    <n v="59"/>
    <x v="0"/>
    <x v="326"/>
    <s v="North Dakota"/>
    <s v="USA"/>
    <x v="76"/>
    <x v="3"/>
    <x v="6"/>
    <s v="Hatfield, Baird and Torres"/>
    <n v="81.75"/>
    <n v="273.49484536082474"/>
    <x v="4"/>
    <x v="2"/>
    <s v="Williamsfurt"/>
    <s v="Online"/>
  </r>
  <r>
    <s v="SALE550"/>
    <x v="103"/>
    <s v="CUST1349"/>
    <s v="PROD21"/>
    <s v="STORE16"/>
    <n v="4"/>
    <n v="714.89"/>
    <n v="0.15"/>
    <x v="0"/>
    <n v="2859.41"/>
    <x v="115"/>
    <n v="31"/>
    <x v="0"/>
    <x v="115"/>
    <s v="Alaska"/>
    <s v="USA"/>
    <x v="39"/>
    <x v="3"/>
    <x v="7"/>
    <s v="Gardner-Montes"/>
    <n v="123.46"/>
    <n v="76"/>
    <x v="9"/>
    <x v="1"/>
    <s v="New Jimmymouth"/>
    <s v="Flagship"/>
  </r>
  <r>
    <s v="SALE551"/>
    <x v="383"/>
    <s v="CUST1187"/>
    <s v="PROD43"/>
    <s v="STORE2"/>
    <n v="3"/>
    <n v="137.77000000000001"/>
    <n v="0.26"/>
    <x v="1"/>
    <n v="413.05000000000007"/>
    <x v="8"/>
    <n v="60"/>
    <x v="1"/>
    <x v="8"/>
    <s v="Alabama"/>
    <s v="USA"/>
    <x v="19"/>
    <x v="1"/>
    <x v="3"/>
    <s v="Robinson Inc"/>
    <n v="253.33"/>
    <n v="266"/>
    <x v="17"/>
    <x v="2"/>
    <s v="North Nancyview"/>
    <s v="Outlet"/>
  </r>
  <r>
    <s v="SALE552"/>
    <x v="280"/>
    <s v="CUST1027"/>
    <s v="PROD92"/>
    <s v="STORE11"/>
    <n v="3"/>
    <n v="862.18"/>
    <n v="0.22"/>
    <x v="1"/>
    <n v="2586.3200000000002"/>
    <x v="249"/>
    <n v="31"/>
    <x v="0"/>
    <x v="248"/>
    <s v="Utah"/>
    <s v="USA"/>
    <x v="80"/>
    <x v="3"/>
    <x v="5"/>
    <s v="Green, Powell and Palmer"/>
    <n v="447.43"/>
    <n v="191"/>
    <x v="19"/>
    <x v="2"/>
    <s v="Lake Michael"/>
    <s v="Online"/>
  </r>
  <r>
    <s v="SALE553"/>
    <x v="384"/>
    <s v="CUST1057"/>
    <s v="PROD38"/>
    <s v="STORE14"/>
    <n v="2"/>
    <n v="833.64"/>
    <n v="0.24"/>
    <x v="1"/>
    <n v="1667.04"/>
    <x v="331"/>
    <n v="43"/>
    <x v="1"/>
    <x v="327"/>
    <s v="Rhode Island"/>
    <s v="USA"/>
    <x v="48"/>
    <x v="0"/>
    <x v="9"/>
    <s v="Sims-Smith"/>
    <n v="135.61000000000001"/>
    <n v="394"/>
    <x v="7"/>
    <x v="2"/>
    <s v="Christopherland"/>
    <s v="Outlet"/>
  </r>
  <r>
    <s v="SALE554"/>
    <x v="385"/>
    <s v="CUST1270"/>
    <s v="PROD19"/>
    <s v="STORE15"/>
    <n v="3"/>
    <n v="543.22"/>
    <n v="0.05"/>
    <x v="2"/>
    <n v="1629.6100000000001"/>
    <x v="332"/>
    <n v="31"/>
    <x v="1"/>
    <x v="328"/>
    <s v="Louisiana"/>
    <s v="USA"/>
    <x v="46"/>
    <x v="0"/>
    <x v="20"/>
    <s v="May-Reese"/>
    <n v="21.34"/>
    <n v="65"/>
    <x v="10"/>
    <x v="0"/>
    <s v="East Jenniferstad"/>
    <s v="Flagship"/>
  </r>
  <r>
    <s v="SALE555"/>
    <x v="43"/>
    <s v="CUST1278"/>
    <s v="PROD88"/>
    <s v="STORE2"/>
    <n v="3"/>
    <n v="691.02"/>
    <n v="0.12"/>
    <x v="2"/>
    <n v="2072.94"/>
    <x v="333"/>
    <n v="42"/>
    <x v="1"/>
    <x v="329"/>
    <s v="Rhode Island"/>
    <s v="USA"/>
    <x v="12"/>
    <x v="0"/>
    <x v="11"/>
    <s v="Olsen-Daniels"/>
    <n v="131.24"/>
    <n v="232"/>
    <x v="17"/>
    <x v="2"/>
    <s v="North Nancyview"/>
    <s v="Outlet"/>
  </r>
  <r>
    <s v="SALE556"/>
    <x v="205"/>
    <s v="CUST1087"/>
    <s v="PROD86"/>
    <s v="STORE17"/>
    <n v="4"/>
    <n v="338.73"/>
    <n v="0.18"/>
    <x v="0"/>
    <n v="1354.74"/>
    <x v="97"/>
    <n v="58"/>
    <x v="1"/>
    <x v="98"/>
    <s v="South Carolina"/>
    <s v="USA"/>
    <x v="56"/>
    <x v="3"/>
    <x v="8"/>
    <s v="Taylor, Dodson and Johnston"/>
    <n v="176.07"/>
    <n v="82"/>
    <x v="1"/>
    <x v="0"/>
    <s v="Bensonhaven"/>
    <s v="Flagship"/>
  </r>
  <r>
    <s v="SALE557"/>
    <x v="257"/>
    <s v="CUST1062"/>
    <s v="PROD84"/>
    <s v="STORE16"/>
    <n v="3"/>
    <n v="366.08"/>
    <n v="0.05"/>
    <x v="0"/>
    <n v="1098.19"/>
    <x v="334"/>
    <n v="50"/>
    <x v="0"/>
    <x v="330"/>
    <s v="New Mexico"/>
    <s v="USA"/>
    <x v="94"/>
    <x v="3"/>
    <x v="22"/>
    <s v="Collins-Stephenson"/>
    <n v="388.46"/>
    <n v="208"/>
    <x v="9"/>
    <x v="1"/>
    <s v="New Jimmymouth"/>
    <s v="Flagship"/>
  </r>
  <r>
    <s v="SALE558"/>
    <x v="263"/>
    <s v="CUST1105"/>
    <s v="PROD13"/>
    <s v="STORE13"/>
    <n v="4"/>
    <n v="539.48"/>
    <n v="0.28000000000000003"/>
    <x v="2"/>
    <n v="2157.64"/>
    <x v="101"/>
    <n v="50"/>
    <x v="1"/>
    <x v="102"/>
    <s v="Florida"/>
    <s v="USA"/>
    <x v="26"/>
    <x v="1"/>
    <x v="11"/>
    <s v="Dawson-Perkins"/>
    <n v="242.23"/>
    <n v="453"/>
    <x v="13"/>
    <x v="3"/>
    <s v="Johnsonville"/>
    <s v="Flagship"/>
  </r>
  <r>
    <s v="SALE559"/>
    <x v="386"/>
    <s v="CUST1389"/>
    <s v="PROD91"/>
    <s v="STORE16"/>
    <n v="1"/>
    <n v="499.59"/>
    <n v="0.03"/>
    <x v="2"/>
    <n v="499.56"/>
    <x v="335"/>
    <n v="50"/>
    <x v="0"/>
    <x v="331"/>
    <s v="Nebraska"/>
    <s v="USA"/>
    <x v="52"/>
    <x v="4"/>
    <x v="15"/>
    <s v="Smith-Charles"/>
    <n v="438.25"/>
    <n v="496"/>
    <x v="9"/>
    <x v="1"/>
    <s v="New Jimmymouth"/>
    <s v="Flagship"/>
  </r>
  <r>
    <s v="SALE560"/>
    <x v="387"/>
    <s v="CUST1188"/>
    <s v="PROD30"/>
    <s v="STORE8"/>
    <n v="3"/>
    <n v="330.04"/>
    <n v="0.2"/>
    <x v="0"/>
    <n v="989.92000000000007"/>
    <x v="336"/>
    <n v="42"/>
    <x v="0"/>
    <x v="332"/>
    <s v="New Mexico"/>
    <s v="USA"/>
    <x v="37"/>
    <x v="3"/>
    <x v="8"/>
    <s v="Stevens, Fernandez and Martin"/>
    <n v="19.52"/>
    <n v="57"/>
    <x v="2"/>
    <x v="1"/>
    <s v="Thompsonborough"/>
    <s v="Online"/>
  </r>
  <r>
    <s v="SALE561"/>
    <x v="170"/>
    <s v="CUST1182"/>
    <s v="PROD11"/>
    <s v="STORE17"/>
    <n v="2"/>
    <n v="813.01"/>
    <n v="0.06"/>
    <x v="1"/>
    <n v="1625.96"/>
    <x v="90"/>
    <n v="23"/>
    <x v="1"/>
    <x v="91"/>
    <s v="Oklahoma"/>
    <s v="USA"/>
    <x v="75"/>
    <x v="1"/>
    <x v="11"/>
    <s v="Gibson, Hobbs and Weaver"/>
    <n v="449.4"/>
    <n v="273.49484536082474"/>
    <x v="1"/>
    <x v="0"/>
    <s v="Bensonhaven"/>
    <s v="Flagship"/>
  </r>
  <r>
    <s v="SALE562"/>
    <x v="388"/>
    <s v="CUST1026"/>
    <s v="PROD1"/>
    <s v="STORE2"/>
    <n v="4"/>
    <n v="204.8"/>
    <n v="0.03"/>
    <x v="1"/>
    <n v="819.17000000000007"/>
    <x v="337"/>
    <n v="18"/>
    <x v="1"/>
    <x v="333"/>
    <s v="Missouri"/>
    <s v="USA"/>
    <x v="55"/>
    <x v="4"/>
    <x v="12"/>
    <s v="Terry-Moore"/>
    <n v="342.56"/>
    <n v="181"/>
    <x v="17"/>
    <x v="2"/>
    <s v="North Nancyview"/>
    <s v="Outlet"/>
  </r>
  <r>
    <s v="SALE563"/>
    <x v="389"/>
    <s v="CUST1011"/>
    <s v="PROD3"/>
    <s v="STORE3"/>
    <n v="3"/>
    <n v="728.32"/>
    <n v="0.01"/>
    <x v="0"/>
    <n v="2184.9499999999998"/>
    <x v="309"/>
    <n v="28"/>
    <x v="1"/>
    <x v="306"/>
    <s v="New York"/>
    <s v="USA"/>
    <x v="58"/>
    <x v="4"/>
    <x v="21"/>
    <s v="Pineda Ltd"/>
    <n v="364.67"/>
    <n v="452"/>
    <x v="0"/>
    <x v="0"/>
    <s v="Hoodberg"/>
    <s v="Outlet"/>
  </r>
  <r>
    <s v="SALE564"/>
    <x v="390"/>
    <s v="CUST1452"/>
    <s v="PROD59"/>
    <s v="STORE7"/>
    <n v="3"/>
    <n v="836.4"/>
    <n v="0"/>
    <x v="0"/>
    <n v="2509.1999999999998"/>
    <x v="338"/>
    <n v="60"/>
    <x v="1"/>
    <x v="334"/>
    <s v="Mississippi"/>
    <s v="USA"/>
    <x v="4"/>
    <x v="2"/>
    <x v="4"/>
    <s v="Cline-Mccarthy"/>
    <n v="17.309999999999999"/>
    <n v="399"/>
    <x v="4"/>
    <x v="2"/>
    <s v="Williamsfurt"/>
    <s v="Online"/>
  </r>
  <r>
    <s v="SALE565"/>
    <x v="20"/>
    <s v="CUST1149"/>
    <s v="PROD90"/>
    <s v="STORE12"/>
    <n v="1"/>
    <n v="780.16"/>
    <n v="0.02"/>
    <x v="2"/>
    <n v="780.14"/>
    <x v="339"/>
    <n v="33"/>
    <x v="0"/>
    <x v="335"/>
    <s v="Florida"/>
    <s v="USA"/>
    <x v="64"/>
    <x v="1"/>
    <x v="11"/>
    <s v="Sharp, Taylor and Rodriguez"/>
    <n v="340.14"/>
    <n v="361"/>
    <x v="18"/>
    <x v="0"/>
    <s v="Sabrinatown"/>
    <s v="Online"/>
  </r>
  <r>
    <s v="SALE566"/>
    <x v="391"/>
    <s v="CUST1470"/>
    <s v="PROD46"/>
    <s v="STORE13"/>
    <n v="4"/>
    <n v="354.12"/>
    <n v="0.06"/>
    <x v="1"/>
    <n v="1416.42"/>
    <x v="44"/>
    <n v="21"/>
    <x v="1"/>
    <x v="44"/>
    <s v="New Hampshire"/>
    <s v="USA"/>
    <x v="54"/>
    <x v="4"/>
    <x v="21"/>
    <s v="Kelly, Smith and Perez"/>
    <n v="167.34"/>
    <n v="296"/>
    <x v="13"/>
    <x v="3"/>
    <s v="Johnsonville"/>
    <s v="Flagship"/>
  </r>
  <r>
    <s v="SALE567"/>
    <x v="392"/>
    <s v="CUST1452"/>
    <s v="PROD63"/>
    <s v="STORE2"/>
    <n v="4"/>
    <n v="282.48"/>
    <n v="0.11"/>
    <x v="1"/>
    <n v="1129.8100000000002"/>
    <x v="338"/>
    <n v="60"/>
    <x v="1"/>
    <x v="334"/>
    <s v="Mississippi"/>
    <s v="USA"/>
    <x v="81"/>
    <x v="2"/>
    <x v="18"/>
    <s v="Anderson-Riley"/>
    <n v="266.86"/>
    <n v="458"/>
    <x v="17"/>
    <x v="2"/>
    <s v="North Nancyview"/>
    <s v="Outlet"/>
  </r>
  <r>
    <s v="SALE568"/>
    <x v="2"/>
    <s v="CUST1328"/>
    <s v="PROD20"/>
    <s v="STORE6"/>
    <n v="2"/>
    <n v="740.68"/>
    <n v="0.02"/>
    <x v="1"/>
    <n v="1481.34"/>
    <x v="340"/>
    <n v="46"/>
    <x v="0"/>
    <x v="336"/>
    <s v="Minnesota"/>
    <s v="USA"/>
    <x v="42"/>
    <x v="0"/>
    <x v="11"/>
    <s v="Soto-Ellis"/>
    <n v="131.51"/>
    <n v="273.49484536082474"/>
    <x v="16"/>
    <x v="3"/>
    <s v="Port Josephberg"/>
    <s v="Online"/>
  </r>
  <r>
    <s v="SALE569"/>
    <x v="393"/>
    <s v="CUST1105"/>
    <s v="PROD56"/>
    <s v="STORE9"/>
    <n v="3"/>
    <n v="600.58000000000004"/>
    <n v="0.28999999999999998"/>
    <x v="2"/>
    <n v="1801.4500000000003"/>
    <x v="101"/>
    <n v="50"/>
    <x v="1"/>
    <x v="102"/>
    <s v="Florida"/>
    <s v="USA"/>
    <x v="6"/>
    <x v="3"/>
    <x v="6"/>
    <s v="Hernandez, Kennedy and Porter"/>
    <n v="461.47"/>
    <n v="190"/>
    <x v="11"/>
    <x v="2"/>
    <s v="East Johnstad"/>
    <s v="Flagship"/>
  </r>
  <r>
    <s v="SALE570"/>
    <x v="196"/>
    <s v="CUST1461"/>
    <s v="PROD65"/>
    <s v="STORE3"/>
    <n v="3"/>
    <n v="345.58"/>
    <n v="0.22"/>
    <x v="0"/>
    <n v="1036.52"/>
    <x v="341"/>
    <n v="60"/>
    <x v="1"/>
    <x v="337"/>
    <s v="Kansas"/>
    <s v="USA"/>
    <x v="15"/>
    <x v="0"/>
    <x v="13"/>
    <s v="Montgomery, Benton and Miller"/>
    <n v="240.63"/>
    <n v="423"/>
    <x v="0"/>
    <x v="0"/>
    <s v="Hoodberg"/>
    <s v="Outlet"/>
  </r>
  <r>
    <s v="SALE571"/>
    <x v="298"/>
    <s v="CUST1284"/>
    <s v="PROD18"/>
    <s v="STORE11"/>
    <n v="1"/>
    <n v="974.52"/>
    <n v="0.01"/>
    <x v="1"/>
    <n v="974.51"/>
    <x v="342"/>
    <n v="54"/>
    <x v="0"/>
    <x v="338"/>
    <s v="Connecticut"/>
    <s v="USA"/>
    <x v="97"/>
    <x v="4"/>
    <x v="14"/>
    <s v="Guerra-Hendrix"/>
    <n v="254.04361702127662"/>
    <n v="343"/>
    <x v="19"/>
    <x v="2"/>
    <s v="Lake Michael"/>
    <s v="Online"/>
  </r>
  <r>
    <s v="SALE572"/>
    <x v="394"/>
    <s v="CUST1040"/>
    <s v="PROD17"/>
    <s v="STORE1"/>
    <n v="3"/>
    <n v="282.33"/>
    <n v="7.0000000000000007E-2"/>
    <x v="0"/>
    <n v="846.92"/>
    <x v="343"/>
    <n v="50"/>
    <x v="0"/>
    <x v="339"/>
    <s v="Kansas"/>
    <s v="USA"/>
    <x v="53"/>
    <x v="0"/>
    <x v="11"/>
    <s v="Ford, Murphy and Wilson"/>
    <n v="144.53"/>
    <n v="367"/>
    <x v="8"/>
    <x v="0"/>
    <s v="Danielmouth"/>
    <s v="Flagship"/>
  </r>
  <r>
    <s v="SALE573"/>
    <x v="349"/>
    <s v="CUST1382"/>
    <s v="PROD76"/>
    <s v="STORE19"/>
    <n v="4"/>
    <n v="158.46"/>
    <n v="0.09"/>
    <x v="1"/>
    <n v="633.75"/>
    <x v="156"/>
    <n v="20"/>
    <x v="1"/>
    <x v="156"/>
    <s v="California"/>
    <s v="USA"/>
    <x v="3"/>
    <x v="1"/>
    <x v="3"/>
    <s v="Larson Ltd"/>
    <n v="392.89"/>
    <n v="320"/>
    <x v="12"/>
    <x v="3"/>
    <s v="Vasquezborough"/>
    <s v="Online"/>
  </r>
  <r>
    <s v="SALE574"/>
    <x v="395"/>
    <s v="CUST1343"/>
    <s v="PROD55"/>
    <s v="STORE7"/>
    <n v="2"/>
    <n v="778.56"/>
    <n v="0.11"/>
    <x v="2"/>
    <n v="1557.01"/>
    <x v="109"/>
    <n v="38"/>
    <x v="0"/>
    <x v="109"/>
    <s v="Virginia"/>
    <s v="USA"/>
    <x v="76"/>
    <x v="3"/>
    <x v="6"/>
    <s v="Hatfield, Baird and Torres"/>
    <n v="81.75"/>
    <n v="273.49484536082474"/>
    <x v="4"/>
    <x v="2"/>
    <s v="Williamsfurt"/>
    <s v="Online"/>
  </r>
  <r>
    <s v="SALE575"/>
    <x v="396"/>
    <s v="CUST1237"/>
    <s v="PROD50"/>
    <s v="STORE19"/>
    <n v="4"/>
    <n v="280.16000000000003"/>
    <n v="0.18"/>
    <x v="2"/>
    <n v="1120.46"/>
    <x v="12"/>
    <n v="41"/>
    <x v="1"/>
    <x v="12"/>
    <s v="Montana"/>
    <s v="USA"/>
    <x v="57"/>
    <x v="0"/>
    <x v="13"/>
    <s v="Smith-King"/>
    <n v="190.29"/>
    <n v="260"/>
    <x v="12"/>
    <x v="3"/>
    <s v="Vasquezborough"/>
    <s v="Online"/>
  </r>
  <r>
    <s v="SALE576"/>
    <x v="397"/>
    <s v="CUST1287"/>
    <s v="PROD71"/>
    <s v="STORE13"/>
    <n v="2"/>
    <n v="649.54999999999995"/>
    <n v="0.28999999999999998"/>
    <x v="1"/>
    <n v="1298.81"/>
    <x v="85"/>
    <n v="22"/>
    <x v="1"/>
    <x v="86"/>
    <s v="Vermont"/>
    <s v="USA"/>
    <x v="51"/>
    <x v="2"/>
    <x v="4"/>
    <s v="Hopkins Ltd"/>
    <n v="214.32"/>
    <n v="383"/>
    <x v="13"/>
    <x v="3"/>
    <s v="Johnsonville"/>
    <s v="Flagship"/>
  </r>
  <r>
    <s v="SALE577"/>
    <x v="398"/>
    <s v="CUST1007"/>
    <s v="PROD88"/>
    <s v="STORE2"/>
    <n v="2"/>
    <n v="994.32"/>
    <n v="0.27"/>
    <x v="1"/>
    <n v="1988.3700000000001"/>
    <x v="68"/>
    <n v="29"/>
    <x v="1"/>
    <x v="69"/>
    <s v="West Virginia"/>
    <s v="USA"/>
    <x v="12"/>
    <x v="0"/>
    <x v="11"/>
    <s v="Olsen-Daniels"/>
    <n v="131.24"/>
    <n v="232"/>
    <x v="17"/>
    <x v="2"/>
    <s v="North Nancyview"/>
    <s v="Outlet"/>
  </r>
  <r>
    <s v="SALE578"/>
    <x v="42"/>
    <s v="CUST1223"/>
    <s v="PROD81"/>
    <s v="STORE12"/>
    <n v="1"/>
    <n v="64.94"/>
    <n v="0.21"/>
    <x v="1"/>
    <n v="64.73"/>
    <x v="305"/>
    <n v="50"/>
    <x v="0"/>
    <x v="302"/>
    <s v="Iowa"/>
    <s v="USA"/>
    <x v="82"/>
    <x v="0"/>
    <x v="20"/>
    <s v="Robinson-Brown"/>
    <n v="285.54000000000002"/>
    <n v="358"/>
    <x v="18"/>
    <x v="0"/>
    <s v="Sabrinatown"/>
    <s v="Online"/>
  </r>
  <r>
    <s v="SALE579"/>
    <x v="326"/>
    <s v="CUST1136"/>
    <s v="PROD39"/>
    <s v="STORE7"/>
    <n v="2"/>
    <n v="507.66"/>
    <n v="0"/>
    <x v="2"/>
    <n v="1015.32"/>
    <x v="199"/>
    <n v="29"/>
    <x v="0"/>
    <x v="199"/>
    <s v="Nebraska"/>
    <s v="USA"/>
    <x v="11"/>
    <x v="1"/>
    <x v="10"/>
    <s v="Cummings and Sons"/>
    <n v="326.06"/>
    <n v="301"/>
    <x v="4"/>
    <x v="2"/>
    <s v="Williamsfurt"/>
    <s v="Online"/>
  </r>
  <r>
    <s v="SALE580"/>
    <x v="399"/>
    <s v="CUST1242"/>
    <s v="PROD81"/>
    <s v="STORE4"/>
    <n v="4"/>
    <n v="968.27"/>
    <n v="0.03"/>
    <x v="1"/>
    <n v="3873.0499999999997"/>
    <x v="344"/>
    <n v="58"/>
    <x v="1"/>
    <x v="340"/>
    <s v="Connecticut"/>
    <s v="USA"/>
    <x v="82"/>
    <x v="0"/>
    <x v="20"/>
    <s v="Robinson-Brown"/>
    <n v="285.54000000000002"/>
    <n v="358"/>
    <x v="5"/>
    <x v="2"/>
    <s v="Port Sharon"/>
    <s v="Online"/>
  </r>
  <r>
    <s v="SALE581"/>
    <x v="400"/>
    <s v="CUST1017"/>
    <s v="PROD88"/>
    <s v="STORE5"/>
    <n v="4"/>
    <n v="510.33"/>
    <n v="0.2"/>
    <x v="1"/>
    <n v="2041.12"/>
    <x v="222"/>
    <n v="60"/>
    <x v="1"/>
    <x v="222"/>
    <s v="Georgia"/>
    <s v="USA"/>
    <x v="12"/>
    <x v="0"/>
    <x v="11"/>
    <s v="Olsen-Daniels"/>
    <n v="131.24"/>
    <n v="232"/>
    <x v="3"/>
    <x v="0"/>
    <s v="New Michaelchester"/>
    <s v="Outlet"/>
  </r>
  <r>
    <s v="SALE582"/>
    <x v="401"/>
    <s v="CUST1011"/>
    <s v="PROD44"/>
    <s v="STORE19"/>
    <n v="2"/>
    <n v="156.72999999999999"/>
    <n v="0.18"/>
    <x v="2"/>
    <n v="313.27999999999997"/>
    <x v="309"/>
    <n v="28"/>
    <x v="1"/>
    <x v="306"/>
    <s v="New York"/>
    <s v="USA"/>
    <x v="38"/>
    <x v="0"/>
    <x v="13"/>
    <s v="Cox Inc"/>
    <n v="167.12"/>
    <n v="316"/>
    <x v="12"/>
    <x v="3"/>
    <s v="Vasquezborough"/>
    <s v="Online"/>
  </r>
  <r>
    <s v="SALE583"/>
    <x v="402"/>
    <s v="CUST1142"/>
    <s v="PROD99"/>
    <s v="STORE10"/>
    <n v="3"/>
    <n v="53.83"/>
    <n v="0.24"/>
    <x v="0"/>
    <n v="161.25"/>
    <x v="48"/>
    <n v="37"/>
    <x v="0"/>
    <x v="48"/>
    <s v="Montana"/>
    <s v="USA"/>
    <x v="8"/>
    <x v="3"/>
    <x v="8"/>
    <s v="Campbell Ltd"/>
    <n v="201.41"/>
    <n v="146"/>
    <x v="15"/>
    <x v="3"/>
    <s v="East Davidville"/>
    <s v="Online"/>
  </r>
  <r>
    <s v="SALE584"/>
    <x v="87"/>
    <s v="CUST1377"/>
    <s v="PROD78"/>
    <s v="STORE4"/>
    <n v="1"/>
    <n v="34.71"/>
    <n v="0.1"/>
    <x v="2"/>
    <n v="34.61"/>
    <x v="145"/>
    <n v="39"/>
    <x v="1"/>
    <x v="145"/>
    <s v="Maine"/>
    <s v="USA"/>
    <x v="36"/>
    <x v="3"/>
    <x v="6"/>
    <s v="Hernandez Inc"/>
    <n v="325.26"/>
    <n v="400"/>
    <x v="5"/>
    <x v="2"/>
    <s v="Port Sharon"/>
    <s v="Online"/>
  </r>
  <r>
    <s v="SALE585"/>
    <x v="56"/>
    <s v="CUST1229"/>
    <s v="PROD77"/>
    <s v="STORE1"/>
    <n v="2"/>
    <n v="829.15"/>
    <n v="0.11"/>
    <x v="1"/>
    <n v="1658.19"/>
    <x v="294"/>
    <n v="32"/>
    <x v="1"/>
    <x v="292"/>
    <s v="Maryland"/>
    <s v="USA"/>
    <x v="25"/>
    <x v="1"/>
    <x v="5"/>
    <s v="White, Reeves and Woods"/>
    <n v="480.9"/>
    <n v="104"/>
    <x v="8"/>
    <x v="0"/>
    <s v="Danielmouth"/>
    <s v="Flagship"/>
  </r>
  <r>
    <s v="SALE586"/>
    <x v="104"/>
    <s v="CUST1264"/>
    <s v="PROD98"/>
    <s v="STORE3"/>
    <n v="2"/>
    <n v="481.86"/>
    <n v="0.1"/>
    <x v="2"/>
    <n v="963.62"/>
    <x v="104"/>
    <n v="25"/>
    <x v="0"/>
    <x v="105"/>
    <s v="Wyoming"/>
    <s v="USA"/>
    <x v="24"/>
    <x v="1"/>
    <x v="1"/>
    <s v="Flores-King"/>
    <n v="431.67"/>
    <n v="73"/>
    <x v="0"/>
    <x v="0"/>
    <s v="Hoodberg"/>
    <s v="Outlet"/>
  </r>
  <r>
    <s v="SALE587"/>
    <x v="166"/>
    <s v="CUST1147"/>
    <s v="PROD52"/>
    <s v="STORE7"/>
    <n v="4"/>
    <n v="915.17"/>
    <n v="0.19"/>
    <x v="2"/>
    <n v="3660.49"/>
    <x v="345"/>
    <n v="49"/>
    <x v="1"/>
    <x v="341"/>
    <s v="Alaska"/>
    <s v="USA"/>
    <x v="40"/>
    <x v="0"/>
    <x v="0"/>
    <s v="Harris Inc"/>
    <n v="212.26"/>
    <n v="82"/>
    <x v="4"/>
    <x v="2"/>
    <s v="Williamsfurt"/>
    <s v="Online"/>
  </r>
  <r>
    <s v="SALE588"/>
    <x v="403"/>
    <s v="CUST1214"/>
    <s v="PROD71"/>
    <s v="STORE18"/>
    <n v="1"/>
    <n v="250.95"/>
    <n v="0.03"/>
    <x v="1"/>
    <n v="250.92"/>
    <x v="95"/>
    <n v="61"/>
    <x v="0"/>
    <x v="96"/>
    <s v="Montana"/>
    <s v="USA"/>
    <x v="51"/>
    <x v="2"/>
    <x v="4"/>
    <s v="Hopkins Ltd"/>
    <n v="214.32"/>
    <n v="383"/>
    <x v="14"/>
    <x v="3"/>
    <s v="East Stevechester"/>
    <s v="Flagship"/>
  </r>
  <r>
    <s v="SALE589"/>
    <x v="57"/>
    <s v="CUST1325"/>
    <s v="PROD96"/>
    <s v="STORE5"/>
    <n v="3"/>
    <n v="882.84"/>
    <n v="0.1"/>
    <x v="0"/>
    <n v="2648.42"/>
    <x v="87"/>
    <n v="60"/>
    <x v="0"/>
    <x v="88"/>
    <s v="Wisconsin"/>
    <s v="USA"/>
    <x v="99"/>
    <x v="4"/>
    <x v="21"/>
    <s v="Phillips and Sons"/>
    <n v="358.47"/>
    <n v="143"/>
    <x v="3"/>
    <x v="0"/>
    <s v="New Michaelchester"/>
    <s v="Outlet"/>
  </r>
  <r>
    <s v="SALE590"/>
    <x v="404"/>
    <s v="CUST1138"/>
    <s v="PROD19"/>
    <s v="STORE18"/>
    <n v="4"/>
    <n v="573.37"/>
    <n v="0.04"/>
    <x v="2"/>
    <n v="2293.44"/>
    <x v="159"/>
    <n v="43"/>
    <x v="0"/>
    <x v="159"/>
    <s v="Virginia"/>
    <s v="USA"/>
    <x v="46"/>
    <x v="0"/>
    <x v="20"/>
    <s v="May-Reese"/>
    <n v="21.34"/>
    <n v="65"/>
    <x v="14"/>
    <x v="3"/>
    <s v="East Stevechester"/>
    <s v="Flagship"/>
  </r>
  <r>
    <s v="SALE591"/>
    <x v="405"/>
    <s v="CUST1058"/>
    <s v="PROD32"/>
    <s v="STORE12"/>
    <n v="3"/>
    <n v="622.72"/>
    <n v="0.04"/>
    <x v="0"/>
    <n v="1868.1200000000001"/>
    <x v="62"/>
    <n v="51"/>
    <x v="0"/>
    <x v="63"/>
    <s v="Maryland"/>
    <s v="USA"/>
    <x v="79"/>
    <x v="2"/>
    <x v="18"/>
    <s v="Griffin Ltd"/>
    <n v="283.83"/>
    <n v="244"/>
    <x v="18"/>
    <x v="0"/>
    <s v="Sabrinatown"/>
    <s v="Online"/>
  </r>
  <r>
    <s v="SALE592"/>
    <x v="186"/>
    <s v="CUST1388"/>
    <s v="PROD92"/>
    <s v="STORE17"/>
    <n v="3"/>
    <n v="259.74"/>
    <n v="0.24"/>
    <x v="0"/>
    <n v="778.98"/>
    <x v="325"/>
    <n v="53"/>
    <x v="0"/>
    <x v="321"/>
    <s v="Missouri"/>
    <s v="USA"/>
    <x v="80"/>
    <x v="3"/>
    <x v="5"/>
    <s v="Green, Powell and Palmer"/>
    <n v="447.43"/>
    <n v="191"/>
    <x v="1"/>
    <x v="0"/>
    <s v="Bensonhaven"/>
    <s v="Flagship"/>
  </r>
  <r>
    <s v="SALE593"/>
    <x v="406"/>
    <s v="CUST1054"/>
    <s v="PROD28"/>
    <s v="STORE13"/>
    <n v="4"/>
    <n v="951.09"/>
    <n v="0.14000000000000001"/>
    <x v="2"/>
    <n v="3804.2200000000003"/>
    <x v="75"/>
    <n v="24"/>
    <x v="0"/>
    <x v="76"/>
    <s v="Oklahoma"/>
    <s v="USA"/>
    <x v="77"/>
    <x v="0"/>
    <x v="11"/>
    <s v="Burns-Hansen"/>
    <n v="38.76"/>
    <n v="137"/>
    <x v="13"/>
    <x v="3"/>
    <s v="Johnsonville"/>
    <s v="Flagship"/>
  </r>
  <r>
    <s v="SALE594"/>
    <x v="407"/>
    <s v="CUST1199"/>
    <s v="PROD99"/>
    <s v="STORE2"/>
    <n v="1"/>
    <n v="71.709999999999994"/>
    <n v="0.23"/>
    <x v="2"/>
    <n v="71.47999999999999"/>
    <x v="173"/>
    <n v="46"/>
    <x v="0"/>
    <x v="173"/>
    <s v="Tennessee"/>
    <s v="USA"/>
    <x v="8"/>
    <x v="3"/>
    <x v="8"/>
    <s v="Campbell Ltd"/>
    <n v="201.41"/>
    <n v="146"/>
    <x v="17"/>
    <x v="2"/>
    <s v="North Nancyview"/>
    <s v="Outlet"/>
  </r>
  <r>
    <s v="SALE595"/>
    <x v="99"/>
    <s v="CUST1173"/>
    <s v="PROD20"/>
    <s v="STORE7"/>
    <n v="4"/>
    <n v="894.93"/>
    <n v="0.05"/>
    <x v="2"/>
    <n v="3579.6699999999996"/>
    <x v="346"/>
    <n v="41"/>
    <x v="1"/>
    <x v="120"/>
    <s v="Iowa"/>
    <s v="USA"/>
    <x v="42"/>
    <x v="0"/>
    <x v="11"/>
    <s v="Soto-Ellis"/>
    <n v="131.51"/>
    <n v="273.49484536082474"/>
    <x v="4"/>
    <x v="2"/>
    <s v="Williamsfurt"/>
    <s v="Online"/>
  </r>
  <r>
    <s v="SALE596"/>
    <x v="253"/>
    <s v="CUST1202"/>
    <s v="PROD78"/>
    <s v="STORE8"/>
    <n v="4"/>
    <n v="870.18"/>
    <n v="0.13"/>
    <x v="2"/>
    <n v="3480.5899999999997"/>
    <x v="347"/>
    <n v="37"/>
    <x v="1"/>
    <x v="342"/>
    <s v="Kansas"/>
    <s v="USA"/>
    <x v="36"/>
    <x v="3"/>
    <x v="6"/>
    <s v="Hernandez Inc"/>
    <n v="325.26"/>
    <n v="400"/>
    <x v="2"/>
    <x v="1"/>
    <s v="Thompsonborough"/>
    <s v="Online"/>
  </r>
  <r>
    <s v="SALE597"/>
    <x v="408"/>
    <s v="CUST1278"/>
    <s v="PROD64"/>
    <s v="STORE2"/>
    <n v="2"/>
    <n v="552.72"/>
    <n v="0.06"/>
    <x v="1"/>
    <n v="1105.3800000000001"/>
    <x v="333"/>
    <n v="42"/>
    <x v="1"/>
    <x v="329"/>
    <s v="Rhode Island"/>
    <s v="USA"/>
    <x v="91"/>
    <x v="2"/>
    <x v="19"/>
    <s v="Zhang Inc"/>
    <n v="299.11"/>
    <n v="118"/>
    <x v="17"/>
    <x v="2"/>
    <s v="North Nancyview"/>
    <s v="Outlet"/>
  </r>
  <r>
    <s v="SALE598"/>
    <x v="409"/>
    <s v="CUST1246"/>
    <s v="PROD39"/>
    <s v="STORE8"/>
    <n v="3"/>
    <n v="700.43"/>
    <n v="0.01"/>
    <x v="2"/>
    <n v="2101.2799999999997"/>
    <x v="176"/>
    <n v="58"/>
    <x v="0"/>
    <x v="176"/>
    <s v="Arkansas"/>
    <s v="USA"/>
    <x v="11"/>
    <x v="1"/>
    <x v="10"/>
    <s v="Cummings and Sons"/>
    <n v="326.06"/>
    <n v="301"/>
    <x v="2"/>
    <x v="1"/>
    <s v="Thompsonborough"/>
    <s v="Online"/>
  </r>
  <r>
    <s v="SALE599"/>
    <x v="330"/>
    <s v="CUST1339"/>
    <s v="PROD9"/>
    <s v="STORE2"/>
    <n v="2"/>
    <n v="823.03"/>
    <n v="0.18"/>
    <x v="1"/>
    <n v="1645.8799999999999"/>
    <x v="348"/>
    <n v="52"/>
    <x v="1"/>
    <x v="343"/>
    <s v="Arizona"/>
    <s v="USA"/>
    <x v="93"/>
    <x v="0"/>
    <x v="13"/>
    <s v="Hill PLC"/>
    <n v="495.72"/>
    <n v="323"/>
    <x v="17"/>
    <x v="2"/>
    <s v="North Nancyview"/>
    <s v="Outlet"/>
  </r>
  <r>
    <s v="SALE600"/>
    <x v="410"/>
    <s v="CUST1255"/>
    <s v="PROD92"/>
    <s v="STORE6"/>
    <n v="1"/>
    <n v="117.37"/>
    <n v="0.21"/>
    <x v="0"/>
    <n v="117.16000000000001"/>
    <x v="57"/>
    <n v="21"/>
    <x v="0"/>
    <x v="57"/>
    <s v="Ohio"/>
    <s v="USA"/>
    <x v="80"/>
    <x v="3"/>
    <x v="5"/>
    <s v="Green, Powell and Palmer"/>
    <n v="447.43"/>
    <n v="191"/>
    <x v="16"/>
    <x v="3"/>
    <s v="Port Josephberg"/>
    <s v="Online"/>
  </r>
  <r>
    <s v="SALE601"/>
    <x v="59"/>
    <s v="CUST1104"/>
    <s v="PROD56"/>
    <s v="STORE1"/>
    <n v="4"/>
    <n v="165.37"/>
    <n v="0.28999999999999998"/>
    <x v="0"/>
    <n v="661.19"/>
    <x v="252"/>
    <n v="64"/>
    <x v="0"/>
    <x v="251"/>
    <s v="Georgia"/>
    <s v="USA"/>
    <x v="6"/>
    <x v="3"/>
    <x v="6"/>
    <s v="Hernandez, Kennedy and Porter"/>
    <n v="461.47"/>
    <n v="190"/>
    <x v="8"/>
    <x v="0"/>
    <s v="Danielmouth"/>
    <s v="Flagship"/>
  </r>
  <r>
    <s v="SALE602"/>
    <x v="132"/>
    <s v="CUST1378"/>
    <s v="PROD6"/>
    <s v="STORE10"/>
    <n v="3"/>
    <n v="483.06"/>
    <n v="0.05"/>
    <x v="0"/>
    <n v="1449.13"/>
    <x v="73"/>
    <n v="44"/>
    <x v="1"/>
    <x v="74"/>
    <s v="Delaware"/>
    <s v="USA"/>
    <x v="96"/>
    <x v="2"/>
    <x v="18"/>
    <s v="Davidson PLC"/>
    <n v="312.8"/>
    <n v="350"/>
    <x v="15"/>
    <x v="3"/>
    <s v="East Davidville"/>
    <s v="Online"/>
  </r>
  <r>
    <s v="SALE603"/>
    <x v="411"/>
    <s v="CUST1293"/>
    <s v="PROD81"/>
    <s v="STORE7"/>
    <n v="4"/>
    <n v="262.05"/>
    <n v="0.24"/>
    <x v="1"/>
    <n v="1047.96"/>
    <x v="144"/>
    <n v="56"/>
    <x v="1"/>
    <x v="144"/>
    <s v="Louisiana"/>
    <s v="USA"/>
    <x v="82"/>
    <x v="0"/>
    <x v="20"/>
    <s v="Robinson-Brown"/>
    <n v="285.54000000000002"/>
    <n v="358"/>
    <x v="4"/>
    <x v="2"/>
    <s v="Williamsfurt"/>
    <s v="Online"/>
  </r>
  <r>
    <s v="SALE604"/>
    <x v="36"/>
    <s v="CUST1463"/>
    <s v="PROD14"/>
    <s v="STORE14"/>
    <n v="3"/>
    <n v="970.89"/>
    <n v="0.11"/>
    <x v="2"/>
    <n v="2912.56"/>
    <x v="190"/>
    <n v="36"/>
    <x v="1"/>
    <x v="190"/>
    <s v="Connecticut"/>
    <s v="USA"/>
    <x v="66"/>
    <x v="3"/>
    <x v="6"/>
    <s v="Luna, Anderson and Bowman"/>
    <n v="48.01"/>
    <n v="439"/>
    <x v="7"/>
    <x v="2"/>
    <s v="Christopherland"/>
    <s v="Outlet"/>
  </r>
  <r>
    <s v="SALE605"/>
    <x v="383"/>
    <s v="CUST1216"/>
    <s v="PROD72"/>
    <s v="STORE0"/>
    <n v="1"/>
    <n v="61.11"/>
    <n v="0.1"/>
    <x v="1"/>
    <n v="61.01"/>
    <x v="187"/>
    <n v="44"/>
    <x v="0"/>
    <x v="187"/>
    <s v="California"/>
    <s v="USA"/>
    <x v="18"/>
    <x v="0"/>
    <x v="13"/>
    <s v="Davis PLC"/>
    <n v="477.61"/>
    <n v="300"/>
    <x v="6"/>
    <x v="3"/>
    <s v="Washingtonfurt"/>
    <s v="Flagship"/>
  </r>
  <r>
    <s v="SALE606"/>
    <x v="224"/>
    <s v="CUST1029"/>
    <s v="PROD27"/>
    <s v="STORE8"/>
    <n v="3"/>
    <n v="827.88"/>
    <n v="0.19"/>
    <x v="1"/>
    <n v="2483.4499999999998"/>
    <x v="91"/>
    <n v="54"/>
    <x v="1"/>
    <x v="92"/>
    <s v="California"/>
    <s v="USA"/>
    <x v="16"/>
    <x v="3"/>
    <x v="6"/>
    <s v="Khan, Jones and Paul"/>
    <n v="254.04361702127662"/>
    <n v="378"/>
    <x v="2"/>
    <x v="1"/>
    <s v="Thompsonborough"/>
    <s v="Online"/>
  </r>
  <r>
    <s v="SALE607"/>
    <x v="246"/>
    <s v="CUST1430"/>
    <s v="PROD87"/>
    <s v="STORE13"/>
    <n v="3"/>
    <n v="926.85"/>
    <n v="0.18"/>
    <x v="2"/>
    <n v="2780.3700000000003"/>
    <x v="349"/>
    <n v="36"/>
    <x v="1"/>
    <x v="344"/>
    <s v="New Jersey"/>
    <s v="USA"/>
    <x v="72"/>
    <x v="3"/>
    <x v="16"/>
    <s v="Aguilar, Horton and Lewis"/>
    <n v="371.38"/>
    <n v="220"/>
    <x v="13"/>
    <x v="3"/>
    <s v="Johnsonville"/>
    <s v="Flagship"/>
  </r>
  <r>
    <s v="SALE608"/>
    <x v="125"/>
    <s v="CUST1317"/>
    <s v="PROD10"/>
    <s v="STORE14"/>
    <n v="1"/>
    <n v="874.59"/>
    <n v="0.28999999999999998"/>
    <x v="1"/>
    <n v="874.30000000000007"/>
    <x v="350"/>
    <n v="64"/>
    <x v="1"/>
    <x v="345"/>
    <s v="New Hampshire"/>
    <s v="USA"/>
    <x v="31"/>
    <x v="3"/>
    <x v="8"/>
    <s v="Hamilton Group"/>
    <n v="298.86"/>
    <n v="308"/>
    <x v="7"/>
    <x v="2"/>
    <s v="Christopherland"/>
    <s v="Outlet"/>
  </r>
  <r>
    <s v="SALE609"/>
    <x v="275"/>
    <s v="CUST1470"/>
    <s v="PROD15"/>
    <s v="STORE1"/>
    <n v="4"/>
    <n v="479.11"/>
    <n v="0.24"/>
    <x v="1"/>
    <n v="1916.2"/>
    <x v="44"/>
    <n v="21"/>
    <x v="1"/>
    <x v="44"/>
    <s v="New Hampshire"/>
    <s v="USA"/>
    <x v="5"/>
    <x v="1"/>
    <x v="5"/>
    <s v="Thomas LLC"/>
    <n v="465.34"/>
    <n v="301"/>
    <x v="8"/>
    <x v="0"/>
    <s v="Danielmouth"/>
    <s v="Flagship"/>
  </r>
  <r>
    <s v="SALE610"/>
    <x v="412"/>
    <s v="CUST1213"/>
    <s v="PROD32"/>
    <s v="STORE17"/>
    <n v="3"/>
    <n v="182.91"/>
    <n v="0.28999999999999998"/>
    <x v="0"/>
    <n v="548.44000000000005"/>
    <x v="26"/>
    <n v="42"/>
    <x v="1"/>
    <x v="26"/>
    <s v="North Dakota"/>
    <s v="USA"/>
    <x v="79"/>
    <x v="2"/>
    <x v="18"/>
    <s v="Griffin Ltd"/>
    <n v="283.83"/>
    <n v="244"/>
    <x v="1"/>
    <x v="0"/>
    <s v="Bensonhaven"/>
    <s v="Flagship"/>
  </r>
  <r>
    <s v="SALE611"/>
    <x v="413"/>
    <s v="CUST1272"/>
    <s v="PROD34"/>
    <s v="STORE5"/>
    <n v="4"/>
    <n v="745.51"/>
    <n v="0.05"/>
    <x v="0"/>
    <n v="2981.99"/>
    <x v="155"/>
    <n v="48"/>
    <x v="1"/>
    <x v="155"/>
    <s v="California"/>
    <s v="USA"/>
    <x v="13"/>
    <x v="1"/>
    <x v="3"/>
    <s v="Lucero LLC"/>
    <n v="419.28"/>
    <n v="86"/>
    <x v="3"/>
    <x v="0"/>
    <s v="New Michaelchester"/>
    <s v="Outlet"/>
  </r>
  <r>
    <s v="SALE612"/>
    <x v="118"/>
    <s v="CUST1481"/>
    <s v="PROD88"/>
    <s v="STORE15"/>
    <n v="3"/>
    <n v="920.61"/>
    <n v="0.04"/>
    <x v="0"/>
    <n v="2761.79"/>
    <x v="229"/>
    <n v="21"/>
    <x v="0"/>
    <x v="229"/>
    <s v="Georgia"/>
    <s v="USA"/>
    <x v="12"/>
    <x v="0"/>
    <x v="11"/>
    <s v="Olsen-Daniels"/>
    <n v="131.24"/>
    <n v="232"/>
    <x v="10"/>
    <x v="0"/>
    <s v="East Jenniferstad"/>
    <s v="Flagship"/>
  </r>
  <r>
    <s v="SALE613"/>
    <x v="359"/>
    <s v="CUST1425"/>
    <s v="PROD75"/>
    <s v="STORE10"/>
    <n v="4"/>
    <n v="659.03"/>
    <n v="0.15"/>
    <x v="0"/>
    <n v="2635.97"/>
    <x v="351"/>
    <n v="40"/>
    <x v="0"/>
    <x v="346"/>
    <s v="Utah"/>
    <s v="USA"/>
    <x v="28"/>
    <x v="4"/>
    <x v="15"/>
    <s v="Poole PLC"/>
    <n v="158.13999999999999"/>
    <n v="82"/>
    <x v="15"/>
    <x v="3"/>
    <s v="East Davidville"/>
    <s v="Online"/>
  </r>
  <r>
    <s v="SALE614"/>
    <x v="214"/>
    <s v="CUST1491"/>
    <s v="PROD9"/>
    <s v="STORE2"/>
    <n v="1"/>
    <n v="312.91000000000003"/>
    <n v="0.12"/>
    <x v="1"/>
    <n v="312.79000000000002"/>
    <x v="352"/>
    <n v="52"/>
    <x v="1"/>
    <x v="347"/>
    <s v="South Dakota"/>
    <s v="USA"/>
    <x v="93"/>
    <x v="0"/>
    <x v="13"/>
    <s v="Hill PLC"/>
    <n v="495.72"/>
    <n v="323"/>
    <x v="17"/>
    <x v="2"/>
    <s v="North Nancyview"/>
    <s v="Outlet"/>
  </r>
  <r>
    <s v="SALE615"/>
    <x v="414"/>
    <s v="CUST1228"/>
    <s v="PROD12"/>
    <s v="STORE18"/>
    <n v="4"/>
    <n v="705.64"/>
    <n v="0.11"/>
    <x v="1"/>
    <n v="2822.45"/>
    <x v="322"/>
    <n v="52"/>
    <x v="1"/>
    <x v="159"/>
    <s v="Utah"/>
    <s v="USA"/>
    <x v="21"/>
    <x v="2"/>
    <x v="4"/>
    <s v="Rice LLC"/>
    <n v="115.82"/>
    <n v="460"/>
    <x v="14"/>
    <x v="3"/>
    <s v="East Stevechester"/>
    <s v="Flagship"/>
  </r>
  <r>
    <s v="SALE616"/>
    <x v="184"/>
    <s v="CUST1144"/>
    <s v="PROD9"/>
    <s v="STORE10"/>
    <n v="4"/>
    <n v="386.41"/>
    <n v="0.13"/>
    <x v="2"/>
    <n v="1545.51"/>
    <x v="20"/>
    <n v="62"/>
    <x v="1"/>
    <x v="20"/>
    <s v="Nevada"/>
    <s v="USA"/>
    <x v="93"/>
    <x v="0"/>
    <x v="13"/>
    <s v="Hill PLC"/>
    <n v="495.72"/>
    <n v="323"/>
    <x v="15"/>
    <x v="3"/>
    <s v="East Davidville"/>
    <s v="Online"/>
  </r>
  <r>
    <s v="SALE617"/>
    <x v="415"/>
    <s v="CUST1029"/>
    <s v="PROD94"/>
    <s v="STORE11"/>
    <n v="3"/>
    <n v="265.89"/>
    <n v="0.08"/>
    <x v="2"/>
    <n v="797.58999999999992"/>
    <x v="91"/>
    <n v="54"/>
    <x v="1"/>
    <x v="92"/>
    <s v="California"/>
    <s v="USA"/>
    <x v="32"/>
    <x v="2"/>
    <x v="18"/>
    <s v="Hoffman-Williams"/>
    <n v="358.47"/>
    <n v="213"/>
    <x v="19"/>
    <x v="2"/>
    <s v="Lake Michael"/>
    <s v="Online"/>
  </r>
  <r>
    <s v="SALE618"/>
    <x v="108"/>
    <s v="CUST1075"/>
    <s v="PROD30"/>
    <s v="STORE16"/>
    <n v="1"/>
    <n v="703.16"/>
    <n v="0.28999999999999998"/>
    <x v="0"/>
    <n v="702.87"/>
    <x v="177"/>
    <n v="61"/>
    <x v="1"/>
    <x v="177"/>
    <s v="California"/>
    <s v="USA"/>
    <x v="37"/>
    <x v="3"/>
    <x v="8"/>
    <s v="Stevens, Fernandez and Martin"/>
    <n v="19.52"/>
    <n v="57"/>
    <x v="9"/>
    <x v="1"/>
    <s v="New Jimmymouth"/>
    <s v="Flagship"/>
  </r>
  <r>
    <s v="SALE619"/>
    <x v="407"/>
    <s v="CUST1471"/>
    <s v="PROD97"/>
    <s v="STORE13"/>
    <n v="2"/>
    <n v="394.5"/>
    <n v="0.28999999999999998"/>
    <x v="2"/>
    <n v="788.71"/>
    <x v="197"/>
    <n v="42"/>
    <x v="0"/>
    <x v="197"/>
    <s v="Montana"/>
    <s v="USA"/>
    <x v="0"/>
    <x v="0"/>
    <x v="0"/>
    <s v="Khan LLC"/>
    <n v="245.98"/>
    <n v="471"/>
    <x v="13"/>
    <x v="3"/>
    <s v="Johnsonville"/>
    <s v="Flagship"/>
  </r>
  <r>
    <s v="SALE620"/>
    <x v="416"/>
    <s v="CUST1117"/>
    <s v="PROD97"/>
    <s v="STORE7"/>
    <n v="3"/>
    <n v="411.25"/>
    <n v="0.05"/>
    <x v="0"/>
    <n v="1233.7"/>
    <x v="353"/>
    <n v="21"/>
    <x v="1"/>
    <x v="348"/>
    <s v="Washington"/>
    <s v="USA"/>
    <x v="0"/>
    <x v="0"/>
    <x v="0"/>
    <s v="Khan LLC"/>
    <n v="245.98"/>
    <n v="471"/>
    <x v="4"/>
    <x v="2"/>
    <s v="Williamsfurt"/>
    <s v="Online"/>
  </r>
  <r>
    <s v="SALE621"/>
    <x v="28"/>
    <s v="CUST1353"/>
    <s v="PROD48"/>
    <s v="STORE2"/>
    <n v="4"/>
    <n v="395.45"/>
    <n v="0.01"/>
    <x v="0"/>
    <n v="1581.79"/>
    <x v="354"/>
    <n v="56"/>
    <x v="1"/>
    <x v="349"/>
    <s v="Oregon"/>
    <s v="USA"/>
    <x v="70"/>
    <x v="1"/>
    <x v="11"/>
    <s v="Byrd, Stewart and Valdez"/>
    <n v="177.98"/>
    <n v="103"/>
    <x v="17"/>
    <x v="2"/>
    <s v="North Nancyview"/>
    <s v="Outlet"/>
  </r>
  <r>
    <s v="SALE622"/>
    <x v="417"/>
    <s v="CUST1036"/>
    <s v="PROD90"/>
    <s v="STORE5"/>
    <n v="2"/>
    <n v="678.98"/>
    <n v="0.23"/>
    <x v="0"/>
    <n v="1357.73"/>
    <x v="355"/>
    <n v="20"/>
    <x v="1"/>
    <x v="350"/>
    <s v="Georgia"/>
    <s v="USA"/>
    <x v="64"/>
    <x v="1"/>
    <x v="11"/>
    <s v="Sharp, Taylor and Rodriguez"/>
    <n v="340.14"/>
    <n v="361"/>
    <x v="3"/>
    <x v="0"/>
    <s v="New Michaelchester"/>
    <s v="Outlet"/>
  </r>
  <r>
    <s v="SALE623"/>
    <x v="418"/>
    <s v="CUST1072"/>
    <s v="PROD27"/>
    <s v="STORE14"/>
    <n v="4"/>
    <n v="757.71"/>
    <n v="0.26"/>
    <x v="2"/>
    <n v="3030.58"/>
    <x v="39"/>
    <n v="39"/>
    <x v="1"/>
    <x v="39"/>
    <s v="Iowa"/>
    <s v="USA"/>
    <x v="16"/>
    <x v="3"/>
    <x v="6"/>
    <s v="Khan, Jones and Paul"/>
    <n v="254.04361702127662"/>
    <n v="378"/>
    <x v="7"/>
    <x v="2"/>
    <s v="Christopherland"/>
    <s v="Outlet"/>
  </r>
  <r>
    <s v="SALE624"/>
    <x v="350"/>
    <s v="CUST1059"/>
    <s v="PROD94"/>
    <s v="STORE4"/>
    <n v="1"/>
    <n v="647.86"/>
    <n v="0.05"/>
    <x v="2"/>
    <n v="647.81000000000006"/>
    <x v="356"/>
    <n v="53"/>
    <x v="0"/>
    <x v="351"/>
    <s v="Montana"/>
    <s v="USA"/>
    <x v="32"/>
    <x v="2"/>
    <x v="18"/>
    <s v="Hoffman-Williams"/>
    <n v="358.47"/>
    <n v="213"/>
    <x v="5"/>
    <x v="2"/>
    <s v="Port Sharon"/>
    <s v="Online"/>
  </r>
  <r>
    <s v="SALE625"/>
    <x v="18"/>
    <s v="CUST1135"/>
    <s v="PROD12"/>
    <s v="STORE6"/>
    <n v="2"/>
    <n v="179.64"/>
    <n v="0.1"/>
    <x v="1"/>
    <n v="359.17999999999995"/>
    <x v="162"/>
    <n v="33"/>
    <x v="1"/>
    <x v="162"/>
    <s v="Michigan"/>
    <s v="USA"/>
    <x v="21"/>
    <x v="2"/>
    <x v="4"/>
    <s v="Rice LLC"/>
    <n v="115.82"/>
    <n v="460"/>
    <x v="16"/>
    <x v="3"/>
    <s v="Port Josephberg"/>
    <s v="Online"/>
  </r>
  <r>
    <s v="SALE626"/>
    <x v="81"/>
    <s v="CUST1396"/>
    <s v="PROD62"/>
    <s v="STORE4"/>
    <n v="3"/>
    <n v="392.65"/>
    <n v="0.17"/>
    <x v="1"/>
    <n v="1177.7799999999997"/>
    <x v="21"/>
    <n v="25"/>
    <x v="1"/>
    <x v="21"/>
    <s v="New York"/>
    <s v="USA"/>
    <x v="85"/>
    <x v="1"/>
    <x v="3"/>
    <s v="Murray, Gould and Ware"/>
    <n v="86.42"/>
    <n v="222"/>
    <x v="5"/>
    <x v="2"/>
    <s v="Port Sharon"/>
    <s v="Online"/>
  </r>
  <r>
    <s v="SALE627"/>
    <x v="419"/>
    <s v="CUST1176"/>
    <s v="PROD91"/>
    <s v="STORE16"/>
    <n v="4"/>
    <n v="969.55"/>
    <n v="0.09"/>
    <x v="2"/>
    <n v="3878.1099999999997"/>
    <x v="71"/>
    <n v="48"/>
    <x v="0"/>
    <x v="72"/>
    <s v="Vermont"/>
    <s v="USA"/>
    <x v="52"/>
    <x v="4"/>
    <x v="15"/>
    <s v="Smith-Charles"/>
    <n v="438.25"/>
    <n v="496"/>
    <x v="9"/>
    <x v="1"/>
    <s v="New Jimmymouth"/>
    <s v="Flagship"/>
  </r>
  <r>
    <s v="SALE628"/>
    <x v="138"/>
    <s v="CUST1462"/>
    <s v="PROD74"/>
    <s v="STORE12"/>
    <n v="3"/>
    <n v="322.94"/>
    <n v="0.01"/>
    <x v="0"/>
    <n v="968.81"/>
    <x v="151"/>
    <n v="34"/>
    <x v="1"/>
    <x v="151"/>
    <s v="West Virginia"/>
    <s v="USA"/>
    <x v="1"/>
    <x v="1"/>
    <x v="1"/>
    <s v="Bruce-Bowen"/>
    <n v="403.71"/>
    <n v="159"/>
    <x v="18"/>
    <x v="0"/>
    <s v="Sabrinatown"/>
    <s v="Online"/>
  </r>
  <r>
    <s v="SALE629"/>
    <x v="420"/>
    <s v="CUST1362"/>
    <s v="PROD83"/>
    <s v="STORE0"/>
    <n v="1"/>
    <n v="92.83"/>
    <n v="0.26"/>
    <x v="1"/>
    <n v="92.57"/>
    <x v="317"/>
    <n v="60"/>
    <x v="0"/>
    <x v="314"/>
    <s v="Alaska"/>
    <s v="USA"/>
    <x v="50"/>
    <x v="2"/>
    <x v="18"/>
    <s v="Butler Group"/>
    <n v="254.04361702127662"/>
    <n v="159"/>
    <x v="6"/>
    <x v="3"/>
    <s v="Washingtonfurt"/>
    <s v="Flagship"/>
  </r>
  <r>
    <s v="SALE630"/>
    <x v="391"/>
    <s v="CUST1420"/>
    <s v="PROD8"/>
    <s v="STORE3"/>
    <n v="4"/>
    <n v="432.29"/>
    <n v="0.16"/>
    <x v="2"/>
    <n v="1729"/>
    <x v="47"/>
    <n v="60"/>
    <x v="0"/>
    <x v="47"/>
    <s v="North Carolina"/>
    <s v="USA"/>
    <x v="67"/>
    <x v="1"/>
    <x v="1"/>
    <s v="Perez-Johnston"/>
    <n v="439.07"/>
    <n v="142"/>
    <x v="0"/>
    <x v="0"/>
    <s v="Hoodberg"/>
    <s v="Outlet"/>
  </r>
  <r>
    <s v="SALE631"/>
    <x v="331"/>
    <s v="CUST1080"/>
    <s v="PROD39"/>
    <s v="STORE13"/>
    <n v="2"/>
    <n v="925.78"/>
    <n v="0.14000000000000001"/>
    <x v="2"/>
    <n v="1851.4199999999998"/>
    <x v="52"/>
    <n v="61"/>
    <x v="1"/>
    <x v="52"/>
    <s v="New Mexico"/>
    <s v="USA"/>
    <x v="11"/>
    <x v="1"/>
    <x v="10"/>
    <s v="Cummings and Sons"/>
    <n v="326.06"/>
    <n v="301"/>
    <x v="13"/>
    <x v="3"/>
    <s v="Johnsonville"/>
    <s v="Flagship"/>
  </r>
  <r>
    <s v="SALE632"/>
    <x v="421"/>
    <s v="CUST1477"/>
    <s v="PROD25"/>
    <s v="STORE11"/>
    <n v="2"/>
    <n v="151.47"/>
    <n v="0.21"/>
    <x v="1"/>
    <n v="302.73"/>
    <x v="290"/>
    <n v="41"/>
    <x v="1"/>
    <x v="288"/>
    <s v="Kansas"/>
    <s v="USA"/>
    <x v="60"/>
    <x v="4"/>
    <x v="11"/>
    <s v="Brown and Sons"/>
    <n v="174.02"/>
    <n v="268"/>
    <x v="19"/>
    <x v="2"/>
    <s v="Lake Michael"/>
    <s v="Online"/>
  </r>
  <r>
    <s v="SALE633"/>
    <x v="214"/>
    <s v="CUST1449"/>
    <s v="PROD83"/>
    <s v="STORE10"/>
    <n v="1"/>
    <n v="343.05"/>
    <n v="0.28000000000000003"/>
    <x v="1"/>
    <n v="342.77000000000004"/>
    <x v="193"/>
    <n v="29"/>
    <x v="0"/>
    <x v="193"/>
    <s v="Ohio"/>
    <s v="USA"/>
    <x v="50"/>
    <x v="2"/>
    <x v="18"/>
    <s v="Butler Group"/>
    <n v="254.04361702127662"/>
    <n v="159"/>
    <x v="15"/>
    <x v="3"/>
    <s v="East Davidville"/>
    <s v="Online"/>
  </r>
  <r>
    <s v="SALE634"/>
    <x v="422"/>
    <s v="CUST1066"/>
    <s v="PROD17"/>
    <s v="STORE4"/>
    <n v="1"/>
    <n v="373.06"/>
    <n v="0.11"/>
    <x v="1"/>
    <n v="372.95"/>
    <x v="148"/>
    <n v="27"/>
    <x v="1"/>
    <x v="148"/>
    <s v="New Hampshire"/>
    <s v="USA"/>
    <x v="53"/>
    <x v="0"/>
    <x v="11"/>
    <s v="Ford, Murphy and Wilson"/>
    <n v="144.53"/>
    <n v="367"/>
    <x v="5"/>
    <x v="2"/>
    <s v="Port Sharon"/>
    <s v="Online"/>
  </r>
  <r>
    <s v="SALE635"/>
    <x v="227"/>
    <s v="CUST1411"/>
    <s v="PROD18"/>
    <s v="STORE15"/>
    <n v="1"/>
    <n v="124.98"/>
    <n v="7.0000000000000007E-2"/>
    <x v="2"/>
    <n v="124.91000000000001"/>
    <x v="357"/>
    <n v="63"/>
    <x v="0"/>
    <x v="352"/>
    <s v="Ohio"/>
    <s v="USA"/>
    <x v="97"/>
    <x v="4"/>
    <x v="14"/>
    <s v="Guerra-Hendrix"/>
    <n v="254.04361702127662"/>
    <n v="343"/>
    <x v="10"/>
    <x v="0"/>
    <s v="East Jenniferstad"/>
    <s v="Flagship"/>
  </r>
  <r>
    <s v="SALE636"/>
    <x v="171"/>
    <s v="CUST1272"/>
    <s v="PROD73"/>
    <s v="STORE19"/>
    <n v="4"/>
    <n v="221.49"/>
    <n v="0.26"/>
    <x v="1"/>
    <n v="885.7"/>
    <x v="155"/>
    <n v="48"/>
    <x v="1"/>
    <x v="155"/>
    <s v="California"/>
    <s v="USA"/>
    <x v="78"/>
    <x v="0"/>
    <x v="0"/>
    <s v="French Ltd"/>
    <n v="107.06"/>
    <n v="359"/>
    <x v="12"/>
    <x v="3"/>
    <s v="Vasquezborough"/>
    <s v="Online"/>
  </r>
  <r>
    <s v="SALE637"/>
    <x v="423"/>
    <s v="CUST1170"/>
    <s v="PROD23"/>
    <s v="STORE15"/>
    <n v="1"/>
    <n v="563.32000000000005"/>
    <n v="0.01"/>
    <x v="1"/>
    <n v="563.31000000000006"/>
    <x v="165"/>
    <n v="18"/>
    <x v="0"/>
    <x v="165"/>
    <s v="Missouri"/>
    <s v="USA"/>
    <x v="34"/>
    <x v="4"/>
    <x v="12"/>
    <s v="Moon, Mora and Santos"/>
    <n v="254.04361702127662"/>
    <n v="360"/>
    <x v="10"/>
    <x v="0"/>
    <s v="East Jenniferstad"/>
    <s v="Flagship"/>
  </r>
  <r>
    <s v="SALE638"/>
    <x v="214"/>
    <s v="CUST1390"/>
    <s v="PROD11"/>
    <s v="STORE0"/>
    <n v="1"/>
    <n v="362.93"/>
    <n v="0.27"/>
    <x v="0"/>
    <n v="362.66"/>
    <x v="358"/>
    <n v="56"/>
    <x v="0"/>
    <x v="353"/>
    <s v="Arkansas"/>
    <s v="USA"/>
    <x v="75"/>
    <x v="1"/>
    <x v="11"/>
    <s v="Gibson, Hobbs and Weaver"/>
    <n v="449.4"/>
    <n v="273.49484536082474"/>
    <x v="6"/>
    <x v="3"/>
    <s v="Washingtonfurt"/>
    <s v="Flagship"/>
  </r>
  <r>
    <s v="SALE639"/>
    <x v="297"/>
    <s v="CUST1336"/>
    <s v="PROD11"/>
    <s v="STORE15"/>
    <n v="4"/>
    <n v="369.22"/>
    <n v="0.18"/>
    <x v="2"/>
    <n v="1476.7"/>
    <x v="359"/>
    <n v="58"/>
    <x v="1"/>
    <x v="354"/>
    <s v="Oregon"/>
    <s v="USA"/>
    <x v="75"/>
    <x v="1"/>
    <x v="11"/>
    <s v="Gibson, Hobbs and Weaver"/>
    <n v="449.4"/>
    <n v="273.49484536082474"/>
    <x v="10"/>
    <x v="0"/>
    <s v="East Jenniferstad"/>
    <s v="Flagship"/>
  </r>
  <r>
    <s v="SALE640"/>
    <x v="424"/>
    <s v="CUST1410"/>
    <s v="PROD96"/>
    <s v="STORE14"/>
    <n v="3"/>
    <n v="950.83"/>
    <n v="0.06"/>
    <x v="1"/>
    <n v="2852.4300000000003"/>
    <x v="360"/>
    <n v="48"/>
    <x v="1"/>
    <x v="355"/>
    <s v="New Jersey"/>
    <s v="USA"/>
    <x v="99"/>
    <x v="4"/>
    <x v="21"/>
    <s v="Phillips and Sons"/>
    <n v="358.47"/>
    <n v="143"/>
    <x v="7"/>
    <x v="2"/>
    <s v="Christopherland"/>
    <s v="Outlet"/>
  </r>
  <r>
    <s v="SALE641"/>
    <x v="425"/>
    <s v="CUST1143"/>
    <s v="PROD37"/>
    <s v="STORE13"/>
    <n v="3"/>
    <n v="338.79"/>
    <n v="0.01"/>
    <x v="0"/>
    <n v="1016.3600000000001"/>
    <x v="79"/>
    <n v="46"/>
    <x v="0"/>
    <x v="80"/>
    <s v="Alabama"/>
    <s v="USA"/>
    <x v="92"/>
    <x v="4"/>
    <x v="15"/>
    <s v="Hogan-Lee"/>
    <n v="353.47"/>
    <n v="214"/>
    <x v="13"/>
    <x v="3"/>
    <s v="Johnsonville"/>
    <s v="Flagship"/>
  </r>
  <r>
    <s v="SALE642"/>
    <x v="294"/>
    <s v="CUST1146"/>
    <s v="PROD90"/>
    <s v="STORE1"/>
    <n v="3"/>
    <n v="853.32"/>
    <n v="7.0000000000000007E-2"/>
    <x v="2"/>
    <n v="2559.89"/>
    <x v="308"/>
    <n v="32"/>
    <x v="1"/>
    <x v="305"/>
    <s v="South Carolina"/>
    <s v="USA"/>
    <x v="64"/>
    <x v="1"/>
    <x v="11"/>
    <s v="Sharp, Taylor and Rodriguez"/>
    <n v="340.14"/>
    <n v="361"/>
    <x v="8"/>
    <x v="0"/>
    <s v="Danielmouth"/>
    <s v="Flagship"/>
  </r>
  <r>
    <s v="SALE643"/>
    <x v="426"/>
    <s v="CUST1149"/>
    <s v="PROD76"/>
    <s v="STORE6"/>
    <n v="3"/>
    <n v="89.78"/>
    <n v="0.2"/>
    <x v="2"/>
    <n v="269.14000000000004"/>
    <x v="339"/>
    <n v="33"/>
    <x v="0"/>
    <x v="335"/>
    <s v="Florida"/>
    <s v="USA"/>
    <x v="3"/>
    <x v="1"/>
    <x v="3"/>
    <s v="Larson Ltd"/>
    <n v="392.89"/>
    <n v="320"/>
    <x v="16"/>
    <x v="3"/>
    <s v="Port Josephberg"/>
    <s v="Online"/>
  </r>
  <r>
    <s v="SALE644"/>
    <x v="427"/>
    <s v="CUST1191"/>
    <s v="PROD55"/>
    <s v="STORE1"/>
    <n v="1"/>
    <n v="172.04"/>
    <n v="0.04"/>
    <x v="1"/>
    <n v="172"/>
    <x v="225"/>
    <n v="29"/>
    <x v="1"/>
    <x v="225"/>
    <s v="Ohio"/>
    <s v="USA"/>
    <x v="76"/>
    <x v="3"/>
    <x v="6"/>
    <s v="Hatfield, Baird and Torres"/>
    <n v="81.75"/>
    <n v="273.49484536082474"/>
    <x v="8"/>
    <x v="0"/>
    <s v="Danielmouth"/>
    <s v="Flagship"/>
  </r>
  <r>
    <s v="SALE645"/>
    <x v="348"/>
    <s v="CUST1467"/>
    <s v="PROD54"/>
    <s v="STORE1"/>
    <n v="1"/>
    <n v="389.2"/>
    <n v="0.05"/>
    <x v="0"/>
    <n v="389.15"/>
    <x v="1"/>
    <n v="63"/>
    <x v="1"/>
    <x v="1"/>
    <s v="Vermont"/>
    <s v="USA"/>
    <x v="59"/>
    <x v="0"/>
    <x v="11"/>
    <s v="Thompson-French"/>
    <n v="434.84"/>
    <n v="185"/>
    <x v="8"/>
    <x v="0"/>
    <s v="Danielmouth"/>
    <s v="Flagship"/>
  </r>
  <r>
    <s v="SALE646"/>
    <x v="428"/>
    <s v="CUST1461"/>
    <s v="PROD77"/>
    <s v="STORE13"/>
    <n v="3"/>
    <n v="865.96"/>
    <n v="0.12"/>
    <x v="1"/>
    <n v="2597.7600000000002"/>
    <x v="341"/>
    <n v="60"/>
    <x v="1"/>
    <x v="337"/>
    <s v="Kansas"/>
    <s v="USA"/>
    <x v="25"/>
    <x v="1"/>
    <x v="5"/>
    <s v="White, Reeves and Woods"/>
    <n v="480.9"/>
    <n v="104"/>
    <x v="13"/>
    <x v="3"/>
    <s v="Johnsonville"/>
    <s v="Flagship"/>
  </r>
  <r>
    <s v="SALE647"/>
    <x v="397"/>
    <s v="CUST1169"/>
    <s v="PROD19"/>
    <s v="STORE1"/>
    <n v="3"/>
    <n v="79.95"/>
    <n v="0.2"/>
    <x v="2"/>
    <n v="239.65000000000003"/>
    <x v="185"/>
    <n v="64"/>
    <x v="0"/>
    <x v="185"/>
    <s v="New Hampshire"/>
    <s v="USA"/>
    <x v="46"/>
    <x v="0"/>
    <x v="20"/>
    <s v="May-Reese"/>
    <n v="21.34"/>
    <n v="65"/>
    <x v="8"/>
    <x v="0"/>
    <s v="Danielmouth"/>
    <s v="Flagship"/>
  </r>
  <r>
    <s v="SALE648"/>
    <x v="3"/>
    <s v="CUST1381"/>
    <s v="PROD26"/>
    <s v="STORE7"/>
    <n v="1"/>
    <n v="566.5"/>
    <n v="0.25"/>
    <x v="2"/>
    <n v="566.25"/>
    <x v="25"/>
    <n v="50"/>
    <x v="0"/>
    <x v="25"/>
    <s v="Alabama"/>
    <s v="USA"/>
    <x v="33"/>
    <x v="1"/>
    <x v="1"/>
    <s v="Reed-Schmidt"/>
    <n v="322.41000000000003"/>
    <n v="213"/>
    <x v="4"/>
    <x v="2"/>
    <s v="Williamsfurt"/>
    <s v="Online"/>
  </r>
  <r>
    <s v="SALE649"/>
    <x v="11"/>
    <s v="CUST1402"/>
    <s v="PROD21"/>
    <s v="STORE0"/>
    <n v="2"/>
    <n v="347.95"/>
    <n v="0.13"/>
    <x v="2"/>
    <n v="695.77"/>
    <x v="361"/>
    <n v="31"/>
    <x v="0"/>
    <x v="222"/>
    <s v="Mississippi"/>
    <s v="USA"/>
    <x v="39"/>
    <x v="3"/>
    <x v="7"/>
    <s v="Gardner-Montes"/>
    <n v="123.46"/>
    <n v="76"/>
    <x v="6"/>
    <x v="3"/>
    <s v="Washingtonfurt"/>
    <s v="Flagship"/>
  </r>
  <r>
    <s v="SALE650"/>
    <x v="121"/>
    <s v="CUST1209"/>
    <s v="PROD58"/>
    <s v="STORE3"/>
    <n v="2"/>
    <n v="250.83"/>
    <n v="0.15"/>
    <x v="1"/>
    <n v="501.51000000000005"/>
    <x v="203"/>
    <n v="50"/>
    <x v="1"/>
    <x v="203"/>
    <s v="Maine"/>
    <s v="USA"/>
    <x v="87"/>
    <x v="4"/>
    <x v="11"/>
    <s v="Shepherd-Gould"/>
    <n v="113.83"/>
    <n v="485"/>
    <x v="0"/>
    <x v="0"/>
    <s v="Hoodberg"/>
    <s v="Outlet"/>
  </r>
  <r>
    <s v="SALE651"/>
    <x v="237"/>
    <s v="CUST1149"/>
    <s v="PROD71"/>
    <s v="STORE1"/>
    <n v="1"/>
    <n v="888.05"/>
    <n v="0.2"/>
    <x v="1"/>
    <n v="887.84999999999991"/>
    <x v="339"/>
    <n v="33"/>
    <x v="0"/>
    <x v="335"/>
    <s v="Florida"/>
    <s v="USA"/>
    <x v="51"/>
    <x v="2"/>
    <x v="4"/>
    <s v="Hopkins Ltd"/>
    <n v="214.32"/>
    <n v="383"/>
    <x v="8"/>
    <x v="0"/>
    <s v="Danielmouth"/>
    <s v="Flagship"/>
  </r>
  <r>
    <s v="SALE652"/>
    <x v="429"/>
    <s v="CUST1006"/>
    <s v="PROD39"/>
    <s v="STORE18"/>
    <n v="2"/>
    <n v="673.02"/>
    <n v="0.11"/>
    <x v="1"/>
    <n v="1345.93"/>
    <x v="277"/>
    <n v="29"/>
    <x v="1"/>
    <x v="276"/>
    <s v="South Dakota"/>
    <s v="USA"/>
    <x v="11"/>
    <x v="1"/>
    <x v="10"/>
    <s v="Cummings and Sons"/>
    <n v="326.06"/>
    <n v="301"/>
    <x v="14"/>
    <x v="3"/>
    <s v="East Stevechester"/>
    <s v="Flagship"/>
  </r>
  <r>
    <s v="SALE653"/>
    <x v="430"/>
    <s v="CUST1440"/>
    <s v="PROD64"/>
    <s v="STORE3"/>
    <n v="2"/>
    <n v="492.62"/>
    <n v="0.26"/>
    <x v="2"/>
    <n v="984.98"/>
    <x v="362"/>
    <n v="60"/>
    <x v="0"/>
    <x v="356"/>
    <s v="North Dakota"/>
    <s v="USA"/>
    <x v="91"/>
    <x v="2"/>
    <x v="19"/>
    <s v="Zhang Inc"/>
    <n v="299.11"/>
    <n v="118"/>
    <x v="0"/>
    <x v="0"/>
    <s v="Hoodberg"/>
    <s v="Outlet"/>
  </r>
  <r>
    <s v="SALE654"/>
    <x v="431"/>
    <s v="CUST1376"/>
    <s v="PROD85"/>
    <s v="STORE3"/>
    <n v="4"/>
    <n v="986.93"/>
    <n v="0.01"/>
    <x v="0"/>
    <n v="3947.7099999999996"/>
    <x v="363"/>
    <n v="30"/>
    <x v="0"/>
    <x v="357"/>
    <s v="Connecticut"/>
    <s v="USA"/>
    <x v="65"/>
    <x v="4"/>
    <x v="11"/>
    <s v="Richardson-Carrillo"/>
    <n v="119.57"/>
    <n v="210"/>
    <x v="0"/>
    <x v="0"/>
    <s v="Hoodberg"/>
    <s v="Outlet"/>
  </r>
  <r>
    <s v="SALE655"/>
    <x v="432"/>
    <s v="CUST1479"/>
    <s v="PROD22"/>
    <s v="STORE12"/>
    <n v="4"/>
    <n v="411.68"/>
    <n v="0.06"/>
    <x v="1"/>
    <n v="1646.66"/>
    <x v="231"/>
    <n v="40"/>
    <x v="0"/>
    <x v="230"/>
    <s v="West Virginia"/>
    <s v="USA"/>
    <x v="62"/>
    <x v="0"/>
    <x v="20"/>
    <s v="Flores, Pineda and Rodriguez"/>
    <n v="484.62"/>
    <n v="432"/>
    <x v="18"/>
    <x v="0"/>
    <s v="Sabrinatown"/>
    <s v="Online"/>
  </r>
  <r>
    <s v="SALE656"/>
    <x v="433"/>
    <s v="CUST1219"/>
    <s v="PROD36"/>
    <s v="STORE17"/>
    <n v="2"/>
    <n v="637.55999999999995"/>
    <n v="0.05"/>
    <x v="2"/>
    <n v="1275.07"/>
    <x v="208"/>
    <n v="47"/>
    <x v="1"/>
    <x v="208"/>
    <s v="New Jersey"/>
    <s v="USA"/>
    <x v="14"/>
    <x v="4"/>
    <x v="12"/>
    <s v="Smith-Mills"/>
    <n v="223.43"/>
    <n v="154"/>
    <x v="1"/>
    <x v="0"/>
    <s v="Bensonhaven"/>
    <s v="Flagship"/>
  </r>
  <r>
    <s v="SALE657"/>
    <x v="56"/>
    <s v="CUST1014"/>
    <s v="PROD13"/>
    <s v="STORE3"/>
    <n v="3"/>
    <n v="706.87"/>
    <n v="0.27"/>
    <x v="0"/>
    <n v="2120.34"/>
    <x v="250"/>
    <n v="53"/>
    <x v="1"/>
    <x v="249"/>
    <s v="Nebraska"/>
    <s v="USA"/>
    <x v="26"/>
    <x v="1"/>
    <x v="11"/>
    <s v="Dawson-Perkins"/>
    <n v="242.23"/>
    <n v="453"/>
    <x v="0"/>
    <x v="0"/>
    <s v="Hoodberg"/>
    <s v="Outlet"/>
  </r>
  <r>
    <s v="SALE658"/>
    <x v="434"/>
    <s v="CUST1055"/>
    <s v="PROD15"/>
    <s v="STORE6"/>
    <n v="2"/>
    <n v="884.48"/>
    <n v="0"/>
    <x v="2"/>
    <n v="1768.96"/>
    <x v="364"/>
    <n v="56"/>
    <x v="1"/>
    <x v="358"/>
    <s v="Minnesota"/>
    <s v="USA"/>
    <x v="5"/>
    <x v="1"/>
    <x v="5"/>
    <s v="Thomas LLC"/>
    <n v="465.34"/>
    <n v="301"/>
    <x v="16"/>
    <x v="3"/>
    <s v="Port Josephberg"/>
    <s v="Online"/>
  </r>
  <r>
    <s v="SALE659"/>
    <x v="49"/>
    <s v="CUST1047"/>
    <s v="PROD92"/>
    <s v="STORE4"/>
    <n v="3"/>
    <n v="718.23"/>
    <n v="0.19"/>
    <x v="1"/>
    <n v="2154.5"/>
    <x v="233"/>
    <n v="54"/>
    <x v="1"/>
    <x v="232"/>
    <s v="Nevada"/>
    <s v="USA"/>
    <x v="80"/>
    <x v="3"/>
    <x v="5"/>
    <s v="Green, Powell and Palmer"/>
    <n v="447.43"/>
    <n v="191"/>
    <x v="5"/>
    <x v="2"/>
    <s v="Port Sharon"/>
    <s v="Online"/>
  </r>
  <r>
    <s v="SALE660"/>
    <x v="62"/>
    <s v="CUST1180"/>
    <s v="PROD90"/>
    <s v="STORE18"/>
    <n v="3"/>
    <n v="107.44"/>
    <n v="0.27"/>
    <x v="1"/>
    <n v="322.05"/>
    <x v="365"/>
    <n v="38"/>
    <x v="0"/>
    <x v="167"/>
    <s v="Maine"/>
    <s v="USA"/>
    <x v="64"/>
    <x v="1"/>
    <x v="11"/>
    <s v="Sharp, Taylor and Rodriguez"/>
    <n v="340.14"/>
    <n v="361"/>
    <x v="14"/>
    <x v="3"/>
    <s v="East Stevechester"/>
    <s v="Flagship"/>
  </r>
  <r>
    <s v="SALE661"/>
    <x v="435"/>
    <s v="CUST1056"/>
    <s v="PROD46"/>
    <s v="STORE3"/>
    <n v="4"/>
    <n v="608.97"/>
    <n v="0.14000000000000001"/>
    <x v="2"/>
    <n v="2435.7400000000002"/>
    <x v="2"/>
    <n v="49"/>
    <x v="1"/>
    <x v="2"/>
    <s v="Pennsylvania"/>
    <s v="USA"/>
    <x v="54"/>
    <x v="4"/>
    <x v="21"/>
    <s v="Kelly, Smith and Perez"/>
    <n v="167.34"/>
    <n v="296"/>
    <x v="0"/>
    <x v="0"/>
    <s v="Hoodberg"/>
    <s v="Outlet"/>
  </r>
  <r>
    <s v="SALE662"/>
    <x v="50"/>
    <s v="CUST1354"/>
    <s v="PROD61"/>
    <s v="STORE6"/>
    <n v="3"/>
    <n v="260.45999999999998"/>
    <n v="0.09"/>
    <x v="0"/>
    <n v="781.28999999999985"/>
    <x v="366"/>
    <n v="38"/>
    <x v="0"/>
    <x v="359"/>
    <s v="Connecticut"/>
    <s v="USA"/>
    <x v="86"/>
    <x v="0"/>
    <x v="20"/>
    <s v="Lopez LLC"/>
    <n v="103.45"/>
    <n v="465"/>
    <x v="16"/>
    <x v="3"/>
    <s v="Port Josephberg"/>
    <s v="Online"/>
  </r>
  <r>
    <s v="SALE663"/>
    <x v="175"/>
    <s v="CUST1123"/>
    <s v="PROD22"/>
    <s v="STORE6"/>
    <n v="1"/>
    <n v="747.03"/>
    <n v="0.01"/>
    <x v="0"/>
    <n v="747.02"/>
    <x v="329"/>
    <n v="40"/>
    <x v="0"/>
    <x v="325"/>
    <s v="Iowa"/>
    <s v="USA"/>
    <x v="62"/>
    <x v="0"/>
    <x v="20"/>
    <s v="Flores, Pineda and Rodriguez"/>
    <n v="484.62"/>
    <n v="432"/>
    <x v="16"/>
    <x v="3"/>
    <s v="Port Josephberg"/>
    <s v="Online"/>
  </r>
  <r>
    <s v="SALE664"/>
    <x v="235"/>
    <s v="CUST1404"/>
    <s v="PROD16"/>
    <s v="STORE8"/>
    <n v="4"/>
    <n v="700.88"/>
    <n v="0.23"/>
    <x v="1"/>
    <n v="2803.29"/>
    <x v="53"/>
    <n v="22"/>
    <x v="1"/>
    <x v="53"/>
    <s v="Arkansas"/>
    <s v="USA"/>
    <x v="30"/>
    <x v="2"/>
    <x v="17"/>
    <s v="Erickson-Green"/>
    <n v="337.42"/>
    <n v="256"/>
    <x v="2"/>
    <x v="1"/>
    <s v="Thompsonborough"/>
    <s v="Online"/>
  </r>
  <r>
    <s v="SALE665"/>
    <x v="8"/>
    <s v="CUST1048"/>
    <s v="PROD95"/>
    <s v="STORE14"/>
    <n v="4"/>
    <n v="20.09"/>
    <n v="0.16"/>
    <x v="1"/>
    <n v="80.2"/>
    <x v="367"/>
    <n v="54"/>
    <x v="0"/>
    <x v="360"/>
    <s v="North Carolina"/>
    <s v="USA"/>
    <x v="98"/>
    <x v="0"/>
    <x v="11"/>
    <s v="Wilson Group"/>
    <n v="60.65"/>
    <n v="75"/>
    <x v="7"/>
    <x v="2"/>
    <s v="Christopherland"/>
    <s v="Outlet"/>
  </r>
  <r>
    <s v="SALE666"/>
    <x v="243"/>
    <s v="CUST1062"/>
    <s v="PROD37"/>
    <s v="STORE11"/>
    <n v="3"/>
    <n v="917.64"/>
    <n v="0.24"/>
    <x v="1"/>
    <n v="2752.6800000000003"/>
    <x v="334"/>
    <n v="50"/>
    <x v="0"/>
    <x v="330"/>
    <s v="New Mexico"/>
    <s v="USA"/>
    <x v="92"/>
    <x v="4"/>
    <x v="15"/>
    <s v="Hogan-Lee"/>
    <n v="353.47"/>
    <n v="214"/>
    <x v="19"/>
    <x v="2"/>
    <s v="Lake Michael"/>
    <s v="Online"/>
  </r>
  <r>
    <s v="SALE667"/>
    <x v="139"/>
    <s v="CUST1051"/>
    <s v="PROD21"/>
    <s v="STORE0"/>
    <n v="1"/>
    <n v="242.08"/>
    <n v="0.18"/>
    <x v="1"/>
    <n v="241.9"/>
    <x v="368"/>
    <n v="23"/>
    <x v="1"/>
    <x v="361"/>
    <s v="West Virginia"/>
    <s v="USA"/>
    <x v="39"/>
    <x v="3"/>
    <x v="7"/>
    <s v="Gardner-Montes"/>
    <n v="123.46"/>
    <n v="76"/>
    <x v="6"/>
    <x v="3"/>
    <s v="Washingtonfurt"/>
    <s v="Flagship"/>
  </r>
  <r>
    <s v="SALE668"/>
    <x v="436"/>
    <s v="CUST1057"/>
    <s v="PROD63"/>
    <s v="STORE7"/>
    <n v="1"/>
    <n v="536.67999999999995"/>
    <n v="0.27"/>
    <x v="0"/>
    <n v="536.41"/>
    <x v="331"/>
    <n v="43"/>
    <x v="1"/>
    <x v="327"/>
    <s v="Rhode Island"/>
    <s v="USA"/>
    <x v="81"/>
    <x v="2"/>
    <x v="18"/>
    <s v="Anderson-Riley"/>
    <n v="266.86"/>
    <n v="458"/>
    <x v="4"/>
    <x v="2"/>
    <s v="Williamsfurt"/>
    <s v="Online"/>
  </r>
  <r>
    <s v="SALE669"/>
    <x v="283"/>
    <s v="CUST1094"/>
    <s v="PROD29"/>
    <s v="STORE4"/>
    <n v="2"/>
    <n v="145.18"/>
    <n v="0.26"/>
    <x v="1"/>
    <n v="290.10000000000002"/>
    <x v="18"/>
    <n v="43"/>
    <x v="1"/>
    <x v="18"/>
    <s v="Nevada"/>
    <s v="USA"/>
    <x v="35"/>
    <x v="3"/>
    <x v="6"/>
    <s v="Hoffman Group"/>
    <n v="218.48"/>
    <n v="276"/>
    <x v="5"/>
    <x v="2"/>
    <s v="Port Sharon"/>
    <s v="Online"/>
  </r>
  <r>
    <s v="SALE670"/>
    <x v="19"/>
    <s v="CUST1221"/>
    <s v="PROD67"/>
    <s v="STORE4"/>
    <n v="2"/>
    <n v="132.77000000000001"/>
    <n v="0.13"/>
    <x v="2"/>
    <n v="265.41000000000003"/>
    <x v="69"/>
    <n v="38"/>
    <x v="0"/>
    <x v="70"/>
    <s v="Georgia"/>
    <s v="USA"/>
    <x v="22"/>
    <x v="1"/>
    <x v="11"/>
    <s v="Flores-Davis"/>
    <n v="349.17"/>
    <n v="476"/>
    <x v="5"/>
    <x v="2"/>
    <s v="Port Sharon"/>
    <s v="Online"/>
  </r>
  <r>
    <s v="SALE671"/>
    <x v="437"/>
    <s v="CUST1013"/>
    <s v="PROD41"/>
    <s v="STORE9"/>
    <n v="4"/>
    <n v="682.11"/>
    <n v="0.14000000000000001"/>
    <x v="0"/>
    <n v="2728.3"/>
    <x v="198"/>
    <n v="32"/>
    <x v="1"/>
    <x v="198"/>
    <s v="Montana"/>
    <s v="USA"/>
    <x v="89"/>
    <x v="0"/>
    <x v="13"/>
    <s v="Carroll, Long and Mendoza"/>
    <n v="313.26"/>
    <n v="369"/>
    <x v="11"/>
    <x v="2"/>
    <s v="East Johnstad"/>
    <s v="Flagship"/>
  </r>
  <r>
    <s v="SALE672"/>
    <x v="438"/>
    <s v="CUST1486"/>
    <s v="PROD40"/>
    <s v="STORE17"/>
    <n v="4"/>
    <n v="502.95"/>
    <n v="0.14000000000000001"/>
    <x v="2"/>
    <n v="2011.6599999999999"/>
    <x v="369"/>
    <n v="22"/>
    <x v="1"/>
    <x v="362"/>
    <s v="Vermont"/>
    <s v="USA"/>
    <x v="43"/>
    <x v="1"/>
    <x v="1"/>
    <s v="Taylor-Hart"/>
    <n v="38.520000000000003"/>
    <n v="378"/>
    <x v="1"/>
    <x v="0"/>
    <s v="Bensonhaven"/>
    <s v="Flagship"/>
  </r>
  <r>
    <s v="SALE673"/>
    <x v="44"/>
    <s v="CUST1234"/>
    <s v="PROD37"/>
    <s v="STORE16"/>
    <n v="2"/>
    <n v="472.08"/>
    <n v="7.0000000000000007E-2"/>
    <x v="0"/>
    <n v="944.08999999999992"/>
    <x v="240"/>
    <n v="43"/>
    <x v="1"/>
    <x v="239"/>
    <s v="Kansas"/>
    <s v="USA"/>
    <x v="92"/>
    <x v="4"/>
    <x v="15"/>
    <s v="Hogan-Lee"/>
    <n v="353.47"/>
    <n v="214"/>
    <x v="9"/>
    <x v="1"/>
    <s v="New Jimmymouth"/>
    <s v="Flagship"/>
  </r>
  <r>
    <s v="SALE674"/>
    <x v="439"/>
    <s v="CUST1473"/>
    <s v="PROD57"/>
    <s v="STORE17"/>
    <n v="2"/>
    <n v="218.11"/>
    <n v="0.02"/>
    <x v="2"/>
    <n v="436.20000000000005"/>
    <x v="116"/>
    <n v="53"/>
    <x v="0"/>
    <x v="116"/>
    <s v="Wisconsin"/>
    <s v="USA"/>
    <x v="71"/>
    <x v="0"/>
    <x v="13"/>
    <s v="Atkinson, Camacho and Oliver"/>
    <n v="30.62"/>
    <n v="138"/>
    <x v="1"/>
    <x v="0"/>
    <s v="Bensonhaven"/>
    <s v="Flagship"/>
  </r>
  <r>
    <s v="SALE675"/>
    <x v="440"/>
    <s v="CUST1057"/>
    <s v="PROD1"/>
    <s v="STORE6"/>
    <n v="4"/>
    <n v="845.58"/>
    <n v="0.06"/>
    <x v="1"/>
    <n v="3382.26"/>
    <x v="331"/>
    <n v="43"/>
    <x v="1"/>
    <x v="327"/>
    <s v="Rhode Island"/>
    <s v="USA"/>
    <x v="55"/>
    <x v="4"/>
    <x v="12"/>
    <s v="Terry-Moore"/>
    <n v="342.56"/>
    <n v="181"/>
    <x v="16"/>
    <x v="3"/>
    <s v="Port Josephberg"/>
    <s v="Online"/>
  </r>
  <r>
    <s v="SALE676"/>
    <x v="65"/>
    <s v="CUST1128"/>
    <s v="PROD80"/>
    <s v="STORE2"/>
    <n v="2"/>
    <n v="111.28"/>
    <n v="0.14000000000000001"/>
    <x v="0"/>
    <n v="222.42000000000002"/>
    <x v="146"/>
    <n v="45"/>
    <x v="0"/>
    <x v="146"/>
    <s v="Arkansas"/>
    <s v="USA"/>
    <x v="61"/>
    <x v="3"/>
    <x v="8"/>
    <s v="Allison Ltd"/>
    <n v="143.43"/>
    <n v="58"/>
    <x v="17"/>
    <x v="2"/>
    <s v="North Nancyview"/>
    <s v="Outlet"/>
  </r>
  <r>
    <s v="SALE677"/>
    <x v="253"/>
    <s v="CUST1177"/>
    <s v="PROD59"/>
    <s v="STORE14"/>
    <n v="2"/>
    <n v="37.21"/>
    <n v="0.19"/>
    <x v="0"/>
    <n v="74.23"/>
    <x v="370"/>
    <n v="55"/>
    <x v="0"/>
    <x v="363"/>
    <s v="Kentucky"/>
    <s v="USA"/>
    <x v="4"/>
    <x v="2"/>
    <x v="4"/>
    <s v="Cline-Mccarthy"/>
    <n v="17.309999999999999"/>
    <n v="399"/>
    <x v="7"/>
    <x v="2"/>
    <s v="Christopherland"/>
    <s v="Outlet"/>
  </r>
  <r>
    <s v="SALE678"/>
    <x v="320"/>
    <s v="CUST1417"/>
    <s v="PROD62"/>
    <s v="STORE13"/>
    <n v="1"/>
    <n v="331.73"/>
    <n v="0.04"/>
    <x v="0"/>
    <n v="331.69"/>
    <x v="221"/>
    <n v="64"/>
    <x v="1"/>
    <x v="221"/>
    <s v="North Carolina"/>
    <s v="USA"/>
    <x v="85"/>
    <x v="1"/>
    <x v="3"/>
    <s v="Murray, Gould and Ware"/>
    <n v="86.42"/>
    <n v="222"/>
    <x v="13"/>
    <x v="3"/>
    <s v="Johnsonville"/>
    <s v="Flagship"/>
  </r>
  <r>
    <s v="SALE679"/>
    <x v="399"/>
    <s v="CUST1364"/>
    <s v="PROD70"/>
    <s v="STORE12"/>
    <n v="3"/>
    <n v="306.70999999999998"/>
    <n v="0.09"/>
    <x v="1"/>
    <n v="920.03999999999985"/>
    <x v="189"/>
    <n v="58"/>
    <x v="0"/>
    <x v="189"/>
    <s v="Arizona"/>
    <s v="USA"/>
    <x v="7"/>
    <x v="3"/>
    <x v="7"/>
    <s v="Duran Group"/>
    <n v="138.05000000000001"/>
    <n v="89"/>
    <x v="18"/>
    <x v="0"/>
    <s v="Sabrinatown"/>
    <s v="Online"/>
  </r>
  <r>
    <s v="SALE680"/>
    <x v="441"/>
    <s v="CUST1270"/>
    <s v="PROD25"/>
    <s v="STORE6"/>
    <n v="4"/>
    <n v="484.92"/>
    <n v="0.28000000000000003"/>
    <x v="1"/>
    <n v="1939.4"/>
    <x v="332"/>
    <n v="31"/>
    <x v="1"/>
    <x v="328"/>
    <s v="Louisiana"/>
    <s v="USA"/>
    <x v="60"/>
    <x v="4"/>
    <x v="11"/>
    <s v="Brown and Sons"/>
    <n v="174.02"/>
    <n v="268"/>
    <x v="16"/>
    <x v="3"/>
    <s v="Port Josephberg"/>
    <s v="Online"/>
  </r>
  <r>
    <s v="SALE681"/>
    <x v="442"/>
    <s v="CUST1043"/>
    <s v="PROD50"/>
    <s v="STORE5"/>
    <n v="2"/>
    <n v="42.04"/>
    <n v="7.0000000000000007E-2"/>
    <x v="0"/>
    <n v="84.01"/>
    <x v="276"/>
    <n v="45"/>
    <x v="0"/>
    <x v="275"/>
    <s v="Vermont"/>
    <s v="USA"/>
    <x v="57"/>
    <x v="0"/>
    <x v="13"/>
    <s v="Smith-King"/>
    <n v="190.29"/>
    <n v="260"/>
    <x v="3"/>
    <x v="0"/>
    <s v="New Michaelchester"/>
    <s v="Outlet"/>
  </r>
  <r>
    <s v="SALE682"/>
    <x v="443"/>
    <s v="CUST1281"/>
    <s v="PROD55"/>
    <s v="STORE6"/>
    <n v="3"/>
    <n v="599.48"/>
    <n v="0.22"/>
    <x v="1"/>
    <n v="1798.22"/>
    <x v="371"/>
    <n v="59"/>
    <x v="0"/>
    <x v="364"/>
    <s v="Connecticut"/>
    <s v="USA"/>
    <x v="76"/>
    <x v="3"/>
    <x v="6"/>
    <s v="Hatfield, Baird and Torres"/>
    <n v="81.75"/>
    <n v="273.49484536082474"/>
    <x v="16"/>
    <x v="3"/>
    <s v="Port Josephberg"/>
    <s v="Online"/>
  </r>
  <r>
    <s v="SALE683"/>
    <x v="444"/>
    <s v="CUST1357"/>
    <s v="PROD17"/>
    <s v="STORE1"/>
    <n v="3"/>
    <n v="401.42"/>
    <n v="0.01"/>
    <x v="2"/>
    <n v="1204.25"/>
    <x v="372"/>
    <n v="41"/>
    <x v="0"/>
    <x v="365"/>
    <s v="Tennessee"/>
    <s v="USA"/>
    <x v="53"/>
    <x v="0"/>
    <x v="11"/>
    <s v="Ford, Murphy and Wilson"/>
    <n v="144.53"/>
    <n v="367"/>
    <x v="8"/>
    <x v="0"/>
    <s v="Danielmouth"/>
    <s v="Flagship"/>
  </r>
  <r>
    <s v="SALE684"/>
    <x v="96"/>
    <s v="CUST1192"/>
    <s v="PROD46"/>
    <s v="STORE8"/>
    <n v="4"/>
    <n v="442.54"/>
    <n v="0.06"/>
    <x v="0"/>
    <n v="1770.1000000000001"/>
    <x v="373"/>
    <n v="26"/>
    <x v="0"/>
    <x v="366"/>
    <s v="Idaho"/>
    <s v="USA"/>
    <x v="54"/>
    <x v="4"/>
    <x v="21"/>
    <s v="Kelly, Smith and Perez"/>
    <n v="167.34"/>
    <n v="296"/>
    <x v="2"/>
    <x v="1"/>
    <s v="Thompsonborough"/>
    <s v="Online"/>
  </r>
  <r>
    <s v="SALE685"/>
    <x v="66"/>
    <s v="CUST1456"/>
    <s v="PROD88"/>
    <s v="STORE13"/>
    <n v="4"/>
    <n v="451.41"/>
    <n v="0.06"/>
    <x v="1"/>
    <n v="1805.5800000000002"/>
    <x v="374"/>
    <n v="59"/>
    <x v="1"/>
    <x v="367"/>
    <s v="Arkansas"/>
    <s v="USA"/>
    <x v="12"/>
    <x v="0"/>
    <x v="11"/>
    <s v="Olsen-Daniels"/>
    <n v="131.24"/>
    <n v="232"/>
    <x v="13"/>
    <x v="3"/>
    <s v="Johnsonville"/>
    <s v="Flagship"/>
  </r>
  <r>
    <s v="SALE686"/>
    <x v="72"/>
    <s v="CUST1265"/>
    <s v="PROD91"/>
    <s v="STORE9"/>
    <n v="4"/>
    <n v="547.21"/>
    <n v="0.25"/>
    <x v="0"/>
    <n v="2188.59"/>
    <x v="297"/>
    <n v="38"/>
    <x v="0"/>
    <x v="295"/>
    <s v="Tennessee"/>
    <s v="USA"/>
    <x v="52"/>
    <x v="4"/>
    <x v="15"/>
    <s v="Smith-Charles"/>
    <n v="438.25"/>
    <n v="496"/>
    <x v="11"/>
    <x v="2"/>
    <s v="East Johnstad"/>
    <s v="Flagship"/>
  </r>
  <r>
    <s v="SALE687"/>
    <x v="178"/>
    <s v="CUST1203"/>
    <s v="PROD87"/>
    <s v="STORE4"/>
    <n v="1"/>
    <n v="979.28"/>
    <n v="0.2"/>
    <x v="1"/>
    <n v="979.07999999999993"/>
    <x v="43"/>
    <n v="47"/>
    <x v="0"/>
    <x v="43"/>
    <s v="Iowa"/>
    <s v="USA"/>
    <x v="72"/>
    <x v="3"/>
    <x v="16"/>
    <s v="Aguilar, Horton and Lewis"/>
    <n v="371.38"/>
    <n v="220"/>
    <x v="5"/>
    <x v="2"/>
    <s v="Port Sharon"/>
    <s v="Online"/>
  </r>
  <r>
    <s v="SALE688"/>
    <x v="217"/>
    <s v="CUST1464"/>
    <s v="PROD56"/>
    <s v="STORE7"/>
    <n v="4"/>
    <n v="263.58999999999997"/>
    <n v="0.04"/>
    <x v="0"/>
    <n v="1054.32"/>
    <x v="9"/>
    <n v="45"/>
    <x v="1"/>
    <x v="9"/>
    <s v="Washington"/>
    <s v="USA"/>
    <x v="6"/>
    <x v="3"/>
    <x v="6"/>
    <s v="Hernandez, Kennedy and Porter"/>
    <n v="461.47"/>
    <n v="190"/>
    <x v="4"/>
    <x v="2"/>
    <s v="Williamsfurt"/>
    <s v="Online"/>
  </r>
  <r>
    <s v="SALE689"/>
    <x v="213"/>
    <s v="CUST1002"/>
    <s v="PROD54"/>
    <s v="STORE5"/>
    <n v="1"/>
    <n v="692.75"/>
    <n v="0.11"/>
    <x v="2"/>
    <n v="692.64"/>
    <x v="92"/>
    <n v="29"/>
    <x v="1"/>
    <x v="93"/>
    <s v="Alabama"/>
    <s v="USA"/>
    <x v="59"/>
    <x v="0"/>
    <x v="11"/>
    <s v="Thompson-French"/>
    <n v="434.84"/>
    <n v="185"/>
    <x v="3"/>
    <x v="0"/>
    <s v="New Michaelchester"/>
    <s v="Outlet"/>
  </r>
  <r>
    <s v="SALE690"/>
    <x v="445"/>
    <s v="CUST1163"/>
    <s v="PROD63"/>
    <s v="STORE3"/>
    <n v="3"/>
    <n v="142.83000000000001"/>
    <n v="0.01"/>
    <x v="0"/>
    <n v="428.48"/>
    <x v="298"/>
    <n v="21"/>
    <x v="0"/>
    <x v="296"/>
    <s v="Illinois"/>
    <s v="USA"/>
    <x v="81"/>
    <x v="2"/>
    <x v="18"/>
    <s v="Anderson-Riley"/>
    <n v="266.86"/>
    <n v="458"/>
    <x v="0"/>
    <x v="0"/>
    <s v="Hoodberg"/>
    <s v="Outlet"/>
  </r>
  <r>
    <s v="SALE691"/>
    <x v="446"/>
    <s v="CUST1124"/>
    <s v="PROD22"/>
    <s v="STORE2"/>
    <n v="2"/>
    <n v="419.25"/>
    <n v="0.17"/>
    <x v="1"/>
    <n v="838.33"/>
    <x v="375"/>
    <n v="26"/>
    <x v="0"/>
    <x v="368"/>
    <s v="Illinois"/>
    <s v="USA"/>
    <x v="62"/>
    <x v="0"/>
    <x v="20"/>
    <s v="Flores, Pineda and Rodriguez"/>
    <n v="484.62"/>
    <n v="432"/>
    <x v="17"/>
    <x v="2"/>
    <s v="North Nancyview"/>
    <s v="Outlet"/>
  </r>
  <r>
    <s v="SALE692"/>
    <x v="447"/>
    <s v="CUST1240"/>
    <s v="PROD26"/>
    <s v="STORE19"/>
    <n v="2"/>
    <n v="800.84"/>
    <n v="0.27"/>
    <x v="2"/>
    <n v="1601.41"/>
    <x v="194"/>
    <n v="59"/>
    <x v="1"/>
    <x v="194"/>
    <s v="Michigan"/>
    <s v="USA"/>
    <x v="33"/>
    <x v="1"/>
    <x v="1"/>
    <s v="Reed-Schmidt"/>
    <n v="322.41000000000003"/>
    <n v="213"/>
    <x v="12"/>
    <x v="3"/>
    <s v="Vasquezborough"/>
    <s v="Online"/>
  </r>
  <r>
    <s v="SALE693"/>
    <x v="296"/>
    <s v="CUST1001"/>
    <s v="PROD48"/>
    <s v="STORE2"/>
    <n v="1"/>
    <n v="301.24"/>
    <n v="0.11"/>
    <x v="1"/>
    <n v="301.13"/>
    <x v="281"/>
    <n v="26"/>
    <x v="1"/>
    <x v="280"/>
    <s v="North Dakota"/>
    <s v="USA"/>
    <x v="70"/>
    <x v="1"/>
    <x v="11"/>
    <s v="Byrd, Stewart and Valdez"/>
    <n v="177.98"/>
    <n v="103"/>
    <x v="17"/>
    <x v="2"/>
    <s v="North Nancyview"/>
    <s v="Outlet"/>
  </r>
  <r>
    <s v="SALE694"/>
    <x v="184"/>
    <s v="CUST1288"/>
    <s v="PROD85"/>
    <s v="STORE5"/>
    <n v="2"/>
    <n v="701.49"/>
    <n v="0.09"/>
    <x v="1"/>
    <n v="1402.89"/>
    <x v="283"/>
    <n v="58"/>
    <x v="0"/>
    <x v="282"/>
    <s v="Connecticut"/>
    <s v="USA"/>
    <x v="65"/>
    <x v="4"/>
    <x v="11"/>
    <s v="Richardson-Carrillo"/>
    <n v="119.57"/>
    <n v="210"/>
    <x v="3"/>
    <x v="0"/>
    <s v="New Michaelchester"/>
    <s v="Outlet"/>
  </r>
  <r>
    <s v="SALE695"/>
    <x v="250"/>
    <s v="CUST1351"/>
    <s v="PROD26"/>
    <s v="STORE10"/>
    <n v="4"/>
    <n v="413.48"/>
    <n v="0.02"/>
    <x v="1"/>
    <n v="1653.9"/>
    <x v="376"/>
    <n v="25"/>
    <x v="1"/>
    <x v="369"/>
    <s v="Nebraska"/>
    <s v="USA"/>
    <x v="33"/>
    <x v="1"/>
    <x v="1"/>
    <s v="Reed-Schmidt"/>
    <n v="322.41000000000003"/>
    <n v="213"/>
    <x v="15"/>
    <x v="3"/>
    <s v="East Davidville"/>
    <s v="Online"/>
  </r>
  <r>
    <s v="SALE696"/>
    <x v="425"/>
    <s v="CUST1197"/>
    <s v="PROD8"/>
    <s v="STORE1"/>
    <n v="4"/>
    <n v="167.83"/>
    <n v="0.15"/>
    <x v="0"/>
    <n v="671.17000000000007"/>
    <x v="301"/>
    <n v="45"/>
    <x v="1"/>
    <x v="76"/>
    <s v="Minnesota"/>
    <s v="USA"/>
    <x v="67"/>
    <x v="1"/>
    <x v="1"/>
    <s v="Perez-Johnston"/>
    <n v="439.07"/>
    <n v="142"/>
    <x v="8"/>
    <x v="0"/>
    <s v="Danielmouth"/>
    <s v="Flagship"/>
  </r>
  <r>
    <s v="SALE697"/>
    <x v="448"/>
    <s v="CUST1139"/>
    <s v="PROD15"/>
    <s v="STORE18"/>
    <n v="2"/>
    <n v="669.12"/>
    <n v="0.22"/>
    <x v="0"/>
    <n v="1338.02"/>
    <x v="377"/>
    <n v="32"/>
    <x v="0"/>
    <x v="370"/>
    <s v="Utah"/>
    <s v="USA"/>
    <x v="5"/>
    <x v="1"/>
    <x v="5"/>
    <s v="Thomas LLC"/>
    <n v="465.34"/>
    <n v="301"/>
    <x v="14"/>
    <x v="3"/>
    <s v="East Stevechester"/>
    <s v="Flagship"/>
  </r>
  <r>
    <s v="SALE698"/>
    <x v="89"/>
    <s v="CUST1039"/>
    <s v="PROD37"/>
    <s v="STORE7"/>
    <n v="3"/>
    <n v="346.77"/>
    <n v="0.18"/>
    <x v="1"/>
    <n v="1040.1299999999999"/>
    <x v="274"/>
    <n v="55"/>
    <x v="1"/>
    <x v="273"/>
    <s v="Michigan"/>
    <s v="USA"/>
    <x v="92"/>
    <x v="4"/>
    <x v="15"/>
    <s v="Hogan-Lee"/>
    <n v="353.47"/>
    <n v="214"/>
    <x v="4"/>
    <x v="2"/>
    <s v="Williamsfurt"/>
    <s v="Online"/>
  </r>
  <r>
    <s v="SALE699"/>
    <x v="328"/>
    <s v="CUST1059"/>
    <s v="PROD23"/>
    <s v="STORE19"/>
    <n v="3"/>
    <n v="648.33000000000004"/>
    <n v="0.2"/>
    <x v="2"/>
    <n v="1944.7900000000002"/>
    <x v="356"/>
    <n v="53"/>
    <x v="0"/>
    <x v="351"/>
    <s v="Montana"/>
    <s v="USA"/>
    <x v="34"/>
    <x v="4"/>
    <x v="12"/>
    <s v="Moon, Mora and Santos"/>
    <n v="254.04361702127662"/>
    <n v="360"/>
    <x v="12"/>
    <x v="3"/>
    <s v="Vasquezborough"/>
    <s v="Online"/>
  </r>
  <r>
    <s v="SALE700"/>
    <x v="410"/>
    <s v="CUST1285"/>
    <s v="PROD6"/>
    <s v="STORE2"/>
    <n v="4"/>
    <n v="254.94"/>
    <n v="0.06"/>
    <x v="1"/>
    <n v="1019.7"/>
    <x v="378"/>
    <n v="46"/>
    <x v="1"/>
    <x v="371"/>
    <s v="Massachusetts"/>
    <s v="USA"/>
    <x v="96"/>
    <x v="2"/>
    <x v="18"/>
    <s v="Davidson PLC"/>
    <n v="312.8"/>
    <n v="350"/>
    <x v="17"/>
    <x v="2"/>
    <s v="North Nancyview"/>
    <s v="Outlet"/>
  </r>
  <r>
    <s v="SALE701"/>
    <x v="109"/>
    <s v="CUST1338"/>
    <s v="PROD81"/>
    <s v="STORE4"/>
    <n v="1"/>
    <n v="445.5"/>
    <n v="0.28000000000000003"/>
    <x v="0"/>
    <n v="445.22"/>
    <x v="93"/>
    <n v="46"/>
    <x v="1"/>
    <x v="94"/>
    <s v="Connecticut"/>
    <s v="USA"/>
    <x v="82"/>
    <x v="0"/>
    <x v="20"/>
    <s v="Robinson-Brown"/>
    <n v="285.54000000000002"/>
    <n v="358"/>
    <x v="5"/>
    <x v="2"/>
    <s v="Port Sharon"/>
    <s v="Online"/>
  </r>
  <r>
    <s v="SALE702"/>
    <x v="170"/>
    <s v="CUST1221"/>
    <s v="PROD90"/>
    <s v="STORE4"/>
    <n v="1"/>
    <n v="900.94"/>
    <n v="0.1"/>
    <x v="0"/>
    <n v="900.84"/>
    <x v="69"/>
    <n v="38"/>
    <x v="0"/>
    <x v="70"/>
    <s v="Georgia"/>
    <s v="USA"/>
    <x v="64"/>
    <x v="1"/>
    <x v="11"/>
    <s v="Sharp, Taylor and Rodriguez"/>
    <n v="340.14"/>
    <n v="361"/>
    <x v="5"/>
    <x v="2"/>
    <s v="Port Sharon"/>
    <s v="Online"/>
  </r>
  <r>
    <s v="SALE703"/>
    <x v="449"/>
    <s v="CUST1196"/>
    <s v="PROD15"/>
    <s v="STORE16"/>
    <n v="3"/>
    <n v="262.69"/>
    <n v="0.04"/>
    <x v="1"/>
    <n v="788.03"/>
    <x v="379"/>
    <n v="18"/>
    <x v="1"/>
    <x v="372"/>
    <s v="Alaska"/>
    <s v="USA"/>
    <x v="5"/>
    <x v="1"/>
    <x v="5"/>
    <s v="Thomas LLC"/>
    <n v="465.34"/>
    <n v="301"/>
    <x v="9"/>
    <x v="1"/>
    <s v="New Jimmymouth"/>
    <s v="Flagship"/>
  </r>
  <r>
    <s v="SALE704"/>
    <x v="239"/>
    <s v="CUST1482"/>
    <s v="PROD68"/>
    <s v="STORE2"/>
    <n v="3"/>
    <n v="212.72"/>
    <n v="0.22"/>
    <x v="1"/>
    <n v="637.93999999999994"/>
    <x v="380"/>
    <n v="26"/>
    <x v="0"/>
    <x v="373"/>
    <s v="Kentucky"/>
    <s v="USA"/>
    <x v="88"/>
    <x v="3"/>
    <x v="22"/>
    <s v="Wolfe, Ross and Hester"/>
    <n v="243.7"/>
    <n v="130"/>
    <x v="17"/>
    <x v="2"/>
    <s v="North Nancyview"/>
    <s v="Outlet"/>
  </r>
  <r>
    <s v="SALE705"/>
    <x v="225"/>
    <s v="CUST1151"/>
    <s v="PROD24"/>
    <s v="STORE18"/>
    <n v="4"/>
    <n v="757.9"/>
    <n v="0.22"/>
    <x v="1"/>
    <n v="3031.38"/>
    <x v="381"/>
    <n v="25"/>
    <x v="1"/>
    <x v="374"/>
    <s v="Oregon"/>
    <s v="USA"/>
    <x v="10"/>
    <x v="0"/>
    <x v="9"/>
    <s v="Cook Ltd"/>
    <n v="166.06"/>
    <n v="340"/>
    <x v="14"/>
    <x v="3"/>
    <s v="East Stevechester"/>
    <s v="Flagship"/>
  </r>
  <r>
    <s v="SALE706"/>
    <x v="360"/>
    <s v="CUST1017"/>
    <s v="PROD80"/>
    <s v="STORE17"/>
    <n v="1"/>
    <n v="846.04"/>
    <n v="0.08"/>
    <x v="1"/>
    <n v="845.95999999999992"/>
    <x v="222"/>
    <n v="60"/>
    <x v="1"/>
    <x v="222"/>
    <s v="Georgia"/>
    <s v="USA"/>
    <x v="61"/>
    <x v="3"/>
    <x v="8"/>
    <s v="Allison Ltd"/>
    <n v="143.43"/>
    <n v="58"/>
    <x v="1"/>
    <x v="0"/>
    <s v="Bensonhaven"/>
    <s v="Flagship"/>
  </r>
  <r>
    <s v="SALE707"/>
    <x v="157"/>
    <s v="CUST1159"/>
    <s v="PROD38"/>
    <s v="STORE7"/>
    <n v="3"/>
    <n v="179.7"/>
    <n v="0.17"/>
    <x v="2"/>
    <n v="538.92999999999995"/>
    <x v="285"/>
    <n v="46"/>
    <x v="1"/>
    <x v="283"/>
    <s v="New Jersey"/>
    <s v="USA"/>
    <x v="48"/>
    <x v="0"/>
    <x v="9"/>
    <s v="Sims-Smith"/>
    <n v="135.61000000000001"/>
    <n v="394"/>
    <x v="4"/>
    <x v="2"/>
    <s v="Williamsfurt"/>
    <s v="Online"/>
  </r>
  <r>
    <s v="SALE708"/>
    <x v="423"/>
    <s v="CUST1446"/>
    <s v="PROD31"/>
    <s v="STORE4"/>
    <n v="4"/>
    <n v="681.08"/>
    <n v="0"/>
    <x v="1"/>
    <n v="2724.32"/>
    <x v="382"/>
    <n v="35"/>
    <x v="0"/>
    <x v="375"/>
    <s v="Oklahoma"/>
    <s v="USA"/>
    <x v="45"/>
    <x v="0"/>
    <x v="0"/>
    <s v="Nolan-Snow"/>
    <n v="204.39"/>
    <n v="281"/>
    <x v="5"/>
    <x v="2"/>
    <s v="Port Sharon"/>
    <s v="Online"/>
  </r>
  <r>
    <s v="SALE709"/>
    <x v="336"/>
    <s v="CUST1403"/>
    <s v="PROD4"/>
    <s v="STORE7"/>
    <n v="4"/>
    <n v="723.44"/>
    <n v="0.14000000000000001"/>
    <x v="1"/>
    <n v="2893.6200000000003"/>
    <x v="74"/>
    <n v="34"/>
    <x v="0"/>
    <x v="75"/>
    <s v="Louisiana"/>
    <s v="USA"/>
    <x v="83"/>
    <x v="4"/>
    <x v="14"/>
    <s v="Gonzales-Davis"/>
    <n v="306.45999999999998"/>
    <n v="487"/>
    <x v="4"/>
    <x v="2"/>
    <s v="Williamsfurt"/>
    <s v="Online"/>
  </r>
  <r>
    <s v="SALE710"/>
    <x v="328"/>
    <s v="CUST1126"/>
    <s v="PROD31"/>
    <s v="STORE14"/>
    <n v="4"/>
    <n v="471.89"/>
    <n v="0.12"/>
    <x v="2"/>
    <n v="1887.44"/>
    <x v="56"/>
    <n v="62"/>
    <x v="1"/>
    <x v="56"/>
    <s v="Arizona"/>
    <s v="USA"/>
    <x v="45"/>
    <x v="0"/>
    <x v="0"/>
    <s v="Nolan-Snow"/>
    <n v="204.39"/>
    <n v="281"/>
    <x v="7"/>
    <x v="2"/>
    <s v="Christopherland"/>
    <s v="Outlet"/>
  </r>
  <r>
    <s v="SALE711"/>
    <x v="204"/>
    <s v="CUST1366"/>
    <s v="PROD71"/>
    <s v="STORE17"/>
    <n v="1"/>
    <n v="613.17999999999995"/>
    <n v="0.14000000000000001"/>
    <x v="2"/>
    <n v="613.04"/>
    <x v="300"/>
    <n v="40"/>
    <x v="1"/>
    <x v="298"/>
    <s v="Alabama"/>
    <s v="USA"/>
    <x v="51"/>
    <x v="2"/>
    <x v="4"/>
    <s v="Hopkins Ltd"/>
    <n v="214.32"/>
    <n v="383"/>
    <x v="1"/>
    <x v="0"/>
    <s v="Bensonhaven"/>
    <s v="Flagship"/>
  </r>
  <r>
    <s v="SALE712"/>
    <x v="365"/>
    <s v="CUST1051"/>
    <s v="PROD43"/>
    <s v="STORE4"/>
    <n v="1"/>
    <n v="651.30999999999995"/>
    <n v="0.24"/>
    <x v="1"/>
    <n v="651.06999999999994"/>
    <x v="368"/>
    <n v="23"/>
    <x v="1"/>
    <x v="361"/>
    <s v="West Virginia"/>
    <s v="USA"/>
    <x v="19"/>
    <x v="1"/>
    <x v="3"/>
    <s v="Robinson Inc"/>
    <n v="253.33"/>
    <n v="266"/>
    <x v="5"/>
    <x v="2"/>
    <s v="Port Sharon"/>
    <s v="Online"/>
  </r>
  <r>
    <s v="SALE713"/>
    <x v="348"/>
    <s v="CUST1024"/>
    <s v="PROD3"/>
    <s v="STORE6"/>
    <n v="2"/>
    <n v="635.14"/>
    <n v="0.1"/>
    <x v="2"/>
    <n v="1270.18"/>
    <x v="383"/>
    <n v="40"/>
    <x v="0"/>
    <x v="376"/>
    <s v="Idaho"/>
    <s v="USA"/>
    <x v="58"/>
    <x v="4"/>
    <x v="21"/>
    <s v="Pineda Ltd"/>
    <n v="364.67"/>
    <n v="452"/>
    <x v="16"/>
    <x v="3"/>
    <s v="Port Josephberg"/>
    <s v="Online"/>
  </r>
  <r>
    <s v="SALE714"/>
    <x v="385"/>
    <s v="CUST1380"/>
    <s v="PROD98"/>
    <s v="STORE14"/>
    <n v="4"/>
    <n v="912.61"/>
    <n v="0.14000000000000001"/>
    <x v="0"/>
    <n v="3650.3"/>
    <x v="384"/>
    <n v="23"/>
    <x v="0"/>
    <x v="377"/>
    <s v="Rhode Island"/>
    <s v="USA"/>
    <x v="24"/>
    <x v="1"/>
    <x v="1"/>
    <s v="Flores-King"/>
    <n v="431.67"/>
    <n v="73"/>
    <x v="7"/>
    <x v="2"/>
    <s v="Christopherland"/>
    <s v="Outlet"/>
  </r>
  <r>
    <s v="SALE715"/>
    <x v="156"/>
    <s v="CUST1274"/>
    <s v="PROD47"/>
    <s v="STORE7"/>
    <n v="3"/>
    <n v="79.77"/>
    <n v="0.09"/>
    <x v="0"/>
    <n v="239.22"/>
    <x v="385"/>
    <n v="38"/>
    <x v="0"/>
    <x v="378"/>
    <s v="Vermont"/>
    <s v="USA"/>
    <x v="44"/>
    <x v="2"/>
    <x v="19"/>
    <s v="Cook Inc"/>
    <n v="254.04361702127662"/>
    <n v="431"/>
    <x v="4"/>
    <x v="2"/>
    <s v="Williamsfurt"/>
    <s v="Online"/>
  </r>
  <r>
    <s v="SALE716"/>
    <x v="82"/>
    <s v="CUST1277"/>
    <s v="PROD94"/>
    <s v="STORE15"/>
    <n v="4"/>
    <n v="603.52"/>
    <n v="0.25"/>
    <x v="0"/>
    <n v="2413.83"/>
    <x v="106"/>
    <n v="22"/>
    <x v="1"/>
    <x v="107"/>
    <s v="Colorado"/>
    <s v="USA"/>
    <x v="32"/>
    <x v="2"/>
    <x v="18"/>
    <s v="Hoffman-Williams"/>
    <n v="358.47"/>
    <n v="213"/>
    <x v="10"/>
    <x v="0"/>
    <s v="East Jenniferstad"/>
    <s v="Flagship"/>
  </r>
  <r>
    <s v="SALE717"/>
    <x v="450"/>
    <s v="CUST1077"/>
    <s v="PROD77"/>
    <s v="STORE12"/>
    <n v="4"/>
    <n v="453.12"/>
    <n v="0.23"/>
    <x v="2"/>
    <n v="1812.25"/>
    <x v="258"/>
    <n v="29"/>
    <x v="0"/>
    <x v="257"/>
    <s v="Vermont"/>
    <s v="USA"/>
    <x v="25"/>
    <x v="1"/>
    <x v="5"/>
    <s v="White, Reeves and Woods"/>
    <n v="480.9"/>
    <n v="104"/>
    <x v="18"/>
    <x v="0"/>
    <s v="Sabrinatown"/>
    <s v="Online"/>
  </r>
  <r>
    <s v="SALE718"/>
    <x v="361"/>
    <s v="CUST1497"/>
    <s v="PROD33"/>
    <s v="STORE9"/>
    <n v="2"/>
    <n v="974.35"/>
    <n v="0.15"/>
    <x v="0"/>
    <n v="1948.55"/>
    <x v="386"/>
    <n v="47"/>
    <x v="1"/>
    <x v="379"/>
    <s v="New York"/>
    <s v="USA"/>
    <x v="9"/>
    <x v="3"/>
    <x v="6"/>
    <s v="Weiss-Watson"/>
    <n v="179.77"/>
    <n v="305"/>
    <x v="11"/>
    <x v="2"/>
    <s v="East Johnstad"/>
    <s v="Flagship"/>
  </r>
  <r>
    <s v="SALE719"/>
    <x v="317"/>
    <s v="CUST1476"/>
    <s v="PROD95"/>
    <s v="STORE17"/>
    <n v="4"/>
    <n v="52.35"/>
    <n v="0.23"/>
    <x v="2"/>
    <n v="209.17000000000002"/>
    <x v="22"/>
    <n v="33"/>
    <x v="1"/>
    <x v="22"/>
    <s v="Oklahoma"/>
    <s v="USA"/>
    <x v="98"/>
    <x v="0"/>
    <x v="11"/>
    <s v="Wilson Group"/>
    <n v="60.65"/>
    <n v="75"/>
    <x v="1"/>
    <x v="0"/>
    <s v="Bensonhaven"/>
    <s v="Flagship"/>
  </r>
  <r>
    <s v="SALE720"/>
    <x v="317"/>
    <s v="CUST1370"/>
    <s v="PROD65"/>
    <s v="STORE17"/>
    <n v="3"/>
    <n v="681.58"/>
    <n v="0.23"/>
    <x v="0"/>
    <n v="2044.5100000000002"/>
    <x v="259"/>
    <n v="45"/>
    <x v="0"/>
    <x v="258"/>
    <s v="Indiana"/>
    <s v="USA"/>
    <x v="15"/>
    <x v="0"/>
    <x v="13"/>
    <s v="Montgomery, Benton and Miller"/>
    <n v="240.63"/>
    <n v="423"/>
    <x v="1"/>
    <x v="0"/>
    <s v="Bensonhaven"/>
    <s v="Flagship"/>
  </r>
  <r>
    <s v="SALE721"/>
    <x v="393"/>
    <s v="CUST1177"/>
    <s v="PROD83"/>
    <s v="STORE15"/>
    <n v="3"/>
    <n v="71.23"/>
    <n v="0.03"/>
    <x v="0"/>
    <n v="213.66"/>
    <x v="370"/>
    <n v="55"/>
    <x v="0"/>
    <x v="363"/>
    <s v="Kentucky"/>
    <s v="USA"/>
    <x v="50"/>
    <x v="2"/>
    <x v="18"/>
    <s v="Butler Group"/>
    <n v="254.04361702127662"/>
    <n v="159"/>
    <x v="10"/>
    <x v="0"/>
    <s v="East Jenniferstad"/>
    <s v="Flagship"/>
  </r>
  <r>
    <s v="SALE722"/>
    <x v="411"/>
    <s v="CUST1241"/>
    <s v="PROD15"/>
    <s v="STORE14"/>
    <n v="1"/>
    <n v="31.36"/>
    <n v="0.21"/>
    <x v="2"/>
    <n v="31.15"/>
    <x v="253"/>
    <n v="31"/>
    <x v="0"/>
    <x v="252"/>
    <s v="Virginia"/>
    <s v="USA"/>
    <x v="5"/>
    <x v="1"/>
    <x v="5"/>
    <s v="Thomas LLC"/>
    <n v="465.34"/>
    <n v="301"/>
    <x v="7"/>
    <x v="2"/>
    <s v="Christopherland"/>
    <s v="Outlet"/>
  </r>
  <r>
    <s v="SALE723"/>
    <x v="116"/>
    <s v="CUST1341"/>
    <s v="PROD41"/>
    <s v="STORE13"/>
    <n v="2"/>
    <n v="555.54999999999995"/>
    <n v="0.14000000000000001"/>
    <x v="0"/>
    <n v="1110.9599999999998"/>
    <x v="387"/>
    <n v="56"/>
    <x v="1"/>
    <x v="380"/>
    <s v="Illinois"/>
    <s v="USA"/>
    <x v="89"/>
    <x v="0"/>
    <x v="13"/>
    <s v="Carroll, Long and Mendoza"/>
    <n v="313.26"/>
    <n v="369"/>
    <x v="13"/>
    <x v="3"/>
    <s v="Johnsonville"/>
    <s v="Flagship"/>
  </r>
  <r>
    <s v="SALE724"/>
    <x v="451"/>
    <s v="CUST1251"/>
    <s v="PROD66"/>
    <s v="STORE16"/>
    <n v="4"/>
    <n v="805.99"/>
    <n v="0.06"/>
    <x v="0"/>
    <n v="3223.9"/>
    <x v="242"/>
    <n v="64"/>
    <x v="0"/>
    <x v="241"/>
    <s v="Alabama"/>
    <s v="USA"/>
    <x v="73"/>
    <x v="2"/>
    <x v="4"/>
    <s v="Torres, Spencer and Potter"/>
    <n v="340.39"/>
    <n v="177"/>
    <x v="9"/>
    <x v="1"/>
    <s v="New Jimmymouth"/>
    <s v="Flagship"/>
  </r>
  <r>
    <s v="SALE725"/>
    <x v="452"/>
    <s v="CUST1388"/>
    <s v="PROD71"/>
    <s v="STORE1"/>
    <n v="1"/>
    <n v="506.55"/>
    <n v="0.28000000000000003"/>
    <x v="0"/>
    <n v="506.27000000000004"/>
    <x v="325"/>
    <n v="53"/>
    <x v="0"/>
    <x v="321"/>
    <s v="Missouri"/>
    <s v="USA"/>
    <x v="51"/>
    <x v="2"/>
    <x v="4"/>
    <s v="Hopkins Ltd"/>
    <n v="214.32"/>
    <n v="383"/>
    <x v="8"/>
    <x v="0"/>
    <s v="Danielmouth"/>
    <s v="Flagship"/>
  </r>
  <r>
    <s v="SALE726"/>
    <x v="182"/>
    <s v="CUST1130"/>
    <s v="PROD41"/>
    <s v="STORE11"/>
    <n v="3"/>
    <n v="28.69"/>
    <n v="0.02"/>
    <x v="0"/>
    <n v="86.050000000000011"/>
    <x v="388"/>
    <n v="29"/>
    <x v="0"/>
    <x v="381"/>
    <s v="Connecticut"/>
    <s v="USA"/>
    <x v="89"/>
    <x v="0"/>
    <x v="13"/>
    <s v="Carroll, Long and Mendoza"/>
    <n v="313.26"/>
    <n v="369"/>
    <x v="19"/>
    <x v="2"/>
    <s v="Lake Michael"/>
    <s v="Online"/>
  </r>
  <r>
    <s v="SALE727"/>
    <x v="205"/>
    <s v="CUST1387"/>
    <s v="PROD76"/>
    <s v="STORE4"/>
    <n v="1"/>
    <n v="106.07"/>
    <n v="0.23"/>
    <x v="2"/>
    <n v="105.83999999999999"/>
    <x v="389"/>
    <n v="28"/>
    <x v="1"/>
    <x v="382"/>
    <s v="New Jersey"/>
    <s v="USA"/>
    <x v="3"/>
    <x v="1"/>
    <x v="3"/>
    <s v="Larson Ltd"/>
    <n v="392.89"/>
    <n v="320"/>
    <x v="5"/>
    <x v="2"/>
    <s v="Port Sharon"/>
    <s v="Online"/>
  </r>
  <r>
    <s v="SALE728"/>
    <x v="189"/>
    <s v="CUST1260"/>
    <s v="PROD91"/>
    <s v="STORE0"/>
    <n v="4"/>
    <n v="289.77"/>
    <n v="0.06"/>
    <x v="1"/>
    <n v="1159.02"/>
    <x v="217"/>
    <n v="63"/>
    <x v="1"/>
    <x v="217"/>
    <s v="Arizona"/>
    <s v="USA"/>
    <x v="52"/>
    <x v="4"/>
    <x v="15"/>
    <s v="Smith-Charles"/>
    <n v="438.25"/>
    <n v="496"/>
    <x v="6"/>
    <x v="3"/>
    <s v="Washingtonfurt"/>
    <s v="Flagship"/>
  </r>
  <r>
    <s v="SALE729"/>
    <x v="453"/>
    <s v="CUST1156"/>
    <s v="PROD83"/>
    <s v="STORE18"/>
    <n v="2"/>
    <n v="354.26"/>
    <n v="0.01"/>
    <x v="2"/>
    <n v="708.51"/>
    <x v="306"/>
    <n v="46"/>
    <x v="0"/>
    <x v="303"/>
    <s v="North Dakota"/>
    <s v="USA"/>
    <x v="50"/>
    <x v="2"/>
    <x v="18"/>
    <s v="Butler Group"/>
    <n v="254.04361702127662"/>
    <n v="159"/>
    <x v="14"/>
    <x v="3"/>
    <s v="East Stevechester"/>
    <s v="Flagship"/>
  </r>
  <r>
    <s v="SALE730"/>
    <x v="110"/>
    <s v="CUST1385"/>
    <s v="PROD68"/>
    <s v="STORE14"/>
    <n v="1"/>
    <n v="522.72"/>
    <n v="0.25"/>
    <x v="1"/>
    <n v="522.47"/>
    <x v="390"/>
    <n v="60"/>
    <x v="0"/>
    <x v="383"/>
    <s v="South Carolina"/>
    <s v="USA"/>
    <x v="88"/>
    <x v="3"/>
    <x v="22"/>
    <s v="Wolfe, Ross and Hester"/>
    <n v="243.7"/>
    <n v="130"/>
    <x v="7"/>
    <x v="2"/>
    <s v="Christopherland"/>
    <s v="Outlet"/>
  </r>
  <r>
    <s v="SALE731"/>
    <x v="368"/>
    <s v="CUST1057"/>
    <s v="PROD5"/>
    <s v="STORE9"/>
    <n v="3"/>
    <n v="966.02"/>
    <n v="0.03"/>
    <x v="2"/>
    <n v="2898.0299999999997"/>
    <x v="331"/>
    <n v="43"/>
    <x v="1"/>
    <x v="327"/>
    <s v="Rhode Island"/>
    <s v="USA"/>
    <x v="23"/>
    <x v="4"/>
    <x v="11"/>
    <s v="Baldwin, Garza and Gonzalez"/>
    <n v="261"/>
    <n v="59"/>
    <x v="11"/>
    <x v="2"/>
    <s v="East Johnstad"/>
    <s v="Flagship"/>
  </r>
  <r>
    <s v="SALE732"/>
    <x v="30"/>
    <s v="CUST1224"/>
    <s v="PROD50"/>
    <s v="STORE17"/>
    <n v="1"/>
    <n v="498.61"/>
    <n v="0.04"/>
    <x v="1"/>
    <n v="498.57"/>
    <x v="223"/>
    <n v="29"/>
    <x v="0"/>
    <x v="223"/>
    <s v="Missouri"/>
    <s v="USA"/>
    <x v="57"/>
    <x v="0"/>
    <x v="13"/>
    <s v="Smith-King"/>
    <n v="190.29"/>
    <n v="260"/>
    <x v="1"/>
    <x v="0"/>
    <s v="Bensonhaven"/>
    <s v="Flagship"/>
  </r>
  <r>
    <s v="SALE733"/>
    <x v="454"/>
    <s v="CUST1330"/>
    <s v="PROD42"/>
    <s v="STORE6"/>
    <n v="4"/>
    <n v="758.27"/>
    <n v="0.05"/>
    <x v="1"/>
    <n v="3033.0299999999997"/>
    <x v="391"/>
    <n v="54"/>
    <x v="0"/>
    <x v="384"/>
    <s v="Illinois"/>
    <s v="USA"/>
    <x v="63"/>
    <x v="1"/>
    <x v="11"/>
    <s v="Holmes LLC"/>
    <n v="450.71"/>
    <n v="389"/>
    <x v="16"/>
    <x v="3"/>
    <s v="Port Josephberg"/>
    <s v="Online"/>
  </r>
  <r>
    <s v="SALE734"/>
    <x v="160"/>
    <s v="CUST1198"/>
    <s v="PROD3"/>
    <s v="STORE2"/>
    <n v="2"/>
    <n v="371.03"/>
    <n v="0.23"/>
    <x v="1"/>
    <n v="741.82999999999993"/>
    <x v="226"/>
    <n v="54"/>
    <x v="0"/>
    <x v="226"/>
    <s v="Vermont"/>
    <s v="USA"/>
    <x v="58"/>
    <x v="4"/>
    <x v="21"/>
    <s v="Pineda Ltd"/>
    <n v="364.67"/>
    <n v="452"/>
    <x v="17"/>
    <x v="2"/>
    <s v="North Nancyview"/>
    <s v="Outlet"/>
  </r>
  <r>
    <s v="SALE735"/>
    <x v="95"/>
    <s v="CUST1355"/>
    <s v="PROD91"/>
    <s v="STORE17"/>
    <n v="1"/>
    <n v="230.32"/>
    <n v="0.05"/>
    <x v="2"/>
    <n v="230.26999999999998"/>
    <x v="392"/>
    <n v="20"/>
    <x v="0"/>
    <x v="385"/>
    <s v="Washington"/>
    <s v="USA"/>
    <x v="52"/>
    <x v="4"/>
    <x v="15"/>
    <s v="Smith-Charles"/>
    <n v="438.25"/>
    <n v="496"/>
    <x v="1"/>
    <x v="0"/>
    <s v="Bensonhaven"/>
    <s v="Flagship"/>
  </r>
  <r>
    <s v="SALE736"/>
    <x v="455"/>
    <s v="CUST1342"/>
    <s v="PROD61"/>
    <s v="STORE6"/>
    <n v="2"/>
    <n v="985.43"/>
    <n v="0.28000000000000003"/>
    <x v="2"/>
    <n v="1970.58"/>
    <x v="393"/>
    <n v="30"/>
    <x v="1"/>
    <x v="386"/>
    <s v="Connecticut"/>
    <s v="USA"/>
    <x v="86"/>
    <x v="0"/>
    <x v="20"/>
    <s v="Lopez LLC"/>
    <n v="103.45"/>
    <n v="465"/>
    <x v="16"/>
    <x v="3"/>
    <s v="Port Josephberg"/>
    <s v="Online"/>
  </r>
  <r>
    <s v="SALE737"/>
    <x v="131"/>
    <s v="CUST1422"/>
    <s v="PROD9"/>
    <s v="STORE4"/>
    <n v="2"/>
    <n v="492.5"/>
    <n v="0.3"/>
    <x v="1"/>
    <n v="984.7"/>
    <x v="291"/>
    <n v="42"/>
    <x v="1"/>
    <x v="289"/>
    <s v="Kansas"/>
    <s v="USA"/>
    <x v="93"/>
    <x v="0"/>
    <x v="13"/>
    <s v="Hill PLC"/>
    <n v="495.72"/>
    <n v="323"/>
    <x v="5"/>
    <x v="2"/>
    <s v="Port Sharon"/>
    <s v="Online"/>
  </r>
  <r>
    <s v="SALE738"/>
    <x v="88"/>
    <s v="CUST1364"/>
    <s v="PROD46"/>
    <s v="STORE11"/>
    <n v="2"/>
    <n v="213.69"/>
    <n v="0.28000000000000003"/>
    <x v="1"/>
    <n v="427.1"/>
    <x v="189"/>
    <n v="58"/>
    <x v="0"/>
    <x v="189"/>
    <s v="Arizona"/>
    <s v="USA"/>
    <x v="54"/>
    <x v="4"/>
    <x v="21"/>
    <s v="Kelly, Smith and Perez"/>
    <n v="167.34"/>
    <n v="296"/>
    <x v="19"/>
    <x v="2"/>
    <s v="Lake Michael"/>
    <s v="Online"/>
  </r>
  <r>
    <s v="SALE739"/>
    <x v="59"/>
    <s v="CUST1065"/>
    <s v="PROD20"/>
    <s v="STORE8"/>
    <n v="4"/>
    <n v="618.83000000000004"/>
    <n v="0.08"/>
    <x v="1"/>
    <n v="2475.2400000000002"/>
    <x v="10"/>
    <n v="21"/>
    <x v="1"/>
    <x v="10"/>
    <s v="Nevada"/>
    <s v="USA"/>
    <x v="42"/>
    <x v="0"/>
    <x v="11"/>
    <s v="Soto-Ellis"/>
    <n v="131.51"/>
    <n v="273.49484536082474"/>
    <x v="2"/>
    <x v="1"/>
    <s v="Thompsonborough"/>
    <s v="Online"/>
  </r>
  <r>
    <s v="SALE740"/>
    <x v="154"/>
    <s v="CUST1093"/>
    <s v="PROD59"/>
    <s v="STORE11"/>
    <n v="2"/>
    <n v="81.16"/>
    <n v="0.16"/>
    <x v="1"/>
    <n v="162.16"/>
    <x v="125"/>
    <n v="28"/>
    <x v="1"/>
    <x v="125"/>
    <s v="South Carolina"/>
    <s v="USA"/>
    <x v="4"/>
    <x v="2"/>
    <x v="4"/>
    <s v="Cline-Mccarthy"/>
    <n v="17.309999999999999"/>
    <n v="399"/>
    <x v="19"/>
    <x v="2"/>
    <s v="Lake Michael"/>
    <s v="Online"/>
  </r>
  <r>
    <s v="SALE741"/>
    <x v="364"/>
    <s v="CUST1002"/>
    <s v="PROD86"/>
    <s v="STORE9"/>
    <n v="1"/>
    <n v="431.69"/>
    <n v="0.09"/>
    <x v="0"/>
    <n v="431.6"/>
    <x v="92"/>
    <n v="29"/>
    <x v="1"/>
    <x v="93"/>
    <s v="Alabama"/>
    <s v="USA"/>
    <x v="56"/>
    <x v="3"/>
    <x v="8"/>
    <s v="Taylor, Dodson and Johnston"/>
    <n v="176.07"/>
    <n v="82"/>
    <x v="11"/>
    <x v="2"/>
    <s v="East Johnstad"/>
    <s v="Flagship"/>
  </r>
  <r>
    <s v="SALE742"/>
    <x v="221"/>
    <s v="CUST1405"/>
    <s v="PROD18"/>
    <s v="STORE5"/>
    <n v="3"/>
    <n v="438.65"/>
    <n v="0.28999999999999998"/>
    <x v="1"/>
    <n v="1315.6599999999999"/>
    <x v="130"/>
    <n v="18"/>
    <x v="1"/>
    <x v="130"/>
    <s v="Louisiana"/>
    <s v="USA"/>
    <x v="97"/>
    <x v="4"/>
    <x v="14"/>
    <s v="Guerra-Hendrix"/>
    <n v="254.04361702127662"/>
    <n v="343"/>
    <x v="3"/>
    <x v="0"/>
    <s v="New Michaelchester"/>
    <s v="Outlet"/>
  </r>
  <r>
    <s v="SALE743"/>
    <x v="393"/>
    <s v="CUST1172"/>
    <s v="PROD79"/>
    <s v="STORE3"/>
    <n v="3"/>
    <n v="339.41"/>
    <n v="0.26"/>
    <x v="0"/>
    <n v="1017.97"/>
    <x v="394"/>
    <n v="41"/>
    <x v="1"/>
    <x v="124"/>
    <s v="West Virginia"/>
    <s v="USA"/>
    <x v="29"/>
    <x v="3"/>
    <x v="16"/>
    <s v="Ramirez-Hanson"/>
    <n v="228.53"/>
    <n v="469"/>
    <x v="0"/>
    <x v="0"/>
    <s v="Hoodberg"/>
    <s v="Outlet"/>
  </r>
  <r>
    <s v="SALE744"/>
    <x v="456"/>
    <s v="CUST1470"/>
    <s v="PROD79"/>
    <s v="STORE9"/>
    <n v="4"/>
    <n v="848.47"/>
    <n v="0.21"/>
    <x v="2"/>
    <n v="3393.67"/>
    <x v="44"/>
    <n v="21"/>
    <x v="1"/>
    <x v="44"/>
    <s v="New Hampshire"/>
    <s v="USA"/>
    <x v="29"/>
    <x v="3"/>
    <x v="16"/>
    <s v="Ramirez-Hanson"/>
    <n v="228.53"/>
    <n v="469"/>
    <x v="11"/>
    <x v="2"/>
    <s v="East Johnstad"/>
    <s v="Flagship"/>
  </r>
  <r>
    <s v="SALE745"/>
    <x v="457"/>
    <s v="CUST1192"/>
    <s v="PROD67"/>
    <s v="STORE8"/>
    <n v="1"/>
    <n v="664.87"/>
    <n v="0.08"/>
    <x v="1"/>
    <n v="664.79"/>
    <x v="373"/>
    <n v="26"/>
    <x v="0"/>
    <x v="366"/>
    <s v="Idaho"/>
    <s v="USA"/>
    <x v="22"/>
    <x v="1"/>
    <x v="11"/>
    <s v="Flores-Davis"/>
    <n v="349.17"/>
    <n v="476"/>
    <x v="2"/>
    <x v="1"/>
    <s v="Thompsonborough"/>
    <s v="Online"/>
  </r>
  <r>
    <s v="SALE746"/>
    <x v="456"/>
    <s v="CUST1099"/>
    <s v="PROD24"/>
    <s v="STORE7"/>
    <n v="1"/>
    <n v="412.11"/>
    <n v="0.23"/>
    <x v="1"/>
    <n v="411.88"/>
    <x v="178"/>
    <n v="35"/>
    <x v="0"/>
    <x v="178"/>
    <s v="Tennessee"/>
    <s v="USA"/>
    <x v="10"/>
    <x v="0"/>
    <x v="9"/>
    <s v="Cook Ltd"/>
    <n v="166.06"/>
    <n v="340"/>
    <x v="4"/>
    <x v="2"/>
    <s v="Williamsfurt"/>
    <s v="Online"/>
  </r>
  <r>
    <s v="SALE747"/>
    <x v="120"/>
    <s v="CUST1122"/>
    <s v="PROD94"/>
    <s v="STORE1"/>
    <n v="1"/>
    <n v="126.09"/>
    <n v="0.05"/>
    <x v="2"/>
    <n v="126.04"/>
    <x v="395"/>
    <n v="50"/>
    <x v="0"/>
    <x v="387"/>
    <s v="North Carolina"/>
    <s v="USA"/>
    <x v="32"/>
    <x v="2"/>
    <x v="18"/>
    <s v="Hoffman-Williams"/>
    <n v="358.47"/>
    <n v="213"/>
    <x v="8"/>
    <x v="0"/>
    <s v="Danielmouth"/>
    <s v="Flagship"/>
  </r>
  <r>
    <s v="SALE748"/>
    <x v="207"/>
    <s v="CUST1198"/>
    <s v="PROD67"/>
    <s v="STORE10"/>
    <n v="4"/>
    <n v="602.39"/>
    <n v="0.19"/>
    <x v="2"/>
    <n v="2409.37"/>
    <x v="226"/>
    <n v="54"/>
    <x v="0"/>
    <x v="226"/>
    <s v="Vermont"/>
    <s v="USA"/>
    <x v="22"/>
    <x v="1"/>
    <x v="11"/>
    <s v="Flores-Davis"/>
    <n v="349.17"/>
    <n v="476"/>
    <x v="15"/>
    <x v="3"/>
    <s v="East Davidville"/>
    <s v="Online"/>
  </r>
  <r>
    <s v="SALE749"/>
    <x v="458"/>
    <s v="CUST1325"/>
    <s v="PROD82"/>
    <s v="STORE3"/>
    <n v="3"/>
    <n v="447.69"/>
    <n v="0.02"/>
    <x v="2"/>
    <n v="1343.05"/>
    <x v="87"/>
    <n v="60"/>
    <x v="0"/>
    <x v="88"/>
    <s v="Wisconsin"/>
    <s v="USA"/>
    <x v="74"/>
    <x v="0"/>
    <x v="13"/>
    <s v="Reese-Watson"/>
    <n v="152.91999999999999"/>
    <n v="281"/>
    <x v="0"/>
    <x v="0"/>
    <s v="Hoodberg"/>
    <s v="Outlet"/>
  </r>
  <r>
    <s v="SALE750"/>
    <x v="428"/>
    <s v="CUST1248"/>
    <s v="PROD34"/>
    <s v="STORE3"/>
    <n v="3"/>
    <n v="35.159999999999997"/>
    <n v="0.04"/>
    <x v="2"/>
    <n v="105.43999999999998"/>
    <x v="200"/>
    <n v="19"/>
    <x v="0"/>
    <x v="200"/>
    <s v="Nevada"/>
    <s v="USA"/>
    <x v="13"/>
    <x v="1"/>
    <x v="3"/>
    <s v="Lucero LLC"/>
    <n v="419.28"/>
    <n v="86"/>
    <x v="0"/>
    <x v="0"/>
    <s v="Hoodberg"/>
    <s v="Outlet"/>
  </r>
  <r>
    <s v="SALE751"/>
    <x v="459"/>
    <s v="CUST1330"/>
    <s v="PROD72"/>
    <s v="STORE11"/>
    <n v="2"/>
    <n v="838.59"/>
    <n v="0.18"/>
    <x v="2"/>
    <n v="1677"/>
    <x v="391"/>
    <n v="54"/>
    <x v="0"/>
    <x v="384"/>
    <s v="Illinois"/>
    <s v="USA"/>
    <x v="18"/>
    <x v="0"/>
    <x v="13"/>
    <s v="Davis PLC"/>
    <n v="477.61"/>
    <n v="300"/>
    <x v="19"/>
    <x v="2"/>
    <s v="Lake Michael"/>
    <s v="Online"/>
  </r>
  <r>
    <s v="SALE752"/>
    <x v="118"/>
    <s v="CUST1089"/>
    <s v="PROD59"/>
    <s v="STORE6"/>
    <n v="4"/>
    <n v="867.94"/>
    <n v="0.26"/>
    <x v="1"/>
    <n v="3471.5"/>
    <x v="267"/>
    <n v="43"/>
    <x v="0"/>
    <x v="267"/>
    <s v="Wisconsin"/>
    <s v="USA"/>
    <x v="4"/>
    <x v="2"/>
    <x v="4"/>
    <s v="Cline-Mccarthy"/>
    <n v="17.309999999999999"/>
    <n v="399"/>
    <x v="16"/>
    <x v="3"/>
    <s v="Port Josephberg"/>
    <s v="Online"/>
  </r>
  <r>
    <s v="SALE753"/>
    <x v="341"/>
    <s v="CUST1196"/>
    <s v="PROD39"/>
    <s v="STORE17"/>
    <n v="1"/>
    <n v="623.88"/>
    <n v="0.25"/>
    <x v="0"/>
    <n v="623.63"/>
    <x v="379"/>
    <n v="18"/>
    <x v="1"/>
    <x v="372"/>
    <s v="Alaska"/>
    <s v="USA"/>
    <x v="11"/>
    <x v="1"/>
    <x v="10"/>
    <s v="Cummings and Sons"/>
    <n v="326.06"/>
    <n v="301"/>
    <x v="1"/>
    <x v="0"/>
    <s v="Bensonhaven"/>
    <s v="Flagship"/>
  </r>
  <r>
    <s v="SALE754"/>
    <x v="460"/>
    <s v="CUST1177"/>
    <s v="PROD42"/>
    <s v="STORE14"/>
    <n v="2"/>
    <n v="567.95000000000005"/>
    <n v="0.12"/>
    <x v="1"/>
    <n v="1135.7800000000002"/>
    <x v="370"/>
    <n v="55"/>
    <x v="0"/>
    <x v="363"/>
    <s v="Kentucky"/>
    <s v="USA"/>
    <x v="63"/>
    <x v="1"/>
    <x v="11"/>
    <s v="Holmes LLC"/>
    <n v="450.71"/>
    <n v="389"/>
    <x v="7"/>
    <x v="2"/>
    <s v="Christopherland"/>
    <s v="Outlet"/>
  </r>
  <r>
    <s v="SALE755"/>
    <x v="231"/>
    <s v="CUST1323"/>
    <s v="PROD31"/>
    <s v="STORE18"/>
    <n v="2"/>
    <n v="671.69"/>
    <n v="0.19"/>
    <x v="0"/>
    <n v="1343.19"/>
    <x v="161"/>
    <n v="64"/>
    <x v="1"/>
    <x v="161"/>
    <s v="North Carolina"/>
    <s v="USA"/>
    <x v="45"/>
    <x v="0"/>
    <x v="0"/>
    <s v="Nolan-Snow"/>
    <n v="204.39"/>
    <n v="281"/>
    <x v="14"/>
    <x v="3"/>
    <s v="East Stevechester"/>
    <s v="Flagship"/>
  </r>
  <r>
    <s v="SALE756"/>
    <x v="461"/>
    <s v="CUST1206"/>
    <s v="PROD6"/>
    <s v="STORE7"/>
    <n v="2"/>
    <n v="257.95999999999998"/>
    <n v="0.21"/>
    <x v="1"/>
    <n v="515.70999999999992"/>
    <x v="269"/>
    <n v="26"/>
    <x v="1"/>
    <x v="269"/>
    <s v="Tennessee"/>
    <s v="USA"/>
    <x v="96"/>
    <x v="2"/>
    <x v="18"/>
    <s v="Davidson PLC"/>
    <n v="312.8"/>
    <n v="350"/>
    <x v="4"/>
    <x v="2"/>
    <s v="Williamsfurt"/>
    <s v="Online"/>
  </r>
  <r>
    <s v="SALE757"/>
    <x v="235"/>
    <s v="CUST1204"/>
    <s v="PROD98"/>
    <s v="STORE19"/>
    <n v="4"/>
    <n v="281.48"/>
    <n v="0.27"/>
    <x v="1"/>
    <n v="1125.6500000000001"/>
    <x v="327"/>
    <n v="52"/>
    <x v="0"/>
    <x v="323"/>
    <s v="Virginia"/>
    <s v="USA"/>
    <x v="24"/>
    <x v="1"/>
    <x v="1"/>
    <s v="Flores-King"/>
    <n v="431.67"/>
    <n v="73"/>
    <x v="12"/>
    <x v="3"/>
    <s v="Vasquezborough"/>
    <s v="Online"/>
  </r>
  <r>
    <s v="SALE758"/>
    <x v="462"/>
    <s v="CUST1316"/>
    <s v="PROD20"/>
    <s v="STORE11"/>
    <n v="1"/>
    <n v="202.13"/>
    <n v="0.13"/>
    <x v="2"/>
    <n v="202"/>
    <x v="213"/>
    <n v="34"/>
    <x v="0"/>
    <x v="213"/>
    <s v="Maryland"/>
    <s v="USA"/>
    <x v="42"/>
    <x v="0"/>
    <x v="11"/>
    <s v="Soto-Ellis"/>
    <n v="131.51"/>
    <n v="273.49484536082474"/>
    <x v="19"/>
    <x v="2"/>
    <s v="Lake Michael"/>
    <s v="Online"/>
  </r>
  <r>
    <s v="SALE759"/>
    <x v="463"/>
    <s v="CUST1271"/>
    <s v="PROD74"/>
    <s v="STORE5"/>
    <n v="1"/>
    <n v="370.66"/>
    <n v="0.01"/>
    <x v="1"/>
    <n v="370.65000000000003"/>
    <x v="396"/>
    <n v="64"/>
    <x v="0"/>
    <x v="388"/>
    <s v="Nebraska"/>
    <s v="USA"/>
    <x v="1"/>
    <x v="1"/>
    <x v="1"/>
    <s v="Bruce-Bowen"/>
    <n v="403.71"/>
    <n v="159"/>
    <x v="3"/>
    <x v="0"/>
    <s v="New Michaelchester"/>
    <s v="Outlet"/>
  </r>
  <r>
    <s v="SALE760"/>
    <x v="464"/>
    <s v="CUST1005"/>
    <s v="PROD61"/>
    <s v="STORE12"/>
    <n v="4"/>
    <n v="731.53"/>
    <n v="0.12"/>
    <x v="0"/>
    <n v="2926"/>
    <x v="397"/>
    <n v="24"/>
    <x v="0"/>
    <x v="389"/>
    <s v="Oregon"/>
    <s v="USA"/>
    <x v="86"/>
    <x v="0"/>
    <x v="20"/>
    <s v="Lopez LLC"/>
    <n v="103.45"/>
    <n v="465"/>
    <x v="18"/>
    <x v="0"/>
    <s v="Sabrinatown"/>
    <s v="Online"/>
  </r>
  <r>
    <s v="SALE761"/>
    <x v="160"/>
    <s v="CUST1165"/>
    <s v="PROD78"/>
    <s v="STORE1"/>
    <n v="3"/>
    <n v="468.25"/>
    <n v="7.0000000000000007E-2"/>
    <x v="1"/>
    <n v="1404.68"/>
    <x v="254"/>
    <n v="47"/>
    <x v="1"/>
    <x v="253"/>
    <s v="Illinois"/>
    <s v="USA"/>
    <x v="36"/>
    <x v="3"/>
    <x v="6"/>
    <s v="Hernandez Inc"/>
    <n v="325.26"/>
    <n v="400"/>
    <x v="8"/>
    <x v="0"/>
    <s v="Danielmouth"/>
    <s v="Flagship"/>
  </r>
  <r>
    <s v="SALE762"/>
    <x v="398"/>
    <s v="CUST1001"/>
    <s v="PROD67"/>
    <s v="STORE0"/>
    <n v="1"/>
    <n v="928.72"/>
    <n v="0.1"/>
    <x v="2"/>
    <n v="928.62"/>
    <x v="281"/>
    <n v="26"/>
    <x v="1"/>
    <x v="280"/>
    <s v="North Dakota"/>
    <s v="USA"/>
    <x v="22"/>
    <x v="1"/>
    <x v="11"/>
    <s v="Flores-Davis"/>
    <n v="349.17"/>
    <n v="476"/>
    <x v="6"/>
    <x v="3"/>
    <s v="Washingtonfurt"/>
    <s v="Flagship"/>
  </r>
  <r>
    <s v="SALE763"/>
    <x v="5"/>
    <s v="CUST1101"/>
    <s v="PROD4"/>
    <s v="STORE18"/>
    <n v="3"/>
    <n v="217.22"/>
    <n v="0.06"/>
    <x v="1"/>
    <n v="651.6"/>
    <x v="209"/>
    <n v="29"/>
    <x v="0"/>
    <x v="209"/>
    <s v="Utah"/>
    <s v="USA"/>
    <x v="83"/>
    <x v="4"/>
    <x v="14"/>
    <s v="Gonzales-Davis"/>
    <n v="306.45999999999998"/>
    <n v="487"/>
    <x v="14"/>
    <x v="3"/>
    <s v="East Stevechester"/>
    <s v="Flagship"/>
  </r>
  <r>
    <s v="SALE764"/>
    <x v="142"/>
    <s v="CUST1405"/>
    <s v="PROD24"/>
    <s v="STORE3"/>
    <n v="1"/>
    <n v="387.99"/>
    <n v="0.3"/>
    <x v="0"/>
    <n v="387.69"/>
    <x v="130"/>
    <n v="18"/>
    <x v="1"/>
    <x v="130"/>
    <s v="Louisiana"/>
    <s v="USA"/>
    <x v="10"/>
    <x v="0"/>
    <x v="9"/>
    <s v="Cook Ltd"/>
    <n v="166.06"/>
    <n v="340"/>
    <x v="0"/>
    <x v="0"/>
    <s v="Hoodberg"/>
    <s v="Outlet"/>
  </r>
  <r>
    <s v="SALE765"/>
    <x v="132"/>
    <s v="CUST1476"/>
    <s v="PROD18"/>
    <s v="STORE6"/>
    <n v="4"/>
    <n v="186.24"/>
    <n v="0.23"/>
    <x v="0"/>
    <n v="744.73"/>
    <x v="22"/>
    <n v="33"/>
    <x v="1"/>
    <x v="22"/>
    <s v="Oklahoma"/>
    <s v="USA"/>
    <x v="97"/>
    <x v="4"/>
    <x v="14"/>
    <s v="Guerra-Hendrix"/>
    <n v="254.04361702127662"/>
    <n v="343"/>
    <x v="16"/>
    <x v="3"/>
    <s v="Port Josephberg"/>
    <s v="Online"/>
  </r>
  <r>
    <s v="SALE766"/>
    <x v="146"/>
    <s v="CUST1296"/>
    <s v="PROD40"/>
    <s v="STORE8"/>
    <n v="4"/>
    <n v="609.05999999999995"/>
    <n v="0.22"/>
    <x v="2"/>
    <n v="2436.02"/>
    <x v="270"/>
    <n v="28"/>
    <x v="1"/>
    <x v="149"/>
    <s v="West Virginia"/>
    <s v="USA"/>
    <x v="43"/>
    <x v="1"/>
    <x v="1"/>
    <s v="Taylor-Hart"/>
    <n v="38.520000000000003"/>
    <n v="378"/>
    <x v="2"/>
    <x v="1"/>
    <s v="Thompsonborough"/>
    <s v="Online"/>
  </r>
  <r>
    <s v="SALE767"/>
    <x v="244"/>
    <s v="CUST1437"/>
    <s v="PROD33"/>
    <s v="STORE11"/>
    <n v="1"/>
    <n v="827.91"/>
    <n v="0.21"/>
    <x v="1"/>
    <n v="827.69999999999993"/>
    <x v="167"/>
    <n v="47"/>
    <x v="1"/>
    <x v="167"/>
    <s v="New Hampshire"/>
    <s v="USA"/>
    <x v="9"/>
    <x v="3"/>
    <x v="6"/>
    <s v="Weiss-Watson"/>
    <n v="179.77"/>
    <n v="305"/>
    <x v="19"/>
    <x v="2"/>
    <s v="Lake Michael"/>
    <s v="Online"/>
  </r>
  <r>
    <s v="SALE768"/>
    <x v="40"/>
    <s v="CUST1176"/>
    <s v="PROD83"/>
    <s v="STORE0"/>
    <n v="1"/>
    <n v="303.79000000000002"/>
    <n v="0.24"/>
    <x v="1"/>
    <n v="303.55"/>
    <x v="71"/>
    <n v="48"/>
    <x v="0"/>
    <x v="72"/>
    <s v="Vermont"/>
    <s v="USA"/>
    <x v="50"/>
    <x v="2"/>
    <x v="18"/>
    <s v="Butler Group"/>
    <n v="254.04361702127662"/>
    <n v="159"/>
    <x v="6"/>
    <x v="3"/>
    <s v="Washingtonfurt"/>
    <s v="Flagship"/>
  </r>
  <r>
    <s v="SALE769"/>
    <x v="465"/>
    <s v="CUST1104"/>
    <s v="PROD37"/>
    <s v="STORE6"/>
    <n v="2"/>
    <n v="365.91"/>
    <n v="0.14000000000000001"/>
    <x v="2"/>
    <n v="731.68000000000006"/>
    <x v="252"/>
    <n v="64"/>
    <x v="0"/>
    <x v="251"/>
    <s v="Georgia"/>
    <s v="USA"/>
    <x v="92"/>
    <x v="4"/>
    <x v="15"/>
    <s v="Hogan-Lee"/>
    <n v="353.47"/>
    <n v="214"/>
    <x v="16"/>
    <x v="3"/>
    <s v="Port Josephberg"/>
    <s v="Online"/>
  </r>
  <r>
    <s v="SALE770"/>
    <x v="362"/>
    <s v="CUST1069"/>
    <s v="PROD25"/>
    <s v="STORE17"/>
    <n v="3"/>
    <n v="852.72"/>
    <n v="0.16"/>
    <x v="0"/>
    <n v="2558"/>
    <x v="181"/>
    <n v="24"/>
    <x v="1"/>
    <x v="181"/>
    <s v="New Jersey"/>
    <s v="USA"/>
    <x v="60"/>
    <x v="4"/>
    <x v="11"/>
    <s v="Brown and Sons"/>
    <n v="174.02"/>
    <n v="268"/>
    <x v="1"/>
    <x v="0"/>
    <s v="Bensonhaven"/>
    <s v="Flagship"/>
  </r>
  <r>
    <s v="SALE771"/>
    <x v="385"/>
    <s v="CUST1247"/>
    <s v="PROD10"/>
    <s v="STORE4"/>
    <n v="1"/>
    <n v="768.25"/>
    <n v="0.18"/>
    <x v="0"/>
    <n v="768.07"/>
    <x v="398"/>
    <n v="32"/>
    <x v="0"/>
    <x v="390"/>
    <s v="New Hampshire"/>
    <s v="USA"/>
    <x v="31"/>
    <x v="3"/>
    <x v="8"/>
    <s v="Hamilton Group"/>
    <n v="298.86"/>
    <n v="308"/>
    <x v="5"/>
    <x v="2"/>
    <s v="Port Sharon"/>
    <s v="Online"/>
  </r>
  <r>
    <s v="SALE772"/>
    <x v="466"/>
    <s v="CUST1350"/>
    <s v="PROD92"/>
    <s v="STORE19"/>
    <n v="2"/>
    <n v="318.62"/>
    <n v="0.02"/>
    <x v="2"/>
    <n v="637.22"/>
    <x v="399"/>
    <n v="26"/>
    <x v="0"/>
    <x v="391"/>
    <s v="Iowa"/>
    <s v="USA"/>
    <x v="80"/>
    <x v="3"/>
    <x v="5"/>
    <s v="Green, Powell and Palmer"/>
    <n v="447.43"/>
    <n v="191"/>
    <x v="12"/>
    <x v="3"/>
    <s v="Vasquezborough"/>
    <s v="Online"/>
  </r>
  <r>
    <s v="SALE773"/>
    <x v="467"/>
    <s v="CUST1049"/>
    <s v="PROD76"/>
    <s v="STORE2"/>
    <n v="4"/>
    <n v="402.11"/>
    <n v="0.14000000000000001"/>
    <x v="1"/>
    <n v="1608.3"/>
    <x v="183"/>
    <n v="45"/>
    <x v="1"/>
    <x v="183"/>
    <s v="Ohio"/>
    <s v="USA"/>
    <x v="3"/>
    <x v="1"/>
    <x v="3"/>
    <s v="Larson Ltd"/>
    <n v="392.89"/>
    <n v="320"/>
    <x v="17"/>
    <x v="2"/>
    <s v="North Nancyview"/>
    <s v="Outlet"/>
  </r>
  <r>
    <s v="SALE774"/>
    <x v="391"/>
    <s v="CUST1408"/>
    <s v="PROD84"/>
    <s v="STORE17"/>
    <n v="3"/>
    <n v="846.31"/>
    <n v="0.18"/>
    <x v="2"/>
    <n v="2538.75"/>
    <x v="55"/>
    <n v="36"/>
    <x v="0"/>
    <x v="55"/>
    <s v="New Jersey"/>
    <s v="USA"/>
    <x v="94"/>
    <x v="3"/>
    <x v="22"/>
    <s v="Collins-Stephenson"/>
    <n v="388.46"/>
    <n v="208"/>
    <x v="1"/>
    <x v="0"/>
    <s v="Bensonhaven"/>
    <s v="Flagship"/>
  </r>
  <r>
    <s v="SALE775"/>
    <x v="468"/>
    <s v="CUST1168"/>
    <s v="PROD94"/>
    <s v="STORE14"/>
    <n v="1"/>
    <n v="269.94"/>
    <n v="7.0000000000000007E-2"/>
    <x v="2"/>
    <n v="269.87"/>
    <x v="63"/>
    <n v="36"/>
    <x v="1"/>
    <x v="64"/>
    <s v="Florida"/>
    <s v="USA"/>
    <x v="32"/>
    <x v="2"/>
    <x v="18"/>
    <s v="Hoffman-Williams"/>
    <n v="358.47"/>
    <n v="213"/>
    <x v="7"/>
    <x v="2"/>
    <s v="Christopherland"/>
    <s v="Outlet"/>
  </r>
  <r>
    <s v="SALE776"/>
    <x v="469"/>
    <s v="CUST1241"/>
    <s v="PROD20"/>
    <s v="STORE4"/>
    <n v="3"/>
    <n v="909.25"/>
    <n v="0.28999999999999998"/>
    <x v="2"/>
    <n v="2727.46"/>
    <x v="253"/>
    <n v="31"/>
    <x v="0"/>
    <x v="252"/>
    <s v="Virginia"/>
    <s v="USA"/>
    <x v="42"/>
    <x v="0"/>
    <x v="11"/>
    <s v="Soto-Ellis"/>
    <n v="131.51"/>
    <n v="273.49484536082474"/>
    <x v="5"/>
    <x v="2"/>
    <s v="Port Sharon"/>
    <s v="Online"/>
  </r>
  <r>
    <s v="SALE777"/>
    <x v="316"/>
    <s v="CUST1363"/>
    <s v="PROD91"/>
    <s v="STORE12"/>
    <n v="2"/>
    <n v="229.81"/>
    <n v="0.21"/>
    <x v="2"/>
    <n v="459.41"/>
    <x v="400"/>
    <n v="23"/>
    <x v="0"/>
    <x v="392"/>
    <s v="Ohio"/>
    <s v="USA"/>
    <x v="52"/>
    <x v="4"/>
    <x v="15"/>
    <s v="Smith-Charles"/>
    <n v="438.25"/>
    <n v="496"/>
    <x v="18"/>
    <x v="0"/>
    <s v="Sabrinatown"/>
    <s v="Online"/>
  </r>
  <r>
    <s v="SALE778"/>
    <x v="470"/>
    <s v="CUST1037"/>
    <s v="PROD78"/>
    <s v="STORE15"/>
    <n v="3"/>
    <n v="442.36"/>
    <n v="0.06"/>
    <x v="1"/>
    <n v="1327.02"/>
    <x v="64"/>
    <n v="27"/>
    <x v="1"/>
    <x v="65"/>
    <s v="South Dakota"/>
    <s v="USA"/>
    <x v="36"/>
    <x v="3"/>
    <x v="6"/>
    <s v="Hernandez Inc"/>
    <n v="325.26"/>
    <n v="400"/>
    <x v="10"/>
    <x v="0"/>
    <s v="East Jenniferstad"/>
    <s v="Flagship"/>
  </r>
  <r>
    <s v="SALE779"/>
    <x v="239"/>
    <s v="CUST1239"/>
    <s v="PROD86"/>
    <s v="STORE3"/>
    <n v="3"/>
    <n v="413.74"/>
    <n v="0.01"/>
    <x v="0"/>
    <n v="1241.21"/>
    <x v="19"/>
    <n v="58"/>
    <x v="1"/>
    <x v="19"/>
    <s v="Nevada"/>
    <s v="USA"/>
    <x v="56"/>
    <x v="3"/>
    <x v="8"/>
    <s v="Taylor, Dodson and Johnston"/>
    <n v="176.07"/>
    <n v="82"/>
    <x v="0"/>
    <x v="0"/>
    <s v="Hoodberg"/>
    <s v="Outlet"/>
  </r>
  <r>
    <s v="SALE780"/>
    <x v="471"/>
    <s v="CUST1496"/>
    <s v="PROD89"/>
    <s v="STORE14"/>
    <n v="4"/>
    <n v="79.75"/>
    <n v="0.18"/>
    <x v="1"/>
    <n v="318.82"/>
    <x v="110"/>
    <n v="56"/>
    <x v="0"/>
    <x v="110"/>
    <s v="Ohio"/>
    <s v="USA"/>
    <x v="41"/>
    <x v="2"/>
    <x v="19"/>
    <s v="Taylor-Elliott"/>
    <n v="183.04"/>
    <n v="457"/>
    <x v="7"/>
    <x v="2"/>
    <s v="Christopherland"/>
    <s v="Outlet"/>
  </r>
  <r>
    <s v="SALE781"/>
    <x v="138"/>
    <s v="CUST1495"/>
    <s v="PROD40"/>
    <s v="STORE12"/>
    <n v="4"/>
    <n v="95.06"/>
    <n v="0.03"/>
    <x v="0"/>
    <n v="380.21000000000004"/>
    <x v="179"/>
    <n v="23"/>
    <x v="1"/>
    <x v="179"/>
    <s v="Delaware"/>
    <s v="USA"/>
    <x v="43"/>
    <x v="1"/>
    <x v="1"/>
    <s v="Taylor-Hart"/>
    <n v="38.520000000000003"/>
    <n v="378"/>
    <x v="18"/>
    <x v="0"/>
    <s v="Sabrinatown"/>
    <s v="Online"/>
  </r>
  <r>
    <s v="SALE782"/>
    <x v="472"/>
    <s v="CUST1416"/>
    <s v="PROD98"/>
    <s v="STORE7"/>
    <n v="4"/>
    <n v="107.08"/>
    <n v="0.27"/>
    <x v="2"/>
    <n v="428.05"/>
    <x v="51"/>
    <n v="46"/>
    <x v="0"/>
    <x v="51"/>
    <s v="Wisconsin"/>
    <s v="USA"/>
    <x v="24"/>
    <x v="1"/>
    <x v="1"/>
    <s v="Flores-King"/>
    <n v="431.67"/>
    <n v="73"/>
    <x v="4"/>
    <x v="2"/>
    <s v="Williamsfurt"/>
    <s v="Online"/>
  </r>
  <r>
    <s v="SALE783"/>
    <x v="473"/>
    <s v="CUST1474"/>
    <s v="PROD99"/>
    <s v="STORE18"/>
    <n v="1"/>
    <n v="873.18"/>
    <n v="0.03"/>
    <x v="2"/>
    <n v="873.15"/>
    <x v="401"/>
    <n v="32"/>
    <x v="1"/>
    <x v="393"/>
    <s v="South Dakota"/>
    <s v="USA"/>
    <x v="8"/>
    <x v="3"/>
    <x v="8"/>
    <s v="Campbell Ltd"/>
    <n v="201.41"/>
    <n v="146"/>
    <x v="14"/>
    <x v="3"/>
    <s v="East Stevechester"/>
    <s v="Flagship"/>
  </r>
  <r>
    <s v="SALE784"/>
    <x v="267"/>
    <s v="CUST1377"/>
    <s v="PROD70"/>
    <s v="STORE18"/>
    <n v="1"/>
    <n v="914.75"/>
    <n v="0.1"/>
    <x v="2"/>
    <n v="914.65"/>
    <x v="145"/>
    <n v="39"/>
    <x v="1"/>
    <x v="145"/>
    <s v="Maine"/>
    <s v="USA"/>
    <x v="7"/>
    <x v="3"/>
    <x v="7"/>
    <s v="Duran Group"/>
    <n v="138.05000000000001"/>
    <n v="89"/>
    <x v="14"/>
    <x v="3"/>
    <s v="East Stevechester"/>
    <s v="Flagship"/>
  </r>
  <r>
    <s v="SALE785"/>
    <x v="335"/>
    <s v="CUST1049"/>
    <s v="PROD73"/>
    <s v="STORE13"/>
    <n v="4"/>
    <n v="457.33"/>
    <n v="0.1"/>
    <x v="0"/>
    <n v="1829.22"/>
    <x v="183"/>
    <n v="45"/>
    <x v="1"/>
    <x v="183"/>
    <s v="Ohio"/>
    <s v="USA"/>
    <x v="78"/>
    <x v="0"/>
    <x v="0"/>
    <s v="French Ltd"/>
    <n v="107.06"/>
    <n v="359"/>
    <x v="13"/>
    <x v="3"/>
    <s v="Johnsonville"/>
    <s v="Flagship"/>
  </r>
  <r>
    <s v="SALE786"/>
    <x v="392"/>
    <s v="CUST1292"/>
    <s v="PROD99"/>
    <s v="STORE3"/>
    <n v="3"/>
    <n v="761.88"/>
    <n v="0.23"/>
    <x v="1"/>
    <n v="2285.41"/>
    <x v="402"/>
    <n v="30"/>
    <x v="0"/>
    <x v="394"/>
    <s v="Minnesota"/>
    <s v="USA"/>
    <x v="8"/>
    <x v="3"/>
    <x v="8"/>
    <s v="Campbell Ltd"/>
    <n v="201.41"/>
    <n v="146"/>
    <x v="0"/>
    <x v="0"/>
    <s v="Hoodberg"/>
    <s v="Outlet"/>
  </r>
  <r>
    <s v="SALE787"/>
    <x v="376"/>
    <s v="CUST1177"/>
    <s v="PROD37"/>
    <s v="STORE19"/>
    <n v="4"/>
    <n v="122.87"/>
    <n v="0.13"/>
    <x v="0"/>
    <n v="491.35"/>
    <x v="370"/>
    <n v="55"/>
    <x v="0"/>
    <x v="363"/>
    <s v="Kentucky"/>
    <s v="USA"/>
    <x v="92"/>
    <x v="4"/>
    <x v="15"/>
    <s v="Hogan-Lee"/>
    <n v="353.47"/>
    <n v="214"/>
    <x v="12"/>
    <x v="3"/>
    <s v="Vasquezborough"/>
    <s v="Online"/>
  </r>
  <r>
    <s v="SALE788"/>
    <x v="428"/>
    <s v="CUST1475"/>
    <s v="PROD73"/>
    <s v="STORE4"/>
    <n v="4"/>
    <n v="753"/>
    <n v="0.28000000000000003"/>
    <x v="2"/>
    <n v="3011.72"/>
    <x v="403"/>
    <n v="18"/>
    <x v="1"/>
    <x v="159"/>
    <s v="Vermont"/>
    <s v="USA"/>
    <x v="78"/>
    <x v="0"/>
    <x v="0"/>
    <s v="French Ltd"/>
    <n v="107.06"/>
    <n v="359"/>
    <x v="5"/>
    <x v="2"/>
    <s v="Port Sharon"/>
    <s v="Online"/>
  </r>
  <r>
    <s v="SALE789"/>
    <x v="474"/>
    <s v="CUST1370"/>
    <s v="PROD5"/>
    <s v="STORE5"/>
    <n v="2"/>
    <n v="788.05"/>
    <n v="0.21"/>
    <x v="0"/>
    <n v="1575.8899999999999"/>
    <x v="259"/>
    <n v="45"/>
    <x v="0"/>
    <x v="258"/>
    <s v="Indiana"/>
    <s v="USA"/>
    <x v="23"/>
    <x v="4"/>
    <x v="11"/>
    <s v="Baldwin, Garza and Gonzalez"/>
    <n v="261"/>
    <n v="59"/>
    <x v="3"/>
    <x v="0"/>
    <s v="New Michaelchester"/>
    <s v="Outlet"/>
  </r>
  <r>
    <s v="SALE790"/>
    <x v="13"/>
    <s v="CUST1462"/>
    <s v="PROD82"/>
    <s v="STORE10"/>
    <n v="2"/>
    <n v="807.1"/>
    <n v="0.28999999999999998"/>
    <x v="0"/>
    <n v="1613.91"/>
    <x v="151"/>
    <n v="34"/>
    <x v="1"/>
    <x v="151"/>
    <s v="West Virginia"/>
    <s v="USA"/>
    <x v="74"/>
    <x v="0"/>
    <x v="13"/>
    <s v="Reese-Watson"/>
    <n v="152.91999999999999"/>
    <n v="281"/>
    <x v="15"/>
    <x v="3"/>
    <s v="East Davidville"/>
    <s v="Online"/>
  </r>
  <r>
    <s v="SALE791"/>
    <x v="475"/>
    <s v="CUST1134"/>
    <s v="PROD8"/>
    <s v="STORE1"/>
    <n v="2"/>
    <n v="443.09"/>
    <n v="0.02"/>
    <x v="1"/>
    <n v="886.16"/>
    <x v="210"/>
    <n v="54"/>
    <x v="0"/>
    <x v="210"/>
    <s v="Washington"/>
    <s v="USA"/>
    <x v="67"/>
    <x v="1"/>
    <x v="1"/>
    <s v="Perez-Johnston"/>
    <n v="439.07"/>
    <n v="142"/>
    <x v="8"/>
    <x v="0"/>
    <s v="Danielmouth"/>
    <s v="Flagship"/>
  </r>
  <r>
    <s v="SALE792"/>
    <x v="476"/>
    <s v="CUST1468"/>
    <s v="PROD19"/>
    <s v="STORE15"/>
    <n v="1"/>
    <n v="512.16"/>
    <n v="0.02"/>
    <x v="2"/>
    <n v="512.14"/>
    <x v="227"/>
    <n v="45"/>
    <x v="0"/>
    <x v="227"/>
    <s v="Vermont"/>
    <s v="USA"/>
    <x v="46"/>
    <x v="0"/>
    <x v="20"/>
    <s v="May-Reese"/>
    <n v="21.34"/>
    <n v="65"/>
    <x v="10"/>
    <x v="0"/>
    <s v="East Jenniferstad"/>
    <s v="Flagship"/>
  </r>
  <r>
    <s v="SALE793"/>
    <x v="85"/>
    <s v="CUST1208"/>
    <s v="PROD41"/>
    <s v="STORE18"/>
    <n v="2"/>
    <n v="602.54999999999995"/>
    <n v="0.23"/>
    <x v="2"/>
    <n v="1204.8699999999999"/>
    <x v="123"/>
    <n v="54"/>
    <x v="0"/>
    <x v="264"/>
    <s v="Louisiana"/>
    <s v="USA"/>
    <x v="89"/>
    <x v="0"/>
    <x v="13"/>
    <s v="Carroll, Long and Mendoza"/>
    <n v="313.26"/>
    <n v="369"/>
    <x v="14"/>
    <x v="3"/>
    <s v="East Stevechester"/>
    <s v="Flagship"/>
  </r>
  <r>
    <s v="SALE794"/>
    <x v="142"/>
    <s v="CUST1164"/>
    <s v="PROD42"/>
    <s v="STORE0"/>
    <n v="3"/>
    <n v="846.19"/>
    <n v="0.09"/>
    <x v="2"/>
    <n v="2538.48"/>
    <x v="111"/>
    <n v="39"/>
    <x v="1"/>
    <x v="111"/>
    <s v="Georgia"/>
    <s v="USA"/>
    <x v="63"/>
    <x v="1"/>
    <x v="11"/>
    <s v="Holmes LLC"/>
    <n v="450.71"/>
    <n v="389"/>
    <x v="6"/>
    <x v="3"/>
    <s v="Washingtonfurt"/>
    <s v="Flagship"/>
  </r>
  <r>
    <s v="SALE795"/>
    <x v="359"/>
    <s v="CUST1326"/>
    <s v="PROD69"/>
    <s v="STORE8"/>
    <n v="1"/>
    <n v="506.73"/>
    <n v="0.28999999999999998"/>
    <x v="0"/>
    <n v="506.44"/>
    <x v="214"/>
    <n v="58"/>
    <x v="1"/>
    <x v="214"/>
    <s v="Rhode Island"/>
    <s v="USA"/>
    <x v="20"/>
    <x v="4"/>
    <x v="14"/>
    <s v="Fitzpatrick Ltd"/>
    <n v="218.22"/>
    <n v="224"/>
    <x v="2"/>
    <x v="1"/>
    <s v="Thompsonborough"/>
    <s v="Online"/>
  </r>
  <r>
    <s v="SALE796"/>
    <x v="289"/>
    <s v="CUST1052"/>
    <s v="PROD51"/>
    <s v="STORE16"/>
    <n v="1"/>
    <n v="408.66"/>
    <n v="0.13"/>
    <x v="2"/>
    <n v="408.53000000000003"/>
    <x v="404"/>
    <n v="55"/>
    <x v="0"/>
    <x v="395"/>
    <s v="Minnesota"/>
    <s v="USA"/>
    <x v="69"/>
    <x v="1"/>
    <x v="11"/>
    <s v="Bautista, Green and Hale"/>
    <n v="88.49"/>
    <n v="246"/>
    <x v="9"/>
    <x v="1"/>
    <s v="New Jimmymouth"/>
    <s v="Flagship"/>
  </r>
  <r>
    <s v="SALE797"/>
    <x v="21"/>
    <s v="CUST1110"/>
    <s v="PROD8"/>
    <s v="STORE17"/>
    <n v="3"/>
    <n v="170.48"/>
    <n v="0.06"/>
    <x v="2"/>
    <n v="511.37999999999994"/>
    <x v="405"/>
    <n v="40"/>
    <x v="1"/>
    <x v="396"/>
    <s v="Maryland"/>
    <s v="USA"/>
    <x v="67"/>
    <x v="1"/>
    <x v="1"/>
    <s v="Perez-Johnston"/>
    <n v="439.07"/>
    <n v="142"/>
    <x v="1"/>
    <x v="0"/>
    <s v="Bensonhaven"/>
    <s v="Flagship"/>
  </r>
  <r>
    <s v="SALE798"/>
    <x v="216"/>
    <s v="CUST1097"/>
    <s v="PROD18"/>
    <s v="STORE9"/>
    <n v="1"/>
    <n v="423.48"/>
    <n v="0.18"/>
    <x v="1"/>
    <n v="423.3"/>
    <x v="89"/>
    <n v="36"/>
    <x v="0"/>
    <x v="90"/>
    <s v="South Dakota"/>
    <s v="USA"/>
    <x v="97"/>
    <x v="4"/>
    <x v="14"/>
    <s v="Guerra-Hendrix"/>
    <n v="254.04361702127662"/>
    <n v="343"/>
    <x v="11"/>
    <x v="2"/>
    <s v="East Johnstad"/>
    <s v="Flagship"/>
  </r>
  <r>
    <s v="SALE799"/>
    <x v="64"/>
    <s v="CUST1235"/>
    <s v="PROD92"/>
    <s v="STORE11"/>
    <n v="4"/>
    <n v="23.57"/>
    <n v="0.1"/>
    <x v="0"/>
    <n v="94.18"/>
    <x v="326"/>
    <n v="28"/>
    <x v="1"/>
    <x v="322"/>
    <s v="Delaware"/>
    <s v="USA"/>
    <x v="80"/>
    <x v="3"/>
    <x v="5"/>
    <s v="Green, Powell and Palmer"/>
    <n v="447.43"/>
    <n v="191"/>
    <x v="19"/>
    <x v="2"/>
    <s v="Lake Michael"/>
    <s v="Online"/>
  </r>
  <r>
    <s v="SALE800"/>
    <x v="315"/>
    <s v="CUST1381"/>
    <s v="PROD42"/>
    <s v="STORE18"/>
    <n v="2"/>
    <n v="953.26"/>
    <n v="0.1"/>
    <x v="2"/>
    <n v="1906.42"/>
    <x v="25"/>
    <n v="50"/>
    <x v="0"/>
    <x v="25"/>
    <s v="Alabama"/>
    <s v="USA"/>
    <x v="63"/>
    <x v="1"/>
    <x v="11"/>
    <s v="Holmes LLC"/>
    <n v="450.71"/>
    <n v="389"/>
    <x v="14"/>
    <x v="3"/>
    <s v="East Stevechester"/>
    <s v="Flagship"/>
  </r>
  <r>
    <s v="SALE801"/>
    <x v="477"/>
    <s v="CUST1347"/>
    <s v="PROD73"/>
    <s v="STORE7"/>
    <n v="3"/>
    <n v="405.13"/>
    <n v="0.14000000000000001"/>
    <x v="2"/>
    <n v="1215.2499999999998"/>
    <x v="266"/>
    <n v="39"/>
    <x v="1"/>
    <x v="266"/>
    <s v="Connecticut"/>
    <s v="USA"/>
    <x v="78"/>
    <x v="0"/>
    <x v="0"/>
    <s v="French Ltd"/>
    <n v="107.06"/>
    <n v="359"/>
    <x v="4"/>
    <x v="2"/>
    <s v="Williamsfurt"/>
    <s v="Online"/>
  </r>
  <r>
    <s v="SALE802"/>
    <x v="7"/>
    <s v="CUST1339"/>
    <s v="PROD2"/>
    <s v="STORE4"/>
    <n v="2"/>
    <n v="333.83"/>
    <n v="0.26"/>
    <x v="1"/>
    <n v="667.4"/>
    <x v="348"/>
    <n v="52"/>
    <x v="1"/>
    <x v="343"/>
    <s v="Arizona"/>
    <s v="USA"/>
    <x v="95"/>
    <x v="4"/>
    <x v="21"/>
    <s v="Sims Inc"/>
    <n v="254.04361702127662"/>
    <n v="352"/>
    <x v="5"/>
    <x v="2"/>
    <s v="Port Sharon"/>
    <s v="Online"/>
  </r>
  <r>
    <s v="SALE803"/>
    <x v="478"/>
    <s v="CUST1333"/>
    <s v="PROD91"/>
    <s v="STORE3"/>
    <n v="2"/>
    <n v="727.18"/>
    <n v="0.22"/>
    <x v="1"/>
    <n v="1454.1399999999999"/>
    <x v="202"/>
    <n v="64"/>
    <x v="1"/>
    <x v="202"/>
    <s v="Georgia"/>
    <s v="USA"/>
    <x v="52"/>
    <x v="4"/>
    <x v="15"/>
    <s v="Smith-Charles"/>
    <n v="438.25"/>
    <n v="496"/>
    <x v="0"/>
    <x v="0"/>
    <s v="Hoodberg"/>
    <s v="Outlet"/>
  </r>
  <r>
    <s v="SALE804"/>
    <x v="428"/>
    <s v="CUST1306"/>
    <s v="PROD5"/>
    <s v="STORE10"/>
    <n v="2"/>
    <n v="516.02"/>
    <n v="0.19"/>
    <x v="2"/>
    <n v="1031.8499999999999"/>
    <x v="406"/>
    <n v="44"/>
    <x v="0"/>
    <x v="397"/>
    <s v="Tennessee"/>
    <s v="USA"/>
    <x v="23"/>
    <x v="4"/>
    <x v="11"/>
    <s v="Baldwin, Garza and Gonzalez"/>
    <n v="261"/>
    <n v="59"/>
    <x v="15"/>
    <x v="3"/>
    <s v="East Davidville"/>
    <s v="Online"/>
  </r>
  <r>
    <s v="SALE805"/>
    <x v="191"/>
    <s v="CUST1294"/>
    <s v="PROD42"/>
    <s v="STORE11"/>
    <n v="2"/>
    <n v="705.61"/>
    <n v="0.28000000000000003"/>
    <x v="0"/>
    <n v="1410.94"/>
    <x v="124"/>
    <n v="29"/>
    <x v="0"/>
    <x v="124"/>
    <s v="Montana"/>
    <s v="USA"/>
    <x v="63"/>
    <x v="1"/>
    <x v="11"/>
    <s v="Holmes LLC"/>
    <n v="450.71"/>
    <n v="389"/>
    <x v="19"/>
    <x v="2"/>
    <s v="Lake Michael"/>
    <s v="Online"/>
  </r>
  <r>
    <s v="SALE806"/>
    <x v="479"/>
    <s v="CUST1275"/>
    <s v="PROD84"/>
    <s v="STORE8"/>
    <n v="3"/>
    <n v="654.47"/>
    <n v="0.18"/>
    <x v="2"/>
    <n v="1963.23"/>
    <x v="184"/>
    <n v="22"/>
    <x v="0"/>
    <x v="184"/>
    <s v="Kentucky"/>
    <s v="USA"/>
    <x v="94"/>
    <x v="3"/>
    <x v="22"/>
    <s v="Collins-Stephenson"/>
    <n v="388.46"/>
    <n v="208"/>
    <x v="2"/>
    <x v="1"/>
    <s v="Thompsonborough"/>
    <s v="Online"/>
  </r>
  <r>
    <s v="SALE807"/>
    <x v="480"/>
    <s v="CUST1171"/>
    <s v="PROD88"/>
    <s v="STORE15"/>
    <n v="2"/>
    <n v="315.27"/>
    <n v="0.23"/>
    <x v="0"/>
    <n v="630.30999999999995"/>
    <x v="119"/>
    <n v="44"/>
    <x v="1"/>
    <x v="119"/>
    <s v="Indiana"/>
    <s v="USA"/>
    <x v="12"/>
    <x v="0"/>
    <x v="11"/>
    <s v="Olsen-Daniels"/>
    <n v="131.24"/>
    <n v="232"/>
    <x v="10"/>
    <x v="0"/>
    <s v="East Jenniferstad"/>
    <s v="Flagship"/>
  </r>
  <r>
    <s v="SALE808"/>
    <x v="279"/>
    <s v="CUST1222"/>
    <s v="PROD28"/>
    <s v="STORE2"/>
    <n v="1"/>
    <n v="974.47"/>
    <n v="0.05"/>
    <x v="0"/>
    <n v="974.42000000000007"/>
    <x v="247"/>
    <n v="35"/>
    <x v="0"/>
    <x v="246"/>
    <s v="New Mexico"/>
    <s v="USA"/>
    <x v="77"/>
    <x v="0"/>
    <x v="11"/>
    <s v="Burns-Hansen"/>
    <n v="38.76"/>
    <n v="137"/>
    <x v="17"/>
    <x v="2"/>
    <s v="North Nancyview"/>
    <s v="Outlet"/>
  </r>
  <r>
    <s v="SALE809"/>
    <x v="481"/>
    <s v="CUST1067"/>
    <s v="PROD2"/>
    <s v="STORE4"/>
    <n v="2"/>
    <n v="803.3"/>
    <n v="0.17"/>
    <x v="0"/>
    <n v="1606.4299999999998"/>
    <x v="100"/>
    <n v="58"/>
    <x v="0"/>
    <x v="101"/>
    <s v="Florida"/>
    <s v="USA"/>
    <x v="95"/>
    <x v="4"/>
    <x v="21"/>
    <s v="Sims Inc"/>
    <n v="254.04361702127662"/>
    <n v="352"/>
    <x v="5"/>
    <x v="2"/>
    <s v="Port Sharon"/>
    <s v="Online"/>
  </r>
  <r>
    <s v="SALE810"/>
    <x v="21"/>
    <s v="CUST1013"/>
    <s v="PROD2"/>
    <s v="STORE10"/>
    <n v="4"/>
    <n v="863.87"/>
    <n v="0.21"/>
    <x v="2"/>
    <n v="3455.27"/>
    <x v="198"/>
    <n v="32"/>
    <x v="1"/>
    <x v="198"/>
    <s v="Montana"/>
    <s v="USA"/>
    <x v="95"/>
    <x v="4"/>
    <x v="21"/>
    <s v="Sims Inc"/>
    <n v="254.04361702127662"/>
    <n v="352"/>
    <x v="15"/>
    <x v="3"/>
    <s v="East Davidville"/>
    <s v="Online"/>
  </r>
  <r>
    <s v="SALE811"/>
    <x v="212"/>
    <s v="CUST1469"/>
    <s v="PROD80"/>
    <s v="STORE18"/>
    <n v="1"/>
    <n v="450.11"/>
    <n v="0.17"/>
    <x v="0"/>
    <n v="449.94"/>
    <x v="261"/>
    <n v="19"/>
    <x v="0"/>
    <x v="260"/>
    <s v="Utah"/>
    <s v="USA"/>
    <x v="61"/>
    <x v="3"/>
    <x v="8"/>
    <s v="Allison Ltd"/>
    <n v="143.43"/>
    <n v="58"/>
    <x v="14"/>
    <x v="3"/>
    <s v="East Stevechester"/>
    <s v="Flagship"/>
  </r>
  <r>
    <s v="SALE812"/>
    <x v="40"/>
    <s v="CUST1230"/>
    <s v="PROD68"/>
    <s v="STORE13"/>
    <n v="1"/>
    <n v="289.82"/>
    <n v="0.18"/>
    <x v="2"/>
    <n v="289.64"/>
    <x v="407"/>
    <n v="29"/>
    <x v="0"/>
    <x v="398"/>
    <s v="Florida"/>
    <s v="USA"/>
    <x v="88"/>
    <x v="3"/>
    <x v="22"/>
    <s v="Wolfe, Ross and Hester"/>
    <n v="243.7"/>
    <n v="130"/>
    <x v="13"/>
    <x v="3"/>
    <s v="Johnsonville"/>
    <s v="Flagship"/>
  </r>
  <r>
    <s v="SALE813"/>
    <x v="271"/>
    <s v="CUST1334"/>
    <s v="PROD54"/>
    <s v="STORE10"/>
    <n v="4"/>
    <n v="250.64"/>
    <n v="0.1"/>
    <x v="1"/>
    <n v="1002.4599999999999"/>
    <x v="158"/>
    <n v="50"/>
    <x v="1"/>
    <x v="158"/>
    <s v="Connecticut"/>
    <s v="USA"/>
    <x v="59"/>
    <x v="0"/>
    <x v="11"/>
    <s v="Thompson-French"/>
    <n v="434.84"/>
    <n v="185"/>
    <x v="15"/>
    <x v="3"/>
    <s v="East Davidville"/>
    <s v="Online"/>
  </r>
  <r>
    <s v="SALE814"/>
    <x v="213"/>
    <s v="CUST1287"/>
    <s v="PROD69"/>
    <s v="STORE19"/>
    <n v="4"/>
    <n v="373.49"/>
    <n v="0.16"/>
    <x v="2"/>
    <n v="1493.8"/>
    <x v="85"/>
    <n v="22"/>
    <x v="1"/>
    <x v="86"/>
    <s v="Vermont"/>
    <s v="USA"/>
    <x v="20"/>
    <x v="4"/>
    <x v="14"/>
    <s v="Fitzpatrick Ltd"/>
    <n v="218.22"/>
    <n v="224"/>
    <x v="12"/>
    <x v="3"/>
    <s v="Vasquezborough"/>
    <s v="Online"/>
  </r>
  <r>
    <s v="SALE815"/>
    <x v="287"/>
    <s v="CUST1066"/>
    <s v="PROD3"/>
    <s v="STORE9"/>
    <n v="4"/>
    <n v="348.91"/>
    <n v="0.18"/>
    <x v="1"/>
    <n v="1395.46"/>
    <x v="148"/>
    <n v="27"/>
    <x v="1"/>
    <x v="148"/>
    <s v="New Hampshire"/>
    <s v="USA"/>
    <x v="58"/>
    <x v="4"/>
    <x v="21"/>
    <s v="Pineda Ltd"/>
    <n v="364.67"/>
    <n v="452"/>
    <x v="11"/>
    <x v="2"/>
    <s v="East Johnstad"/>
    <s v="Flagship"/>
  </r>
  <r>
    <s v="SALE816"/>
    <x v="155"/>
    <s v="CUST1110"/>
    <s v="PROD94"/>
    <s v="STORE17"/>
    <n v="4"/>
    <n v="212.96"/>
    <n v="0.17"/>
    <x v="0"/>
    <n v="851.67000000000007"/>
    <x v="405"/>
    <n v="40"/>
    <x v="1"/>
    <x v="396"/>
    <s v="Maryland"/>
    <s v="USA"/>
    <x v="32"/>
    <x v="2"/>
    <x v="18"/>
    <s v="Hoffman-Williams"/>
    <n v="358.47"/>
    <n v="213"/>
    <x v="1"/>
    <x v="0"/>
    <s v="Bensonhaven"/>
    <s v="Flagship"/>
  </r>
  <r>
    <s v="SALE817"/>
    <x v="194"/>
    <s v="CUST1190"/>
    <s v="PROD27"/>
    <s v="STORE19"/>
    <n v="3"/>
    <n v="871.34"/>
    <n v="0.11"/>
    <x v="2"/>
    <n v="2613.91"/>
    <x v="408"/>
    <n v="21"/>
    <x v="0"/>
    <x v="399"/>
    <s v="New York"/>
    <s v="USA"/>
    <x v="16"/>
    <x v="3"/>
    <x v="6"/>
    <s v="Khan, Jones and Paul"/>
    <n v="254.04361702127662"/>
    <n v="378"/>
    <x v="12"/>
    <x v="3"/>
    <s v="Vasquezborough"/>
    <s v="Online"/>
  </r>
  <r>
    <s v="SALE818"/>
    <x v="309"/>
    <s v="CUST1100"/>
    <s v="PROD94"/>
    <s v="STORE0"/>
    <n v="2"/>
    <n v="698.94"/>
    <n v="0.06"/>
    <x v="0"/>
    <n v="1397.8200000000002"/>
    <x v="321"/>
    <n v="53"/>
    <x v="1"/>
    <x v="318"/>
    <s v="Texas"/>
    <s v="USA"/>
    <x v="32"/>
    <x v="2"/>
    <x v="18"/>
    <s v="Hoffman-Williams"/>
    <n v="358.47"/>
    <n v="213"/>
    <x v="6"/>
    <x v="3"/>
    <s v="Washingtonfurt"/>
    <s v="Flagship"/>
  </r>
  <r>
    <s v="SALE819"/>
    <x v="373"/>
    <s v="CUST1316"/>
    <s v="PROD74"/>
    <s v="STORE0"/>
    <n v="1"/>
    <n v="719.94"/>
    <n v="0.23"/>
    <x v="2"/>
    <n v="719.71"/>
    <x v="213"/>
    <n v="34"/>
    <x v="0"/>
    <x v="213"/>
    <s v="Maryland"/>
    <s v="USA"/>
    <x v="1"/>
    <x v="1"/>
    <x v="1"/>
    <s v="Bruce-Bowen"/>
    <n v="403.71"/>
    <n v="159"/>
    <x v="6"/>
    <x v="3"/>
    <s v="Washingtonfurt"/>
    <s v="Flagship"/>
  </r>
  <r>
    <s v="SALE820"/>
    <x v="48"/>
    <s v="CUST1006"/>
    <s v="PROD28"/>
    <s v="STORE4"/>
    <n v="2"/>
    <n v="278.16000000000003"/>
    <n v="0.22"/>
    <x v="1"/>
    <n v="556.1"/>
    <x v="277"/>
    <n v="29"/>
    <x v="1"/>
    <x v="276"/>
    <s v="South Dakota"/>
    <s v="USA"/>
    <x v="77"/>
    <x v="0"/>
    <x v="11"/>
    <s v="Burns-Hansen"/>
    <n v="38.76"/>
    <n v="137"/>
    <x v="5"/>
    <x v="2"/>
    <s v="Port Sharon"/>
    <s v="Online"/>
  </r>
  <r>
    <s v="SALE821"/>
    <x v="482"/>
    <s v="CUST1053"/>
    <s v="PROD49"/>
    <s v="STORE5"/>
    <n v="1"/>
    <n v="678.9"/>
    <n v="0.17"/>
    <x v="0"/>
    <n v="678.73"/>
    <x v="284"/>
    <n v="37"/>
    <x v="1"/>
    <x v="30"/>
    <s v="Michigan"/>
    <s v="USA"/>
    <x v="2"/>
    <x v="2"/>
    <x v="2"/>
    <s v="Sullivan and Sons"/>
    <n v="43.29"/>
    <n v="267"/>
    <x v="3"/>
    <x v="0"/>
    <s v="New Michaelchester"/>
    <s v="Outlet"/>
  </r>
  <r>
    <s v="SALE822"/>
    <x v="296"/>
    <s v="CUST1015"/>
    <s v="PROD25"/>
    <s v="STORE15"/>
    <n v="4"/>
    <n v="94.13"/>
    <n v="0.15"/>
    <x v="0"/>
    <n v="376.37"/>
    <x v="268"/>
    <n v="49"/>
    <x v="1"/>
    <x v="268"/>
    <s v="Washington"/>
    <s v="USA"/>
    <x v="60"/>
    <x v="4"/>
    <x v="11"/>
    <s v="Brown and Sons"/>
    <n v="174.02"/>
    <n v="268"/>
    <x v="10"/>
    <x v="0"/>
    <s v="East Jenniferstad"/>
    <s v="Flagship"/>
  </r>
  <r>
    <s v="SALE823"/>
    <x v="483"/>
    <s v="CUST1441"/>
    <s v="PROD44"/>
    <s v="STORE1"/>
    <n v="4"/>
    <n v="415.02"/>
    <n v="0.01"/>
    <x v="1"/>
    <n v="1660.07"/>
    <x v="409"/>
    <n v="31"/>
    <x v="0"/>
    <x v="400"/>
    <s v="Wisconsin"/>
    <s v="USA"/>
    <x v="38"/>
    <x v="0"/>
    <x v="13"/>
    <s v="Cox Inc"/>
    <n v="167.12"/>
    <n v="316"/>
    <x v="8"/>
    <x v="0"/>
    <s v="Danielmouth"/>
    <s v="Flagship"/>
  </r>
  <r>
    <s v="SALE824"/>
    <x v="484"/>
    <s v="CUST1051"/>
    <s v="PROD11"/>
    <s v="STORE4"/>
    <n v="4"/>
    <n v="780.07"/>
    <n v="0.03"/>
    <x v="0"/>
    <n v="3120.25"/>
    <x v="368"/>
    <n v="23"/>
    <x v="1"/>
    <x v="361"/>
    <s v="West Virginia"/>
    <s v="USA"/>
    <x v="75"/>
    <x v="1"/>
    <x v="11"/>
    <s v="Gibson, Hobbs and Weaver"/>
    <n v="449.4"/>
    <n v="273.49484536082474"/>
    <x v="5"/>
    <x v="2"/>
    <s v="Port Sharon"/>
    <s v="Online"/>
  </r>
  <r>
    <s v="SALE825"/>
    <x v="485"/>
    <s v="CUST1428"/>
    <s v="PROD37"/>
    <s v="STORE15"/>
    <n v="4"/>
    <n v="184.57"/>
    <n v="0.28000000000000003"/>
    <x v="0"/>
    <n v="738"/>
    <x v="154"/>
    <n v="27"/>
    <x v="1"/>
    <x v="154"/>
    <s v="Louisiana"/>
    <s v="USA"/>
    <x v="92"/>
    <x v="4"/>
    <x v="15"/>
    <s v="Hogan-Lee"/>
    <n v="353.47"/>
    <n v="214"/>
    <x v="10"/>
    <x v="0"/>
    <s v="East Jenniferstad"/>
    <s v="Flagship"/>
  </r>
  <r>
    <s v="SALE826"/>
    <x v="486"/>
    <s v="CUST1287"/>
    <s v="PROD65"/>
    <s v="STORE4"/>
    <n v="4"/>
    <n v="277.58"/>
    <n v="0.22"/>
    <x v="1"/>
    <n v="1110.0999999999999"/>
    <x v="85"/>
    <n v="22"/>
    <x v="1"/>
    <x v="86"/>
    <s v="Vermont"/>
    <s v="USA"/>
    <x v="15"/>
    <x v="0"/>
    <x v="13"/>
    <s v="Montgomery, Benton and Miller"/>
    <n v="240.63"/>
    <n v="423"/>
    <x v="5"/>
    <x v="2"/>
    <s v="Port Sharon"/>
    <s v="Online"/>
  </r>
  <r>
    <s v="SALE827"/>
    <x v="480"/>
    <s v="CUST1104"/>
    <s v="PROD31"/>
    <s v="STORE3"/>
    <n v="1"/>
    <n v="36.799999999999997"/>
    <n v="0.18"/>
    <x v="0"/>
    <n v="36.619999999999997"/>
    <x v="252"/>
    <n v="64"/>
    <x v="0"/>
    <x v="251"/>
    <s v="Georgia"/>
    <s v="USA"/>
    <x v="45"/>
    <x v="0"/>
    <x v="0"/>
    <s v="Nolan-Snow"/>
    <n v="204.39"/>
    <n v="281"/>
    <x v="0"/>
    <x v="0"/>
    <s v="Hoodberg"/>
    <s v="Outlet"/>
  </r>
  <r>
    <s v="SALE828"/>
    <x v="203"/>
    <s v="CUST1356"/>
    <s v="PROD88"/>
    <s v="STORE6"/>
    <n v="1"/>
    <n v="539.37"/>
    <n v="0.14000000000000001"/>
    <x v="0"/>
    <n v="539.23"/>
    <x v="410"/>
    <n v="54"/>
    <x v="0"/>
    <x v="401"/>
    <s v="Virginia"/>
    <s v="USA"/>
    <x v="12"/>
    <x v="0"/>
    <x v="11"/>
    <s v="Olsen-Daniels"/>
    <n v="131.24"/>
    <n v="232"/>
    <x v="16"/>
    <x v="3"/>
    <s v="Port Josephberg"/>
    <s v="Online"/>
  </r>
  <r>
    <s v="SALE829"/>
    <x v="451"/>
    <s v="CUST1089"/>
    <s v="PROD20"/>
    <s v="STORE18"/>
    <n v="1"/>
    <n v="27.83"/>
    <n v="0.3"/>
    <x v="1"/>
    <n v="27.529999999999998"/>
    <x v="267"/>
    <n v="43"/>
    <x v="0"/>
    <x v="267"/>
    <s v="Wisconsin"/>
    <s v="USA"/>
    <x v="42"/>
    <x v="0"/>
    <x v="11"/>
    <s v="Soto-Ellis"/>
    <n v="131.51"/>
    <n v="273.49484536082474"/>
    <x v="14"/>
    <x v="3"/>
    <s v="East Stevechester"/>
    <s v="Flagship"/>
  </r>
  <r>
    <s v="SALE830"/>
    <x v="441"/>
    <s v="CUST1283"/>
    <s v="PROD70"/>
    <s v="STORE4"/>
    <n v="3"/>
    <n v="698.72"/>
    <n v="0.28000000000000003"/>
    <x v="2"/>
    <n v="2095.8799999999997"/>
    <x v="411"/>
    <n v="54"/>
    <x v="1"/>
    <x v="402"/>
    <s v="Wyoming"/>
    <s v="USA"/>
    <x v="7"/>
    <x v="3"/>
    <x v="7"/>
    <s v="Duran Group"/>
    <n v="138.05000000000001"/>
    <n v="89"/>
    <x v="5"/>
    <x v="2"/>
    <s v="Port Sharon"/>
    <s v="Online"/>
  </r>
  <r>
    <s v="SALE831"/>
    <x v="487"/>
    <s v="CUST1012"/>
    <s v="PROD76"/>
    <s v="STORE13"/>
    <n v="4"/>
    <n v="528.23"/>
    <n v="0.15"/>
    <x v="2"/>
    <n v="2112.77"/>
    <x v="171"/>
    <n v="55"/>
    <x v="1"/>
    <x v="171"/>
    <s v="Kansas"/>
    <s v="USA"/>
    <x v="3"/>
    <x v="1"/>
    <x v="3"/>
    <s v="Larson Ltd"/>
    <n v="392.89"/>
    <n v="320"/>
    <x v="13"/>
    <x v="3"/>
    <s v="Johnsonville"/>
    <s v="Flagship"/>
  </r>
  <r>
    <s v="SALE832"/>
    <x v="488"/>
    <s v="CUST1492"/>
    <s v="PROD46"/>
    <s v="STORE16"/>
    <n v="2"/>
    <n v="780.9"/>
    <n v="0.24"/>
    <x v="1"/>
    <n v="1561.56"/>
    <x v="36"/>
    <n v="59"/>
    <x v="1"/>
    <x v="36"/>
    <s v="Florida"/>
    <s v="USA"/>
    <x v="54"/>
    <x v="4"/>
    <x v="21"/>
    <s v="Kelly, Smith and Perez"/>
    <n v="167.34"/>
    <n v="296"/>
    <x v="9"/>
    <x v="1"/>
    <s v="New Jimmymouth"/>
    <s v="Flagship"/>
  </r>
  <r>
    <s v="SALE833"/>
    <x v="409"/>
    <s v="CUST1180"/>
    <s v="PROD21"/>
    <s v="STORE14"/>
    <n v="1"/>
    <n v="977.97"/>
    <n v="0.06"/>
    <x v="2"/>
    <n v="977.91000000000008"/>
    <x v="365"/>
    <n v="38"/>
    <x v="0"/>
    <x v="167"/>
    <s v="Maine"/>
    <s v="USA"/>
    <x v="39"/>
    <x v="3"/>
    <x v="7"/>
    <s v="Gardner-Montes"/>
    <n v="123.46"/>
    <n v="76"/>
    <x v="7"/>
    <x v="2"/>
    <s v="Christopherland"/>
    <s v="Outlet"/>
  </r>
  <r>
    <s v="SALE834"/>
    <x v="489"/>
    <s v="CUST1369"/>
    <s v="PROD83"/>
    <s v="STORE12"/>
    <n v="4"/>
    <n v="354.65"/>
    <n v="0.19"/>
    <x v="0"/>
    <n v="1418.4099999999999"/>
    <x v="88"/>
    <n v="20"/>
    <x v="1"/>
    <x v="89"/>
    <s v="Vermont"/>
    <s v="USA"/>
    <x v="50"/>
    <x v="2"/>
    <x v="18"/>
    <s v="Butler Group"/>
    <n v="254.04361702127662"/>
    <n v="159"/>
    <x v="18"/>
    <x v="0"/>
    <s v="Sabrinatown"/>
    <s v="Online"/>
  </r>
  <r>
    <s v="SALE835"/>
    <x v="490"/>
    <s v="CUST1283"/>
    <s v="PROD68"/>
    <s v="STORE19"/>
    <n v="1"/>
    <n v="671.62"/>
    <n v="0.09"/>
    <x v="2"/>
    <n v="671.53"/>
    <x v="411"/>
    <n v="54"/>
    <x v="1"/>
    <x v="402"/>
    <s v="Wyoming"/>
    <s v="USA"/>
    <x v="88"/>
    <x v="3"/>
    <x v="22"/>
    <s v="Wolfe, Ross and Hester"/>
    <n v="243.7"/>
    <n v="130"/>
    <x v="12"/>
    <x v="3"/>
    <s v="Vasquezborough"/>
    <s v="Online"/>
  </r>
  <r>
    <s v="SALE836"/>
    <x v="62"/>
    <s v="CUST1317"/>
    <s v="PROD82"/>
    <s v="STORE3"/>
    <n v="1"/>
    <n v="867.32"/>
    <n v="0.28999999999999998"/>
    <x v="1"/>
    <n v="867.03000000000009"/>
    <x v="350"/>
    <n v="64"/>
    <x v="1"/>
    <x v="345"/>
    <s v="New Hampshire"/>
    <s v="USA"/>
    <x v="74"/>
    <x v="0"/>
    <x v="13"/>
    <s v="Reese-Watson"/>
    <n v="152.91999999999999"/>
    <n v="281"/>
    <x v="0"/>
    <x v="0"/>
    <s v="Hoodberg"/>
    <s v="Outlet"/>
  </r>
  <r>
    <s v="SALE837"/>
    <x v="314"/>
    <s v="CUST1081"/>
    <s v="PROD10"/>
    <s v="STORE12"/>
    <n v="3"/>
    <n v="240.27"/>
    <n v="0.15"/>
    <x v="1"/>
    <n v="720.66000000000008"/>
    <x v="149"/>
    <n v="34"/>
    <x v="1"/>
    <x v="149"/>
    <s v="Arizona"/>
    <s v="USA"/>
    <x v="31"/>
    <x v="3"/>
    <x v="8"/>
    <s v="Hamilton Group"/>
    <n v="298.86"/>
    <n v="308"/>
    <x v="18"/>
    <x v="0"/>
    <s v="Sabrinatown"/>
    <s v="Online"/>
  </r>
  <r>
    <s v="SALE838"/>
    <x v="491"/>
    <s v="CUST1075"/>
    <s v="PROD28"/>
    <s v="STORE16"/>
    <n v="2"/>
    <n v="619.12"/>
    <n v="0.28000000000000003"/>
    <x v="2"/>
    <n v="1237.96"/>
    <x v="177"/>
    <n v="61"/>
    <x v="1"/>
    <x v="177"/>
    <s v="California"/>
    <s v="USA"/>
    <x v="77"/>
    <x v="0"/>
    <x v="11"/>
    <s v="Burns-Hansen"/>
    <n v="38.76"/>
    <n v="137"/>
    <x v="9"/>
    <x v="1"/>
    <s v="New Jimmymouth"/>
    <s v="Flagship"/>
  </r>
  <r>
    <s v="SALE839"/>
    <x v="82"/>
    <s v="CUST1213"/>
    <s v="PROD87"/>
    <s v="STORE0"/>
    <n v="3"/>
    <n v="693.42"/>
    <n v="0.08"/>
    <x v="1"/>
    <n v="2080.1799999999998"/>
    <x v="26"/>
    <n v="42"/>
    <x v="1"/>
    <x v="26"/>
    <s v="North Dakota"/>
    <s v="USA"/>
    <x v="72"/>
    <x v="3"/>
    <x v="16"/>
    <s v="Aguilar, Horton and Lewis"/>
    <n v="371.38"/>
    <n v="220"/>
    <x v="6"/>
    <x v="3"/>
    <s v="Washingtonfurt"/>
    <s v="Flagship"/>
  </r>
  <r>
    <s v="SALE840"/>
    <x v="379"/>
    <s v="CUST1108"/>
    <s v="PROD48"/>
    <s v="STORE10"/>
    <n v="4"/>
    <n v="751.63"/>
    <n v="0.28000000000000003"/>
    <x v="2"/>
    <n v="3006.24"/>
    <x v="139"/>
    <n v="38"/>
    <x v="0"/>
    <x v="139"/>
    <s v="New Hampshire"/>
    <s v="USA"/>
    <x v="70"/>
    <x v="1"/>
    <x v="11"/>
    <s v="Byrd, Stewart and Valdez"/>
    <n v="177.98"/>
    <n v="103"/>
    <x v="15"/>
    <x v="3"/>
    <s v="East Davidville"/>
    <s v="Online"/>
  </r>
  <r>
    <s v="SALE841"/>
    <x v="264"/>
    <s v="CUST1110"/>
    <s v="PROD31"/>
    <s v="STORE15"/>
    <n v="3"/>
    <n v="108.14"/>
    <n v="0.19"/>
    <x v="2"/>
    <n v="324.23"/>
    <x v="405"/>
    <n v="40"/>
    <x v="1"/>
    <x v="396"/>
    <s v="Maryland"/>
    <s v="USA"/>
    <x v="45"/>
    <x v="0"/>
    <x v="0"/>
    <s v="Nolan-Snow"/>
    <n v="204.39"/>
    <n v="281"/>
    <x v="10"/>
    <x v="0"/>
    <s v="East Jenniferstad"/>
    <s v="Flagship"/>
  </r>
  <r>
    <s v="SALE842"/>
    <x v="2"/>
    <s v="CUST1256"/>
    <s v="PROD27"/>
    <s v="STORE4"/>
    <n v="1"/>
    <n v="964.11"/>
    <n v="0.17"/>
    <x v="2"/>
    <n v="963.94"/>
    <x v="141"/>
    <n v="57"/>
    <x v="0"/>
    <x v="141"/>
    <s v="Arkansas"/>
    <s v="USA"/>
    <x v="16"/>
    <x v="3"/>
    <x v="6"/>
    <s v="Khan, Jones and Paul"/>
    <n v="254.04361702127662"/>
    <n v="378"/>
    <x v="5"/>
    <x v="2"/>
    <s v="Port Sharon"/>
    <s v="Online"/>
  </r>
  <r>
    <s v="SALE843"/>
    <x v="492"/>
    <s v="CUST1131"/>
    <s v="PROD19"/>
    <s v="STORE0"/>
    <n v="1"/>
    <n v="346.2"/>
    <n v="0.28999999999999998"/>
    <x v="0"/>
    <n v="345.90999999999997"/>
    <x v="86"/>
    <n v="34"/>
    <x v="1"/>
    <x v="87"/>
    <s v="Alabama"/>
    <s v="USA"/>
    <x v="46"/>
    <x v="0"/>
    <x v="20"/>
    <s v="May-Reese"/>
    <n v="21.34"/>
    <n v="65"/>
    <x v="6"/>
    <x v="3"/>
    <s v="Washingtonfurt"/>
    <s v="Flagship"/>
  </r>
  <r>
    <s v="SALE844"/>
    <x v="333"/>
    <s v="CUST1457"/>
    <s v="PROD43"/>
    <s v="STORE15"/>
    <n v="3"/>
    <n v="791.75"/>
    <n v="0.28999999999999998"/>
    <x v="0"/>
    <n v="2374.96"/>
    <x v="412"/>
    <n v="59"/>
    <x v="0"/>
    <x v="403"/>
    <s v="Kentucky"/>
    <s v="USA"/>
    <x v="19"/>
    <x v="1"/>
    <x v="3"/>
    <s v="Robinson Inc"/>
    <n v="253.33"/>
    <n v="266"/>
    <x v="10"/>
    <x v="0"/>
    <s v="East Jenniferstad"/>
    <s v="Flagship"/>
  </r>
  <r>
    <s v="SALE845"/>
    <x v="493"/>
    <s v="CUST1319"/>
    <s v="PROD39"/>
    <s v="STORE13"/>
    <n v="1"/>
    <n v="529.84"/>
    <n v="0.13"/>
    <x v="1"/>
    <n v="529.71"/>
    <x v="132"/>
    <n v="54"/>
    <x v="0"/>
    <x v="132"/>
    <s v="Mississippi"/>
    <s v="USA"/>
    <x v="11"/>
    <x v="1"/>
    <x v="10"/>
    <s v="Cummings and Sons"/>
    <n v="326.06"/>
    <n v="301"/>
    <x v="13"/>
    <x v="3"/>
    <s v="Johnsonville"/>
    <s v="Flagship"/>
  </r>
  <r>
    <s v="SALE846"/>
    <x v="494"/>
    <s v="CUST1471"/>
    <s v="PROD54"/>
    <s v="STORE3"/>
    <n v="3"/>
    <n v="582.57000000000005"/>
    <n v="0.11"/>
    <x v="1"/>
    <n v="1747.6000000000001"/>
    <x v="197"/>
    <n v="42"/>
    <x v="0"/>
    <x v="197"/>
    <s v="Montana"/>
    <s v="USA"/>
    <x v="59"/>
    <x v="0"/>
    <x v="11"/>
    <s v="Thompson-French"/>
    <n v="434.84"/>
    <n v="185"/>
    <x v="0"/>
    <x v="0"/>
    <s v="Hoodberg"/>
    <s v="Outlet"/>
  </r>
  <r>
    <s v="SALE847"/>
    <x v="495"/>
    <s v="CUST1211"/>
    <s v="PROD95"/>
    <s v="STORE17"/>
    <n v="1"/>
    <n v="219.81"/>
    <n v="0.22"/>
    <x v="2"/>
    <n v="219.59"/>
    <x v="224"/>
    <n v="20"/>
    <x v="1"/>
    <x v="224"/>
    <s v="Delaware"/>
    <s v="USA"/>
    <x v="98"/>
    <x v="0"/>
    <x v="11"/>
    <s v="Wilson Group"/>
    <n v="60.65"/>
    <n v="75"/>
    <x v="1"/>
    <x v="0"/>
    <s v="Bensonhaven"/>
    <s v="Flagship"/>
  </r>
  <r>
    <s v="SALE848"/>
    <x v="223"/>
    <s v="CUST1497"/>
    <s v="PROD70"/>
    <s v="STORE18"/>
    <n v="4"/>
    <n v="883.31"/>
    <n v="0.27"/>
    <x v="0"/>
    <n v="3532.97"/>
    <x v="386"/>
    <n v="47"/>
    <x v="1"/>
    <x v="379"/>
    <s v="New York"/>
    <s v="USA"/>
    <x v="7"/>
    <x v="3"/>
    <x v="7"/>
    <s v="Duran Group"/>
    <n v="138.05000000000001"/>
    <n v="89"/>
    <x v="14"/>
    <x v="3"/>
    <s v="East Stevechester"/>
    <s v="Flagship"/>
  </r>
  <r>
    <s v="SALE849"/>
    <x v="356"/>
    <s v="CUST1234"/>
    <s v="PROD17"/>
    <s v="STORE14"/>
    <n v="4"/>
    <n v="329.06"/>
    <n v="0.04"/>
    <x v="2"/>
    <n v="1316.2"/>
    <x v="240"/>
    <n v="43"/>
    <x v="1"/>
    <x v="239"/>
    <s v="Kansas"/>
    <s v="USA"/>
    <x v="53"/>
    <x v="0"/>
    <x v="11"/>
    <s v="Ford, Murphy and Wilson"/>
    <n v="144.53"/>
    <n v="367"/>
    <x v="7"/>
    <x v="2"/>
    <s v="Christopherland"/>
    <s v="Outlet"/>
  </r>
  <r>
    <s v="SALE850"/>
    <x v="496"/>
    <s v="CUST1105"/>
    <s v="PROD68"/>
    <s v="STORE11"/>
    <n v="1"/>
    <n v="935.78"/>
    <n v="0.03"/>
    <x v="1"/>
    <n v="935.75"/>
    <x v="101"/>
    <n v="50"/>
    <x v="1"/>
    <x v="102"/>
    <s v="Florida"/>
    <s v="USA"/>
    <x v="88"/>
    <x v="3"/>
    <x v="22"/>
    <s v="Wolfe, Ross and Hester"/>
    <n v="243.7"/>
    <n v="130"/>
    <x v="19"/>
    <x v="2"/>
    <s v="Lake Michael"/>
    <s v="Online"/>
  </r>
  <r>
    <s v="SALE851"/>
    <x v="497"/>
    <s v="CUST1320"/>
    <s v="PROD60"/>
    <s v="STORE10"/>
    <n v="4"/>
    <n v="597.79999999999995"/>
    <n v="0.2"/>
    <x v="0"/>
    <n v="2391"/>
    <x v="11"/>
    <n v="34"/>
    <x v="1"/>
    <x v="11"/>
    <s v="Iowa"/>
    <s v="USA"/>
    <x v="17"/>
    <x v="2"/>
    <x v="2"/>
    <s v="Gibson, Green and Lopez"/>
    <n v="482.75"/>
    <n v="444"/>
    <x v="15"/>
    <x v="3"/>
    <s v="East Davidville"/>
    <s v="Online"/>
  </r>
  <r>
    <s v="SALE852"/>
    <x v="345"/>
    <s v="CUST1259"/>
    <s v="PROD13"/>
    <s v="STORE18"/>
    <n v="4"/>
    <n v="266.98"/>
    <n v="0.16"/>
    <x v="0"/>
    <n v="1067.76"/>
    <x v="413"/>
    <n v="32"/>
    <x v="1"/>
    <x v="404"/>
    <s v="Oklahoma"/>
    <s v="USA"/>
    <x v="26"/>
    <x v="1"/>
    <x v="11"/>
    <s v="Dawson-Perkins"/>
    <n v="242.23"/>
    <n v="453"/>
    <x v="14"/>
    <x v="3"/>
    <s v="East Stevechester"/>
    <s v="Flagship"/>
  </r>
  <r>
    <s v="SALE853"/>
    <x v="498"/>
    <s v="CUST1407"/>
    <s v="PROD70"/>
    <s v="STORE15"/>
    <n v="3"/>
    <n v="360.18"/>
    <n v="0.03"/>
    <x v="0"/>
    <n v="1080.51"/>
    <x v="414"/>
    <n v="33"/>
    <x v="0"/>
    <x v="405"/>
    <s v="Maryland"/>
    <s v="USA"/>
    <x v="7"/>
    <x v="3"/>
    <x v="7"/>
    <s v="Duran Group"/>
    <n v="138.05000000000001"/>
    <n v="89"/>
    <x v="10"/>
    <x v="0"/>
    <s v="East Jenniferstad"/>
    <s v="Flagship"/>
  </r>
  <r>
    <s v="SALE854"/>
    <x v="321"/>
    <s v="CUST1363"/>
    <s v="PROD56"/>
    <s v="STORE0"/>
    <n v="3"/>
    <n v="247.41"/>
    <n v="0.05"/>
    <x v="2"/>
    <n v="742.18000000000006"/>
    <x v="400"/>
    <n v="23"/>
    <x v="0"/>
    <x v="392"/>
    <s v="Ohio"/>
    <s v="USA"/>
    <x v="6"/>
    <x v="3"/>
    <x v="6"/>
    <s v="Hernandez, Kennedy and Porter"/>
    <n v="461.47"/>
    <n v="190"/>
    <x v="6"/>
    <x v="3"/>
    <s v="Washingtonfurt"/>
    <s v="Flagship"/>
  </r>
  <r>
    <s v="SALE855"/>
    <x v="163"/>
    <s v="CUST1078"/>
    <s v="PROD45"/>
    <s v="STORE15"/>
    <n v="3"/>
    <n v="674.66"/>
    <n v="0.23"/>
    <x v="0"/>
    <n v="2023.75"/>
    <x v="415"/>
    <n v="21"/>
    <x v="0"/>
    <x v="406"/>
    <s v="Virginia"/>
    <s v="USA"/>
    <x v="49"/>
    <x v="0"/>
    <x v="0"/>
    <s v="Bridges, Banks and Cummings"/>
    <n v="318.91000000000003"/>
    <n v="114"/>
    <x v="10"/>
    <x v="0"/>
    <s v="East Jenniferstad"/>
    <s v="Flagship"/>
  </r>
  <r>
    <s v="SALE856"/>
    <x v="499"/>
    <s v="CUST1415"/>
    <s v="PROD42"/>
    <s v="STORE4"/>
    <n v="1"/>
    <n v="913.98"/>
    <n v="0.27"/>
    <x v="1"/>
    <n v="913.71"/>
    <x v="138"/>
    <n v="26"/>
    <x v="1"/>
    <x v="138"/>
    <s v="Alaska"/>
    <s v="USA"/>
    <x v="63"/>
    <x v="1"/>
    <x v="11"/>
    <s v="Holmes LLC"/>
    <n v="450.71"/>
    <n v="389"/>
    <x v="5"/>
    <x v="2"/>
    <s v="Port Sharon"/>
    <s v="Online"/>
  </r>
  <r>
    <s v="SALE857"/>
    <x v="406"/>
    <s v="CUST1314"/>
    <s v="PROD93"/>
    <s v="STORE10"/>
    <n v="4"/>
    <n v="370.5"/>
    <n v="0.13"/>
    <x v="1"/>
    <n v="1481.87"/>
    <x v="129"/>
    <n v="53"/>
    <x v="1"/>
    <x v="129"/>
    <s v="Washington"/>
    <s v="USA"/>
    <x v="47"/>
    <x v="1"/>
    <x v="3"/>
    <s v="Martin LLC"/>
    <n v="377.52"/>
    <n v="485"/>
    <x v="15"/>
    <x v="3"/>
    <s v="East Davidville"/>
    <s v="Online"/>
  </r>
  <r>
    <s v="SALE858"/>
    <x v="500"/>
    <s v="CUST1358"/>
    <s v="PROD72"/>
    <s v="STORE13"/>
    <n v="1"/>
    <n v="735.1"/>
    <n v="0.1"/>
    <x v="1"/>
    <n v="735"/>
    <x v="236"/>
    <n v="60"/>
    <x v="1"/>
    <x v="235"/>
    <s v="Mississippi"/>
    <s v="USA"/>
    <x v="18"/>
    <x v="0"/>
    <x v="13"/>
    <s v="Davis PLC"/>
    <n v="477.61"/>
    <n v="300"/>
    <x v="13"/>
    <x v="3"/>
    <s v="Johnsonville"/>
    <s v="Flagship"/>
  </r>
  <r>
    <s v="SALE859"/>
    <x v="339"/>
    <s v="CUST1135"/>
    <s v="PROD79"/>
    <s v="STORE2"/>
    <n v="3"/>
    <n v="448.55"/>
    <n v="0.05"/>
    <x v="0"/>
    <n v="1345.6000000000001"/>
    <x v="162"/>
    <n v="33"/>
    <x v="1"/>
    <x v="162"/>
    <s v="Michigan"/>
    <s v="USA"/>
    <x v="29"/>
    <x v="3"/>
    <x v="16"/>
    <s v="Ramirez-Hanson"/>
    <n v="228.53"/>
    <n v="469"/>
    <x v="17"/>
    <x v="2"/>
    <s v="North Nancyview"/>
    <s v="Outlet"/>
  </r>
  <r>
    <s v="SALE860"/>
    <x v="501"/>
    <s v="CUST1059"/>
    <s v="PROD84"/>
    <s v="STORE13"/>
    <n v="3"/>
    <n v="904.96"/>
    <n v="7.0000000000000007E-2"/>
    <x v="2"/>
    <n v="2714.81"/>
    <x v="356"/>
    <n v="53"/>
    <x v="0"/>
    <x v="351"/>
    <s v="Montana"/>
    <s v="USA"/>
    <x v="94"/>
    <x v="3"/>
    <x v="22"/>
    <s v="Collins-Stephenson"/>
    <n v="388.46"/>
    <n v="208"/>
    <x v="13"/>
    <x v="3"/>
    <s v="Johnsonville"/>
    <s v="Flagship"/>
  </r>
  <r>
    <s v="SALE861"/>
    <x v="418"/>
    <s v="CUST1380"/>
    <s v="PROD68"/>
    <s v="STORE13"/>
    <n v="4"/>
    <n v="408.72"/>
    <n v="0.16"/>
    <x v="2"/>
    <n v="1634.72"/>
    <x v="384"/>
    <n v="23"/>
    <x v="0"/>
    <x v="377"/>
    <s v="Rhode Island"/>
    <s v="USA"/>
    <x v="88"/>
    <x v="3"/>
    <x v="22"/>
    <s v="Wolfe, Ross and Hester"/>
    <n v="243.7"/>
    <n v="130"/>
    <x v="13"/>
    <x v="3"/>
    <s v="Johnsonville"/>
    <s v="Flagship"/>
  </r>
  <r>
    <s v="SALE862"/>
    <x v="502"/>
    <s v="CUST1282"/>
    <s v="PROD71"/>
    <s v="STORE3"/>
    <n v="4"/>
    <n v="770.65"/>
    <n v="0.27"/>
    <x v="0"/>
    <n v="3082.33"/>
    <x v="204"/>
    <n v="46"/>
    <x v="1"/>
    <x v="204"/>
    <s v="New Jersey"/>
    <s v="USA"/>
    <x v="51"/>
    <x v="2"/>
    <x v="4"/>
    <s v="Hopkins Ltd"/>
    <n v="214.32"/>
    <n v="383"/>
    <x v="0"/>
    <x v="0"/>
    <s v="Hoodberg"/>
    <s v="Outlet"/>
  </r>
  <r>
    <s v="SALE863"/>
    <x v="503"/>
    <s v="CUST1203"/>
    <s v="PROD30"/>
    <s v="STORE6"/>
    <n v="1"/>
    <n v="649.22"/>
    <n v="0.03"/>
    <x v="2"/>
    <n v="649.19000000000005"/>
    <x v="43"/>
    <n v="47"/>
    <x v="0"/>
    <x v="43"/>
    <s v="Iowa"/>
    <s v="USA"/>
    <x v="37"/>
    <x v="3"/>
    <x v="8"/>
    <s v="Stevens, Fernandez and Martin"/>
    <n v="19.52"/>
    <n v="57"/>
    <x v="16"/>
    <x v="3"/>
    <s v="Port Josephberg"/>
    <s v="Online"/>
  </r>
  <r>
    <s v="SALE864"/>
    <x v="504"/>
    <s v="CUST1348"/>
    <s v="PROD33"/>
    <s v="STORE10"/>
    <n v="2"/>
    <n v="379.78"/>
    <n v="0.2"/>
    <x v="0"/>
    <n v="759.3599999999999"/>
    <x v="14"/>
    <n v="55"/>
    <x v="0"/>
    <x v="14"/>
    <s v="Pennsylvania"/>
    <s v="USA"/>
    <x v="9"/>
    <x v="3"/>
    <x v="6"/>
    <s v="Weiss-Watson"/>
    <n v="179.77"/>
    <n v="305"/>
    <x v="15"/>
    <x v="3"/>
    <s v="East Davidville"/>
    <s v="Online"/>
  </r>
  <r>
    <s v="SALE865"/>
    <x v="505"/>
    <s v="CUST1248"/>
    <s v="PROD43"/>
    <s v="STORE8"/>
    <n v="3"/>
    <n v="924.15"/>
    <n v="0.1"/>
    <x v="1"/>
    <n v="2772.35"/>
    <x v="200"/>
    <n v="19"/>
    <x v="0"/>
    <x v="200"/>
    <s v="Nevada"/>
    <s v="USA"/>
    <x v="19"/>
    <x v="1"/>
    <x v="3"/>
    <s v="Robinson Inc"/>
    <n v="253.33"/>
    <n v="266"/>
    <x v="2"/>
    <x v="1"/>
    <s v="Thompsonborough"/>
    <s v="Online"/>
  </r>
  <r>
    <s v="SALE866"/>
    <x v="506"/>
    <s v="CUST1469"/>
    <s v="PROD45"/>
    <s v="STORE17"/>
    <n v="3"/>
    <n v="144.66999999999999"/>
    <n v="0.28999999999999998"/>
    <x v="2"/>
    <n v="433.71999999999997"/>
    <x v="261"/>
    <n v="19"/>
    <x v="0"/>
    <x v="260"/>
    <s v="Utah"/>
    <s v="USA"/>
    <x v="49"/>
    <x v="0"/>
    <x v="0"/>
    <s v="Bridges, Banks and Cummings"/>
    <n v="318.91000000000003"/>
    <n v="114"/>
    <x v="1"/>
    <x v="0"/>
    <s v="Bensonhaven"/>
    <s v="Flagship"/>
  </r>
  <r>
    <s v="SALE867"/>
    <x v="345"/>
    <s v="CUST1121"/>
    <s v="PROD33"/>
    <s v="STORE15"/>
    <n v="2"/>
    <n v="667.17"/>
    <n v="0.1"/>
    <x v="1"/>
    <n v="1334.24"/>
    <x v="416"/>
    <n v="62"/>
    <x v="0"/>
    <x v="407"/>
    <s v="Hawaii"/>
    <s v="USA"/>
    <x v="9"/>
    <x v="3"/>
    <x v="6"/>
    <s v="Weiss-Watson"/>
    <n v="179.77"/>
    <n v="305"/>
    <x v="10"/>
    <x v="0"/>
    <s v="East Jenniferstad"/>
    <s v="Flagship"/>
  </r>
  <r>
    <s v="SALE868"/>
    <x v="408"/>
    <s v="CUST1402"/>
    <s v="PROD66"/>
    <s v="STORE3"/>
    <n v="1"/>
    <n v="984.6"/>
    <n v="0.22"/>
    <x v="0"/>
    <n v="984.38"/>
    <x v="361"/>
    <n v="31"/>
    <x v="0"/>
    <x v="222"/>
    <s v="Mississippi"/>
    <s v="USA"/>
    <x v="73"/>
    <x v="2"/>
    <x v="4"/>
    <s v="Torres, Spencer and Potter"/>
    <n v="340.39"/>
    <n v="177"/>
    <x v="0"/>
    <x v="0"/>
    <s v="Hoodberg"/>
    <s v="Outlet"/>
  </r>
  <r>
    <s v="SALE869"/>
    <x v="382"/>
    <s v="CUST1279"/>
    <s v="PROD13"/>
    <s v="STORE8"/>
    <n v="1"/>
    <n v="139.29"/>
    <n v="0"/>
    <x v="0"/>
    <n v="139.29"/>
    <x v="417"/>
    <n v="21"/>
    <x v="1"/>
    <x v="408"/>
    <s v="Ohio"/>
    <s v="USA"/>
    <x v="26"/>
    <x v="1"/>
    <x v="11"/>
    <s v="Dawson-Perkins"/>
    <n v="242.23"/>
    <n v="453"/>
    <x v="2"/>
    <x v="1"/>
    <s v="Thompsonborough"/>
    <s v="Online"/>
  </r>
  <r>
    <s v="SALE870"/>
    <x v="404"/>
    <s v="CUST1033"/>
    <s v="PROD16"/>
    <s v="STORE8"/>
    <n v="3"/>
    <n v="459.57"/>
    <n v="0.1"/>
    <x v="2"/>
    <n v="1378.6100000000001"/>
    <x v="152"/>
    <n v="25"/>
    <x v="0"/>
    <x v="152"/>
    <s v="Oklahoma"/>
    <s v="USA"/>
    <x v="30"/>
    <x v="2"/>
    <x v="17"/>
    <s v="Erickson-Green"/>
    <n v="337.42"/>
    <n v="256"/>
    <x v="2"/>
    <x v="1"/>
    <s v="Thompsonborough"/>
    <s v="Online"/>
  </r>
  <r>
    <s v="SALE871"/>
    <x v="29"/>
    <s v="CUST1066"/>
    <s v="PROD40"/>
    <s v="STORE15"/>
    <n v="1"/>
    <n v="517.82000000000005"/>
    <n v="0.28999999999999998"/>
    <x v="0"/>
    <n v="517.53000000000009"/>
    <x v="148"/>
    <n v="27"/>
    <x v="1"/>
    <x v="148"/>
    <s v="New Hampshire"/>
    <s v="USA"/>
    <x v="43"/>
    <x v="1"/>
    <x v="1"/>
    <s v="Taylor-Hart"/>
    <n v="38.520000000000003"/>
    <n v="378"/>
    <x v="10"/>
    <x v="0"/>
    <s v="East Jenniferstad"/>
    <s v="Flagship"/>
  </r>
  <r>
    <s v="SALE872"/>
    <x v="507"/>
    <s v="CUST1379"/>
    <s v="PROD76"/>
    <s v="STORE6"/>
    <n v="4"/>
    <n v="282.45"/>
    <n v="0.28999999999999998"/>
    <x v="2"/>
    <n v="1129.51"/>
    <x v="271"/>
    <n v="34"/>
    <x v="1"/>
    <x v="270"/>
    <s v="Iowa"/>
    <s v="USA"/>
    <x v="3"/>
    <x v="1"/>
    <x v="3"/>
    <s v="Larson Ltd"/>
    <n v="392.89"/>
    <n v="320"/>
    <x v="16"/>
    <x v="3"/>
    <s v="Port Josephberg"/>
    <s v="Online"/>
  </r>
  <r>
    <s v="SALE873"/>
    <x v="400"/>
    <s v="CUST1455"/>
    <s v="PROD87"/>
    <s v="STORE7"/>
    <n v="2"/>
    <n v="386.46"/>
    <n v="0.23"/>
    <x v="2"/>
    <n v="772.68999999999994"/>
    <x v="263"/>
    <n v="54"/>
    <x v="0"/>
    <x v="262"/>
    <s v="Illinois"/>
    <s v="USA"/>
    <x v="72"/>
    <x v="3"/>
    <x v="16"/>
    <s v="Aguilar, Horton and Lewis"/>
    <n v="371.38"/>
    <n v="220"/>
    <x v="4"/>
    <x v="2"/>
    <s v="Williamsfurt"/>
    <s v="Online"/>
  </r>
  <r>
    <s v="SALE874"/>
    <x v="232"/>
    <s v="CUST1195"/>
    <s v="PROD19"/>
    <s v="STORE3"/>
    <n v="1"/>
    <n v="270.45"/>
    <n v="0.15"/>
    <x v="2"/>
    <n v="270.3"/>
    <x v="418"/>
    <n v="60"/>
    <x v="0"/>
    <x v="409"/>
    <s v="Arizona"/>
    <s v="USA"/>
    <x v="46"/>
    <x v="0"/>
    <x v="20"/>
    <s v="May-Reese"/>
    <n v="21.34"/>
    <n v="65"/>
    <x v="0"/>
    <x v="0"/>
    <s v="Hoodberg"/>
    <s v="Outlet"/>
  </r>
  <r>
    <s v="SALE875"/>
    <x v="508"/>
    <s v="CUST1041"/>
    <s v="PROD76"/>
    <s v="STORE10"/>
    <n v="4"/>
    <n v="762.94"/>
    <n v="0.09"/>
    <x v="2"/>
    <n v="3051.67"/>
    <x v="94"/>
    <n v="21"/>
    <x v="0"/>
    <x v="95"/>
    <s v="Alaska"/>
    <s v="USA"/>
    <x v="3"/>
    <x v="1"/>
    <x v="3"/>
    <s v="Larson Ltd"/>
    <n v="392.89"/>
    <n v="320"/>
    <x v="15"/>
    <x v="3"/>
    <s v="East Davidville"/>
    <s v="Online"/>
  </r>
  <r>
    <s v="SALE876"/>
    <x v="495"/>
    <s v="CUST1494"/>
    <s v="PROD41"/>
    <s v="STORE13"/>
    <n v="1"/>
    <n v="409.03"/>
    <n v="0.25"/>
    <x v="2"/>
    <n v="408.78"/>
    <x v="186"/>
    <n v="21"/>
    <x v="0"/>
    <x v="186"/>
    <s v="Texas"/>
    <s v="USA"/>
    <x v="89"/>
    <x v="0"/>
    <x v="13"/>
    <s v="Carroll, Long and Mendoza"/>
    <n v="313.26"/>
    <n v="369"/>
    <x v="13"/>
    <x v="3"/>
    <s v="Johnsonville"/>
    <s v="Flagship"/>
  </r>
  <r>
    <s v="SALE877"/>
    <x v="168"/>
    <s v="CUST1219"/>
    <s v="PROD96"/>
    <s v="STORE18"/>
    <n v="2"/>
    <n v="891.13"/>
    <n v="0.13"/>
    <x v="0"/>
    <n v="1782.1299999999999"/>
    <x v="208"/>
    <n v="47"/>
    <x v="1"/>
    <x v="208"/>
    <s v="New Jersey"/>
    <s v="USA"/>
    <x v="99"/>
    <x v="4"/>
    <x v="21"/>
    <s v="Phillips and Sons"/>
    <n v="358.47"/>
    <n v="143"/>
    <x v="14"/>
    <x v="3"/>
    <s v="East Stevechester"/>
    <s v="Flagship"/>
  </r>
  <r>
    <s v="SALE878"/>
    <x v="31"/>
    <s v="CUST1032"/>
    <s v="PROD92"/>
    <s v="STORE16"/>
    <n v="1"/>
    <n v="553.38"/>
    <n v="0.21"/>
    <x v="1"/>
    <n v="553.16999999999996"/>
    <x v="324"/>
    <n v="48"/>
    <x v="1"/>
    <x v="320"/>
    <s v="Arizona"/>
    <s v="USA"/>
    <x v="80"/>
    <x v="3"/>
    <x v="5"/>
    <s v="Green, Powell and Palmer"/>
    <n v="447.43"/>
    <n v="191"/>
    <x v="9"/>
    <x v="1"/>
    <s v="New Jimmymouth"/>
    <s v="Flagship"/>
  </r>
  <r>
    <s v="SALE879"/>
    <x v="374"/>
    <s v="CUST1160"/>
    <s v="PROD85"/>
    <s v="STORE13"/>
    <n v="2"/>
    <n v="652.29999999999995"/>
    <n v="0.16"/>
    <x v="2"/>
    <n v="1304.4399999999998"/>
    <x v="316"/>
    <n v="41"/>
    <x v="1"/>
    <x v="313"/>
    <s v="North Carolina"/>
    <s v="USA"/>
    <x v="65"/>
    <x v="4"/>
    <x v="11"/>
    <s v="Richardson-Carrillo"/>
    <n v="119.57"/>
    <n v="210"/>
    <x v="13"/>
    <x v="3"/>
    <s v="Johnsonville"/>
    <s v="Flagship"/>
  </r>
  <r>
    <s v="SALE880"/>
    <x v="509"/>
    <s v="CUST1122"/>
    <s v="PROD42"/>
    <s v="STORE9"/>
    <n v="4"/>
    <n v="194.36"/>
    <n v="0.18"/>
    <x v="2"/>
    <n v="777.2600000000001"/>
    <x v="395"/>
    <n v="50"/>
    <x v="0"/>
    <x v="387"/>
    <s v="North Carolina"/>
    <s v="USA"/>
    <x v="63"/>
    <x v="1"/>
    <x v="11"/>
    <s v="Holmes LLC"/>
    <n v="450.71"/>
    <n v="389"/>
    <x v="11"/>
    <x v="2"/>
    <s v="East Johnstad"/>
    <s v="Flagship"/>
  </r>
  <r>
    <s v="SALE881"/>
    <x v="510"/>
    <s v="CUST1153"/>
    <s v="PROD92"/>
    <s v="STORE1"/>
    <n v="3"/>
    <n v="476.37"/>
    <n v="0.21"/>
    <x v="2"/>
    <n v="1428.9"/>
    <x v="174"/>
    <n v="31"/>
    <x v="0"/>
    <x v="174"/>
    <s v="North Dakota"/>
    <s v="USA"/>
    <x v="80"/>
    <x v="3"/>
    <x v="5"/>
    <s v="Green, Powell and Palmer"/>
    <n v="447.43"/>
    <n v="191"/>
    <x v="8"/>
    <x v="0"/>
    <s v="Danielmouth"/>
    <s v="Flagship"/>
  </r>
  <r>
    <s v="SALE882"/>
    <x v="398"/>
    <s v="CUST1365"/>
    <s v="PROD40"/>
    <s v="STORE5"/>
    <n v="3"/>
    <n v="174.57"/>
    <n v="0"/>
    <x v="1"/>
    <n v="523.71"/>
    <x v="315"/>
    <n v="63"/>
    <x v="1"/>
    <x v="312"/>
    <s v="Alaska"/>
    <s v="USA"/>
    <x v="43"/>
    <x v="1"/>
    <x v="1"/>
    <s v="Taylor-Hart"/>
    <n v="38.520000000000003"/>
    <n v="378"/>
    <x v="3"/>
    <x v="0"/>
    <s v="New Michaelchester"/>
    <s v="Outlet"/>
  </r>
  <r>
    <s v="SALE883"/>
    <x v="455"/>
    <s v="CUST1119"/>
    <s v="PROD85"/>
    <s v="STORE0"/>
    <n v="3"/>
    <n v="762"/>
    <n v="0.02"/>
    <x v="1"/>
    <n v="2285.98"/>
    <x v="96"/>
    <n v="40"/>
    <x v="0"/>
    <x v="97"/>
    <s v="Tennessee"/>
    <s v="USA"/>
    <x v="65"/>
    <x v="4"/>
    <x v="11"/>
    <s v="Richardson-Carrillo"/>
    <n v="119.57"/>
    <n v="210"/>
    <x v="6"/>
    <x v="3"/>
    <s v="Washingtonfurt"/>
    <s v="Flagship"/>
  </r>
  <r>
    <s v="SALE884"/>
    <x v="511"/>
    <s v="CUST1425"/>
    <s v="PROD72"/>
    <s v="STORE19"/>
    <n v="1"/>
    <n v="44.08"/>
    <n v="0.05"/>
    <x v="0"/>
    <n v="44.03"/>
    <x v="351"/>
    <n v="40"/>
    <x v="0"/>
    <x v="346"/>
    <s v="Utah"/>
    <s v="USA"/>
    <x v="18"/>
    <x v="0"/>
    <x v="13"/>
    <s v="Davis PLC"/>
    <n v="477.61"/>
    <n v="300"/>
    <x v="12"/>
    <x v="3"/>
    <s v="Vasquezborough"/>
    <s v="Online"/>
  </r>
  <r>
    <s v="SALE885"/>
    <x v="23"/>
    <s v="CUST1495"/>
    <s v="PROD59"/>
    <s v="STORE13"/>
    <n v="1"/>
    <n v="992.37"/>
    <n v="0.24"/>
    <x v="2"/>
    <n v="992.13"/>
    <x v="179"/>
    <n v="23"/>
    <x v="1"/>
    <x v="179"/>
    <s v="Delaware"/>
    <s v="USA"/>
    <x v="4"/>
    <x v="2"/>
    <x v="4"/>
    <s v="Cline-Mccarthy"/>
    <n v="17.309999999999999"/>
    <n v="399"/>
    <x v="13"/>
    <x v="3"/>
    <s v="Johnsonville"/>
    <s v="Flagship"/>
  </r>
  <r>
    <s v="SALE886"/>
    <x v="213"/>
    <s v="CUST1201"/>
    <s v="PROD31"/>
    <s v="STORE10"/>
    <n v="3"/>
    <n v="465.4"/>
    <n v="0.28999999999999998"/>
    <x v="2"/>
    <n v="1395.9099999999999"/>
    <x v="113"/>
    <n v="25"/>
    <x v="1"/>
    <x v="113"/>
    <s v="Michigan"/>
    <s v="USA"/>
    <x v="45"/>
    <x v="0"/>
    <x v="0"/>
    <s v="Nolan-Snow"/>
    <n v="204.39"/>
    <n v="281"/>
    <x v="15"/>
    <x v="3"/>
    <s v="East Davidville"/>
    <s v="Online"/>
  </r>
  <r>
    <s v="SALE887"/>
    <x v="512"/>
    <s v="CUST1337"/>
    <s v="PROD16"/>
    <s v="STORE10"/>
    <n v="2"/>
    <n v="693.61"/>
    <n v="0.15"/>
    <x v="1"/>
    <n v="1387.07"/>
    <x v="118"/>
    <n v="40"/>
    <x v="1"/>
    <x v="118"/>
    <s v="North Carolina"/>
    <s v="USA"/>
    <x v="30"/>
    <x v="2"/>
    <x v="17"/>
    <s v="Erickson-Green"/>
    <n v="337.42"/>
    <n v="256"/>
    <x v="15"/>
    <x v="3"/>
    <s v="East Davidville"/>
    <s v="Online"/>
  </r>
  <r>
    <s v="SALE888"/>
    <x v="11"/>
    <s v="CUST1465"/>
    <s v="PROD67"/>
    <s v="STORE8"/>
    <n v="2"/>
    <n v="995.11"/>
    <n v="0.13"/>
    <x v="1"/>
    <n v="1990.09"/>
    <x v="419"/>
    <n v="28"/>
    <x v="1"/>
    <x v="410"/>
    <s v="North Carolina"/>
    <s v="USA"/>
    <x v="22"/>
    <x v="1"/>
    <x v="11"/>
    <s v="Flores-Davis"/>
    <n v="349.17"/>
    <n v="476"/>
    <x v="2"/>
    <x v="1"/>
    <s v="Thompsonborough"/>
    <s v="Online"/>
  </r>
  <r>
    <s v="SALE889"/>
    <x v="513"/>
    <s v="CUST1381"/>
    <s v="PROD23"/>
    <s v="STORE4"/>
    <n v="3"/>
    <n v="70.97"/>
    <n v="0.06"/>
    <x v="2"/>
    <n v="212.85"/>
    <x v="25"/>
    <n v="50"/>
    <x v="0"/>
    <x v="25"/>
    <s v="Alabama"/>
    <s v="USA"/>
    <x v="34"/>
    <x v="4"/>
    <x v="12"/>
    <s v="Moon, Mora and Santos"/>
    <n v="254.04361702127662"/>
    <n v="360"/>
    <x v="5"/>
    <x v="2"/>
    <s v="Port Sharon"/>
    <s v="Online"/>
  </r>
  <r>
    <s v="SALE890"/>
    <x v="474"/>
    <s v="CUST1113"/>
    <s v="PROD83"/>
    <s v="STORE9"/>
    <n v="3"/>
    <n v="470.42"/>
    <n v="0.16"/>
    <x v="0"/>
    <n v="1411.1"/>
    <x v="120"/>
    <n v="51"/>
    <x v="0"/>
    <x v="120"/>
    <s v="New Mexico"/>
    <s v="USA"/>
    <x v="50"/>
    <x v="2"/>
    <x v="18"/>
    <s v="Butler Group"/>
    <n v="254.04361702127662"/>
    <n v="159"/>
    <x v="11"/>
    <x v="2"/>
    <s v="East Johnstad"/>
    <s v="Flagship"/>
  </r>
  <r>
    <s v="SALE891"/>
    <x v="230"/>
    <s v="CUST1314"/>
    <s v="PROD86"/>
    <s v="STORE16"/>
    <n v="2"/>
    <n v="215.59"/>
    <n v="0.18"/>
    <x v="0"/>
    <n v="431"/>
    <x v="129"/>
    <n v="53"/>
    <x v="1"/>
    <x v="129"/>
    <s v="Washington"/>
    <s v="USA"/>
    <x v="56"/>
    <x v="3"/>
    <x v="8"/>
    <s v="Taylor, Dodson and Johnston"/>
    <n v="176.07"/>
    <n v="82"/>
    <x v="9"/>
    <x v="1"/>
    <s v="New Jimmymouth"/>
    <s v="Flagship"/>
  </r>
  <r>
    <s v="SALE892"/>
    <x v="371"/>
    <s v="CUST1239"/>
    <s v="PROD92"/>
    <s v="STORE0"/>
    <n v="1"/>
    <n v="533.79999999999995"/>
    <n v="0.27"/>
    <x v="2"/>
    <n v="533.53"/>
    <x v="19"/>
    <n v="58"/>
    <x v="1"/>
    <x v="19"/>
    <s v="Nevada"/>
    <s v="USA"/>
    <x v="80"/>
    <x v="3"/>
    <x v="5"/>
    <s v="Green, Powell and Palmer"/>
    <n v="447.43"/>
    <n v="191"/>
    <x v="6"/>
    <x v="3"/>
    <s v="Washingtonfurt"/>
    <s v="Flagship"/>
  </r>
  <r>
    <s v="SALE893"/>
    <x v="339"/>
    <s v="CUST1093"/>
    <s v="PROD32"/>
    <s v="STORE3"/>
    <n v="2"/>
    <n v="732.67"/>
    <n v="0.24"/>
    <x v="1"/>
    <n v="1465.1"/>
    <x v="125"/>
    <n v="28"/>
    <x v="1"/>
    <x v="125"/>
    <s v="South Carolina"/>
    <s v="USA"/>
    <x v="79"/>
    <x v="2"/>
    <x v="18"/>
    <s v="Griffin Ltd"/>
    <n v="283.83"/>
    <n v="244"/>
    <x v="0"/>
    <x v="0"/>
    <s v="Hoodberg"/>
    <s v="Outlet"/>
  </r>
  <r>
    <s v="SALE894"/>
    <x v="514"/>
    <s v="CUST1489"/>
    <s v="PROD60"/>
    <s v="STORE13"/>
    <n v="4"/>
    <n v="106.48"/>
    <n v="0.1"/>
    <x v="2"/>
    <n v="425.82"/>
    <x v="153"/>
    <n v="42"/>
    <x v="1"/>
    <x v="153"/>
    <s v="Indiana"/>
    <s v="USA"/>
    <x v="17"/>
    <x v="2"/>
    <x v="2"/>
    <s v="Gibson, Green and Lopez"/>
    <n v="482.75"/>
    <n v="444"/>
    <x v="13"/>
    <x v="3"/>
    <s v="Johnsonville"/>
    <s v="Flagship"/>
  </r>
  <r>
    <s v="SALE895"/>
    <x v="515"/>
    <s v="CUST1105"/>
    <s v="PROD57"/>
    <s v="STORE3"/>
    <n v="1"/>
    <n v="38.950000000000003"/>
    <n v="0.28000000000000003"/>
    <x v="0"/>
    <n v="38.67"/>
    <x v="101"/>
    <n v="50"/>
    <x v="1"/>
    <x v="102"/>
    <s v="Florida"/>
    <s v="USA"/>
    <x v="71"/>
    <x v="0"/>
    <x v="13"/>
    <s v="Atkinson, Camacho and Oliver"/>
    <n v="30.62"/>
    <n v="138"/>
    <x v="0"/>
    <x v="0"/>
    <s v="Hoodberg"/>
    <s v="Outlet"/>
  </r>
  <r>
    <s v="SALE896"/>
    <x v="26"/>
    <s v="CUST1431"/>
    <s v="PROD96"/>
    <s v="STORE16"/>
    <n v="1"/>
    <n v="835.17"/>
    <n v="0.02"/>
    <x v="2"/>
    <n v="835.15"/>
    <x v="38"/>
    <n v="27"/>
    <x v="0"/>
    <x v="38"/>
    <s v="California"/>
    <s v="USA"/>
    <x v="99"/>
    <x v="4"/>
    <x v="21"/>
    <s v="Phillips and Sons"/>
    <n v="358.47"/>
    <n v="143"/>
    <x v="9"/>
    <x v="1"/>
    <s v="New Jimmymouth"/>
    <s v="Flagship"/>
  </r>
  <r>
    <s v="SALE897"/>
    <x v="257"/>
    <s v="CUST1134"/>
    <s v="PROD83"/>
    <s v="STORE3"/>
    <n v="1"/>
    <n v="113.07"/>
    <n v="0.24"/>
    <x v="0"/>
    <n v="112.83"/>
    <x v="210"/>
    <n v="54"/>
    <x v="0"/>
    <x v="210"/>
    <s v="Washington"/>
    <s v="USA"/>
    <x v="50"/>
    <x v="2"/>
    <x v="18"/>
    <s v="Butler Group"/>
    <n v="254.04361702127662"/>
    <n v="159"/>
    <x v="0"/>
    <x v="0"/>
    <s v="Hoodberg"/>
    <s v="Outlet"/>
  </r>
  <r>
    <s v="SALE898"/>
    <x v="516"/>
    <s v="CUST1466"/>
    <s v="PROD94"/>
    <s v="STORE12"/>
    <n v="2"/>
    <n v="451.33"/>
    <n v="0.23"/>
    <x v="2"/>
    <n v="902.43"/>
    <x v="219"/>
    <n v="18"/>
    <x v="0"/>
    <x v="219"/>
    <s v="Minnesota"/>
    <s v="USA"/>
    <x v="32"/>
    <x v="2"/>
    <x v="18"/>
    <s v="Hoffman-Williams"/>
    <n v="358.47"/>
    <n v="213"/>
    <x v="18"/>
    <x v="0"/>
    <s v="Sabrinatown"/>
    <s v="Online"/>
  </r>
  <r>
    <s v="SALE899"/>
    <x v="441"/>
    <s v="CUST1372"/>
    <s v="PROD86"/>
    <s v="STORE6"/>
    <n v="3"/>
    <n v="619.80999999999995"/>
    <n v="0.16"/>
    <x v="2"/>
    <n v="1859.2699999999998"/>
    <x v="60"/>
    <n v="28"/>
    <x v="0"/>
    <x v="61"/>
    <s v="Ohio"/>
    <s v="USA"/>
    <x v="56"/>
    <x v="3"/>
    <x v="8"/>
    <s v="Taylor, Dodson and Johnston"/>
    <n v="176.07"/>
    <n v="82"/>
    <x v="16"/>
    <x v="3"/>
    <s v="Port Josephberg"/>
    <s v="Online"/>
  </r>
  <r>
    <s v="SALE900"/>
    <x v="219"/>
    <s v="CUST1108"/>
    <s v="PROD62"/>
    <s v="STORE7"/>
    <n v="4"/>
    <n v="46.97"/>
    <n v="0.26"/>
    <x v="1"/>
    <n v="187.62"/>
    <x v="139"/>
    <n v="38"/>
    <x v="0"/>
    <x v="139"/>
    <s v="New Hampshire"/>
    <s v="USA"/>
    <x v="85"/>
    <x v="1"/>
    <x v="3"/>
    <s v="Murray, Gould and Ware"/>
    <n v="86.42"/>
    <n v="222"/>
    <x v="4"/>
    <x v="2"/>
    <s v="Williamsfurt"/>
    <s v="Online"/>
  </r>
  <r>
    <s v="SALE901"/>
    <x v="517"/>
    <s v="CUST1184"/>
    <s v="PROD46"/>
    <s v="STORE2"/>
    <n v="2"/>
    <n v="71.48"/>
    <n v="0.14000000000000001"/>
    <x v="2"/>
    <n v="142.82000000000002"/>
    <x v="169"/>
    <n v="46"/>
    <x v="1"/>
    <x v="169"/>
    <s v="North Dakota"/>
    <s v="USA"/>
    <x v="54"/>
    <x v="4"/>
    <x v="21"/>
    <s v="Kelly, Smith and Perez"/>
    <n v="167.34"/>
    <n v="296"/>
    <x v="17"/>
    <x v="2"/>
    <s v="North Nancyview"/>
    <s v="Outlet"/>
  </r>
  <r>
    <s v="SALE902"/>
    <x v="162"/>
    <s v="CUST1000"/>
    <s v="PROD56"/>
    <s v="STORE19"/>
    <n v="2"/>
    <n v="404.08"/>
    <n v="7.0000000000000007E-2"/>
    <x v="0"/>
    <n v="808.08999999999992"/>
    <x v="265"/>
    <n v="55"/>
    <x v="0"/>
    <x v="265"/>
    <s v="North Carolina"/>
    <s v="USA"/>
    <x v="6"/>
    <x v="3"/>
    <x v="6"/>
    <s v="Hernandez, Kennedy and Porter"/>
    <n v="461.47"/>
    <n v="190"/>
    <x v="12"/>
    <x v="3"/>
    <s v="Vasquezborough"/>
    <s v="Online"/>
  </r>
  <r>
    <s v="SALE903"/>
    <x v="507"/>
    <s v="CUST1264"/>
    <s v="PROD17"/>
    <s v="STORE16"/>
    <n v="1"/>
    <n v="519.91"/>
    <n v="0.05"/>
    <x v="2"/>
    <n v="519.86"/>
    <x v="104"/>
    <n v="25"/>
    <x v="0"/>
    <x v="105"/>
    <s v="Wyoming"/>
    <s v="USA"/>
    <x v="53"/>
    <x v="0"/>
    <x v="11"/>
    <s v="Ford, Murphy and Wilson"/>
    <n v="144.53"/>
    <n v="367"/>
    <x v="9"/>
    <x v="1"/>
    <s v="New Jimmymouth"/>
    <s v="Flagship"/>
  </r>
  <r>
    <s v="SALE904"/>
    <x v="265"/>
    <s v="CUST1145"/>
    <s v="PROD48"/>
    <s v="STORE13"/>
    <n v="3"/>
    <n v="566.16"/>
    <n v="0.05"/>
    <x v="1"/>
    <n v="1698.43"/>
    <x v="279"/>
    <n v="46"/>
    <x v="0"/>
    <x v="278"/>
    <s v="Indiana"/>
    <s v="USA"/>
    <x v="70"/>
    <x v="1"/>
    <x v="11"/>
    <s v="Byrd, Stewart and Valdez"/>
    <n v="177.98"/>
    <n v="103"/>
    <x v="13"/>
    <x v="3"/>
    <s v="Johnsonville"/>
    <s v="Flagship"/>
  </r>
  <r>
    <s v="SALE905"/>
    <x v="518"/>
    <s v="CUST1392"/>
    <s v="PROD52"/>
    <s v="STORE10"/>
    <n v="2"/>
    <n v="295.12"/>
    <n v="0.09"/>
    <x v="2"/>
    <n v="590.15"/>
    <x v="420"/>
    <n v="46"/>
    <x v="0"/>
    <x v="411"/>
    <s v="Missouri"/>
    <s v="USA"/>
    <x v="40"/>
    <x v="0"/>
    <x v="0"/>
    <s v="Harris Inc"/>
    <n v="212.26"/>
    <n v="82"/>
    <x v="15"/>
    <x v="3"/>
    <s v="East Davidville"/>
    <s v="Online"/>
  </r>
  <r>
    <s v="SALE906"/>
    <x v="84"/>
    <s v="CUST1109"/>
    <s v="PROD34"/>
    <s v="STORE11"/>
    <n v="2"/>
    <n v="414.18"/>
    <n v="0.25"/>
    <x v="1"/>
    <n v="828.11"/>
    <x v="421"/>
    <n v="27"/>
    <x v="0"/>
    <x v="412"/>
    <s v="West Virginia"/>
    <s v="USA"/>
    <x v="13"/>
    <x v="1"/>
    <x v="3"/>
    <s v="Lucero LLC"/>
    <n v="419.28"/>
    <n v="86"/>
    <x v="19"/>
    <x v="2"/>
    <s v="Lake Michael"/>
    <s v="Online"/>
  </r>
  <r>
    <s v="SALE907"/>
    <x v="147"/>
    <s v="CUST1268"/>
    <s v="PROD58"/>
    <s v="STORE8"/>
    <n v="2"/>
    <n v="433.75"/>
    <n v="0"/>
    <x v="0"/>
    <n v="867.5"/>
    <x v="422"/>
    <n v="53"/>
    <x v="1"/>
    <x v="413"/>
    <s v="Minnesota"/>
    <s v="USA"/>
    <x v="87"/>
    <x v="4"/>
    <x v="11"/>
    <s v="Shepherd-Gould"/>
    <n v="113.83"/>
    <n v="485"/>
    <x v="2"/>
    <x v="1"/>
    <s v="Thompsonborough"/>
    <s v="Online"/>
  </r>
  <r>
    <s v="SALE908"/>
    <x v="519"/>
    <s v="CUST1281"/>
    <s v="PROD85"/>
    <s v="STORE19"/>
    <n v="3"/>
    <n v="104.33"/>
    <n v="0.13"/>
    <x v="2"/>
    <n v="312.86"/>
    <x v="371"/>
    <n v="59"/>
    <x v="0"/>
    <x v="364"/>
    <s v="Connecticut"/>
    <s v="USA"/>
    <x v="65"/>
    <x v="4"/>
    <x v="11"/>
    <s v="Richardson-Carrillo"/>
    <n v="119.57"/>
    <n v="210"/>
    <x v="12"/>
    <x v="3"/>
    <s v="Vasquezborough"/>
    <s v="Online"/>
  </r>
  <r>
    <s v="SALE909"/>
    <x v="471"/>
    <s v="CUST1464"/>
    <s v="PROD4"/>
    <s v="STORE12"/>
    <n v="1"/>
    <n v="221.7"/>
    <n v="0.04"/>
    <x v="0"/>
    <n v="221.66"/>
    <x v="9"/>
    <n v="45"/>
    <x v="1"/>
    <x v="9"/>
    <s v="Washington"/>
    <s v="USA"/>
    <x v="83"/>
    <x v="4"/>
    <x v="14"/>
    <s v="Gonzales-Davis"/>
    <n v="306.45999999999998"/>
    <n v="487"/>
    <x v="18"/>
    <x v="0"/>
    <s v="Sabrinatown"/>
    <s v="Online"/>
  </r>
  <r>
    <s v="SALE910"/>
    <x v="254"/>
    <s v="CUST1211"/>
    <s v="PROD67"/>
    <s v="STORE5"/>
    <n v="2"/>
    <n v="491.26"/>
    <n v="0.14000000000000001"/>
    <x v="2"/>
    <n v="982.38"/>
    <x v="224"/>
    <n v="20"/>
    <x v="1"/>
    <x v="224"/>
    <s v="Delaware"/>
    <s v="USA"/>
    <x v="22"/>
    <x v="1"/>
    <x v="11"/>
    <s v="Flores-Davis"/>
    <n v="349.17"/>
    <n v="476"/>
    <x v="3"/>
    <x v="0"/>
    <s v="New Michaelchester"/>
    <s v="Outlet"/>
  </r>
  <r>
    <s v="SALE911"/>
    <x v="520"/>
    <s v="CUST1181"/>
    <s v="PROD37"/>
    <s v="STORE8"/>
    <n v="4"/>
    <n v="923.14"/>
    <n v="0.15"/>
    <x v="0"/>
    <n v="3692.41"/>
    <x v="280"/>
    <n v="60"/>
    <x v="0"/>
    <x v="279"/>
    <s v="New York"/>
    <s v="USA"/>
    <x v="92"/>
    <x v="4"/>
    <x v="15"/>
    <s v="Hogan-Lee"/>
    <n v="353.47"/>
    <n v="214"/>
    <x v="2"/>
    <x v="1"/>
    <s v="Thompsonborough"/>
    <s v="Online"/>
  </r>
  <r>
    <s v="SALE912"/>
    <x v="450"/>
    <s v="CUST1193"/>
    <s v="PROD64"/>
    <s v="STORE7"/>
    <n v="2"/>
    <n v="747.65"/>
    <n v="0.08"/>
    <x v="0"/>
    <n v="1495.22"/>
    <x v="423"/>
    <n v="38"/>
    <x v="0"/>
    <x v="414"/>
    <s v="Georgia"/>
    <s v="USA"/>
    <x v="91"/>
    <x v="2"/>
    <x v="19"/>
    <s v="Zhang Inc"/>
    <n v="299.11"/>
    <n v="118"/>
    <x v="4"/>
    <x v="2"/>
    <s v="Williamsfurt"/>
    <s v="Online"/>
  </r>
  <r>
    <s v="SALE913"/>
    <x v="218"/>
    <s v="CUST1109"/>
    <s v="PROD42"/>
    <s v="STORE7"/>
    <n v="3"/>
    <n v="94.55"/>
    <n v="0.13"/>
    <x v="2"/>
    <n v="283.52"/>
    <x v="421"/>
    <n v="27"/>
    <x v="0"/>
    <x v="412"/>
    <s v="West Virginia"/>
    <s v="USA"/>
    <x v="63"/>
    <x v="1"/>
    <x v="11"/>
    <s v="Holmes LLC"/>
    <n v="450.71"/>
    <n v="389"/>
    <x v="4"/>
    <x v="2"/>
    <s v="Williamsfurt"/>
    <s v="Online"/>
  </r>
  <r>
    <s v="SALE914"/>
    <x v="238"/>
    <s v="CUST1039"/>
    <s v="PROD15"/>
    <s v="STORE19"/>
    <n v="3"/>
    <n v="620.12"/>
    <n v="0.06"/>
    <x v="0"/>
    <n v="1860.3000000000002"/>
    <x v="274"/>
    <n v="55"/>
    <x v="1"/>
    <x v="273"/>
    <s v="Michigan"/>
    <s v="USA"/>
    <x v="5"/>
    <x v="1"/>
    <x v="5"/>
    <s v="Thomas LLC"/>
    <n v="465.34"/>
    <n v="301"/>
    <x v="12"/>
    <x v="3"/>
    <s v="Vasquezborough"/>
    <s v="Online"/>
  </r>
  <r>
    <s v="SALE915"/>
    <x v="9"/>
    <s v="CUST1486"/>
    <s v="PROD69"/>
    <s v="STORE6"/>
    <n v="2"/>
    <n v="354.09"/>
    <n v="0.12"/>
    <x v="2"/>
    <n v="708.06"/>
    <x v="369"/>
    <n v="22"/>
    <x v="1"/>
    <x v="362"/>
    <s v="Vermont"/>
    <s v="USA"/>
    <x v="20"/>
    <x v="4"/>
    <x v="14"/>
    <s v="Fitzpatrick Ltd"/>
    <n v="218.22"/>
    <n v="224"/>
    <x v="16"/>
    <x v="3"/>
    <s v="Port Josephberg"/>
    <s v="Online"/>
  </r>
  <r>
    <s v="SALE916"/>
    <x v="284"/>
    <s v="CUST1130"/>
    <s v="PROD53"/>
    <s v="STORE5"/>
    <n v="3"/>
    <n v="214.94"/>
    <n v="0.22"/>
    <x v="2"/>
    <n v="644.59999999999991"/>
    <x v="388"/>
    <n v="29"/>
    <x v="0"/>
    <x v="381"/>
    <s v="Connecticut"/>
    <s v="USA"/>
    <x v="27"/>
    <x v="4"/>
    <x v="14"/>
    <s v="Hamilton, Woods and Walker"/>
    <n v="386.56"/>
    <n v="125"/>
    <x v="3"/>
    <x v="0"/>
    <s v="New Michaelchester"/>
    <s v="Outlet"/>
  </r>
  <r>
    <s v="SALE917"/>
    <x v="504"/>
    <s v="CUST1199"/>
    <s v="PROD9"/>
    <s v="STORE12"/>
    <n v="2"/>
    <n v="309.77999999999997"/>
    <n v="0.16"/>
    <x v="0"/>
    <n v="619.4"/>
    <x v="173"/>
    <n v="46"/>
    <x v="0"/>
    <x v="173"/>
    <s v="Tennessee"/>
    <s v="USA"/>
    <x v="93"/>
    <x v="0"/>
    <x v="13"/>
    <s v="Hill PLC"/>
    <n v="495.72"/>
    <n v="323"/>
    <x v="18"/>
    <x v="0"/>
    <s v="Sabrinatown"/>
    <s v="Online"/>
  </r>
  <r>
    <s v="SALE918"/>
    <x v="185"/>
    <s v="CUST1069"/>
    <s v="PROD13"/>
    <s v="STORE3"/>
    <n v="2"/>
    <n v="183.85"/>
    <n v="0.14000000000000001"/>
    <x v="1"/>
    <n v="367.56"/>
    <x v="181"/>
    <n v="24"/>
    <x v="1"/>
    <x v="181"/>
    <s v="New Jersey"/>
    <s v="USA"/>
    <x v="26"/>
    <x v="1"/>
    <x v="11"/>
    <s v="Dawson-Perkins"/>
    <n v="242.23"/>
    <n v="453"/>
    <x v="0"/>
    <x v="0"/>
    <s v="Hoodberg"/>
    <s v="Outlet"/>
  </r>
  <r>
    <s v="SALE919"/>
    <x v="353"/>
    <s v="CUST1409"/>
    <s v="PROD70"/>
    <s v="STORE0"/>
    <n v="1"/>
    <n v="550.05999999999995"/>
    <n v="0.01"/>
    <x v="0"/>
    <n v="550.04999999999995"/>
    <x v="0"/>
    <n v="55"/>
    <x v="0"/>
    <x v="0"/>
    <s v="Wyoming"/>
    <s v="USA"/>
    <x v="7"/>
    <x v="3"/>
    <x v="7"/>
    <s v="Duran Group"/>
    <n v="138.05000000000001"/>
    <n v="89"/>
    <x v="6"/>
    <x v="3"/>
    <s v="Washingtonfurt"/>
    <s v="Flagship"/>
  </r>
  <r>
    <s v="SALE920"/>
    <x v="205"/>
    <s v="CUST1029"/>
    <s v="PROD79"/>
    <s v="STORE4"/>
    <n v="2"/>
    <n v="32.19"/>
    <n v="0.13"/>
    <x v="2"/>
    <n v="64.25"/>
    <x v="91"/>
    <n v="54"/>
    <x v="1"/>
    <x v="92"/>
    <s v="California"/>
    <s v="USA"/>
    <x v="29"/>
    <x v="3"/>
    <x v="16"/>
    <s v="Ramirez-Hanson"/>
    <n v="228.53"/>
    <n v="469"/>
    <x v="5"/>
    <x v="2"/>
    <s v="Port Sharon"/>
    <s v="Online"/>
  </r>
  <r>
    <s v="SALE921"/>
    <x v="325"/>
    <s v="CUST1138"/>
    <s v="PROD33"/>
    <s v="STORE19"/>
    <n v="2"/>
    <n v="892.06"/>
    <n v="0.08"/>
    <x v="0"/>
    <n v="1784.04"/>
    <x v="159"/>
    <n v="43"/>
    <x v="0"/>
    <x v="159"/>
    <s v="Virginia"/>
    <s v="USA"/>
    <x v="9"/>
    <x v="3"/>
    <x v="6"/>
    <s v="Weiss-Watson"/>
    <n v="179.77"/>
    <n v="305"/>
    <x v="12"/>
    <x v="3"/>
    <s v="Vasquezborough"/>
    <s v="Online"/>
  </r>
  <r>
    <s v="SALE922"/>
    <x v="312"/>
    <s v="CUST1472"/>
    <s v="PROD58"/>
    <s v="STORE6"/>
    <n v="1"/>
    <n v="127.47"/>
    <n v="0.16"/>
    <x v="2"/>
    <n v="127.31"/>
    <x v="166"/>
    <n v="42"/>
    <x v="0"/>
    <x v="166"/>
    <s v="Massachusetts"/>
    <s v="USA"/>
    <x v="87"/>
    <x v="4"/>
    <x v="11"/>
    <s v="Shepherd-Gould"/>
    <n v="113.83"/>
    <n v="485"/>
    <x v="16"/>
    <x v="3"/>
    <s v="Port Josephberg"/>
    <s v="Online"/>
  </r>
  <r>
    <s v="SALE923"/>
    <x v="428"/>
    <s v="CUST1388"/>
    <s v="PROD77"/>
    <s v="STORE14"/>
    <n v="3"/>
    <n v="212.87"/>
    <n v="0.18"/>
    <x v="0"/>
    <n v="638.43000000000006"/>
    <x v="325"/>
    <n v="53"/>
    <x v="0"/>
    <x v="321"/>
    <s v="Missouri"/>
    <s v="USA"/>
    <x v="25"/>
    <x v="1"/>
    <x v="5"/>
    <s v="White, Reeves and Woods"/>
    <n v="480.9"/>
    <n v="104"/>
    <x v="7"/>
    <x v="2"/>
    <s v="Christopherland"/>
    <s v="Outlet"/>
  </r>
  <r>
    <s v="SALE924"/>
    <x v="521"/>
    <s v="CUST1181"/>
    <s v="PROD81"/>
    <s v="STORE7"/>
    <n v="1"/>
    <n v="26.37"/>
    <n v="0.3"/>
    <x v="2"/>
    <n v="26.07"/>
    <x v="280"/>
    <n v="60"/>
    <x v="0"/>
    <x v="279"/>
    <s v="New York"/>
    <s v="USA"/>
    <x v="82"/>
    <x v="0"/>
    <x v="20"/>
    <s v="Robinson-Brown"/>
    <n v="285.54000000000002"/>
    <n v="358"/>
    <x v="4"/>
    <x v="2"/>
    <s v="Williamsfurt"/>
    <s v="Online"/>
  </r>
  <r>
    <s v="SALE925"/>
    <x v="505"/>
    <s v="CUST1466"/>
    <s v="PROD34"/>
    <s v="STORE18"/>
    <n v="4"/>
    <n v="953.98"/>
    <n v="0.16"/>
    <x v="0"/>
    <n v="3815.76"/>
    <x v="219"/>
    <n v="18"/>
    <x v="0"/>
    <x v="219"/>
    <s v="Minnesota"/>
    <s v="USA"/>
    <x v="13"/>
    <x v="1"/>
    <x v="3"/>
    <s v="Lucero LLC"/>
    <n v="419.28"/>
    <n v="86"/>
    <x v="14"/>
    <x v="3"/>
    <s v="East Stevechester"/>
    <s v="Flagship"/>
  </r>
  <r>
    <s v="SALE926"/>
    <x v="19"/>
    <s v="CUST1215"/>
    <s v="PROD67"/>
    <s v="STORE19"/>
    <n v="3"/>
    <n v="968.88"/>
    <n v="0.15"/>
    <x v="0"/>
    <n v="2906.49"/>
    <x v="293"/>
    <n v="50"/>
    <x v="1"/>
    <x v="291"/>
    <s v="Oregon"/>
    <s v="USA"/>
    <x v="22"/>
    <x v="1"/>
    <x v="11"/>
    <s v="Flores-Davis"/>
    <n v="349.17"/>
    <n v="476"/>
    <x v="12"/>
    <x v="3"/>
    <s v="Vasquezborough"/>
    <s v="Online"/>
  </r>
  <r>
    <s v="SALE927"/>
    <x v="126"/>
    <s v="CUST1187"/>
    <s v="PROD76"/>
    <s v="STORE18"/>
    <n v="1"/>
    <n v="533.04999999999995"/>
    <n v="0.11"/>
    <x v="1"/>
    <n v="532.93999999999994"/>
    <x v="8"/>
    <n v="60"/>
    <x v="1"/>
    <x v="8"/>
    <s v="Alabama"/>
    <s v="USA"/>
    <x v="3"/>
    <x v="1"/>
    <x v="3"/>
    <s v="Larson Ltd"/>
    <n v="392.89"/>
    <n v="320"/>
    <x v="14"/>
    <x v="3"/>
    <s v="East Stevechester"/>
    <s v="Flagship"/>
  </r>
  <r>
    <s v="SALE928"/>
    <x v="17"/>
    <s v="CUST1381"/>
    <s v="PROD81"/>
    <s v="STORE1"/>
    <n v="3"/>
    <n v="138.86000000000001"/>
    <n v="0.11"/>
    <x v="1"/>
    <n v="416.47"/>
    <x v="25"/>
    <n v="50"/>
    <x v="0"/>
    <x v="25"/>
    <s v="Alabama"/>
    <s v="USA"/>
    <x v="82"/>
    <x v="0"/>
    <x v="20"/>
    <s v="Robinson-Brown"/>
    <n v="285.54000000000002"/>
    <n v="358"/>
    <x v="8"/>
    <x v="0"/>
    <s v="Danielmouth"/>
    <s v="Flagship"/>
  </r>
  <r>
    <s v="SALE929"/>
    <x v="52"/>
    <s v="CUST1159"/>
    <s v="PROD22"/>
    <s v="STORE0"/>
    <n v="1"/>
    <n v="588.92999999999995"/>
    <n v="0.03"/>
    <x v="2"/>
    <n v="588.9"/>
    <x v="285"/>
    <n v="46"/>
    <x v="1"/>
    <x v="283"/>
    <s v="New Jersey"/>
    <s v="USA"/>
    <x v="62"/>
    <x v="0"/>
    <x v="20"/>
    <s v="Flores, Pineda and Rodriguez"/>
    <n v="484.62"/>
    <n v="432"/>
    <x v="6"/>
    <x v="3"/>
    <s v="Washingtonfurt"/>
    <s v="Flagship"/>
  </r>
  <r>
    <s v="SALE930"/>
    <x v="278"/>
    <s v="CUST1403"/>
    <s v="PROD52"/>
    <s v="STORE5"/>
    <n v="2"/>
    <n v="576.83000000000004"/>
    <n v="0.19"/>
    <x v="1"/>
    <n v="1153.47"/>
    <x v="74"/>
    <n v="34"/>
    <x v="0"/>
    <x v="75"/>
    <s v="Louisiana"/>
    <s v="USA"/>
    <x v="40"/>
    <x v="0"/>
    <x v="0"/>
    <s v="Harris Inc"/>
    <n v="212.26"/>
    <n v="82"/>
    <x v="3"/>
    <x v="0"/>
    <s v="New Michaelchester"/>
    <s v="Outlet"/>
  </r>
  <r>
    <s v="SALE931"/>
    <x v="214"/>
    <s v="CUST1323"/>
    <s v="PROD65"/>
    <s v="STORE12"/>
    <n v="1"/>
    <n v="681.3"/>
    <n v="0.05"/>
    <x v="0"/>
    <n v="681.25"/>
    <x v="161"/>
    <n v="64"/>
    <x v="1"/>
    <x v="161"/>
    <s v="North Carolina"/>
    <s v="USA"/>
    <x v="15"/>
    <x v="0"/>
    <x v="13"/>
    <s v="Montgomery, Benton and Miller"/>
    <n v="240.63"/>
    <n v="423"/>
    <x v="18"/>
    <x v="0"/>
    <s v="Sabrinatown"/>
    <s v="Online"/>
  </r>
  <r>
    <s v="SALE932"/>
    <x v="522"/>
    <s v="CUST1457"/>
    <s v="PROD25"/>
    <s v="STORE15"/>
    <n v="3"/>
    <n v="504.97"/>
    <n v="0.3"/>
    <x v="0"/>
    <n v="1514.6100000000001"/>
    <x v="412"/>
    <n v="59"/>
    <x v="0"/>
    <x v="403"/>
    <s v="Kentucky"/>
    <s v="USA"/>
    <x v="60"/>
    <x v="4"/>
    <x v="11"/>
    <s v="Brown and Sons"/>
    <n v="174.02"/>
    <n v="268"/>
    <x v="10"/>
    <x v="0"/>
    <s v="East Jenniferstad"/>
    <s v="Flagship"/>
  </r>
  <r>
    <s v="SALE933"/>
    <x v="523"/>
    <s v="CUST1060"/>
    <s v="PROD38"/>
    <s v="STORE11"/>
    <n v="3"/>
    <n v="649.78"/>
    <n v="0.1"/>
    <x v="1"/>
    <n v="1949.24"/>
    <x v="424"/>
    <n v="22"/>
    <x v="1"/>
    <x v="415"/>
    <s v="Alaska"/>
    <s v="USA"/>
    <x v="48"/>
    <x v="0"/>
    <x v="9"/>
    <s v="Sims-Smith"/>
    <n v="135.61000000000001"/>
    <n v="394"/>
    <x v="19"/>
    <x v="2"/>
    <s v="Lake Michael"/>
    <s v="Online"/>
  </r>
  <r>
    <s v="SALE934"/>
    <x v="524"/>
    <s v="CUST1245"/>
    <s v="PROD39"/>
    <s v="STORE9"/>
    <n v="2"/>
    <n v="986.73"/>
    <n v="0.05"/>
    <x v="1"/>
    <n v="1973.41"/>
    <x v="425"/>
    <n v="57"/>
    <x v="1"/>
    <x v="416"/>
    <s v="Michigan"/>
    <s v="USA"/>
    <x v="11"/>
    <x v="1"/>
    <x v="10"/>
    <s v="Cummings and Sons"/>
    <n v="326.06"/>
    <n v="301"/>
    <x v="11"/>
    <x v="2"/>
    <s v="East Johnstad"/>
    <s v="Flagship"/>
  </r>
  <r>
    <s v="SALE935"/>
    <x v="163"/>
    <s v="CUST1119"/>
    <s v="PROD13"/>
    <s v="STORE15"/>
    <n v="2"/>
    <n v="65.44"/>
    <n v="0.05"/>
    <x v="1"/>
    <n v="130.82999999999998"/>
    <x v="96"/>
    <n v="40"/>
    <x v="0"/>
    <x v="97"/>
    <s v="Tennessee"/>
    <s v="USA"/>
    <x v="26"/>
    <x v="1"/>
    <x v="11"/>
    <s v="Dawson-Perkins"/>
    <n v="242.23"/>
    <n v="453"/>
    <x v="10"/>
    <x v="0"/>
    <s v="East Jenniferstad"/>
    <s v="Flagship"/>
  </r>
  <r>
    <s v="SALE936"/>
    <x v="317"/>
    <s v="CUST1383"/>
    <s v="PROD63"/>
    <s v="STORE13"/>
    <n v="3"/>
    <n v="953.74"/>
    <n v="0.04"/>
    <x v="0"/>
    <n v="2861.1800000000003"/>
    <x v="278"/>
    <n v="27"/>
    <x v="1"/>
    <x v="277"/>
    <s v="South Carolina"/>
    <s v="USA"/>
    <x v="81"/>
    <x v="2"/>
    <x v="18"/>
    <s v="Anderson-Riley"/>
    <n v="266.86"/>
    <n v="458"/>
    <x v="13"/>
    <x v="3"/>
    <s v="Johnsonville"/>
    <s v="Flagship"/>
  </r>
  <r>
    <s v="SALE937"/>
    <x v="525"/>
    <s v="CUST1067"/>
    <s v="PROD76"/>
    <s v="STORE10"/>
    <n v="3"/>
    <n v="904.48"/>
    <n v="0.21"/>
    <x v="1"/>
    <n v="2713.23"/>
    <x v="100"/>
    <n v="58"/>
    <x v="0"/>
    <x v="101"/>
    <s v="Florida"/>
    <s v="USA"/>
    <x v="3"/>
    <x v="1"/>
    <x v="3"/>
    <s v="Larson Ltd"/>
    <n v="392.89"/>
    <n v="320"/>
    <x v="15"/>
    <x v="3"/>
    <s v="East Davidville"/>
    <s v="Online"/>
  </r>
  <r>
    <s v="SALE938"/>
    <x v="526"/>
    <s v="CUST1492"/>
    <s v="PROD62"/>
    <s v="STORE15"/>
    <n v="3"/>
    <n v="920.82"/>
    <n v="0.1"/>
    <x v="1"/>
    <n v="2762.36"/>
    <x v="36"/>
    <n v="59"/>
    <x v="1"/>
    <x v="36"/>
    <s v="Florida"/>
    <s v="USA"/>
    <x v="85"/>
    <x v="1"/>
    <x v="3"/>
    <s v="Murray, Gould and Ware"/>
    <n v="86.42"/>
    <n v="222"/>
    <x v="10"/>
    <x v="0"/>
    <s v="East Jenniferstad"/>
    <s v="Flagship"/>
  </r>
  <r>
    <s v="SALE939"/>
    <x v="225"/>
    <s v="CUST1305"/>
    <s v="PROD28"/>
    <s v="STORE1"/>
    <n v="1"/>
    <n v="182.28"/>
    <n v="0.15"/>
    <x v="2"/>
    <n v="182.13"/>
    <x v="426"/>
    <n v="64"/>
    <x v="0"/>
    <x v="417"/>
    <s v="Washington"/>
    <s v="USA"/>
    <x v="77"/>
    <x v="0"/>
    <x v="11"/>
    <s v="Burns-Hansen"/>
    <n v="38.76"/>
    <n v="137"/>
    <x v="8"/>
    <x v="0"/>
    <s v="Danielmouth"/>
    <s v="Flagship"/>
  </r>
  <r>
    <s v="SALE940"/>
    <x v="200"/>
    <s v="CUST1445"/>
    <s v="PROD31"/>
    <s v="STORE16"/>
    <n v="3"/>
    <n v="938.68"/>
    <n v="0.14000000000000001"/>
    <x v="0"/>
    <n v="2815.9"/>
    <x v="310"/>
    <n v="41"/>
    <x v="1"/>
    <x v="307"/>
    <s v="Virginia"/>
    <s v="USA"/>
    <x v="45"/>
    <x v="0"/>
    <x v="0"/>
    <s v="Nolan-Snow"/>
    <n v="204.39"/>
    <n v="281"/>
    <x v="9"/>
    <x v="1"/>
    <s v="New Jimmymouth"/>
    <s v="Flagship"/>
  </r>
  <r>
    <s v="SALE941"/>
    <x v="527"/>
    <s v="CUST1081"/>
    <s v="PROD91"/>
    <s v="STORE5"/>
    <n v="3"/>
    <n v="219.96"/>
    <n v="0.18"/>
    <x v="1"/>
    <n v="659.7"/>
    <x v="149"/>
    <n v="34"/>
    <x v="1"/>
    <x v="149"/>
    <s v="Arizona"/>
    <s v="USA"/>
    <x v="52"/>
    <x v="4"/>
    <x v="15"/>
    <s v="Smith-Charles"/>
    <n v="438.25"/>
    <n v="496"/>
    <x v="3"/>
    <x v="0"/>
    <s v="New Michaelchester"/>
    <s v="Outlet"/>
  </r>
  <r>
    <s v="SALE942"/>
    <x v="484"/>
    <s v="CUST1473"/>
    <s v="PROD71"/>
    <s v="STORE18"/>
    <n v="3"/>
    <n v="385.74"/>
    <n v="0.27"/>
    <x v="0"/>
    <n v="1156.95"/>
    <x v="116"/>
    <n v="53"/>
    <x v="0"/>
    <x v="116"/>
    <s v="Wisconsin"/>
    <s v="USA"/>
    <x v="51"/>
    <x v="2"/>
    <x v="4"/>
    <s v="Hopkins Ltd"/>
    <n v="214.32"/>
    <n v="383"/>
    <x v="14"/>
    <x v="3"/>
    <s v="East Stevechester"/>
    <s v="Flagship"/>
  </r>
  <r>
    <s v="SALE943"/>
    <x v="264"/>
    <s v="CUST1453"/>
    <s v="PROD81"/>
    <s v="STORE18"/>
    <n v="2"/>
    <n v="830.94"/>
    <n v="0.28000000000000003"/>
    <x v="1"/>
    <n v="1661.6000000000001"/>
    <x v="32"/>
    <n v="62"/>
    <x v="1"/>
    <x v="32"/>
    <s v="Hawaii"/>
    <s v="USA"/>
    <x v="82"/>
    <x v="0"/>
    <x v="20"/>
    <s v="Robinson-Brown"/>
    <n v="285.54000000000002"/>
    <n v="358"/>
    <x v="14"/>
    <x v="3"/>
    <s v="East Stevechester"/>
    <s v="Flagship"/>
  </r>
  <r>
    <s v="SALE944"/>
    <x v="112"/>
    <s v="CUST1383"/>
    <s v="PROD3"/>
    <s v="STORE9"/>
    <n v="3"/>
    <n v="462.75"/>
    <n v="0.22"/>
    <x v="1"/>
    <n v="1388.03"/>
    <x v="278"/>
    <n v="27"/>
    <x v="1"/>
    <x v="277"/>
    <s v="South Carolina"/>
    <s v="USA"/>
    <x v="58"/>
    <x v="4"/>
    <x v="21"/>
    <s v="Pineda Ltd"/>
    <n v="364.67"/>
    <n v="452"/>
    <x v="11"/>
    <x v="2"/>
    <s v="East Johnstad"/>
    <s v="Flagship"/>
  </r>
  <r>
    <s v="SALE945"/>
    <x v="528"/>
    <s v="CUST1067"/>
    <s v="PROD14"/>
    <s v="STORE15"/>
    <n v="4"/>
    <n v="973.9"/>
    <n v="0.02"/>
    <x v="2"/>
    <n v="3895.58"/>
    <x v="100"/>
    <n v="58"/>
    <x v="0"/>
    <x v="101"/>
    <s v="Florida"/>
    <s v="USA"/>
    <x v="66"/>
    <x v="3"/>
    <x v="6"/>
    <s v="Luna, Anderson and Bowman"/>
    <n v="48.01"/>
    <n v="439"/>
    <x v="10"/>
    <x v="0"/>
    <s v="East Jenniferstad"/>
    <s v="Flagship"/>
  </r>
  <r>
    <s v="SALE946"/>
    <x v="167"/>
    <s v="CUST1140"/>
    <s v="PROD35"/>
    <s v="STORE1"/>
    <n v="2"/>
    <n v="157.18"/>
    <n v="0.15"/>
    <x v="0"/>
    <n v="314.21000000000004"/>
    <x v="427"/>
    <n v="63"/>
    <x v="1"/>
    <x v="418"/>
    <s v="Pennsylvania"/>
    <s v="USA"/>
    <x v="68"/>
    <x v="3"/>
    <x v="16"/>
    <s v="Jones LLC"/>
    <n v="382.22"/>
    <n v="329"/>
    <x v="8"/>
    <x v="0"/>
    <s v="Danielmouth"/>
    <s v="Flagship"/>
  </r>
  <r>
    <s v="SALE947"/>
    <x v="529"/>
    <s v="CUST1013"/>
    <s v="PROD73"/>
    <s v="STORE13"/>
    <n v="3"/>
    <n v="239.57"/>
    <n v="0.16"/>
    <x v="0"/>
    <n v="718.55000000000007"/>
    <x v="198"/>
    <n v="32"/>
    <x v="1"/>
    <x v="198"/>
    <s v="Montana"/>
    <s v="USA"/>
    <x v="78"/>
    <x v="0"/>
    <x v="0"/>
    <s v="French Ltd"/>
    <n v="107.06"/>
    <n v="359"/>
    <x v="13"/>
    <x v="3"/>
    <s v="Johnsonville"/>
    <s v="Flagship"/>
  </r>
  <r>
    <s v="SALE948"/>
    <x v="530"/>
    <s v="CUST1327"/>
    <s v="PROD9"/>
    <s v="STORE16"/>
    <n v="4"/>
    <n v="583.21"/>
    <n v="0.2"/>
    <x v="0"/>
    <n v="2332.6400000000003"/>
    <x v="77"/>
    <n v="62"/>
    <x v="1"/>
    <x v="78"/>
    <s v="New York"/>
    <s v="USA"/>
    <x v="93"/>
    <x v="0"/>
    <x v="13"/>
    <s v="Hill PLC"/>
    <n v="495.72"/>
    <n v="323"/>
    <x v="9"/>
    <x v="1"/>
    <s v="New Jimmymouth"/>
    <s v="Flagship"/>
  </r>
  <r>
    <s v="SALE949"/>
    <x v="531"/>
    <s v="CUST1413"/>
    <s v="PROD81"/>
    <s v="STORE8"/>
    <n v="3"/>
    <n v="758.75"/>
    <n v="0.27"/>
    <x v="1"/>
    <n v="2275.98"/>
    <x v="273"/>
    <n v="59"/>
    <x v="1"/>
    <x v="272"/>
    <s v="Idaho"/>
    <s v="USA"/>
    <x v="82"/>
    <x v="0"/>
    <x v="20"/>
    <s v="Robinson-Brown"/>
    <n v="285.54000000000002"/>
    <n v="358"/>
    <x v="2"/>
    <x v="1"/>
    <s v="Thompsonborough"/>
    <s v="Online"/>
  </r>
  <r>
    <s v="SALE950"/>
    <x v="50"/>
    <s v="CUST1309"/>
    <s v="PROD61"/>
    <s v="STORE5"/>
    <n v="4"/>
    <n v="372.42"/>
    <n v="0.19"/>
    <x v="0"/>
    <n v="1489.49"/>
    <x v="428"/>
    <n v="41"/>
    <x v="1"/>
    <x v="419"/>
    <s v="California"/>
    <s v="USA"/>
    <x v="86"/>
    <x v="0"/>
    <x v="20"/>
    <s v="Lopez LLC"/>
    <n v="103.45"/>
    <n v="465"/>
    <x v="3"/>
    <x v="0"/>
    <s v="New Michaelchester"/>
    <s v="Outlet"/>
  </r>
  <r>
    <s v="SALE951"/>
    <x v="322"/>
    <s v="CUST1154"/>
    <s v="PROD63"/>
    <s v="STORE19"/>
    <n v="4"/>
    <n v="286.27999999999997"/>
    <n v="0.28000000000000003"/>
    <x v="1"/>
    <n v="1144.8399999999999"/>
    <x v="429"/>
    <n v="35"/>
    <x v="1"/>
    <x v="420"/>
    <s v="Vermont"/>
    <s v="USA"/>
    <x v="81"/>
    <x v="2"/>
    <x v="18"/>
    <s v="Anderson-Riley"/>
    <n v="266.86"/>
    <n v="458"/>
    <x v="12"/>
    <x v="3"/>
    <s v="Vasquezborough"/>
    <s v="Online"/>
  </r>
  <r>
    <s v="SALE952"/>
    <x v="261"/>
    <s v="CUST1279"/>
    <s v="PROD73"/>
    <s v="STORE11"/>
    <n v="3"/>
    <n v="488.37"/>
    <n v="0.27"/>
    <x v="2"/>
    <n v="1464.8400000000001"/>
    <x v="417"/>
    <n v="21"/>
    <x v="1"/>
    <x v="408"/>
    <s v="Ohio"/>
    <s v="USA"/>
    <x v="78"/>
    <x v="0"/>
    <x v="0"/>
    <s v="French Ltd"/>
    <n v="107.06"/>
    <n v="359"/>
    <x v="19"/>
    <x v="2"/>
    <s v="Lake Michael"/>
    <s v="Online"/>
  </r>
  <r>
    <s v="SALE953"/>
    <x v="532"/>
    <s v="CUST1469"/>
    <s v="PROD87"/>
    <s v="STORE8"/>
    <n v="3"/>
    <n v="662.82"/>
    <n v="0.01"/>
    <x v="2"/>
    <n v="1988.45"/>
    <x v="261"/>
    <n v="19"/>
    <x v="0"/>
    <x v="260"/>
    <s v="Utah"/>
    <s v="USA"/>
    <x v="72"/>
    <x v="3"/>
    <x v="16"/>
    <s v="Aguilar, Horton and Lewis"/>
    <n v="371.38"/>
    <n v="220"/>
    <x v="2"/>
    <x v="1"/>
    <s v="Thompsonborough"/>
    <s v="Online"/>
  </r>
  <r>
    <s v="SALE954"/>
    <x v="502"/>
    <s v="CUST1497"/>
    <s v="PROD6"/>
    <s v="STORE16"/>
    <n v="2"/>
    <n v="824.34"/>
    <n v="0.1"/>
    <x v="2"/>
    <n v="1648.5800000000002"/>
    <x v="386"/>
    <n v="47"/>
    <x v="1"/>
    <x v="379"/>
    <s v="New York"/>
    <s v="USA"/>
    <x v="96"/>
    <x v="2"/>
    <x v="18"/>
    <s v="Davidson PLC"/>
    <n v="312.8"/>
    <n v="350"/>
    <x v="9"/>
    <x v="1"/>
    <s v="New Jimmymouth"/>
    <s v="Flagship"/>
  </r>
  <r>
    <s v="SALE955"/>
    <x v="209"/>
    <s v="CUST1113"/>
    <s v="PROD59"/>
    <s v="STORE8"/>
    <n v="1"/>
    <n v="437.12"/>
    <n v="0.21"/>
    <x v="0"/>
    <n v="436.91"/>
    <x v="120"/>
    <n v="51"/>
    <x v="0"/>
    <x v="120"/>
    <s v="New Mexico"/>
    <s v="USA"/>
    <x v="4"/>
    <x v="2"/>
    <x v="4"/>
    <s v="Cline-Mccarthy"/>
    <n v="17.309999999999999"/>
    <n v="399"/>
    <x v="2"/>
    <x v="1"/>
    <s v="Thompsonborough"/>
    <s v="Online"/>
  </r>
  <r>
    <s v="SALE956"/>
    <x v="40"/>
    <s v="CUST1357"/>
    <s v="PROD88"/>
    <s v="STORE6"/>
    <n v="3"/>
    <n v="23.37"/>
    <n v="0.15"/>
    <x v="1"/>
    <n v="69.959999999999994"/>
    <x v="372"/>
    <n v="41"/>
    <x v="0"/>
    <x v="365"/>
    <s v="Tennessee"/>
    <s v="USA"/>
    <x v="12"/>
    <x v="0"/>
    <x v="11"/>
    <s v="Olsen-Daniels"/>
    <n v="131.24"/>
    <n v="232"/>
    <x v="16"/>
    <x v="3"/>
    <s v="Port Josephberg"/>
    <s v="Online"/>
  </r>
  <r>
    <s v="SALE957"/>
    <x v="533"/>
    <s v="CUST1187"/>
    <s v="PROD36"/>
    <s v="STORE8"/>
    <n v="1"/>
    <n v="579.69000000000005"/>
    <n v="0.02"/>
    <x v="0"/>
    <n v="579.67000000000007"/>
    <x v="8"/>
    <n v="60"/>
    <x v="1"/>
    <x v="8"/>
    <s v="Alabama"/>
    <s v="USA"/>
    <x v="14"/>
    <x v="4"/>
    <x v="12"/>
    <s v="Smith-Mills"/>
    <n v="223.43"/>
    <n v="154"/>
    <x v="2"/>
    <x v="1"/>
    <s v="Thompsonborough"/>
    <s v="Online"/>
  </r>
  <r>
    <s v="SALE958"/>
    <x v="236"/>
    <s v="CUST1430"/>
    <s v="PROD78"/>
    <s v="STORE14"/>
    <n v="3"/>
    <n v="240.51"/>
    <n v="7.0000000000000007E-2"/>
    <x v="0"/>
    <n v="721.45999999999992"/>
    <x v="349"/>
    <n v="36"/>
    <x v="1"/>
    <x v="344"/>
    <s v="New Jersey"/>
    <s v="USA"/>
    <x v="36"/>
    <x v="3"/>
    <x v="6"/>
    <s v="Hernandez Inc"/>
    <n v="325.26"/>
    <n v="400"/>
    <x v="7"/>
    <x v="2"/>
    <s v="Christopherland"/>
    <s v="Outlet"/>
  </r>
  <r>
    <s v="SALE959"/>
    <x v="534"/>
    <s v="CUST1382"/>
    <s v="PROD25"/>
    <s v="STORE14"/>
    <n v="2"/>
    <n v="855.4"/>
    <n v="0.08"/>
    <x v="2"/>
    <n v="1710.72"/>
    <x v="156"/>
    <n v="20"/>
    <x v="1"/>
    <x v="156"/>
    <s v="California"/>
    <s v="USA"/>
    <x v="60"/>
    <x v="4"/>
    <x v="11"/>
    <s v="Brown and Sons"/>
    <n v="174.02"/>
    <n v="268"/>
    <x v="7"/>
    <x v="2"/>
    <s v="Christopherland"/>
    <s v="Outlet"/>
  </r>
  <r>
    <s v="SALE960"/>
    <x v="174"/>
    <s v="CUST1007"/>
    <s v="PROD90"/>
    <s v="STORE7"/>
    <n v="1"/>
    <n v="537.26"/>
    <n v="0.09"/>
    <x v="0"/>
    <n v="537.16999999999996"/>
    <x v="68"/>
    <n v="29"/>
    <x v="1"/>
    <x v="69"/>
    <s v="West Virginia"/>
    <s v="USA"/>
    <x v="64"/>
    <x v="1"/>
    <x v="11"/>
    <s v="Sharp, Taylor and Rodriguez"/>
    <n v="340.14"/>
    <n v="361"/>
    <x v="4"/>
    <x v="2"/>
    <s v="Williamsfurt"/>
    <s v="Online"/>
  </r>
  <r>
    <s v="SALE961"/>
    <x v="17"/>
    <s v="CUST1384"/>
    <s v="PROD51"/>
    <s v="STORE10"/>
    <n v="3"/>
    <n v="918.26"/>
    <n v="0.17"/>
    <x v="2"/>
    <n v="2754.6099999999997"/>
    <x v="302"/>
    <n v="52"/>
    <x v="1"/>
    <x v="299"/>
    <s v="Iowa"/>
    <s v="USA"/>
    <x v="69"/>
    <x v="1"/>
    <x v="11"/>
    <s v="Bautista, Green and Hale"/>
    <n v="88.49"/>
    <n v="246"/>
    <x v="15"/>
    <x v="3"/>
    <s v="East Davidville"/>
    <s v="Online"/>
  </r>
  <r>
    <s v="SALE962"/>
    <x v="469"/>
    <s v="CUST1095"/>
    <s v="PROD6"/>
    <s v="STORE9"/>
    <n v="4"/>
    <n v="579.70000000000005"/>
    <n v="0.18"/>
    <x v="1"/>
    <n v="2318.6200000000003"/>
    <x v="50"/>
    <n v="62"/>
    <x v="1"/>
    <x v="50"/>
    <s v="New York"/>
    <s v="USA"/>
    <x v="96"/>
    <x v="2"/>
    <x v="18"/>
    <s v="Davidson PLC"/>
    <n v="312.8"/>
    <n v="350"/>
    <x v="11"/>
    <x v="2"/>
    <s v="East Johnstad"/>
    <s v="Flagship"/>
  </r>
  <r>
    <s v="SALE963"/>
    <x v="27"/>
    <s v="CUST1145"/>
    <s v="PROD43"/>
    <s v="STORE6"/>
    <n v="1"/>
    <n v="824.32"/>
    <n v="0.18"/>
    <x v="0"/>
    <n v="824.1400000000001"/>
    <x v="279"/>
    <n v="46"/>
    <x v="0"/>
    <x v="278"/>
    <s v="Indiana"/>
    <s v="USA"/>
    <x v="19"/>
    <x v="1"/>
    <x v="3"/>
    <s v="Robinson Inc"/>
    <n v="253.33"/>
    <n v="266"/>
    <x v="16"/>
    <x v="3"/>
    <s v="Port Josephberg"/>
    <s v="Online"/>
  </r>
  <r>
    <s v="SALE964"/>
    <x v="535"/>
    <s v="CUST1109"/>
    <s v="PROD46"/>
    <s v="STORE15"/>
    <n v="4"/>
    <n v="614.99"/>
    <n v="0.16"/>
    <x v="1"/>
    <n v="2459.8000000000002"/>
    <x v="421"/>
    <n v="27"/>
    <x v="0"/>
    <x v="412"/>
    <s v="West Virginia"/>
    <s v="USA"/>
    <x v="54"/>
    <x v="4"/>
    <x v="21"/>
    <s v="Kelly, Smith and Perez"/>
    <n v="167.34"/>
    <n v="296"/>
    <x v="10"/>
    <x v="0"/>
    <s v="East Jenniferstad"/>
    <s v="Flagship"/>
  </r>
  <r>
    <s v="SALE965"/>
    <x v="536"/>
    <s v="CUST1128"/>
    <s v="PROD62"/>
    <s v="STORE0"/>
    <n v="4"/>
    <n v="189.21"/>
    <n v="0.06"/>
    <x v="2"/>
    <n v="756.78000000000009"/>
    <x v="146"/>
    <n v="45"/>
    <x v="0"/>
    <x v="146"/>
    <s v="Arkansas"/>
    <s v="USA"/>
    <x v="85"/>
    <x v="1"/>
    <x v="3"/>
    <s v="Murray, Gould and Ware"/>
    <n v="86.42"/>
    <n v="222"/>
    <x v="6"/>
    <x v="3"/>
    <s v="Washingtonfurt"/>
    <s v="Flagship"/>
  </r>
  <r>
    <s v="SALE966"/>
    <x v="434"/>
    <s v="CUST1154"/>
    <s v="PROD62"/>
    <s v="STORE14"/>
    <n v="2"/>
    <n v="233.33"/>
    <n v="0.05"/>
    <x v="0"/>
    <n v="466.61"/>
    <x v="429"/>
    <n v="35"/>
    <x v="1"/>
    <x v="420"/>
    <s v="Vermont"/>
    <s v="USA"/>
    <x v="85"/>
    <x v="1"/>
    <x v="3"/>
    <s v="Murray, Gould and Ware"/>
    <n v="86.42"/>
    <n v="222"/>
    <x v="7"/>
    <x v="2"/>
    <s v="Christopherland"/>
    <s v="Outlet"/>
  </r>
  <r>
    <s v="SALE967"/>
    <x v="454"/>
    <s v="CUST1248"/>
    <s v="PROD39"/>
    <s v="STORE18"/>
    <n v="3"/>
    <n v="529.89"/>
    <n v="0.21"/>
    <x v="0"/>
    <n v="1589.46"/>
    <x v="200"/>
    <n v="19"/>
    <x v="0"/>
    <x v="200"/>
    <s v="Nevada"/>
    <s v="USA"/>
    <x v="11"/>
    <x v="1"/>
    <x v="10"/>
    <s v="Cummings and Sons"/>
    <n v="326.06"/>
    <n v="301"/>
    <x v="14"/>
    <x v="3"/>
    <s v="East Stevechester"/>
    <s v="Flagship"/>
  </r>
  <r>
    <s v="SALE968"/>
    <x v="79"/>
    <s v="CUST1489"/>
    <s v="PROD92"/>
    <s v="STORE1"/>
    <n v="2"/>
    <n v="954.1"/>
    <n v="0.17"/>
    <x v="1"/>
    <n v="1908.03"/>
    <x v="153"/>
    <n v="42"/>
    <x v="1"/>
    <x v="153"/>
    <s v="Indiana"/>
    <s v="USA"/>
    <x v="80"/>
    <x v="3"/>
    <x v="5"/>
    <s v="Green, Powell and Palmer"/>
    <n v="447.43"/>
    <n v="191"/>
    <x v="8"/>
    <x v="0"/>
    <s v="Danielmouth"/>
    <s v="Flagship"/>
  </r>
  <r>
    <s v="SALE969"/>
    <x v="113"/>
    <s v="CUST1323"/>
    <s v="PROD65"/>
    <s v="STORE7"/>
    <n v="1"/>
    <n v="370.04"/>
    <n v="0.04"/>
    <x v="2"/>
    <n v="370"/>
    <x v="161"/>
    <n v="64"/>
    <x v="1"/>
    <x v="161"/>
    <s v="North Carolina"/>
    <s v="USA"/>
    <x v="15"/>
    <x v="0"/>
    <x v="13"/>
    <s v="Montgomery, Benton and Miller"/>
    <n v="240.63"/>
    <n v="423"/>
    <x v="4"/>
    <x v="2"/>
    <s v="Williamsfurt"/>
    <s v="Online"/>
  </r>
  <r>
    <s v="SALE970"/>
    <x v="4"/>
    <s v="CUST1061"/>
    <s v="PROD96"/>
    <s v="STORE19"/>
    <n v="4"/>
    <n v="492.71"/>
    <n v="0.08"/>
    <x v="0"/>
    <n v="1970.76"/>
    <x v="251"/>
    <n v="23"/>
    <x v="0"/>
    <x v="250"/>
    <s v="Missouri"/>
    <s v="USA"/>
    <x v="99"/>
    <x v="4"/>
    <x v="21"/>
    <s v="Phillips and Sons"/>
    <n v="358.47"/>
    <n v="143"/>
    <x v="12"/>
    <x v="3"/>
    <s v="Vasquezborough"/>
    <s v="Online"/>
  </r>
  <r>
    <s v="SALE971"/>
    <x v="89"/>
    <s v="CUST1280"/>
    <s v="PROD91"/>
    <s v="STORE13"/>
    <n v="4"/>
    <n v="853.26"/>
    <n v="0.24"/>
    <x v="2"/>
    <n v="3412.8"/>
    <x v="430"/>
    <n v="48"/>
    <x v="0"/>
    <x v="421"/>
    <s v="Hawaii"/>
    <s v="USA"/>
    <x v="52"/>
    <x v="4"/>
    <x v="15"/>
    <s v="Smith-Charles"/>
    <n v="438.25"/>
    <n v="496"/>
    <x v="13"/>
    <x v="3"/>
    <s v="Johnsonville"/>
    <s v="Flagship"/>
  </r>
  <r>
    <s v="SALE972"/>
    <x v="459"/>
    <s v="CUST1406"/>
    <s v="PROD3"/>
    <s v="STORE16"/>
    <n v="1"/>
    <n v="402.47"/>
    <n v="0.19"/>
    <x v="1"/>
    <n v="402.28000000000003"/>
    <x v="81"/>
    <n v="23"/>
    <x v="1"/>
    <x v="82"/>
    <s v="Wisconsin"/>
    <s v="USA"/>
    <x v="58"/>
    <x v="4"/>
    <x v="21"/>
    <s v="Pineda Ltd"/>
    <n v="364.67"/>
    <n v="452"/>
    <x v="9"/>
    <x v="1"/>
    <s v="New Jimmymouth"/>
    <s v="Flagship"/>
  </r>
  <r>
    <s v="SALE973"/>
    <x v="331"/>
    <s v="CUST1402"/>
    <s v="PROD54"/>
    <s v="STORE18"/>
    <n v="2"/>
    <n v="528.29999999999995"/>
    <n v="0.24"/>
    <x v="0"/>
    <n v="1056.3599999999999"/>
    <x v="361"/>
    <n v="31"/>
    <x v="0"/>
    <x v="222"/>
    <s v="Mississippi"/>
    <s v="USA"/>
    <x v="59"/>
    <x v="0"/>
    <x v="11"/>
    <s v="Thompson-French"/>
    <n v="434.84"/>
    <n v="185"/>
    <x v="14"/>
    <x v="3"/>
    <s v="East Stevechester"/>
    <s v="Flagship"/>
  </r>
  <r>
    <s v="SALE974"/>
    <x v="228"/>
    <s v="CUST1444"/>
    <s v="PROD10"/>
    <s v="STORE6"/>
    <n v="4"/>
    <n v="599.85"/>
    <n v="0.25"/>
    <x v="0"/>
    <n v="2399.15"/>
    <x v="431"/>
    <n v="19"/>
    <x v="0"/>
    <x v="422"/>
    <s v="Wyoming"/>
    <s v="USA"/>
    <x v="31"/>
    <x v="3"/>
    <x v="8"/>
    <s v="Hamilton Group"/>
    <n v="298.86"/>
    <n v="308"/>
    <x v="16"/>
    <x v="3"/>
    <s v="Port Josephberg"/>
    <s v="Online"/>
  </r>
  <r>
    <s v="SALE975"/>
    <x v="374"/>
    <s v="CUST1303"/>
    <s v="PROD16"/>
    <s v="STORE9"/>
    <n v="2"/>
    <n v="61.42"/>
    <n v="0.08"/>
    <x v="1"/>
    <n v="122.76"/>
    <x v="76"/>
    <n v="23"/>
    <x v="1"/>
    <x v="77"/>
    <s v="Delaware"/>
    <s v="USA"/>
    <x v="30"/>
    <x v="2"/>
    <x v="17"/>
    <s v="Erickson-Green"/>
    <n v="337.42"/>
    <n v="256"/>
    <x v="11"/>
    <x v="2"/>
    <s v="East Johnstad"/>
    <s v="Flagship"/>
  </r>
  <r>
    <s v="SALE976"/>
    <x v="227"/>
    <s v="CUST1249"/>
    <s v="PROD19"/>
    <s v="STORE10"/>
    <n v="2"/>
    <n v="466.42"/>
    <n v="0.12"/>
    <x v="1"/>
    <n v="932.72"/>
    <x v="432"/>
    <n v="41"/>
    <x v="1"/>
    <x v="423"/>
    <s v="New York"/>
    <s v="USA"/>
    <x v="46"/>
    <x v="0"/>
    <x v="20"/>
    <s v="May-Reese"/>
    <n v="21.34"/>
    <n v="65"/>
    <x v="15"/>
    <x v="3"/>
    <s v="East Davidville"/>
    <s v="Online"/>
  </r>
  <r>
    <s v="SALE977"/>
    <x v="446"/>
    <s v="CUST1099"/>
    <s v="PROD31"/>
    <s v="STORE5"/>
    <n v="4"/>
    <n v="540.69000000000005"/>
    <n v="0.09"/>
    <x v="2"/>
    <n v="2162.67"/>
    <x v="178"/>
    <n v="35"/>
    <x v="0"/>
    <x v="178"/>
    <s v="Tennessee"/>
    <s v="USA"/>
    <x v="45"/>
    <x v="0"/>
    <x v="0"/>
    <s v="Nolan-Snow"/>
    <n v="204.39"/>
    <n v="281"/>
    <x v="3"/>
    <x v="0"/>
    <s v="New Michaelchester"/>
    <s v="Outlet"/>
  </r>
  <r>
    <s v="SALE978"/>
    <x v="537"/>
    <s v="CUST1298"/>
    <s v="PROD19"/>
    <s v="STORE13"/>
    <n v="3"/>
    <n v="677.46"/>
    <n v="0.05"/>
    <x v="0"/>
    <n v="2032.3300000000002"/>
    <x v="82"/>
    <n v="64"/>
    <x v="0"/>
    <x v="83"/>
    <s v="Maine"/>
    <s v="USA"/>
    <x v="46"/>
    <x v="0"/>
    <x v="20"/>
    <s v="May-Reese"/>
    <n v="21.34"/>
    <n v="65"/>
    <x v="13"/>
    <x v="3"/>
    <s v="Johnsonville"/>
    <s v="Flagship"/>
  </r>
  <r>
    <s v="SALE979"/>
    <x v="538"/>
    <s v="CUST1328"/>
    <s v="PROD21"/>
    <s v="STORE1"/>
    <n v="3"/>
    <n v="614.63"/>
    <n v="0.06"/>
    <x v="1"/>
    <n v="1843.83"/>
    <x v="340"/>
    <n v="46"/>
    <x v="0"/>
    <x v="336"/>
    <s v="Minnesota"/>
    <s v="USA"/>
    <x v="39"/>
    <x v="3"/>
    <x v="7"/>
    <s v="Gardner-Montes"/>
    <n v="123.46"/>
    <n v="76"/>
    <x v="8"/>
    <x v="0"/>
    <s v="Danielmouth"/>
    <s v="Flagship"/>
  </r>
  <r>
    <s v="SALE980"/>
    <x v="539"/>
    <s v="CUST1232"/>
    <s v="PROD66"/>
    <s v="STORE8"/>
    <n v="4"/>
    <n v="649.52"/>
    <n v="0.11"/>
    <x v="0"/>
    <n v="2597.9699999999998"/>
    <x v="307"/>
    <n v="27"/>
    <x v="1"/>
    <x v="304"/>
    <s v="New Jersey"/>
    <s v="USA"/>
    <x v="73"/>
    <x v="2"/>
    <x v="4"/>
    <s v="Torres, Spencer and Potter"/>
    <n v="340.39"/>
    <n v="177"/>
    <x v="2"/>
    <x v="1"/>
    <s v="Thompsonborough"/>
    <s v="Online"/>
  </r>
  <r>
    <s v="SALE981"/>
    <x v="540"/>
    <s v="CUST1445"/>
    <s v="PROD85"/>
    <s v="STORE8"/>
    <n v="2"/>
    <n v="943.93"/>
    <n v="0.22"/>
    <x v="1"/>
    <n v="1887.6399999999999"/>
    <x v="310"/>
    <n v="41"/>
    <x v="1"/>
    <x v="307"/>
    <s v="Virginia"/>
    <s v="USA"/>
    <x v="65"/>
    <x v="4"/>
    <x v="11"/>
    <s v="Richardson-Carrillo"/>
    <n v="119.57"/>
    <n v="210"/>
    <x v="2"/>
    <x v="1"/>
    <s v="Thompsonborough"/>
    <s v="Online"/>
  </r>
  <r>
    <s v="SALE982"/>
    <x v="541"/>
    <s v="CUST1165"/>
    <s v="PROD31"/>
    <s v="STORE8"/>
    <n v="4"/>
    <n v="538.73"/>
    <n v="0.03"/>
    <x v="0"/>
    <n v="2154.89"/>
    <x v="254"/>
    <n v="47"/>
    <x v="1"/>
    <x v="253"/>
    <s v="Illinois"/>
    <s v="USA"/>
    <x v="45"/>
    <x v="0"/>
    <x v="0"/>
    <s v="Nolan-Snow"/>
    <n v="204.39"/>
    <n v="281"/>
    <x v="2"/>
    <x v="1"/>
    <s v="Thompsonborough"/>
    <s v="Online"/>
  </r>
  <r>
    <s v="SALE983"/>
    <x v="542"/>
    <s v="CUST1088"/>
    <s v="PROD66"/>
    <s v="STORE8"/>
    <n v="2"/>
    <n v="853.93"/>
    <n v="0.01"/>
    <x v="1"/>
    <n v="1707.85"/>
    <x v="235"/>
    <n v="58"/>
    <x v="0"/>
    <x v="234"/>
    <s v="Arkansas"/>
    <s v="USA"/>
    <x v="73"/>
    <x v="2"/>
    <x v="4"/>
    <s v="Torres, Spencer and Potter"/>
    <n v="340.39"/>
    <n v="177"/>
    <x v="2"/>
    <x v="1"/>
    <s v="Thompsonborough"/>
    <s v="Online"/>
  </r>
  <r>
    <s v="SALE984"/>
    <x v="62"/>
    <s v="CUST1491"/>
    <s v="PROD29"/>
    <s v="STORE4"/>
    <n v="4"/>
    <n v="465.42"/>
    <n v="0.26"/>
    <x v="2"/>
    <n v="1861.42"/>
    <x v="352"/>
    <n v="52"/>
    <x v="1"/>
    <x v="347"/>
    <s v="South Dakota"/>
    <s v="USA"/>
    <x v="35"/>
    <x v="3"/>
    <x v="6"/>
    <s v="Hoffman Group"/>
    <n v="218.48"/>
    <n v="276"/>
    <x v="5"/>
    <x v="2"/>
    <s v="Port Sharon"/>
    <s v="Online"/>
  </r>
  <r>
    <s v="SALE985"/>
    <x v="543"/>
    <s v="CUST1055"/>
    <s v="PROD1"/>
    <s v="STORE11"/>
    <n v="4"/>
    <n v="880.26"/>
    <n v="0.11"/>
    <x v="2"/>
    <n v="3520.93"/>
    <x v="364"/>
    <n v="56"/>
    <x v="1"/>
    <x v="358"/>
    <s v="Minnesota"/>
    <s v="USA"/>
    <x v="55"/>
    <x v="4"/>
    <x v="12"/>
    <s v="Terry-Moore"/>
    <n v="342.56"/>
    <n v="181"/>
    <x v="19"/>
    <x v="2"/>
    <s v="Lake Michael"/>
    <s v="Online"/>
  </r>
  <r>
    <s v="SALE986"/>
    <x v="449"/>
    <s v="CUST1483"/>
    <s v="PROD51"/>
    <s v="STORE11"/>
    <n v="3"/>
    <n v="461.02"/>
    <n v="0.28999999999999998"/>
    <x v="1"/>
    <n v="1382.77"/>
    <x v="0"/>
    <n v="48"/>
    <x v="0"/>
    <x v="60"/>
    <s v="Nevada"/>
    <s v="USA"/>
    <x v="69"/>
    <x v="1"/>
    <x v="11"/>
    <s v="Bautista, Green and Hale"/>
    <n v="88.49"/>
    <n v="246"/>
    <x v="19"/>
    <x v="2"/>
    <s v="Lake Michael"/>
    <s v="Online"/>
  </r>
  <r>
    <s v="SALE987"/>
    <x v="372"/>
    <s v="CUST1026"/>
    <s v="PROD25"/>
    <s v="STORE13"/>
    <n v="1"/>
    <n v="531.99"/>
    <n v="0.17"/>
    <x v="1"/>
    <n v="531.82000000000005"/>
    <x v="337"/>
    <n v="18"/>
    <x v="1"/>
    <x v="333"/>
    <s v="Missouri"/>
    <s v="USA"/>
    <x v="60"/>
    <x v="4"/>
    <x v="11"/>
    <s v="Brown and Sons"/>
    <n v="174.02"/>
    <n v="268"/>
    <x v="13"/>
    <x v="3"/>
    <s v="Johnsonville"/>
    <s v="Flagship"/>
  </r>
  <r>
    <s v="SALE988"/>
    <x v="40"/>
    <s v="CUST1004"/>
    <s v="PROD47"/>
    <s v="STORE17"/>
    <n v="2"/>
    <n v="274.08999999999997"/>
    <n v="0.13"/>
    <x v="1"/>
    <n v="548.04999999999995"/>
    <x v="433"/>
    <n v="64"/>
    <x v="1"/>
    <x v="424"/>
    <s v="California"/>
    <s v="USA"/>
    <x v="44"/>
    <x v="2"/>
    <x v="19"/>
    <s v="Cook Inc"/>
    <n v="254.04361702127662"/>
    <n v="431"/>
    <x v="1"/>
    <x v="0"/>
    <s v="Bensonhaven"/>
    <s v="Flagship"/>
  </r>
  <r>
    <s v="SALE989"/>
    <x v="544"/>
    <s v="CUST1443"/>
    <s v="PROD88"/>
    <s v="STORE10"/>
    <n v="1"/>
    <n v="66.14"/>
    <n v="0.14000000000000001"/>
    <x v="2"/>
    <n v="66"/>
    <x v="13"/>
    <n v="51"/>
    <x v="0"/>
    <x v="13"/>
    <s v="Texas"/>
    <s v="USA"/>
    <x v="12"/>
    <x v="0"/>
    <x v="11"/>
    <s v="Olsen-Daniels"/>
    <n v="131.24"/>
    <n v="232"/>
    <x v="15"/>
    <x v="3"/>
    <s v="East Davidville"/>
    <s v="Online"/>
  </r>
  <r>
    <s v="SALE990"/>
    <x v="13"/>
    <s v="CUST1077"/>
    <s v="PROD20"/>
    <s v="STORE9"/>
    <n v="3"/>
    <n v="955.82"/>
    <n v="0.16"/>
    <x v="2"/>
    <n v="2867.3"/>
    <x v="258"/>
    <n v="29"/>
    <x v="0"/>
    <x v="257"/>
    <s v="Vermont"/>
    <s v="USA"/>
    <x v="42"/>
    <x v="0"/>
    <x v="11"/>
    <s v="Soto-Ellis"/>
    <n v="131.51"/>
    <n v="273.49484536082474"/>
    <x v="11"/>
    <x v="2"/>
    <s v="East Johnstad"/>
    <s v="Flagship"/>
  </r>
  <r>
    <s v="SALE991"/>
    <x v="542"/>
    <s v="CUST1319"/>
    <s v="PROD22"/>
    <s v="STORE12"/>
    <n v="1"/>
    <n v="904.92"/>
    <n v="0.13"/>
    <x v="0"/>
    <n v="904.79"/>
    <x v="132"/>
    <n v="54"/>
    <x v="0"/>
    <x v="132"/>
    <s v="Mississippi"/>
    <s v="USA"/>
    <x v="62"/>
    <x v="0"/>
    <x v="20"/>
    <s v="Flores, Pineda and Rodriguez"/>
    <n v="484.62"/>
    <n v="432"/>
    <x v="18"/>
    <x v="0"/>
    <s v="Sabrinatown"/>
    <s v="Online"/>
  </r>
  <r>
    <s v="SALE992"/>
    <x v="509"/>
    <s v="CUST1000"/>
    <s v="PROD40"/>
    <s v="STORE7"/>
    <n v="3"/>
    <n v="490.02"/>
    <n v="0.26"/>
    <x v="0"/>
    <n v="1469.8"/>
    <x v="265"/>
    <n v="55"/>
    <x v="0"/>
    <x v="265"/>
    <s v="North Carolina"/>
    <s v="USA"/>
    <x v="43"/>
    <x v="1"/>
    <x v="1"/>
    <s v="Taylor-Hart"/>
    <n v="38.520000000000003"/>
    <n v="378"/>
    <x v="4"/>
    <x v="2"/>
    <s v="Williamsfurt"/>
    <s v="Online"/>
  </r>
  <r>
    <s v="SALE993"/>
    <x v="481"/>
    <s v="CUST1363"/>
    <s v="PROD19"/>
    <s v="STORE6"/>
    <n v="2"/>
    <n v="957.54"/>
    <n v="0.1"/>
    <x v="2"/>
    <n v="1914.98"/>
    <x v="400"/>
    <n v="23"/>
    <x v="0"/>
    <x v="392"/>
    <s v="Ohio"/>
    <s v="USA"/>
    <x v="46"/>
    <x v="0"/>
    <x v="20"/>
    <s v="May-Reese"/>
    <n v="21.34"/>
    <n v="65"/>
    <x v="16"/>
    <x v="3"/>
    <s v="Port Josephberg"/>
    <s v="Online"/>
  </r>
  <r>
    <s v="SALE994"/>
    <x v="545"/>
    <s v="CUST1329"/>
    <s v="PROD99"/>
    <s v="STORE13"/>
    <n v="2"/>
    <n v="314.39999999999998"/>
    <n v="7.0000000000000007E-2"/>
    <x v="1"/>
    <n v="628.7299999999999"/>
    <x v="112"/>
    <n v="62"/>
    <x v="1"/>
    <x v="112"/>
    <s v="Minnesota"/>
    <s v="USA"/>
    <x v="8"/>
    <x v="3"/>
    <x v="8"/>
    <s v="Campbell Ltd"/>
    <n v="201.41"/>
    <n v="146"/>
    <x v="13"/>
    <x v="3"/>
    <s v="Johnsonville"/>
    <s v="Flagship"/>
  </r>
  <r>
    <s v="SALE995"/>
    <x v="297"/>
    <s v="CUST1394"/>
    <s v="PROD24"/>
    <s v="STORE6"/>
    <n v="3"/>
    <n v="480.11"/>
    <n v="0.11"/>
    <x v="1"/>
    <n v="1440.22"/>
    <x v="133"/>
    <n v="43"/>
    <x v="1"/>
    <x v="133"/>
    <s v="Connecticut"/>
    <s v="USA"/>
    <x v="10"/>
    <x v="0"/>
    <x v="9"/>
    <s v="Cook Ltd"/>
    <n v="166.06"/>
    <n v="340"/>
    <x v="16"/>
    <x v="3"/>
    <s v="Port Josephberg"/>
    <s v="Online"/>
  </r>
  <r>
    <s v="SALE996"/>
    <x v="140"/>
    <s v="CUST1388"/>
    <s v="PROD48"/>
    <s v="STORE6"/>
    <n v="4"/>
    <n v="826.55"/>
    <n v="0.28000000000000003"/>
    <x v="0"/>
    <n v="3305.9199999999996"/>
    <x v="325"/>
    <n v="53"/>
    <x v="0"/>
    <x v="321"/>
    <s v="Missouri"/>
    <s v="USA"/>
    <x v="70"/>
    <x v="1"/>
    <x v="11"/>
    <s v="Byrd, Stewart and Valdez"/>
    <n v="177.98"/>
    <n v="103"/>
    <x v="16"/>
    <x v="3"/>
    <s v="Port Josephberg"/>
    <s v="Online"/>
  </r>
  <r>
    <s v="SALE997"/>
    <x v="546"/>
    <s v="CUST1190"/>
    <s v="PROD27"/>
    <s v="STORE3"/>
    <n v="3"/>
    <n v="530.16999999999996"/>
    <n v="0.18"/>
    <x v="1"/>
    <n v="1590.3299999999997"/>
    <x v="408"/>
    <n v="21"/>
    <x v="0"/>
    <x v="399"/>
    <s v="New York"/>
    <s v="USA"/>
    <x v="16"/>
    <x v="3"/>
    <x v="6"/>
    <s v="Khan, Jones and Paul"/>
    <n v="254.04361702127662"/>
    <n v="378"/>
    <x v="0"/>
    <x v="0"/>
    <s v="Hoodberg"/>
    <s v="Outlet"/>
  </r>
  <r>
    <s v="SALE998"/>
    <x v="135"/>
    <s v="CUST1407"/>
    <s v="PROD34"/>
    <s v="STORE17"/>
    <n v="3"/>
    <n v="336.17"/>
    <n v="0.04"/>
    <x v="2"/>
    <n v="1008.47"/>
    <x v="414"/>
    <n v="33"/>
    <x v="0"/>
    <x v="405"/>
    <s v="Maryland"/>
    <s v="USA"/>
    <x v="13"/>
    <x v="1"/>
    <x v="3"/>
    <s v="Lucero LLC"/>
    <n v="419.28"/>
    <n v="86"/>
    <x v="1"/>
    <x v="0"/>
    <s v="Bensonhaven"/>
    <s v="Flagship"/>
  </r>
  <r>
    <s v="SALE999"/>
    <x v="288"/>
    <s v="CUST1421"/>
    <s v="PROD81"/>
    <s v="STORE8"/>
    <n v="4"/>
    <n v="22.51"/>
    <n v="0.27"/>
    <x v="1"/>
    <n v="89.77000000000001"/>
    <x v="434"/>
    <n v="45"/>
    <x v="1"/>
    <x v="425"/>
    <s v="Washington"/>
    <s v="USA"/>
    <x v="82"/>
    <x v="0"/>
    <x v="20"/>
    <s v="Robinson-Brown"/>
    <n v="285.54000000000002"/>
    <n v="358"/>
    <x v="2"/>
    <x v="1"/>
    <s v="Thompsonborough"/>
    <s v="Online"/>
  </r>
  <r>
    <s v="SALE1000"/>
    <x v="441"/>
    <s v="CUST1190"/>
    <s v="PROD59"/>
    <s v="STORE2"/>
    <n v="2"/>
    <n v="909.51"/>
    <n v="0.27"/>
    <x v="0"/>
    <n v="1818.75"/>
    <x v="408"/>
    <n v="21"/>
    <x v="0"/>
    <x v="399"/>
    <s v="New York"/>
    <s v="USA"/>
    <x v="4"/>
    <x v="2"/>
    <x v="4"/>
    <s v="Cline-Mccarthy"/>
    <n v="17.309999999999999"/>
    <n v="399"/>
    <x v="17"/>
    <x v="2"/>
    <s v="North Nancyview"/>
    <s v="Outlet"/>
  </r>
  <r>
    <s v="SALE1001"/>
    <x v="547"/>
    <s v="CUST1052"/>
    <s v="PROD69"/>
    <s v="STORE14"/>
    <n v="4"/>
    <n v="593.84"/>
    <n v="0.24"/>
    <x v="1"/>
    <n v="2375.1200000000003"/>
    <x v="404"/>
    <n v="55"/>
    <x v="0"/>
    <x v="395"/>
    <s v="Minnesota"/>
    <s v="USA"/>
    <x v="20"/>
    <x v="4"/>
    <x v="14"/>
    <s v="Fitzpatrick Ltd"/>
    <n v="218.22"/>
    <n v="224"/>
    <x v="7"/>
    <x v="2"/>
    <s v="Christopherland"/>
    <s v="Outlet"/>
  </r>
  <r>
    <s v="SALE1002"/>
    <x v="548"/>
    <s v="CUST1109"/>
    <s v="PROD73"/>
    <s v="STORE10"/>
    <n v="3"/>
    <n v="909.11"/>
    <n v="0.23"/>
    <x v="2"/>
    <n v="2727.1"/>
    <x v="421"/>
    <n v="27"/>
    <x v="0"/>
    <x v="412"/>
    <s v="West Virginia"/>
    <s v="USA"/>
    <x v="78"/>
    <x v="0"/>
    <x v="0"/>
    <s v="French Ltd"/>
    <n v="107.06"/>
    <n v="359"/>
    <x v="15"/>
    <x v="3"/>
    <s v="East Davidville"/>
    <s v="Online"/>
  </r>
  <r>
    <s v="SALE1003"/>
    <x v="549"/>
    <s v="CUST1399"/>
    <s v="PROD24"/>
    <s v="STORE1"/>
    <n v="4"/>
    <n v="996.85"/>
    <n v="0.24"/>
    <x v="1"/>
    <n v="3987.1600000000003"/>
    <x v="121"/>
    <n v="27"/>
    <x v="0"/>
    <x v="121"/>
    <s v="Maine"/>
    <s v="USA"/>
    <x v="10"/>
    <x v="0"/>
    <x v="9"/>
    <s v="Cook Ltd"/>
    <n v="166.06"/>
    <n v="340"/>
    <x v="8"/>
    <x v="0"/>
    <s v="Danielmouth"/>
    <s v="Flagship"/>
  </r>
  <r>
    <s v="SALE1004"/>
    <x v="550"/>
    <s v="CUST1300"/>
    <s v="PROD0"/>
    <s v="STORE17"/>
    <n v="1"/>
    <n v="522.69000000000005"/>
    <n v="0.06"/>
    <x v="2"/>
    <n v="522.63000000000011"/>
    <x v="299"/>
    <n v="29"/>
    <x v="0"/>
    <x v="297"/>
    <s v="Oregon"/>
    <s v="USA"/>
    <x v="90"/>
    <x v="1"/>
    <x v="3"/>
    <s v="Hunt Inc"/>
    <n v="112.42"/>
    <n v="416"/>
    <x v="1"/>
    <x v="0"/>
    <s v="Bensonhaven"/>
    <s v="Flagship"/>
  </r>
  <r>
    <s v="SALE1005"/>
    <x v="111"/>
    <s v="CUST1194"/>
    <s v="PROD54"/>
    <s v="STORE3"/>
    <n v="3"/>
    <n v="261.05"/>
    <n v="0.12"/>
    <x v="1"/>
    <n v="783.03000000000009"/>
    <x v="435"/>
    <n v="46"/>
    <x v="0"/>
    <x v="426"/>
    <s v="Pennsylvania"/>
    <s v="USA"/>
    <x v="59"/>
    <x v="0"/>
    <x v="11"/>
    <s v="Thompson-French"/>
    <n v="434.84"/>
    <n v="185"/>
    <x v="0"/>
    <x v="0"/>
    <s v="Hoodberg"/>
    <s v="Outlet"/>
  </r>
  <r>
    <s v="SALE1006"/>
    <x v="147"/>
    <s v="CUST1087"/>
    <s v="PROD23"/>
    <s v="STORE17"/>
    <n v="3"/>
    <n v="644.73"/>
    <n v="0.01"/>
    <x v="2"/>
    <n v="1934.18"/>
    <x v="97"/>
    <n v="58"/>
    <x v="1"/>
    <x v="98"/>
    <s v="South Carolina"/>
    <s v="USA"/>
    <x v="34"/>
    <x v="4"/>
    <x v="12"/>
    <s v="Moon, Mora and Santos"/>
    <n v="254.04361702127662"/>
    <n v="360"/>
    <x v="1"/>
    <x v="0"/>
    <s v="Bensonhaven"/>
    <s v="Flagship"/>
  </r>
  <r>
    <s v="SALE1007"/>
    <x v="30"/>
    <s v="CUST1198"/>
    <s v="PROD75"/>
    <s v="STORE2"/>
    <n v="2"/>
    <n v="541.52"/>
    <n v="0.26"/>
    <x v="1"/>
    <n v="1082.78"/>
    <x v="226"/>
    <n v="54"/>
    <x v="0"/>
    <x v="226"/>
    <s v="Vermont"/>
    <s v="USA"/>
    <x v="28"/>
    <x v="4"/>
    <x v="15"/>
    <s v="Poole PLC"/>
    <n v="158.13999999999999"/>
    <n v="82"/>
    <x v="17"/>
    <x v="2"/>
    <s v="North Nancyview"/>
    <s v="Outlet"/>
  </r>
  <r>
    <s v="SALE1008"/>
    <x v="3"/>
    <s v="CUST1426"/>
    <s v="PROD63"/>
    <s v="STORE10"/>
    <n v="1"/>
    <n v="395.18"/>
    <n v="0.09"/>
    <x v="1"/>
    <n v="395.09000000000003"/>
    <x v="436"/>
    <n v="28"/>
    <x v="0"/>
    <x v="427"/>
    <s v="North Carolina"/>
    <s v="USA"/>
    <x v="81"/>
    <x v="2"/>
    <x v="18"/>
    <s v="Anderson-Riley"/>
    <n v="266.86"/>
    <n v="458"/>
    <x v="15"/>
    <x v="3"/>
    <s v="East Davidville"/>
    <s v="Online"/>
  </r>
  <r>
    <s v="SALE1009"/>
    <x v="459"/>
    <s v="CUST1100"/>
    <s v="PROD8"/>
    <s v="STORE8"/>
    <n v="4"/>
    <n v="56.37"/>
    <n v="0.17"/>
    <x v="0"/>
    <n v="225.31"/>
    <x v="321"/>
    <n v="53"/>
    <x v="1"/>
    <x v="318"/>
    <s v="Texas"/>
    <s v="USA"/>
    <x v="67"/>
    <x v="1"/>
    <x v="1"/>
    <s v="Perez-Johnston"/>
    <n v="439.07"/>
    <n v="142"/>
    <x v="2"/>
    <x v="1"/>
    <s v="Thompsonborough"/>
    <s v="Online"/>
  </r>
  <r>
    <s v="SALE1010"/>
    <x v="24"/>
    <s v="CUST1209"/>
    <s v="PROD79"/>
    <s v="STORE9"/>
    <n v="4"/>
    <n v="202.59"/>
    <n v="0.06"/>
    <x v="2"/>
    <n v="810.30000000000007"/>
    <x v="203"/>
    <n v="50"/>
    <x v="1"/>
    <x v="203"/>
    <s v="Maine"/>
    <s v="USA"/>
    <x v="29"/>
    <x v="3"/>
    <x v="16"/>
    <s v="Ramirez-Hanson"/>
    <n v="228.53"/>
    <n v="469"/>
    <x v="11"/>
    <x v="2"/>
    <s v="East Johnstad"/>
    <s v="Flagship"/>
  </r>
  <r>
    <s v="SALE1011"/>
    <x v="145"/>
    <s v="CUST1004"/>
    <s v="PROD81"/>
    <s v="STORE5"/>
    <n v="2"/>
    <n v="358.36"/>
    <n v="0.05"/>
    <x v="1"/>
    <n v="716.67000000000007"/>
    <x v="433"/>
    <n v="64"/>
    <x v="1"/>
    <x v="424"/>
    <s v="California"/>
    <s v="USA"/>
    <x v="82"/>
    <x v="0"/>
    <x v="20"/>
    <s v="Robinson-Brown"/>
    <n v="285.54000000000002"/>
    <n v="358"/>
    <x v="3"/>
    <x v="0"/>
    <s v="New Michaelchester"/>
    <s v="Outlet"/>
  </r>
  <r>
    <s v="SALE1012"/>
    <x v="300"/>
    <s v="CUST1072"/>
    <s v="PROD37"/>
    <s v="STORE18"/>
    <n v="4"/>
    <n v="85.62"/>
    <n v="0.28000000000000003"/>
    <x v="2"/>
    <n v="342.20000000000005"/>
    <x v="39"/>
    <n v="39"/>
    <x v="1"/>
    <x v="39"/>
    <s v="Iowa"/>
    <s v="USA"/>
    <x v="92"/>
    <x v="4"/>
    <x v="15"/>
    <s v="Hogan-Lee"/>
    <n v="353.47"/>
    <n v="214"/>
    <x v="14"/>
    <x v="3"/>
    <s v="East Stevechester"/>
    <s v="Flagship"/>
  </r>
  <r>
    <s v="SALE1013"/>
    <x v="170"/>
    <s v="CUST1185"/>
    <s v="PROD7"/>
    <s v="STORE17"/>
    <n v="4"/>
    <n v="929.26"/>
    <n v="0.23"/>
    <x v="1"/>
    <n v="3716.81"/>
    <x v="168"/>
    <n v="54"/>
    <x v="1"/>
    <x v="168"/>
    <s v="New Jersey"/>
    <s v="USA"/>
    <x v="84"/>
    <x v="3"/>
    <x v="16"/>
    <s v="Harrell LLC"/>
    <n v="218.86"/>
    <n v="170"/>
    <x v="1"/>
    <x v="0"/>
    <s v="Bensonhaven"/>
    <s v="Flagship"/>
  </r>
  <r>
    <s v="SALE1014"/>
    <x v="551"/>
    <s v="CUST1309"/>
    <s v="PROD60"/>
    <s v="STORE13"/>
    <n v="2"/>
    <n v="92.64"/>
    <n v="0.14000000000000001"/>
    <x v="2"/>
    <n v="185.14000000000001"/>
    <x v="428"/>
    <n v="41"/>
    <x v="1"/>
    <x v="419"/>
    <s v="California"/>
    <s v="USA"/>
    <x v="17"/>
    <x v="2"/>
    <x v="2"/>
    <s v="Gibson, Green and Lopez"/>
    <n v="482.75"/>
    <n v="444"/>
    <x v="13"/>
    <x v="3"/>
    <s v="Johnsonville"/>
    <s v="Flagship"/>
  </r>
  <r>
    <s v="SALE1015"/>
    <x v="176"/>
    <s v="CUST1248"/>
    <s v="PROD62"/>
    <s v="STORE4"/>
    <n v="4"/>
    <n v="139.05000000000001"/>
    <n v="0.28999999999999998"/>
    <x v="2"/>
    <n v="555.91000000000008"/>
    <x v="200"/>
    <n v="19"/>
    <x v="0"/>
    <x v="200"/>
    <s v="Nevada"/>
    <s v="USA"/>
    <x v="85"/>
    <x v="1"/>
    <x v="3"/>
    <s v="Murray, Gould and Ware"/>
    <n v="86.42"/>
    <n v="222"/>
    <x v="5"/>
    <x v="2"/>
    <s v="Port Sharon"/>
    <s v="Online"/>
  </r>
  <r>
    <s v="SALE1016"/>
    <x v="552"/>
    <s v="CUST1140"/>
    <s v="PROD53"/>
    <s v="STORE4"/>
    <n v="3"/>
    <n v="155.87"/>
    <n v="0.03"/>
    <x v="2"/>
    <n v="467.58000000000004"/>
    <x v="427"/>
    <n v="63"/>
    <x v="1"/>
    <x v="418"/>
    <s v="Pennsylvania"/>
    <s v="USA"/>
    <x v="27"/>
    <x v="4"/>
    <x v="14"/>
    <s v="Hamilton, Woods and Walker"/>
    <n v="386.56"/>
    <n v="125"/>
    <x v="5"/>
    <x v="2"/>
    <s v="Port Sharon"/>
    <s v="Online"/>
  </r>
  <r>
    <s v="SALE1017"/>
    <x v="315"/>
    <s v="CUST1442"/>
    <s v="PROD34"/>
    <s v="STORE16"/>
    <n v="4"/>
    <n v="115.42"/>
    <n v="0.03"/>
    <x v="2"/>
    <n v="461.65000000000003"/>
    <x v="172"/>
    <n v="42"/>
    <x v="1"/>
    <x v="172"/>
    <s v="Oregon"/>
    <s v="USA"/>
    <x v="13"/>
    <x v="1"/>
    <x v="3"/>
    <s v="Lucero LLC"/>
    <n v="419.28"/>
    <n v="86"/>
    <x v="9"/>
    <x v="1"/>
    <s v="New Jimmymouth"/>
    <s v="Flagship"/>
  </r>
  <r>
    <s v="SALE1018"/>
    <x v="260"/>
    <s v="CUST1122"/>
    <s v="PROD52"/>
    <s v="STORE6"/>
    <n v="3"/>
    <n v="593.62"/>
    <n v="0.08"/>
    <x v="0"/>
    <n v="1780.7800000000002"/>
    <x v="395"/>
    <n v="50"/>
    <x v="0"/>
    <x v="387"/>
    <s v="North Carolina"/>
    <s v="USA"/>
    <x v="40"/>
    <x v="0"/>
    <x v="0"/>
    <s v="Harris Inc"/>
    <n v="212.26"/>
    <n v="82"/>
    <x v="16"/>
    <x v="3"/>
    <s v="Port Josephberg"/>
    <s v="Online"/>
  </r>
  <r>
    <s v="SALE1019"/>
    <x v="295"/>
    <s v="CUST1353"/>
    <s v="PROD45"/>
    <s v="STORE4"/>
    <n v="2"/>
    <n v="825.04"/>
    <n v="0.2"/>
    <x v="0"/>
    <n v="1649.8799999999999"/>
    <x v="354"/>
    <n v="56"/>
    <x v="1"/>
    <x v="349"/>
    <s v="Oregon"/>
    <s v="USA"/>
    <x v="49"/>
    <x v="0"/>
    <x v="0"/>
    <s v="Bridges, Banks and Cummings"/>
    <n v="318.91000000000003"/>
    <n v="114"/>
    <x v="5"/>
    <x v="2"/>
    <s v="Port Sharon"/>
    <s v="Online"/>
  </r>
  <r>
    <s v="SALE1020"/>
    <x v="302"/>
    <s v="CUST1464"/>
    <s v="PROD25"/>
    <s v="STORE13"/>
    <n v="1"/>
    <n v="963.76"/>
    <n v="0.14000000000000001"/>
    <x v="1"/>
    <n v="963.62"/>
    <x v="9"/>
    <n v="45"/>
    <x v="1"/>
    <x v="9"/>
    <s v="Washington"/>
    <s v="USA"/>
    <x v="60"/>
    <x v="4"/>
    <x v="11"/>
    <s v="Brown and Sons"/>
    <n v="174.02"/>
    <n v="268"/>
    <x v="13"/>
    <x v="3"/>
    <s v="Johnsonville"/>
    <s v="Flagship"/>
  </r>
  <r>
    <s v="SALE1021"/>
    <x v="529"/>
    <s v="CUST1292"/>
    <s v="PROD55"/>
    <s v="STORE6"/>
    <n v="1"/>
    <n v="238.24"/>
    <n v="0.12"/>
    <x v="1"/>
    <n v="238.12"/>
    <x v="402"/>
    <n v="30"/>
    <x v="0"/>
    <x v="394"/>
    <s v="Minnesota"/>
    <s v="USA"/>
    <x v="76"/>
    <x v="3"/>
    <x v="6"/>
    <s v="Hatfield, Baird and Torres"/>
    <n v="81.75"/>
    <n v="273.49484536082474"/>
    <x v="16"/>
    <x v="3"/>
    <s v="Port Josephberg"/>
    <s v="Online"/>
  </r>
  <r>
    <s v="SALE1022"/>
    <x v="350"/>
    <s v="CUST1457"/>
    <s v="PROD82"/>
    <s v="STORE16"/>
    <n v="1"/>
    <n v="756.63"/>
    <n v="0.04"/>
    <x v="1"/>
    <n v="756.59"/>
    <x v="412"/>
    <n v="59"/>
    <x v="0"/>
    <x v="403"/>
    <s v="Kentucky"/>
    <s v="USA"/>
    <x v="74"/>
    <x v="0"/>
    <x v="13"/>
    <s v="Reese-Watson"/>
    <n v="152.91999999999999"/>
    <n v="281"/>
    <x v="9"/>
    <x v="1"/>
    <s v="New Jimmymouth"/>
    <s v="Flagship"/>
  </r>
  <r>
    <s v="SALE1023"/>
    <x v="553"/>
    <s v="CUST1019"/>
    <s v="PROD93"/>
    <s v="STORE7"/>
    <n v="3"/>
    <n v="159.76"/>
    <n v="0.22"/>
    <x v="0"/>
    <n v="479.05999999999995"/>
    <x v="67"/>
    <n v="46"/>
    <x v="1"/>
    <x v="68"/>
    <s v="New Jersey"/>
    <s v="USA"/>
    <x v="47"/>
    <x v="1"/>
    <x v="3"/>
    <s v="Martin LLC"/>
    <n v="377.52"/>
    <n v="485"/>
    <x v="4"/>
    <x v="2"/>
    <s v="Williamsfurt"/>
    <s v="Online"/>
  </r>
  <r>
    <s v="SALE1024"/>
    <x v="166"/>
    <s v="CUST1368"/>
    <s v="PROD95"/>
    <s v="STORE8"/>
    <n v="1"/>
    <n v="329.94"/>
    <n v="0.14000000000000001"/>
    <x v="2"/>
    <n v="329.8"/>
    <x v="23"/>
    <n v="34"/>
    <x v="1"/>
    <x v="23"/>
    <s v="New York"/>
    <s v="USA"/>
    <x v="98"/>
    <x v="0"/>
    <x v="11"/>
    <s v="Wilson Group"/>
    <n v="60.65"/>
    <n v="75"/>
    <x v="2"/>
    <x v="1"/>
    <s v="Thompsonborough"/>
    <s v="Online"/>
  </r>
  <r>
    <s v="SALE1025"/>
    <x v="554"/>
    <s v="CUST1060"/>
    <s v="PROD17"/>
    <s v="STORE8"/>
    <n v="1"/>
    <n v="234.06"/>
    <n v="0.11"/>
    <x v="1"/>
    <n v="233.95"/>
    <x v="424"/>
    <n v="22"/>
    <x v="1"/>
    <x v="415"/>
    <s v="Alaska"/>
    <s v="USA"/>
    <x v="53"/>
    <x v="0"/>
    <x v="11"/>
    <s v="Ford, Murphy and Wilson"/>
    <n v="144.53"/>
    <n v="367"/>
    <x v="2"/>
    <x v="1"/>
    <s v="Thompsonborough"/>
    <s v="Online"/>
  </r>
  <r>
    <s v="SALE1026"/>
    <x v="443"/>
    <s v="CUST1317"/>
    <s v="PROD81"/>
    <s v="STORE0"/>
    <n v="2"/>
    <n v="773.75"/>
    <n v="0.16"/>
    <x v="1"/>
    <n v="1547.34"/>
    <x v="350"/>
    <n v="64"/>
    <x v="1"/>
    <x v="345"/>
    <s v="New Hampshire"/>
    <s v="USA"/>
    <x v="82"/>
    <x v="0"/>
    <x v="20"/>
    <s v="Robinson-Brown"/>
    <n v="285.54000000000002"/>
    <n v="358"/>
    <x v="6"/>
    <x v="3"/>
    <s v="Washingtonfurt"/>
    <s v="Flagship"/>
  </r>
  <r>
    <s v="SALE1027"/>
    <x v="555"/>
    <s v="CUST1436"/>
    <s v="PROD52"/>
    <s v="STORE18"/>
    <n v="1"/>
    <n v="73.88"/>
    <n v="0.04"/>
    <x v="0"/>
    <n v="73.839999999999989"/>
    <x v="437"/>
    <n v="61"/>
    <x v="0"/>
    <x v="428"/>
    <s v="South Dakota"/>
    <s v="USA"/>
    <x v="40"/>
    <x v="0"/>
    <x v="0"/>
    <s v="Harris Inc"/>
    <n v="212.26"/>
    <n v="82"/>
    <x v="14"/>
    <x v="3"/>
    <s v="East Stevechester"/>
    <s v="Flagship"/>
  </r>
  <r>
    <s v="SALE1028"/>
    <x v="556"/>
    <s v="CUST1005"/>
    <s v="PROD86"/>
    <s v="STORE18"/>
    <n v="1"/>
    <n v="859.3"/>
    <n v="0.16"/>
    <x v="1"/>
    <n v="859.14"/>
    <x v="397"/>
    <n v="24"/>
    <x v="0"/>
    <x v="389"/>
    <s v="Oregon"/>
    <s v="USA"/>
    <x v="56"/>
    <x v="3"/>
    <x v="8"/>
    <s v="Taylor, Dodson and Johnston"/>
    <n v="176.07"/>
    <n v="82"/>
    <x v="14"/>
    <x v="3"/>
    <s v="East Stevechester"/>
    <s v="Flagship"/>
  </r>
  <r>
    <s v="SALE1029"/>
    <x v="290"/>
    <s v="CUST1129"/>
    <s v="PROD81"/>
    <s v="STORE6"/>
    <n v="4"/>
    <n v="762.43"/>
    <n v="0.05"/>
    <x v="0"/>
    <n v="3049.6699999999996"/>
    <x v="296"/>
    <n v="43"/>
    <x v="1"/>
    <x v="294"/>
    <s v="South Dakota"/>
    <s v="USA"/>
    <x v="82"/>
    <x v="0"/>
    <x v="20"/>
    <s v="Robinson-Brown"/>
    <n v="285.54000000000002"/>
    <n v="358"/>
    <x v="16"/>
    <x v="3"/>
    <s v="Port Josephberg"/>
    <s v="Online"/>
  </r>
  <r>
    <s v="SALE1030"/>
    <x v="557"/>
    <s v="CUST1124"/>
    <s v="PROD73"/>
    <s v="STORE0"/>
    <n v="1"/>
    <n v="328.51"/>
    <n v="0.2"/>
    <x v="2"/>
    <n v="328.31"/>
    <x v="375"/>
    <n v="26"/>
    <x v="0"/>
    <x v="368"/>
    <s v="Illinois"/>
    <s v="USA"/>
    <x v="78"/>
    <x v="0"/>
    <x v="0"/>
    <s v="French Ltd"/>
    <n v="107.06"/>
    <n v="359"/>
    <x v="6"/>
    <x v="3"/>
    <s v="Washingtonfurt"/>
    <s v="Flagship"/>
  </r>
  <r>
    <s v="SALE1031"/>
    <x v="558"/>
    <s v="CUST1274"/>
    <s v="PROD44"/>
    <s v="STORE4"/>
    <n v="1"/>
    <n v="34.51"/>
    <n v="0.04"/>
    <x v="2"/>
    <n v="34.47"/>
    <x v="385"/>
    <n v="38"/>
    <x v="0"/>
    <x v="378"/>
    <s v="Vermont"/>
    <s v="USA"/>
    <x v="38"/>
    <x v="0"/>
    <x v="13"/>
    <s v="Cox Inc"/>
    <n v="167.12"/>
    <n v="316"/>
    <x v="5"/>
    <x v="2"/>
    <s v="Port Sharon"/>
    <s v="Online"/>
  </r>
  <r>
    <s v="SALE1032"/>
    <x v="400"/>
    <s v="CUST1105"/>
    <s v="PROD19"/>
    <s v="STORE11"/>
    <n v="3"/>
    <n v="663.73"/>
    <n v="0.06"/>
    <x v="2"/>
    <n v="1991.13"/>
    <x v="101"/>
    <n v="50"/>
    <x v="1"/>
    <x v="102"/>
    <s v="Florida"/>
    <s v="USA"/>
    <x v="46"/>
    <x v="0"/>
    <x v="20"/>
    <s v="May-Reese"/>
    <n v="21.34"/>
    <n v="65"/>
    <x v="19"/>
    <x v="2"/>
    <s v="Lake Michael"/>
    <s v="Online"/>
  </r>
  <r>
    <s v="SALE1033"/>
    <x v="94"/>
    <s v="CUST1246"/>
    <s v="PROD33"/>
    <s v="STORE9"/>
    <n v="1"/>
    <n v="409.41"/>
    <n v="0.13"/>
    <x v="1"/>
    <n v="409.28000000000003"/>
    <x v="176"/>
    <n v="58"/>
    <x v="0"/>
    <x v="176"/>
    <s v="Arkansas"/>
    <s v="USA"/>
    <x v="9"/>
    <x v="3"/>
    <x v="6"/>
    <s v="Weiss-Watson"/>
    <n v="179.77"/>
    <n v="305"/>
    <x v="11"/>
    <x v="2"/>
    <s v="East Johnstad"/>
    <s v="Flagship"/>
  </r>
  <r>
    <s v="SALE1034"/>
    <x v="277"/>
    <s v="CUST1092"/>
    <s v="PROD78"/>
    <s v="STORE3"/>
    <n v="3"/>
    <n v="461.03"/>
    <n v="0.11"/>
    <x v="1"/>
    <n v="1382.98"/>
    <x v="323"/>
    <n v="44"/>
    <x v="1"/>
    <x v="319"/>
    <s v="Tennessee"/>
    <s v="USA"/>
    <x v="36"/>
    <x v="3"/>
    <x v="6"/>
    <s v="Hernandez Inc"/>
    <n v="325.26"/>
    <n v="400"/>
    <x v="0"/>
    <x v="0"/>
    <s v="Hoodberg"/>
    <s v="Outlet"/>
  </r>
  <r>
    <s v="SALE1035"/>
    <x v="22"/>
    <s v="CUST1368"/>
    <s v="PROD19"/>
    <s v="STORE14"/>
    <n v="2"/>
    <n v="760.14"/>
    <n v="0.02"/>
    <x v="2"/>
    <n v="1520.26"/>
    <x v="23"/>
    <n v="34"/>
    <x v="1"/>
    <x v="23"/>
    <s v="New York"/>
    <s v="USA"/>
    <x v="46"/>
    <x v="0"/>
    <x v="20"/>
    <s v="May-Reese"/>
    <n v="21.34"/>
    <n v="65"/>
    <x v="7"/>
    <x v="2"/>
    <s v="Christopherland"/>
    <s v="Outlet"/>
  </r>
  <r>
    <s v="SALE1036"/>
    <x v="218"/>
    <s v="CUST1278"/>
    <s v="PROD23"/>
    <s v="STORE1"/>
    <n v="3"/>
    <n v="688.76"/>
    <n v="0.12"/>
    <x v="1"/>
    <n v="2066.16"/>
    <x v="333"/>
    <n v="42"/>
    <x v="1"/>
    <x v="329"/>
    <s v="Rhode Island"/>
    <s v="USA"/>
    <x v="34"/>
    <x v="4"/>
    <x v="12"/>
    <s v="Moon, Mora and Santos"/>
    <n v="254.04361702127662"/>
    <n v="360"/>
    <x v="8"/>
    <x v="0"/>
    <s v="Danielmouth"/>
    <s v="Flagship"/>
  </r>
  <r>
    <s v="SALE1037"/>
    <x v="559"/>
    <s v="CUST1159"/>
    <s v="PROD43"/>
    <s v="STORE9"/>
    <n v="2"/>
    <n v="257.77999999999997"/>
    <n v="0.05"/>
    <x v="0"/>
    <n v="515.51"/>
    <x v="285"/>
    <n v="46"/>
    <x v="1"/>
    <x v="283"/>
    <s v="New Jersey"/>
    <s v="USA"/>
    <x v="19"/>
    <x v="1"/>
    <x v="3"/>
    <s v="Robinson Inc"/>
    <n v="253.33"/>
    <n v="266"/>
    <x v="11"/>
    <x v="2"/>
    <s v="East Johnstad"/>
    <s v="Flagship"/>
  </r>
  <r>
    <s v="SALE1038"/>
    <x v="560"/>
    <s v="CUST1052"/>
    <s v="PROD53"/>
    <s v="STORE7"/>
    <n v="2"/>
    <n v="314.29000000000002"/>
    <n v="0.19"/>
    <x v="2"/>
    <n v="628.39"/>
    <x v="404"/>
    <n v="55"/>
    <x v="0"/>
    <x v="395"/>
    <s v="Minnesota"/>
    <s v="USA"/>
    <x v="27"/>
    <x v="4"/>
    <x v="14"/>
    <s v="Hamilton, Woods and Walker"/>
    <n v="386.56"/>
    <n v="125"/>
    <x v="4"/>
    <x v="2"/>
    <s v="Williamsfurt"/>
    <s v="Online"/>
  </r>
  <r>
    <s v="SALE1039"/>
    <x v="296"/>
    <s v="CUST1155"/>
    <s v="PROD72"/>
    <s v="STORE14"/>
    <n v="3"/>
    <n v="336.09"/>
    <n v="0.01"/>
    <x v="1"/>
    <n v="1008.26"/>
    <x v="438"/>
    <n v="60"/>
    <x v="1"/>
    <x v="429"/>
    <s v="Iowa"/>
    <s v="USA"/>
    <x v="18"/>
    <x v="0"/>
    <x v="13"/>
    <s v="Davis PLC"/>
    <n v="477.61"/>
    <n v="300"/>
    <x v="7"/>
    <x v="2"/>
    <s v="Christopherland"/>
    <s v="Outlet"/>
  </r>
  <r>
    <s v="SALE1040"/>
    <x v="206"/>
    <s v="CUST1002"/>
    <s v="PROD75"/>
    <s v="STORE17"/>
    <n v="3"/>
    <n v="202.07"/>
    <n v="0.23"/>
    <x v="1"/>
    <n v="605.98"/>
    <x v="92"/>
    <n v="29"/>
    <x v="1"/>
    <x v="93"/>
    <s v="Alabama"/>
    <s v="USA"/>
    <x v="28"/>
    <x v="4"/>
    <x v="15"/>
    <s v="Poole PLC"/>
    <n v="158.13999999999999"/>
    <n v="82"/>
    <x v="1"/>
    <x v="0"/>
    <s v="Bensonhaven"/>
    <s v="Flagship"/>
  </r>
  <r>
    <s v="SALE1041"/>
    <x v="8"/>
    <s v="CUST1310"/>
    <s v="PROD17"/>
    <s v="STORE8"/>
    <n v="2"/>
    <n v="485.25"/>
    <n v="0.28000000000000003"/>
    <x v="0"/>
    <n v="970.22"/>
    <x v="439"/>
    <n v="20"/>
    <x v="0"/>
    <x v="430"/>
    <s v="Vermont"/>
    <s v="USA"/>
    <x v="53"/>
    <x v="0"/>
    <x v="11"/>
    <s v="Ford, Murphy and Wilson"/>
    <n v="144.53"/>
    <n v="367"/>
    <x v="2"/>
    <x v="1"/>
    <s v="Thompsonborough"/>
    <s v="Online"/>
  </r>
  <r>
    <s v="SALE1042"/>
    <x v="332"/>
    <s v="CUST1171"/>
    <s v="PROD75"/>
    <s v="STORE10"/>
    <n v="4"/>
    <n v="552.38"/>
    <n v="0.1"/>
    <x v="1"/>
    <n v="2209.42"/>
    <x v="119"/>
    <n v="44"/>
    <x v="1"/>
    <x v="119"/>
    <s v="Indiana"/>
    <s v="USA"/>
    <x v="28"/>
    <x v="4"/>
    <x v="15"/>
    <s v="Poole PLC"/>
    <n v="158.13999999999999"/>
    <n v="82"/>
    <x v="15"/>
    <x v="3"/>
    <s v="East Davidville"/>
    <s v="Online"/>
  </r>
  <r>
    <s v="SALE1043"/>
    <x v="378"/>
    <s v="CUST1107"/>
    <s v="PROD58"/>
    <s v="STORE17"/>
    <n v="4"/>
    <n v="377.26"/>
    <n v="0.22"/>
    <x v="2"/>
    <n v="1508.82"/>
    <x v="182"/>
    <n v="62"/>
    <x v="1"/>
    <x v="182"/>
    <s v="North Dakota"/>
    <s v="USA"/>
    <x v="87"/>
    <x v="4"/>
    <x v="11"/>
    <s v="Shepherd-Gould"/>
    <n v="113.83"/>
    <n v="485"/>
    <x v="1"/>
    <x v="0"/>
    <s v="Bensonhaven"/>
    <s v="Flagship"/>
  </r>
  <r>
    <s v="SALE1044"/>
    <x v="57"/>
    <s v="CUST1053"/>
    <s v="PROD47"/>
    <s v="STORE19"/>
    <n v="4"/>
    <n v="189.07"/>
    <n v="0.1"/>
    <x v="2"/>
    <n v="756.18"/>
    <x v="284"/>
    <n v="37"/>
    <x v="1"/>
    <x v="30"/>
    <s v="Michigan"/>
    <s v="USA"/>
    <x v="44"/>
    <x v="2"/>
    <x v="19"/>
    <s v="Cook Inc"/>
    <n v="254.04361702127662"/>
    <n v="431"/>
    <x v="12"/>
    <x v="3"/>
    <s v="Vasquezborough"/>
    <s v="Online"/>
  </r>
  <r>
    <s v="SALE1045"/>
    <x v="561"/>
    <s v="CUST1499"/>
    <s v="PROD30"/>
    <s v="STORE4"/>
    <n v="3"/>
    <n v="272.27"/>
    <n v="0.01"/>
    <x v="0"/>
    <n v="816.8"/>
    <x v="147"/>
    <n v="27"/>
    <x v="1"/>
    <x v="147"/>
    <s v="Oregon"/>
    <s v="USA"/>
    <x v="37"/>
    <x v="3"/>
    <x v="8"/>
    <s v="Stevens, Fernandez and Martin"/>
    <n v="19.52"/>
    <n v="57"/>
    <x v="5"/>
    <x v="2"/>
    <s v="Port Sharon"/>
    <s v="Online"/>
  </r>
  <r>
    <s v="SALE1046"/>
    <x v="330"/>
    <s v="CUST1264"/>
    <s v="PROD92"/>
    <s v="STORE11"/>
    <n v="1"/>
    <n v="209.39"/>
    <n v="0.28000000000000003"/>
    <x v="1"/>
    <n v="209.10999999999999"/>
    <x v="104"/>
    <n v="25"/>
    <x v="0"/>
    <x v="105"/>
    <s v="Wyoming"/>
    <s v="USA"/>
    <x v="80"/>
    <x v="3"/>
    <x v="5"/>
    <s v="Green, Powell and Palmer"/>
    <n v="447.43"/>
    <n v="191"/>
    <x v="19"/>
    <x v="2"/>
    <s v="Lake Michael"/>
    <s v="Online"/>
  </r>
  <r>
    <s v="SALE1047"/>
    <x v="519"/>
    <s v="CUST1053"/>
    <s v="PROD80"/>
    <s v="STORE9"/>
    <n v="1"/>
    <n v="813.87"/>
    <n v="0.23"/>
    <x v="0"/>
    <n v="813.64"/>
    <x v="284"/>
    <n v="37"/>
    <x v="1"/>
    <x v="30"/>
    <s v="Michigan"/>
    <s v="USA"/>
    <x v="61"/>
    <x v="3"/>
    <x v="8"/>
    <s v="Allison Ltd"/>
    <n v="143.43"/>
    <n v="58"/>
    <x v="11"/>
    <x v="2"/>
    <s v="East Johnstad"/>
    <s v="Flagship"/>
  </r>
  <r>
    <s v="SALE1048"/>
    <x v="454"/>
    <s v="CUST1257"/>
    <s v="PROD28"/>
    <s v="STORE0"/>
    <n v="1"/>
    <n v="143.69999999999999"/>
    <n v="0.19"/>
    <x v="1"/>
    <n v="143.51"/>
    <x v="98"/>
    <n v="42"/>
    <x v="0"/>
    <x v="99"/>
    <s v="Massachusetts"/>
    <s v="USA"/>
    <x v="77"/>
    <x v="0"/>
    <x v="11"/>
    <s v="Burns-Hansen"/>
    <n v="38.76"/>
    <n v="137"/>
    <x v="6"/>
    <x v="3"/>
    <s v="Washingtonfurt"/>
    <s v="Flagship"/>
  </r>
  <r>
    <s v="SALE1049"/>
    <x v="562"/>
    <s v="CUST1470"/>
    <s v="PROD46"/>
    <s v="STORE1"/>
    <n v="4"/>
    <n v="837.34"/>
    <n v="0.05"/>
    <x v="1"/>
    <n v="3349.31"/>
    <x v="44"/>
    <n v="21"/>
    <x v="1"/>
    <x v="44"/>
    <s v="New Hampshire"/>
    <s v="USA"/>
    <x v="54"/>
    <x v="4"/>
    <x v="21"/>
    <s v="Kelly, Smith and Perez"/>
    <n v="167.34"/>
    <n v="296"/>
    <x v="8"/>
    <x v="0"/>
    <s v="Danielmouth"/>
    <s v="Flagship"/>
  </r>
  <r>
    <s v="SALE1050"/>
    <x v="35"/>
    <s v="CUST1120"/>
    <s v="PROD15"/>
    <s v="STORE19"/>
    <n v="1"/>
    <n v="151.66"/>
    <n v="0.16"/>
    <x v="2"/>
    <n v="151.5"/>
    <x v="262"/>
    <n v="44"/>
    <x v="1"/>
    <x v="261"/>
    <s v="Pennsylvania"/>
    <s v="USA"/>
    <x v="5"/>
    <x v="1"/>
    <x v="5"/>
    <s v="Thomas LLC"/>
    <n v="465.34"/>
    <n v="301"/>
    <x v="12"/>
    <x v="3"/>
    <s v="Vasquezborough"/>
    <s v="Online"/>
  </r>
  <r>
    <s v="SALE1051"/>
    <x v="554"/>
    <s v="CUST1499"/>
    <s v="PROD44"/>
    <s v="STORE8"/>
    <n v="3"/>
    <n v="961.4"/>
    <n v="0.02"/>
    <x v="1"/>
    <n v="2884.18"/>
    <x v="147"/>
    <n v="27"/>
    <x v="1"/>
    <x v="147"/>
    <s v="Oregon"/>
    <s v="USA"/>
    <x v="38"/>
    <x v="0"/>
    <x v="13"/>
    <s v="Cox Inc"/>
    <n v="167.12"/>
    <n v="316"/>
    <x v="2"/>
    <x v="1"/>
    <s v="Thompsonborough"/>
    <s v="Online"/>
  </r>
  <r>
    <s v="SALE1052"/>
    <x v="112"/>
    <s v="CUST1370"/>
    <s v="PROD74"/>
    <s v="STORE18"/>
    <n v="4"/>
    <n v="475.98"/>
    <n v="0.19"/>
    <x v="1"/>
    <n v="1903.73"/>
    <x v="259"/>
    <n v="45"/>
    <x v="0"/>
    <x v="258"/>
    <s v="Indiana"/>
    <s v="USA"/>
    <x v="1"/>
    <x v="1"/>
    <x v="1"/>
    <s v="Bruce-Bowen"/>
    <n v="403.71"/>
    <n v="159"/>
    <x v="14"/>
    <x v="3"/>
    <s v="East Stevechester"/>
    <s v="Flagship"/>
  </r>
  <r>
    <s v="SALE1053"/>
    <x v="327"/>
    <s v="CUST1380"/>
    <s v="PROD38"/>
    <s v="STORE15"/>
    <n v="4"/>
    <n v="132.88999999999999"/>
    <n v="0.12"/>
    <x v="0"/>
    <n v="531.43999999999994"/>
    <x v="384"/>
    <n v="23"/>
    <x v="0"/>
    <x v="377"/>
    <s v="Rhode Island"/>
    <s v="USA"/>
    <x v="48"/>
    <x v="0"/>
    <x v="9"/>
    <s v="Sims-Smith"/>
    <n v="135.61000000000001"/>
    <n v="394"/>
    <x v="10"/>
    <x v="0"/>
    <s v="East Jenniferstad"/>
    <s v="Flagship"/>
  </r>
  <r>
    <s v="SALE1054"/>
    <x v="6"/>
    <s v="CUST1437"/>
    <s v="PROD35"/>
    <s v="STORE12"/>
    <n v="3"/>
    <n v="471.31"/>
    <n v="0"/>
    <x v="1"/>
    <n v="1413.93"/>
    <x v="167"/>
    <n v="47"/>
    <x v="1"/>
    <x v="167"/>
    <s v="New Hampshire"/>
    <s v="USA"/>
    <x v="68"/>
    <x v="3"/>
    <x v="16"/>
    <s v="Jones LLC"/>
    <n v="382.22"/>
    <n v="329"/>
    <x v="18"/>
    <x v="0"/>
    <s v="Sabrinatown"/>
    <s v="Online"/>
  </r>
  <r>
    <s v="SALE1055"/>
    <x v="522"/>
    <s v="CUST1464"/>
    <s v="PROD76"/>
    <s v="STORE14"/>
    <n v="2"/>
    <n v="720.32"/>
    <n v="0.26"/>
    <x v="0"/>
    <n v="1440.38"/>
    <x v="9"/>
    <n v="45"/>
    <x v="1"/>
    <x v="9"/>
    <s v="Washington"/>
    <s v="USA"/>
    <x v="3"/>
    <x v="1"/>
    <x v="3"/>
    <s v="Larson Ltd"/>
    <n v="392.89"/>
    <n v="320"/>
    <x v="7"/>
    <x v="2"/>
    <s v="Christopherland"/>
    <s v="Outlet"/>
  </r>
  <r>
    <s v="SALE1056"/>
    <x v="251"/>
    <s v="CUST1075"/>
    <s v="PROD66"/>
    <s v="STORE18"/>
    <n v="4"/>
    <n v="99.92"/>
    <n v="0.11"/>
    <x v="2"/>
    <n v="399.57"/>
    <x v="177"/>
    <n v="61"/>
    <x v="1"/>
    <x v="177"/>
    <s v="California"/>
    <s v="USA"/>
    <x v="73"/>
    <x v="2"/>
    <x v="4"/>
    <s v="Torres, Spencer and Potter"/>
    <n v="340.39"/>
    <n v="177"/>
    <x v="14"/>
    <x v="3"/>
    <s v="East Stevechester"/>
    <s v="Flagship"/>
  </r>
  <r>
    <s v="SALE1057"/>
    <x v="498"/>
    <s v="CUST1067"/>
    <s v="PROD10"/>
    <s v="STORE3"/>
    <n v="3"/>
    <n v="900.63"/>
    <n v="0.11"/>
    <x v="2"/>
    <n v="2701.7799999999997"/>
    <x v="100"/>
    <n v="58"/>
    <x v="0"/>
    <x v="101"/>
    <s v="Florida"/>
    <s v="USA"/>
    <x v="31"/>
    <x v="3"/>
    <x v="8"/>
    <s v="Hamilton Group"/>
    <n v="298.86"/>
    <n v="308"/>
    <x v="0"/>
    <x v="0"/>
    <s v="Hoodberg"/>
    <s v="Outlet"/>
  </r>
  <r>
    <s v="SALE1058"/>
    <x v="434"/>
    <s v="CUST1442"/>
    <s v="PROD46"/>
    <s v="STORE8"/>
    <n v="1"/>
    <n v="681.72"/>
    <n v="0.11"/>
    <x v="1"/>
    <n v="681.61"/>
    <x v="172"/>
    <n v="42"/>
    <x v="1"/>
    <x v="172"/>
    <s v="Oregon"/>
    <s v="USA"/>
    <x v="54"/>
    <x v="4"/>
    <x v="21"/>
    <s v="Kelly, Smith and Perez"/>
    <n v="167.34"/>
    <n v="296"/>
    <x v="2"/>
    <x v="1"/>
    <s v="Thompsonborough"/>
    <s v="Online"/>
  </r>
  <r>
    <s v="SALE1059"/>
    <x v="383"/>
    <s v="CUST1009"/>
    <s v="PROD78"/>
    <s v="STORE13"/>
    <n v="2"/>
    <n v="838.22"/>
    <n v="0.3"/>
    <x v="0"/>
    <n v="1676.14"/>
    <x v="440"/>
    <n v="64"/>
    <x v="0"/>
    <x v="431"/>
    <s v="Pennsylvania"/>
    <s v="USA"/>
    <x v="36"/>
    <x v="3"/>
    <x v="6"/>
    <s v="Hernandez Inc"/>
    <n v="325.26"/>
    <n v="400"/>
    <x v="13"/>
    <x v="3"/>
    <s v="Johnsonville"/>
    <s v="Flagship"/>
  </r>
  <r>
    <s v="SALE1060"/>
    <x v="343"/>
    <s v="CUST1194"/>
    <s v="PROD87"/>
    <s v="STORE12"/>
    <n v="2"/>
    <n v="816.22"/>
    <n v="0.27"/>
    <x v="0"/>
    <n v="1632.17"/>
    <x v="435"/>
    <n v="46"/>
    <x v="0"/>
    <x v="426"/>
    <s v="Pennsylvania"/>
    <s v="USA"/>
    <x v="72"/>
    <x v="3"/>
    <x v="16"/>
    <s v="Aguilar, Horton and Lewis"/>
    <n v="371.38"/>
    <n v="220"/>
    <x v="18"/>
    <x v="0"/>
    <s v="Sabrinatown"/>
    <s v="Online"/>
  </r>
  <r>
    <s v="SALE1061"/>
    <x v="110"/>
    <s v="CUST1380"/>
    <s v="PROD61"/>
    <s v="STORE7"/>
    <n v="2"/>
    <n v="654.12"/>
    <n v="0.27"/>
    <x v="1"/>
    <n v="1307.97"/>
    <x v="384"/>
    <n v="23"/>
    <x v="0"/>
    <x v="377"/>
    <s v="Rhode Island"/>
    <s v="USA"/>
    <x v="86"/>
    <x v="0"/>
    <x v="20"/>
    <s v="Lopez LLC"/>
    <n v="103.45"/>
    <n v="465"/>
    <x v="4"/>
    <x v="2"/>
    <s v="Williamsfurt"/>
    <s v="Online"/>
  </r>
  <r>
    <s v="SALE1062"/>
    <x v="562"/>
    <s v="CUST1105"/>
    <s v="PROD73"/>
    <s v="STORE13"/>
    <n v="4"/>
    <n v="528.22"/>
    <n v="0.2"/>
    <x v="1"/>
    <n v="2112.6800000000003"/>
    <x v="101"/>
    <n v="50"/>
    <x v="1"/>
    <x v="102"/>
    <s v="Florida"/>
    <s v="USA"/>
    <x v="78"/>
    <x v="0"/>
    <x v="0"/>
    <s v="French Ltd"/>
    <n v="107.06"/>
    <n v="359"/>
    <x v="13"/>
    <x v="3"/>
    <s v="Johnsonville"/>
    <s v="Flagship"/>
  </r>
  <r>
    <s v="SALE1063"/>
    <x v="563"/>
    <s v="CUST1221"/>
    <s v="PROD34"/>
    <s v="STORE7"/>
    <n v="4"/>
    <n v="36.72"/>
    <n v="7.0000000000000007E-2"/>
    <x v="2"/>
    <n v="146.81"/>
    <x v="69"/>
    <n v="38"/>
    <x v="0"/>
    <x v="70"/>
    <s v="Georgia"/>
    <s v="USA"/>
    <x v="13"/>
    <x v="1"/>
    <x v="3"/>
    <s v="Lucero LLC"/>
    <n v="419.28"/>
    <n v="86"/>
    <x v="4"/>
    <x v="2"/>
    <s v="Williamsfurt"/>
    <s v="Online"/>
  </r>
  <r>
    <s v="SALE1064"/>
    <x v="81"/>
    <s v="CUST1370"/>
    <s v="PROD78"/>
    <s v="STORE19"/>
    <n v="2"/>
    <n v="705.97"/>
    <n v="0.1"/>
    <x v="1"/>
    <n v="1411.8400000000001"/>
    <x v="259"/>
    <n v="45"/>
    <x v="0"/>
    <x v="258"/>
    <s v="Indiana"/>
    <s v="USA"/>
    <x v="36"/>
    <x v="3"/>
    <x v="6"/>
    <s v="Hernandez Inc"/>
    <n v="325.26"/>
    <n v="400"/>
    <x v="12"/>
    <x v="3"/>
    <s v="Vasquezborough"/>
    <s v="Online"/>
  </r>
  <r>
    <s v="SALE1065"/>
    <x v="324"/>
    <s v="CUST1023"/>
    <s v="PROD40"/>
    <s v="STORE1"/>
    <n v="2"/>
    <n v="994.29"/>
    <n v="0.01"/>
    <x v="1"/>
    <n v="1988.57"/>
    <x v="192"/>
    <n v="52"/>
    <x v="1"/>
    <x v="192"/>
    <s v="Oregon"/>
    <s v="USA"/>
    <x v="43"/>
    <x v="1"/>
    <x v="1"/>
    <s v="Taylor-Hart"/>
    <n v="38.520000000000003"/>
    <n v="378"/>
    <x v="8"/>
    <x v="0"/>
    <s v="Danielmouth"/>
    <s v="Flagship"/>
  </r>
  <r>
    <s v="SALE1066"/>
    <x v="418"/>
    <s v="CUST1421"/>
    <s v="PROD92"/>
    <s v="STORE18"/>
    <n v="1"/>
    <n v="909.04"/>
    <n v="0.11"/>
    <x v="0"/>
    <n v="908.93"/>
    <x v="434"/>
    <n v="45"/>
    <x v="1"/>
    <x v="425"/>
    <s v="Washington"/>
    <s v="USA"/>
    <x v="80"/>
    <x v="3"/>
    <x v="5"/>
    <s v="Green, Powell and Palmer"/>
    <n v="447.43"/>
    <n v="191"/>
    <x v="14"/>
    <x v="3"/>
    <s v="East Stevechester"/>
    <s v="Flagship"/>
  </r>
  <r>
    <s v="SALE1067"/>
    <x v="427"/>
    <s v="CUST1349"/>
    <s v="PROD34"/>
    <s v="STORE11"/>
    <n v="1"/>
    <n v="164.73"/>
    <n v="0.12"/>
    <x v="1"/>
    <n v="164.60999999999999"/>
    <x v="115"/>
    <n v="31"/>
    <x v="0"/>
    <x v="115"/>
    <s v="Alaska"/>
    <s v="USA"/>
    <x v="13"/>
    <x v="1"/>
    <x v="3"/>
    <s v="Lucero LLC"/>
    <n v="419.28"/>
    <n v="86"/>
    <x v="19"/>
    <x v="2"/>
    <s v="Lake Michael"/>
    <s v="Online"/>
  </r>
  <r>
    <s v="SALE1068"/>
    <x v="527"/>
    <s v="CUST1062"/>
    <s v="PROD37"/>
    <s v="STORE7"/>
    <n v="2"/>
    <n v="606.35"/>
    <n v="0.16"/>
    <x v="2"/>
    <n v="1212.54"/>
    <x v="334"/>
    <n v="50"/>
    <x v="0"/>
    <x v="330"/>
    <s v="New Mexico"/>
    <s v="USA"/>
    <x v="92"/>
    <x v="4"/>
    <x v="15"/>
    <s v="Hogan-Lee"/>
    <n v="353.47"/>
    <n v="214"/>
    <x v="4"/>
    <x v="2"/>
    <s v="Williamsfurt"/>
    <s v="Online"/>
  </r>
  <r>
    <s v="SALE1069"/>
    <x v="540"/>
    <s v="CUST1163"/>
    <s v="PROD98"/>
    <s v="STORE4"/>
    <n v="3"/>
    <n v="904.19"/>
    <n v="0.09"/>
    <x v="0"/>
    <n v="2712.48"/>
    <x v="298"/>
    <n v="21"/>
    <x v="0"/>
    <x v="296"/>
    <s v="Illinois"/>
    <s v="USA"/>
    <x v="24"/>
    <x v="1"/>
    <x v="1"/>
    <s v="Flores-King"/>
    <n v="431.67"/>
    <n v="73"/>
    <x v="5"/>
    <x v="2"/>
    <s v="Port Sharon"/>
    <s v="Online"/>
  </r>
  <r>
    <s v="SALE1070"/>
    <x v="311"/>
    <s v="CUST1151"/>
    <s v="PROD50"/>
    <s v="STORE2"/>
    <n v="4"/>
    <n v="694.61"/>
    <n v="0.18"/>
    <x v="2"/>
    <n v="2778.26"/>
    <x v="381"/>
    <n v="25"/>
    <x v="1"/>
    <x v="374"/>
    <s v="Oregon"/>
    <s v="USA"/>
    <x v="57"/>
    <x v="0"/>
    <x v="13"/>
    <s v="Smith-King"/>
    <n v="190.29"/>
    <n v="260"/>
    <x v="17"/>
    <x v="2"/>
    <s v="North Nancyview"/>
    <s v="Outlet"/>
  </r>
  <r>
    <s v="SALE1071"/>
    <x v="34"/>
    <s v="CUST1225"/>
    <s v="PROD89"/>
    <s v="STORE2"/>
    <n v="4"/>
    <n v="753.83"/>
    <n v="0.24"/>
    <x v="0"/>
    <n v="3015.0800000000004"/>
    <x v="218"/>
    <n v="46"/>
    <x v="1"/>
    <x v="218"/>
    <s v="Utah"/>
    <s v="USA"/>
    <x v="41"/>
    <x v="2"/>
    <x v="19"/>
    <s v="Taylor-Elliott"/>
    <n v="183.04"/>
    <n v="457"/>
    <x v="17"/>
    <x v="2"/>
    <s v="North Nancyview"/>
    <s v="Outlet"/>
  </r>
  <r>
    <s v="SALE1072"/>
    <x v="507"/>
    <s v="CUST1197"/>
    <s v="PROD21"/>
    <s v="STORE8"/>
    <n v="1"/>
    <n v="66.22"/>
    <n v="0.02"/>
    <x v="0"/>
    <n v="66.2"/>
    <x v="301"/>
    <n v="45"/>
    <x v="1"/>
    <x v="76"/>
    <s v="Minnesota"/>
    <s v="USA"/>
    <x v="39"/>
    <x v="3"/>
    <x v="7"/>
    <s v="Gardner-Montes"/>
    <n v="123.46"/>
    <n v="76"/>
    <x v="2"/>
    <x v="1"/>
    <s v="Thompsonborough"/>
    <s v="Online"/>
  </r>
  <r>
    <s v="SALE1073"/>
    <x v="41"/>
    <s v="CUST1337"/>
    <s v="PROD64"/>
    <s v="STORE14"/>
    <n v="2"/>
    <n v="891.8"/>
    <n v="0.28999999999999998"/>
    <x v="2"/>
    <n v="1783.31"/>
    <x v="118"/>
    <n v="40"/>
    <x v="1"/>
    <x v="118"/>
    <s v="North Carolina"/>
    <s v="USA"/>
    <x v="91"/>
    <x v="2"/>
    <x v="19"/>
    <s v="Zhang Inc"/>
    <n v="299.11"/>
    <n v="118"/>
    <x v="7"/>
    <x v="2"/>
    <s v="Christopherland"/>
    <s v="Outlet"/>
  </r>
  <r>
    <s v="SALE1074"/>
    <x v="504"/>
    <s v="CUST1363"/>
    <s v="PROD75"/>
    <s v="STORE9"/>
    <n v="4"/>
    <n v="255.48"/>
    <n v="0.03"/>
    <x v="2"/>
    <n v="1021.89"/>
    <x v="400"/>
    <n v="23"/>
    <x v="0"/>
    <x v="392"/>
    <s v="Ohio"/>
    <s v="USA"/>
    <x v="28"/>
    <x v="4"/>
    <x v="15"/>
    <s v="Poole PLC"/>
    <n v="158.13999999999999"/>
    <n v="82"/>
    <x v="11"/>
    <x v="2"/>
    <s v="East Johnstad"/>
    <s v="Flagship"/>
  </r>
  <r>
    <s v="SALE1075"/>
    <x v="31"/>
    <s v="CUST1301"/>
    <s v="PROD84"/>
    <s v="STORE17"/>
    <n v="4"/>
    <n v="604.87"/>
    <n v="0.28000000000000003"/>
    <x v="1"/>
    <n v="2419.1999999999998"/>
    <x v="441"/>
    <n v="50"/>
    <x v="0"/>
    <x v="432"/>
    <s v="Virginia"/>
    <s v="USA"/>
    <x v="94"/>
    <x v="3"/>
    <x v="22"/>
    <s v="Collins-Stephenson"/>
    <n v="388.46"/>
    <n v="208"/>
    <x v="1"/>
    <x v="0"/>
    <s v="Bensonhaven"/>
    <s v="Flagship"/>
  </r>
  <r>
    <s v="SALE1076"/>
    <x v="564"/>
    <s v="CUST1045"/>
    <s v="PROD33"/>
    <s v="STORE17"/>
    <n v="3"/>
    <n v="623.82000000000005"/>
    <n v="0.13"/>
    <x v="2"/>
    <n v="1871.33"/>
    <x v="442"/>
    <n v="54"/>
    <x v="0"/>
    <x v="433"/>
    <s v="Arizona"/>
    <s v="USA"/>
    <x v="9"/>
    <x v="3"/>
    <x v="6"/>
    <s v="Weiss-Watson"/>
    <n v="179.77"/>
    <n v="305"/>
    <x v="1"/>
    <x v="0"/>
    <s v="Bensonhaven"/>
    <s v="Flagship"/>
  </r>
  <r>
    <s v="SALE1077"/>
    <x v="416"/>
    <s v="CUST1138"/>
    <s v="PROD71"/>
    <s v="STORE16"/>
    <n v="3"/>
    <n v="575.24"/>
    <n v="0.12"/>
    <x v="2"/>
    <n v="1725.6000000000001"/>
    <x v="159"/>
    <n v="43"/>
    <x v="0"/>
    <x v="159"/>
    <s v="Virginia"/>
    <s v="USA"/>
    <x v="51"/>
    <x v="2"/>
    <x v="4"/>
    <s v="Hopkins Ltd"/>
    <n v="214.32"/>
    <n v="383"/>
    <x v="9"/>
    <x v="1"/>
    <s v="New Jimmymouth"/>
    <s v="Flagship"/>
  </r>
  <r>
    <s v="SALE1078"/>
    <x v="35"/>
    <s v="CUST1414"/>
    <s v="PROD4"/>
    <s v="STORE11"/>
    <n v="1"/>
    <n v="769.4"/>
    <n v="0.16"/>
    <x v="0"/>
    <n v="769.24"/>
    <x v="443"/>
    <n v="35"/>
    <x v="1"/>
    <x v="434"/>
    <s v="Missouri"/>
    <s v="USA"/>
    <x v="83"/>
    <x v="4"/>
    <x v="14"/>
    <s v="Gonzales-Davis"/>
    <n v="306.45999999999998"/>
    <n v="487"/>
    <x v="19"/>
    <x v="2"/>
    <s v="Lake Michael"/>
    <s v="Online"/>
  </r>
  <r>
    <s v="SALE1079"/>
    <x v="109"/>
    <s v="CUST1329"/>
    <s v="PROD4"/>
    <s v="STORE17"/>
    <n v="1"/>
    <n v="227.28"/>
    <n v="0.13"/>
    <x v="2"/>
    <n v="227.15"/>
    <x v="112"/>
    <n v="62"/>
    <x v="1"/>
    <x v="112"/>
    <s v="Minnesota"/>
    <s v="USA"/>
    <x v="83"/>
    <x v="4"/>
    <x v="14"/>
    <s v="Gonzales-Davis"/>
    <n v="306.45999999999998"/>
    <n v="487"/>
    <x v="1"/>
    <x v="0"/>
    <s v="Bensonhaven"/>
    <s v="Flagship"/>
  </r>
  <r>
    <s v="SALE1080"/>
    <x v="191"/>
    <s v="CUST1051"/>
    <s v="PROD2"/>
    <s v="STORE17"/>
    <n v="4"/>
    <n v="127.58"/>
    <n v="0.15"/>
    <x v="0"/>
    <n v="510.17"/>
    <x v="368"/>
    <n v="23"/>
    <x v="1"/>
    <x v="361"/>
    <s v="West Virginia"/>
    <s v="USA"/>
    <x v="95"/>
    <x v="4"/>
    <x v="21"/>
    <s v="Sims Inc"/>
    <n v="254.04361702127662"/>
    <n v="352"/>
    <x v="1"/>
    <x v="0"/>
    <s v="Bensonhaven"/>
    <s v="Flagship"/>
  </r>
  <r>
    <s v="SALE1081"/>
    <x v="404"/>
    <s v="CUST1418"/>
    <s v="PROD44"/>
    <s v="STORE3"/>
    <n v="1"/>
    <n v="793.21"/>
    <n v="0.09"/>
    <x v="0"/>
    <n v="793.12"/>
    <x v="304"/>
    <n v="60"/>
    <x v="1"/>
    <x v="301"/>
    <s v="New Hampshire"/>
    <s v="USA"/>
    <x v="38"/>
    <x v="0"/>
    <x v="13"/>
    <s v="Cox Inc"/>
    <n v="167.12"/>
    <n v="316"/>
    <x v="0"/>
    <x v="0"/>
    <s v="Hoodberg"/>
    <s v="Outlet"/>
  </r>
  <r>
    <s v="SALE1082"/>
    <x v="245"/>
    <s v="CUST1301"/>
    <s v="PROD83"/>
    <s v="STORE12"/>
    <n v="3"/>
    <n v="435.61"/>
    <n v="0.03"/>
    <x v="1"/>
    <n v="1306.8"/>
    <x v="441"/>
    <n v="50"/>
    <x v="0"/>
    <x v="432"/>
    <s v="Virginia"/>
    <s v="USA"/>
    <x v="50"/>
    <x v="2"/>
    <x v="18"/>
    <s v="Butler Group"/>
    <n v="254.04361702127662"/>
    <n v="159"/>
    <x v="18"/>
    <x v="0"/>
    <s v="Sabrinatown"/>
    <s v="Online"/>
  </r>
  <r>
    <s v="SALE1083"/>
    <x v="429"/>
    <s v="CUST1385"/>
    <s v="PROD29"/>
    <s v="STORE16"/>
    <n v="1"/>
    <n v="850.06"/>
    <n v="0.28999999999999998"/>
    <x v="1"/>
    <n v="849.77"/>
    <x v="390"/>
    <n v="60"/>
    <x v="0"/>
    <x v="383"/>
    <s v="South Carolina"/>
    <s v="USA"/>
    <x v="35"/>
    <x v="3"/>
    <x v="6"/>
    <s v="Hoffman Group"/>
    <n v="218.48"/>
    <n v="276"/>
    <x v="9"/>
    <x v="1"/>
    <s v="New Jimmymouth"/>
    <s v="Flagship"/>
  </r>
  <r>
    <s v="SALE1084"/>
    <x v="97"/>
    <s v="CUST1347"/>
    <s v="PROD16"/>
    <s v="STORE16"/>
    <n v="2"/>
    <n v="753.92"/>
    <n v="0.17"/>
    <x v="1"/>
    <n v="1507.6699999999998"/>
    <x v="266"/>
    <n v="39"/>
    <x v="1"/>
    <x v="266"/>
    <s v="Connecticut"/>
    <s v="USA"/>
    <x v="30"/>
    <x v="2"/>
    <x v="17"/>
    <s v="Erickson-Green"/>
    <n v="337.42"/>
    <n v="256"/>
    <x v="9"/>
    <x v="1"/>
    <s v="New Jimmymouth"/>
    <s v="Flagship"/>
  </r>
  <r>
    <s v="SALE1085"/>
    <x v="331"/>
    <s v="CUST1488"/>
    <s v="PROD4"/>
    <s v="STORE13"/>
    <n v="3"/>
    <n v="408.99"/>
    <n v="0.27"/>
    <x v="1"/>
    <n v="1226.7"/>
    <x v="287"/>
    <n v="23"/>
    <x v="1"/>
    <x v="285"/>
    <s v="California"/>
    <s v="USA"/>
    <x v="83"/>
    <x v="4"/>
    <x v="14"/>
    <s v="Gonzales-Davis"/>
    <n v="306.45999999999998"/>
    <n v="487"/>
    <x v="13"/>
    <x v="3"/>
    <s v="Johnsonville"/>
    <s v="Flagship"/>
  </r>
  <r>
    <s v="SALE1086"/>
    <x v="528"/>
    <s v="CUST1285"/>
    <s v="PROD57"/>
    <s v="STORE5"/>
    <n v="3"/>
    <n v="404.5"/>
    <n v="0.22"/>
    <x v="1"/>
    <n v="1213.28"/>
    <x v="378"/>
    <n v="46"/>
    <x v="1"/>
    <x v="371"/>
    <s v="Massachusetts"/>
    <s v="USA"/>
    <x v="71"/>
    <x v="0"/>
    <x v="13"/>
    <s v="Atkinson, Camacho and Oliver"/>
    <n v="30.62"/>
    <n v="138"/>
    <x v="3"/>
    <x v="0"/>
    <s v="New Michaelchester"/>
    <s v="Outlet"/>
  </r>
  <r>
    <s v="SALE1087"/>
    <x v="565"/>
    <s v="CUST1380"/>
    <s v="PROD39"/>
    <s v="STORE3"/>
    <n v="3"/>
    <n v="717.81"/>
    <n v="0.17"/>
    <x v="2"/>
    <n v="2153.2599999999998"/>
    <x v="384"/>
    <n v="23"/>
    <x v="0"/>
    <x v="377"/>
    <s v="Rhode Island"/>
    <s v="USA"/>
    <x v="11"/>
    <x v="1"/>
    <x v="10"/>
    <s v="Cummings and Sons"/>
    <n v="326.06"/>
    <n v="301"/>
    <x v="0"/>
    <x v="0"/>
    <s v="Hoodberg"/>
    <s v="Outlet"/>
  </r>
  <r>
    <s v="SALE1088"/>
    <x v="195"/>
    <s v="CUST1251"/>
    <s v="PROD84"/>
    <s v="STORE1"/>
    <n v="3"/>
    <n v="204.77"/>
    <n v="0.14000000000000001"/>
    <x v="0"/>
    <n v="614.17000000000007"/>
    <x v="242"/>
    <n v="64"/>
    <x v="0"/>
    <x v="241"/>
    <s v="Alabama"/>
    <s v="USA"/>
    <x v="94"/>
    <x v="3"/>
    <x v="22"/>
    <s v="Collins-Stephenson"/>
    <n v="388.46"/>
    <n v="208"/>
    <x v="8"/>
    <x v="0"/>
    <s v="Danielmouth"/>
    <s v="Flagship"/>
  </r>
  <r>
    <s v="SALE1089"/>
    <x v="165"/>
    <s v="CUST1039"/>
    <s v="PROD48"/>
    <s v="STORE18"/>
    <n v="4"/>
    <n v="106.23"/>
    <n v="0.28000000000000003"/>
    <x v="2"/>
    <n v="424.64000000000004"/>
    <x v="274"/>
    <n v="55"/>
    <x v="1"/>
    <x v="273"/>
    <s v="Michigan"/>
    <s v="USA"/>
    <x v="70"/>
    <x v="1"/>
    <x v="11"/>
    <s v="Byrd, Stewart and Valdez"/>
    <n v="177.98"/>
    <n v="103"/>
    <x v="14"/>
    <x v="3"/>
    <s v="East Stevechester"/>
    <s v="Flagship"/>
  </r>
  <r>
    <s v="SALE1090"/>
    <x v="317"/>
    <s v="CUST1325"/>
    <s v="PROD66"/>
    <s v="STORE5"/>
    <n v="2"/>
    <n v="769.48"/>
    <n v="0.11"/>
    <x v="1"/>
    <n v="1538.8500000000001"/>
    <x v="87"/>
    <n v="60"/>
    <x v="0"/>
    <x v="88"/>
    <s v="Wisconsin"/>
    <s v="USA"/>
    <x v="73"/>
    <x v="2"/>
    <x v="4"/>
    <s v="Torres, Spencer and Potter"/>
    <n v="340.39"/>
    <n v="177"/>
    <x v="3"/>
    <x v="0"/>
    <s v="New Michaelchester"/>
    <s v="Outlet"/>
  </r>
  <r>
    <s v="SALE1091"/>
    <x v="566"/>
    <s v="CUST1255"/>
    <s v="PROD57"/>
    <s v="STORE13"/>
    <n v="2"/>
    <n v="714.21"/>
    <n v="0.14000000000000001"/>
    <x v="0"/>
    <n v="1428.28"/>
    <x v="57"/>
    <n v="21"/>
    <x v="0"/>
    <x v="57"/>
    <s v="Ohio"/>
    <s v="USA"/>
    <x v="71"/>
    <x v="0"/>
    <x v="13"/>
    <s v="Atkinson, Camacho and Oliver"/>
    <n v="30.62"/>
    <n v="138"/>
    <x v="13"/>
    <x v="3"/>
    <s v="Johnsonville"/>
    <s v="Flagship"/>
  </r>
  <r>
    <s v="SALE1092"/>
    <x v="372"/>
    <s v="CUST1271"/>
    <s v="PROD11"/>
    <s v="STORE15"/>
    <n v="4"/>
    <n v="632.24"/>
    <n v="0.25"/>
    <x v="1"/>
    <n v="2528.71"/>
    <x v="396"/>
    <n v="64"/>
    <x v="0"/>
    <x v="388"/>
    <s v="Nebraska"/>
    <s v="USA"/>
    <x v="75"/>
    <x v="1"/>
    <x v="11"/>
    <s v="Gibson, Hobbs and Weaver"/>
    <n v="449.4"/>
    <n v="273.49484536082474"/>
    <x v="10"/>
    <x v="0"/>
    <s v="East Jenniferstad"/>
    <s v="Flagship"/>
  </r>
  <r>
    <s v="SALE1093"/>
    <x v="509"/>
    <s v="CUST1161"/>
    <s v="PROD78"/>
    <s v="STORE3"/>
    <n v="2"/>
    <n v="845.27"/>
    <n v="0.18"/>
    <x v="1"/>
    <n v="1690.36"/>
    <x v="260"/>
    <n v="18"/>
    <x v="1"/>
    <x v="259"/>
    <s v="Arizona"/>
    <s v="USA"/>
    <x v="36"/>
    <x v="3"/>
    <x v="6"/>
    <s v="Hernandez Inc"/>
    <n v="325.26"/>
    <n v="400"/>
    <x v="0"/>
    <x v="0"/>
    <s v="Hoodberg"/>
    <s v="Outlet"/>
  </r>
  <r>
    <s v="SALE1094"/>
    <x v="567"/>
    <s v="CUST1497"/>
    <s v="PROD87"/>
    <s v="STORE13"/>
    <n v="1"/>
    <n v="575.94000000000005"/>
    <n v="0.17"/>
    <x v="0"/>
    <n v="575.7700000000001"/>
    <x v="386"/>
    <n v="47"/>
    <x v="1"/>
    <x v="379"/>
    <s v="New York"/>
    <s v="USA"/>
    <x v="72"/>
    <x v="3"/>
    <x v="16"/>
    <s v="Aguilar, Horton and Lewis"/>
    <n v="371.38"/>
    <n v="220"/>
    <x v="13"/>
    <x v="3"/>
    <s v="Johnsonville"/>
    <s v="Flagship"/>
  </r>
  <r>
    <s v="SALE1095"/>
    <x v="33"/>
    <s v="CUST1251"/>
    <s v="PROD84"/>
    <s v="STORE15"/>
    <n v="1"/>
    <n v="907.97"/>
    <n v="0.26"/>
    <x v="2"/>
    <n v="907.71"/>
    <x v="242"/>
    <n v="64"/>
    <x v="0"/>
    <x v="241"/>
    <s v="Alabama"/>
    <s v="USA"/>
    <x v="94"/>
    <x v="3"/>
    <x v="22"/>
    <s v="Collins-Stephenson"/>
    <n v="388.46"/>
    <n v="208"/>
    <x v="10"/>
    <x v="0"/>
    <s v="East Jenniferstad"/>
    <s v="Flagship"/>
  </r>
  <r>
    <s v="SALE1096"/>
    <x v="379"/>
    <s v="CUST1266"/>
    <s v="PROD20"/>
    <s v="STORE12"/>
    <n v="1"/>
    <n v="99.35"/>
    <n v="0.08"/>
    <x v="2"/>
    <n v="99.27"/>
    <x v="175"/>
    <n v="32"/>
    <x v="1"/>
    <x v="175"/>
    <s v="Kentucky"/>
    <s v="USA"/>
    <x v="42"/>
    <x v="0"/>
    <x v="11"/>
    <s v="Soto-Ellis"/>
    <n v="131.51"/>
    <n v="273.49484536082474"/>
    <x v="18"/>
    <x v="0"/>
    <s v="Sabrinatown"/>
    <s v="Online"/>
  </r>
  <r>
    <s v="SALE1097"/>
    <x v="247"/>
    <s v="CUST1071"/>
    <s v="PROD0"/>
    <s v="STORE3"/>
    <n v="2"/>
    <n v="374.42"/>
    <n v="0.21"/>
    <x v="2"/>
    <n v="748.63"/>
    <x v="289"/>
    <n v="61"/>
    <x v="1"/>
    <x v="287"/>
    <s v="New Mexico"/>
    <s v="USA"/>
    <x v="90"/>
    <x v="1"/>
    <x v="3"/>
    <s v="Hunt Inc"/>
    <n v="112.42"/>
    <n v="416"/>
    <x v="0"/>
    <x v="0"/>
    <s v="Hoodberg"/>
    <s v="Outlet"/>
  </r>
  <r>
    <s v="SALE1098"/>
    <x v="9"/>
    <s v="CUST1481"/>
    <s v="PROD15"/>
    <s v="STORE15"/>
    <n v="3"/>
    <n v="248.43"/>
    <n v="0.24"/>
    <x v="2"/>
    <n v="745.05"/>
    <x v="229"/>
    <n v="21"/>
    <x v="0"/>
    <x v="229"/>
    <s v="Georgia"/>
    <s v="USA"/>
    <x v="5"/>
    <x v="1"/>
    <x v="5"/>
    <s v="Thomas LLC"/>
    <n v="465.34"/>
    <n v="301"/>
    <x v="10"/>
    <x v="0"/>
    <s v="East Jenniferstad"/>
    <s v="Flagship"/>
  </r>
  <r>
    <s v="SALE1099"/>
    <x v="568"/>
    <s v="CUST1468"/>
    <s v="PROD85"/>
    <s v="STORE1"/>
    <n v="1"/>
    <n v="784.46"/>
    <n v="0.14000000000000001"/>
    <x v="2"/>
    <n v="784.32"/>
    <x v="227"/>
    <n v="45"/>
    <x v="0"/>
    <x v="227"/>
    <s v="Vermont"/>
    <s v="USA"/>
    <x v="65"/>
    <x v="4"/>
    <x v="11"/>
    <s v="Richardson-Carrillo"/>
    <n v="119.57"/>
    <n v="210"/>
    <x v="8"/>
    <x v="0"/>
    <s v="Danielmouth"/>
    <s v="Flagship"/>
  </r>
  <r>
    <s v="SALE1100"/>
    <x v="411"/>
    <s v="CUST1259"/>
    <s v="PROD52"/>
    <s v="STORE10"/>
    <n v="3"/>
    <n v="70.88"/>
    <n v="0.27"/>
    <x v="2"/>
    <n v="212.36999999999998"/>
    <x v="413"/>
    <n v="32"/>
    <x v="1"/>
    <x v="404"/>
    <s v="Oklahoma"/>
    <s v="USA"/>
    <x v="40"/>
    <x v="0"/>
    <x v="0"/>
    <s v="Harris Inc"/>
    <n v="212.26"/>
    <n v="82"/>
    <x v="15"/>
    <x v="3"/>
    <s v="East Davidville"/>
    <s v="Online"/>
  </r>
  <r>
    <s v="SALE1101"/>
    <x v="159"/>
    <s v="CUST1110"/>
    <s v="PROD8"/>
    <s v="STORE1"/>
    <n v="3"/>
    <n v="324.29000000000002"/>
    <n v="0.16"/>
    <x v="2"/>
    <n v="972.71000000000015"/>
    <x v="405"/>
    <n v="40"/>
    <x v="1"/>
    <x v="396"/>
    <s v="Maryland"/>
    <s v="USA"/>
    <x v="67"/>
    <x v="1"/>
    <x v="1"/>
    <s v="Perez-Johnston"/>
    <n v="439.07"/>
    <n v="142"/>
    <x v="8"/>
    <x v="0"/>
    <s v="Danielmouth"/>
    <s v="Flagship"/>
  </r>
  <r>
    <s v="SALE1102"/>
    <x v="253"/>
    <s v="CUST1141"/>
    <s v="PROD15"/>
    <s v="STORE3"/>
    <n v="4"/>
    <n v="243.92"/>
    <n v="0.02"/>
    <x v="1"/>
    <n v="975.66"/>
    <x v="205"/>
    <n v="30"/>
    <x v="0"/>
    <x v="205"/>
    <s v="California"/>
    <s v="USA"/>
    <x v="5"/>
    <x v="1"/>
    <x v="5"/>
    <s v="Thomas LLC"/>
    <n v="465.34"/>
    <n v="301"/>
    <x v="0"/>
    <x v="0"/>
    <s v="Hoodberg"/>
    <s v="Outlet"/>
  </r>
  <r>
    <s v="SALE1103"/>
    <x v="57"/>
    <s v="CUST1375"/>
    <s v="PROD28"/>
    <s v="STORE13"/>
    <n v="1"/>
    <n v="664.35"/>
    <n v="0"/>
    <x v="0"/>
    <n v="664.35"/>
    <x v="444"/>
    <n v="26"/>
    <x v="0"/>
    <x v="435"/>
    <s v="Minnesota"/>
    <s v="USA"/>
    <x v="77"/>
    <x v="0"/>
    <x v="11"/>
    <s v="Burns-Hansen"/>
    <n v="38.76"/>
    <n v="137"/>
    <x v="13"/>
    <x v="3"/>
    <s v="Johnsonville"/>
    <s v="Flagship"/>
  </r>
  <r>
    <s v="SALE1104"/>
    <x v="569"/>
    <s v="CUST1384"/>
    <s v="PROD21"/>
    <s v="STORE10"/>
    <n v="2"/>
    <n v="218.07"/>
    <n v="0.19"/>
    <x v="1"/>
    <n v="435.95"/>
    <x v="302"/>
    <n v="52"/>
    <x v="1"/>
    <x v="299"/>
    <s v="Iowa"/>
    <s v="USA"/>
    <x v="39"/>
    <x v="3"/>
    <x v="7"/>
    <s v="Gardner-Montes"/>
    <n v="123.46"/>
    <n v="76"/>
    <x v="15"/>
    <x v="3"/>
    <s v="East Davidville"/>
    <s v="Online"/>
  </r>
  <r>
    <s v="SALE1105"/>
    <x v="541"/>
    <s v="CUST1383"/>
    <s v="PROD15"/>
    <s v="STORE3"/>
    <n v="4"/>
    <n v="921.83"/>
    <n v="0.27"/>
    <x v="0"/>
    <n v="3687.05"/>
    <x v="278"/>
    <n v="27"/>
    <x v="1"/>
    <x v="277"/>
    <s v="South Carolina"/>
    <s v="USA"/>
    <x v="5"/>
    <x v="1"/>
    <x v="5"/>
    <s v="Thomas LLC"/>
    <n v="465.34"/>
    <n v="301"/>
    <x v="0"/>
    <x v="0"/>
    <s v="Hoodberg"/>
    <s v="Outlet"/>
  </r>
  <r>
    <s v="SALE1106"/>
    <x v="232"/>
    <s v="CUST1168"/>
    <s v="PROD50"/>
    <s v="STORE1"/>
    <n v="3"/>
    <n v="326.2"/>
    <n v="0.22"/>
    <x v="2"/>
    <n v="978.37999999999988"/>
    <x v="63"/>
    <n v="36"/>
    <x v="1"/>
    <x v="64"/>
    <s v="Florida"/>
    <s v="USA"/>
    <x v="57"/>
    <x v="0"/>
    <x v="13"/>
    <s v="Smith-King"/>
    <n v="190.29"/>
    <n v="260"/>
    <x v="8"/>
    <x v="0"/>
    <s v="Danielmouth"/>
    <s v="Flagship"/>
  </r>
  <r>
    <s v="SALE1107"/>
    <x v="437"/>
    <s v="CUST1458"/>
    <s v="PROD17"/>
    <s v="STORE19"/>
    <n v="1"/>
    <n v="244.25"/>
    <n v="0.09"/>
    <x v="1"/>
    <n v="244.16"/>
    <x v="245"/>
    <n v="62"/>
    <x v="1"/>
    <x v="244"/>
    <s v="Pennsylvania"/>
    <s v="USA"/>
    <x v="53"/>
    <x v="0"/>
    <x v="11"/>
    <s v="Ford, Murphy and Wilson"/>
    <n v="144.53"/>
    <n v="367"/>
    <x v="12"/>
    <x v="3"/>
    <s v="Vasquezborough"/>
    <s v="Online"/>
  </r>
  <r>
    <s v="SALE1108"/>
    <x v="134"/>
    <s v="CUST1369"/>
    <s v="PROD61"/>
    <s v="STORE10"/>
    <n v="3"/>
    <n v="808.87"/>
    <n v="0.12"/>
    <x v="2"/>
    <n v="2426.4900000000002"/>
    <x v="88"/>
    <n v="20"/>
    <x v="1"/>
    <x v="89"/>
    <s v="Vermont"/>
    <s v="USA"/>
    <x v="86"/>
    <x v="0"/>
    <x v="20"/>
    <s v="Lopez LLC"/>
    <n v="103.45"/>
    <n v="465"/>
    <x v="15"/>
    <x v="3"/>
    <s v="East Davidville"/>
    <s v="Online"/>
  </r>
  <r>
    <s v="SALE1109"/>
    <x v="570"/>
    <s v="CUST1338"/>
    <s v="PROD31"/>
    <s v="STORE2"/>
    <n v="3"/>
    <n v="826.15"/>
    <n v="0"/>
    <x v="1"/>
    <n v="2478.4499999999998"/>
    <x v="93"/>
    <n v="46"/>
    <x v="1"/>
    <x v="94"/>
    <s v="Connecticut"/>
    <s v="USA"/>
    <x v="45"/>
    <x v="0"/>
    <x v="0"/>
    <s v="Nolan-Snow"/>
    <n v="204.39"/>
    <n v="281"/>
    <x v="17"/>
    <x v="2"/>
    <s v="North Nancyview"/>
    <s v="Outlet"/>
  </r>
  <r>
    <s v="SALE1110"/>
    <x v="413"/>
    <s v="CUST1187"/>
    <s v="PROD24"/>
    <s v="STORE19"/>
    <n v="3"/>
    <n v="631.20000000000005"/>
    <n v="0.24"/>
    <x v="0"/>
    <n v="1893.3600000000001"/>
    <x v="8"/>
    <n v="60"/>
    <x v="1"/>
    <x v="8"/>
    <s v="Alabama"/>
    <s v="USA"/>
    <x v="10"/>
    <x v="0"/>
    <x v="9"/>
    <s v="Cook Ltd"/>
    <n v="166.06"/>
    <n v="340"/>
    <x v="12"/>
    <x v="3"/>
    <s v="Vasquezborough"/>
    <s v="Online"/>
  </r>
  <r>
    <s v="SALE1111"/>
    <x v="229"/>
    <s v="CUST1274"/>
    <s v="PROD58"/>
    <s v="STORE10"/>
    <n v="1"/>
    <n v="937.01"/>
    <n v="7.0000000000000007E-2"/>
    <x v="0"/>
    <n v="936.93999999999994"/>
    <x v="385"/>
    <n v="38"/>
    <x v="0"/>
    <x v="378"/>
    <s v="Vermont"/>
    <s v="USA"/>
    <x v="87"/>
    <x v="4"/>
    <x v="11"/>
    <s v="Shepherd-Gould"/>
    <n v="113.83"/>
    <n v="485"/>
    <x v="15"/>
    <x v="3"/>
    <s v="East Davidville"/>
    <s v="Online"/>
  </r>
  <r>
    <s v="SALE1112"/>
    <x v="229"/>
    <s v="CUST1151"/>
    <s v="PROD73"/>
    <s v="STORE5"/>
    <n v="2"/>
    <n v="644"/>
    <n v="0.04"/>
    <x v="1"/>
    <n v="1287.96"/>
    <x v="381"/>
    <n v="25"/>
    <x v="1"/>
    <x v="374"/>
    <s v="Oregon"/>
    <s v="USA"/>
    <x v="78"/>
    <x v="0"/>
    <x v="0"/>
    <s v="French Ltd"/>
    <n v="107.06"/>
    <n v="359"/>
    <x v="3"/>
    <x v="0"/>
    <s v="New Michaelchester"/>
    <s v="Outlet"/>
  </r>
  <r>
    <s v="SALE1113"/>
    <x v="571"/>
    <s v="CUST1094"/>
    <s v="PROD91"/>
    <s v="STORE5"/>
    <n v="3"/>
    <n v="629.58000000000004"/>
    <n v="0.05"/>
    <x v="0"/>
    <n v="1888.6900000000003"/>
    <x v="18"/>
    <n v="43"/>
    <x v="1"/>
    <x v="18"/>
    <s v="Nevada"/>
    <s v="USA"/>
    <x v="52"/>
    <x v="4"/>
    <x v="15"/>
    <s v="Smith-Charles"/>
    <n v="438.25"/>
    <n v="496"/>
    <x v="3"/>
    <x v="0"/>
    <s v="New Michaelchester"/>
    <s v="Outlet"/>
  </r>
  <r>
    <s v="SALE1114"/>
    <x v="572"/>
    <s v="CUST1466"/>
    <s v="PROD87"/>
    <s v="STORE2"/>
    <n v="2"/>
    <n v="121.52"/>
    <n v="0.18"/>
    <x v="2"/>
    <n v="242.85999999999999"/>
    <x v="219"/>
    <n v="18"/>
    <x v="0"/>
    <x v="219"/>
    <s v="Minnesota"/>
    <s v="USA"/>
    <x v="72"/>
    <x v="3"/>
    <x v="16"/>
    <s v="Aguilar, Horton and Lewis"/>
    <n v="371.38"/>
    <n v="220"/>
    <x v="17"/>
    <x v="2"/>
    <s v="North Nancyview"/>
    <s v="Outlet"/>
  </r>
  <r>
    <s v="SALE1115"/>
    <x v="109"/>
    <s v="CUST1401"/>
    <s v="PROD65"/>
    <s v="STORE19"/>
    <n v="2"/>
    <n v="549.83000000000004"/>
    <n v="7.0000000000000007E-2"/>
    <x v="1"/>
    <n v="1099.5900000000001"/>
    <x v="122"/>
    <n v="51"/>
    <x v="1"/>
    <x v="122"/>
    <s v="Nevada"/>
    <s v="USA"/>
    <x v="15"/>
    <x v="0"/>
    <x v="13"/>
    <s v="Montgomery, Benton and Miller"/>
    <n v="240.63"/>
    <n v="423"/>
    <x v="12"/>
    <x v="3"/>
    <s v="Vasquezborough"/>
    <s v="Online"/>
  </r>
  <r>
    <s v="SALE1116"/>
    <x v="188"/>
    <s v="CUST1140"/>
    <s v="PROD13"/>
    <s v="STORE8"/>
    <n v="3"/>
    <n v="278.38"/>
    <n v="0.03"/>
    <x v="0"/>
    <n v="835.11"/>
    <x v="427"/>
    <n v="63"/>
    <x v="1"/>
    <x v="418"/>
    <s v="Pennsylvania"/>
    <s v="USA"/>
    <x v="26"/>
    <x v="1"/>
    <x v="11"/>
    <s v="Dawson-Perkins"/>
    <n v="242.23"/>
    <n v="453"/>
    <x v="2"/>
    <x v="1"/>
    <s v="Thompsonborough"/>
    <s v="Online"/>
  </r>
  <r>
    <s v="SALE1117"/>
    <x v="438"/>
    <s v="CUST1437"/>
    <s v="PROD96"/>
    <s v="STORE3"/>
    <n v="4"/>
    <n v="723.66"/>
    <n v="0.03"/>
    <x v="1"/>
    <n v="2894.6099999999997"/>
    <x v="167"/>
    <n v="47"/>
    <x v="1"/>
    <x v="167"/>
    <s v="New Hampshire"/>
    <s v="USA"/>
    <x v="99"/>
    <x v="4"/>
    <x v="21"/>
    <s v="Phillips and Sons"/>
    <n v="358.47"/>
    <n v="143"/>
    <x v="0"/>
    <x v="0"/>
    <s v="Hoodberg"/>
    <s v="Outlet"/>
  </r>
  <r>
    <s v="SALE1118"/>
    <x v="456"/>
    <s v="CUST1205"/>
    <s v="PROD72"/>
    <s v="STORE9"/>
    <n v="1"/>
    <n v="724.74"/>
    <n v="0.15"/>
    <x v="1"/>
    <n v="724.59"/>
    <x v="295"/>
    <n v="44"/>
    <x v="1"/>
    <x v="293"/>
    <s v="New Jersey"/>
    <s v="USA"/>
    <x v="18"/>
    <x v="0"/>
    <x v="13"/>
    <s v="Davis PLC"/>
    <n v="477.61"/>
    <n v="300"/>
    <x v="11"/>
    <x v="2"/>
    <s v="East Johnstad"/>
    <s v="Flagship"/>
  </r>
  <r>
    <s v="SALE1119"/>
    <x v="573"/>
    <s v="CUST1455"/>
    <s v="PROD21"/>
    <s v="STORE4"/>
    <n v="2"/>
    <n v="961.84"/>
    <n v="0.25"/>
    <x v="1"/>
    <n v="1923.43"/>
    <x v="263"/>
    <n v="54"/>
    <x v="0"/>
    <x v="262"/>
    <s v="Illinois"/>
    <s v="USA"/>
    <x v="39"/>
    <x v="3"/>
    <x v="7"/>
    <s v="Gardner-Montes"/>
    <n v="123.46"/>
    <n v="76"/>
    <x v="5"/>
    <x v="2"/>
    <s v="Port Sharon"/>
    <s v="Online"/>
  </r>
  <r>
    <s v="SALE1120"/>
    <x v="2"/>
    <s v="CUST1020"/>
    <s v="PROD37"/>
    <s v="STORE16"/>
    <n v="4"/>
    <n v="21.12"/>
    <n v="0.18"/>
    <x v="2"/>
    <n v="84.3"/>
    <x v="134"/>
    <n v="59"/>
    <x v="0"/>
    <x v="134"/>
    <s v="Delaware"/>
    <s v="USA"/>
    <x v="92"/>
    <x v="4"/>
    <x v="15"/>
    <s v="Hogan-Lee"/>
    <n v="353.47"/>
    <n v="214"/>
    <x v="9"/>
    <x v="1"/>
    <s v="New Jimmymouth"/>
    <s v="Flagship"/>
  </r>
  <r>
    <s v="SALE1121"/>
    <x v="140"/>
    <s v="CUST1319"/>
    <s v="PROD0"/>
    <s v="STORE4"/>
    <n v="3"/>
    <n v="819.93"/>
    <n v="0.08"/>
    <x v="1"/>
    <n v="2459.71"/>
    <x v="132"/>
    <n v="54"/>
    <x v="0"/>
    <x v="132"/>
    <s v="Mississippi"/>
    <s v="USA"/>
    <x v="90"/>
    <x v="1"/>
    <x v="3"/>
    <s v="Hunt Inc"/>
    <n v="112.42"/>
    <n v="416"/>
    <x v="5"/>
    <x v="2"/>
    <s v="Port Sharon"/>
    <s v="Online"/>
  </r>
  <r>
    <s v="SALE1122"/>
    <x v="176"/>
    <s v="CUST1294"/>
    <s v="PROD42"/>
    <s v="STORE0"/>
    <n v="2"/>
    <n v="700.95"/>
    <n v="0.18"/>
    <x v="0"/>
    <n v="1401.72"/>
    <x v="124"/>
    <n v="29"/>
    <x v="0"/>
    <x v="124"/>
    <s v="Montana"/>
    <s v="USA"/>
    <x v="63"/>
    <x v="1"/>
    <x v="11"/>
    <s v="Holmes LLC"/>
    <n v="450.71"/>
    <n v="389"/>
    <x v="6"/>
    <x v="3"/>
    <s v="Washingtonfurt"/>
    <s v="Flagship"/>
  </r>
  <r>
    <s v="SALE1123"/>
    <x v="126"/>
    <s v="CUST1141"/>
    <s v="PROD17"/>
    <s v="STORE14"/>
    <n v="2"/>
    <n v="456.38"/>
    <n v="0.12"/>
    <x v="0"/>
    <n v="912.64"/>
    <x v="205"/>
    <n v="30"/>
    <x v="0"/>
    <x v="205"/>
    <s v="California"/>
    <s v="USA"/>
    <x v="53"/>
    <x v="0"/>
    <x v="11"/>
    <s v="Ford, Murphy and Wilson"/>
    <n v="144.53"/>
    <n v="367"/>
    <x v="7"/>
    <x v="2"/>
    <s v="Christopherland"/>
    <s v="Outlet"/>
  </r>
  <r>
    <s v="SALE1124"/>
    <x v="21"/>
    <s v="CUST1361"/>
    <s v="PROD76"/>
    <s v="STORE14"/>
    <n v="3"/>
    <n v="291.05"/>
    <n v="0.3"/>
    <x v="0"/>
    <n v="872.85000000000014"/>
    <x v="445"/>
    <n v="64"/>
    <x v="0"/>
    <x v="436"/>
    <s v="Indiana"/>
    <s v="USA"/>
    <x v="3"/>
    <x v="1"/>
    <x v="3"/>
    <s v="Larson Ltd"/>
    <n v="392.89"/>
    <n v="320"/>
    <x v="7"/>
    <x v="2"/>
    <s v="Christopherland"/>
    <s v="Outlet"/>
  </r>
  <r>
    <s v="SALE1125"/>
    <x v="482"/>
    <s v="CUST1233"/>
    <s v="PROD95"/>
    <s v="STORE15"/>
    <n v="2"/>
    <n v="463.52"/>
    <n v="0.27"/>
    <x v="1"/>
    <n v="926.77"/>
    <x v="318"/>
    <n v="59"/>
    <x v="0"/>
    <x v="315"/>
    <s v="West Virginia"/>
    <s v="USA"/>
    <x v="98"/>
    <x v="0"/>
    <x v="11"/>
    <s v="Wilson Group"/>
    <n v="60.65"/>
    <n v="75"/>
    <x v="10"/>
    <x v="0"/>
    <s v="East Jenniferstad"/>
    <s v="Flagship"/>
  </r>
  <r>
    <s v="SALE1126"/>
    <x v="507"/>
    <s v="CUST1379"/>
    <s v="PROD0"/>
    <s v="STORE17"/>
    <n v="3"/>
    <n v="241.64"/>
    <n v="0.28999999999999998"/>
    <x v="1"/>
    <n v="724.63"/>
    <x v="271"/>
    <n v="34"/>
    <x v="1"/>
    <x v="270"/>
    <s v="Iowa"/>
    <s v="USA"/>
    <x v="90"/>
    <x v="1"/>
    <x v="3"/>
    <s v="Hunt Inc"/>
    <n v="112.42"/>
    <n v="416"/>
    <x v="1"/>
    <x v="0"/>
    <s v="Bensonhaven"/>
    <s v="Flagship"/>
  </r>
  <r>
    <s v="SALE1127"/>
    <x v="310"/>
    <s v="CUST1483"/>
    <s v="PROD30"/>
    <s v="STORE10"/>
    <n v="2"/>
    <n v="47.86"/>
    <n v="0.03"/>
    <x v="1"/>
    <n v="95.69"/>
    <x v="0"/>
    <n v="48"/>
    <x v="0"/>
    <x v="60"/>
    <s v="Nevada"/>
    <s v="USA"/>
    <x v="37"/>
    <x v="3"/>
    <x v="8"/>
    <s v="Stevens, Fernandez and Martin"/>
    <n v="19.52"/>
    <n v="57"/>
    <x v="15"/>
    <x v="3"/>
    <s v="East Davidville"/>
    <s v="Online"/>
  </r>
  <r>
    <s v="SALE1128"/>
    <x v="574"/>
    <s v="CUST1344"/>
    <s v="PROD92"/>
    <s v="STORE3"/>
    <n v="1"/>
    <n v="805.07"/>
    <n v="0.06"/>
    <x v="2"/>
    <n v="805.0100000000001"/>
    <x v="33"/>
    <n v="39"/>
    <x v="0"/>
    <x v="33"/>
    <s v="New Mexico"/>
    <s v="USA"/>
    <x v="80"/>
    <x v="3"/>
    <x v="5"/>
    <s v="Green, Powell and Palmer"/>
    <n v="447.43"/>
    <n v="191"/>
    <x v="0"/>
    <x v="0"/>
    <s v="Hoodberg"/>
    <s v="Outlet"/>
  </r>
  <r>
    <s v="SALE1129"/>
    <x v="164"/>
    <s v="CUST1373"/>
    <s v="PROD34"/>
    <s v="STORE1"/>
    <n v="3"/>
    <n v="848.48"/>
    <n v="0"/>
    <x v="2"/>
    <n v="2545.44"/>
    <x v="140"/>
    <n v="37"/>
    <x v="1"/>
    <x v="140"/>
    <s v="Maine"/>
    <s v="USA"/>
    <x v="13"/>
    <x v="1"/>
    <x v="3"/>
    <s v="Lucero LLC"/>
    <n v="419.28"/>
    <n v="86"/>
    <x v="8"/>
    <x v="0"/>
    <s v="Danielmouth"/>
    <s v="Flagship"/>
  </r>
  <r>
    <s v="SALE1130"/>
    <x v="575"/>
    <s v="CUST1244"/>
    <s v="PROD53"/>
    <s v="STORE8"/>
    <n v="2"/>
    <n v="568.95000000000005"/>
    <n v="0.22"/>
    <x v="0"/>
    <n v="1137.68"/>
    <x v="84"/>
    <n v="19"/>
    <x v="0"/>
    <x v="85"/>
    <s v="Utah"/>
    <s v="USA"/>
    <x v="27"/>
    <x v="4"/>
    <x v="14"/>
    <s v="Hamilton, Woods and Walker"/>
    <n v="386.56"/>
    <n v="125"/>
    <x v="2"/>
    <x v="1"/>
    <s v="Thompsonborough"/>
    <s v="Online"/>
  </r>
  <r>
    <s v="SALE1131"/>
    <x v="267"/>
    <s v="CUST1162"/>
    <s v="PROD53"/>
    <s v="STORE11"/>
    <n v="3"/>
    <n v="269.83999999999997"/>
    <n v="0.05"/>
    <x v="1"/>
    <n v="809.47"/>
    <x v="58"/>
    <n v="37"/>
    <x v="0"/>
    <x v="58"/>
    <s v="Tennessee"/>
    <s v="USA"/>
    <x v="27"/>
    <x v="4"/>
    <x v="14"/>
    <s v="Hamilton, Woods and Walker"/>
    <n v="386.56"/>
    <n v="125"/>
    <x v="19"/>
    <x v="2"/>
    <s v="Lake Michael"/>
    <s v="Online"/>
  </r>
  <r>
    <s v="SALE1132"/>
    <x v="215"/>
    <s v="CUST1309"/>
    <s v="PROD62"/>
    <s v="STORE13"/>
    <n v="4"/>
    <n v="267.36"/>
    <n v="0.27"/>
    <x v="1"/>
    <n v="1069.17"/>
    <x v="428"/>
    <n v="41"/>
    <x v="1"/>
    <x v="419"/>
    <s v="California"/>
    <s v="USA"/>
    <x v="85"/>
    <x v="1"/>
    <x v="3"/>
    <s v="Murray, Gould and Ware"/>
    <n v="86.42"/>
    <n v="222"/>
    <x v="13"/>
    <x v="3"/>
    <s v="Johnsonville"/>
    <s v="Flagship"/>
  </r>
  <r>
    <s v="SALE1133"/>
    <x v="576"/>
    <s v="CUST1114"/>
    <s v="PROD37"/>
    <s v="STORE1"/>
    <n v="1"/>
    <n v="438.41"/>
    <n v="0.09"/>
    <x v="0"/>
    <n v="438.32000000000005"/>
    <x v="282"/>
    <n v="30"/>
    <x v="0"/>
    <x v="281"/>
    <s v="Nevada"/>
    <s v="USA"/>
    <x v="92"/>
    <x v="4"/>
    <x v="15"/>
    <s v="Hogan-Lee"/>
    <n v="353.47"/>
    <n v="214"/>
    <x v="8"/>
    <x v="0"/>
    <s v="Danielmouth"/>
    <s v="Flagship"/>
  </r>
  <r>
    <s v="SALE1134"/>
    <x v="577"/>
    <s v="CUST1164"/>
    <s v="PROD51"/>
    <s v="STORE18"/>
    <n v="2"/>
    <n v="86.72"/>
    <n v="0.28000000000000003"/>
    <x v="2"/>
    <n v="173.16"/>
    <x v="111"/>
    <n v="39"/>
    <x v="1"/>
    <x v="111"/>
    <s v="Georgia"/>
    <s v="USA"/>
    <x v="69"/>
    <x v="1"/>
    <x v="11"/>
    <s v="Bautista, Green and Hale"/>
    <n v="88.49"/>
    <n v="246"/>
    <x v="14"/>
    <x v="3"/>
    <s v="East Stevechester"/>
    <s v="Flagship"/>
  </r>
  <r>
    <s v="SALE1135"/>
    <x v="578"/>
    <s v="CUST1425"/>
    <s v="PROD89"/>
    <s v="STORE6"/>
    <n v="4"/>
    <n v="630.21"/>
    <n v="0.14000000000000001"/>
    <x v="2"/>
    <n v="2520.7000000000003"/>
    <x v="351"/>
    <n v="40"/>
    <x v="0"/>
    <x v="346"/>
    <s v="Utah"/>
    <s v="USA"/>
    <x v="41"/>
    <x v="2"/>
    <x v="19"/>
    <s v="Taylor-Elliott"/>
    <n v="183.04"/>
    <n v="457"/>
    <x v="16"/>
    <x v="3"/>
    <s v="Port Josephberg"/>
    <s v="Online"/>
  </r>
  <r>
    <s v="SALE1136"/>
    <x v="509"/>
    <s v="CUST1359"/>
    <s v="PROD59"/>
    <s v="STORE6"/>
    <n v="3"/>
    <n v="180.84"/>
    <n v="0.03"/>
    <x v="1"/>
    <n v="542.49"/>
    <x v="446"/>
    <n v="32"/>
    <x v="0"/>
    <x v="437"/>
    <s v="Kansas"/>
    <s v="USA"/>
    <x v="4"/>
    <x v="2"/>
    <x v="4"/>
    <s v="Cline-Mccarthy"/>
    <n v="17.309999999999999"/>
    <n v="399"/>
    <x v="16"/>
    <x v="3"/>
    <s v="Port Josephberg"/>
    <s v="Online"/>
  </r>
  <r>
    <s v="SALE1137"/>
    <x v="522"/>
    <s v="CUST1004"/>
    <s v="PROD64"/>
    <s v="STORE16"/>
    <n v="1"/>
    <n v="453.41"/>
    <n v="0.04"/>
    <x v="2"/>
    <n v="453.37"/>
    <x v="433"/>
    <n v="64"/>
    <x v="1"/>
    <x v="424"/>
    <s v="California"/>
    <s v="USA"/>
    <x v="91"/>
    <x v="2"/>
    <x v="19"/>
    <s v="Zhang Inc"/>
    <n v="299.11"/>
    <n v="118"/>
    <x v="9"/>
    <x v="1"/>
    <s v="New Jimmymouth"/>
    <s v="Flagship"/>
  </r>
  <r>
    <s v="SALE1138"/>
    <x v="280"/>
    <s v="CUST1024"/>
    <s v="PROD51"/>
    <s v="STORE6"/>
    <n v="1"/>
    <n v="629.09"/>
    <n v="0.02"/>
    <x v="0"/>
    <n v="629.07000000000005"/>
    <x v="383"/>
    <n v="40"/>
    <x v="0"/>
    <x v="376"/>
    <s v="Idaho"/>
    <s v="USA"/>
    <x v="69"/>
    <x v="1"/>
    <x v="11"/>
    <s v="Bautista, Green and Hale"/>
    <n v="88.49"/>
    <n v="246"/>
    <x v="16"/>
    <x v="3"/>
    <s v="Port Josephberg"/>
    <s v="Online"/>
  </r>
  <r>
    <s v="SALE1139"/>
    <x v="79"/>
    <s v="CUST1022"/>
    <s v="PROD77"/>
    <s v="STORE2"/>
    <n v="2"/>
    <n v="257.45"/>
    <n v="0"/>
    <x v="2"/>
    <n v="514.9"/>
    <x v="127"/>
    <n v="33"/>
    <x v="1"/>
    <x v="127"/>
    <s v="Hawaii"/>
    <s v="USA"/>
    <x v="25"/>
    <x v="1"/>
    <x v="5"/>
    <s v="White, Reeves and Woods"/>
    <n v="480.9"/>
    <n v="104"/>
    <x v="17"/>
    <x v="2"/>
    <s v="North Nancyview"/>
    <s v="Outlet"/>
  </r>
  <r>
    <s v="SALE1140"/>
    <x v="206"/>
    <s v="CUST1179"/>
    <s v="PROD34"/>
    <s v="STORE15"/>
    <n v="2"/>
    <n v="696.61"/>
    <n v="0.17"/>
    <x v="1"/>
    <n v="1393.05"/>
    <x v="447"/>
    <n v="43"/>
    <x v="1"/>
    <x v="438"/>
    <s v="Utah"/>
    <s v="USA"/>
    <x v="13"/>
    <x v="1"/>
    <x v="3"/>
    <s v="Lucero LLC"/>
    <n v="419.28"/>
    <n v="86"/>
    <x v="10"/>
    <x v="0"/>
    <s v="East Jenniferstad"/>
    <s v="Flagship"/>
  </r>
  <r>
    <s v="SALE1141"/>
    <x v="579"/>
    <s v="CUST1373"/>
    <s v="PROD46"/>
    <s v="STORE7"/>
    <n v="2"/>
    <n v="143.79"/>
    <n v="0.1"/>
    <x v="1"/>
    <n v="287.47999999999996"/>
    <x v="140"/>
    <n v="37"/>
    <x v="1"/>
    <x v="140"/>
    <s v="Maine"/>
    <s v="USA"/>
    <x v="54"/>
    <x v="4"/>
    <x v="21"/>
    <s v="Kelly, Smith and Perez"/>
    <n v="167.34"/>
    <n v="296"/>
    <x v="4"/>
    <x v="2"/>
    <s v="Williamsfurt"/>
    <s v="Online"/>
  </r>
  <r>
    <s v="SALE1142"/>
    <x v="418"/>
    <s v="CUST1296"/>
    <s v="PROD83"/>
    <s v="STORE1"/>
    <n v="3"/>
    <n v="460.93"/>
    <n v="0.19"/>
    <x v="2"/>
    <n v="1382.6"/>
    <x v="270"/>
    <n v="28"/>
    <x v="1"/>
    <x v="149"/>
    <s v="West Virginia"/>
    <s v="USA"/>
    <x v="50"/>
    <x v="2"/>
    <x v="18"/>
    <s v="Butler Group"/>
    <n v="254.04361702127662"/>
    <n v="159"/>
    <x v="8"/>
    <x v="0"/>
    <s v="Danielmouth"/>
    <s v="Flagship"/>
  </r>
  <r>
    <s v="SALE1143"/>
    <x v="445"/>
    <s v="CUST1499"/>
    <s v="PROD28"/>
    <s v="STORE9"/>
    <n v="2"/>
    <n v="67.55"/>
    <n v="0.03"/>
    <x v="0"/>
    <n v="135.07"/>
    <x v="147"/>
    <n v="27"/>
    <x v="1"/>
    <x v="147"/>
    <s v="Oregon"/>
    <s v="USA"/>
    <x v="77"/>
    <x v="0"/>
    <x v="11"/>
    <s v="Burns-Hansen"/>
    <n v="38.76"/>
    <n v="137"/>
    <x v="11"/>
    <x v="2"/>
    <s v="East Johnstad"/>
    <s v="Flagship"/>
  </r>
  <r>
    <s v="SALE1144"/>
    <x v="138"/>
    <s v="CUST1210"/>
    <s v="PROD49"/>
    <s v="STORE1"/>
    <n v="3"/>
    <n v="803.31"/>
    <n v="0.1"/>
    <x v="1"/>
    <n v="2409.83"/>
    <x v="255"/>
    <n v="48"/>
    <x v="0"/>
    <x v="254"/>
    <s v="Georgia"/>
    <s v="USA"/>
    <x v="2"/>
    <x v="2"/>
    <x v="2"/>
    <s v="Sullivan and Sons"/>
    <n v="43.29"/>
    <n v="267"/>
    <x v="8"/>
    <x v="0"/>
    <s v="Danielmouth"/>
    <s v="Flagship"/>
  </r>
  <r>
    <s v="SALE1145"/>
    <x v="468"/>
    <s v="CUST1432"/>
    <s v="PROD16"/>
    <s v="STORE13"/>
    <n v="4"/>
    <n v="254.71"/>
    <n v="0.2"/>
    <x v="2"/>
    <n v="1018.64"/>
    <x v="448"/>
    <n v="37"/>
    <x v="0"/>
    <x v="439"/>
    <s v="New Jersey"/>
    <s v="USA"/>
    <x v="30"/>
    <x v="2"/>
    <x v="17"/>
    <s v="Erickson-Green"/>
    <n v="337.42"/>
    <n v="256"/>
    <x v="13"/>
    <x v="3"/>
    <s v="Johnsonville"/>
    <s v="Flagship"/>
  </r>
  <r>
    <s v="SALE1146"/>
    <x v="151"/>
    <s v="CUST1051"/>
    <s v="PROD50"/>
    <s v="STORE4"/>
    <n v="4"/>
    <n v="594.89"/>
    <n v="0.3"/>
    <x v="1"/>
    <n v="2379.2599999999998"/>
    <x v="368"/>
    <n v="23"/>
    <x v="1"/>
    <x v="361"/>
    <s v="West Virginia"/>
    <s v="USA"/>
    <x v="57"/>
    <x v="0"/>
    <x v="13"/>
    <s v="Smith-King"/>
    <n v="190.29"/>
    <n v="260"/>
    <x v="5"/>
    <x v="2"/>
    <s v="Port Sharon"/>
    <s v="Online"/>
  </r>
  <r>
    <s v="SALE1147"/>
    <x v="58"/>
    <s v="CUST1219"/>
    <s v="PROD91"/>
    <s v="STORE0"/>
    <n v="2"/>
    <n v="844.31"/>
    <n v="7.0000000000000007E-2"/>
    <x v="1"/>
    <n v="1688.55"/>
    <x v="208"/>
    <n v="47"/>
    <x v="1"/>
    <x v="208"/>
    <s v="New Jersey"/>
    <s v="USA"/>
    <x v="52"/>
    <x v="4"/>
    <x v="15"/>
    <s v="Smith-Charles"/>
    <n v="438.25"/>
    <n v="496"/>
    <x v="6"/>
    <x v="3"/>
    <s v="Washingtonfurt"/>
    <s v="Flagship"/>
  </r>
  <r>
    <s v="SALE1148"/>
    <x v="368"/>
    <s v="CUST1134"/>
    <s v="PROD15"/>
    <s v="STORE6"/>
    <n v="4"/>
    <n v="101.33"/>
    <n v="0"/>
    <x v="0"/>
    <n v="405.32"/>
    <x v="210"/>
    <n v="54"/>
    <x v="0"/>
    <x v="210"/>
    <s v="Washington"/>
    <s v="USA"/>
    <x v="5"/>
    <x v="1"/>
    <x v="5"/>
    <s v="Thomas LLC"/>
    <n v="465.34"/>
    <n v="301"/>
    <x v="16"/>
    <x v="3"/>
    <s v="Port Josephberg"/>
    <s v="Online"/>
  </r>
  <r>
    <s v="SALE1149"/>
    <x v="317"/>
    <s v="CUST1131"/>
    <s v="PROD26"/>
    <s v="STORE8"/>
    <n v="3"/>
    <n v="922.56"/>
    <n v="0.18"/>
    <x v="1"/>
    <n v="2767.5"/>
    <x v="86"/>
    <n v="34"/>
    <x v="1"/>
    <x v="87"/>
    <s v="Alabama"/>
    <s v="USA"/>
    <x v="33"/>
    <x v="1"/>
    <x v="1"/>
    <s v="Reed-Schmidt"/>
    <n v="322.41000000000003"/>
    <n v="213"/>
    <x v="2"/>
    <x v="1"/>
    <s v="Thompsonborough"/>
    <s v="Online"/>
  </r>
  <r>
    <s v="SALE1150"/>
    <x v="580"/>
    <s v="CUST1432"/>
    <s v="PROD38"/>
    <s v="STORE14"/>
    <n v="4"/>
    <n v="867.19"/>
    <n v="7.0000000000000007E-2"/>
    <x v="2"/>
    <n v="3468.69"/>
    <x v="448"/>
    <n v="37"/>
    <x v="0"/>
    <x v="439"/>
    <s v="New Jersey"/>
    <s v="USA"/>
    <x v="48"/>
    <x v="0"/>
    <x v="9"/>
    <s v="Sims-Smith"/>
    <n v="135.61000000000001"/>
    <n v="394"/>
    <x v="7"/>
    <x v="2"/>
    <s v="Christopherland"/>
    <s v="Outlet"/>
  </r>
  <r>
    <s v="SALE1151"/>
    <x v="146"/>
    <s v="CUST1006"/>
    <s v="PROD83"/>
    <s v="STORE17"/>
    <n v="3"/>
    <n v="816.87"/>
    <n v="0.14000000000000001"/>
    <x v="1"/>
    <n v="2450.4700000000003"/>
    <x v="277"/>
    <n v="29"/>
    <x v="1"/>
    <x v="276"/>
    <s v="South Dakota"/>
    <s v="USA"/>
    <x v="50"/>
    <x v="2"/>
    <x v="18"/>
    <s v="Butler Group"/>
    <n v="254.04361702127662"/>
    <n v="159"/>
    <x v="1"/>
    <x v="0"/>
    <s v="Bensonhaven"/>
    <s v="Flagship"/>
  </r>
  <r>
    <s v="SALE1152"/>
    <x v="268"/>
    <s v="CUST1480"/>
    <s v="PROD65"/>
    <s v="STORE3"/>
    <n v="3"/>
    <n v="258.06"/>
    <n v="0"/>
    <x v="1"/>
    <n v="774.18000000000006"/>
    <x v="449"/>
    <n v="33"/>
    <x v="0"/>
    <x v="440"/>
    <s v="Florida"/>
    <s v="USA"/>
    <x v="15"/>
    <x v="0"/>
    <x v="13"/>
    <s v="Montgomery, Benton and Miller"/>
    <n v="240.63"/>
    <n v="423"/>
    <x v="0"/>
    <x v="0"/>
    <s v="Hoodberg"/>
    <s v="Outlet"/>
  </r>
  <r>
    <s v="SALE1153"/>
    <x v="544"/>
    <s v="CUST1312"/>
    <s v="PROD38"/>
    <s v="STORE14"/>
    <n v="2"/>
    <n v="574.58000000000004"/>
    <n v="0.06"/>
    <x v="0"/>
    <n v="1149.1000000000001"/>
    <x v="211"/>
    <n v="47"/>
    <x v="1"/>
    <x v="211"/>
    <s v="Delaware"/>
    <s v="USA"/>
    <x v="48"/>
    <x v="0"/>
    <x v="9"/>
    <s v="Sims-Smith"/>
    <n v="135.61000000000001"/>
    <n v="394"/>
    <x v="7"/>
    <x v="2"/>
    <s v="Christopherland"/>
    <s v="Outlet"/>
  </r>
  <r>
    <s v="SALE1154"/>
    <x v="92"/>
    <s v="CUST1022"/>
    <s v="PROD83"/>
    <s v="STORE6"/>
    <n v="2"/>
    <n v="472.18"/>
    <n v="0.27"/>
    <x v="1"/>
    <n v="944.09"/>
    <x v="127"/>
    <n v="33"/>
    <x v="1"/>
    <x v="127"/>
    <s v="Hawaii"/>
    <s v="USA"/>
    <x v="50"/>
    <x v="2"/>
    <x v="18"/>
    <s v="Butler Group"/>
    <n v="254.04361702127662"/>
    <n v="159"/>
    <x v="16"/>
    <x v="3"/>
    <s v="Port Josephberg"/>
    <s v="Online"/>
  </r>
  <r>
    <s v="SALE1155"/>
    <x v="90"/>
    <s v="CUST1340"/>
    <s v="PROD41"/>
    <s v="STORE5"/>
    <n v="2"/>
    <n v="20.47"/>
    <n v="0.12"/>
    <x v="2"/>
    <n v="40.82"/>
    <x v="450"/>
    <n v="27"/>
    <x v="0"/>
    <x v="441"/>
    <s v="Colorado"/>
    <s v="USA"/>
    <x v="89"/>
    <x v="0"/>
    <x v="13"/>
    <s v="Carroll, Long and Mendoza"/>
    <n v="313.26"/>
    <n v="369"/>
    <x v="3"/>
    <x v="0"/>
    <s v="New Michaelchester"/>
    <s v="Outlet"/>
  </r>
  <r>
    <s v="SALE1156"/>
    <x v="28"/>
    <s v="CUST1023"/>
    <s v="PROD22"/>
    <s v="STORE7"/>
    <n v="3"/>
    <n v="235.41"/>
    <n v="0.15"/>
    <x v="1"/>
    <n v="706.08"/>
    <x v="192"/>
    <n v="52"/>
    <x v="1"/>
    <x v="192"/>
    <s v="Oregon"/>
    <s v="USA"/>
    <x v="62"/>
    <x v="0"/>
    <x v="20"/>
    <s v="Flores, Pineda and Rodriguez"/>
    <n v="484.62"/>
    <n v="432"/>
    <x v="4"/>
    <x v="2"/>
    <s v="Williamsfurt"/>
    <s v="Online"/>
  </r>
  <r>
    <s v="SALE1157"/>
    <x v="323"/>
    <s v="CUST1230"/>
    <s v="PROD78"/>
    <s v="STORE7"/>
    <n v="3"/>
    <n v="744.9"/>
    <n v="0.27"/>
    <x v="1"/>
    <n v="2234.4299999999998"/>
    <x v="407"/>
    <n v="29"/>
    <x v="0"/>
    <x v="398"/>
    <s v="Florida"/>
    <s v="USA"/>
    <x v="36"/>
    <x v="3"/>
    <x v="6"/>
    <s v="Hernandez Inc"/>
    <n v="325.26"/>
    <n v="400"/>
    <x v="4"/>
    <x v="2"/>
    <s v="Williamsfurt"/>
    <s v="Online"/>
  </r>
  <r>
    <s v="SALE1158"/>
    <x v="204"/>
    <s v="CUST1047"/>
    <s v="PROD18"/>
    <s v="STORE3"/>
    <n v="2"/>
    <n v="382.2"/>
    <n v="0.15"/>
    <x v="0"/>
    <n v="764.25"/>
    <x v="233"/>
    <n v="54"/>
    <x v="1"/>
    <x v="232"/>
    <s v="Nevada"/>
    <s v="USA"/>
    <x v="97"/>
    <x v="4"/>
    <x v="14"/>
    <s v="Guerra-Hendrix"/>
    <n v="254.04361702127662"/>
    <n v="343"/>
    <x v="0"/>
    <x v="0"/>
    <s v="Hoodberg"/>
    <s v="Outlet"/>
  </r>
  <r>
    <s v="SALE1159"/>
    <x v="377"/>
    <s v="CUST1346"/>
    <s v="PROD90"/>
    <s v="STORE16"/>
    <n v="1"/>
    <n v="269.25"/>
    <n v="0.14000000000000001"/>
    <x v="1"/>
    <n v="269.11"/>
    <x v="3"/>
    <n v="58"/>
    <x v="1"/>
    <x v="3"/>
    <s v="Tennessee"/>
    <s v="USA"/>
    <x v="64"/>
    <x v="1"/>
    <x v="11"/>
    <s v="Sharp, Taylor and Rodriguez"/>
    <n v="340.14"/>
    <n v="361"/>
    <x v="9"/>
    <x v="1"/>
    <s v="New Jimmymouth"/>
    <s v="Flagship"/>
  </r>
  <r>
    <s v="SALE1160"/>
    <x v="581"/>
    <s v="CUST1365"/>
    <s v="PROD30"/>
    <s v="STORE11"/>
    <n v="2"/>
    <n v="723.75"/>
    <n v="0.03"/>
    <x v="1"/>
    <n v="1447.47"/>
    <x v="315"/>
    <n v="63"/>
    <x v="1"/>
    <x v="312"/>
    <s v="Alaska"/>
    <s v="USA"/>
    <x v="37"/>
    <x v="3"/>
    <x v="8"/>
    <s v="Stevens, Fernandez and Martin"/>
    <n v="19.52"/>
    <n v="57"/>
    <x v="19"/>
    <x v="2"/>
    <s v="Lake Michael"/>
    <s v="Online"/>
  </r>
  <r>
    <s v="SALE1161"/>
    <x v="448"/>
    <s v="CUST1281"/>
    <s v="PROD19"/>
    <s v="STORE19"/>
    <n v="4"/>
    <n v="58.92"/>
    <n v="0.18"/>
    <x v="0"/>
    <n v="235.5"/>
    <x v="371"/>
    <n v="59"/>
    <x v="0"/>
    <x v="364"/>
    <s v="Connecticut"/>
    <s v="USA"/>
    <x v="46"/>
    <x v="0"/>
    <x v="20"/>
    <s v="May-Reese"/>
    <n v="21.34"/>
    <n v="65"/>
    <x v="12"/>
    <x v="3"/>
    <s v="Vasquezborough"/>
    <s v="Online"/>
  </r>
  <r>
    <s v="SALE1162"/>
    <x v="240"/>
    <s v="CUST1188"/>
    <s v="PROD71"/>
    <s v="STORE10"/>
    <n v="2"/>
    <n v="913.08"/>
    <n v="0.26"/>
    <x v="0"/>
    <n v="1825.9"/>
    <x v="336"/>
    <n v="42"/>
    <x v="0"/>
    <x v="332"/>
    <s v="New Mexico"/>
    <s v="USA"/>
    <x v="51"/>
    <x v="2"/>
    <x v="4"/>
    <s v="Hopkins Ltd"/>
    <n v="214.32"/>
    <n v="383"/>
    <x v="15"/>
    <x v="3"/>
    <s v="East Davidville"/>
    <s v="Online"/>
  </r>
  <r>
    <s v="SALE1163"/>
    <x v="501"/>
    <s v="CUST1242"/>
    <s v="PROD81"/>
    <s v="STORE1"/>
    <n v="1"/>
    <n v="791.83"/>
    <n v="0.28000000000000003"/>
    <x v="1"/>
    <n v="791.55000000000007"/>
    <x v="344"/>
    <n v="58"/>
    <x v="1"/>
    <x v="340"/>
    <s v="Connecticut"/>
    <s v="USA"/>
    <x v="82"/>
    <x v="0"/>
    <x v="20"/>
    <s v="Robinson-Brown"/>
    <n v="285.54000000000002"/>
    <n v="358"/>
    <x v="8"/>
    <x v="0"/>
    <s v="Danielmouth"/>
    <s v="Flagship"/>
  </r>
  <r>
    <s v="SALE1164"/>
    <x v="582"/>
    <s v="CUST1471"/>
    <s v="PROD3"/>
    <s v="STORE15"/>
    <n v="1"/>
    <n v="74.290000000000006"/>
    <n v="0.3"/>
    <x v="2"/>
    <n v="73.990000000000009"/>
    <x v="197"/>
    <n v="42"/>
    <x v="0"/>
    <x v="197"/>
    <s v="Montana"/>
    <s v="USA"/>
    <x v="58"/>
    <x v="4"/>
    <x v="21"/>
    <s v="Pineda Ltd"/>
    <n v="364.67"/>
    <n v="452"/>
    <x v="10"/>
    <x v="0"/>
    <s v="East Jenniferstad"/>
    <s v="Flagship"/>
  </r>
  <r>
    <s v="SALE1165"/>
    <x v="378"/>
    <s v="CUST1243"/>
    <s v="PROD35"/>
    <s v="STORE0"/>
    <n v="2"/>
    <n v="961.68"/>
    <n v="0.27"/>
    <x v="1"/>
    <n v="1923.09"/>
    <x v="128"/>
    <n v="56"/>
    <x v="1"/>
    <x v="128"/>
    <s v="Texas"/>
    <s v="USA"/>
    <x v="68"/>
    <x v="3"/>
    <x v="16"/>
    <s v="Jones LLC"/>
    <n v="382.22"/>
    <n v="329"/>
    <x v="6"/>
    <x v="3"/>
    <s v="Washingtonfurt"/>
    <s v="Flagship"/>
  </r>
  <r>
    <s v="SALE1166"/>
    <x v="578"/>
    <s v="CUST1494"/>
    <s v="PROD19"/>
    <s v="STORE14"/>
    <n v="1"/>
    <n v="90.72"/>
    <n v="0.1"/>
    <x v="1"/>
    <n v="90.62"/>
    <x v="186"/>
    <n v="21"/>
    <x v="0"/>
    <x v="186"/>
    <s v="Texas"/>
    <s v="USA"/>
    <x v="46"/>
    <x v="0"/>
    <x v="20"/>
    <s v="May-Reese"/>
    <n v="21.34"/>
    <n v="65"/>
    <x v="7"/>
    <x v="2"/>
    <s v="Christopherland"/>
    <s v="Outlet"/>
  </r>
  <r>
    <s v="SALE1167"/>
    <x v="50"/>
    <s v="CUST1060"/>
    <s v="PROD58"/>
    <s v="STORE7"/>
    <n v="1"/>
    <n v="458.69"/>
    <n v="0.16"/>
    <x v="1"/>
    <n v="458.53"/>
    <x v="424"/>
    <n v="22"/>
    <x v="1"/>
    <x v="415"/>
    <s v="Alaska"/>
    <s v="USA"/>
    <x v="87"/>
    <x v="4"/>
    <x v="11"/>
    <s v="Shepherd-Gould"/>
    <n v="113.83"/>
    <n v="485"/>
    <x v="4"/>
    <x v="2"/>
    <s v="Williamsfurt"/>
    <s v="Online"/>
  </r>
  <r>
    <s v="SALE1168"/>
    <x v="360"/>
    <s v="CUST1231"/>
    <s v="PROD34"/>
    <s v="STORE7"/>
    <n v="1"/>
    <n v="168.29"/>
    <n v="0.05"/>
    <x v="1"/>
    <n v="168.23999999999998"/>
    <x v="103"/>
    <n v="22"/>
    <x v="1"/>
    <x v="104"/>
    <s v="South Carolina"/>
    <s v="USA"/>
    <x v="13"/>
    <x v="1"/>
    <x v="3"/>
    <s v="Lucero LLC"/>
    <n v="419.28"/>
    <n v="86"/>
    <x v="4"/>
    <x v="2"/>
    <s v="Williamsfurt"/>
    <s v="Online"/>
  </r>
  <r>
    <s v="SALE1169"/>
    <x v="583"/>
    <s v="CUST1211"/>
    <s v="PROD17"/>
    <s v="STORE17"/>
    <n v="1"/>
    <n v="391.77"/>
    <n v="0.1"/>
    <x v="1"/>
    <n v="391.66999999999996"/>
    <x v="224"/>
    <n v="20"/>
    <x v="1"/>
    <x v="224"/>
    <s v="Delaware"/>
    <s v="USA"/>
    <x v="53"/>
    <x v="0"/>
    <x v="11"/>
    <s v="Ford, Murphy and Wilson"/>
    <n v="144.53"/>
    <n v="367"/>
    <x v="1"/>
    <x v="0"/>
    <s v="Bensonhaven"/>
    <s v="Flagship"/>
  </r>
  <r>
    <s v="SALE1170"/>
    <x v="584"/>
    <s v="CUST1343"/>
    <s v="PROD12"/>
    <s v="STORE14"/>
    <n v="1"/>
    <n v="424.83"/>
    <n v="0.05"/>
    <x v="2"/>
    <n v="424.78"/>
    <x v="109"/>
    <n v="38"/>
    <x v="0"/>
    <x v="109"/>
    <s v="Virginia"/>
    <s v="USA"/>
    <x v="21"/>
    <x v="2"/>
    <x v="4"/>
    <s v="Rice LLC"/>
    <n v="115.82"/>
    <n v="460"/>
    <x v="7"/>
    <x v="2"/>
    <s v="Christopherland"/>
    <s v="Outlet"/>
  </r>
  <r>
    <s v="SALE1171"/>
    <x v="238"/>
    <s v="CUST1053"/>
    <s v="PROD11"/>
    <s v="STORE3"/>
    <n v="1"/>
    <n v="499.46"/>
    <n v="0.1"/>
    <x v="0"/>
    <n v="499.35999999999996"/>
    <x v="284"/>
    <n v="37"/>
    <x v="1"/>
    <x v="30"/>
    <s v="Michigan"/>
    <s v="USA"/>
    <x v="75"/>
    <x v="1"/>
    <x v="11"/>
    <s v="Gibson, Hobbs and Weaver"/>
    <n v="449.4"/>
    <n v="273.49484536082474"/>
    <x v="0"/>
    <x v="0"/>
    <s v="Hoodberg"/>
    <s v="Outlet"/>
  </r>
  <r>
    <s v="SALE1172"/>
    <x v="314"/>
    <s v="CUST1019"/>
    <s v="PROD99"/>
    <s v="STORE1"/>
    <n v="2"/>
    <n v="698.34"/>
    <n v="0.15"/>
    <x v="1"/>
    <n v="1396.53"/>
    <x v="67"/>
    <n v="46"/>
    <x v="1"/>
    <x v="68"/>
    <s v="New Jersey"/>
    <s v="USA"/>
    <x v="8"/>
    <x v="3"/>
    <x v="8"/>
    <s v="Campbell Ltd"/>
    <n v="201.41"/>
    <n v="146"/>
    <x v="8"/>
    <x v="0"/>
    <s v="Danielmouth"/>
    <s v="Flagship"/>
  </r>
  <r>
    <s v="SALE1173"/>
    <x v="64"/>
    <s v="CUST1283"/>
    <s v="PROD56"/>
    <s v="STORE16"/>
    <n v="2"/>
    <n v="805.08"/>
    <n v="0.27"/>
    <x v="1"/>
    <n v="1609.89"/>
    <x v="411"/>
    <n v="54"/>
    <x v="1"/>
    <x v="402"/>
    <s v="Wyoming"/>
    <s v="USA"/>
    <x v="6"/>
    <x v="3"/>
    <x v="6"/>
    <s v="Hernandez, Kennedy and Porter"/>
    <n v="461.47"/>
    <n v="190"/>
    <x v="9"/>
    <x v="1"/>
    <s v="New Jimmymouth"/>
    <s v="Flagship"/>
  </r>
  <r>
    <s v="SALE1174"/>
    <x v="177"/>
    <s v="CUST1466"/>
    <s v="PROD76"/>
    <s v="STORE2"/>
    <n v="4"/>
    <n v="934.79"/>
    <n v="0.08"/>
    <x v="1"/>
    <n v="3739.08"/>
    <x v="219"/>
    <n v="18"/>
    <x v="0"/>
    <x v="219"/>
    <s v="Minnesota"/>
    <s v="USA"/>
    <x v="3"/>
    <x v="1"/>
    <x v="3"/>
    <s v="Larson Ltd"/>
    <n v="392.89"/>
    <n v="320"/>
    <x v="17"/>
    <x v="2"/>
    <s v="North Nancyview"/>
    <s v="Outlet"/>
  </r>
  <r>
    <s v="SALE1175"/>
    <x v="230"/>
    <s v="CUST1019"/>
    <s v="PROD60"/>
    <s v="STORE1"/>
    <n v="2"/>
    <n v="424.54"/>
    <n v="0.24"/>
    <x v="1"/>
    <n v="848.84"/>
    <x v="67"/>
    <n v="46"/>
    <x v="1"/>
    <x v="68"/>
    <s v="New Jersey"/>
    <s v="USA"/>
    <x v="17"/>
    <x v="2"/>
    <x v="2"/>
    <s v="Gibson, Green and Lopez"/>
    <n v="482.75"/>
    <n v="444"/>
    <x v="8"/>
    <x v="0"/>
    <s v="Danielmouth"/>
    <s v="Flagship"/>
  </r>
  <r>
    <s v="SALE1176"/>
    <x v="55"/>
    <s v="CUST1327"/>
    <s v="PROD84"/>
    <s v="STORE17"/>
    <n v="1"/>
    <n v="235.44"/>
    <n v="0.19"/>
    <x v="2"/>
    <n v="235.25"/>
    <x v="77"/>
    <n v="62"/>
    <x v="1"/>
    <x v="78"/>
    <s v="New York"/>
    <s v="USA"/>
    <x v="94"/>
    <x v="3"/>
    <x v="22"/>
    <s v="Collins-Stephenson"/>
    <n v="388.46"/>
    <n v="208"/>
    <x v="1"/>
    <x v="0"/>
    <s v="Bensonhaven"/>
    <s v="Flagship"/>
  </r>
  <r>
    <s v="SALE1177"/>
    <x v="352"/>
    <s v="CUST1271"/>
    <s v="PROD49"/>
    <s v="STORE13"/>
    <n v="2"/>
    <n v="620.71"/>
    <n v="0.27"/>
    <x v="0"/>
    <n v="1241.1500000000001"/>
    <x v="396"/>
    <n v="64"/>
    <x v="0"/>
    <x v="388"/>
    <s v="Nebraska"/>
    <s v="USA"/>
    <x v="2"/>
    <x v="2"/>
    <x v="2"/>
    <s v="Sullivan and Sons"/>
    <n v="43.29"/>
    <n v="267"/>
    <x v="13"/>
    <x v="3"/>
    <s v="Johnsonville"/>
    <s v="Flagship"/>
  </r>
  <r>
    <s v="SALE1178"/>
    <x v="433"/>
    <s v="CUST1115"/>
    <s v="PROD16"/>
    <s v="STORE11"/>
    <n v="2"/>
    <n v="851.77"/>
    <n v="0.13"/>
    <x v="1"/>
    <n v="1703.4099999999999"/>
    <x v="70"/>
    <n v="53"/>
    <x v="1"/>
    <x v="71"/>
    <s v="North Dakota"/>
    <s v="USA"/>
    <x v="30"/>
    <x v="2"/>
    <x v="17"/>
    <s v="Erickson-Green"/>
    <n v="337.42"/>
    <n v="256"/>
    <x v="19"/>
    <x v="2"/>
    <s v="Lake Michael"/>
    <s v="Online"/>
  </r>
  <r>
    <s v="SALE1179"/>
    <x v="368"/>
    <s v="CUST1168"/>
    <s v="PROD45"/>
    <s v="STORE1"/>
    <n v="3"/>
    <n v="876.01"/>
    <n v="0.2"/>
    <x v="0"/>
    <n v="2627.83"/>
    <x v="63"/>
    <n v="36"/>
    <x v="1"/>
    <x v="64"/>
    <s v="Florida"/>
    <s v="USA"/>
    <x v="49"/>
    <x v="0"/>
    <x v="0"/>
    <s v="Bridges, Banks and Cummings"/>
    <n v="318.91000000000003"/>
    <n v="114"/>
    <x v="8"/>
    <x v="0"/>
    <s v="Danielmouth"/>
    <s v="Flagship"/>
  </r>
  <r>
    <s v="SALE1180"/>
    <x v="396"/>
    <s v="CUST1276"/>
    <s v="PROD27"/>
    <s v="STORE9"/>
    <n v="2"/>
    <n v="717.21"/>
    <n v="0.15"/>
    <x v="2"/>
    <n v="1434.27"/>
    <x v="16"/>
    <n v="38"/>
    <x v="0"/>
    <x v="16"/>
    <s v="Nevada"/>
    <s v="USA"/>
    <x v="16"/>
    <x v="3"/>
    <x v="6"/>
    <s v="Khan, Jones and Paul"/>
    <n v="254.04361702127662"/>
    <n v="378"/>
    <x v="11"/>
    <x v="2"/>
    <s v="East Johnstad"/>
    <s v="Flagship"/>
  </r>
  <r>
    <s v="SALE1181"/>
    <x v="530"/>
    <s v="CUST1056"/>
    <s v="PROD41"/>
    <s v="STORE8"/>
    <n v="2"/>
    <n v="871.43"/>
    <n v="0.05"/>
    <x v="0"/>
    <n v="1742.81"/>
    <x v="2"/>
    <n v="49"/>
    <x v="1"/>
    <x v="2"/>
    <s v="Pennsylvania"/>
    <s v="USA"/>
    <x v="89"/>
    <x v="0"/>
    <x v="13"/>
    <s v="Carroll, Long and Mendoza"/>
    <n v="313.26"/>
    <n v="369"/>
    <x v="2"/>
    <x v="1"/>
    <s v="Thompsonborough"/>
    <s v="Online"/>
  </r>
  <r>
    <s v="SALE1182"/>
    <x v="585"/>
    <s v="CUST1453"/>
    <s v="PROD36"/>
    <s v="STORE7"/>
    <n v="1"/>
    <n v="514.65"/>
    <n v="0.18"/>
    <x v="0"/>
    <n v="514.47"/>
    <x v="32"/>
    <n v="62"/>
    <x v="1"/>
    <x v="32"/>
    <s v="Hawaii"/>
    <s v="USA"/>
    <x v="14"/>
    <x v="4"/>
    <x v="12"/>
    <s v="Smith-Mills"/>
    <n v="223.43"/>
    <n v="154"/>
    <x v="4"/>
    <x v="2"/>
    <s v="Williamsfurt"/>
    <s v="Online"/>
  </r>
  <r>
    <s v="SALE1183"/>
    <x v="447"/>
    <s v="CUST1459"/>
    <s v="PROD62"/>
    <s v="STORE16"/>
    <n v="3"/>
    <n v="198.76"/>
    <n v="0.28000000000000003"/>
    <x v="2"/>
    <n v="596"/>
    <x v="123"/>
    <n v="29"/>
    <x v="1"/>
    <x v="123"/>
    <s v="South Carolina"/>
    <s v="USA"/>
    <x v="85"/>
    <x v="1"/>
    <x v="3"/>
    <s v="Murray, Gould and Ware"/>
    <n v="86.42"/>
    <n v="222"/>
    <x v="9"/>
    <x v="1"/>
    <s v="New Jimmymouth"/>
    <s v="Flagship"/>
  </r>
  <r>
    <s v="SALE1184"/>
    <x v="323"/>
    <s v="CUST1225"/>
    <s v="PROD63"/>
    <s v="STORE3"/>
    <n v="2"/>
    <n v="975.72"/>
    <n v="0.16"/>
    <x v="2"/>
    <n v="1951.28"/>
    <x v="218"/>
    <n v="46"/>
    <x v="1"/>
    <x v="218"/>
    <s v="Utah"/>
    <s v="USA"/>
    <x v="81"/>
    <x v="2"/>
    <x v="18"/>
    <s v="Anderson-Riley"/>
    <n v="266.86"/>
    <n v="458"/>
    <x v="0"/>
    <x v="0"/>
    <s v="Hoodberg"/>
    <s v="Outlet"/>
  </r>
  <r>
    <s v="SALE1185"/>
    <x v="586"/>
    <s v="CUST1420"/>
    <s v="PROD15"/>
    <s v="STORE1"/>
    <n v="1"/>
    <n v="86.03"/>
    <n v="0.01"/>
    <x v="0"/>
    <n v="86.02"/>
    <x v="47"/>
    <n v="60"/>
    <x v="0"/>
    <x v="47"/>
    <s v="North Carolina"/>
    <s v="USA"/>
    <x v="5"/>
    <x v="1"/>
    <x v="5"/>
    <s v="Thomas LLC"/>
    <n v="465.34"/>
    <n v="301"/>
    <x v="8"/>
    <x v="0"/>
    <s v="Danielmouth"/>
    <s v="Flagship"/>
  </r>
  <r>
    <s v="SALE1186"/>
    <x v="67"/>
    <s v="CUST1087"/>
    <s v="PROD54"/>
    <s v="STORE12"/>
    <n v="4"/>
    <n v="705.12"/>
    <n v="0.15"/>
    <x v="1"/>
    <n v="2820.33"/>
    <x v="97"/>
    <n v="58"/>
    <x v="1"/>
    <x v="98"/>
    <s v="South Carolina"/>
    <s v="USA"/>
    <x v="59"/>
    <x v="0"/>
    <x v="11"/>
    <s v="Thompson-French"/>
    <n v="434.84"/>
    <n v="185"/>
    <x v="18"/>
    <x v="0"/>
    <s v="Sabrinatown"/>
    <s v="Online"/>
  </r>
  <r>
    <s v="SALE1187"/>
    <x v="392"/>
    <s v="CUST1371"/>
    <s v="PROD18"/>
    <s v="STORE12"/>
    <n v="3"/>
    <n v="99.77"/>
    <n v="0.01"/>
    <x v="1"/>
    <n v="299.3"/>
    <x v="170"/>
    <n v="21"/>
    <x v="1"/>
    <x v="170"/>
    <s v="New Hampshire"/>
    <s v="USA"/>
    <x v="97"/>
    <x v="4"/>
    <x v="14"/>
    <s v="Guerra-Hendrix"/>
    <n v="254.04361702127662"/>
    <n v="343"/>
    <x v="18"/>
    <x v="0"/>
    <s v="Sabrinatown"/>
    <s v="Online"/>
  </r>
  <r>
    <s v="SALE1188"/>
    <x v="89"/>
    <s v="CUST1209"/>
    <s v="PROD34"/>
    <s v="STORE9"/>
    <n v="2"/>
    <n v="166.26"/>
    <n v="0.14000000000000001"/>
    <x v="1"/>
    <n v="332.38"/>
    <x v="203"/>
    <n v="50"/>
    <x v="1"/>
    <x v="203"/>
    <s v="Maine"/>
    <s v="USA"/>
    <x v="13"/>
    <x v="1"/>
    <x v="3"/>
    <s v="Lucero LLC"/>
    <n v="419.28"/>
    <n v="86"/>
    <x v="11"/>
    <x v="2"/>
    <s v="East Johnstad"/>
    <s v="Flagship"/>
  </r>
  <r>
    <s v="SALE1189"/>
    <x v="148"/>
    <s v="CUST1459"/>
    <s v="PROD26"/>
    <s v="STORE5"/>
    <n v="1"/>
    <n v="429.25"/>
    <n v="0.28999999999999998"/>
    <x v="0"/>
    <n v="428.96"/>
    <x v="123"/>
    <n v="29"/>
    <x v="1"/>
    <x v="123"/>
    <s v="South Carolina"/>
    <s v="USA"/>
    <x v="33"/>
    <x v="1"/>
    <x v="1"/>
    <s v="Reed-Schmidt"/>
    <n v="322.41000000000003"/>
    <n v="213"/>
    <x v="3"/>
    <x v="0"/>
    <s v="New Michaelchester"/>
    <s v="Outlet"/>
  </r>
  <r>
    <s v="SALE1190"/>
    <x v="569"/>
    <s v="CUST1443"/>
    <s v="PROD0"/>
    <s v="STORE9"/>
    <n v="2"/>
    <n v="540.48"/>
    <n v="0.28999999999999998"/>
    <x v="0"/>
    <n v="1080.67"/>
    <x v="13"/>
    <n v="51"/>
    <x v="0"/>
    <x v="13"/>
    <s v="Texas"/>
    <s v="USA"/>
    <x v="90"/>
    <x v="1"/>
    <x v="3"/>
    <s v="Hunt Inc"/>
    <n v="112.42"/>
    <n v="416"/>
    <x v="11"/>
    <x v="2"/>
    <s v="East Johnstad"/>
    <s v="Flagship"/>
  </r>
  <r>
    <s v="SALE1191"/>
    <x v="494"/>
    <s v="CUST1269"/>
    <s v="PROD59"/>
    <s v="STORE14"/>
    <n v="2"/>
    <n v="579.52"/>
    <n v="0.01"/>
    <x v="1"/>
    <n v="1159.03"/>
    <x v="59"/>
    <n v="45"/>
    <x v="1"/>
    <x v="59"/>
    <s v="California"/>
    <s v="USA"/>
    <x v="4"/>
    <x v="2"/>
    <x v="4"/>
    <s v="Cline-Mccarthy"/>
    <n v="17.309999999999999"/>
    <n v="399"/>
    <x v="7"/>
    <x v="2"/>
    <s v="Christopherland"/>
    <s v="Outlet"/>
  </r>
  <r>
    <s v="SALE1192"/>
    <x v="587"/>
    <s v="CUST1026"/>
    <s v="PROD69"/>
    <s v="STORE17"/>
    <n v="4"/>
    <n v="477.52"/>
    <n v="7.0000000000000007E-2"/>
    <x v="1"/>
    <n v="1910.01"/>
    <x v="337"/>
    <n v="18"/>
    <x v="1"/>
    <x v="333"/>
    <s v="Missouri"/>
    <s v="USA"/>
    <x v="20"/>
    <x v="4"/>
    <x v="14"/>
    <s v="Fitzpatrick Ltd"/>
    <n v="218.22"/>
    <n v="224"/>
    <x v="1"/>
    <x v="0"/>
    <s v="Bensonhaven"/>
    <s v="Flagship"/>
  </r>
  <r>
    <s v="SALE1193"/>
    <x v="105"/>
    <s v="CUST1259"/>
    <s v="PROD91"/>
    <s v="STORE6"/>
    <n v="3"/>
    <n v="242.58"/>
    <n v="0.25"/>
    <x v="0"/>
    <n v="727.49"/>
    <x v="413"/>
    <n v="32"/>
    <x v="1"/>
    <x v="404"/>
    <s v="Oklahoma"/>
    <s v="USA"/>
    <x v="52"/>
    <x v="4"/>
    <x v="15"/>
    <s v="Smith-Charles"/>
    <n v="438.25"/>
    <n v="496"/>
    <x v="16"/>
    <x v="3"/>
    <s v="Port Josephberg"/>
    <s v="Online"/>
  </r>
  <r>
    <s v="SALE1194"/>
    <x v="400"/>
    <s v="CUST1367"/>
    <s v="PROD26"/>
    <s v="STORE17"/>
    <n v="2"/>
    <n v="519.29999999999995"/>
    <n v="0.09"/>
    <x v="1"/>
    <n v="1038.51"/>
    <x v="54"/>
    <n v="51"/>
    <x v="0"/>
    <x v="54"/>
    <s v="Ohio"/>
    <s v="USA"/>
    <x v="33"/>
    <x v="1"/>
    <x v="1"/>
    <s v="Reed-Schmidt"/>
    <n v="322.41000000000003"/>
    <n v="213"/>
    <x v="1"/>
    <x v="0"/>
    <s v="Bensonhaven"/>
    <s v="Flagship"/>
  </r>
  <r>
    <s v="SALE1195"/>
    <x v="588"/>
    <s v="CUST1491"/>
    <s v="PROD94"/>
    <s v="STORE11"/>
    <n v="3"/>
    <n v="845.67"/>
    <n v="0.12"/>
    <x v="2"/>
    <n v="2536.89"/>
    <x v="352"/>
    <n v="52"/>
    <x v="1"/>
    <x v="347"/>
    <s v="South Dakota"/>
    <s v="USA"/>
    <x v="32"/>
    <x v="2"/>
    <x v="18"/>
    <s v="Hoffman-Williams"/>
    <n v="358.47"/>
    <n v="213"/>
    <x v="19"/>
    <x v="2"/>
    <s v="Lake Michael"/>
    <s v="Online"/>
  </r>
  <r>
    <s v="SALE1196"/>
    <x v="511"/>
    <s v="CUST1305"/>
    <s v="PROD55"/>
    <s v="STORE16"/>
    <n v="4"/>
    <n v="750.26"/>
    <n v="0.01"/>
    <x v="1"/>
    <n v="3001.0299999999997"/>
    <x v="426"/>
    <n v="64"/>
    <x v="0"/>
    <x v="417"/>
    <s v="Washington"/>
    <s v="USA"/>
    <x v="76"/>
    <x v="3"/>
    <x v="6"/>
    <s v="Hatfield, Baird and Torres"/>
    <n v="81.75"/>
    <n v="273.49484536082474"/>
    <x v="9"/>
    <x v="1"/>
    <s v="New Jimmymouth"/>
    <s v="Flagship"/>
  </r>
  <r>
    <s v="SALE1197"/>
    <x v="408"/>
    <s v="CUST1332"/>
    <s v="PROD92"/>
    <s v="STORE12"/>
    <n v="4"/>
    <n v="294.38"/>
    <n v="0.2"/>
    <x v="0"/>
    <n v="1177.32"/>
    <x v="237"/>
    <n v="34"/>
    <x v="1"/>
    <x v="236"/>
    <s v="Hawaii"/>
    <s v="USA"/>
    <x v="80"/>
    <x v="3"/>
    <x v="5"/>
    <s v="Green, Powell and Palmer"/>
    <n v="447.43"/>
    <n v="191"/>
    <x v="18"/>
    <x v="0"/>
    <s v="Sabrinatown"/>
    <s v="Online"/>
  </r>
  <r>
    <s v="SALE1198"/>
    <x v="347"/>
    <s v="CUST1097"/>
    <s v="PROD96"/>
    <s v="STORE2"/>
    <n v="3"/>
    <n v="583.52"/>
    <n v="7.0000000000000007E-2"/>
    <x v="1"/>
    <n v="1750.49"/>
    <x v="89"/>
    <n v="36"/>
    <x v="0"/>
    <x v="90"/>
    <s v="South Dakota"/>
    <s v="USA"/>
    <x v="99"/>
    <x v="4"/>
    <x v="21"/>
    <s v="Phillips and Sons"/>
    <n v="358.47"/>
    <n v="143"/>
    <x v="17"/>
    <x v="2"/>
    <s v="North Nancyview"/>
    <s v="Outlet"/>
  </r>
  <r>
    <s v="SALE1199"/>
    <x v="95"/>
    <s v="CUST1470"/>
    <s v="PROD89"/>
    <s v="STORE16"/>
    <n v="2"/>
    <n v="635.22"/>
    <n v="0.3"/>
    <x v="2"/>
    <n v="1270.1400000000001"/>
    <x v="44"/>
    <n v="21"/>
    <x v="1"/>
    <x v="44"/>
    <s v="New Hampshire"/>
    <s v="USA"/>
    <x v="41"/>
    <x v="2"/>
    <x v="19"/>
    <s v="Taylor-Elliott"/>
    <n v="183.04"/>
    <n v="457"/>
    <x v="9"/>
    <x v="1"/>
    <s v="New Jimmymouth"/>
    <s v="Flagship"/>
  </r>
  <r>
    <s v="SALE1200"/>
    <x v="154"/>
    <s v="CUST1428"/>
    <s v="PROD66"/>
    <s v="STORE2"/>
    <n v="1"/>
    <n v="743.55"/>
    <n v="0.11"/>
    <x v="2"/>
    <n v="743.43999999999994"/>
    <x v="154"/>
    <n v="27"/>
    <x v="1"/>
    <x v="154"/>
    <s v="Louisiana"/>
    <s v="USA"/>
    <x v="73"/>
    <x v="2"/>
    <x v="4"/>
    <s v="Torres, Spencer and Potter"/>
    <n v="340.39"/>
    <n v="177"/>
    <x v="17"/>
    <x v="2"/>
    <s v="North Nancyview"/>
    <s v="Outlet"/>
  </r>
  <r>
    <s v="SALE1201"/>
    <x v="532"/>
    <s v="CUST1101"/>
    <s v="PROD44"/>
    <s v="STORE3"/>
    <n v="4"/>
    <n v="530.45000000000005"/>
    <n v="0.13"/>
    <x v="0"/>
    <n v="2121.67"/>
    <x v="209"/>
    <n v="29"/>
    <x v="0"/>
    <x v="209"/>
    <s v="Utah"/>
    <s v="USA"/>
    <x v="38"/>
    <x v="0"/>
    <x v="13"/>
    <s v="Cox Inc"/>
    <n v="167.12"/>
    <n v="316"/>
    <x v="0"/>
    <x v="0"/>
    <s v="Hoodberg"/>
    <s v="Outlet"/>
  </r>
  <r>
    <s v="SALE1202"/>
    <x v="160"/>
    <s v="CUST1264"/>
    <s v="PROD66"/>
    <s v="STORE9"/>
    <n v="2"/>
    <n v="972.4"/>
    <n v="0.06"/>
    <x v="2"/>
    <n v="1944.74"/>
    <x v="104"/>
    <n v="25"/>
    <x v="0"/>
    <x v="105"/>
    <s v="Wyoming"/>
    <s v="USA"/>
    <x v="73"/>
    <x v="2"/>
    <x v="4"/>
    <s v="Torres, Spencer and Potter"/>
    <n v="340.39"/>
    <n v="177"/>
    <x v="11"/>
    <x v="2"/>
    <s v="East Johnstad"/>
    <s v="Flagship"/>
  </r>
  <r>
    <s v="SALE1203"/>
    <x v="343"/>
    <s v="CUST1378"/>
    <s v="PROD15"/>
    <s v="STORE18"/>
    <n v="3"/>
    <n v="197.93"/>
    <n v="0"/>
    <x v="2"/>
    <n v="593.79"/>
    <x v="73"/>
    <n v="44"/>
    <x v="1"/>
    <x v="74"/>
    <s v="Delaware"/>
    <s v="USA"/>
    <x v="5"/>
    <x v="1"/>
    <x v="5"/>
    <s v="Thomas LLC"/>
    <n v="465.34"/>
    <n v="301"/>
    <x v="14"/>
    <x v="3"/>
    <s v="East Stevechester"/>
    <s v="Flagship"/>
  </r>
  <r>
    <s v="SALE1204"/>
    <x v="509"/>
    <s v="CUST1342"/>
    <s v="PROD87"/>
    <s v="STORE11"/>
    <n v="4"/>
    <n v="565.51"/>
    <n v="0.16"/>
    <x v="1"/>
    <n v="2261.88"/>
    <x v="393"/>
    <n v="30"/>
    <x v="1"/>
    <x v="386"/>
    <s v="Connecticut"/>
    <s v="USA"/>
    <x v="72"/>
    <x v="3"/>
    <x v="16"/>
    <s v="Aguilar, Horton and Lewis"/>
    <n v="371.38"/>
    <n v="220"/>
    <x v="19"/>
    <x v="2"/>
    <s v="Lake Michael"/>
    <s v="Online"/>
  </r>
  <r>
    <s v="SALE1205"/>
    <x v="548"/>
    <s v="CUST1400"/>
    <s v="PROD39"/>
    <s v="STORE4"/>
    <n v="4"/>
    <n v="983.38"/>
    <n v="0.25"/>
    <x v="2"/>
    <n v="3933.27"/>
    <x v="451"/>
    <n v="57"/>
    <x v="1"/>
    <x v="442"/>
    <s v="Oklahoma"/>
    <s v="USA"/>
    <x v="11"/>
    <x v="1"/>
    <x v="10"/>
    <s v="Cummings and Sons"/>
    <n v="326.06"/>
    <n v="301"/>
    <x v="5"/>
    <x v="2"/>
    <s v="Port Sharon"/>
    <s v="Online"/>
  </r>
  <r>
    <s v="SALE1206"/>
    <x v="336"/>
    <s v="CUST1234"/>
    <s v="PROD99"/>
    <s v="STORE9"/>
    <n v="1"/>
    <n v="955.06"/>
    <n v="0.14000000000000001"/>
    <x v="0"/>
    <n v="954.92"/>
    <x v="240"/>
    <n v="43"/>
    <x v="1"/>
    <x v="239"/>
    <s v="Kansas"/>
    <s v="USA"/>
    <x v="8"/>
    <x v="3"/>
    <x v="8"/>
    <s v="Campbell Ltd"/>
    <n v="201.41"/>
    <n v="146"/>
    <x v="11"/>
    <x v="2"/>
    <s v="East Johnstad"/>
    <s v="Flagship"/>
  </r>
  <r>
    <s v="SALE1207"/>
    <x v="227"/>
    <s v="CUST1352"/>
    <s v="PROD59"/>
    <s v="STORE15"/>
    <n v="3"/>
    <n v="597.46"/>
    <n v="0.02"/>
    <x v="1"/>
    <n v="1792.3600000000001"/>
    <x v="314"/>
    <n v="52"/>
    <x v="1"/>
    <x v="311"/>
    <s v="Wisconsin"/>
    <s v="USA"/>
    <x v="4"/>
    <x v="2"/>
    <x v="4"/>
    <s v="Cline-Mccarthy"/>
    <n v="17.309999999999999"/>
    <n v="399"/>
    <x v="10"/>
    <x v="0"/>
    <s v="East Jenniferstad"/>
    <s v="Flagship"/>
  </r>
  <r>
    <s v="SALE1208"/>
    <x v="2"/>
    <s v="CUST1317"/>
    <s v="PROD8"/>
    <s v="STORE16"/>
    <n v="3"/>
    <n v="581.09"/>
    <n v="0.1"/>
    <x v="2"/>
    <n v="1743.17"/>
    <x v="350"/>
    <n v="64"/>
    <x v="1"/>
    <x v="345"/>
    <s v="New Hampshire"/>
    <s v="USA"/>
    <x v="67"/>
    <x v="1"/>
    <x v="1"/>
    <s v="Perez-Johnston"/>
    <n v="439.07"/>
    <n v="142"/>
    <x v="9"/>
    <x v="1"/>
    <s v="New Jimmymouth"/>
    <s v="Flagship"/>
  </r>
  <r>
    <s v="SALE1209"/>
    <x v="589"/>
    <s v="CUST1054"/>
    <s v="PROD30"/>
    <s v="STORE4"/>
    <n v="4"/>
    <n v="153.94999999999999"/>
    <n v="0.11"/>
    <x v="1"/>
    <n v="615.68999999999994"/>
    <x v="75"/>
    <n v="24"/>
    <x v="0"/>
    <x v="76"/>
    <s v="Oklahoma"/>
    <s v="USA"/>
    <x v="37"/>
    <x v="3"/>
    <x v="8"/>
    <s v="Stevens, Fernandez and Martin"/>
    <n v="19.52"/>
    <n v="57"/>
    <x v="5"/>
    <x v="2"/>
    <s v="Port Sharon"/>
    <s v="Online"/>
  </r>
  <r>
    <s v="SALE1210"/>
    <x v="89"/>
    <s v="CUST1081"/>
    <s v="PROD36"/>
    <s v="STORE8"/>
    <n v="4"/>
    <n v="271.04000000000002"/>
    <n v="0.12"/>
    <x v="2"/>
    <n v="1084.0400000000002"/>
    <x v="149"/>
    <n v="34"/>
    <x v="1"/>
    <x v="149"/>
    <s v="Arizona"/>
    <s v="USA"/>
    <x v="14"/>
    <x v="4"/>
    <x v="12"/>
    <s v="Smith-Mills"/>
    <n v="223.43"/>
    <n v="154"/>
    <x v="2"/>
    <x v="1"/>
    <s v="Thompsonborough"/>
    <s v="Online"/>
  </r>
  <r>
    <s v="SALE1211"/>
    <x v="114"/>
    <s v="CUST1015"/>
    <s v="PROD35"/>
    <s v="STORE6"/>
    <n v="4"/>
    <n v="328.27"/>
    <n v="0.09"/>
    <x v="1"/>
    <n v="1312.99"/>
    <x v="268"/>
    <n v="49"/>
    <x v="1"/>
    <x v="268"/>
    <s v="Washington"/>
    <s v="USA"/>
    <x v="68"/>
    <x v="3"/>
    <x v="16"/>
    <s v="Jones LLC"/>
    <n v="382.22"/>
    <n v="329"/>
    <x v="16"/>
    <x v="3"/>
    <s v="Port Josephberg"/>
    <s v="Online"/>
  </r>
  <r>
    <s v="SALE1212"/>
    <x v="469"/>
    <s v="CUST1494"/>
    <s v="PROD17"/>
    <s v="STORE14"/>
    <n v="4"/>
    <n v="884.71"/>
    <n v="0.09"/>
    <x v="1"/>
    <n v="3538.75"/>
    <x v="186"/>
    <n v="21"/>
    <x v="0"/>
    <x v="186"/>
    <s v="Texas"/>
    <s v="USA"/>
    <x v="53"/>
    <x v="0"/>
    <x v="11"/>
    <s v="Ford, Murphy and Wilson"/>
    <n v="144.53"/>
    <n v="367"/>
    <x v="7"/>
    <x v="2"/>
    <s v="Christopherland"/>
    <s v="Outlet"/>
  </r>
  <r>
    <s v="SALE1213"/>
    <x v="203"/>
    <s v="CUST1249"/>
    <s v="PROD72"/>
    <s v="STORE4"/>
    <n v="1"/>
    <n v="41.39"/>
    <n v="0.01"/>
    <x v="0"/>
    <n v="41.38"/>
    <x v="432"/>
    <n v="41"/>
    <x v="1"/>
    <x v="423"/>
    <s v="New York"/>
    <s v="USA"/>
    <x v="18"/>
    <x v="0"/>
    <x v="13"/>
    <s v="Davis PLC"/>
    <n v="477.61"/>
    <n v="300"/>
    <x v="5"/>
    <x v="2"/>
    <s v="Port Sharon"/>
    <s v="Online"/>
  </r>
  <r>
    <s v="SALE1214"/>
    <x v="454"/>
    <s v="CUST1165"/>
    <s v="PROD57"/>
    <s v="STORE9"/>
    <n v="4"/>
    <n v="64.06"/>
    <n v="0.26"/>
    <x v="0"/>
    <n v="255.98000000000002"/>
    <x v="254"/>
    <n v="47"/>
    <x v="1"/>
    <x v="253"/>
    <s v="Illinois"/>
    <s v="USA"/>
    <x v="71"/>
    <x v="0"/>
    <x v="13"/>
    <s v="Atkinson, Camacho and Oliver"/>
    <n v="30.62"/>
    <n v="138"/>
    <x v="11"/>
    <x v="2"/>
    <s v="East Johnstad"/>
    <s v="Flagship"/>
  </r>
  <r>
    <s v="SALE1215"/>
    <x v="68"/>
    <s v="CUST1346"/>
    <s v="PROD46"/>
    <s v="STORE9"/>
    <n v="2"/>
    <n v="152.25"/>
    <n v="0.13"/>
    <x v="0"/>
    <n v="304.37"/>
    <x v="3"/>
    <n v="58"/>
    <x v="1"/>
    <x v="3"/>
    <s v="Tennessee"/>
    <s v="USA"/>
    <x v="54"/>
    <x v="4"/>
    <x v="21"/>
    <s v="Kelly, Smith and Perez"/>
    <n v="167.34"/>
    <n v="296"/>
    <x v="11"/>
    <x v="2"/>
    <s v="East Johnstad"/>
    <s v="Flagship"/>
  </r>
  <r>
    <s v="SALE1216"/>
    <x v="374"/>
    <s v="CUST1100"/>
    <s v="PROD13"/>
    <s v="STORE19"/>
    <n v="2"/>
    <n v="889.04"/>
    <n v="0.23"/>
    <x v="0"/>
    <n v="1777.85"/>
    <x v="321"/>
    <n v="53"/>
    <x v="1"/>
    <x v="318"/>
    <s v="Texas"/>
    <s v="USA"/>
    <x v="26"/>
    <x v="1"/>
    <x v="11"/>
    <s v="Dawson-Perkins"/>
    <n v="242.23"/>
    <n v="453"/>
    <x v="12"/>
    <x v="3"/>
    <s v="Vasquezborough"/>
    <s v="Online"/>
  </r>
  <r>
    <s v="SALE1217"/>
    <x v="302"/>
    <s v="CUST1161"/>
    <s v="PROD37"/>
    <s v="STORE10"/>
    <n v="3"/>
    <n v="145.25"/>
    <n v="0.24"/>
    <x v="1"/>
    <n v="435.51"/>
    <x v="260"/>
    <n v="18"/>
    <x v="1"/>
    <x v="259"/>
    <s v="Arizona"/>
    <s v="USA"/>
    <x v="92"/>
    <x v="4"/>
    <x v="15"/>
    <s v="Hogan-Lee"/>
    <n v="353.47"/>
    <n v="214"/>
    <x v="15"/>
    <x v="3"/>
    <s v="East Davidville"/>
    <s v="Online"/>
  </r>
  <r>
    <s v="SALE1218"/>
    <x v="590"/>
    <s v="CUST1056"/>
    <s v="PROD88"/>
    <s v="STORE2"/>
    <n v="2"/>
    <n v="898.45"/>
    <n v="0.28999999999999998"/>
    <x v="2"/>
    <n v="1796.6100000000001"/>
    <x v="2"/>
    <n v="49"/>
    <x v="1"/>
    <x v="2"/>
    <s v="Pennsylvania"/>
    <s v="USA"/>
    <x v="12"/>
    <x v="0"/>
    <x v="11"/>
    <s v="Olsen-Daniels"/>
    <n v="131.24"/>
    <n v="232"/>
    <x v="17"/>
    <x v="2"/>
    <s v="North Nancyview"/>
    <s v="Outlet"/>
  </r>
  <r>
    <s v="SALE1219"/>
    <x v="591"/>
    <s v="CUST1030"/>
    <s v="PROD35"/>
    <s v="STORE15"/>
    <n v="4"/>
    <n v="642.04999999999995"/>
    <n v="0.25"/>
    <x v="0"/>
    <n v="2567.9499999999998"/>
    <x v="452"/>
    <n v="64"/>
    <x v="1"/>
    <x v="443"/>
    <s v="Pennsylvania"/>
    <s v="USA"/>
    <x v="68"/>
    <x v="3"/>
    <x v="16"/>
    <s v="Jones LLC"/>
    <n v="382.22"/>
    <n v="329"/>
    <x v="10"/>
    <x v="0"/>
    <s v="East Jenniferstad"/>
    <s v="Flagship"/>
  </r>
  <r>
    <s v="SALE1220"/>
    <x v="429"/>
    <s v="CUST1313"/>
    <s v="PROD84"/>
    <s v="STORE7"/>
    <n v="4"/>
    <n v="450.83"/>
    <n v="0.24"/>
    <x v="0"/>
    <n v="1803.08"/>
    <x v="453"/>
    <n v="62"/>
    <x v="0"/>
    <x v="444"/>
    <s v="Maryland"/>
    <s v="USA"/>
    <x v="94"/>
    <x v="3"/>
    <x v="22"/>
    <s v="Collins-Stephenson"/>
    <n v="388.46"/>
    <n v="208"/>
    <x v="4"/>
    <x v="2"/>
    <s v="Williamsfurt"/>
    <s v="Online"/>
  </r>
  <r>
    <s v="SALE1221"/>
    <x v="592"/>
    <s v="CUST1010"/>
    <s v="PROD52"/>
    <s v="STORE19"/>
    <n v="2"/>
    <n v="441.03"/>
    <n v="0.23"/>
    <x v="2"/>
    <n v="881.82999999999993"/>
    <x v="80"/>
    <n v="53"/>
    <x v="0"/>
    <x v="81"/>
    <s v="Pennsylvania"/>
    <s v="USA"/>
    <x v="40"/>
    <x v="0"/>
    <x v="0"/>
    <s v="Harris Inc"/>
    <n v="212.26"/>
    <n v="82"/>
    <x v="12"/>
    <x v="3"/>
    <s v="Vasquezborough"/>
    <s v="Online"/>
  </r>
  <r>
    <s v="SALE1222"/>
    <x v="393"/>
    <s v="CUST1082"/>
    <s v="PROD25"/>
    <s v="STORE2"/>
    <n v="3"/>
    <n v="377.69"/>
    <n v="7.0000000000000007E-2"/>
    <x v="1"/>
    <n v="1133"/>
    <x v="195"/>
    <n v="53"/>
    <x v="0"/>
    <x v="195"/>
    <s v="Florida"/>
    <s v="USA"/>
    <x v="60"/>
    <x v="4"/>
    <x v="11"/>
    <s v="Brown and Sons"/>
    <n v="174.02"/>
    <n v="268"/>
    <x v="17"/>
    <x v="2"/>
    <s v="North Nancyview"/>
    <s v="Outlet"/>
  </r>
  <r>
    <s v="SALE1223"/>
    <x v="579"/>
    <s v="CUST1160"/>
    <s v="PROD10"/>
    <s v="STORE7"/>
    <n v="1"/>
    <n v="457.33"/>
    <n v="0.27"/>
    <x v="0"/>
    <n v="457.06"/>
    <x v="316"/>
    <n v="41"/>
    <x v="1"/>
    <x v="313"/>
    <s v="North Carolina"/>
    <s v="USA"/>
    <x v="31"/>
    <x v="3"/>
    <x v="8"/>
    <s v="Hamilton Group"/>
    <n v="298.86"/>
    <n v="308"/>
    <x v="4"/>
    <x v="2"/>
    <s v="Williamsfurt"/>
    <s v="Online"/>
  </r>
  <r>
    <s v="SALE1224"/>
    <x v="200"/>
    <s v="CUST1244"/>
    <s v="PROD76"/>
    <s v="STORE6"/>
    <n v="4"/>
    <n v="218.01"/>
    <n v="0.06"/>
    <x v="0"/>
    <n v="871.98"/>
    <x v="84"/>
    <n v="19"/>
    <x v="0"/>
    <x v="85"/>
    <s v="Utah"/>
    <s v="USA"/>
    <x v="3"/>
    <x v="1"/>
    <x v="3"/>
    <s v="Larson Ltd"/>
    <n v="392.89"/>
    <n v="320"/>
    <x v="16"/>
    <x v="3"/>
    <s v="Port Josephberg"/>
    <s v="Online"/>
  </r>
  <r>
    <s v="SALE1225"/>
    <x v="483"/>
    <s v="CUST1218"/>
    <s v="PROD92"/>
    <s v="STORE18"/>
    <n v="2"/>
    <n v="682.7"/>
    <n v="0.13"/>
    <x v="0"/>
    <n v="1365.27"/>
    <x v="34"/>
    <n v="46"/>
    <x v="0"/>
    <x v="34"/>
    <s v="California"/>
    <s v="USA"/>
    <x v="80"/>
    <x v="3"/>
    <x v="5"/>
    <s v="Green, Powell and Palmer"/>
    <n v="447.43"/>
    <n v="191"/>
    <x v="14"/>
    <x v="3"/>
    <s v="East Stevechester"/>
    <s v="Flagship"/>
  </r>
  <r>
    <s v="SALE1226"/>
    <x v="593"/>
    <s v="CUST1323"/>
    <s v="PROD19"/>
    <s v="STORE18"/>
    <n v="3"/>
    <n v="726.97"/>
    <n v="0.04"/>
    <x v="1"/>
    <n v="2180.87"/>
    <x v="161"/>
    <n v="64"/>
    <x v="1"/>
    <x v="161"/>
    <s v="North Carolina"/>
    <s v="USA"/>
    <x v="46"/>
    <x v="0"/>
    <x v="20"/>
    <s v="May-Reese"/>
    <n v="21.34"/>
    <n v="65"/>
    <x v="14"/>
    <x v="3"/>
    <s v="East Stevechester"/>
    <s v="Flagship"/>
  </r>
  <r>
    <s v="SALE1227"/>
    <x v="551"/>
    <s v="CUST1408"/>
    <s v="PROD59"/>
    <s v="STORE9"/>
    <n v="2"/>
    <n v="107.97"/>
    <n v="0.06"/>
    <x v="0"/>
    <n v="215.88"/>
    <x v="55"/>
    <n v="36"/>
    <x v="0"/>
    <x v="55"/>
    <s v="New Jersey"/>
    <s v="USA"/>
    <x v="4"/>
    <x v="2"/>
    <x v="4"/>
    <s v="Cline-Mccarthy"/>
    <n v="17.309999999999999"/>
    <n v="399"/>
    <x v="11"/>
    <x v="2"/>
    <s v="East Johnstad"/>
    <s v="Flagship"/>
  </r>
  <r>
    <s v="SALE1228"/>
    <x v="101"/>
    <s v="CUST1007"/>
    <s v="PROD5"/>
    <s v="STORE14"/>
    <n v="1"/>
    <n v="38.880000000000003"/>
    <n v="0.16"/>
    <x v="2"/>
    <n v="38.720000000000006"/>
    <x v="68"/>
    <n v="29"/>
    <x v="1"/>
    <x v="69"/>
    <s v="West Virginia"/>
    <s v="USA"/>
    <x v="23"/>
    <x v="4"/>
    <x v="11"/>
    <s v="Baldwin, Garza and Gonzalez"/>
    <n v="261"/>
    <n v="59"/>
    <x v="7"/>
    <x v="2"/>
    <s v="Christopherland"/>
    <s v="Outlet"/>
  </r>
  <r>
    <s v="SALE1229"/>
    <x v="260"/>
    <s v="CUST1078"/>
    <s v="PROD16"/>
    <s v="STORE17"/>
    <n v="3"/>
    <n v="484.39"/>
    <n v="0.28999999999999998"/>
    <x v="2"/>
    <n v="1452.88"/>
    <x v="415"/>
    <n v="21"/>
    <x v="0"/>
    <x v="406"/>
    <s v="Virginia"/>
    <s v="USA"/>
    <x v="30"/>
    <x v="2"/>
    <x v="17"/>
    <s v="Erickson-Green"/>
    <n v="337.42"/>
    <n v="256"/>
    <x v="1"/>
    <x v="0"/>
    <s v="Bensonhaven"/>
    <s v="Flagship"/>
  </r>
  <r>
    <s v="SALE1230"/>
    <x v="423"/>
    <s v="CUST1018"/>
    <s v="PROD80"/>
    <s v="STORE15"/>
    <n v="2"/>
    <n v="949.3"/>
    <n v="0.08"/>
    <x v="2"/>
    <n v="1898.52"/>
    <x v="454"/>
    <n v="43"/>
    <x v="0"/>
    <x v="4"/>
    <s v="Kansas"/>
    <s v="USA"/>
    <x v="61"/>
    <x v="3"/>
    <x v="8"/>
    <s v="Allison Ltd"/>
    <n v="143.43"/>
    <n v="58"/>
    <x v="10"/>
    <x v="0"/>
    <s v="East Jenniferstad"/>
    <s v="Flagship"/>
  </r>
  <r>
    <s v="SALE1231"/>
    <x v="3"/>
    <s v="CUST1433"/>
    <s v="PROD71"/>
    <s v="STORE6"/>
    <n v="3"/>
    <n v="664.75"/>
    <n v="0.12"/>
    <x v="0"/>
    <n v="1994.13"/>
    <x v="206"/>
    <n v="51"/>
    <x v="1"/>
    <x v="206"/>
    <s v="New York"/>
    <s v="USA"/>
    <x v="51"/>
    <x v="2"/>
    <x v="4"/>
    <s v="Hopkins Ltd"/>
    <n v="214.32"/>
    <n v="383"/>
    <x v="16"/>
    <x v="3"/>
    <s v="Port Josephberg"/>
    <s v="Online"/>
  </r>
  <r>
    <s v="SALE1232"/>
    <x v="459"/>
    <s v="CUST1282"/>
    <s v="PROD70"/>
    <s v="STORE17"/>
    <n v="3"/>
    <n v="190.04"/>
    <n v="7.0000000000000007E-2"/>
    <x v="1"/>
    <n v="570.04999999999995"/>
    <x v="204"/>
    <n v="46"/>
    <x v="1"/>
    <x v="204"/>
    <s v="New Jersey"/>
    <s v="USA"/>
    <x v="7"/>
    <x v="3"/>
    <x v="7"/>
    <s v="Duran Group"/>
    <n v="138.05000000000001"/>
    <n v="89"/>
    <x v="1"/>
    <x v="0"/>
    <s v="Bensonhaven"/>
    <s v="Flagship"/>
  </r>
  <r>
    <s v="SALE1233"/>
    <x v="9"/>
    <s v="CUST1277"/>
    <s v="PROD7"/>
    <s v="STORE15"/>
    <n v="3"/>
    <n v="754.02"/>
    <n v="0.1"/>
    <x v="2"/>
    <n v="2261.96"/>
    <x v="106"/>
    <n v="22"/>
    <x v="1"/>
    <x v="107"/>
    <s v="Colorado"/>
    <s v="USA"/>
    <x v="84"/>
    <x v="3"/>
    <x v="16"/>
    <s v="Harrell LLC"/>
    <n v="218.86"/>
    <n v="170"/>
    <x v="10"/>
    <x v="0"/>
    <s v="East Jenniferstad"/>
    <s v="Flagship"/>
  </r>
  <r>
    <s v="SALE1234"/>
    <x v="455"/>
    <s v="CUST1384"/>
    <s v="PROD34"/>
    <s v="STORE12"/>
    <n v="4"/>
    <n v="94.13"/>
    <n v="0.04"/>
    <x v="2"/>
    <n v="376.47999999999996"/>
    <x v="302"/>
    <n v="52"/>
    <x v="1"/>
    <x v="299"/>
    <s v="Iowa"/>
    <s v="USA"/>
    <x v="13"/>
    <x v="1"/>
    <x v="3"/>
    <s v="Lucero LLC"/>
    <n v="419.28"/>
    <n v="86"/>
    <x v="18"/>
    <x v="0"/>
    <s v="Sabrinatown"/>
    <s v="Online"/>
  </r>
  <r>
    <s v="SALE1235"/>
    <x v="282"/>
    <s v="CUST1468"/>
    <s v="PROD1"/>
    <s v="STORE15"/>
    <n v="3"/>
    <n v="402.3"/>
    <n v="0.21"/>
    <x v="1"/>
    <n v="1206.69"/>
    <x v="227"/>
    <n v="45"/>
    <x v="0"/>
    <x v="227"/>
    <s v="Vermont"/>
    <s v="USA"/>
    <x v="55"/>
    <x v="4"/>
    <x v="12"/>
    <s v="Terry-Moore"/>
    <n v="342.56"/>
    <n v="181"/>
    <x v="10"/>
    <x v="0"/>
    <s v="East Jenniferstad"/>
    <s v="Flagship"/>
  </r>
  <r>
    <s v="SALE1236"/>
    <x v="24"/>
    <s v="CUST1239"/>
    <s v="PROD86"/>
    <s v="STORE7"/>
    <n v="1"/>
    <n v="729.05"/>
    <n v="0.06"/>
    <x v="2"/>
    <n v="728.99"/>
    <x v="19"/>
    <n v="58"/>
    <x v="1"/>
    <x v="19"/>
    <s v="Nevada"/>
    <s v="USA"/>
    <x v="56"/>
    <x v="3"/>
    <x v="8"/>
    <s v="Taylor, Dodson and Johnston"/>
    <n v="176.07"/>
    <n v="82"/>
    <x v="4"/>
    <x v="2"/>
    <s v="Williamsfurt"/>
    <s v="Online"/>
  </r>
  <r>
    <s v="SALE1237"/>
    <x v="340"/>
    <s v="CUST1134"/>
    <s v="PROD90"/>
    <s v="STORE13"/>
    <n v="1"/>
    <n v="822.6"/>
    <n v="0.28999999999999998"/>
    <x v="1"/>
    <n v="822.31000000000006"/>
    <x v="210"/>
    <n v="54"/>
    <x v="0"/>
    <x v="210"/>
    <s v="Washington"/>
    <s v="USA"/>
    <x v="64"/>
    <x v="1"/>
    <x v="11"/>
    <s v="Sharp, Taylor and Rodriguez"/>
    <n v="340.14"/>
    <n v="361"/>
    <x v="13"/>
    <x v="3"/>
    <s v="Johnsonville"/>
    <s v="Flagship"/>
  </r>
  <r>
    <s v="SALE1238"/>
    <x v="538"/>
    <s v="CUST1193"/>
    <s v="PROD83"/>
    <s v="STORE8"/>
    <n v="2"/>
    <n v="327.25"/>
    <n v="0.19"/>
    <x v="1"/>
    <n v="654.30999999999995"/>
    <x v="423"/>
    <n v="38"/>
    <x v="0"/>
    <x v="414"/>
    <s v="Georgia"/>
    <s v="USA"/>
    <x v="50"/>
    <x v="2"/>
    <x v="18"/>
    <s v="Butler Group"/>
    <n v="254.04361702127662"/>
    <n v="159"/>
    <x v="2"/>
    <x v="1"/>
    <s v="Thompsonborough"/>
    <s v="Online"/>
  </r>
  <r>
    <s v="SALE1239"/>
    <x v="500"/>
    <s v="CUST1084"/>
    <s v="PROD70"/>
    <s v="STORE9"/>
    <n v="4"/>
    <n v="930.38"/>
    <n v="0"/>
    <x v="2"/>
    <n v="3721.52"/>
    <x v="42"/>
    <n v="26"/>
    <x v="1"/>
    <x v="42"/>
    <s v="Indiana"/>
    <s v="USA"/>
    <x v="7"/>
    <x v="3"/>
    <x v="7"/>
    <s v="Duran Group"/>
    <n v="138.05000000000001"/>
    <n v="89"/>
    <x v="11"/>
    <x v="2"/>
    <s v="East Johnstad"/>
    <s v="Flagship"/>
  </r>
  <r>
    <s v="SALE1240"/>
    <x v="22"/>
    <s v="CUST1144"/>
    <s v="PROD27"/>
    <s v="STORE5"/>
    <n v="2"/>
    <n v="437.84"/>
    <n v="0.24"/>
    <x v="0"/>
    <n v="875.43999999999994"/>
    <x v="20"/>
    <n v="62"/>
    <x v="1"/>
    <x v="20"/>
    <s v="Nevada"/>
    <s v="USA"/>
    <x v="16"/>
    <x v="3"/>
    <x v="6"/>
    <s v="Khan, Jones and Paul"/>
    <n v="254.04361702127662"/>
    <n v="378"/>
    <x v="3"/>
    <x v="0"/>
    <s v="New Michaelchester"/>
    <s v="Outlet"/>
  </r>
  <r>
    <s v="SALE1241"/>
    <x v="461"/>
    <s v="CUST1070"/>
    <s v="PROD16"/>
    <s v="STORE16"/>
    <n v="2"/>
    <n v="126.02"/>
    <n v="0.09"/>
    <x v="2"/>
    <n v="251.95"/>
    <x v="45"/>
    <n v="29"/>
    <x v="1"/>
    <x v="45"/>
    <s v="New Mexico"/>
    <s v="USA"/>
    <x v="30"/>
    <x v="2"/>
    <x v="17"/>
    <s v="Erickson-Green"/>
    <n v="337.42"/>
    <n v="256"/>
    <x v="9"/>
    <x v="1"/>
    <s v="New Jimmymouth"/>
    <s v="Flagship"/>
  </r>
  <r>
    <s v="SALE1242"/>
    <x v="594"/>
    <s v="CUST1437"/>
    <s v="PROD83"/>
    <s v="STORE15"/>
    <n v="1"/>
    <n v="860.84"/>
    <n v="7.0000000000000007E-2"/>
    <x v="1"/>
    <n v="860.77"/>
    <x v="167"/>
    <n v="47"/>
    <x v="1"/>
    <x v="167"/>
    <s v="New Hampshire"/>
    <s v="USA"/>
    <x v="50"/>
    <x v="2"/>
    <x v="18"/>
    <s v="Butler Group"/>
    <n v="254.04361702127662"/>
    <n v="159"/>
    <x v="10"/>
    <x v="0"/>
    <s v="East Jenniferstad"/>
    <s v="Flagship"/>
  </r>
  <r>
    <s v="SALE1243"/>
    <x v="43"/>
    <s v="CUST1093"/>
    <s v="PROD48"/>
    <s v="STORE13"/>
    <n v="1"/>
    <n v="161.80000000000001"/>
    <n v="0.24"/>
    <x v="1"/>
    <n v="161.56"/>
    <x v="125"/>
    <n v="28"/>
    <x v="1"/>
    <x v="125"/>
    <s v="South Carolina"/>
    <s v="USA"/>
    <x v="70"/>
    <x v="1"/>
    <x v="11"/>
    <s v="Byrd, Stewart and Valdez"/>
    <n v="177.98"/>
    <n v="103"/>
    <x v="13"/>
    <x v="3"/>
    <s v="Johnsonville"/>
    <s v="Flagship"/>
  </r>
  <r>
    <s v="SALE1244"/>
    <x v="595"/>
    <s v="CUST1385"/>
    <s v="PROD38"/>
    <s v="STORE17"/>
    <n v="4"/>
    <n v="347.82"/>
    <n v="0.02"/>
    <x v="2"/>
    <n v="1391.26"/>
    <x v="390"/>
    <n v="60"/>
    <x v="0"/>
    <x v="383"/>
    <s v="South Carolina"/>
    <s v="USA"/>
    <x v="48"/>
    <x v="0"/>
    <x v="9"/>
    <s v="Sims-Smith"/>
    <n v="135.61000000000001"/>
    <n v="394"/>
    <x v="1"/>
    <x v="0"/>
    <s v="Bensonhaven"/>
    <s v="Flagship"/>
  </r>
  <r>
    <s v="SALE1245"/>
    <x v="289"/>
    <s v="CUST1453"/>
    <s v="PROD85"/>
    <s v="STORE16"/>
    <n v="3"/>
    <n v="416.44"/>
    <n v="0.27"/>
    <x v="0"/>
    <n v="1249.05"/>
    <x v="32"/>
    <n v="62"/>
    <x v="1"/>
    <x v="32"/>
    <s v="Hawaii"/>
    <s v="USA"/>
    <x v="65"/>
    <x v="4"/>
    <x v="11"/>
    <s v="Richardson-Carrillo"/>
    <n v="119.57"/>
    <n v="210"/>
    <x v="9"/>
    <x v="1"/>
    <s v="New Jimmymouth"/>
    <s v="Flagship"/>
  </r>
  <r>
    <s v="SALE1246"/>
    <x v="534"/>
    <s v="CUST1005"/>
    <s v="PROD62"/>
    <s v="STORE0"/>
    <n v="1"/>
    <n v="147.96"/>
    <n v="0.24"/>
    <x v="2"/>
    <n v="147.72"/>
    <x v="397"/>
    <n v="24"/>
    <x v="0"/>
    <x v="389"/>
    <s v="Oregon"/>
    <s v="USA"/>
    <x v="85"/>
    <x v="1"/>
    <x v="3"/>
    <s v="Murray, Gould and Ware"/>
    <n v="86.42"/>
    <n v="222"/>
    <x v="6"/>
    <x v="3"/>
    <s v="Washingtonfurt"/>
    <s v="Flagship"/>
  </r>
  <r>
    <s v="SALE1247"/>
    <x v="590"/>
    <s v="CUST1445"/>
    <s v="PROD18"/>
    <s v="STORE8"/>
    <n v="3"/>
    <n v="550.26"/>
    <n v="0.22"/>
    <x v="0"/>
    <n v="1650.56"/>
    <x v="310"/>
    <n v="41"/>
    <x v="1"/>
    <x v="307"/>
    <s v="Virginia"/>
    <s v="USA"/>
    <x v="97"/>
    <x v="4"/>
    <x v="14"/>
    <s v="Guerra-Hendrix"/>
    <n v="254.04361702127662"/>
    <n v="343"/>
    <x v="2"/>
    <x v="1"/>
    <s v="Thompsonborough"/>
    <s v="Online"/>
  </r>
  <r>
    <s v="SALE1248"/>
    <x v="157"/>
    <s v="CUST1371"/>
    <s v="PROD97"/>
    <s v="STORE7"/>
    <n v="4"/>
    <n v="938.21"/>
    <n v="0.04"/>
    <x v="1"/>
    <n v="3752.8"/>
    <x v="170"/>
    <n v="21"/>
    <x v="1"/>
    <x v="170"/>
    <s v="New Hampshire"/>
    <s v="USA"/>
    <x v="0"/>
    <x v="0"/>
    <x v="0"/>
    <s v="Khan LLC"/>
    <n v="245.98"/>
    <n v="471"/>
    <x v="4"/>
    <x v="2"/>
    <s v="Williamsfurt"/>
    <s v="Online"/>
  </r>
  <r>
    <s v="SALE1249"/>
    <x v="596"/>
    <s v="CUST1134"/>
    <s v="PROD94"/>
    <s v="STORE16"/>
    <n v="3"/>
    <n v="517.98"/>
    <n v="0.01"/>
    <x v="1"/>
    <n v="1553.93"/>
    <x v="210"/>
    <n v="54"/>
    <x v="0"/>
    <x v="210"/>
    <s v="Washington"/>
    <s v="USA"/>
    <x v="32"/>
    <x v="2"/>
    <x v="18"/>
    <s v="Hoffman-Williams"/>
    <n v="358.47"/>
    <n v="213"/>
    <x v="9"/>
    <x v="1"/>
    <s v="New Jimmymouth"/>
    <s v="Flagship"/>
  </r>
  <r>
    <s v="SALE1250"/>
    <x v="597"/>
    <s v="CUST1036"/>
    <s v="PROD6"/>
    <s v="STORE8"/>
    <n v="1"/>
    <n v="98.27"/>
    <n v="0.16"/>
    <x v="1"/>
    <n v="98.11"/>
    <x v="355"/>
    <n v="20"/>
    <x v="1"/>
    <x v="350"/>
    <s v="Georgia"/>
    <s v="USA"/>
    <x v="96"/>
    <x v="2"/>
    <x v="18"/>
    <s v="Davidson PLC"/>
    <n v="312.8"/>
    <n v="350"/>
    <x v="2"/>
    <x v="1"/>
    <s v="Thompsonborough"/>
    <s v="Online"/>
  </r>
  <r>
    <s v="SALE1251"/>
    <x v="0"/>
    <s v="CUST1251"/>
    <s v="PROD48"/>
    <s v="STORE11"/>
    <n v="2"/>
    <n v="875.2"/>
    <n v="0.19"/>
    <x v="0"/>
    <n v="1750.21"/>
    <x v="242"/>
    <n v="64"/>
    <x v="0"/>
    <x v="241"/>
    <s v="Alabama"/>
    <s v="USA"/>
    <x v="70"/>
    <x v="1"/>
    <x v="11"/>
    <s v="Byrd, Stewart and Valdez"/>
    <n v="177.98"/>
    <n v="103"/>
    <x v="19"/>
    <x v="2"/>
    <s v="Lake Michael"/>
    <s v="Online"/>
  </r>
  <r>
    <s v="SALE1252"/>
    <x v="593"/>
    <s v="CUST1305"/>
    <s v="PROD86"/>
    <s v="STORE0"/>
    <n v="1"/>
    <n v="227.35"/>
    <n v="0.06"/>
    <x v="2"/>
    <n v="227.29"/>
    <x v="426"/>
    <n v="64"/>
    <x v="0"/>
    <x v="417"/>
    <s v="Washington"/>
    <s v="USA"/>
    <x v="56"/>
    <x v="3"/>
    <x v="8"/>
    <s v="Taylor, Dodson and Johnston"/>
    <n v="176.07"/>
    <n v="82"/>
    <x v="6"/>
    <x v="3"/>
    <s v="Washingtonfurt"/>
    <s v="Flagship"/>
  </r>
  <r>
    <s v="SALE1253"/>
    <x v="163"/>
    <s v="CUST1210"/>
    <s v="PROD74"/>
    <s v="STORE1"/>
    <n v="1"/>
    <n v="842.46"/>
    <n v="0.05"/>
    <x v="2"/>
    <n v="842.41000000000008"/>
    <x v="255"/>
    <n v="48"/>
    <x v="0"/>
    <x v="254"/>
    <s v="Georgia"/>
    <s v="USA"/>
    <x v="1"/>
    <x v="1"/>
    <x v="1"/>
    <s v="Bruce-Bowen"/>
    <n v="403.71"/>
    <n v="159"/>
    <x v="8"/>
    <x v="0"/>
    <s v="Danielmouth"/>
    <s v="Flagship"/>
  </r>
  <r>
    <s v="SALE1254"/>
    <x v="525"/>
    <s v="CUST1212"/>
    <s v="PROD36"/>
    <s v="STORE11"/>
    <n v="3"/>
    <n v="120.67"/>
    <n v="0.08"/>
    <x v="2"/>
    <n v="361.93"/>
    <x v="312"/>
    <n v="63"/>
    <x v="1"/>
    <x v="309"/>
    <s v="Washington"/>
    <s v="USA"/>
    <x v="14"/>
    <x v="4"/>
    <x v="12"/>
    <s v="Smith-Mills"/>
    <n v="223.43"/>
    <n v="154"/>
    <x v="19"/>
    <x v="2"/>
    <s v="Lake Michael"/>
    <s v="Online"/>
  </r>
  <r>
    <s v="SALE1255"/>
    <x v="598"/>
    <s v="CUST1497"/>
    <s v="PROD20"/>
    <s v="STORE3"/>
    <n v="4"/>
    <n v="176.13"/>
    <n v="0.27"/>
    <x v="1"/>
    <n v="704.25"/>
    <x v="386"/>
    <n v="47"/>
    <x v="1"/>
    <x v="379"/>
    <s v="New York"/>
    <s v="USA"/>
    <x v="42"/>
    <x v="0"/>
    <x v="11"/>
    <s v="Soto-Ellis"/>
    <n v="131.51"/>
    <n v="273.49484536082474"/>
    <x v="0"/>
    <x v="0"/>
    <s v="Hoodberg"/>
    <s v="Outlet"/>
  </r>
  <r>
    <s v="SALE1256"/>
    <x v="202"/>
    <s v="CUST1450"/>
    <s v="PROD63"/>
    <s v="STORE11"/>
    <n v="4"/>
    <n v="592.67999999999995"/>
    <n v="0.03"/>
    <x v="0"/>
    <n v="2370.6899999999996"/>
    <x v="455"/>
    <n v="59"/>
    <x v="0"/>
    <x v="445"/>
    <s v="Nebraska"/>
    <s v="USA"/>
    <x v="81"/>
    <x v="2"/>
    <x v="18"/>
    <s v="Anderson-Riley"/>
    <n v="266.86"/>
    <n v="458"/>
    <x v="19"/>
    <x v="2"/>
    <s v="Lake Michael"/>
    <s v="Online"/>
  </r>
  <r>
    <s v="SALE1257"/>
    <x v="581"/>
    <s v="CUST1176"/>
    <s v="PROD70"/>
    <s v="STORE4"/>
    <n v="4"/>
    <n v="662.43"/>
    <n v="0.24"/>
    <x v="1"/>
    <n v="2649.48"/>
    <x v="71"/>
    <n v="48"/>
    <x v="0"/>
    <x v="72"/>
    <s v="Vermont"/>
    <s v="USA"/>
    <x v="7"/>
    <x v="3"/>
    <x v="7"/>
    <s v="Duran Group"/>
    <n v="138.05000000000001"/>
    <n v="89"/>
    <x v="5"/>
    <x v="2"/>
    <s v="Port Sharon"/>
    <s v="Online"/>
  </r>
  <r>
    <s v="SALE1258"/>
    <x v="599"/>
    <s v="CUST1128"/>
    <s v="PROD43"/>
    <s v="STORE8"/>
    <n v="3"/>
    <n v="518.35"/>
    <n v="0.21"/>
    <x v="2"/>
    <n v="1554.8400000000001"/>
    <x v="146"/>
    <n v="45"/>
    <x v="0"/>
    <x v="146"/>
    <s v="Arkansas"/>
    <s v="USA"/>
    <x v="19"/>
    <x v="1"/>
    <x v="3"/>
    <s v="Robinson Inc"/>
    <n v="253.33"/>
    <n v="266"/>
    <x v="2"/>
    <x v="1"/>
    <s v="Thompsonborough"/>
    <s v="Online"/>
  </r>
  <r>
    <s v="SALE1259"/>
    <x v="574"/>
    <s v="CUST1310"/>
    <s v="PROD61"/>
    <s v="STORE5"/>
    <n v="1"/>
    <n v="85.58"/>
    <n v="0.1"/>
    <x v="2"/>
    <n v="85.48"/>
    <x v="439"/>
    <n v="20"/>
    <x v="0"/>
    <x v="430"/>
    <s v="Vermont"/>
    <s v="USA"/>
    <x v="86"/>
    <x v="0"/>
    <x v="20"/>
    <s v="Lopez LLC"/>
    <n v="103.45"/>
    <n v="465"/>
    <x v="3"/>
    <x v="0"/>
    <s v="New Michaelchester"/>
    <s v="Outlet"/>
  </r>
  <r>
    <s v="SALE1260"/>
    <x v="100"/>
    <s v="CUST1363"/>
    <s v="PROD87"/>
    <s v="STORE1"/>
    <n v="4"/>
    <n v="800"/>
    <n v="0.2"/>
    <x v="0"/>
    <n v="3199.8"/>
    <x v="400"/>
    <n v="23"/>
    <x v="0"/>
    <x v="392"/>
    <s v="Ohio"/>
    <s v="USA"/>
    <x v="72"/>
    <x v="3"/>
    <x v="16"/>
    <s v="Aguilar, Horton and Lewis"/>
    <n v="371.38"/>
    <n v="220"/>
    <x v="8"/>
    <x v="0"/>
    <s v="Danielmouth"/>
    <s v="Flagship"/>
  </r>
  <r>
    <s v="SALE1261"/>
    <x v="69"/>
    <s v="CUST1155"/>
    <s v="PROD60"/>
    <s v="STORE10"/>
    <n v="3"/>
    <n v="118.25"/>
    <n v="0.26"/>
    <x v="1"/>
    <n v="354.49"/>
    <x v="438"/>
    <n v="60"/>
    <x v="1"/>
    <x v="429"/>
    <s v="Iowa"/>
    <s v="USA"/>
    <x v="17"/>
    <x v="2"/>
    <x v="2"/>
    <s v="Gibson, Green and Lopez"/>
    <n v="482.75"/>
    <n v="444"/>
    <x v="15"/>
    <x v="3"/>
    <s v="East Davidville"/>
    <s v="Online"/>
  </r>
  <r>
    <s v="SALE1262"/>
    <x v="205"/>
    <s v="CUST1421"/>
    <s v="PROD32"/>
    <s v="STORE15"/>
    <n v="1"/>
    <n v="223.25"/>
    <n v="0.28999999999999998"/>
    <x v="0"/>
    <n v="222.96"/>
    <x v="434"/>
    <n v="45"/>
    <x v="1"/>
    <x v="425"/>
    <s v="Washington"/>
    <s v="USA"/>
    <x v="79"/>
    <x v="2"/>
    <x v="18"/>
    <s v="Griffin Ltd"/>
    <n v="283.83"/>
    <n v="244"/>
    <x v="10"/>
    <x v="0"/>
    <s v="East Jenniferstad"/>
    <s v="Flagship"/>
  </r>
  <r>
    <s v="SALE1263"/>
    <x v="89"/>
    <s v="CUST1427"/>
    <s v="PROD32"/>
    <s v="STORE4"/>
    <n v="3"/>
    <n v="918.76"/>
    <n v="0.2"/>
    <x v="1"/>
    <n v="2756.08"/>
    <x v="114"/>
    <n v="18"/>
    <x v="1"/>
    <x v="114"/>
    <s v="Maine"/>
    <s v="USA"/>
    <x v="79"/>
    <x v="2"/>
    <x v="18"/>
    <s v="Griffin Ltd"/>
    <n v="283.83"/>
    <n v="244"/>
    <x v="5"/>
    <x v="2"/>
    <s v="Port Sharon"/>
    <s v="Online"/>
  </r>
  <r>
    <s v="SALE1264"/>
    <x v="600"/>
    <s v="CUST1280"/>
    <s v="PROD84"/>
    <s v="STORE13"/>
    <n v="2"/>
    <n v="905.26"/>
    <n v="0.15"/>
    <x v="2"/>
    <n v="1810.37"/>
    <x v="430"/>
    <n v="48"/>
    <x v="0"/>
    <x v="421"/>
    <s v="Hawaii"/>
    <s v="USA"/>
    <x v="94"/>
    <x v="3"/>
    <x v="22"/>
    <s v="Collins-Stephenson"/>
    <n v="388.46"/>
    <n v="208"/>
    <x v="13"/>
    <x v="3"/>
    <s v="Johnsonville"/>
    <s v="Flagship"/>
  </r>
  <r>
    <s v="SALE1265"/>
    <x v="312"/>
    <s v="CUST1312"/>
    <s v="PROD16"/>
    <s v="STORE19"/>
    <n v="4"/>
    <n v="295.39999999999998"/>
    <n v="0.23"/>
    <x v="1"/>
    <n v="1181.3699999999999"/>
    <x v="211"/>
    <n v="47"/>
    <x v="1"/>
    <x v="211"/>
    <s v="Delaware"/>
    <s v="USA"/>
    <x v="30"/>
    <x v="2"/>
    <x v="17"/>
    <s v="Erickson-Green"/>
    <n v="337.42"/>
    <n v="256"/>
    <x v="12"/>
    <x v="3"/>
    <s v="Vasquezborough"/>
    <s v="Online"/>
  </r>
  <r>
    <s v="SALE1266"/>
    <x v="206"/>
    <s v="CUST1087"/>
    <s v="PROD94"/>
    <s v="STORE5"/>
    <n v="1"/>
    <n v="252.18"/>
    <n v="0.23"/>
    <x v="1"/>
    <n v="251.95000000000002"/>
    <x v="97"/>
    <n v="58"/>
    <x v="1"/>
    <x v="98"/>
    <s v="South Carolina"/>
    <s v="USA"/>
    <x v="32"/>
    <x v="2"/>
    <x v="18"/>
    <s v="Hoffman-Williams"/>
    <n v="358.47"/>
    <n v="213"/>
    <x v="3"/>
    <x v="0"/>
    <s v="New Michaelchester"/>
    <s v="Outlet"/>
  </r>
  <r>
    <s v="SALE1267"/>
    <x v="35"/>
    <s v="CUST1152"/>
    <s v="PROD97"/>
    <s v="STORE12"/>
    <n v="4"/>
    <n v="792.1"/>
    <n v="0.19"/>
    <x v="2"/>
    <n v="3168.21"/>
    <x v="7"/>
    <n v="41"/>
    <x v="1"/>
    <x v="7"/>
    <s v="Missouri"/>
    <s v="USA"/>
    <x v="0"/>
    <x v="0"/>
    <x v="0"/>
    <s v="Khan LLC"/>
    <n v="245.98"/>
    <n v="471"/>
    <x v="18"/>
    <x v="0"/>
    <s v="Sabrinatown"/>
    <s v="Online"/>
  </r>
  <r>
    <s v="SALE1268"/>
    <x v="601"/>
    <s v="CUST1076"/>
    <s v="PROD88"/>
    <s v="STORE14"/>
    <n v="1"/>
    <n v="883.36"/>
    <n v="0.11"/>
    <x v="1"/>
    <n v="883.25"/>
    <x v="135"/>
    <n v="37"/>
    <x v="0"/>
    <x v="135"/>
    <s v="Oklahoma"/>
    <s v="USA"/>
    <x v="12"/>
    <x v="0"/>
    <x v="11"/>
    <s v="Olsen-Daniels"/>
    <n v="131.24"/>
    <n v="232"/>
    <x v="7"/>
    <x v="2"/>
    <s v="Christopherland"/>
    <s v="Outlet"/>
  </r>
  <r>
    <s v="SALE1269"/>
    <x v="602"/>
    <s v="CUST1276"/>
    <s v="PROD69"/>
    <s v="STORE0"/>
    <n v="4"/>
    <n v="305.95"/>
    <n v="0.08"/>
    <x v="1"/>
    <n v="1223.72"/>
    <x v="16"/>
    <n v="38"/>
    <x v="0"/>
    <x v="16"/>
    <s v="Nevada"/>
    <s v="USA"/>
    <x v="20"/>
    <x v="4"/>
    <x v="14"/>
    <s v="Fitzpatrick Ltd"/>
    <n v="218.22"/>
    <n v="224"/>
    <x v="6"/>
    <x v="3"/>
    <s v="Washingtonfurt"/>
    <s v="Flagship"/>
  </r>
  <r>
    <s v="SALE1270"/>
    <x v="75"/>
    <s v="CUST1401"/>
    <s v="PROD58"/>
    <s v="STORE7"/>
    <n v="3"/>
    <n v="742.45"/>
    <n v="0.23"/>
    <x v="2"/>
    <n v="2227.1200000000003"/>
    <x v="122"/>
    <n v="51"/>
    <x v="1"/>
    <x v="122"/>
    <s v="Nevada"/>
    <s v="USA"/>
    <x v="87"/>
    <x v="4"/>
    <x v="11"/>
    <s v="Shepherd-Gould"/>
    <n v="113.83"/>
    <n v="485"/>
    <x v="4"/>
    <x v="2"/>
    <s v="Williamsfurt"/>
    <s v="Online"/>
  </r>
  <r>
    <s v="SALE1271"/>
    <x v="130"/>
    <s v="CUST1355"/>
    <s v="PROD25"/>
    <s v="STORE18"/>
    <n v="3"/>
    <n v="336.1"/>
    <n v="0.12"/>
    <x v="2"/>
    <n v="1008.1800000000001"/>
    <x v="392"/>
    <n v="20"/>
    <x v="0"/>
    <x v="385"/>
    <s v="Washington"/>
    <s v="USA"/>
    <x v="60"/>
    <x v="4"/>
    <x v="11"/>
    <s v="Brown and Sons"/>
    <n v="174.02"/>
    <n v="268"/>
    <x v="14"/>
    <x v="3"/>
    <s v="East Stevechester"/>
    <s v="Flagship"/>
  </r>
  <r>
    <s v="SALE1272"/>
    <x v="213"/>
    <s v="CUST1412"/>
    <s v="PROD29"/>
    <s v="STORE7"/>
    <n v="3"/>
    <n v="310.36"/>
    <n v="0.14000000000000001"/>
    <x v="2"/>
    <n v="930.94"/>
    <x v="30"/>
    <n v="23"/>
    <x v="1"/>
    <x v="30"/>
    <s v="Michigan"/>
    <s v="USA"/>
    <x v="35"/>
    <x v="3"/>
    <x v="6"/>
    <s v="Hoffman Group"/>
    <n v="218.48"/>
    <n v="276"/>
    <x v="4"/>
    <x v="2"/>
    <s v="Williamsfurt"/>
    <s v="Online"/>
  </r>
  <r>
    <s v="SALE1273"/>
    <x v="359"/>
    <s v="CUST1279"/>
    <s v="PROD98"/>
    <s v="STORE8"/>
    <n v="3"/>
    <n v="992.81"/>
    <n v="0.04"/>
    <x v="1"/>
    <n v="2978.39"/>
    <x v="417"/>
    <n v="21"/>
    <x v="1"/>
    <x v="408"/>
    <s v="Ohio"/>
    <s v="USA"/>
    <x v="24"/>
    <x v="1"/>
    <x v="1"/>
    <s v="Flores-King"/>
    <n v="431.67"/>
    <n v="73"/>
    <x v="2"/>
    <x v="1"/>
    <s v="Thompsonborough"/>
    <s v="Online"/>
  </r>
  <r>
    <s v="SALE1274"/>
    <x v="30"/>
    <s v="CUST1198"/>
    <s v="PROD60"/>
    <s v="STORE11"/>
    <n v="3"/>
    <n v="257.11"/>
    <n v="0.26"/>
    <x v="2"/>
    <n v="771.07"/>
    <x v="226"/>
    <n v="54"/>
    <x v="0"/>
    <x v="226"/>
    <s v="Vermont"/>
    <s v="USA"/>
    <x v="17"/>
    <x v="2"/>
    <x v="2"/>
    <s v="Gibson, Green and Lopez"/>
    <n v="482.75"/>
    <n v="444"/>
    <x v="19"/>
    <x v="2"/>
    <s v="Lake Michael"/>
    <s v="Online"/>
  </r>
  <r>
    <s v="SALE1275"/>
    <x v="603"/>
    <s v="CUST1220"/>
    <s v="PROD95"/>
    <s v="STORE12"/>
    <n v="4"/>
    <n v="816.29"/>
    <n v="0.24"/>
    <x v="1"/>
    <n v="3264.92"/>
    <x v="232"/>
    <n v="50"/>
    <x v="1"/>
    <x v="231"/>
    <s v="Massachusetts"/>
    <s v="USA"/>
    <x v="98"/>
    <x v="0"/>
    <x v="11"/>
    <s v="Wilson Group"/>
    <n v="60.65"/>
    <n v="75"/>
    <x v="18"/>
    <x v="0"/>
    <s v="Sabrinatown"/>
    <s v="Online"/>
  </r>
  <r>
    <s v="SALE1276"/>
    <x v="539"/>
    <s v="CUST1122"/>
    <s v="PROD60"/>
    <s v="STORE12"/>
    <n v="4"/>
    <n v="755.82"/>
    <n v="0.22"/>
    <x v="2"/>
    <n v="3023.0600000000004"/>
    <x v="395"/>
    <n v="50"/>
    <x v="0"/>
    <x v="387"/>
    <s v="North Carolina"/>
    <s v="USA"/>
    <x v="17"/>
    <x v="2"/>
    <x v="2"/>
    <s v="Gibson, Green and Lopez"/>
    <n v="482.75"/>
    <n v="444"/>
    <x v="18"/>
    <x v="0"/>
    <s v="Sabrinatown"/>
    <s v="Online"/>
  </r>
  <r>
    <s v="SALE1277"/>
    <x v="414"/>
    <s v="CUST1003"/>
    <s v="PROD0"/>
    <s v="STORE14"/>
    <n v="1"/>
    <n v="449.6"/>
    <n v="0.01"/>
    <x v="1"/>
    <n v="449.59000000000003"/>
    <x v="456"/>
    <n v="59"/>
    <x v="1"/>
    <x v="446"/>
    <s v="Ohio"/>
    <s v="USA"/>
    <x v="90"/>
    <x v="1"/>
    <x v="3"/>
    <s v="Hunt Inc"/>
    <n v="112.42"/>
    <n v="416"/>
    <x v="7"/>
    <x v="2"/>
    <s v="Christopherland"/>
    <s v="Outlet"/>
  </r>
  <r>
    <s v="SALE1278"/>
    <x v="540"/>
    <s v="CUST1351"/>
    <s v="PROD14"/>
    <s v="STORE0"/>
    <n v="2"/>
    <n v="779.29"/>
    <n v="0.12"/>
    <x v="2"/>
    <n v="1558.46"/>
    <x v="376"/>
    <n v="25"/>
    <x v="1"/>
    <x v="369"/>
    <s v="Nebraska"/>
    <s v="USA"/>
    <x v="66"/>
    <x v="3"/>
    <x v="6"/>
    <s v="Luna, Anderson and Bowman"/>
    <n v="48.01"/>
    <n v="439"/>
    <x v="6"/>
    <x v="3"/>
    <s v="Washingtonfurt"/>
    <s v="Flagship"/>
  </r>
  <r>
    <s v="SALE1279"/>
    <x v="157"/>
    <s v="CUST1464"/>
    <s v="PROD77"/>
    <s v="STORE17"/>
    <n v="1"/>
    <n v="748.75"/>
    <n v="0.1"/>
    <x v="2"/>
    <n v="748.65"/>
    <x v="9"/>
    <n v="45"/>
    <x v="1"/>
    <x v="9"/>
    <s v="Washington"/>
    <s v="USA"/>
    <x v="25"/>
    <x v="1"/>
    <x v="5"/>
    <s v="White, Reeves and Woods"/>
    <n v="480.9"/>
    <n v="104"/>
    <x v="1"/>
    <x v="0"/>
    <s v="Bensonhaven"/>
    <s v="Flagship"/>
  </r>
  <r>
    <s v="SALE1280"/>
    <x v="604"/>
    <s v="CUST1181"/>
    <s v="PROD89"/>
    <s v="STORE0"/>
    <n v="2"/>
    <n v="121.67"/>
    <n v="0.08"/>
    <x v="2"/>
    <n v="243.26"/>
    <x v="280"/>
    <n v="60"/>
    <x v="0"/>
    <x v="279"/>
    <s v="New York"/>
    <s v="USA"/>
    <x v="41"/>
    <x v="2"/>
    <x v="19"/>
    <s v="Taylor-Elliott"/>
    <n v="183.04"/>
    <n v="457"/>
    <x v="6"/>
    <x v="3"/>
    <s v="Washingtonfurt"/>
    <s v="Flagship"/>
  </r>
  <r>
    <s v="SALE1281"/>
    <x v="605"/>
    <s v="CUST1492"/>
    <s v="PROD49"/>
    <s v="STORE15"/>
    <n v="3"/>
    <n v="225.14"/>
    <n v="0.15"/>
    <x v="2"/>
    <n v="675.27"/>
    <x v="36"/>
    <n v="59"/>
    <x v="1"/>
    <x v="36"/>
    <s v="Florida"/>
    <s v="USA"/>
    <x v="2"/>
    <x v="2"/>
    <x v="2"/>
    <s v="Sullivan and Sons"/>
    <n v="43.29"/>
    <n v="267"/>
    <x v="10"/>
    <x v="0"/>
    <s v="East Jenniferstad"/>
    <s v="Flagship"/>
  </r>
  <r>
    <s v="SALE1282"/>
    <x v="213"/>
    <s v="CUST1321"/>
    <s v="PROD29"/>
    <s v="STORE19"/>
    <n v="1"/>
    <n v="654.17999999999995"/>
    <n v="0.19"/>
    <x v="1"/>
    <n v="653.9899999999999"/>
    <x v="83"/>
    <n v="21"/>
    <x v="1"/>
    <x v="84"/>
    <s v="Tennessee"/>
    <s v="USA"/>
    <x v="35"/>
    <x v="3"/>
    <x v="6"/>
    <s v="Hoffman Group"/>
    <n v="218.48"/>
    <n v="276"/>
    <x v="12"/>
    <x v="3"/>
    <s v="Vasquezborough"/>
    <s v="Online"/>
  </r>
  <r>
    <s v="SALE1283"/>
    <x v="25"/>
    <s v="CUST1058"/>
    <s v="PROD71"/>
    <s v="STORE5"/>
    <n v="2"/>
    <n v="504.98"/>
    <n v="0.08"/>
    <x v="2"/>
    <n v="1009.88"/>
    <x v="62"/>
    <n v="51"/>
    <x v="0"/>
    <x v="63"/>
    <s v="Maryland"/>
    <s v="USA"/>
    <x v="51"/>
    <x v="2"/>
    <x v="4"/>
    <s v="Hopkins Ltd"/>
    <n v="214.32"/>
    <n v="383"/>
    <x v="3"/>
    <x v="0"/>
    <s v="New Michaelchester"/>
    <s v="Outlet"/>
  </r>
  <r>
    <s v="SALE1284"/>
    <x v="260"/>
    <s v="CUST1378"/>
    <s v="PROD54"/>
    <s v="STORE8"/>
    <n v="2"/>
    <n v="623.20000000000005"/>
    <n v="0.14000000000000001"/>
    <x v="2"/>
    <n v="1246.26"/>
    <x v="73"/>
    <n v="44"/>
    <x v="1"/>
    <x v="74"/>
    <s v="Delaware"/>
    <s v="USA"/>
    <x v="59"/>
    <x v="0"/>
    <x v="11"/>
    <s v="Thompson-French"/>
    <n v="434.84"/>
    <n v="185"/>
    <x v="2"/>
    <x v="1"/>
    <s v="Thompsonborough"/>
    <s v="Online"/>
  </r>
  <r>
    <s v="SALE1285"/>
    <x v="587"/>
    <s v="CUST1325"/>
    <s v="PROD5"/>
    <s v="STORE16"/>
    <n v="2"/>
    <n v="530.54"/>
    <n v="0.28000000000000003"/>
    <x v="2"/>
    <n v="1060.8"/>
    <x v="87"/>
    <n v="60"/>
    <x v="0"/>
    <x v="88"/>
    <s v="Wisconsin"/>
    <s v="USA"/>
    <x v="23"/>
    <x v="4"/>
    <x v="11"/>
    <s v="Baldwin, Garza and Gonzalez"/>
    <n v="261"/>
    <n v="59"/>
    <x v="9"/>
    <x v="1"/>
    <s v="New Jimmymouth"/>
    <s v="Flagship"/>
  </r>
  <r>
    <s v="SALE1286"/>
    <x v="402"/>
    <s v="CUST1365"/>
    <s v="PROD0"/>
    <s v="STORE16"/>
    <n v="3"/>
    <n v="279.45"/>
    <n v="0.15"/>
    <x v="2"/>
    <n v="838.19999999999993"/>
    <x v="315"/>
    <n v="63"/>
    <x v="1"/>
    <x v="312"/>
    <s v="Alaska"/>
    <s v="USA"/>
    <x v="90"/>
    <x v="1"/>
    <x v="3"/>
    <s v="Hunt Inc"/>
    <n v="112.42"/>
    <n v="416"/>
    <x v="9"/>
    <x v="1"/>
    <s v="New Jimmymouth"/>
    <s v="Flagship"/>
  </r>
  <r>
    <s v="SALE1287"/>
    <x v="606"/>
    <s v="CUST1266"/>
    <s v="PROD12"/>
    <s v="STORE8"/>
    <n v="3"/>
    <n v="906.99"/>
    <n v="0.26"/>
    <x v="2"/>
    <n v="2720.71"/>
    <x v="175"/>
    <n v="32"/>
    <x v="1"/>
    <x v="175"/>
    <s v="Kentucky"/>
    <s v="USA"/>
    <x v="21"/>
    <x v="2"/>
    <x v="4"/>
    <s v="Rice LLC"/>
    <n v="115.82"/>
    <n v="460"/>
    <x v="2"/>
    <x v="1"/>
    <s v="Thompsonborough"/>
    <s v="Online"/>
  </r>
  <r>
    <s v="SALE1288"/>
    <x v="513"/>
    <s v="CUST1070"/>
    <s v="PROD80"/>
    <s v="STORE17"/>
    <n v="4"/>
    <n v="408.76"/>
    <n v="0.12"/>
    <x v="2"/>
    <n v="1634.92"/>
    <x v="45"/>
    <n v="29"/>
    <x v="1"/>
    <x v="45"/>
    <s v="New Mexico"/>
    <s v="USA"/>
    <x v="61"/>
    <x v="3"/>
    <x v="8"/>
    <s v="Allison Ltd"/>
    <n v="143.43"/>
    <n v="58"/>
    <x v="1"/>
    <x v="0"/>
    <s v="Bensonhaven"/>
    <s v="Flagship"/>
  </r>
  <r>
    <s v="SALE1289"/>
    <x v="607"/>
    <s v="CUST1177"/>
    <s v="PROD36"/>
    <s v="STORE9"/>
    <n v="2"/>
    <n v="117.34"/>
    <n v="0.09"/>
    <x v="1"/>
    <n v="234.59"/>
    <x v="370"/>
    <n v="55"/>
    <x v="0"/>
    <x v="363"/>
    <s v="Kentucky"/>
    <s v="USA"/>
    <x v="14"/>
    <x v="4"/>
    <x v="12"/>
    <s v="Smith-Mills"/>
    <n v="223.43"/>
    <n v="154"/>
    <x v="11"/>
    <x v="2"/>
    <s v="East Johnstad"/>
    <s v="Flagship"/>
  </r>
  <r>
    <s v="SALE1290"/>
    <x v="490"/>
    <s v="CUST1168"/>
    <s v="PROD91"/>
    <s v="STORE14"/>
    <n v="3"/>
    <n v="690.27"/>
    <n v="7.0000000000000007E-2"/>
    <x v="1"/>
    <n v="2070.7399999999998"/>
    <x v="63"/>
    <n v="36"/>
    <x v="1"/>
    <x v="64"/>
    <s v="Florida"/>
    <s v="USA"/>
    <x v="52"/>
    <x v="4"/>
    <x v="15"/>
    <s v="Smith-Charles"/>
    <n v="438.25"/>
    <n v="496"/>
    <x v="7"/>
    <x v="2"/>
    <s v="Christopherland"/>
    <s v="Outlet"/>
  </r>
  <r>
    <s v="SALE1291"/>
    <x v="326"/>
    <s v="CUST1108"/>
    <s v="PROD28"/>
    <s v="STORE17"/>
    <n v="4"/>
    <n v="377.18"/>
    <n v="0.24"/>
    <x v="1"/>
    <n v="1508.48"/>
    <x v="139"/>
    <n v="38"/>
    <x v="0"/>
    <x v="139"/>
    <s v="New Hampshire"/>
    <s v="USA"/>
    <x v="77"/>
    <x v="0"/>
    <x v="11"/>
    <s v="Burns-Hansen"/>
    <n v="38.76"/>
    <n v="137"/>
    <x v="1"/>
    <x v="0"/>
    <s v="Bensonhaven"/>
    <s v="Flagship"/>
  </r>
  <r>
    <s v="SALE1292"/>
    <x v="2"/>
    <s v="CUST1112"/>
    <s v="PROD40"/>
    <s v="STORE0"/>
    <n v="1"/>
    <n v="70.52"/>
    <n v="0.08"/>
    <x v="2"/>
    <n v="70.44"/>
    <x v="457"/>
    <n v="27"/>
    <x v="1"/>
    <x v="159"/>
    <s v="Michigan"/>
    <s v="USA"/>
    <x v="43"/>
    <x v="1"/>
    <x v="1"/>
    <s v="Taylor-Hart"/>
    <n v="38.520000000000003"/>
    <n v="378"/>
    <x v="6"/>
    <x v="3"/>
    <s v="Washingtonfurt"/>
    <s v="Flagship"/>
  </r>
  <r>
    <s v="SALE1293"/>
    <x v="97"/>
    <s v="CUST1275"/>
    <s v="PROD38"/>
    <s v="STORE9"/>
    <n v="1"/>
    <n v="40.25"/>
    <n v="0.1"/>
    <x v="1"/>
    <n v="40.15"/>
    <x v="184"/>
    <n v="22"/>
    <x v="0"/>
    <x v="184"/>
    <s v="Kentucky"/>
    <s v="USA"/>
    <x v="48"/>
    <x v="0"/>
    <x v="9"/>
    <s v="Sims-Smith"/>
    <n v="135.61000000000001"/>
    <n v="394"/>
    <x v="11"/>
    <x v="2"/>
    <s v="East Johnstad"/>
    <s v="Flagship"/>
  </r>
  <r>
    <s v="SALE1294"/>
    <x v="432"/>
    <s v="CUST1232"/>
    <s v="PROD89"/>
    <s v="STORE11"/>
    <n v="3"/>
    <n v="539.44000000000005"/>
    <n v="0.05"/>
    <x v="2"/>
    <n v="1618.2700000000002"/>
    <x v="307"/>
    <n v="27"/>
    <x v="1"/>
    <x v="304"/>
    <s v="New Jersey"/>
    <s v="USA"/>
    <x v="41"/>
    <x v="2"/>
    <x v="19"/>
    <s v="Taylor-Elliott"/>
    <n v="183.04"/>
    <n v="457"/>
    <x v="19"/>
    <x v="2"/>
    <s v="Lake Michael"/>
    <s v="Online"/>
  </r>
  <r>
    <s v="SALE1295"/>
    <x v="154"/>
    <s v="CUST1247"/>
    <s v="PROD60"/>
    <s v="STORE4"/>
    <n v="3"/>
    <n v="543.49"/>
    <n v="0.05"/>
    <x v="1"/>
    <n v="1630.42"/>
    <x v="398"/>
    <n v="32"/>
    <x v="0"/>
    <x v="390"/>
    <s v="New Hampshire"/>
    <s v="USA"/>
    <x v="17"/>
    <x v="2"/>
    <x v="2"/>
    <s v="Gibson, Green and Lopez"/>
    <n v="482.75"/>
    <n v="444"/>
    <x v="5"/>
    <x v="2"/>
    <s v="Port Sharon"/>
    <s v="Online"/>
  </r>
  <r>
    <s v="SALE1296"/>
    <x v="608"/>
    <s v="CUST1324"/>
    <s v="PROD7"/>
    <s v="STORE6"/>
    <n v="4"/>
    <n v="547.21"/>
    <n v="0.1"/>
    <x v="2"/>
    <n v="2188.7400000000002"/>
    <x v="49"/>
    <n v="58"/>
    <x v="0"/>
    <x v="49"/>
    <s v="Oklahoma"/>
    <s v="USA"/>
    <x v="84"/>
    <x v="3"/>
    <x v="16"/>
    <s v="Harrell LLC"/>
    <n v="218.86"/>
    <n v="170"/>
    <x v="16"/>
    <x v="3"/>
    <s v="Port Josephberg"/>
    <s v="Online"/>
  </r>
  <r>
    <s v="SALE1297"/>
    <x v="500"/>
    <s v="CUST1241"/>
    <s v="PROD65"/>
    <s v="STORE1"/>
    <n v="2"/>
    <n v="892.46"/>
    <n v="7.0000000000000007E-2"/>
    <x v="1"/>
    <n v="1784.8500000000001"/>
    <x v="253"/>
    <n v="31"/>
    <x v="0"/>
    <x v="252"/>
    <s v="Virginia"/>
    <s v="USA"/>
    <x v="15"/>
    <x v="0"/>
    <x v="13"/>
    <s v="Montgomery, Benton and Miller"/>
    <n v="240.63"/>
    <n v="423"/>
    <x v="8"/>
    <x v="0"/>
    <s v="Danielmouth"/>
    <s v="Flagship"/>
  </r>
  <r>
    <s v="SALE1298"/>
    <x v="363"/>
    <s v="CUST1387"/>
    <s v="PROD26"/>
    <s v="STORE8"/>
    <n v="2"/>
    <n v="853.41"/>
    <n v="0.25"/>
    <x v="0"/>
    <n v="1706.57"/>
    <x v="389"/>
    <n v="28"/>
    <x v="1"/>
    <x v="382"/>
    <s v="New Jersey"/>
    <s v="USA"/>
    <x v="33"/>
    <x v="1"/>
    <x v="1"/>
    <s v="Reed-Schmidt"/>
    <n v="322.41000000000003"/>
    <n v="213"/>
    <x v="2"/>
    <x v="1"/>
    <s v="Thompsonborough"/>
    <s v="Online"/>
  </r>
  <r>
    <s v="SALE1299"/>
    <x v="470"/>
    <s v="CUST1110"/>
    <s v="PROD82"/>
    <s v="STORE7"/>
    <n v="1"/>
    <n v="162.13999999999999"/>
    <n v="7.0000000000000007E-2"/>
    <x v="1"/>
    <n v="162.07"/>
    <x v="405"/>
    <n v="40"/>
    <x v="1"/>
    <x v="396"/>
    <s v="Maryland"/>
    <s v="USA"/>
    <x v="74"/>
    <x v="0"/>
    <x v="13"/>
    <s v="Reese-Watson"/>
    <n v="152.91999999999999"/>
    <n v="281"/>
    <x v="4"/>
    <x v="2"/>
    <s v="Williamsfurt"/>
    <s v="Online"/>
  </r>
  <r>
    <s v="SALE1300"/>
    <x v="270"/>
    <s v="CUST1147"/>
    <s v="PROD96"/>
    <s v="STORE16"/>
    <n v="1"/>
    <n v="893.14"/>
    <n v="0.09"/>
    <x v="0"/>
    <n v="893.05"/>
    <x v="345"/>
    <n v="49"/>
    <x v="1"/>
    <x v="341"/>
    <s v="Alaska"/>
    <s v="USA"/>
    <x v="99"/>
    <x v="4"/>
    <x v="21"/>
    <s v="Phillips and Sons"/>
    <n v="358.47"/>
    <n v="143"/>
    <x v="9"/>
    <x v="1"/>
    <s v="New Jimmymouth"/>
    <s v="Flagship"/>
  </r>
  <r>
    <s v="SALE1301"/>
    <x v="12"/>
    <s v="CUST1103"/>
    <s v="PROD34"/>
    <s v="STORE8"/>
    <n v="4"/>
    <n v="349.07"/>
    <n v="0.28000000000000003"/>
    <x v="0"/>
    <n v="1396"/>
    <x v="201"/>
    <n v="21"/>
    <x v="0"/>
    <x v="201"/>
    <s v="Connecticut"/>
    <s v="USA"/>
    <x v="13"/>
    <x v="1"/>
    <x v="3"/>
    <s v="Lucero LLC"/>
    <n v="419.28"/>
    <n v="86"/>
    <x v="2"/>
    <x v="1"/>
    <s v="Thompsonborough"/>
    <s v="Online"/>
  </r>
  <r>
    <s v="SALE1302"/>
    <x v="150"/>
    <s v="CUST1283"/>
    <s v="PROD81"/>
    <s v="STORE13"/>
    <n v="1"/>
    <n v="747.9"/>
    <n v="0.21"/>
    <x v="2"/>
    <n v="747.68999999999994"/>
    <x v="411"/>
    <n v="54"/>
    <x v="1"/>
    <x v="402"/>
    <s v="Wyoming"/>
    <s v="USA"/>
    <x v="82"/>
    <x v="0"/>
    <x v="20"/>
    <s v="Robinson-Brown"/>
    <n v="285.54000000000002"/>
    <n v="358"/>
    <x v="13"/>
    <x v="3"/>
    <s v="Johnsonville"/>
    <s v="Flagship"/>
  </r>
  <r>
    <s v="SALE1303"/>
    <x v="270"/>
    <s v="CUST1031"/>
    <s v="PROD81"/>
    <s v="STORE6"/>
    <n v="3"/>
    <n v="438.92"/>
    <n v="0.21"/>
    <x v="0"/>
    <n v="1316.55"/>
    <x v="188"/>
    <n v="41"/>
    <x v="0"/>
    <x v="188"/>
    <s v="Oregon"/>
    <s v="USA"/>
    <x v="82"/>
    <x v="0"/>
    <x v="20"/>
    <s v="Robinson-Brown"/>
    <n v="285.54000000000002"/>
    <n v="358"/>
    <x v="16"/>
    <x v="3"/>
    <s v="Port Josephberg"/>
    <s v="Online"/>
  </r>
  <r>
    <s v="SALE1304"/>
    <x v="444"/>
    <s v="CUST1123"/>
    <s v="PROD77"/>
    <s v="STORE4"/>
    <n v="4"/>
    <n v="665.38"/>
    <n v="0.18"/>
    <x v="0"/>
    <n v="2661.34"/>
    <x v="329"/>
    <n v="40"/>
    <x v="0"/>
    <x v="325"/>
    <s v="Iowa"/>
    <s v="USA"/>
    <x v="25"/>
    <x v="1"/>
    <x v="5"/>
    <s v="White, Reeves and Woods"/>
    <n v="480.9"/>
    <n v="104"/>
    <x v="5"/>
    <x v="2"/>
    <s v="Port Sharon"/>
    <s v="Online"/>
  </r>
  <r>
    <s v="SALE1305"/>
    <x v="78"/>
    <s v="CUST1003"/>
    <s v="PROD60"/>
    <s v="STORE18"/>
    <n v="1"/>
    <n v="146.49"/>
    <n v="0.28000000000000003"/>
    <x v="0"/>
    <n v="146.21"/>
    <x v="456"/>
    <n v="59"/>
    <x v="1"/>
    <x v="446"/>
    <s v="Ohio"/>
    <s v="USA"/>
    <x v="17"/>
    <x v="2"/>
    <x v="2"/>
    <s v="Gibson, Green and Lopez"/>
    <n v="482.75"/>
    <n v="444"/>
    <x v="14"/>
    <x v="3"/>
    <s v="East Stevechester"/>
    <s v="Flagship"/>
  </r>
  <r>
    <s v="SALE1306"/>
    <x v="367"/>
    <s v="CUST1139"/>
    <s v="PROD38"/>
    <s v="STORE15"/>
    <n v="2"/>
    <n v="235.39"/>
    <n v="0.27"/>
    <x v="2"/>
    <n v="470.51"/>
    <x v="377"/>
    <n v="32"/>
    <x v="0"/>
    <x v="370"/>
    <s v="Utah"/>
    <s v="USA"/>
    <x v="48"/>
    <x v="0"/>
    <x v="9"/>
    <s v="Sims-Smith"/>
    <n v="135.61000000000001"/>
    <n v="394"/>
    <x v="10"/>
    <x v="0"/>
    <s v="East Jenniferstad"/>
    <s v="Flagship"/>
  </r>
  <r>
    <s v="SALE1307"/>
    <x v="609"/>
    <s v="CUST1028"/>
    <s v="PROD61"/>
    <s v="STORE5"/>
    <n v="3"/>
    <n v="38.07"/>
    <n v="0.09"/>
    <x v="1"/>
    <n v="114.12"/>
    <x v="29"/>
    <n v="27"/>
    <x v="1"/>
    <x v="29"/>
    <s v="New Jersey"/>
    <s v="USA"/>
    <x v="86"/>
    <x v="0"/>
    <x v="20"/>
    <s v="Lopez LLC"/>
    <n v="103.45"/>
    <n v="465"/>
    <x v="3"/>
    <x v="0"/>
    <s v="New Michaelchester"/>
    <s v="Outlet"/>
  </r>
  <r>
    <s v="SALE1308"/>
    <x v="465"/>
    <s v="CUST1403"/>
    <s v="PROD34"/>
    <s v="STORE4"/>
    <n v="2"/>
    <n v="511.7"/>
    <n v="0.12"/>
    <x v="2"/>
    <n v="1023.28"/>
    <x v="74"/>
    <n v="34"/>
    <x v="0"/>
    <x v="75"/>
    <s v="Louisiana"/>
    <s v="USA"/>
    <x v="13"/>
    <x v="1"/>
    <x v="3"/>
    <s v="Lucero LLC"/>
    <n v="419.28"/>
    <n v="86"/>
    <x v="5"/>
    <x v="2"/>
    <s v="Port Sharon"/>
    <s v="Online"/>
  </r>
  <r>
    <s v="SALE1309"/>
    <x v="410"/>
    <s v="CUST1092"/>
    <s v="PROD75"/>
    <s v="STORE8"/>
    <n v="4"/>
    <n v="488.72"/>
    <n v="0.23"/>
    <x v="1"/>
    <n v="1954.65"/>
    <x v="323"/>
    <n v="44"/>
    <x v="1"/>
    <x v="319"/>
    <s v="Tennessee"/>
    <s v="USA"/>
    <x v="28"/>
    <x v="4"/>
    <x v="15"/>
    <s v="Poole PLC"/>
    <n v="158.13999999999999"/>
    <n v="82"/>
    <x v="2"/>
    <x v="1"/>
    <s v="Thompsonborough"/>
    <s v="Online"/>
  </r>
  <r>
    <s v="SALE1310"/>
    <x v="216"/>
    <s v="CUST1391"/>
    <s v="PROD50"/>
    <s v="STORE12"/>
    <n v="2"/>
    <n v="520.45000000000005"/>
    <n v="0.11"/>
    <x v="2"/>
    <n v="1040.7900000000002"/>
    <x v="275"/>
    <n v="40"/>
    <x v="1"/>
    <x v="274"/>
    <s v="Oregon"/>
    <s v="USA"/>
    <x v="57"/>
    <x v="0"/>
    <x v="13"/>
    <s v="Smith-King"/>
    <n v="190.29"/>
    <n v="260"/>
    <x v="18"/>
    <x v="0"/>
    <s v="Sabrinatown"/>
    <s v="Online"/>
  </r>
  <r>
    <s v="SALE1311"/>
    <x v="490"/>
    <s v="CUST1432"/>
    <s v="PROD48"/>
    <s v="STORE5"/>
    <n v="1"/>
    <n v="340.9"/>
    <n v="0.28999999999999998"/>
    <x v="0"/>
    <n v="340.60999999999996"/>
    <x v="448"/>
    <n v="37"/>
    <x v="0"/>
    <x v="439"/>
    <s v="New Jersey"/>
    <s v="USA"/>
    <x v="70"/>
    <x v="1"/>
    <x v="11"/>
    <s v="Byrd, Stewart and Valdez"/>
    <n v="177.98"/>
    <n v="103"/>
    <x v="3"/>
    <x v="0"/>
    <s v="New Michaelchester"/>
    <s v="Outlet"/>
  </r>
  <r>
    <s v="SALE1312"/>
    <x v="311"/>
    <s v="CUST1346"/>
    <s v="PROD31"/>
    <s v="STORE8"/>
    <n v="3"/>
    <n v="653.59"/>
    <n v="0.17"/>
    <x v="2"/>
    <n v="1960.6"/>
    <x v="3"/>
    <n v="58"/>
    <x v="1"/>
    <x v="3"/>
    <s v="Tennessee"/>
    <s v="USA"/>
    <x v="45"/>
    <x v="0"/>
    <x v="0"/>
    <s v="Nolan-Snow"/>
    <n v="204.39"/>
    <n v="281"/>
    <x v="2"/>
    <x v="1"/>
    <s v="Thompsonborough"/>
    <s v="Online"/>
  </r>
  <r>
    <s v="SALE1313"/>
    <x v="332"/>
    <s v="CUST1021"/>
    <s v="PROD26"/>
    <s v="STORE18"/>
    <n v="1"/>
    <n v="179.77"/>
    <n v="0.23"/>
    <x v="2"/>
    <n v="179.54000000000002"/>
    <x v="458"/>
    <n v="36"/>
    <x v="1"/>
    <x v="447"/>
    <s v="Oklahoma"/>
    <s v="USA"/>
    <x v="33"/>
    <x v="1"/>
    <x v="1"/>
    <s v="Reed-Schmidt"/>
    <n v="322.41000000000003"/>
    <n v="213"/>
    <x v="14"/>
    <x v="3"/>
    <s v="East Stevechester"/>
    <s v="Flagship"/>
  </r>
  <r>
    <s v="SALE1314"/>
    <x v="91"/>
    <s v="CUST1008"/>
    <s v="PROD0"/>
    <s v="STORE9"/>
    <n v="2"/>
    <n v="943.8"/>
    <n v="0.06"/>
    <x v="0"/>
    <n v="1887.54"/>
    <x v="46"/>
    <n v="53"/>
    <x v="1"/>
    <x v="46"/>
    <s v="New Hampshire"/>
    <s v="USA"/>
    <x v="90"/>
    <x v="1"/>
    <x v="3"/>
    <s v="Hunt Inc"/>
    <n v="112.42"/>
    <n v="416"/>
    <x v="11"/>
    <x v="2"/>
    <s v="East Johnstad"/>
    <s v="Flagship"/>
  </r>
  <r>
    <s v="SALE1315"/>
    <x v="610"/>
    <s v="CUST1409"/>
    <s v="PROD71"/>
    <s v="STORE15"/>
    <n v="2"/>
    <n v="985"/>
    <n v="0.25"/>
    <x v="0"/>
    <n v="1969.75"/>
    <x v="0"/>
    <n v="55"/>
    <x v="0"/>
    <x v="0"/>
    <s v="Wyoming"/>
    <s v="USA"/>
    <x v="51"/>
    <x v="2"/>
    <x v="4"/>
    <s v="Hopkins Ltd"/>
    <n v="214.32"/>
    <n v="383"/>
    <x v="10"/>
    <x v="0"/>
    <s v="East Jenniferstad"/>
    <s v="Flagship"/>
  </r>
  <r>
    <s v="SALE1316"/>
    <x v="111"/>
    <s v="CUST1485"/>
    <s v="PROD88"/>
    <s v="STORE10"/>
    <n v="4"/>
    <n v="216.81"/>
    <n v="0.28999999999999998"/>
    <x v="0"/>
    <n v="866.95"/>
    <x v="143"/>
    <n v="46"/>
    <x v="1"/>
    <x v="143"/>
    <s v="Virginia"/>
    <s v="USA"/>
    <x v="12"/>
    <x v="0"/>
    <x v="11"/>
    <s v="Olsen-Daniels"/>
    <n v="131.24"/>
    <n v="232"/>
    <x v="15"/>
    <x v="3"/>
    <s v="East Davidville"/>
    <s v="Online"/>
  </r>
  <r>
    <s v="SALE1317"/>
    <x v="389"/>
    <s v="CUST1117"/>
    <s v="PROD64"/>
    <s v="STORE2"/>
    <n v="4"/>
    <n v="950.21"/>
    <n v="0.27"/>
    <x v="2"/>
    <n v="3800.57"/>
    <x v="353"/>
    <n v="21"/>
    <x v="1"/>
    <x v="348"/>
    <s v="Washington"/>
    <s v="USA"/>
    <x v="91"/>
    <x v="2"/>
    <x v="19"/>
    <s v="Zhang Inc"/>
    <n v="299.11"/>
    <n v="118"/>
    <x v="17"/>
    <x v="2"/>
    <s v="North Nancyview"/>
    <s v="Outlet"/>
  </r>
  <r>
    <s v="SALE1318"/>
    <x v="611"/>
    <s v="CUST1256"/>
    <s v="PROD48"/>
    <s v="STORE7"/>
    <n v="2"/>
    <n v="271.39999999999998"/>
    <n v="0.17"/>
    <x v="1"/>
    <n v="542.63"/>
    <x v="141"/>
    <n v="57"/>
    <x v="0"/>
    <x v="141"/>
    <s v="Arkansas"/>
    <s v="USA"/>
    <x v="70"/>
    <x v="1"/>
    <x v="11"/>
    <s v="Byrd, Stewart and Valdez"/>
    <n v="177.98"/>
    <n v="103"/>
    <x v="4"/>
    <x v="2"/>
    <s v="Williamsfurt"/>
    <s v="Online"/>
  </r>
  <r>
    <s v="SALE1319"/>
    <x v="144"/>
    <s v="CUST1168"/>
    <s v="PROD39"/>
    <s v="STORE8"/>
    <n v="4"/>
    <n v="708.19"/>
    <n v="0.1"/>
    <x v="1"/>
    <n v="2832.6600000000003"/>
    <x v="63"/>
    <n v="36"/>
    <x v="1"/>
    <x v="64"/>
    <s v="Florida"/>
    <s v="USA"/>
    <x v="11"/>
    <x v="1"/>
    <x v="10"/>
    <s v="Cummings and Sons"/>
    <n v="326.06"/>
    <n v="301"/>
    <x v="2"/>
    <x v="1"/>
    <s v="Thompsonborough"/>
    <s v="Online"/>
  </r>
  <r>
    <s v="SALE1320"/>
    <x v="612"/>
    <s v="CUST1444"/>
    <s v="PROD54"/>
    <s v="STORE3"/>
    <n v="3"/>
    <n v="477.05"/>
    <n v="0.05"/>
    <x v="1"/>
    <n v="1431.1000000000001"/>
    <x v="431"/>
    <n v="19"/>
    <x v="0"/>
    <x v="422"/>
    <s v="Wyoming"/>
    <s v="USA"/>
    <x v="59"/>
    <x v="0"/>
    <x v="11"/>
    <s v="Thompson-French"/>
    <n v="434.84"/>
    <n v="185"/>
    <x v="0"/>
    <x v="0"/>
    <s v="Hoodberg"/>
    <s v="Outlet"/>
  </r>
  <r>
    <s v="SALE1321"/>
    <x v="613"/>
    <s v="CUST1307"/>
    <s v="PROD74"/>
    <s v="STORE9"/>
    <n v="3"/>
    <n v="627.29"/>
    <n v="0.27"/>
    <x v="2"/>
    <n v="1881.6"/>
    <x v="131"/>
    <n v="56"/>
    <x v="1"/>
    <x v="131"/>
    <s v="Alabama"/>
    <s v="USA"/>
    <x v="1"/>
    <x v="1"/>
    <x v="1"/>
    <s v="Bruce-Bowen"/>
    <n v="403.71"/>
    <n v="159"/>
    <x v="11"/>
    <x v="2"/>
    <s v="East Johnstad"/>
    <s v="Flagship"/>
  </r>
  <r>
    <s v="SALE1322"/>
    <x v="10"/>
    <s v="CUST1304"/>
    <s v="PROD94"/>
    <s v="STORE11"/>
    <n v="3"/>
    <n v="206.84"/>
    <n v="0.19"/>
    <x v="1"/>
    <n v="620.32999999999993"/>
    <x v="234"/>
    <n v="41"/>
    <x v="0"/>
    <x v="233"/>
    <s v="Kansas"/>
    <s v="USA"/>
    <x v="32"/>
    <x v="2"/>
    <x v="18"/>
    <s v="Hoffman-Williams"/>
    <n v="358.47"/>
    <n v="213"/>
    <x v="19"/>
    <x v="2"/>
    <s v="Lake Michael"/>
    <s v="Online"/>
  </r>
  <r>
    <s v="SALE1323"/>
    <x v="288"/>
    <s v="CUST1251"/>
    <s v="PROD30"/>
    <s v="STORE1"/>
    <n v="4"/>
    <n v="629.04999999999995"/>
    <n v="0.26"/>
    <x v="0"/>
    <n v="2515.9399999999996"/>
    <x v="242"/>
    <n v="64"/>
    <x v="0"/>
    <x v="241"/>
    <s v="Alabama"/>
    <s v="USA"/>
    <x v="37"/>
    <x v="3"/>
    <x v="8"/>
    <s v="Stevens, Fernandez and Martin"/>
    <n v="19.52"/>
    <n v="57"/>
    <x v="8"/>
    <x v="0"/>
    <s v="Danielmouth"/>
    <s v="Flagship"/>
  </r>
  <r>
    <s v="SALE1324"/>
    <x v="525"/>
    <s v="CUST1438"/>
    <s v="PROD74"/>
    <s v="STORE17"/>
    <n v="4"/>
    <n v="529.04"/>
    <n v="0.1"/>
    <x v="1"/>
    <n v="2116.06"/>
    <x v="239"/>
    <n v="59"/>
    <x v="1"/>
    <x v="238"/>
    <s v="Tennessee"/>
    <s v="USA"/>
    <x v="1"/>
    <x v="1"/>
    <x v="1"/>
    <s v="Bruce-Bowen"/>
    <n v="403.71"/>
    <n v="159"/>
    <x v="1"/>
    <x v="0"/>
    <s v="Bensonhaven"/>
    <s v="Flagship"/>
  </r>
  <r>
    <s v="SALE1325"/>
    <x v="387"/>
    <s v="CUST1349"/>
    <s v="PROD30"/>
    <s v="STORE17"/>
    <n v="1"/>
    <n v="350.67"/>
    <n v="0.22"/>
    <x v="1"/>
    <n v="350.45"/>
    <x v="115"/>
    <n v="31"/>
    <x v="0"/>
    <x v="115"/>
    <s v="Alaska"/>
    <s v="USA"/>
    <x v="37"/>
    <x v="3"/>
    <x v="8"/>
    <s v="Stevens, Fernandez and Martin"/>
    <n v="19.52"/>
    <n v="57"/>
    <x v="1"/>
    <x v="0"/>
    <s v="Bensonhaven"/>
    <s v="Flagship"/>
  </r>
  <r>
    <s v="SALE1326"/>
    <x v="614"/>
    <s v="CUST1371"/>
    <s v="PROD95"/>
    <s v="STORE1"/>
    <n v="1"/>
    <n v="128.93"/>
    <n v="0.26"/>
    <x v="0"/>
    <n v="128.67000000000002"/>
    <x v="170"/>
    <n v="21"/>
    <x v="1"/>
    <x v="170"/>
    <s v="New Hampshire"/>
    <s v="USA"/>
    <x v="98"/>
    <x v="0"/>
    <x v="11"/>
    <s v="Wilson Group"/>
    <n v="60.65"/>
    <n v="75"/>
    <x v="8"/>
    <x v="0"/>
    <s v="Danielmouth"/>
    <s v="Flagship"/>
  </r>
  <r>
    <s v="SALE1327"/>
    <x v="128"/>
    <s v="CUST1145"/>
    <s v="PROD86"/>
    <s v="STORE15"/>
    <n v="2"/>
    <n v="384.92"/>
    <n v="0.09"/>
    <x v="0"/>
    <n v="769.75"/>
    <x v="279"/>
    <n v="46"/>
    <x v="0"/>
    <x v="278"/>
    <s v="Indiana"/>
    <s v="USA"/>
    <x v="56"/>
    <x v="3"/>
    <x v="8"/>
    <s v="Taylor, Dodson and Johnston"/>
    <n v="176.07"/>
    <n v="82"/>
    <x v="10"/>
    <x v="0"/>
    <s v="East Jenniferstad"/>
    <s v="Flagship"/>
  </r>
  <r>
    <s v="SALE1328"/>
    <x v="76"/>
    <s v="CUST1334"/>
    <s v="PROD5"/>
    <s v="STORE8"/>
    <n v="3"/>
    <n v="120.77"/>
    <n v="0.28999999999999998"/>
    <x v="1"/>
    <n v="362.02"/>
    <x v="158"/>
    <n v="50"/>
    <x v="1"/>
    <x v="158"/>
    <s v="Connecticut"/>
    <s v="USA"/>
    <x v="23"/>
    <x v="4"/>
    <x v="11"/>
    <s v="Baldwin, Garza and Gonzalez"/>
    <n v="261"/>
    <n v="59"/>
    <x v="2"/>
    <x v="1"/>
    <s v="Thompsonborough"/>
    <s v="Online"/>
  </r>
  <r>
    <s v="SALE1329"/>
    <x v="317"/>
    <s v="CUST1222"/>
    <s v="PROD76"/>
    <s v="STORE17"/>
    <n v="4"/>
    <n v="661.39"/>
    <n v="7.0000000000000007E-2"/>
    <x v="0"/>
    <n v="2645.49"/>
    <x v="247"/>
    <n v="35"/>
    <x v="0"/>
    <x v="246"/>
    <s v="New Mexico"/>
    <s v="USA"/>
    <x v="3"/>
    <x v="1"/>
    <x v="3"/>
    <s v="Larson Ltd"/>
    <n v="392.89"/>
    <n v="320"/>
    <x v="1"/>
    <x v="0"/>
    <s v="Bensonhaven"/>
    <s v="Flagship"/>
  </r>
  <r>
    <s v="SALE1330"/>
    <x v="615"/>
    <s v="CUST1449"/>
    <s v="PROD62"/>
    <s v="STORE2"/>
    <n v="1"/>
    <n v="195.24"/>
    <n v="0.27"/>
    <x v="1"/>
    <n v="194.97"/>
    <x v="193"/>
    <n v="29"/>
    <x v="0"/>
    <x v="193"/>
    <s v="Ohio"/>
    <s v="USA"/>
    <x v="85"/>
    <x v="1"/>
    <x v="3"/>
    <s v="Murray, Gould and Ware"/>
    <n v="86.42"/>
    <n v="222"/>
    <x v="17"/>
    <x v="2"/>
    <s v="North Nancyview"/>
    <s v="Outlet"/>
  </r>
  <r>
    <s v="SALE1331"/>
    <x v="305"/>
    <s v="CUST1004"/>
    <s v="PROD92"/>
    <s v="STORE18"/>
    <n v="2"/>
    <n v="177.4"/>
    <n v="0.19"/>
    <x v="1"/>
    <n v="354.61"/>
    <x v="433"/>
    <n v="64"/>
    <x v="1"/>
    <x v="424"/>
    <s v="California"/>
    <s v="USA"/>
    <x v="80"/>
    <x v="3"/>
    <x v="5"/>
    <s v="Green, Powell and Palmer"/>
    <n v="447.43"/>
    <n v="191"/>
    <x v="14"/>
    <x v="3"/>
    <s v="East Stevechester"/>
    <s v="Flagship"/>
  </r>
  <r>
    <s v="SALE1332"/>
    <x v="435"/>
    <s v="CUST1057"/>
    <s v="PROD98"/>
    <s v="STORE11"/>
    <n v="4"/>
    <n v="862.67"/>
    <n v="0.2"/>
    <x v="1"/>
    <n v="3450.48"/>
    <x v="331"/>
    <n v="43"/>
    <x v="1"/>
    <x v="327"/>
    <s v="Rhode Island"/>
    <s v="USA"/>
    <x v="24"/>
    <x v="1"/>
    <x v="1"/>
    <s v="Flores-King"/>
    <n v="431.67"/>
    <n v="73"/>
    <x v="19"/>
    <x v="2"/>
    <s v="Lake Michael"/>
    <s v="Online"/>
  </r>
  <r>
    <s v="SALE1333"/>
    <x v="338"/>
    <s v="CUST1444"/>
    <s v="PROD17"/>
    <s v="STORE6"/>
    <n v="1"/>
    <n v="55.04"/>
    <n v="0.01"/>
    <x v="2"/>
    <n v="55.03"/>
    <x v="431"/>
    <n v="19"/>
    <x v="0"/>
    <x v="422"/>
    <s v="Wyoming"/>
    <s v="USA"/>
    <x v="53"/>
    <x v="0"/>
    <x v="11"/>
    <s v="Ford, Murphy and Wilson"/>
    <n v="144.53"/>
    <n v="367"/>
    <x v="16"/>
    <x v="3"/>
    <s v="Port Josephberg"/>
    <s v="Online"/>
  </r>
  <r>
    <s v="SALE1334"/>
    <x v="175"/>
    <s v="CUST1049"/>
    <s v="PROD45"/>
    <s v="STORE0"/>
    <n v="2"/>
    <n v="905.47"/>
    <n v="0.2"/>
    <x v="2"/>
    <n v="1810.74"/>
    <x v="183"/>
    <n v="45"/>
    <x v="1"/>
    <x v="183"/>
    <s v="Ohio"/>
    <s v="USA"/>
    <x v="49"/>
    <x v="0"/>
    <x v="0"/>
    <s v="Bridges, Banks and Cummings"/>
    <n v="318.91000000000003"/>
    <n v="114"/>
    <x v="6"/>
    <x v="3"/>
    <s v="Washingtonfurt"/>
    <s v="Flagship"/>
  </r>
  <r>
    <s v="SALE1335"/>
    <x v="401"/>
    <s v="CUST1461"/>
    <s v="PROD63"/>
    <s v="STORE13"/>
    <n v="3"/>
    <n v="217.13"/>
    <n v="0.28000000000000003"/>
    <x v="0"/>
    <n v="651.11"/>
    <x v="341"/>
    <n v="60"/>
    <x v="1"/>
    <x v="337"/>
    <s v="Kansas"/>
    <s v="USA"/>
    <x v="81"/>
    <x v="2"/>
    <x v="18"/>
    <s v="Anderson-Riley"/>
    <n v="266.86"/>
    <n v="458"/>
    <x v="13"/>
    <x v="3"/>
    <s v="Johnsonville"/>
    <s v="Flagship"/>
  </r>
  <r>
    <s v="SALE1336"/>
    <x v="494"/>
    <s v="CUST1389"/>
    <s v="PROD75"/>
    <s v="STORE0"/>
    <n v="3"/>
    <n v="580.45000000000005"/>
    <n v="0"/>
    <x v="1"/>
    <n v="1741.3500000000001"/>
    <x v="335"/>
    <n v="50"/>
    <x v="0"/>
    <x v="331"/>
    <s v="Nebraska"/>
    <s v="USA"/>
    <x v="28"/>
    <x v="4"/>
    <x v="15"/>
    <s v="Poole PLC"/>
    <n v="158.13999999999999"/>
    <n v="82"/>
    <x v="6"/>
    <x v="3"/>
    <s v="Washingtonfurt"/>
    <s v="Flagship"/>
  </r>
  <r>
    <s v="SALE1337"/>
    <x v="58"/>
    <s v="CUST1103"/>
    <s v="PROD4"/>
    <s v="STORE17"/>
    <n v="2"/>
    <n v="892.88"/>
    <n v="0.17"/>
    <x v="1"/>
    <n v="1785.59"/>
    <x v="201"/>
    <n v="21"/>
    <x v="0"/>
    <x v="201"/>
    <s v="Connecticut"/>
    <s v="USA"/>
    <x v="83"/>
    <x v="4"/>
    <x v="14"/>
    <s v="Gonzales-Davis"/>
    <n v="306.45999999999998"/>
    <n v="487"/>
    <x v="1"/>
    <x v="0"/>
    <s v="Bensonhaven"/>
    <s v="Flagship"/>
  </r>
  <r>
    <s v="SALE1338"/>
    <x v="494"/>
    <s v="CUST1091"/>
    <s v="PROD40"/>
    <s v="STORE18"/>
    <n v="2"/>
    <n v="356.28"/>
    <n v="0.11"/>
    <x v="2"/>
    <n v="712.44999999999993"/>
    <x v="157"/>
    <n v="29"/>
    <x v="1"/>
    <x v="157"/>
    <s v="Arizona"/>
    <s v="USA"/>
    <x v="43"/>
    <x v="1"/>
    <x v="1"/>
    <s v="Taylor-Hart"/>
    <n v="38.520000000000003"/>
    <n v="378"/>
    <x v="14"/>
    <x v="3"/>
    <s v="East Stevechester"/>
    <s v="Flagship"/>
  </r>
  <r>
    <s v="SALE1339"/>
    <x v="275"/>
    <s v="CUST1384"/>
    <s v="PROD80"/>
    <s v="STORE2"/>
    <n v="4"/>
    <n v="806.99"/>
    <n v="0.06"/>
    <x v="0"/>
    <n v="3227.9"/>
    <x v="302"/>
    <n v="52"/>
    <x v="1"/>
    <x v="299"/>
    <s v="Iowa"/>
    <s v="USA"/>
    <x v="61"/>
    <x v="3"/>
    <x v="8"/>
    <s v="Allison Ltd"/>
    <n v="143.43"/>
    <n v="58"/>
    <x v="17"/>
    <x v="2"/>
    <s v="North Nancyview"/>
    <s v="Outlet"/>
  </r>
  <r>
    <s v="SALE1340"/>
    <x v="375"/>
    <s v="CUST1439"/>
    <s v="PROD20"/>
    <s v="STORE1"/>
    <n v="3"/>
    <n v="684.22"/>
    <n v="0.09"/>
    <x v="0"/>
    <n v="2052.5699999999997"/>
    <x v="459"/>
    <n v="53"/>
    <x v="0"/>
    <x v="144"/>
    <s v="Michigan"/>
    <s v="USA"/>
    <x v="42"/>
    <x v="0"/>
    <x v="11"/>
    <s v="Soto-Ellis"/>
    <n v="131.51"/>
    <n v="273.49484536082474"/>
    <x v="8"/>
    <x v="0"/>
    <s v="Danielmouth"/>
    <s v="Flagship"/>
  </r>
  <r>
    <s v="SALE1341"/>
    <x v="315"/>
    <s v="CUST1443"/>
    <s v="PROD93"/>
    <s v="STORE7"/>
    <n v="4"/>
    <n v="763.34"/>
    <n v="7.0000000000000007E-2"/>
    <x v="1"/>
    <n v="3053.29"/>
    <x v="13"/>
    <n v="51"/>
    <x v="0"/>
    <x v="13"/>
    <s v="Texas"/>
    <s v="USA"/>
    <x v="47"/>
    <x v="1"/>
    <x v="3"/>
    <s v="Martin LLC"/>
    <n v="377.52"/>
    <n v="485"/>
    <x v="4"/>
    <x v="2"/>
    <s v="Williamsfurt"/>
    <s v="Online"/>
  </r>
  <r>
    <s v="SALE1342"/>
    <x v="102"/>
    <s v="CUST1361"/>
    <s v="PROD50"/>
    <s v="STORE3"/>
    <n v="3"/>
    <n v="721.94"/>
    <n v="0.26"/>
    <x v="0"/>
    <n v="2165.56"/>
    <x v="445"/>
    <n v="64"/>
    <x v="0"/>
    <x v="436"/>
    <s v="Indiana"/>
    <s v="USA"/>
    <x v="57"/>
    <x v="0"/>
    <x v="13"/>
    <s v="Smith-King"/>
    <n v="190.29"/>
    <n v="260"/>
    <x v="0"/>
    <x v="0"/>
    <s v="Hoodberg"/>
    <s v="Outlet"/>
  </r>
  <r>
    <s v="SALE1343"/>
    <x v="100"/>
    <s v="CUST1406"/>
    <s v="PROD97"/>
    <s v="STORE1"/>
    <n v="3"/>
    <n v="760.38"/>
    <n v="0"/>
    <x v="2"/>
    <n v="2281.14"/>
    <x v="81"/>
    <n v="23"/>
    <x v="1"/>
    <x v="82"/>
    <s v="Wisconsin"/>
    <s v="USA"/>
    <x v="0"/>
    <x v="0"/>
    <x v="0"/>
    <s v="Khan LLC"/>
    <n v="245.98"/>
    <n v="471"/>
    <x v="8"/>
    <x v="0"/>
    <s v="Danielmouth"/>
    <s v="Flagship"/>
  </r>
  <r>
    <s v="SALE1344"/>
    <x v="369"/>
    <s v="CUST1298"/>
    <s v="PROD97"/>
    <s v="STORE6"/>
    <n v="3"/>
    <n v="612.53"/>
    <n v="0.21"/>
    <x v="2"/>
    <n v="1837.3799999999999"/>
    <x v="82"/>
    <n v="64"/>
    <x v="0"/>
    <x v="83"/>
    <s v="Maine"/>
    <s v="USA"/>
    <x v="0"/>
    <x v="0"/>
    <x v="0"/>
    <s v="Khan LLC"/>
    <n v="245.98"/>
    <n v="471"/>
    <x v="16"/>
    <x v="3"/>
    <s v="Port Josephberg"/>
    <s v="Online"/>
  </r>
  <r>
    <s v="SALE1345"/>
    <x v="128"/>
    <s v="CUST1041"/>
    <s v="PROD63"/>
    <s v="STORE16"/>
    <n v="3"/>
    <n v="841.37"/>
    <n v="0.28999999999999998"/>
    <x v="1"/>
    <n v="2523.8200000000002"/>
    <x v="94"/>
    <n v="21"/>
    <x v="0"/>
    <x v="95"/>
    <s v="Alaska"/>
    <s v="USA"/>
    <x v="81"/>
    <x v="2"/>
    <x v="18"/>
    <s v="Anderson-Riley"/>
    <n v="266.86"/>
    <n v="458"/>
    <x v="9"/>
    <x v="1"/>
    <s v="New Jimmymouth"/>
    <s v="Flagship"/>
  </r>
  <r>
    <s v="SALE1346"/>
    <x v="394"/>
    <s v="CUST1261"/>
    <s v="PROD48"/>
    <s v="STORE9"/>
    <n v="2"/>
    <n v="636.51"/>
    <n v="0.25"/>
    <x v="0"/>
    <n v="1272.77"/>
    <x v="319"/>
    <n v="27"/>
    <x v="1"/>
    <x v="316"/>
    <s v="Oregon"/>
    <s v="USA"/>
    <x v="70"/>
    <x v="1"/>
    <x v="11"/>
    <s v="Byrd, Stewart and Valdez"/>
    <n v="177.98"/>
    <n v="103"/>
    <x v="11"/>
    <x v="2"/>
    <s v="East Johnstad"/>
    <s v="Flagship"/>
  </r>
  <r>
    <s v="SALE1347"/>
    <x v="616"/>
    <s v="CUST1091"/>
    <s v="PROD45"/>
    <s v="STORE8"/>
    <n v="2"/>
    <n v="732.37"/>
    <n v="0.22"/>
    <x v="2"/>
    <n v="1464.52"/>
    <x v="157"/>
    <n v="29"/>
    <x v="1"/>
    <x v="157"/>
    <s v="Arizona"/>
    <s v="USA"/>
    <x v="49"/>
    <x v="0"/>
    <x v="0"/>
    <s v="Bridges, Banks and Cummings"/>
    <n v="318.91000000000003"/>
    <n v="114"/>
    <x v="2"/>
    <x v="1"/>
    <s v="Thompsonborough"/>
    <s v="Online"/>
  </r>
  <r>
    <s v="SALE1348"/>
    <x v="61"/>
    <s v="CUST1164"/>
    <s v="PROD54"/>
    <s v="STORE16"/>
    <n v="3"/>
    <n v="183.44"/>
    <n v="0.28000000000000003"/>
    <x v="2"/>
    <n v="550.04"/>
    <x v="111"/>
    <n v="39"/>
    <x v="1"/>
    <x v="111"/>
    <s v="Georgia"/>
    <s v="USA"/>
    <x v="59"/>
    <x v="0"/>
    <x v="11"/>
    <s v="Thompson-French"/>
    <n v="434.84"/>
    <n v="185"/>
    <x v="9"/>
    <x v="1"/>
    <s v="New Jimmymouth"/>
    <s v="Flagship"/>
  </r>
  <r>
    <s v="SALE1349"/>
    <x v="297"/>
    <s v="CUST1065"/>
    <s v="PROD11"/>
    <s v="STORE13"/>
    <n v="4"/>
    <n v="898.58"/>
    <n v="0.16"/>
    <x v="1"/>
    <n v="3594.1600000000003"/>
    <x v="10"/>
    <n v="21"/>
    <x v="1"/>
    <x v="10"/>
    <s v="Nevada"/>
    <s v="USA"/>
    <x v="75"/>
    <x v="1"/>
    <x v="11"/>
    <s v="Gibson, Hobbs and Weaver"/>
    <n v="449.4"/>
    <n v="273.49484536082474"/>
    <x v="13"/>
    <x v="3"/>
    <s v="Johnsonville"/>
    <s v="Flagship"/>
  </r>
  <r>
    <s v="SALE1350"/>
    <x v="617"/>
    <s v="CUST1390"/>
    <s v="PROD23"/>
    <s v="STORE2"/>
    <n v="3"/>
    <n v="152.41"/>
    <n v="0.25"/>
    <x v="0"/>
    <n v="456.98"/>
    <x v="358"/>
    <n v="56"/>
    <x v="0"/>
    <x v="353"/>
    <s v="Arkansas"/>
    <s v="USA"/>
    <x v="34"/>
    <x v="4"/>
    <x v="12"/>
    <s v="Moon, Mora and Santos"/>
    <n v="254.04361702127662"/>
    <n v="360"/>
    <x v="17"/>
    <x v="2"/>
    <s v="North Nancyview"/>
    <s v="Outlet"/>
  </r>
  <r>
    <s v="SALE1351"/>
    <x v="618"/>
    <s v="CUST1223"/>
    <s v="PROD92"/>
    <s v="STORE14"/>
    <n v="3"/>
    <n v="972.58"/>
    <n v="0.28000000000000003"/>
    <x v="2"/>
    <n v="2917.46"/>
    <x v="305"/>
    <n v="50"/>
    <x v="0"/>
    <x v="302"/>
    <s v="Iowa"/>
    <s v="USA"/>
    <x v="80"/>
    <x v="3"/>
    <x v="5"/>
    <s v="Green, Powell and Palmer"/>
    <n v="447.43"/>
    <n v="191"/>
    <x v="7"/>
    <x v="2"/>
    <s v="Christopherland"/>
    <s v="Outlet"/>
  </r>
  <r>
    <s v="SALE1352"/>
    <x v="157"/>
    <s v="CUST1466"/>
    <s v="PROD69"/>
    <s v="STORE11"/>
    <n v="4"/>
    <n v="136.4"/>
    <n v="0.04"/>
    <x v="2"/>
    <n v="545.56000000000006"/>
    <x v="219"/>
    <n v="18"/>
    <x v="0"/>
    <x v="219"/>
    <s v="Minnesota"/>
    <s v="USA"/>
    <x v="20"/>
    <x v="4"/>
    <x v="14"/>
    <s v="Fitzpatrick Ltd"/>
    <n v="218.22"/>
    <n v="224"/>
    <x v="19"/>
    <x v="2"/>
    <s v="Lake Michael"/>
    <s v="Online"/>
  </r>
  <r>
    <s v="SALE1353"/>
    <x v="51"/>
    <s v="CUST1400"/>
    <s v="PROD94"/>
    <s v="STORE15"/>
    <n v="1"/>
    <n v="509.63"/>
    <n v="0.27"/>
    <x v="2"/>
    <n v="509.36"/>
    <x v="451"/>
    <n v="57"/>
    <x v="1"/>
    <x v="442"/>
    <s v="Oklahoma"/>
    <s v="USA"/>
    <x v="32"/>
    <x v="2"/>
    <x v="18"/>
    <s v="Hoffman-Williams"/>
    <n v="358.47"/>
    <n v="213"/>
    <x v="10"/>
    <x v="0"/>
    <s v="East Jenniferstad"/>
    <s v="Flagship"/>
  </r>
  <r>
    <s v="SALE1354"/>
    <x v="316"/>
    <s v="CUST1003"/>
    <s v="PROD97"/>
    <s v="STORE3"/>
    <n v="4"/>
    <n v="360.28"/>
    <n v="0.09"/>
    <x v="2"/>
    <n v="1441.03"/>
    <x v="456"/>
    <n v="59"/>
    <x v="1"/>
    <x v="446"/>
    <s v="Ohio"/>
    <s v="USA"/>
    <x v="0"/>
    <x v="0"/>
    <x v="0"/>
    <s v="Khan LLC"/>
    <n v="245.98"/>
    <n v="471"/>
    <x v="0"/>
    <x v="0"/>
    <s v="Hoodberg"/>
    <s v="Outlet"/>
  </r>
  <r>
    <s v="SALE1355"/>
    <x v="126"/>
    <s v="CUST1080"/>
    <s v="PROD89"/>
    <s v="STORE15"/>
    <n v="3"/>
    <n v="882.05"/>
    <n v="0.06"/>
    <x v="1"/>
    <n v="2646.0899999999997"/>
    <x v="52"/>
    <n v="61"/>
    <x v="1"/>
    <x v="52"/>
    <s v="New Mexico"/>
    <s v="USA"/>
    <x v="41"/>
    <x v="2"/>
    <x v="19"/>
    <s v="Taylor-Elliott"/>
    <n v="183.04"/>
    <n v="457"/>
    <x v="10"/>
    <x v="0"/>
    <s v="East Jenniferstad"/>
    <s v="Flagship"/>
  </r>
  <r>
    <s v="SALE1356"/>
    <x v="290"/>
    <s v="CUST1195"/>
    <s v="PROD79"/>
    <s v="STORE8"/>
    <n v="3"/>
    <n v="141.54"/>
    <n v="0.12"/>
    <x v="1"/>
    <n v="424.5"/>
    <x v="418"/>
    <n v="60"/>
    <x v="0"/>
    <x v="409"/>
    <s v="Arizona"/>
    <s v="USA"/>
    <x v="29"/>
    <x v="3"/>
    <x v="16"/>
    <s v="Ramirez-Hanson"/>
    <n v="228.53"/>
    <n v="469"/>
    <x v="2"/>
    <x v="1"/>
    <s v="Thompsonborough"/>
    <s v="Online"/>
  </r>
  <r>
    <s v="SALE1357"/>
    <x v="552"/>
    <s v="CUST1043"/>
    <s v="PROD15"/>
    <s v="STORE4"/>
    <n v="3"/>
    <n v="83.5"/>
    <n v="0.23"/>
    <x v="2"/>
    <n v="250.27"/>
    <x v="276"/>
    <n v="45"/>
    <x v="0"/>
    <x v="275"/>
    <s v="Vermont"/>
    <s v="USA"/>
    <x v="5"/>
    <x v="1"/>
    <x v="5"/>
    <s v="Thomas LLC"/>
    <n v="465.34"/>
    <n v="301"/>
    <x v="5"/>
    <x v="2"/>
    <s v="Port Sharon"/>
    <s v="Online"/>
  </r>
  <r>
    <s v="SALE1358"/>
    <x v="619"/>
    <s v="CUST1123"/>
    <s v="PROD14"/>
    <s v="STORE6"/>
    <n v="2"/>
    <n v="629.73"/>
    <n v="7.0000000000000007E-2"/>
    <x v="1"/>
    <n v="1259.3900000000001"/>
    <x v="329"/>
    <n v="40"/>
    <x v="0"/>
    <x v="325"/>
    <s v="Iowa"/>
    <s v="USA"/>
    <x v="66"/>
    <x v="3"/>
    <x v="6"/>
    <s v="Luna, Anderson and Bowman"/>
    <n v="48.01"/>
    <n v="439"/>
    <x v="16"/>
    <x v="3"/>
    <s v="Port Josephberg"/>
    <s v="Online"/>
  </r>
  <r>
    <s v="SALE1359"/>
    <x v="541"/>
    <s v="CUST1012"/>
    <s v="PROD33"/>
    <s v="STORE6"/>
    <n v="2"/>
    <n v="159.93"/>
    <n v="0.2"/>
    <x v="2"/>
    <n v="319.66000000000003"/>
    <x v="171"/>
    <n v="55"/>
    <x v="1"/>
    <x v="171"/>
    <s v="Kansas"/>
    <s v="USA"/>
    <x v="9"/>
    <x v="3"/>
    <x v="6"/>
    <s v="Weiss-Watson"/>
    <n v="179.77"/>
    <n v="305"/>
    <x v="16"/>
    <x v="3"/>
    <s v="Port Josephberg"/>
    <s v="Online"/>
  </r>
  <r>
    <s v="SALE1360"/>
    <x v="620"/>
    <s v="CUST1012"/>
    <s v="PROD45"/>
    <s v="STORE18"/>
    <n v="1"/>
    <n v="459.89"/>
    <n v="0.18"/>
    <x v="2"/>
    <n v="459.71"/>
    <x v="171"/>
    <n v="55"/>
    <x v="1"/>
    <x v="171"/>
    <s v="Kansas"/>
    <s v="USA"/>
    <x v="49"/>
    <x v="0"/>
    <x v="0"/>
    <s v="Bridges, Banks and Cummings"/>
    <n v="318.91000000000003"/>
    <n v="114"/>
    <x v="14"/>
    <x v="3"/>
    <s v="East Stevechester"/>
    <s v="Flagship"/>
  </r>
  <r>
    <s v="SALE1361"/>
    <x v="486"/>
    <s v="CUST1188"/>
    <s v="PROD33"/>
    <s v="STORE19"/>
    <n v="4"/>
    <n v="885.57"/>
    <n v="0.27"/>
    <x v="0"/>
    <n v="3542.01"/>
    <x v="336"/>
    <n v="42"/>
    <x v="0"/>
    <x v="332"/>
    <s v="New Mexico"/>
    <s v="USA"/>
    <x v="9"/>
    <x v="3"/>
    <x v="6"/>
    <s v="Weiss-Watson"/>
    <n v="179.77"/>
    <n v="305"/>
    <x v="12"/>
    <x v="3"/>
    <s v="Vasquezborough"/>
    <s v="Online"/>
  </r>
  <r>
    <s v="SALE1362"/>
    <x v="146"/>
    <s v="CUST1402"/>
    <s v="PROD54"/>
    <s v="STORE15"/>
    <n v="3"/>
    <n v="789.05"/>
    <n v="0"/>
    <x v="1"/>
    <n v="2367.1499999999996"/>
    <x v="361"/>
    <n v="31"/>
    <x v="0"/>
    <x v="222"/>
    <s v="Mississippi"/>
    <s v="USA"/>
    <x v="59"/>
    <x v="0"/>
    <x v="11"/>
    <s v="Thompson-French"/>
    <n v="434.84"/>
    <n v="185"/>
    <x v="10"/>
    <x v="0"/>
    <s v="East Jenniferstad"/>
    <s v="Flagship"/>
  </r>
  <r>
    <s v="SALE1363"/>
    <x v="313"/>
    <s v="CUST1154"/>
    <s v="PROD66"/>
    <s v="STORE0"/>
    <n v="1"/>
    <n v="570.52"/>
    <n v="0"/>
    <x v="1"/>
    <n v="570.52"/>
    <x v="429"/>
    <n v="35"/>
    <x v="1"/>
    <x v="420"/>
    <s v="Vermont"/>
    <s v="USA"/>
    <x v="73"/>
    <x v="2"/>
    <x v="4"/>
    <s v="Torres, Spencer and Potter"/>
    <n v="340.39"/>
    <n v="177"/>
    <x v="6"/>
    <x v="3"/>
    <s v="Washingtonfurt"/>
    <s v="Flagship"/>
  </r>
  <r>
    <s v="SALE1364"/>
    <x v="302"/>
    <s v="CUST1179"/>
    <s v="PROD27"/>
    <s v="STORE16"/>
    <n v="4"/>
    <n v="310.79000000000002"/>
    <n v="0.22"/>
    <x v="2"/>
    <n v="1242.94"/>
    <x v="447"/>
    <n v="43"/>
    <x v="1"/>
    <x v="438"/>
    <s v="Utah"/>
    <s v="USA"/>
    <x v="16"/>
    <x v="3"/>
    <x v="6"/>
    <s v="Khan, Jones and Paul"/>
    <n v="254.04361702127662"/>
    <n v="378"/>
    <x v="9"/>
    <x v="1"/>
    <s v="New Jimmymouth"/>
    <s v="Flagship"/>
  </r>
  <r>
    <s v="SALE1365"/>
    <x v="234"/>
    <s v="CUST1057"/>
    <s v="PROD68"/>
    <s v="STORE17"/>
    <n v="4"/>
    <n v="255.67"/>
    <n v="0.17"/>
    <x v="0"/>
    <n v="1022.51"/>
    <x v="331"/>
    <n v="43"/>
    <x v="1"/>
    <x v="327"/>
    <s v="Rhode Island"/>
    <s v="USA"/>
    <x v="88"/>
    <x v="3"/>
    <x v="22"/>
    <s v="Wolfe, Ross and Hester"/>
    <n v="243.7"/>
    <n v="130"/>
    <x v="1"/>
    <x v="0"/>
    <s v="Bensonhaven"/>
    <s v="Flagship"/>
  </r>
  <r>
    <s v="SALE1366"/>
    <x v="433"/>
    <s v="CUST1129"/>
    <s v="PROD27"/>
    <s v="STORE16"/>
    <n v="2"/>
    <n v="270.66000000000003"/>
    <n v="0.1"/>
    <x v="2"/>
    <n v="541.22"/>
    <x v="296"/>
    <n v="43"/>
    <x v="1"/>
    <x v="294"/>
    <s v="South Dakota"/>
    <s v="USA"/>
    <x v="16"/>
    <x v="3"/>
    <x v="6"/>
    <s v="Khan, Jones and Paul"/>
    <n v="254.04361702127662"/>
    <n v="378"/>
    <x v="9"/>
    <x v="1"/>
    <s v="New Jimmymouth"/>
    <s v="Flagship"/>
  </r>
  <r>
    <s v="SALE1367"/>
    <x v="62"/>
    <s v="CUST1299"/>
    <s v="PROD23"/>
    <s v="STORE17"/>
    <n v="3"/>
    <n v="373.35"/>
    <n v="0.2"/>
    <x v="2"/>
    <n v="1119.8500000000001"/>
    <x v="460"/>
    <n v="48"/>
    <x v="1"/>
    <x v="448"/>
    <s v="Louisiana"/>
    <s v="USA"/>
    <x v="34"/>
    <x v="4"/>
    <x v="12"/>
    <s v="Moon, Mora and Santos"/>
    <n v="254.04361702127662"/>
    <n v="360"/>
    <x v="1"/>
    <x v="0"/>
    <s v="Bensonhaven"/>
    <s v="Flagship"/>
  </r>
  <r>
    <s v="SALE1368"/>
    <x v="542"/>
    <s v="CUST1036"/>
    <s v="PROD59"/>
    <s v="STORE11"/>
    <n v="2"/>
    <n v="23.58"/>
    <n v="0.02"/>
    <x v="1"/>
    <n v="47.139999999999993"/>
    <x v="355"/>
    <n v="20"/>
    <x v="1"/>
    <x v="350"/>
    <s v="Georgia"/>
    <s v="USA"/>
    <x v="4"/>
    <x v="2"/>
    <x v="4"/>
    <s v="Cline-Mccarthy"/>
    <n v="17.309999999999999"/>
    <n v="399"/>
    <x v="19"/>
    <x v="2"/>
    <s v="Lake Michael"/>
    <s v="Online"/>
  </r>
  <r>
    <s v="SALE1369"/>
    <x v="104"/>
    <s v="CUST1005"/>
    <s v="PROD35"/>
    <s v="STORE7"/>
    <n v="4"/>
    <n v="185.67"/>
    <n v="0.21"/>
    <x v="1"/>
    <n v="742.46999999999991"/>
    <x v="397"/>
    <n v="24"/>
    <x v="0"/>
    <x v="389"/>
    <s v="Oregon"/>
    <s v="USA"/>
    <x v="68"/>
    <x v="3"/>
    <x v="16"/>
    <s v="Jones LLC"/>
    <n v="382.22"/>
    <n v="329"/>
    <x v="4"/>
    <x v="2"/>
    <s v="Williamsfurt"/>
    <s v="Online"/>
  </r>
  <r>
    <s v="SALE1370"/>
    <x v="523"/>
    <s v="CUST1120"/>
    <s v="PROD18"/>
    <s v="STORE13"/>
    <n v="3"/>
    <n v="928.74"/>
    <n v="0.27"/>
    <x v="1"/>
    <n v="2785.9500000000003"/>
    <x v="262"/>
    <n v="44"/>
    <x v="1"/>
    <x v="261"/>
    <s v="Pennsylvania"/>
    <s v="USA"/>
    <x v="97"/>
    <x v="4"/>
    <x v="14"/>
    <s v="Guerra-Hendrix"/>
    <n v="254.04361702127662"/>
    <n v="343"/>
    <x v="13"/>
    <x v="3"/>
    <s v="Johnsonville"/>
    <s v="Flagship"/>
  </r>
  <r>
    <s v="SALE1371"/>
    <x v="163"/>
    <s v="CUST1029"/>
    <s v="PROD84"/>
    <s v="STORE5"/>
    <n v="3"/>
    <n v="923.38"/>
    <n v="7.0000000000000007E-2"/>
    <x v="2"/>
    <n v="2770.0699999999997"/>
    <x v="91"/>
    <n v="54"/>
    <x v="1"/>
    <x v="92"/>
    <s v="California"/>
    <s v="USA"/>
    <x v="94"/>
    <x v="3"/>
    <x v="22"/>
    <s v="Collins-Stephenson"/>
    <n v="388.46"/>
    <n v="208"/>
    <x v="3"/>
    <x v="0"/>
    <s v="New Michaelchester"/>
    <s v="Outlet"/>
  </r>
  <r>
    <s v="SALE1372"/>
    <x v="5"/>
    <s v="CUST1462"/>
    <s v="PROD4"/>
    <s v="STORE9"/>
    <n v="2"/>
    <n v="409.26"/>
    <n v="0.1"/>
    <x v="1"/>
    <n v="818.42"/>
    <x v="151"/>
    <n v="34"/>
    <x v="1"/>
    <x v="151"/>
    <s v="West Virginia"/>
    <s v="USA"/>
    <x v="83"/>
    <x v="4"/>
    <x v="14"/>
    <s v="Gonzales-Davis"/>
    <n v="306.45999999999998"/>
    <n v="487"/>
    <x v="11"/>
    <x v="2"/>
    <s v="East Johnstad"/>
    <s v="Flagship"/>
  </r>
  <r>
    <s v="SALE1373"/>
    <x v="539"/>
    <s v="CUST1254"/>
    <s v="PROD23"/>
    <s v="STORE7"/>
    <n v="2"/>
    <n v="608.46"/>
    <n v="0.16"/>
    <x v="0"/>
    <n v="1216.76"/>
    <x v="461"/>
    <n v="34"/>
    <x v="0"/>
    <x v="449"/>
    <s v="Alaska"/>
    <s v="USA"/>
    <x v="34"/>
    <x v="4"/>
    <x v="12"/>
    <s v="Moon, Mora and Santos"/>
    <n v="254.04361702127662"/>
    <n v="360"/>
    <x v="4"/>
    <x v="2"/>
    <s v="Williamsfurt"/>
    <s v="Online"/>
  </r>
  <r>
    <s v="SALE1374"/>
    <x v="101"/>
    <s v="CUST1212"/>
    <s v="PROD42"/>
    <s v="STORE19"/>
    <n v="4"/>
    <n v="150.47999999999999"/>
    <n v="0.09"/>
    <x v="0"/>
    <n v="601.82999999999993"/>
    <x v="312"/>
    <n v="63"/>
    <x v="1"/>
    <x v="309"/>
    <s v="Washington"/>
    <s v="USA"/>
    <x v="63"/>
    <x v="1"/>
    <x v="11"/>
    <s v="Holmes LLC"/>
    <n v="450.71"/>
    <n v="389"/>
    <x v="12"/>
    <x v="3"/>
    <s v="Vasquezborough"/>
    <s v="Online"/>
  </r>
  <r>
    <s v="SALE1375"/>
    <x v="415"/>
    <s v="CUST1245"/>
    <s v="PROD68"/>
    <s v="STORE14"/>
    <n v="4"/>
    <n v="207.41"/>
    <n v="0.02"/>
    <x v="0"/>
    <n v="829.62"/>
    <x v="425"/>
    <n v="57"/>
    <x v="1"/>
    <x v="416"/>
    <s v="Michigan"/>
    <s v="USA"/>
    <x v="88"/>
    <x v="3"/>
    <x v="22"/>
    <s v="Wolfe, Ross and Hester"/>
    <n v="243.7"/>
    <n v="130"/>
    <x v="7"/>
    <x v="2"/>
    <s v="Christopherland"/>
    <s v="Outlet"/>
  </r>
  <r>
    <s v="SALE1376"/>
    <x v="225"/>
    <s v="CUST1172"/>
    <s v="PROD11"/>
    <s v="STORE6"/>
    <n v="1"/>
    <n v="56.59"/>
    <n v="0.15"/>
    <x v="1"/>
    <n v="56.440000000000005"/>
    <x v="394"/>
    <n v="41"/>
    <x v="1"/>
    <x v="124"/>
    <s v="West Virginia"/>
    <s v="USA"/>
    <x v="75"/>
    <x v="1"/>
    <x v="11"/>
    <s v="Gibson, Hobbs and Weaver"/>
    <n v="449.4"/>
    <n v="273.49484536082474"/>
    <x v="16"/>
    <x v="3"/>
    <s v="Port Josephberg"/>
    <s v="Online"/>
  </r>
  <r>
    <s v="SALE1377"/>
    <x v="228"/>
    <s v="CUST1405"/>
    <s v="PROD39"/>
    <s v="STORE4"/>
    <n v="4"/>
    <n v="995.4"/>
    <n v="0.27"/>
    <x v="0"/>
    <n v="3981.33"/>
    <x v="130"/>
    <n v="18"/>
    <x v="1"/>
    <x v="130"/>
    <s v="Louisiana"/>
    <s v="USA"/>
    <x v="11"/>
    <x v="1"/>
    <x v="10"/>
    <s v="Cummings and Sons"/>
    <n v="326.06"/>
    <n v="301"/>
    <x v="5"/>
    <x v="2"/>
    <s v="Port Sharon"/>
    <s v="Online"/>
  </r>
  <r>
    <s v="SALE1378"/>
    <x v="361"/>
    <s v="CUST1064"/>
    <s v="PROD47"/>
    <s v="STORE12"/>
    <n v="2"/>
    <n v="591.33000000000004"/>
    <n v="0.24"/>
    <x v="0"/>
    <n v="1182.42"/>
    <x v="462"/>
    <n v="33"/>
    <x v="0"/>
    <x v="450"/>
    <s v="Arizona"/>
    <s v="USA"/>
    <x v="44"/>
    <x v="2"/>
    <x v="19"/>
    <s v="Cook Inc"/>
    <n v="254.04361702127662"/>
    <n v="431"/>
    <x v="18"/>
    <x v="0"/>
    <s v="Sabrinatown"/>
    <s v="Online"/>
  </r>
  <r>
    <s v="SALE1379"/>
    <x v="9"/>
    <s v="CUST1378"/>
    <s v="PROD48"/>
    <s v="STORE17"/>
    <n v="2"/>
    <n v="204.89"/>
    <n v="0.24"/>
    <x v="0"/>
    <n v="409.53999999999996"/>
    <x v="73"/>
    <n v="44"/>
    <x v="1"/>
    <x v="74"/>
    <s v="Delaware"/>
    <s v="USA"/>
    <x v="70"/>
    <x v="1"/>
    <x v="11"/>
    <s v="Byrd, Stewart and Valdez"/>
    <n v="177.98"/>
    <n v="103"/>
    <x v="1"/>
    <x v="0"/>
    <s v="Bensonhaven"/>
    <s v="Flagship"/>
  </r>
  <r>
    <s v="SALE1380"/>
    <x v="583"/>
    <s v="CUST1090"/>
    <s v="PROD65"/>
    <s v="STORE14"/>
    <n v="2"/>
    <n v="546.41"/>
    <n v="0.08"/>
    <x v="2"/>
    <n v="1092.74"/>
    <x v="463"/>
    <n v="58"/>
    <x v="1"/>
    <x v="451"/>
    <s v="Louisiana"/>
    <s v="USA"/>
    <x v="15"/>
    <x v="0"/>
    <x v="13"/>
    <s v="Montgomery, Benton and Miller"/>
    <n v="240.63"/>
    <n v="423"/>
    <x v="7"/>
    <x v="2"/>
    <s v="Christopherland"/>
    <s v="Outlet"/>
  </r>
  <r>
    <s v="SALE1381"/>
    <x v="199"/>
    <s v="CUST1056"/>
    <s v="PROD18"/>
    <s v="STORE12"/>
    <n v="4"/>
    <n v="455.49"/>
    <n v="0.17"/>
    <x v="0"/>
    <n v="1821.79"/>
    <x v="2"/>
    <n v="49"/>
    <x v="1"/>
    <x v="2"/>
    <s v="Pennsylvania"/>
    <s v="USA"/>
    <x v="97"/>
    <x v="4"/>
    <x v="14"/>
    <s v="Guerra-Hendrix"/>
    <n v="254.04361702127662"/>
    <n v="343"/>
    <x v="18"/>
    <x v="0"/>
    <s v="Sabrinatown"/>
    <s v="Online"/>
  </r>
  <r>
    <s v="SALE1382"/>
    <x v="621"/>
    <s v="CUST1422"/>
    <s v="PROD10"/>
    <s v="STORE16"/>
    <n v="2"/>
    <n v="700.27"/>
    <n v="0.16"/>
    <x v="0"/>
    <n v="1400.3799999999999"/>
    <x v="291"/>
    <n v="42"/>
    <x v="1"/>
    <x v="289"/>
    <s v="Kansas"/>
    <s v="USA"/>
    <x v="31"/>
    <x v="3"/>
    <x v="8"/>
    <s v="Hamilton Group"/>
    <n v="298.86"/>
    <n v="308"/>
    <x v="9"/>
    <x v="1"/>
    <s v="New Jimmymouth"/>
    <s v="Flagship"/>
  </r>
  <r>
    <s v="SALE1383"/>
    <x v="54"/>
    <s v="CUST1345"/>
    <s v="PROD82"/>
    <s v="STORE17"/>
    <n v="2"/>
    <n v="160.21"/>
    <n v="0.09"/>
    <x v="0"/>
    <n v="320.33000000000004"/>
    <x v="288"/>
    <n v="33"/>
    <x v="0"/>
    <x v="286"/>
    <s v="Oklahoma"/>
    <s v="USA"/>
    <x v="74"/>
    <x v="0"/>
    <x v="13"/>
    <s v="Reese-Watson"/>
    <n v="152.91999999999999"/>
    <n v="281"/>
    <x v="1"/>
    <x v="0"/>
    <s v="Bensonhaven"/>
    <s v="Flagship"/>
  </r>
  <r>
    <s v="SALE1384"/>
    <x v="177"/>
    <s v="CUST1031"/>
    <s v="PROD47"/>
    <s v="STORE11"/>
    <n v="1"/>
    <n v="713.63"/>
    <n v="0.28000000000000003"/>
    <x v="2"/>
    <n v="713.35"/>
    <x v="188"/>
    <n v="41"/>
    <x v="0"/>
    <x v="188"/>
    <s v="Oregon"/>
    <s v="USA"/>
    <x v="44"/>
    <x v="2"/>
    <x v="19"/>
    <s v="Cook Inc"/>
    <n v="254.04361702127662"/>
    <n v="431"/>
    <x v="19"/>
    <x v="2"/>
    <s v="Lake Michael"/>
    <s v="Online"/>
  </r>
  <r>
    <s v="SALE1385"/>
    <x v="21"/>
    <s v="CUST1227"/>
    <s v="PROD93"/>
    <s v="STORE7"/>
    <n v="2"/>
    <n v="224.69"/>
    <n v="0.2"/>
    <x v="2"/>
    <n v="449.18"/>
    <x v="464"/>
    <n v="63"/>
    <x v="1"/>
    <x v="452"/>
    <s v="Kansas"/>
    <s v="USA"/>
    <x v="47"/>
    <x v="1"/>
    <x v="3"/>
    <s v="Martin LLC"/>
    <n v="377.52"/>
    <n v="485"/>
    <x v="4"/>
    <x v="2"/>
    <s v="Williamsfurt"/>
    <s v="Online"/>
  </r>
  <r>
    <s v="SALE1386"/>
    <x v="295"/>
    <s v="CUST1453"/>
    <s v="PROD20"/>
    <s v="STORE14"/>
    <n v="2"/>
    <n v="740.57"/>
    <n v="0.06"/>
    <x v="0"/>
    <n v="1481.0800000000002"/>
    <x v="32"/>
    <n v="62"/>
    <x v="1"/>
    <x v="32"/>
    <s v="Hawaii"/>
    <s v="USA"/>
    <x v="42"/>
    <x v="0"/>
    <x v="11"/>
    <s v="Soto-Ellis"/>
    <n v="131.51"/>
    <n v="273.49484536082474"/>
    <x v="7"/>
    <x v="2"/>
    <s v="Christopherland"/>
    <s v="Outlet"/>
  </r>
  <r>
    <s v="SALE1387"/>
    <x v="297"/>
    <s v="CUST1142"/>
    <s v="PROD11"/>
    <s v="STORE3"/>
    <n v="3"/>
    <n v="250.14"/>
    <n v="0.23"/>
    <x v="1"/>
    <n v="750.18999999999994"/>
    <x v="48"/>
    <n v="37"/>
    <x v="0"/>
    <x v="48"/>
    <s v="Montana"/>
    <s v="USA"/>
    <x v="75"/>
    <x v="1"/>
    <x v="11"/>
    <s v="Gibson, Hobbs and Weaver"/>
    <n v="449.4"/>
    <n v="273.49484536082474"/>
    <x v="0"/>
    <x v="0"/>
    <s v="Hoodberg"/>
    <s v="Outlet"/>
  </r>
  <r>
    <s v="SALE1388"/>
    <x v="622"/>
    <s v="CUST1020"/>
    <s v="PROD98"/>
    <s v="STORE19"/>
    <n v="3"/>
    <n v="34.97"/>
    <n v="0.01"/>
    <x v="0"/>
    <n v="104.89999999999999"/>
    <x v="134"/>
    <n v="59"/>
    <x v="0"/>
    <x v="134"/>
    <s v="Delaware"/>
    <s v="USA"/>
    <x v="24"/>
    <x v="1"/>
    <x v="1"/>
    <s v="Flores-King"/>
    <n v="431.67"/>
    <n v="73"/>
    <x v="12"/>
    <x v="3"/>
    <s v="Vasquezborough"/>
    <s v="Online"/>
  </r>
  <r>
    <s v="SALE1389"/>
    <x v="233"/>
    <s v="CUST1304"/>
    <s v="PROD42"/>
    <s v="STORE16"/>
    <n v="1"/>
    <n v="653.91"/>
    <n v="0.3"/>
    <x v="1"/>
    <n v="653.61"/>
    <x v="234"/>
    <n v="41"/>
    <x v="0"/>
    <x v="233"/>
    <s v="Kansas"/>
    <s v="USA"/>
    <x v="63"/>
    <x v="1"/>
    <x v="11"/>
    <s v="Holmes LLC"/>
    <n v="450.71"/>
    <n v="389"/>
    <x v="9"/>
    <x v="1"/>
    <s v="New Jimmymouth"/>
    <s v="Flagship"/>
  </r>
  <r>
    <s v="SALE1390"/>
    <x v="214"/>
    <s v="CUST1363"/>
    <s v="PROD66"/>
    <s v="STORE3"/>
    <n v="1"/>
    <n v="997.87"/>
    <n v="0.24"/>
    <x v="0"/>
    <n v="997.63"/>
    <x v="400"/>
    <n v="23"/>
    <x v="0"/>
    <x v="392"/>
    <s v="Ohio"/>
    <s v="USA"/>
    <x v="73"/>
    <x v="2"/>
    <x v="4"/>
    <s v="Torres, Spencer and Potter"/>
    <n v="340.39"/>
    <n v="177"/>
    <x v="0"/>
    <x v="0"/>
    <s v="Hoodberg"/>
    <s v="Outlet"/>
  </r>
  <r>
    <s v="SALE1391"/>
    <x v="209"/>
    <s v="CUST1208"/>
    <s v="PROD89"/>
    <s v="STORE14"/>
    <n v="1"/>
    <n v="174.27"/>
    <n v="0.27"/>
    <x v="2"/>
    <n v="174"/>
    <x v="123"/>
    <n v="54"/>
    <x v="0"/>
    <x v="264"/>
    <s v="Louisiana"/>
    <s v="USA"/>
    <x v="41"/>
    <x v="2"/>
    <x v="19"/>
    <s v="Taylor-Elliott"/>
    <n v="183.04"/>
    <n v="457"/>
    <x v="7"/>
    <x v="2"/>
    <s v="Christopherland"/>
    <s v="Outlet"/>
  </r>
  <r>
    <s v="SALE1392"/>
    <x v="623"/>
    <s v="CUST1115"/>
    <s v="PROD49"/>
    <s v="STORE7"/>
    <n v="3"/>
    <n v="847.44"/>
    <n v="0.17"/>
    <x v="0"/>
    <n v="2542.15"/>
    <x v="70"/>
    <n v="53"/>
    <x v="1"/>
    <x v="71"/>
    <s v="North Dakota"/>
    <s v="USA"/>
    <x v="2"/>
    <x v="2"/>
    <x v="2"/>
    <s v="Sullivan and Sons"/>
    <n v="43.29"/>
    <n v="267"/>
    <x v="4"/>
    <x v="2"/>
    <s v="Williamsfurt"/>
    <s v="Online"/>
  </r>
  <r>
    <s v="SALE1393"/>
    <x v="463"/>
    <s v="CUST1428"/>
    <s v="PROD2"/>
    <s v="STORE2"/>
    <n v="1"/>
    <n v="493.45"/>
    <n v="0.09"/>
    <x v="0"/>
    <n v="493.36"/>
    <x v="154"/>
    <n v="27"/>
    <x v="1"/>
    <x v="154"/>
    <s v="Louisiana"/>
    <s v="USA"/>
    <x v="95"/>
    <x v="4"/>
    <x v="21"/>
    <s v="Sims Inc"/>
    <n v="254.04361702127662"/>
    <n v="352"/>
    <x v="17"/>
    <x v="2"/>
    <s v="North Nancyview"/>
    <s v="Outlet"/>
  </r>
  <r>
    <s v="SALE1394"/>
    <x v="85"/>
    <s v="CUST1232"/>
    <s v="PROD62"/>
    <s v="STORE2"/>
    <n v="4"/>
    <n v="111.66"/>
    <n v="0.14000000000000001"/>
    <x v="0"/>
    <n v="446.5"/>
    <x v="307"/>
    <n v="27"/>
    <x v="1"/>
    <x v="304"/>
    <s v="New Jersey"/>
    <s v="USA"/>
    <x v="85"/>
    <x v="1"/>
    <x v="3"/>
    <s v="Murray, Gould and Ware"/>
    <n v="86.42"/>
    <n v="222"/>
    <x v="17"/>
    <x v="2"/>
    <s v="North Nancyview"/>
    <s v="Outlet"/>
  </r>
  <r>
    <s v="SALE1395"/>
    <x v="530"/>
    <s v="CUST1278"/>
    <s v="PROD90"/>
    <s v="STORE11"/>
    <n v="1"/>
    <n v="413.65"/>
    <n v="0.1"/>
    <x v="2"/>
    <n v="413.54999999999995"/>
    <x v="333"/>
    <n v="42"/>
    <x v="1"/>
    <x v="329"/>
    <s v="Rhode Island"/>
    <s v="USA"/>
    <x v="64"/>
    <x v="1"/>
    <x v="11"/>
    <s v="Sharp, Taylor and Rodriguez"/>
    <n v="340.14"/>
    <n v="361"/>
    <x v="19"/>
    <x v="2"/>
    <s v="Lake Michael"/>
    <s v="Online"/>
  </r>
  <r>
    <s v="SALE1396"/>
    <x v="299"/>
    <s v="CUST1475"/>
    <s v="PROD89"/>
    <s v="STORE9"/>
    <n v="1"/>
    <n v="317.14999999999998"/>
    <n v="0.24"/>
    <x v="2"/>
    <n v="316.90999999999997"/>
    <x v="403"/>
    <n v="18"/>
    <x v="1"/>
    <x v="159"/>
    <s v="Vermont"/>
    <s v="USA"/>
    <x v="41"/>
    <x v="2"/>
    <x v="19"/>
    <s v="Taylor-Elliott"/>
    <n v="183.04"/>
    <n v="457"/>
    <x v="11"/>
    <x v="2"/>
    <s v="East Johnstad"/>
    <s v="Flagship"/>
  </r>
  <r>
    <s v="SALE1397"/>
    <x v="498"/>
    <s v="CUST1359"/>
    <s v="PROD88"/>
    <s v="STORE1"/>
    <n v="3"/>
    <n v="642.94000000000005"/>
    <n v="0.05"/>
    <x v="2"/>
    <n v="1928.7700000000002"/>
    <x v="446"/>
    <n v="32"/>
    <x v="0"/>
    <x v="437"/>
    <s v="Kansas"/>
    <s v="USA"/>
    <x v="12"/>
    <x v="0"/>
    <x v="11"/>
    <s v="Olsen-Daniels"/>
    <n v="131.24"/>
    <n v="232"/>
    <x v="8"/>
    <x v="0"/>
    <s v="Danielmouth"/>
    <s v="Flagship"/>
  </r>
  <r>
    <s v="SALE1398"/>
    <x v="145"/>
    <s v="CUST1133"/>
    <s v="PROD57"/>
    <s v="STORE10"/>
    <n v="4"/>
    <n v="559.59"/>
    <n v="0.19"/>
    <x v="2"/>
    <n v="2238.17"/>
    <x v="243"/>
    <n v="62"/>
    <x v="1"/>
    <x v="242"/>
    <s v="Florida"/>
    <s v="USA"/>
    <x v="71"/>
    <x v="0"/>
    <x v="13"/>
    <s v="Atkinson, Camacho and Oliver"/>
    <n v="30.62"/>
    <n v="138"/>
    <x v="15"/>
    <x v="3"/>
    <s v="East Davidville"/>
    <s v="Online"/>
  </r>
  <r>
    <s v="SALE1399"/>
    <x v="624"/>
    <s v="CUST1114"/>
    <s v="PROD29"/>
    <s v="STORE18"/>
    <n v="1"/>
    <n v="758.54"/>
    <n v="0.28999999999999998"/>
    <x v="1"/>
    <n v="758.25"/>
    <x v="282"/>
    <n v="30"/>
    <x v="0"/>
    <x v="281"/>
    <s v="Nevada"/>
    <s v="USA"/>
    <x v="35"/>
    <x v="3"/>
    <x v="6"/>
    <s v="Hoffman Group"/>
    <n v="218.48"/>
    <n v="276"/>
    <x v="14"/>
    <x v="3"/>
    <s v="East Stevechester"/>
    <s v="Flagship"/>
  </r>
  <r>
    <s v="SALE1400"/>
    <x v="42"/>
    <s v="CUST1462"/>
    <s v="PROD80"/>
    <s v="STORE15"/>
    <n v="4"/>
    <n v="643.96"/>
    <n v="0.16"/>
    <x v="1"/>
    <n v="2575.6800000000003"/>
    <x v="151"/>
    <n v="34"/>
    <x v="1"/>
    <x v="151"/>
    <s v="West Virginia"/>
    <s v="USA"/>
    <x v="61"/>
    <x v="3"/>
    <x v="8"/>
    <s v="Allison Ltd"/>
    <n v="143.43"/>
    <n v="58"/>
    <x v="10"/>
    <x v="0"/>
    <s v="East Jenniferstad"/>
    <s v="Flagship"/>
  </r>
  <r>
    <s v="SALE1401"/>
    <x v="507"/>
    <s v="CUST1243"/>
    <s v="PROD24"/>
    <s v="STORE9"/>
    <n v="1"/>
    <n v="882.73"/>
    <n v="0.1"/>
    <x v="0"/>
    <n v="882.63"/>
    <x v="128"/>
    <n v="56"/>
    <x v="1"/>
    <x v="128"/>
    <s v="Texas"/>
    <s v="USA"/>
    <x v="10"/>
    <x v="0"/>
    <x v="9"/>
    <s v="Cook Ltd"/>
    <n v="166.06"/>
    <n v="340"/>
    <x v="11"/>
    <x v="2"/>
    <s v="East Johnstad"/>
    <s v="Flagship"/>
  </r>
  <r>
    <s v="SALE1402"/>
    <x v="38"/>
    <s v="CUST1325"/>
    <s v="PROD91"/>
    <s v="STORE19"/>
    <n v="2"/>
    <n v="600.03"/>
    <n v="0.26"/>
    <x v="1"/>
    <n v="1199.8"/>
    <x v="87"/>
    <n v="60"/>
    <x v="0"/>
    <x v="88"/>
    <s v="Wisconsin"/>
    <s v="USA"/>
    <x v="52"/>
    <x v="4"/>
    <x v="15"/>
    <s v="Smith-Charles"/>
    <n v="438.25"/>
    <n v="496"/>
    <x v="12"/>
    <x v="3"/>
    <s v="Vasquezborough"/>
    <s v="Online"/>
  </r>
  <r>
    <s v="SALE1403"/>
    <x v="625"/>
    <s v="CUST1157"/>
    <s v="PROD54"/>
    <s v="STORE5"/>
    <n v="2"/>
    <n v="628.83000000000004"/>
    <n v="7.0000000000000007E-2"/>
    <x v="1"/>
    <n v="1257.5900000000001"/>
    <x v="330"/>
    <n v="59"/>
    <x v="0"/>
    <x v="326"/>
    <s v="North Dakota"/>
    <s v="USA"/>
    <x v="59"/>
    <x v="0"/>
    <x v="11"/>
    <s v="Thompson-French"/>
    <n v="434.84"/>
    <n v="185"/>
    <x v="3"/>
    <x v="0"/>
    <s v="New Michaelchester"/>
    <s v="Outlet"/>
  </r>
  <r>
    <s v="SALE1404"/>
    <x v="477"/>
    <s v="CUST1175"/>
    <s v="PROD81"/>
    <s v="STORE9"/>
    <n v="3"/>
    <n v="113.87"/>
    <n v="0.21"/>
    <x v="2"/>
    <n v="341.40000000000003"/>
    <x v="142"/>
    <n v="56"/>
    <x v="0"/>
    <x v="142"/>
    <s v="Hawaii"/>
    <s v="USA"/>
    <x v="82"/>
    <x v="0"/>
    <x v="20"/>
    <s v="Robinson-Brown"/>
    <n v="285.54000000000002"/>
    <n v="358"/>
    <x v="11"/>
    <x v="2"/>
    <s v="East Johnstad"/>
    <s v="Flagship"/>
  </r>
  <r>
    <s v="SALE1405"/>
    <x v="626"/>
    <s v="CUST1418"/>
    <s v="PROD72"/>
    <s v="STORE7"/>
    <n v="4"/>
    <n v="282.07"/>
    <n v="0.18"/>
    <x v="1"/>
    <n v="1128.0999999999999"/>
    <x v="304"/>
    <n v="60"/>
    <x v="1"/>
    <x v="301"/>
    <s v="New Hampshire"/>
    <s v="USA"/>
    <x v="18"/>
    <x v="0"/>
    <x v="13"/>
    <s v="Davis PLC"/>
    <n v="477.61"/>
    <n v="300"/>
    <x v="4"/>
    <x v="2"/>
    <s v="Williamsfurt"/>
    <s v="Online"/>
  </r>
  <r>
    <s v="SALE1406"/>
    <x v="63"/>
    <s v="CUST1156"/>
    <s v="PROD54"/>
    <s v="STORE6"/>
    <n v="3"/>
    <n v="676.77"/>
    <n v="0.17"/>
    <x v="1"/>
    <n v="2030.1399999999999"/>
    <x v="306"/>
    <n v="46"/>
    <x v="0"/>
    <x v="303"/>
    <s v="North Dakota"/>
    <s v="USA"/>
    <x v="59"/>
    <x v="0"/>
    <x v="11"/>
    <s v="Thompson-French"/>
    <n v="434.84"/>
    <n v="185"/>
    <x v="16"/>
    <x v="3"/>
    <s v="Port Josephberg"/>
    <s v="Online"/>
  </r>
  <r>
    <s v="SALE1407"/>
    <x v="625"/>
    <s v="CUST1220"/>
    <s v="PROD7"/>
    <s v="STORE16"/>
    <n v="2"/>
    <n v="362.7"/>
    <n v="0.09"/>
    <x v="0"/>
    <n v="725.31"/>
    <x v="232"/>
    <n v="50"/>
    <x v="1"/>
    <x v="231"/>
    <s v="Massachusetts"/>
    <s v="USA"/>
    <x v="84"/>
    <x v="3"/>
    <x v="16"/>
    <s v="Harrell LLC"/>
    <n v="218.86"/>
    <n v="170"/>
    <x v="9"/>
    <x v="1"/>
    <s v="New Jimmymouth"/>
    <s v="Flagship"/>
  </r>
  <r>
    <s v="SALE1408"/>
    <x v="252"/>
    <s v="CUST1135"/>
    <s v="PROD13"/>
    <s v="STORE2"/>
    <n v="1"/>
    <n v="908.5"/>
    <n v="0.2"/>
    <x v="2"/>
    <n v="908.3"/>
    <x v="162"/>
    <n v="33"/>
    <x v="1"/>
    <x v="162"/>
    <s v="Michigan"/>
    <s v="USA"/>
    <x v="26"/>
    <x v="1"/>
    <x v="11"/>
    <s v="Dawson-Perkins"/>
    <n v="242.23"/>
    <n v="453"/>
    <x v="17"/>
    <x v="2"/>
    <s v="North Nancyview"/>
    <s v="Outlet"/>
  </r>
  <r>
    <s v="SALE1409"/>
    <x v="627"/>
    <s v="CUST1067"/>
    <s v="PROD25"/>
    <s v="STORE15"/>
    <n v="2"/>
    <n v="795.37"/>
    <n v="0.2"/>
    <x v="2"/>
    <n v="1590.54"/>
    <x v="100"/>
    <n v="58"/>
    <x v="0"/>
    <x v="101"/>
    <s v="Florida"/>
    <s v="USA"/>
    <x v="60"/>
    <x v="4"/>
    <x v="11"/>
    <s v="Brown and Sons"/>
    <n v="174.02"/>
    <n v="268"/>
    <x v="10"/>
    <x v="0"/>
    <s v="East Jenniferstad"/>
    <s v="Flagship"/>
  </r>
  <r>
    <s v="SALE1410"/>
    <x v="451"/>
    <s v="CUST1144"/>
    <s v="PROD35"/>
    <s v="STORE4"/>
    <n v="2"/>
    <n v="326.85000000000002"/>
    <n v="0.17"/>
    <x v="2"/>
    <n v="653.53000000000009"/>
    <x v="20"/>
    <n v="62"/>
    <x v="1"/>
    <x v="20"/>
    <s v="Nevada"/>
    <s v="USA"/>
    <x v="68"/>
    <x v="3"/>
    <x v="16"/>
    <s v="Jones LLC"/>
    <n v="382.22"/>
    <n v="329"/>
    <x v="5"/>
    <x v="2"/>
    <s v="Port Sharon"/>
    <s v="Online"/>
  </r>
  <r>
    <s v="SALE1411"/>
    <x v="285"/>
    <s v="CUST1350"/>
    <s v="PROD56"/>
    <s v="STORE14"/>
    <n v="3"/>
    <n v="169.43"/>
    <n v="0.19"/>
    <x v="0"/>
    <n v="508.1"/>
    <x v="399"/>
    <n v="26"/>
    <x v="0"/>
    <x v="391"/>
    <s v="Iowa"/>
    <s v="USA"/>
    <x v="6"/>
    <x v="3"/>
    <x v="6"/>
    <s v="Hernandez, Kennedy and Porter"/>
    <n v="461.47"/>
    <n v="190"/>
    <x v="7"/>
    <x v="2"/>
    <s v="Christopherland"/>
    <s v="Outlet"/>
  </r>
  <r>
    <s v="SALE1412"/>
    <x v="106"/>
    <s v="CUST1163"/>
    <s v="PROD83"/>
    <s v="STORE6"/>
    <n v="1"/>
    <n v="254.47"/>
    <n v="0.1"/>
    <x v="0"/>
    <n v="254.37"/>
    <x v="298"/>
    <n v="21"/>
    <x v="0"/>
    <x v="296"/>
    <s v="Illinois"/>
    <s v="USA"/>
    <x v="50"/>
    <x v="2"/>
    <x v="18"/>
    <s v="Butler Group"/>
    <n v="254.04361702127662"/>
    <n v="159"/>
    <x v="16"/>
    <x v="3"/>
    <s v="Port Josephberg"/>
    <s v="Online"/>
  </r>
  <r>
    <s v="SALE1413"/>
    <x v="582"/>
    <s v="CUST1418"/>
    <s v="PROD25"/>
    <s v="STORE16"/>
    <n v="4"/>
    <n v="627.73"/>
    <n v="0.11"/>
    <x v="2"/>
    <n v="2510.81"/>
    <x v="304"/>
    <n v="60"/>
    <x v="1"/>
    <x v="301"/>
    <s v="New Hampshire"/>
    <s v="USA"/>
    <x v="60"/>
    <x v="4"/>
    <x v="11"/>
    <s v="Brown and Sons"/>
    <n v="174.02"/>
    <n v="268"/>
    <x v="9"/>
    <x v="1"/>
    <s v="New Jimmymouth"/>
    <s v="Flagship"/>
  </r>
  <r>
    <s v="SALE1414"/>
    <x v="22"/>
    <s v="CUST1371"/>
    <s v="PROD31"/>
    <s v="STORE19"/>
    <n v="4"/>
    <n v="327.25"/>
    <n v="0.13"/>
    <x v="2"/>
    <n v="1308.8699999999999"/>
    <x v="170"/>
    <n v="21"/>
    <x v="1"/>
    <x v="170"/>
    <s v="New Hampshire"/>
    <s v="USA"/>
    <x v="45"/>
    <x v="0"/>
    <x v="0"/>
    <s v="Nolan-Snow"/>
    <n v="204.39"/>
    <n v="281"/>
    <x v="12"/>
    <x v="3"/>
    <s v="Vasquezborough"/>
    <s v="Online"/>
  </r>
  <r>
    <s v="SALE1415"/>
    <x v="82"/>
    <s v="CUST1145"/>
    <s v="PROD59"/>
    <s v="STORE11"/>
    <n v="4"/>
    <n v="511.43"/>
    <n v="0.18"/>
    <x v="2"/>
    <n v="2045.54"/>
    <x v="279"/>
    <n v="46"/>
    <x v="0"/>
    <x v="278"/>
    <s v="Indiana"/>
    <s v="USA"/>
    <x v="4"/>
    <x v="2"/>
    <x v="4"/>
    <s v="Cline-Mccarthy"/>
    <n v="17.309999999999999"/>
    <n v="399"/>
    <x v="19"/>
    <x v="2"/>
    <s v="Lake Michael"/>
    <s v="Online"/>
  </r>
  <r>
    <s v="SALE1416"/>
    <x v="628"/>
    <s v="CUST1165"/>
    <s v="PROD63"/>
    <s v="STORE17"/>
    <n v="4"/>
    <n v="194.67"/>
    <n v="0.23"/>
    <x v="1"/>
    <n v="778.44999999999993"/>
    <x v="254"/>
    <n v="47"/>
    <x v="1"/>
    <x v="253"/>
    <s v="Illinois"/>
    <s v="USA"/>
    <x v="81"/>
    <x v="2"/>
    <x v="18"/>
    <s v="Anderson-Riley"/>
    <n v="266.86"/>
    <n v="458"/>
    <x v="1"/>
    <x v="0"/>
    <s v="Bensonhaven"/>
    <s v="Flagship"/>
  </r>
  <r>
    <s v="SALE1417"/>
    <x v="288"/>
    <s v="CUST1059"/>
    <s v="PROD23"/>
    <s v="STORE1"/>
    <n v="2"/>
    <n v="54.51"/>
    <n v="7.0000000000000007E-2"/>
    <x v="0"/>
    <n v="108.95"/>
    <x v="356"/>
    <n v="53"/>
    <x v="0"/>
    <x v="351"/>
    <s v="Montana"/>
    <s v="USA"/>
    <x v="34"/>
    <x v="4"/>
    <x v="12"/>
    <s v="Moon, Mora and Santos"/>
    <n v="254.04361702127662"/>
    <n v="360"/>
    <x v="8"/>
    <x v="0"/>
    <s v="Danielmouth"/>
    <s v="Flagship"/>
  </r>
  <r>
    <s v="SALE1418"/>
    <x v="278"/>
    <s v="CUST1076"/>
    <s v="PROD62"/>
    <s v="STORE11"/>
    <n v="4"/>
    <n v="964"/>
    <n v="0.14000000000000001"/>
    <x v="1"/>
    <n v="3855.86"/>
    <x v="135"/>
    <n v="37"/>
    <x v="0"/>
    <x v="135"/>
    <s v="Oklahoma"/>
    <s v="USA"/>
    <x v="85"/>
    <x v="1"/>
    <x v="3"/>
    <s v="Murray, Gould and Ware"/>
    <n v="86.42"/>
    <n v="222"/>
    <x v="19"/>
    <x v="2"/>
    <s v="Lake Michael"/>
    <s v="Online"/>
  </r>
  <r>
    <s v="SALE1419"/>
    <x v="333"/>
    <s v="CUST1040"/>
    <s v="PROD89"/>
    <s v="STORE4"/>
    <n v="1"/>
    <n v="170.12"/>
    <n v="0.26"/>
    <x v="1"/>
    <n v="169.86"/>
    <x v="343"/>
    <n v="50"/>
    <x v="0"/>
    <x v="339"/>
    <s v="Kansas"/>
    <s v="USA"/>
    <x v="41"/>
    <x v="2"/>
    <x v="19"/>
    <s v="Taylor-Elliott"/>
    <n v="183.04"/>
    <n v="457"/>
    <x v="5"/>
    <x v="2"/>
    <s v="Port Sharon"/>
    <s v="Online"/>
  </r>
  <r>
    <s v="SALE1420"/>
    <x v="13"/>
    <s v="CUST1152"/>
    <s v="PROD53"/>
    <s v="STORE19"/>
    <n v="2"/>
    <n v="664.5"/>
    <n v="0.23"/>
    <x v="0"/>
    <n v="1328.77"/>
    <x v="7"/>
    <n v="41"/>
    <x v="1"/>
    <x v="7"/>
    <s v="Missouri"/>
    <s v="USA"/>
    <x v="27"/>
    <x v="4"/>
    <x v="14"/>
    <s v="Hamilton, Woods and Walker"/>
    <n v="386.56"/>
    <n v="125"/>
    <x v="12"/>
    <x v="3"/>
    <s v="Vasquezborough"/>
    <s v="Online"/>
  </r>
  <r>
    <s v="SALE1421"/>
    <x v="494"/>
    <s v="CUST1371"/>
    <s v="PROD45"/>
    <s v="STORE10"/>
    <n v="4"/>
    <n v="557.51"/>
    <n v="0.11"/>
    <x v="0"/>
    <n v="2229.9299999999998"/>
    <x v="170"/>
    <n v="21"/>
    <x v="1"/>
    <x v="170"/>
    <s v="New Hampshire"/>
    <s v="USA"/>
    <x v="49"/>
    <x v="0"/>
    <x v="0"/>
    <s v="Bridges, Banks and Cummings"/>
    <n v="318.91000000000003"/>
    <n v="114"/>
    <x v="15"/>
    <x v="3"/>
    <s v="East Davidville"/>
    <s v="Online"/>
  </r>
  <r>
    <s v="SALE1422"/>
    <x v="185"/>
    <s v="CUST1397"/>
    <s v="PROD90"/>
    <s v="STORE1"/>
    <n v="2"/>
    <n v="410"/>
    <n v="0.13"/>
    <x v="2"/>
    <n v="819.87"/>
    <x v="107"/>
    <n v="62"/>
    <x v="1"/>
    <x v="92"/>
    <s v="Kansas"/>
    <s v="USA"/>
    <x v="64"/>
    <x v="1"/>
    <x v="11"/>
    <s v="Sharp, Taylor and Rodriguez"/>
    <n v="340.14"/>
    <n v="361"/>
    <x v="8"/>
    <x v="0"/>
    <s v="Danielmouth"/>
    <s v="Flagship"/>
  </r>
  <r>
    <s v="SALE1423"/>
    <x v="628"/>
    <s v="CUST1306"/>
    <s v="PROD83"/>
    <s v="STORE5"/>
    <n v="2"/>
    <n v="879.93"/>
    <n v="0.28999999999999998"/>
    <x v="2"/>
    <n v="1759.57"/>
    <x v="406"/>
    <n v="44"/>
    <x v="0"/>
    <x v="397"/>
    <s v="Tennessee"/>
    <s v="USA"/>
    <x v="50"/>
    <x v="2"/>
    <x v="18"/>
    <s v="Butler Group"/>
    <n v="254.04361702127662"/>
    <n v="159"/>
    <x v="3"/>
    <x v="0"/>
    <s v="New Michaelchester"/>
    <s v="Outlet"/>
  </r>
  <r>
    <s v="SALE1424"/>
    <x v="629"/>
    <s v="CUST1007"/>
    <s v="PROD13"/>
    <s v="STORE18"/>
    <n v="1"/>
    <n v="350.58"/>
    <n v="0.03"/>
    <x v="2"/>
    <n v="350.55"/>
    <x v="68"/>
    <n v="29"/>
    <x v="1"/>
    <x v="69"/>
    <s v="West Virginia"/>
    <s v="USA"/>
    <x v="26"/>
    <x v="1"/>
    <x v="11"/>
    <s v="Dawson-Perkins"/>
    <n v="242.23"/>
    <n v="453"/>
    <x v="14"/>
    <x v="3"/>
    <s v="East Stevechester"/>
    <s v="Flagship"/>
  </r>
  <r>
    <s v="SALE1425"/>
    <x v="56"/>
    <s v="CUST1350"/>
    <s v="PROD58"/>
    <s v="STORE3"/>
    <n v="4"/>
    <n v="348.58"/>
    <n v="0.16"/>
    <x v="0"/>
    <n v="1394.1599999999999"/>
    <x v="399"/>
    <n v="26"/>
    <x v="0"/>
    <x v="391"/>
    <s v="Iowa"/>
    <s v="USA"/>
    <x v="87"/>
    <x v="4"/>
    <x v="11"/>
    <s v="Shepherd-Gould"/>
    <n v="113.83"/>
    <n v="485"/>
    <x v="0"/>
    <x v="0"/>
    <s v="Hoodberg"/>
    <s v="Outlet"/>
  </r>
  <r>
    <s v="SALE1426"/>
    <x v="488"/>
    <s v="CUST1459"/>
    <s v="PROD25"/>
    <s v="STORE3"/>
    <n v="3"/>
    <n v="247.66"/>
    <n v="0.02"/>
    <x v="2"/>
    <n v="742.96"/>
    <x v="123"/>
    <n v="29"/>
    <x v="1"/>
    <x v="123"/>
    <s v="South Carolina"/>
    <s v="USA"/>
    <x v="60"/>
    <x v="4"/>
    <x v="11"/>
    <s v="Brown and Sons"/>
    <n v="174.02"/>
    <n v="268"/>
    <x v="0"/>
    <x v="0"/>
    <s v="Hoodberg"/>
    <s v="Outlet"/>
  </r>
  <r>
    <s v="SALE1427"/>
    <x v="313"/>
    <s v="CUST1388"/>
    <s v="PROD39"/>
    <s v="STORE15"/>
    <n v="3"/>
    <n v="836.27"/>
    <n v="0.16"/>
    <x v="0"/>
    <n v="2508.65"/>
    <x v="325"/>
    <n v="53"/>
    <x v="0"/>
    <x v="321"/>
    <s v="Missouri"/>
    <s v="USA"/>
    <x v="11"/>
    <x v="1"/>
    <x v="10"/>
    <s v="Cummings and Sons"/>
    <n v="326.06"/>
    <n v="301"/>
    <x v="10"/>
    <x v="0"/>
    <s v="East Jenniferstad"/>
    <s v="Flagship"/>
  </r>
  <r>
    <s v="SALE1428"/>
    <x v="164"/>
    <s v="CUST1195"/>
    <s v="PROD14"/>
    <s v="STORE10"/>
    <n v="3"/>
    <n v="696.74"/>
    <n v="0.13"/>
    <x v="2"/>
    <n v="2090.09"/>
    <x v="418"/>
    <n v="60"/>
    <x v="0"/>
    <x v="409"/>
    <s v="Arizona"/>
    <s v="USA"/>
    <x v="66"/>
    <x v="3"/>
    <x v="6"/>
    <s v="Luna, Anderson and Bowman"/>
    <n v="48.01"/>
    <n v="439"/>
    <x v="15"/>
    <x v="3"/>
    <s v="East Davidville"/>
    <s v="Online"/>
  </r>
  <r>
    <s v="SALE1429"/>
    <x v="391"/>
    <s v="CUST1245"/>
    <s v="PROD94"/>
    <s v="STORE13"/>
    <n v="2"/>
    <n v="822.59"/>
    <n v="0.22"/>
    <x v="1"/>
    <n v="1644.96"/>
    <x v="425"/>
    <n v="57"/>
    <x v="1"/>
    <x v="416"/>
    <s v="Michigan"/>
    <s v="USA"/>
    <x v="32"/>
    <x v="2"/>
    <x v="18"/>
    <s v="Hoffman-Williams"/>
    <n v="358.47"/>
    <n v="213"/>
    <x v="13"/>
    <x v="3"/>
    <s v="Johnsonville"/>
    <s v="Flagship"/>
  </r>
  <r>
    <s v="SALE1430"/>
    <x v="453"/>
    <s v="CUST1222"/>
    <s v="PROD79"/>
    <s v="STORE2"/>
    <n v="1"/>
    <n v="462.23"/>
    <n v="0.3"/>
    <x v="1"/>
    <n v="461.93"/>
    <x v="247"/>
    <n v="35"/>
    <x v="0"/>
    <x v="246"/>
    <s v="New Mexico"/>
    <s v="USA"/>
    <x v="29"/>
    <x v="3"/>
    <x v="16"/>
    <s v="Ramirez-Hanson"/>
    <n v="228.53"/>
    <n v="469"/>
    <x v="17"/>
    <x v="2"/>
    <s v="North Nancyview"/>
    <s v="Outlet"/>
  </r>
  <r>
    <s v="SALE1431"/>
    <x v="332"/>
    <s v="CUST1447"/>
    <s v="PROD42"/>
    <s v="STORE17"/>
    <n v="1"/>
    <n v="361.09"/>
    <n v="0.06"/>
    <x v="1"/>
    <n v="361.03"/>
    <x v="465"/>
    <n v="45"/>
    <x v="0"/>
    <x v="453"/>
    <s v="North Carolina"/>
    <s v="USA"/>
    <x v="63"/>
    <x v="1"/>
    <x v="11"/>
    <s v="Holmes LLC"/>
    <n v="450.71"/>
    <n v="389"/>
    <x v="1"/>
    <x v="0"/>
    <s v="Bensonhaven"/>
    <s v="Flagship"/>
  </r>
  <r>
    <s v="SALE1432"/>
    <x v="463"/>
    <s v="CUST1383"/>
    <s v="PROD73"/>
    <s v="STORE19"/>
    <n v="3"/>
    <n v="59.37"/>
    <n v="0.03"/>
    <x v="1"/>
    <n v="178.07999999999998"/>
    <x v="278"/>
    <n v="27"/>
    <x v="1"/>
    <x v="277"/>
    <s v="South Carolina"/>
    <s v="USA"/>
    <x v="78"/>
    <x v="0"/>
    <x v="0"/>
    <s v="French Ltd"/>
    <n v="107.06"/>
    <n v="359"/>
    <x v="12"/>
    <x v="3"/>
    <s v="Vasquezborough"/>
    <s v="Online"/>
  </r>
  <r>
    <s v="SALE1433"/>
    <x v="165"/>
    <s v="CUST1036"/>
    <s v="PROD40"/>
    <s v="STORE1"/>
    <n v="3"/>
    <n v="765.21"/>
    <n v="0.14000000000000001"/>
    <x v="2"/>
    <n v="2295.4900000000002"/>
    <x v="355"/>
    <n v="20"/>
    <x v="1"/>
    <x v="350"/>
    <s v="Georgia"/>
    <s v="USA"/>
    <x v="43"/>
    <x v="1"/>
    <x v="1"/>
    <s v="Taylor-Hart"/>
    <n v="38.520000000000003"/>
    <n v="378"/>
    <x v="8"/>
    <x v="0"/>
    <s v="Danielmouth"/>
    <s v="Flagship"/>
  </r>
  <r>
    <s v="SALE1434"/>
    <x v="469"/>
    <s v="CUST1243"/>
    <s v="PROD32"/>
    <s v="STORE12"/>
    <n v="4"/>
    <n v="303.56"/>
    <n v="0.2"/>
    <x v="2"/>
    <n v="1214.04"/>
    <x v="128"/>
    <n v="56"/>
    <x v="1"/>
    <x v="128"/>
    <s v="Texas"/>
    <s v="USA"/>
    <x v="79"/>
    <x v="2"/>
    <x v="18"/>
    <s v="Griffin Ltd"/>
    <n v="283.83"/>
    <n v="244"/>
    <x v="18"/>
    <x v="0"/>
    <s v="Sabrinatown"/>
    <s v="Online"/>
  </r>
  <r>
    <s v="SALE1435"/>
    <x v="559"/>
    <s v="CUST1443"/>
    <s v="PROD27"/>
    <s v="STORE0"/>
    <n v="1"/>
    <n v="640.92999999999995"/>
    <n v="0.19"/>
    <x v="1"/>
    <n v="640.7399999999999"/>
    <x v="13"/>
    <n v="51"/>
    <x v="0"/>
    <x v="13"/>
    <s v="Texas"/>
    <s v="USA"/>
    <x v="16"/>
    <x v="3"/>
    <x v="6"/>
    <s v="Khan, Jones and Paul"/>
    <n v="254.04361702127662"/>
    <n v="378"/>
    <x v="6"/>
    <x v="3"/>
    <s v="Washingtonfurt"/>
    <s v="Flagship"/>
  </r>
  <r>
    <s v="SALE1436"/>
    <x v="630"/>
    <s v="CUST1174"/>
    <s v="PROD86"/>
    <s v="STORE10"/>
    <n v="2"/>
    <n v="611.25"/>
    <n v="0.22"/>
    <x v="0"/>
    <n v="1222.28"/>
    <x v="466"/>
    <n v="26"/>
    <x v="1"/>
    <x v="454"/>
    <s v="Vermont"/>
    <s v="USA"/>
    <x v="56"/>
    <x v="3"/>
    <x v="8"/>
    <s v="Taylor, Dodson and Johnston"/>
    <n v="176.07"/>
    <n v="82"/>
    <x v="15"/>
    <x v="3"/>
    <s v="East Davidville"/>
    <s v="Online"/>
  </r>
  <r>
    <s v="SALE1437"/>
    <x v="131"/>
    <s v="CUST1461"/>
    <s v="PROD66"/>
    <s v="STORE1"/>
    <n v="1"/>
    <n v="209.93"/>
    <n v="0.21"/>
    <x v="0"/>
    <n v="209.72"/>
    <x v="341"/>
    <n v="60"/>
    <x v="1"/>
    <x v="337"/>
    <s v="Kansas"/>
    <s v="USA"/>
    <x v="73"/>
    <x v="2"/>
    <x v="4"/>
    <s v="Torres, Spencer and Potter"/>
    <n v="340.39"/>
    <n v="177"/>
    <x v="8"/>
    <x v="0"/>
    <s v="Danielmouth"/>
    <s v="Flagship"/>
  </r>
  <r>
    <s v="SALE1438"/>
    <x v="597"/>
    <s v="CUST1110"/>
    <s v="PROD99"/>
    <s v="STORE10"/>
    <n v="3"/>
    <n v="130.38999999999999"/>
    <n v="0.24"/>
    <x v="1"/>
    <n v="390.92999999999995"/>
    <x v="405"/>
    <n v="40"/>
    <x v="1"/>
    <x v="396"/>
    <s v="Maryland"/>
    <s v="USA"/>
    <x v="8"/>
    <x v="3"/>
    <x v="8"/>
    <s v="Campbell Ltd"/>
    <n v="201.41"/>
    <n v="146"/>
    <x v="15"/>
    <x v="3"/>
    <s v="East Davidville"/>
    <s v="Online"/>
  </r>
  <r>
    <s v="SALE1439"/>
    <x v="302"/>
    <s v="CUST1291"/>
    <s v="PROD93"/>
    <s v="STORE7"/>
    <n v="2"/>
    <n v="846.18"/>
    <n v="0.1"/>
    <x v="2"/>
    <n v="1692.26"/>
    <x v="467"/>
    <n v="40"/>
    <x v="1"/>
    <x v="455"/>
    <s v="Missouri"/>
    <s v="USA"/>
    <x v="47"/>
    <x v="1"/>
    <x v="3"/>
    <s v="Martin LLC"/>
    <n v="377.52"/>
    <n v="485"/>
    <x v="4"/>
    <x v="2"/>
    <s v="Williamsfurt"/>
    <s v="Online"/>
  </r>
  <r>
    <s v="SALE1440"/>
    <x v="14"/>
    <s v="CUST1354"/>
    <s v="PROD70"/>
    <s v="STORE14"/>
    <n v="2"/>
    <n v="424.53"/>
    <n v="0.14000000000000001"/>
    <x v="2"/>
    <n v="848.92"/>
    <x v="366"/>
    <n v="38"/>
    <x v="0"/>
    <x v="359"/>
    <s v="Connecticut"/>
    <s v="USA"/>
    <x v="7"/>
    <x v="3"/>
    <x v="7"/>
    <s v="Duran Group"/>
    <n v="138.05000000000001"/>
    <n v="89"/>
    <x v="7"/>
    <x v="2"/>
    <s v="Christopherland"/>
    <s v="Outlet"/>
  </r>
  <r>
    <s v="SALE1441"/>
    <x v="401"/>
    <s v="CUST1258"/>
    <s v="PROD88"/>
    <s v="STORE14"/>
    <n v="4"/>
    <n v="450.42"/>
    <n v="0.08"/>
    <x v="2"/>
    <n v="1801.6000000000001"/>
    <x v="468"/>
    <n v="24"/>
    <x v="1"/>
    <x v="456"/>
    <s v="Texas"/>
    <s v="USA"/>
    <x v="12"/>
    <x v="0"/>
    <x v="11"/>
    <s v="Olsen-Daniels"/>
    <n v="131.24"/>
    <n v="232"/>
    <x v="7"/>
    <x v="2"/>
    <s v="Christopherland"/>
    <s v="Outlet"/>
  </r>
  <r>
    <s v="SALE1442"/>
    <x v="534"/>
    <s v="CUST1156"/>
    <s v="PROD26"/>
    <s v="STORE9"/>
    <n v="4"/>
    <n v="896.91"/>
    <n v="0.1"/>
    <x v="0"/>
    <n v="3587.54"/>
    <x v="306"/>
    <n v="46"/>
    <x v="0"/>
    <x v="303"/>
    <s v="North Dakota"/>
    <s v="USA"/>
    <x v="33"/>
    <x v="1"/>
    <x v="1"/>
    <s v="Reed-Schmidt"/>
    <n v="322.41000000000003"/>
    <n v="213"/>
    <x v="11"/>
    <x v="2"/>
    <s v="East Johnstad"/>
    <s v="Flagship"/>
  </r>
  <r>
    <s v="SALE1443"/>
    <x v="631"/>
    <s v="CUST1485"/>
    <s v="PROD97"/>
    <s v="STORE10"/>
    <n v="3"/>
    <n v="679.38"/>
    <n v="0.3"/>
    <x v="2"/>
    <n v="2037.84"/>
    <x v="143"/>
    <n v="46"/>
    <x v="1"/>
    <x v="143"/>
    <s v="Virginia"/>
    <s v="USA"/>
    <x v="0"/>
    <x v="0"/>
    <x v="0"/>
    <s v="Khan LLC"/>
    <n v="245.98"/>
    <n v="471"/>
    <x v="15"/>
    <x v="3"/>
    <s v="East Davidville"/>
    <s v="Online"/>
  </r>
  <r>
    <s v="SALE1444"/>
    <x v="506"/>
    <s v="CUST1016"/>
    <s v="PROD80"/>
    <s v="STORE16"/>
    <n v="3"/>
    <n v="483.63"/>
    <n v="0"/>
    <x v="0"/>
    <n v="1450.8899999999999"/>
    <x v="6"/>
    <n v="24"/>
    <x v="1"/>
    <x v="6"/>
    <s v="Pennsylvania"/>
    <s v="USA"/>
    <x v="61"/>
    <x v="3"/>
    <x v="8"/>
    <s v="Allison Ltd"/>
    <n v="143.43"/>
    <n v="58"/>
    <x v="9"/>
    <x v="1"/>
    <s v="New Jimmymouth"/>
    <s v="Flagship"/>
  </r>
  <r>
    <s v="SALE1445"/>
    <x v="549"/>
    <s v="CUST1030"/>
    <s v="PROD39"/>
    <s v="STORE0"/>
    <n v="3"/>
    <n v="158.27000000000001"/>
    <n v="0.24"/>
    <x v="2"/>
    <n v="474.57000000000005"/>
    <x v="452"/>
    <n v="64"/>
    <x v="1"/>
    <x v="443"/>
    <s v="Pennsylvania"/>
    <s v="USA"/>
    <x v="11"/>
    <x v="1"/>
    <x v="10"/>
    <s v="Cummings and Sons"/>
    <n v="326.06"/>
    <n v="301"/>
    <x v="6"/>
    <x v="3"/>
    <s v="Washingtonfurt"/>
    <s v="Flagship"/>
  </r>
  <r>
    <s v="SALE1446"/>
    <x v="543"/>
    <s v="CUST1115"/>
    <s v="PROD2"/>
    <s v="STORE15"/>
    <n v="4"/>
    <n v="601.5"/>
    <n v="0.18"/>
    <x v="0"/>
    <n v="2405.8200000000002"/>
    <x v="70"/>
    <n v="53"/>
    <x v="1"/>
    <x v="71"/>
    <s v="North Dakota"/>
    <s v="USA"/>
    <x v="95"/>
    <x v="4"/>
    <x v="21"/>
    <s v="Sims Inc"/>
    <n v="254.04361702127662"/>
    <n v="352"/>
    <x v="10"/>
    <x v="0"/>
    <s v="East Jenniferstad"/>
    <s v="Flagship"/>
  </r>
  <r>
    <s v="SALE1447"/>
    <x v="326"/>
    <s v="CUST1069"/>
    <s v="PROD31"/>
    <s v="STORE18"/>
    <n v="2"/>
    <n v="46.39"/>
    <n v="7.0000000000000007E-2"/>
    <x v="0"/>
    <n v="92.710000000000008"/>
    <x v="181"/>
    <n v="24"/>
    <x v="1"/>
    <x v="181"/>
    <s v="New Jersey"/>
    <s v="USA"/>
    <x v="45"/>
    <x v="0"/>
    <x v="0"/>
    <s v="Nolan-Snow"/>
    <n v="204.39"/>
    <n v="281"/>
    <x v="14"/>
    <x v="3"/>
    <s v="East Stevechester"/>
    <s v="Flagship"/>
  </r>
  <r>
    <s v="SALE1448"/>
    <x v="92"/>
    <s v="CUST1119"/>
    <s v="PROD82"/>
    <s v="STORE8"/>
    <n v="4"/>
    <n v="892.28"/>
    <n v="0.23"/>
    <x v="0"/>
    <n v="3568.89"/>
    <x v="96"/>
    <n v="40"/>
    <x v="0"/>
    <x v="97"/>
    <s v="Tennessee"/>
    <s v="USA"/>
    <x v="74"/>
    <x v="0"/>
    <x v="13"/>
    <s v="Reese-Watson"/>
    <n v="152.91999999999999"/>
    <n v="281"/>
    <x v="2"/>
    <x v="1"/>
    <s v="Thompsonborough"/>
    <s v="Online"/>
  </r>
  <r>
    <s v="SALE1449"/>
    <x v="143"/>
    <s v="CUST1221"/>
    <s v="PROD10"/>
    <s v="STORE7"/>
    <n v="2"/>
    <n v="164.23"/>
    <n v="0.17"/>
    <x v="0"/>
    <n v="328.28999999999996"/>
    <x v="69"/>
    <n v="38"/>
    <x v="0"/>
    <x v="70"/>
    <s v="Georgia"/>
    <s v="USA"/>
    <x v="31"/>
    <x v="3"/>
    <x v="8"/>
    <s v="Hamilton Group"/>
    <n v="298.86"/>
    <n v="308"/>
    <x v="4"/>
    <x v="2"/>
    <s v="Williamsfurt"/>
    <s v="Online"/>
  </r>
  <r>
    <s v="SALE1450"/>
    <x v="632"/>
    <s v="CUST1452"/>
    <s v="PROD9"/>
    <s v="STORE7"/>
    <n v="1"/>
    <n v="484.23"/>
    <n v="0.12"/>
    <x v="2"/>
    <n v="484.11"/>
    <x v="338"/>
    <n v="60"/>
    <x v="1"/>
    <x v="334"/>
    <s v="Mississippi"/>
    <s v="USA"/>
    <x v="93"/>
    <x v="0"/>
    <x v="13"/>
    <s v="Hill PLC"/>
    <n v="495.72"/>
    <n v="323"/>
    <x v="4"/>
    <x v="2"/>
    <s v="Williamsfurt"/>
    <s v="Online"/>
  </r>
  <r>
    <s v="SALE1451"/>
    <x v="613"/>
    <s v="CUST1005"/>
    <s v="PROD35"/>
    <s v="STORE18"/>
    <n v="3"/>
    <n v="341.51"/>
    <n v="0.22"/>
    <x v="2"/>
    <n v="1024.31"/>
    <x v="397"/>
    <n v="24"/>
    <x v="0"/>
    <x v="389"/>
    <s v="Oregon"/>
    <s v="USA"/>
    <x v="68"/>
    <x v="3"/>
    <x v="16"/>
    <s v="Jones LLC"/>
    <n v="382.22"/>
    <n v="329"/>
    <x v="14"/>
    <x v="3"/>
    <s v="East Stevechester"/>
    <s v="Flagship"/>
  </r>
  <r>
    <s v="SALE1452"/>
    <x v="612"/>
    <s v="CUST1109"/>
    <s v="PROD98"/>
    <s v="STORE13"/>
    <n v="3"/>
    <n v="758.87"/>
    <n v="0.11"/>
    <x v="1"/>
    <n v="2276.5"/>
    <x v="421"/>
    <n v="27"/>
    <x v="0"/>
    <x v="412"/>
    <s v="West Virginia"/>
    <s v="USA"/>
    <x v="24"/>
    <x v="1"/>
    <x v="1"/>
    <s v="Flores-King"/>
    <n v="431.67"/>
    <n v="73"/>
    <x v="13"/>
    <x v="3"/>
    <s v="Johnsonville"/>
    <s v="Flagship"/>
  </r>
  <r>
    <s v="SALE1453"/>
    <x v="375"/>
    <s v="CUST1470"/>
    <s v="PROD56"/>
    <s v="STORE12"/>
    <n v="3"/>
    <n v="560.52"/>
    <n v="0.17"/>
    <x v="0"/>
    <n v="1681.3899999999999"/>
    <x v="44"/>
    <n v="21"/>
    <x v="1"/>
    <x v="44"/>
    <s v="New Hampshire"/>
    <s v="USA"/>
    <x v="6"/>
    <x v="3"/>
    <x v="6"/>
    <s v="Hernandez, Kennedy and Porter"/>
    <n v="461.47"/>
    <n v="190"/>
    <x v="18"/>
    <x v="0"/>
    <s v="Sabrinatown"/>
    <s v="Online"/>
  </r>
  <r>
    <s v="SALE1454"/>
    <x v="70"/>
    <s v="CUST1351"/>
    <s v="PROD96"/>
    <s v="STORE17"/>
    <n v="2"/>
    <n v="977.18"/>
    <n v="0.19"/>
    <x v="0"/>
    <n v="1954.1699999999998"/>
    <x v="376"/>
    <n v="25"/>
    <x v="1"/>
    <x v="369"/>
    <s v="Nebraska"/>
    <s v="USA"/>
    <x v="99"/>
    <x v="4"/>
    <x v="21"/>
    <s v="Phillips and Sons"/>
    <n v="358.47"/>
    <n v="143"/>
    <x v="1"/>
    <x v="0"/>
    <s v="Bensonhaven"/>
    <s v="Flagship"/>
  </r>
  <r>
    <s v="SALE1455"/>
    <x v="171"/>
    <s v="CUST1236"/>
    <s v="PROD16"/>
    <s v="STORE14"/>
    <n v="4"/>
    <n v="761.35"/>
    <n v="0.08"/>
    <x v="0"/>
    <n v="3045.32"/>
    <x v="469"/>
    <n v="42"/>
    <x v="1"/>
    <x v="457"/>
    <s v="Virginia"/>
    <s v="USA"/>
    <x v="30"/>
    <x v="2"/>
    <x v="17"/>
    <s v="Erickson-Green"/>
    <n v="337.42"/>
    <n v="256"/>
    <x v="7"/>
    <x v="2"/>
    <s v="Christopherland"/>
    <s v="Outlet"/>
  </r>
  <r>
    <s v="SALE1456"/>
    <x v="584"/>
    <s v="CUST1179"/>
    <s v="PROD67"/>
    <s v="STORE18"/>
    <n v="2"/>
    <n v="947.56"/>
    <n v="0.02"/>
    <x v="2"/>
    <n v="1895.1"/>
    <x v="447"/>
    <n v="43"/>
    <x v="1"/>
    <x v="438"/>
    <s v="Utah"/>
    <s v="USA"/>
    <x v="22"/>
    <x v="1"/>
    <x v="11"/>
    <s v="Flores-Davis"/>
    <n v="349.17"/>
    <n v="476"/>
    <x v="14"/>
    <x v="3"/>
    <s v="East Stevechester"/>
    <s v="Flagship"/>
  </r>
  <r>
    <s v="SALE1457"/>
    <x v="186"/>
    <s v="CUST1238"/>
    <s v="PROD43"/>
    <s v="STORE18"/>
    <n v="4"/>
    <n v="975.47"/>
    <n v="0.04"/>
    <x v="0"/>
    <n v="3901.84"/>
    <x v="470"/>
    <n v="40"/>
    <x v="0"/>
    <x v="458"/>
    <s v="West Virginia"/>
    <s v="USA"/>
    <x v="19"/>
    <x v="1"/>
    <x v="3"/>
    <s v="Robinson Inc"/>
    <n v="253.33"/>
    <n v="266"/>
    <x v="14"/>
    <x v="3"/>
    <s v="East Stevechester"/>
    <s v="Flagship"/>
  </r>
  <r>
    <s v="SALE1458"/>
    <x v="134"/>
    <s v="CUST1477"/>
    <s v="PROD13"/>
    <s v="STORE9"/>
    <n v="3"/>
    <n v="769.06"/>
    <n v="0.23"/>
    <x v="2"/>
    <n v="2306.9499999999998"/>
    <x v="290"/>
    <n v="41"/>
    <x v="1"/>
    <x v="288"/>
    <s v="Kansas"/>
    <s v="USA"/>
    <x v="26"/>
    <x v="1"/>
    <x v="11"/>
    <s v="Dawson-Perkins"/>
    <n v="242.23"/>
    <n v="453"/>
    <x v="11"/>
    <x v="2"/>
    <s v="East Johnstad"/>
    <s v="Flagship"/>
  </r>
  <r>
    <s v="SALE1459"/>
    <x v="308"/>
    <s v="CUST1486"/>
    <s v="PROD39"/>
    <s v="STORE2"/>
    <n v="3"/>
    <n v="824.75"/>
    <n v="0.23"/>
    <x v="0"/>
    <n v="2474.02"/>
    <x v="369"/>
    <n v="22"/>
    <x v="1"/>
    <x v="362"/>
    <s v="Vermont"/>
    <s v="USA"/>
    <x v="11"/>
    <x v="1"/>
    <x v="10"/>
    <s v="Cummings and Sons"/>
    <n v="326.06"/>
    <n v="301"/>
    <x v="17"/>
    <x v="2"/>
    <s v="North Nancyview"/>
    <s v="Outlet"/>
  </r>
  <r>
    <s v="SALE1460"/>
    <x v="270"/>
    <s v="CUST1401"/>
    <s v="PROD68"/>
    <s v="STORE4"/>
    <n v="2"/>
    <n v="821.35"/>
    <n v="0.11"/>
    <x v="1"/>
    <n v="1642.5900000000001"/>
    <x v="122"/>
    <n v="51"/>
    <x v="1"/>
    <x v="122"/>
    <s v="Nevada"/>
    <s v="USA"/>
    <x v="88"/>
    <x v="3"/>
    <x v="22"/>
    <s v="Wolfe, Ross and Hester"/>
    <n v="243.7"/>
    <n v="130"/>
    <x v="5"/>
    <x v="2"/>
    <s v="Port Sharon"/>
    <s v="Online"/>
  </r>
  <r>
    <s v="SALE1461"/>
    <x v="122"/>
    <s v="CUST1405"/>
    <s v="PROD13"/>
    <s v="STORE10"/>
    <n v="1"/>
    <n v="120.57"/>
    <n v="0.06"/>
    <x v="1"/>
    <n v="120.50999999999999"/>
    <x v="130"/>
    <n v="18"/>
    <x v="1"/>
    <x v="130"/>
    <s v="Louisiana"/>
    <s v="USA"/>
    <x v="26"/>
    <x v="1"/>
    <x v="11"/>
    <s v="Dawson-Perkins"/>
    <n v="242.23"/>
    <n v="453"/>
    <x v="15"/>
    <x v="3"/>
    <s v="East Davidville"/>
    <s v="Online"/>
  </r>
  <r>
    <s v="SALE1462"/>
    <x v="269"/>
    <s v="CUST1335"/>
    <s v="PROD89"/>
    <s v="STORE1"/>
    <n v="1"/>
    <n v="122.27"/>
    <n v="0.26"/>
    <x v="1"/>
    <n v="122.00999999999999"/>
    <x v="41"/>
    <n v="37"/>
    <x v="0"/>
    <x v="41"/>
    <s v="North Carolina"/>
    <s v="USA"/>
    <x v="41"/>
    <x v="2"/>
    <x v="19"/>
    <s v="Taylor-Elliott"/>
    <n v="183.04"/>
    <n v="457"/>
    <x v="8"/>
    <x v="0"/>
    <s v="Danielmouth"/>
    <s v="Flagship"/>
  </r>
  <r>
    <s v="SALE1463"/>
    <x v="271"/>
    <s v="CUST1170"/>
    <s v="PROD26"/>
    <s v="STORE2"/>
    <n v="2"/>
    <n v="182.89"/>
    <n v="0.11"/>
    <x v="0"/>
    <n v="365.66999999999996"/>
    <x v="165"/>
    <n v="18"/>
    <x v="0"/>
    <x v="165"/>
    <s v="Missouri"/>
    <s v="USA"/>
    <x v="33"/>
    <x v="1"/>
    <x v="1"/>
    <s v="Reed-Schmidt"/>
    <n v="322.41000000000003"/>
    <n v="213"/>
    <x v="17"/>
    <x v="2"/>
    <s v="North Nancyview"/>
    <s v="Outlet"/>
  </r>
  <r>
    <s v="SALE1464"/>
    <x v="254"/>
    <s v="CUST1371"/>
    <s v="PROD46"/>
    <s v="STORE4"/>
    <n v="1"/>
    <n v="695.26"/>
    <n v="0.23"/>
    <x v="1"/>
    <n v="695.03"/>
    <x v="170"/>
    <n v="21"/>
    <x v="1"/>
    <x v="170"/>
    <s v="New Hampshire"/>
    <s v="USA"/>
    <x v="54"/>
    <x v="4"/>
    <x v="21"/>
    <s v="Kelly, Smith and Perez"/>
    <n v="167.34"/>
    <n v="296"/>
    <x v="5"/>
    <x v="2"/>
    <s v="Port Sharon"/>
    <s v="Online"/>
  </r>
  <r>
    <s v="SALE1465"/>
    <x v="371"/>
    <s v="CUST1027"/>
    <s v="PROD29"/>
    <s v="STORE6"/>
    <n v="2"/>
    <n v="408.8"/>
    <n v="0.17"/>
    <x v="2"/>
    <n v="817.43000000000006"/>
    <x v="249"/>
    <n v="31"/>
    <x v="0"/>
    <x v="248"/>
    <s v="Utah"/>
    <s v="USA"/>
    <x v="35"/>
    <x v="3"/>
    <x v="6"/>
    <s v="Hoffman Group"/>
    <n v="218.48"/>
    <n v="276"/>
    <x v="16"/>
    <x v="3"/>
    <s v="Port Josephberg"/>
    <s v="Online"/>
  </r>
  <r>
    <s v="SALE1466"/>
    <x v="197"/>
    <s v="CUST1226"/>
    <s v="PROD49"/>
    <s v="STORE8"/>
    <n v="3"/>
    <n v="512.15"/>
    <n v="0.12"/>
    <x v="0"/>
    <n v="1536.33"/>
    <x v="471"/>
    <n v="54"/>
    <x v="0"/>
    <x v="327"/>
    <s v="Alaska"/>
    <s v="USA"/>
    <x v="2"/>
    <x v="2"/>
    <x v="2"/>
    <s v="Sullivan and Sons"/>
    <n v="43.29"/>
    <n v="267"/>
    <x v="2"/>
    <x v="1"/>
    <s v="Thompsonborough"/>
    <s v="Online"/>
  </r>
  <r>
    <s v="SALE1467"/>
    <x v="352"/>
    <s v="CUST1409"/>
    <s v="PROD9"/>
    <s v="STORE8"/>
    <n v="3"/>
    <n v="136.4"/>
    <n v="0.15"/>
    <x v="1"/>
    <n v="409.05000000000007"/>
    <x v="0"/>
    <n v="55"/>
    <x v="0"/>
    <x v="0"/>
    <s v="Wyoming"/>
    <s v="USA"/>
    <x v="93"/>
    <x v="0"/>
    <x v="13"/>
    <s v="Hill PLC"/>
    <n v="495.72"/>
    <n v="323"/>
    <x v="2"/>
    <x v="1"/>
    <s v="Thompsonborough"/>
    <s v="Online"/>
  </r>
  <r>
    <s v="SALE1468"/>
    <x v="539"/>
    <s v="CUST1175"/>
    <s v="PROD6"/>
    <s v="STORE3"/>
    <n v="2"/>
    <n v="42.51"/>
    <n v="0.04"/>
    <x v="2"/>
    <n v="84.97999999999999"/>
    <x v="142"/>
    <n v="56"/>
    <x v="0"/>
    <x v="142"/>
    <s v="Hawaii"/>
    <s v="USA"/>
    <x v="96"/>
    <x v="2"/>
    <x v="18"/>
    <s v="Davidson PLC"/>
    <n v="312.8"/>
    <n v="350"/>
    <x v="0"/>
    <x v="0"/>
    <s v="Hoodberg"/>
    <s v="Outlet"/>
  </r>
  <r>
    <s v="SALE1469"/>
    <x v="132"/>
    <s v="CUST1359"/>
    <s v="PROD75"/>
    <s v="STORE7"/>
    <n v="3"/>
    <n v="582.1"/>
    <n v="0.12"/>
    <x v="1"/>
    <n v="1746.1800000000003"/>
    <x v="446"/>
    <n v="32"/>
    <x v="0"/>
    <x v="437"/>
    <s v="Kansas"/>
    <s v="USA"/>
    <x v="28"/>
    <x v="4"/>
    <x v="15"/>
    <s v="Poole PLC"/>
    <n v="158.13999999999999"/>
    <n v="82"/>
    <x v="4"/>
    <x v="2"/>
    <s v="Williamsfurt"/>
    <s v="Online"/>
  </r>
  <r>
    <s v="SALE1470"/>
    <x v="187"/>
    <s v="CUST1219"/>
    <s v="PROD82"/>
    <s v="STORE17"/>
    <n v="4"/>
    <n v="461.52"/>
    <n v="0"/>
    <x v="2"/>
    <n v="1846.08"/>
    <x v="208"/>
    <n v="47"/>
    <x v="1"/>
    <x v="208"/>
    <s v="New Jersey"/>
    <s v="USA"/>
    <x v="74"/>
    <x v="0"/>
    <x v="13"/>
    <s v="Reese-Watson"/>
    <n v="152.91999999999999"/>
    <n v="281"/>
    <x v="1"/>
    <x v="0"/>
    <s v="Bensonhaven"/>
    <s v="Flagship"/>
  </r>
  <r>
    <s v="SALE1471"/>
    <x v="25"/>
    <s v="CUST1496"/>
    <s v="PROD16"/>
    <s v="STORE11"/>
    <n v="1"/>
    <n v="558.41999999999996"/>
    <n v="0.03"/>
    <x v="0"/>
    <n v="558.39"/>
    <x v="110"/>
    <n v="56"/>
    <x v="0"/>
    <x v="110"/>
    <s v="Ohio"/>
    <s v="USA"/>
    <x v="30"/>
    <x v="2"/>
    <x v="17"/>
    <s v="Erickson-Green"/>
    <n v="337.42"/>
    <n v="256"/>
    <x v="19"/>
    <x v="2"/>
    <s v="Lake Michael"/>
    <s v="Online"/>
  </r>
  <r>
    <s v="SALE1472"/>
    <x v="519"/>
    <s v="CUST1263"/>
    <s v="PROD12"/>
    <s v="STORE18"/>
    <n v="4"/>
    <n v="700.98"/>
    <n v="0.12"/>
    <x v="1"/>
    <n v="2803.8"/>
    <x v="220"/>
    <n v="50"/>
    <x v="0"/>
    <x v="220"/>
    <s v="Louisiana"/>
    <s v="USA"/>
    <x v="21"/>
    <x v="2"/>
    <x v="4"/>
    <s v="Rice LLC"/>
    <n v="115.82"/>
    <n v="460"/>
    <x v="14"/>
    <x v="3"/>
    <s v="East Stevechester"/>
    <s v="Flagship"/>
  </r>
  <r>
    <s v="SALE1473"/>
    <x v="421"/>
    <s v="CUST1405"/>
    <s v="PROD85"/>
    <s v="STORE18"/>
    <n v="2"/>
    <n v="227.97"/>
    <n v="0.08"/>
    <x v="2"/>
    <n v="455.86"/>
    <x v="130"/>
    <n v="18"/>
    <x v="1"/>
    <x v="130"/>
    <s v="Louisiana"/>
    <s v="USA"/>
    <x v="65"/>
    <x v="4"/>
    <x v="11"/>
    <s v="Richardson-Carrillo"/>
    <n v="119.57"/>
    <n v="210"/>
    <x v="14"/>
    <x v="3"/>
    <s v="East Stevechester"/>
    <s v="Flagship"/>
  </r>
  <r>
    <s v="SALE1474"/>
    <x v="633"/>
    <s v="CUST1474"/>
    <s v="PROD39"/>
    <s v="STORE11"/>
    <n v="4"/>
    <n v="278.70999999999998"/>
    <n v="0.2"/>
    <x v="1"/>
    <n v="1114.6399999999999"/>
    <x v="401"/>
    <n v="32"/>
    <x v="1"/>
    <x v="393"/>
    <s v="South Dakota"/>
    <s v="USA"/>
    <x v="11"/>
    <x v="1"/>
    <x v="10"/>
    <s v="Cummings and Sons"/>
    <n v="326.06"/>
    <n v="301"/>
    <x v="19"/>
    <x v="2"/>
    <s v="Lake Michael"/>
    <s v="Online"/>
  </r>
  <r>
    <s v="SALE1475"/>
    <x v="411"/>
    <s v="CUST1259"/>
    <s v="PROD99"/>
    <s v="STORE8"/>
    <n v="2"/>
    <n v="916.12"/>
    <n v="0.05"/>
    <x v="1"/>
    <n v="1832.19"/>
    <x v="413"/>
    <n v="32"/>
    <x v="1"/>
    <x v="404"/>
    <s v="Oklahoma"/>
    <s v="USA"/>
    <x v="8"/>
    <x v="3"/>
    <x v="8"/>
    <s v="Campbell Ltd"/>
    <n v="201.41"/>
    <n v="146"/>
    <x v="2"/>
    <x v="1"/>
    <s v="Thompsonborough"/>
    <s v="Online"/>
  </r>
  <r>
    <s v="SALE1476"/>
    <x v="528"/>
    <s v="CUST1133"/>
    <s v="PROD10"/>
    <s v="STORE12"/>
    <n v="4"/>
    <n v="228.98"/>
    <n v="0.22"/>
    <x v="1"/>
    <n v="915.69999999999993"/>
    <x v="243"/>
    <n v="62"/>
    <x v="1"/>
    <x v="242"/>
    <s v="Florida"/>
    <s v="USA"/>
    <x v="31"/>
    <x v="3"/>
    <x v="8"/>
    <s v="Hamilton Group"/>
    <n v="298.86"/>
    <n v="308"/>
    <x v="18"/>
    <x v="0"/>
    <s v="Sabrinatown"/>
    <s v="Online"/>
  </r>
  <r>
    <s v="SALE1477"/>
    <x v="438"/>
    <s v="CUST1234"/>
    <s v="PROD89"/>
    <s v="STORE15"/>
    <n v="4"/>
    <n v="904.82"/>
    <n v="0.09"/>
    <x v="1"/>
    <n v="3619.19"/>
    <x v="240"/>
    <n v="43"/>
    <x v="1"/>
    <x v="239"/>
    <s v="Kansas"/>
    <s v="USA"/>
    <x v="41"/>
    <x v="2"/>
    <x v="19"/>
    <s v="Taylor-Elliott"/>
    <n v="183.04"/>
    <n v="457"/>
    <x v="10"/>
    <x v="0"/>
    <s v="East Jenniferstad"/>
    <s v="Flagship"/>
  </r>
  <r>
    <s v="SALE1478"/>
    <x v="330"/>
    <s v="CUST1081"/>
    <s v="PROD23"/>
    <s v="STORE11"/>
    <n v="1"/>
    <n v="588.61"/>
    <n v="0.1"/>
    <x v="1"/>
    <n v="588.51"/>
    <x v="149"/>
    <n v="34"/>
    <x v="1"/>
    <x v="149"/>
    <s v="Arizona"/>
    <s v="USA"/>
    <x v="34"/>
    <x v="4"/>
    <x v="12"/>
    <s v="Moon, Mora and Santos"/>
    <n v="254.04361702127662"/>
    <n v="360"/>
    <x v="19"/>
    <x v="2"/>
    <s v="Lake Michael"/>
    <s v="Online"/>
  </r>
  <r>
    <s v="SALE1479"/>
    <x v="269"/>
    <s v="CUST1113"/>
    <s v="PROD33"/>
    <s v="STORE3"/>
    <n v="4"/>
    <n v="695.97"/>
    <n v="0.02"/>
    <x v="0"/>
    <n v="2783.86"/>
    <x v="120"/>
    <n v="51"/>
    <x v="0"/>
    <x v="120"/>
    <s v="New Mexico"/>
    <s v="USA"/>
    <x v="9"/>
    <x v="3"/>
    <x v="6"/>
    <s v="Weiss-Watson"/>
    <n v="179.77"/>
    <n v="305"/>
    <x v="0"/>
    <x v="0"/>
    <s v="Hoodberg"/>
    <s v="Outlet"/>
  </r>
  <r>
    <s v="SALE1480"/>
    <x v="273"/>
    <s v="CUST1301"/>
    <s v="PROD97"/>
    <s v="STORE11"/>
    <n v="2"/>
    <n v="181.42"/>
    <n v="0.08"/>
    <x v="1"/>
    <n v="362.76"/>
    <x v="441"/>
    <n v="50"/>
    <x v="0"/>
    <x v="432"/>
    <s v="Virginia"/>
    <s v="USA"/>
    <x v="0"/>
    <x v="0"/>
    <x v="0"/>
    <s v="Khan LLC"/>
    <n v="245.98"/>
    <n v="471"/>
    <x v="19"/>
    <x v="2"/>
    <s v="Lake Michael"/>
    <s v="Online"/>
  </r>
  <r>
    <s v="SALE1481"/>
    <x v="634"/>
    <s v="CUST1023"/>
    <s v="PROD97"/>
    <s v="STORE13"/>
    <n v="1"/>
    <n v="439.55"/>
    <n v="0.28999999999999998"/>
    <x v="2"/>
    <n v="439.26"/>
    <x v="192"/>
    <n v="52"/>
    <x v="1"/>
    <x v="192"/>
    <s v="Oregon"/>
    <s v="USA"/>
    <x v="0"/>
    <x v="0"/>
    <x v="0"/>
    <s v="Khan LLC"/>
    <n v="245.98"/>
    <n v="471"/>
    <x v="13"/>
    <x v="3"/>
    <s v="Johnsonville"/>
    <s v="Flagship"/>
  </r>
  <r>
    <s v="SALE1482"/>
    <x v="295"/>
    <s v="CUST1114"/>
    <s v="PROD55"/>
    <s v="STORE18"/>
    <n v="3"/>
    <n v="471.27"/>
    <n v="0.27"/>
    <x v="2"/>
    <n v="1413.54"/>
    <x v="282"/>
    <n v="30"/>
    <x v="0"/>
    <x v="281"/>
    <s v="Nevada"/>
    <s v="USA"/>
    <x v="76"/>
    <x v="3"/>
    <x v="6"/>
    <s v="Hatfield, Baird and Torres"/>
    <n v="81.75"/>
    <n v="273.49484536082474"/>
    <x v="14"/>
    <x v="3"/>
    <s v="East Stevechester"/>
    <s v="Flagship"/>
  </r>
  <r>
    <s v="SALE1483"/>
    <x v="259"/>
    <s v="CUST1044"/>
    <s v="PROD59"/>
    <s v="STORE12"/>
    <n v="1"/>
    <n v="758.89"/>
    <n v="0.1"/>
    <x v="0"/>
    <n v="758.79"/>
    <x v="196"/>
    <n v="34"/>
    <x v="0"/>
    <x v="196"/>
    <s v="Hawaii"/>
    <s v="USA"/>
    <x v="4"/>
    <x v="2"/>
    <x v="4"/>
    <s v="Cline-Mccarthy"/>
    <n v="17.309999999999999"/>
    <n v="399"/>
    <x v="18"/>
    <x v="0"/>
    <s v="Sabrinatown"/>
    <s v="Online"/>
  </r>
  <r>
    <s v="SALE1484"/>
    <x v="342"/>
    <s v="CUST1485"/>
    <s v="PROD95"/>
    <s v="STORE15"/>
    <n v="4"/>
    <n v="918.1"/>
    <n v="0.19"/>
    <x v="2"/>
    <n v="3672.21"/>
    <x v="143"/>
    <n v="46"/>
    <x v="1"/>
    <x v="143"/>
    <s v="Virginia"/>
    <s v="USA"/>
    <x v="98"/>
    <x v="0"/>
    <x v="11"/>
    <s v="Wilson Group"/>
    <n v="60.65"/>
    <n v="75"/>
    <x v="10"/>
    <x v="0"/>
    <s v="East Jenniferstad"/>
    <s v="Flagship"/>
  </r>
  <r>
    <s v="SALE1485"/>
    <x v="368"/>
    <s v="CUST1259"/>
    <s v="PROD94"/>
    <s v="STORE11"/>
    <n v="1"/>
    <n v="861.5"/>
    <n v="0.05"/>
    <x v="2"/>
    <n v="861.45"/>
    <x v="413"/>
    <n v="32"/>
    <x v="1"/>
    <x v="404"/>
    <s v="Oklahoma"/>
    <s v="USA"/>
    <x v="32"/>
    <x v="2"/>
    <x v="18"/>
    <s v="Hoffman-Williams"/>
    <n v="358.47"/>
    <n v="213"/>
    <x v="19"/>
    <x v="2"/>
    <s v="Lake Michael"/>
    <s v="Online"/>
  </r>
  <r>
    <s v="SALE1486"/>
    <x v="629"/>
    <s v="CUST1462"/>
    <s v="PROD22"/>
    <s v="STORE14"/>
    <n v="1"/>
    <n v="588.29999999999995"/>
    <n v="0.26"/>
    <x v="2"/>
    <n v="588.04"/>
    <x v="151"/>
    <n v="34"/>
    <x v="1"/>
    <x v="151"/>
    <s v="West Virginia"/>
    <s v="USA"/>
    <x v="62"/>
    <x v="0"/>
    <x v="20"/>
    <s v="Flores, Pineda and Rodriguez"/>
    <n v="484.62"/>
    <n v="432"/>
    <x v="7"/>
    <x v="2"/>
    <s v="Christopherland"/>
    <s v="Outlet"/>
  </r>
  <r>
    <s v="SALE1487"/>
    <x v="606"/>
    <s v="CUST1462"/>
    <s v="PROD55"/>
    <s v="STORE7"/>
    <n v="1"/>
    <n v="917.26"/>
    <n v="0.05"/>
    <x v="1"/>
    <n v="917.21"/>
    <x v="151"/>
    <n v="34"/>
    <x v="1"/>
    <x v="151"/>
    <s v="West Virginia"/>
    <s v="USA"/>
    <x v="76"/>
    <x v="3"/>
    <x v="6"/>
    <s v="Hatfield, Baird and Torres"/>
    <n v="81.75"/>
    <n v="273.49484536082474"/>
    <x v="4"/>
    <x v="2"/>
    <s v="Williamsfurt"/>
    <s v="Online"/>
  </r>
  <r>
    <s v="SALE1488"/>
    <x v="635"/>
    <s v="CUST1233"/>
    <s v="PROD6"/>
    <s v="STORE18"/>
    <n v="4"/>
    <n v="96.78"/>
    <n v="0.11"/>
    <x v="1"/>
    <n v="387.01"/>
    <x v="318"/>
    <n v="59"/>
    <x v="0"/>
    <x v="315"/>
    <s v="West Virginia"/>
    <s v="USA"/>
    <x v="96"/>
    <x v="2"/>
    <x v="18"/>
    <s v="Davidson PLC"/>
    <n v="312.8"/>
    <n v="350"/>
    <x v="14"/>
    <x v="3"/>
    <s v="East Stevechester"/>
    <s v="Flagship"/>
  </r>
  <r>
    <s v="SALE1489"/>
    <x v="434"/>
    <s v="CUST1478"/>
    <s v="PROD28"/>
    <s v="STORE4"/>
    <n v="3"/>
    <n v="199.41"/>
    <n v="0.16"/>
    <x v="2"/>
    <n v="598.07000000000005"/>
    <x v="150"/>
    <n v="59"/>
    <x v="0"/>
    <x v="150"/>
    <s v="South Dakota"/>
    <s v="USA"/>
    <x v="77"/>
    <x v="0"/>
    <x v="11"/>
    <s v="Burns-Hansen"/>
    <n v="38.76"/>
    <n v="137"/>
    <x v="5"/>
    <x v="2"/>
    <s v="Port Sharon"/>
    <s v="Online"/>
  </r>
  <r>
    <s v="SALE1490"/>
    <x v="603"/>
    <s v="CUST1019"/>
    <s v="PROD54"/>
    <s v="STORE9"/>
    <n v="1"/>
    <n v="687.91"/>
    <n v="0.25"/>
    <x v="0"/>
    <n v="687.66"/>
    <x v="67"/>
    <n v="46"/>
    <x v="1"/>
    <x v="68"/>
    <s v="New Jersey"/>
    <s v="USA"/>
    <x v="59"/>
    <x v="0"/>
    <x v="11"/>
    <s v="Thompson-French"/>
    <n v="434.84"/>
    <n v="185"/>
    <x v="11"/>
    <x v="2"/>
    <s v="East Johnstad"/>
    <s v="Flagship"/>
  </r>
  <r>
    <s v="SALE1491"/>
    <x v="68"/>
    <s v="CUST1039"/>
    <s v="PROD71"/>
    <s v="STORE2"/>
    <n v="3"/>
    <n v="769.62"/>
    <n v="0.09"/>
    <x v="1"/>
    <n v="2308.77"/>
    <x v="274"/>
    <n v="55"/>
    <x v="1"/>
    <x v="273"/>
    <s v="Michigan"/>
    <s v="USA"/>
    <x v="51"/>
    <x v="2"/>
    <x v="4"/>
    <s v="Hopkins Ltd"/>
    <n v="214.32"/>
    <n v="383"/>
    <x v="17"/>
    <x v="2"/>
    <s v="North Nancyview"/>
    <s v="Outlet"/>
  </r>
  <r>
    <s v="SALE1492"/>
    <x v="636"/>
    <s v="CUST1220"/>
    <s v="PROD4"/>
    <s v="STORE3"/>
    <n v="1"/>
    <n v="492.05"/>
    <n v="0.27"/>
    <x v="0"/>
    <n v="491.78000000000003"/>
    <x v="232"/>
    <n v="50"/>
    <x v="1"/>
    <x v="231"/>
    <s v="Massachusetts"/>
    <s v="USA"/>
    <x v="83"/>
    <x v="4"/>
    <x v="14"/>
    <s v="Gonzales-Davis"/>
    <n v="306.45999999999998"/>
    <n v="487"/>
    <x v="0"/>
    <x v="0"/>
    <s v="Hoodberg"/>
    <s v="Outlet"/>
  </r>
  <r>
    <s v="SALE1493"/>
    <x v="442"/>
    <s v="CUST1104"/>
    <s v="PROD17"/>
    <s v="STORE12"/>
    <n v="2"/>
    <n v="428.55"/>
    <n v="0"/>
    <x v="1"/>
    <n v="857.1"/>
    <x v="252"/>
    <n v="64"/>
    <x v="0"/>
    <x v="251"/>
    <s v="Georgia"/>
    <s v="USA"/>
    <x v="53"/>
    <x v="0"/>
    <x v="11"/>
    <s v="Ford, Murphy and Wilson"/>
    <n v="144.53"/>
    <n v="367"/>
    <x v="18"/>
    <x v="0"/>
    <s v="Sabrinatown"/>
    <s v="Online"/>
  </r>
  <r>
    <s v="SALE1494"/>
    <x v="378"/>
    <s v="CUST1229"/>
    <s v="PROD10"/>
    <s v="STORE15"/>
    <n v="4"/>
    <n v="316.18"/>
    <n v="0.12"/>
    <x v="0"/>
    <n v="1264.6000000000001"/>
    <x v="294"/>
    <n v="32"/>
    <x v="1"/>
    <x v="292"/>
    <s v="Maryland"/>
    <s v="USA"/>
    <x v="31"/>
    <x v="3"/>
    <x v="8"/>
    <s v="Hamilton Group"/>
    <n v="298.86"/>
    <n v="308"/>
    <x v="10"/>
    <x v="0"/>
    <s v="East Jenniferstad"/>
    <s v="Flagship"/>
  </r>
  <r>
    <s v="SALE1495"/>
    <x v="224"/>
    <s v="CUST1007"/>
    <s v="PROD13"/>
    <s v="STORE3"/>
    <n v="3"/>
    <n v="162.16999999999999"/>
    <n v="0.15"/>
    <x v="1"/>
    <n v="486.36"/>
    <x v="68"/>
    <n v="29"/>
    <x v="1"/>
    <x v="69"/>
    <s v="West Virginia"/>
    <s v="USA"/>
    <x v="26"/>
    <x v="1"/>
    <x v="11"/>
    <s v="Dawson-Perkins"/>
    <n v="242.23"/>
    <n v="453"/>
    <x v="0"/>
    <x v="0"/>
    <s v="Hoodberg"/>
    <s v="Outlet"/>
  </r>
  <r>
    <s v="SALE1496"/>
    <x v="562"/>
    <s v="CUST1331"/>
    <s v="PROD4"/>
    <s v="STORE3"/>
    <n v="3"/>
    <n v="698.14"/>
    <n v="0.04"/>
    <x v="1"/>
    <n v="2094.38"/>
    <x v="472"/>
    <n v="38"/>
    <x v="1"/>
    <x v="459"/>
    <s v="Montana"/>
    <s v="USA"/>
    <x v="83"/>
    <x v="4"/>
    <x v="14"/>
    <s v="Gonzales-Davis"/>
    <n v="306.45999999999998"/>
    <n v="487"/>
    <x v="0"/>
    <x v="0"/>
    <s v="Hoodberg"/>
    <s v="Outlet"/>
  </r>
  <r>
    <s v="SALE1497"/>
    <x v="605"/>
    <s v="CUST1310"/>
    <s v="PROD74"/>
    <s v="STORE18"/>
    <n v="1"/>
    <n v="478.08"/>
    <n v="7.0000000000000007E-2"/>
    <x v="2"/>
    <n v="478.01"/>
    <x v="439"/>
    <n v="20"/>
    <x v="0"/>
    <x v="430"/>
    <s v="Vermont"/>
    <s v="USA"/>
    <x v="1"/>
    <x v="1"/>
    <x v="1"/>
    <s v="Bruce-Bowen"/>
    <n v="403.71"/>
    <n v="159"/>
    <x v="14"/>
    <x v="3"/>
    <s v="East Stevechester"/>
    <s v="Flagship"/>
  </r>
  <r>
    <s v="SALE1498"/>
    <x v="384"/>
    <s v="CUST1208"/>
    <s v="PROD59"/>
    <s v="STORE7"/>
    <n v="2"/>
    <n v="958.64"/>
    <n v="0.2"/>
    <x v="1"/>
    <n v="1917.08"/>
    <x v="123"/>
    <n v="54"/>
    <x v="0"/>
    <x v="264"/>
    <s v="Louisiana"/>
    <s v="USA"/>
    <x v="4"/>
    <x v="2"/>
    <x v="4"/>
    <s v="Cline-Mccarthy"/>
    <n v="17.309999999999999"/>
    <n v="399"/>
    <x v="4"/>
    <x v="2"/>
    <s v="Williamsfurt"/>
    <s v="Online"/>
  </r>
  <r>
    <s v="SALE1499"/>
    <x v="424"/>
    <s v="CUST1464"/>
    <s v="PROD41"/>
    <s v="STORE12"/>
    <n v="2"/>
    <n v="581.19000000000005"/>
    <n v="7.0000000000000007E-2"/>
    <x v="2"/>
    <n v="1162.3100000000002"/>
    <x v="9"/>
    <n v="45"/>
    <x v="1"/>
    <x v="9"/>
    <s v="Washington"/>
    <s v="USA"/>
    <x v="89"/>
    <x v="0"/>
    <x v="13"/>
    <s v="Carroll, Long and Mendoza"/>
    <n v="313.26"/>
    <n v="369"/>
    <x v="18"/>
    <x v="0"/>
    <s v="Sabrinatown"/>
    <s v="Online"/>
  </r>
  <r>
    <s v="SALE1500"/>
    <x v="172"/>
    <s v="CUST1112"/>
    <s v="PROD99"/>
    <s v="STORE11"/>
    <n v="1"/>
    <n v="736.54"/>
    <n v="0.16"/>
    <x v="1"/>
    <n v="736.38"/>
    <x v="457"/>
    <n v="27"/>
    <x v="1"/>
    <x v="159"/>
    <s v="Michigan"/>
    <s v="USA"/>
    <x v="8"/>
    <x v="3"/>
    <x v="8"/>
    <s v="Campbell Ltd"/>
    <n v="201.41"/>
    <n v="146"/>
    <x v="19"/>
    <x v="2"/>
    <s v="Lake Michael"/>
    <s v="Online"/>
  </r>
  <r>
    <s v="SALE1501"/>
    <x v="426"/>
    <s v="CUST1401"/>
    <s v="PROD65"/>
    <s v="STORE15"/>
    <n v="1"/>
    <n v="524"/>
    <n v="0.28000000000000003"/>
    <x v="0"/>
    <n v="523.72"/>
    <x v="122"/>
    <n v="51"/>
    <x v="1"/>
    <x v="122"/>
    <s v="Nevada"/>
    <s v="USA"/>
    <x v="15"/>
    <x v="0"/>
    <x v="13"/>
    <s v="Montgomery, Benton and Miller"/>
    <n v="240.63"/>
    <n v="423"/>
    <x v="10"/>
    <x v="0"/>
    <s v="East Jenniferstad"/>
    <s v="Flagship"/>
  </r>
  <r>
    <s v="SALE1502"/>
    <x v="488"/>
    <s v="CUST1046"/>
    <s v="PROD28"/>
    <s v="STORE3"/>
    <n v="4"/>
    <n v="566.09"/>
    <n v="0.28000000000000003"/>
    <x v="2"/>
    <n v="2264.08"/>
    <x v="328"/>
    <n v="55"/>
    <x v="1"/>
    <x v="324"/>
    <s v="Ohio"/>
    <s v="USA"/>
    <x v="77"/>
    <x v="0"/>
    <x v="11"/>
    <s v="Burns-Hansen"/>
    <n v="38.76"/>
    <n v="137"/>
    <x v="0"/>
    <x v="0"/>
    <s v="Hoodberg"/>
    <s v="Outlet"/>
  </r>
  <r>
    <s v="SALE1503"/>
    <x v="359"/>
    <s v="CUST1259"/>
    <s v="PROD21"/>
    <s v="STORE10"/>
    <n v="1"/>
    <n v="251.99"/>
    <n v="0.09"/>
    <x v="0"/>
    <n v="251.9"/>
    <x v="413"/>
    <n v="32"/>
    <x v="1"/>
    <x v="404"/>
    <s v="Oklahoma"/>
    <s v="USA"/>
    <x v="39"/>
    <x v="3"/>
    <x v="7"/>
    <s v="Gardner-Montes"/>
    <n v="123.46"/>
    <n v="76"/>
    <x v="15"/>
    <x v="3"/>
    <s v="East Davidville"/>
    <s v="Online"/>
  </r>
  <r>
    <s v="SALE1504"/>
    <x v="191"/>
    <s v="CUST1221"/>
    <s v="PROD17"/>
    <s v="STORE19"/>
    <n v="1"/>
    <n v="259.2"/>
    <n v="0.27"/>
    <x v="2"/>
    <n v="258.93"/>
    <x v="69"/>
    <n v="38"/>
    <x v="0"/>
    <x v="70"/>
    <s v="Georgia"/>
    <s v="USA"/>
    <x v="53"/>
    <x v="0"/>
    <x v="11"/>
    <s v="Ford, Murphy and Wilson"/>
    <n v="144.53"/>
    <n v="367"/>
    <x v="12"/>
    <x v="3"/>
    <s v="Vasquezborough"/>
    <s v="Online"/>
  </r>
  <r>
    <s v="SALE1505"/>
    <x v="163"/>
    <s v="CUST1446"/>
    <s v="PROD59"/>
    <s v="STORE15"/>
    <n v="1"/>
    <n v="935.66"/>
    <n v="0.26"/>
    <x v="1"/>
    <n v="935.4"/>
    <x v="382"/>
    <n v="35"/>
    <x v="0"/>
    <x v="375"/>
    <s v="Oklahoma"/>
    <s v="USA"/>
    <x v="4"/>
    <x v="2"/>
    <x v="4"/>
    <s v="Cline-Mccarthy"/>
    <n v="17.309999999999999"/>
    <n v="399"/>
    <x v="10"/>
    <x v="0"/>
    <s v="East Jenniferstad"/>
    <s v="Flagship"/>
  </r>
  <r>
    <s v="SALE1506"/>
    <x v="342"/>
    <s v="CUST1469"/>
    <s v="PROD35"/>
    <s v="STORE8"/>
    <n v="4"/>
    <n v="480.75"/>
    <n v="0.02"/>
    <x v="0"/>
    <n v="1922.98"/>
    <x v="261"/>
    <n v="19"/>
    <x v="0"/>
    <x v="260"/>
    <s v="Utah"/>
    <s v="USA"/>
    <x v="68"/>
    <x v="3"/>
    <x v="16"/>
    <s v="Jones LLC"/>
    <n v="382.22"/>
    <n v="329"/>
    <x v="2"/>
    <x v="1"/>
    <s v="Thompsonborough"/>
    <s v="Online"/>
  </r>
  <r>
    <s v="SALE1507"/>
    <x v="551"/>
    <s v="CUST1369"/>
    <s v="PROD81"/>
    <s v="STORE15"/>
    <n v="2"/>
    <n v="457.83"/>
    <n v="0.01"/>
    <x v="2"/>
    <n v="915.65"/>
    <x v="88"/>
    <n v="20"/>
    <x v="1"/>
    <x v="89"/>
    <s v="Vermont"/>
    <s v="USA"/>
    <x v="82"/>
    <x v="0"/>
    <x v="20"/>
    <s v="Robinson-Brown"/>
    <n v="285.54000000000002"/>
    <n v="358"/>
    <x v="10"/>
    <x v="0"/>
    <s v="East Jenniferstad"/>
    <s v="Flagship"/>
  </r>
  <r>
    <s v="SALE1508"/>
    <x v="591"/>
    <s v="CUST1164"/>
    <s v="PROD48"/>
    <s v="STORE14"/>
    <n v="1"/>
    <n v="994.63"/>
    <n v="0.28000000000000003"/>
    <x v="0"/>
    <n v="994.35"/>
    <x v="111"/>
    <n v="39"/>
    <x v="1"/>
    <x v="111"/>
    <s v="Georgia"/>
    <s v="USA"/>
    <x v="70"/>
    <x v="1"/>
    <x v="11"/>
    <s v="Byrd, Stewart and Valdez"/>
    <n v="177.98"/>
    <n v="103"/>
    <x v="7"/>
    <x v="2"/>
    <s v="Christopherland"/>
    <s v="Outlet"/>
  </r>
  <r>
    <s v="SALE1509"/>
    <x v="407"/>
    <s v="CUST1245"/>
    <s v="PROD90"/>
    <s v="STORE0"/>
    <n v="3"/>
    <n v="65.569999999999993"/>
    <n v="0.3"/>
    <x v="2"/>
    <n v="196.40999999999997"/>
    <x v="425"/>
    <n v="57"/>
    <x v="1"/>
    <x v="416"/>
    <s v="Michigan"/>
    <s v="USA"/>
    <x v="64"/>
    <x v="1"/>
    <x v="11"/>
    <s v="Sharp, Taylor and Rodriguez"/>
    <n v="340.14"/>
    <n v="361"/>
    <x v="6"/>
    <x v="3"/>
    <s v="Washingtonfurt"/>
    <s v="Flagship"/>
  </r>
  <r>
    <s v="SALE1510"/>
    <x v="468"/>
    <s v="CUST1160"/>
    <s v="PROD58"/>
    <s v="STORE17"/>
    <n v="3"/>
    <n v="622.98"/>
    <n v="0.28000000000000003"/>
    <x v="1"/>
    <n v="1868.66"/>
    <x v="316"/>
    <n v="41"/>
    <x v="1"/>
    <x v="313"/>
    <s v="North Carolina"/>
    <s v="USA"/>
    <x v="87"/>
    <x v="4"/>
    <x v="11"/>
    <s v="Shepherd-Gould"/>
    <n v="113.83"/>
    <n v="485"/>
    <x v="1"/>
    <x v="0"/>
    <s v="Bensonhaven"/>
    <s v="Flagship"/>
  </r>
  <r>
    <s v="SALE1511"/>
    <x v="501"/>
    <s v="CUST1250"/>
    <s v="PROD55"/>
    <s v="STORE13"/>
    <n v="1"/>
    <n v="170.68"/>
    <n v="0.13"/>
    <x v="1"/>
    <n v="170.55"/>
    <x v="473"/>
    <n v="48"/>
    <x v="0"/>
    <x v="460"/>
    <s v="Delaware"/>
    <s v="USA"/>
    <x v="76"/>
    <x v="3"/>
    <x v="6"/>
    <s v="Hatfield, Baird and Torres"/>
    <n v="81.75"/>
    <n v="273.49484536082474"/>
    <x v="13"/>
    <x v="3"/>
    <s v="Johnsonville"/>
    <s v="Flagship"/>
  </r>
  <r>
    <s v="SALE1512"/>
    <x v="321"/>
    <s v="CUST1096"/>
    <s v="PROD7"/>
    <s v="STORE8"/>
    <n v="4"/>
    <n v="797.83"/>
    <n v="0.08"/>
    <x v="0"/>
    <n v="3191.2400000000002"/>
    <x v="180"/>
    <n v="30"/>
    <x v="1"/>
    <x v="180"/>
    <s v="Louisiana"/>
    <s v="USA"/>
    <x v="84"/>
    <x v="3"/>
    <x v="16"/>
    <s v="Harrell LLC"/>
    <n v="218.86"/>
    <n v="170"/>
    <x v="2"/>
    <x v="1"/>
    <s v="Thompsonborough"/>
    <s v="Online"/>
  </r>
  <r>
    <s v="SALE1513"/>
    <x v="637"/>
    <s v="CUST1098"/>
    <s v="PROD2"/>
    <s v="STORE16"/>
    <n v="1"/>
    <n v="372.75"/>
    <n v="0.12"/>
    <x v="0"/>
    <n v="372.63"/>
    <x v="286"/>
    <n v="24"/>
    <x v="0"/>
    <x v="284"/>
    <s v="Alaska"/>
    <s v="USA"/>
    <x v="95"/>
    <x v="4"/>
    <x v="21"/>
    <s v="Sims Inc"/>
    <n v="254.04361702127662"/>
    <n v="352"/>
    <x v="9"/>
    <x v="1"/>
    <s v="New Jimmymouth"/>
    <s v="Flagship"/>
  </r>
  <r>
    <s v="SALE1514"/>
    <x v="471"/>
    <s v="CUST1396"/>
    <s v="PROD61"/>
    <s v="STORE4"/>
    <n v="1"/>
    <n v="994.18"/>
    <n v="0.05"/>
    <x v="1"/>
    <n v="994.13"/>
    <x v="21"/>
    <n v="25"/>
    <x v="1"/>
    <x v="21"/>
    <s v="New York"/>
    <s v="USA"/>
    <x v="86"/>
    <x v="0"/>
    <x v="20"/>
    <s v="Lopez LLC"/>
    <n v="103.45"/>
    <n v="465"/>
    <x v="5"/>
    <x v="2"/>
    <s v="Port Sharon"/>
    <s v="Online"/>
  </r>
  <r>
    <s v="SALE1515"/>
    <x v="255"/>
    <s v="CUST1422"/>
    <s v="PROD20"/>
    <s v="STORE13"/>
    <n v="1"/>
    <n v="136.12"/>
    <n v="7.0000000000000007E-2"/>
    <x v="0"/>
    <n v="136.05000000000001"/>
    <x v="291"/>
    <n v="42"/>
    <x v="1"/>
    <x v="289"/>
    <s v="Kansas"/>
    <s v="USA"/>
    <x v="42"/>
    <x v="0"/>
    <x v="11"/>
    <s v="Soto-Ellis"/>
    <n v="131.51"/>
    <n v="273.49484536082474"/>
    <x v="13"/>
    <x v="3"/>
    <s v="Johnsonville"/>
    <s v="Flagship"/>
  </r>
  <r>
    <s v="SALE1516"/>
    <x v="589"/>
    <s v="CUST1030"/>
    <s v="PROD52"/>
    <s v="STORE18"/>
    <n v="3"/>
    <n v="634.45000000000005"/>
    <n v="0.17"/>
    <x v="1"/>
    <n v="1903.18"/>
    <x v="452"/>
    <n v="64"/>
    <x v="1"/>
    <x v="443"/>
    <s v="Pennsylvania"/>
    <s v="USA"/>
    <x v="40"/>
    <x v="0"/>
    <x v="0"/>
    <s v="Harris Inc"/>
    <n v="212.26"/>
    <n v="82"/>
    <x v="14"/>
    <x v="3"/>
    <s v="East Stevechester"/>
    <s v="Flagship"/>
  </r>
  <r>
    <s v="SALE1517"/>
    <x v="140"/>
    <s v="CUST1329"/>
    <s v="PROD64"/>
    <s v="STORE0"/>
    <n v="4"/>
    <n v="179.62"/>
    <n v="0.05"/>
    <x v="0"/>
    <n v="718.43000000000006"/>
    <x v="112"/>
    <n v="62"/>
    <x v="1"/>
    <x v="112"/>
    <s v="Minnesota"/>
    <s v="USA"/>
    <x v="91"/>
    <x v="2"/>
    <x v="19"/>
    <s v="Zhang Inc"/>
    <n v="299.11"/>
    <n v="118"/>
    <x v="6"/>
    <x v="3"/>
    <s v="Washingtonfurt"/>
    <s v="Flagship"/>
  </r>
  <r>
    <s v="SALE1518"/>
    <x v="638"/>
    <s v="CUST1294"/>
    <s v="PROD20"/>
    <s v="STORE18"/>
    <n v="4"/>
    <n v="558.83000000000004"/>
    <n v="0.16"/>
    <x v="1"/>
    <n v="2235.1600000000003"/>
    <x v="124"/>
    <n v="29"/>
    <x v="0"/>
    <x v="124"/>
    <s v="Montana"/>
    <s v="USA"/>
    <x v="42"/>
    <x v="0"/>
    <x v="11"/>
    <s v="Soto-Ellis"/>
    <n v="131.51"/>
    <n v="273.49484536082474"/>
    <x v="14"/>
    <x v="3"/>
    <s v="East Stevechester"/>
    <s v="Flagship"/>
  </r>
  <r>
    <s v="SALE1519"/>
    <x v="629"/>
    <s v="CUST1171"/>
    <s v="PROD94"/>
    <s v="STORE6"/>
    <n v="2"/>
    <n v="859.74"/>
    <n v="0.25"/>
    <x v="2"/>
    <n v="1719.23"/>
    <x v="119"/>
    <n v="44"/>
    <x v="1"/>
    <x v="119"/>
    <s v="Indiana"/>
    <s v="USA"/>
    <x v="32"/>
    <x v="2"/>
    <x v="18"/>
    <s v="Hoffman-Williams"/>
    <n v="358.47"/>
    <n v="213"/>
    <x v="16"/>
    <x v="3"/>
    <s v="Port Josephberg"/>
    <s v="Online"/>
  </r>
  <r>
    <s v="SALE1520"/>
    <x v="494"/>
    <s v="CUST1106"/>
    <s v="PROD65"/>
    <s v="STORE16"/>
    <n v="3"/>
    <n v="578.47"/>
    <n v="0.06"/>
    <x v="2"/>
    <n v="1735.3500000000001"/>
    <x v="474"/>
    <n v="53"/>
    <x v="1"/>
    <x v="461"/>
    <s v="Rhode Island"/>
    <s v="USA"/>
    <x v="15"/>
    <x v="0"/>
    <x v="13"/>
    <s v="Montgomery, Benton and Miller"/>
    <n v="240.63"/>
    <n v="423"/>
    <x v="9"/>
    <x v="1"/>
    <s v="New Jimmymouth"/>
    <s v="Flagship"/>
  </r>
  <r>
    <s v="SALE1521"/>
    <x v="431"/>
    <s v="CUST1055"/>
    <s v="PROD21"/>
    <s v="STORE12"/>
    <n v="1"/>
    <n v="440.48"/>
    <n v="0.11"/>
    <x v="2"/>
    <n v="440.37"/>
    <x v="364"/>
    <n v="56"/>
    <x v="1"/>
    <x v="358"/>
    <s v="Minnesota"/>
    <s v="USA"/>
    <x v="39"/>
    <x v="3"/>
    <x v="7"/>
    <s v="Gardner-Montes"/>
    <n v="123.46"/>
    <n v="76"/>
    <x v="18"/>
    <x v="0"/>
    <s v="Sabrinatown"/>
    <s v="Online"/>
  </r>
  <r>
    <s v="SALE1522"/>
    <x v="37"/>
    <s v="CUST1016"/>
    <s v="PROD16"/>
    <s v="STORE19"/>
    <n v="2"/>
    <n v="303.67"/>
    <n v="0.05"/>
    <x v="1"/>
    <n v="607.29000000000008"/>
    <x v="6"/>
    <n v="24"/>
    <x v="1"/>
    <x v="6"/>
    <s v="Pennsylvania"/>
    <s v="USA"/>
    <x v="30"/>
    <x v="2"/>
    <x v="17"/>
    <s v="Erickson-Green"/>
    <n v="337.42"/>
    <n v="256"/>
    <x v="12"/>
    <x v="3"/>
    <s v="Vasquezborough"/>
    <s v="Online"/>
  </r>
  <r>
    <s v="SALE1523"/>
    <x v="371"/>
    <s v="CUST1336"/>
    <s v="PROD74"/>
    <s v="STORE14"/>
    <n v="2"/>
    <n v="611.21"/>
    <n v="0.22"/>
    <x v="2"/>
    <n v="1222.2"/>
    <x v="359"/>
    <n v="58"/>
    <x v="1"/>
    <x v="354"/>
    <s v="Oregon"/>
    <s v="USA"/>
    <x v="1"/>
    <x v="1"/>
    <x v="1"/>
    <s v="Bruce-Bowen"/>
    <n v="403.71"/>
    <n v="159"/>
    <x v="7"/>
    <x v="2"/>
    <s v="Christopherland"/>
    <s v="Outlet"/>
  </r>
  <r>
    <s v="SALE1524"/>
    <x v="565"/>
    <s v="CUST1202"/>
    <s v="PROD39"/>
    <s v="STORE15"/>
    <n v="2"/>
    <n v="768.08"/>
    <n v="0.26"/>
    <x v="1"/>
    <n v="1535.9"/>
    <x v="347"/>
    <n v="37"/>
    <x v="1"/>
    <x v="342"/>
    <s v="Kansas"/>
    <s v="USA"/>
    <x v="11"/>
    <x v="1"/>
    <x v="10"/>
    <s v="Cummings and Sons"/>
    <n v="326.06"/>
    <n v="301"/>
    <x v="10"/>
    <x v="0"/>
    <s v="East Jenniferstad"/>
    <s v="Flagship"/>
  </r>
  <r>
    <s v="SALE1525"/>
    <x v="627"/>
    <s v="CUST1296"/>
    <s v="PROD23"/>
    <s v="STORE18"/>
    <n v="1"/>
    <n v="616.82000000000005"/>
    <n v="0.24"/>
    <x v="0"/>
    <n v="616.58000000000004"/>
    <x v="270"/>
    <n v="28"/>
    <x v="1"/>
    <x v="149"/>
    <s v="West Virginia"/>
    <s v="USA"/>
    <x v="34"/>
    <x v="4"/>
    <x v="12"/>
    <s v="Moon, Mora and Santos"/>
    <n v="254.04361702127662"/>
    <n v="360"/>
    <x v="14"/>
    <x v="3"/>
    <s v="East Stevechester"/>
    <s v="Flagship"/>
  </r>
  <r>
    <s v="SALE1526"/>
    <x v="265"/>
    <s v="CUST1183"/>
    <s v="PROD40"/>
    <s v="STORE18"/>
    <n v="1"/>
    <n v="470.34"/>
    <n v="0.18"/>
    <x v="2"/>
    <n v="470.15999999999997"/>
    <x v="78"/>
    <n v="18"/>
    <x v="0"/>
    <x v="79"/>
    <s v="New York"/>
    <s v="USA"/>
    <x v="43"/>
    <x v="1"/>
    <x v="1"/>
    <s v="Taylor-Hart"/>
    <n v="38.520000000000003"/>
    <n v="378"/>
    <x v="14"/>
    <x v="3"/>
    <s v="East Stevechester"/>
    <s v="Flagship"/>
  </r>
  <r>
    <s v="SALE1527"/>
    <x v="5"/>
    <s v="CUST1219"/>
    <s v="PROD53"/>
    <s v="STORE8"/>
    <n v="2"/>
    <n v="616.36"/>
    <n v="0.12"/>
    <x v="1"/>
    <n v="1232.6000000000001"/>
    <x v="208"/>
    <n v="47"/>
    <x v="1"/>
    <x v="208"/>
    <s v="New Jersey"/>
    <s v="USA"/>
    <x v="27"/>
    <x v="4"/>
    <x v="14"/>
    <s v="Hamilton, Woods and Walker"/>
    <n v="386.56"/>
    <n v="125"/>
    <x v="2"/>
    <x v="1"/>
    <s v="Thompsonborough"/>
    <s v="Online"/>
  </r>
  <r>
    <s v="SALE1528"/>
    <x v="244"/>
    <s v="CUST1082"/>
    <s v="PROD3"/>
    <s v="STORE9"/>
    <n v="3"/>
    <n v="657.24"/>
    <n v="0.18"/>
    <x v="1"/>
    <n v="1971.54"/>
    <x v="195"/>
    <n v="53"/>
    <x v="0"/>
    <x v="195"/>
    <s v="Florida"/>
    <s v="USA"/>
    <x v="58"/>
    <x v="4"/>
    <x v="21"/>
    <s v="Pineda Ltd"/>
    <n v="364.67"/>
    <n v="452"/>
    <x v="11"/>
    <x v="2"/>
    <s v="East Johnstad"/>
    <s v="Flagship"/>
  </r>
  <r>
    <s v="SALE1529"/>
    <x v="534"/>
    <s v="CUST1034"/>
    <s v="PROD41"/>
    <s v="STORE19"/>
    <n v="2"/>
    <n v="392.45"/>
    <n v="0.04"/>
    <x v="1"/>
    <n v="784.86"/>
    <x v="246"/>
    <n v="27"/>
    <x v="1"/>
    <x v="245"/>
    <s v="Maryland"/>
    <s v="USA"/>
    <x v="89"/>
    <x v="0"/>
    <x v="13"/>
    <s v="Carroll, Long and Mendoza"/>
    <n v="313.26"/>
    <n v="369"/>
    <x v="12"/>
    <x v="3"/>
    <s v="Vasquezborough"/>
    <s v="Online"/>
  </r>
  <r>
    <s v="SALE1530"/>
    <x v="360"/>
    <s v="CUST1245"/>
    <s v="PROD40"/>
    <s v="STORE14"/>
    <n v="3"/>
    <n v="62.03"/>
    <n v="0.01"/>
    <x v="2"/>
    <n v="186.08"/>
    <x v="425"/>
    <n v="57"/>
    <x v="1"/>
    <x v="416"/>
    <s v="Michigan"/>
    <s v="USA"/>
    <x v="43"/>
    <x v="1"/>
    <x v="1"/>
    <s v="Taylor-Hart"/>
    <n v="38.520000000000003"/>
    <n v="378"/>
    <x v="7"/>
    <x v="2"/>
    <s v="Christopherland"/>
    <s v="Outlet"/>
  </r>
  <r>
    <s v="SALE1531"/>
    <x v="141"/>
    <s v="CUST1092"/>
    <s v="PROD96"/>
    <s v="STORE3"/>
    <n v="4"/>
    <n v="933.73"/>
    <n v="0.25"/>
    <x v="1"/>
    <n v="3734.67"/>
    <x v="323"/>
    <n v="44"/>
    <x v="1"/>
    <x v="319"/>
    <s v="Tennessee"/>
    <s v="USA"/>
    <x v="99"/>
    <x v="4"/>
    <x v="21"/>
    <s v="Phillips and Sons"/>
    <n v="358.47"/>
    <n v="143"/>
    <x v="0"/>
    <x v="0"/>
    <s v="Hoodberg"/>
    <s v="Outlet"/>
  </r>
  <r>
    <s v="SALE1532"/>
    <x v="639"/>
    <s v="CUST1155"/>
    <s v="PROD85"/>
    <s v="STORE16"/>
    <n v="3"/>
    <n v="615.30999999999995"/>
    <n v="0.14000000000000001"/>
    <x v="1"/>
    <n v="1845.7899999999997"/>
    <x v="438"/>
    <n v="60"/>
    <x v="1"/>
    <x v="429"/>
    <s v="Iowa"/>
    <s v="USA"/>
    <x v="65"/>
    <x v="4"/>
    <x v="11"/>
    <s v="Richardson-Carrillo"/>
    <n v="119.57"/>
    <n v="210"/>
    <x v="9"/>
    <x v="1"/>
    <s v="New Jimmymouth"/>
    <s v="Flagship"/>
  </r>
  <r>
    <s v="SALE1533"/>
    <x v="500"/>
    <s v="CUST1373"/>
    <s v="PROD59"/>
    <s v="STORE18"/>
    <n v="4"/>
    <n v="790.38"/>
    <n v="0.22"/>
    <x v="2"/>
    <n v="3161.3"/>
    <x v="140"/>
    <n v="37"/>
    <x v="1"/>
    <x v="140"/>
    <s v="Maine"/>
    <s v="USA"/>
    <x v="4"/>
    <x v="2"/>
    <x v="4"/>
    <s v="Cline-Mccarthy"/>
    <n v="17.309999999999999"/>
    <n v="399"/>
    <x v="14"/>
    <x v="3"/>
    <s v="East Stevechester"/>
    <s v="Flagship"/>
  </r>
  <r>
    <s v="SALE1534"/>
    <x v="70"/>
    <s v="CUST1269"/>
    <s v="PROD59"/>
    <s v="STORE17"/>
    <n v="2"/>
    <n v="102.85"/>
    <n v="0.08"/>
    <x v="1"/>
    <n v="205.61999999999998"/>
    <x v="59"/>
    <n v="45"/>
    <x v="1"/>
    <x v="59"/>
    <s v="California"/>
    <s v="USA"/>
    <x v="4"/>
    <x v="2"/>
    <x v="4"/>
    <s v="Cline-Mccarthy"/>
    <n v="17.309999999999999"/>
    <n v="399"/>
    <x v="1"/>
    <x v="0"/>
    <s v="Bensonhaven"/>
    <s v="Flagship"/>
  </r>
  <r>
    <s v="SALE1535"/>
    <x v="8"/>
    <s v="CUST1039"/>
    <s v="PROD11"/>
    <s v="STORE16"/>
    <n v="3"/>
    <n v="866.78"/>
    <n v="0.27"/>
    <x v="1"/>
    <n v="2600.0700000000002"/>
    <x v="274"/>
    <n v="55"/>
    <x v="1"/>
    <x v="273"/>
    <s v="Michigan"/>
    <s v="USA"/>
    <x v="75"/>
    <x v="1"/>
    <x v="11"/>
    <s v="Gibson, Hobbs and Weaver"/>
    <n v="449.4"/>
    <n v="273.49484536082474"/>
    <x v="9"/>
    <x v="1"/>
    <s v="New Jimmymouth"/>
    <s v="Flagship"/>
  </r>
  <r>
    <s v="SALE1536"/>
    <x v="38"/>
    <s v="CUST1208"/>
    <s v="PROD78"/>
    <s v="STORE16"/>
    <n v="3"/>
    <n v="392.84"/>
    <n v="0.27"/>
    <x v="1"/>
    <n v="1178.25"/>
    <x v="123"/>
    <n v="54"/>
    <x v="0"/>
    <x v="264"/>
    <s v="Louisiana"/>
    <s v="USA"/>
    <x v="36"/>
    <x v="3"/>
    <x v="6"/>
    <s v="Hernandez Inc"/>
    <n v="325.26"/>
    <n v="400"/>
    <x v="9"/>
    <x v="1"/>
    <s v="New Jimmymouth"/>
    <s v="Flagship"/>
  </r>
  <r>
    <s v="SALE1537"/>
    <x v="298"/>
    <s v="CUST1323"/>
    <s v="PROD9"/>
    <s v="STORE5"/>
    <n v="2"/>
    <n v="753.1"/>
    <n v="0.19"/>
    <x v="1"/>
    <n v="1506.01"/>
    <x v="161"/>
    <n v="64"/>
    <x v="1"/>
    <x v="161"/>
    <s v="North Carolina"/>
    <s v="USA"/>
    <x v="93"/>
    <x v="0"/>
    <x v="13"/>
    <s v="Hill PLC"/>
    <n v="495.72"/>
    <n v="323"/>
    <x v="3"/>
    <x v="0"/>
    <s v="New Michaelchester"/>
    <s v="Outlet"/>
  </r>
  <r>
    <s v="SALE1538"/>
    <x v="61"/>
    <s v="CUST1007"/>
    <s v="PROD54"/>
    <s v="STORE17"/>
    <n v="2"/>
    <n v="700.91"/>
    <n v="0.1"/>
    <x v="1"/>
    <n v="1401.72"/>
    <x v="68"/>
    <n v="29"/>
    <x v="1"/>
    <x v="69"/>
    <s v="West Virginia"/>
    <s v="USA"/>
    <x v="59"/>
    <x v="0"/>
    <x v="11"/>
    <s v="Thompson-French"/>
    <n v="434.84"/>
    <n v="185"/>
    <x v="1"/>
    <x v="0"/>
    <s v="Bensonhaven"/>
    <s v="Flagship"/>
  </r>
  <r>
    <s v="SALE1539"/>
    <x v="169"/>
    <s v="CUST1072"/>
    <s v="PROD15"/>
    <s v="STORE12"/>
    <n v="4"/>
    <n v="935.98"/>
    <n v="0.11"/>
    <x v="1"/>
    <n v="3743.81"/>
    <x v="39"/>
    <n v="39"/>
    <x v="1"/>
    <x v="39"/>
    <s v="Iowa"/>
    <s v="USA"/>
    <x v="5"/>
    <x v="1"/>
    <x v="5"/>
    <s v="Thomas LLC"/>
    <n v="465.34"/>
    <n v="301"/>
    <x v="18"/>
    <x v="0"/>
    <s v="Sabrinatown"/>
    <s v="Online"/>
  </r>
  <r>
    <s v="SALE1540"/>
    <x v="68"/>
    <s v="CUST1485"/>
    <s v="PROD76"/>
    <s v="STORE16"/>
    <n v="1"/>
    <n v="539.9"/>
    <n v="7.0000000000000007E-2"/>
    <x v="0"/>
    <n v="539.82999999999993"/>
    <x v="143"/>
    <n v="46"/>
    <x v="1"/>
    <x v="143"/>
    <s v="Virginia"/>
    <s v="USA"/>
    <x v="3"/>
    <x v="1"/>
    <x v="3"/>
    <s v="Larson Ltd"/>
    <n v="392.89"/>
    <n v="320"/>
    <x v="9"/>
    <x v="1"/>
    <s v="New Jimmymouth"/>
    <s v="Flagship"/>
  </r>
  <r>
    <s v="SALE1541"/>
    <x v="133"/>
    <s v="CUST1171"/>
    <s v="PROD40"/>
    <s v="STORE6"/>
    <n v="1"/>
    <n v="312.81"/>
    <n v="0.14000000000000001"/>
    <x v="1"/>
    <n v="312.67"/>
    <x v="119"/>
    <n v="44"/>
    <x v="1"/>
    <x v="119"/>
    <s v="Indiana"/>
    <s v="USA"/>
    <x v="43"/>
    <x v="1"/>
    <x v="1"/>
    <s v="Taylor-Hart"/>
    <n v="38.520000000000003"/>
    <n v="378"/>
    <x v="16"/>
    <x v="3"/>
    <s v="Port Josephberg"/>
    <s v="Online"/>
  </r>
  <r>
    <s v="SALE1542"/>
    <x v="187"/>
    <s v="CUST1249"/>
    <s v="PROD48"/>
    <s v="STORE7"/>
    <n v="3"/>
    <n v="855.96"/>
    <n v="0.28999999999999998"/>
    <x v="2"/>
    <n v="2567.59"/>
    <x v="432"/>
    <n v="41"/>
    <x v="1"/>
    <x v="423"/>
    <s v="New York"/>
    <s v="USA"/>
    <x v="70"/>
    <x v="1"/>
    <x v="11"/>
    <s v="Byrd, Stewart and Valdez"/>
    <n v="177.98"/>
    <n v="103"/>
    <x v="4"/>
    <x v="2"/>
    <s v="Williamsfurt"/>
    <s v="Online"/>
  </r>
  <r>
    <s v="SALE1543"/>
    <x v="387"/>
    <s v="CUST1355"/>
    <s v="PROD1"/>
    <s v="STORE11"/>
    <n v="3"/>
    <n v="305"/>
    <n v="0.01"/>
    <x v="2"/>
    <n v="914.99"/>
    <x v="392"/>
    <n v="20"/>
    <x v="0"/>
    <x v="385"/>
    <s v="Washington"/>
    <s v="USA"/>
    <x v="55"/>
    <x v="4"/>
    <x v="12"/>
    <s v="Terry-Moore"/>
    <n v="342.56"/>
    <n v="181"/>
    <x v="19"/>
    <x v="2"/>
    <s v="Lake Michael"/>
    <s v="Online"/>
  </r>
  <r>
    <s v="SALE1544"/>
    <x v="191"/>
    <s v="CUST1468"/>
    <s v="PROD99"/>
    <s v="STORE12"/>
    <n v="3"/>
    <n v="831.15"/>
    <n v="0.19"/>
    <x v="0"/>
    <n v="2493.2599999999998"/>
    <x v="227"/>
    <n v="45"/>
    <x v="0"/>
    <x v="227"/>
    <s v="Vermont"/>
    <s v="USA"/>
    <x v="8"/>
    <x v="3"/>
    <x v="8"/>
    <s v="Campbell Ltd"/>
    <n v="201.41"/>
    <n v="146"/>
    <x v="18"/>
    <x v="0"/>
    <s v="Sabrinatown"/>
    <s v="Online"/>
  </r>
  <r>
    <s v="SALE1545"/>
    <x v="545"/>
    <s v="CUST1207"/>
    <s v="PROD96"/>
    <s v="STORE3"/>
    <n v="2"/>
    <n v="644.97"/>
    <n v="0.24"/>
    <x v="2"/>
    <n v="1289.7"/>
    <x v="475"/>
    <n v="28"/>
    <x v="1"/>
    <x v="462"/>
    <s v="New Jersey"/>
    <s v="USA"/>
    <x v="99"/>
    <x v="4"/>
    <x v="21"/>
    <s v="Phillips and Sons"/>
    <n v="358.47"/>
    <n v="143"/>
    <x v="0"/>
    <x v="0"/>
    <s v="Hoodberg"/>
    <s v="Outlet"/>
  </r>
  <r>
    <s v="SALE1546"/>
    <x v="640"/>
    <s v="CUST1095"/>
    <s v="PROD88"/>
    <s v="STORE1"/>
    <n v="1"/>
    <n v="149.56"/>
    <n v="0.09"/>
    <x v="0"/>
    <n v="149.47"/>
    <x v="50"/>
    <n v="62"/>
    <x v="1"/>
    <x v="50"/>
    <s v="New York"/>
    <s v="USA"/>
    <x v="12"/>
    <x v="0"/>
    <x v="11"/>
    <s v="Olsen-Daniels"/>
    <n v="131.24"/>
    <n v="232"/>
    <x v="8"/>
    <x v="0"/>
    <s v="Danielmouth"/>
    <s v="Flagship"/>
  </r>
  <r>
    <s v="SALE1547"/>
    <x v="244"/>
    <s v="CUST1217"/>
    <s v="PROD43"/>
    <s v="STORE19"/>
    <n v="1"/>
    <n v="661.77"/>
    <n v="0.03"/>
    <x v="1"/>
    <n v="661.74"/>
    <x v="476"/>
    <n v="42"/>
    <x v="0"/>
    <x v="463"/>
    <s v="Missouri"/>
    <s v="USA"/>
    <x v="19"/>
    <x v="1"/>
    <x v="3"/>
    <s v="Robinson Inc"/>
    <n v="253.33"/>
    <n v="266"/>
    <x v="12"/>
    <x v="3"/>
    <s v="Vasquezborough"/>
    <s v="Online"/>
  </r>
  <r>
    <s v="SALE1548"/>
    <x v="641"/>
    <s v="CUST1108"/>
    <s v="PROD94"/>
    <s v="STORE7"/>
    <n v="3"/>
    <n v="99.67"/>
    <n v="0.17"/>
    <x v="0"/>
    <n v="298.83999999999997"/>
    <x v="139"/>
    <n v="38"/>
    <x v="0"/>
    <x v="139"/>
    <s v="New Hampshire"/>
    <s v="USA"/>
    <x v="32"/>
    <x v="2"/>
    <x v="18"/>
    <s v="Hoffman-Williams"/>
    <n v="358.47"/>
    <n v="213"/>
    <x v="4"/>
    <x v="2"/>
    <s v="Williamsfurt"/>
    <s v="Online"/>
  </r>
  <r>
    <s v="SALE1549"/>
    <x v="329"/>
    <s v="CUST1221"/>
    <s v="PROD62"/>
    <s v="STORE1"/>
    <n v="3"/>
    <n v="103.66"/>
    <n v="0.26"/>
    <x v="2"/>
    <n v="310.72000000000003"/>
    <x v="69"/>
    <n v="38"/>
    <x v="0"/>
    <x v="70"/>
    <s v="Georgia"/>
    <s v="USA"/>
    <x v="85"/>
    <x v="1"/>
    <x v="3"/>
    <s v="Murray, Gould and Ware"/>
    <n v="86.42"/>
    <n v="222"/>
    <x v="8"/>
    <x v="0"/>
    <s v="Danielmouth"/>
    <s v="Flagship"/>
  </r>
  <r>
    <s v="SALE1550"/>
    <x v="619"/>
    <s v="CUST1436"/>
    <s v="PROD40"/>
    <s v="STORE2"/>
    <n v="4"/>
    <n v="54.4"/>
    <n v="0.22"/>
    <x v="0"/>
    <n v="217.38"/>
    <x v="437"/>
    <n v="61"/>
    <x v="0"/>
    <x v="428"/>
    <s v="South Dakota"/>
    <s v="USA"/>
    <x v="43"/>
    <x v="1"/>
    <x v="1"/>
    <s v="Taylor-Hart"/>
    <n v="38.520000000000003"/>
    <n v="378"/>
    <x v="17"/>
    <x v="2"/>
    <s v="North Nancyview"/>
    <s v="Outlet"/>
  </r>
  <r>
    <s v="SALE1551"/>
    <x v="259"/>
    <s v="CUST1490"/>
    <s v="PROD84"/>
    <s v="STORE14"/>
    <n v="1"/>
    <n v="46.66"/>
    <n v="0.2"/>
    <x v="0"/>
    <n v="46.459999999999994"/>
    <x v="215"/>
    <n v="23"/>
    <x v="0"/>
    <x v="215"/>
    <s v="Maryland"/>
    <s v="USA"/>
    <x v="94"/>
    <x v="3"/>
    <x v="22"/>
    <s v="Collins-Stephenson"/>
    <n v="388.46"/>
    <n v="208"/>
    <x v="7"/>
    <x v="2"/>
    <s v="Christopherland"/>
    <s v="Outlet"/>
  </r>
  <r>
    <s v="SALE1552"/>
    <x v="21"/>
    <s v="CUST1007"/>
    <s v="PROD73"/>
    <s v="STORE11"/>
    <n v="4"/>
    <n v="871.2"/>
    <n v="0.28999999999999998"/>
    <x v="0"/>
    <n v="3484.51"/>
    <x v="68"/>
    <n v="29"/>
    <x v="1"/>
    <x v="69"/>
    <s v="West Virginia"/>
    <s v="USA"/>
    <x v="78"/>
    <x v="0"/>
    <x v="0"/>
    <s v="French Ltd"/>
    <n v="107.06"/>
    <n v="359"/>
    <x v="19"/>
    <x v="2"/>
    <s v="Lake Michael"/>
    <s v="Online"/>
  </r>
  <r>
    <s v="SALE1553"/>
    <x v="512"/>
    <s v="CUST1379"/>
    <s v="PROD18"/>
    <s v="STORE14"/>
    <n v="4"/>
    <n v="317.11"/>
    <n v="0.16"/>
    <x v="1"/>
    <n v="1268.28"/>
    <x v="271"/>
    <n v="34"/>
    <x v="1"/>
    <x v="270"/>
    <s v="Iowa"/>
    <s v="USA"/>
    <x v="97"/>
    <x v="4"/>
    <x v="14"/>
    <s v="Guerra-Hendrix"/>
    <n v="254.04361702127662"/>
    <n v="343"/>
    <x v="7"/>
    <x v="2"/>
    <s v="Christopherland"/>
    <s v="Outlet"/>
  </r>
  <r>
    <s v="SALE1554"/>
    <x v="214"/>
    <s v="CUST1258"/>
    <s v="PROD25"/>
    <s v="STORE13"/>
    <n v="2"/>
    <n v="388.34"/>
    <n v="0.09"/>
    <x v="1"/>
    <n v="776.58999999999992"/>
    <x v="468"/>
    <n v="24"/>
    <x v="1"/>
    <x v="456"/>
    <s v="Texas"/>
    <s v="USA"/>
    <x v="60"/>
    <x v="4"/>
    <x v="11"/>
    <s v="Brown and Sons"/>
    <n v="174.02"/>
    <n v="268"/>
    <x v="13"/>
    <x v="3"/>
    <s v="Johnsonville"/>
    <s v="Flagship"/>
  </r>
  <r>
    <s v="SALE1555"/>
    <x v="336"/>
    <s v="CUST1319"/>
    <s v="PROD30"/>
    <s v="STORE6"/>
    <n v="4"/>
    <n v="998.2"/>
    <n v="0.15"/>
    <x v="0"/>
    <n v="3992.65"/>
    <x v="132"/>
    <n v="54"/>
    <x v="0"/>
    <x v="132"/>
    <s v="Mississippi"/>
    <s v="USA"/>
    <x v="37"/>
    <x v="3"/>
    <x v="8"/>
    <s v="Stevens, Fernandez and Martin"/>
    <n v="19.52"/>
    <n v="57"/>
    <x v="16"/>
    <x v="3"/>
    <s v="Port Josephberg"/>
    <s v="Online"/>
  </r>
  <r>
    <s v="SALE1556"/>
    <x v="45"/>
    <s v="CUST1493"/>
    <s v="PROD36"/>
    <s v="STORE0"/>
    <n v="1"/>
    <n v="887.38"/>
    <n v="0.01"/>
    <x v="2"/>
    <n v="887.37"/>
    <x v="4"/>
    <n v="28"/>
    <x v="0"/>
    <x v="4"/>
    <s v="Alabama"/>
    <s v="USA"/>
    <x v="14"/>
    <x v="4"/>
    <x v="12"/>
    <s v="Smith-Mills"/>
    <n v="223.43"/>
    <n v="154"/>
    <x v="6"/>
    <x v="3"/>
    <s v="Washingtonfurt"/>
    <s v="Flagship"/>
  </r>
  <r>
    <s v="SALE1557"/>
    <x v="414"/>
    <s v="CUST1312"/>
    <s v="PROD37"/>
    <s v="STORE12"/>
    <n v="4"/>
    <n v="332.97"/>
    <n v="0.28000000000000003"/>
    <x v="0"/>
    <n v="1331.6000000000001"/>
    <x v="211"/>
    <n v="47"/>
    <x v="1"/>
    <x v="211"/>
    <s v="Delaware"/>
    <s v="USA"/>
    <x v="92"/>
    <x v="4"/>
    <x v="15"/>
    <s v="Hogan-Lee"/>
    <n v="353.47"/>
    <n v="214"/>
    <x v="18"/>
    <x v="0"/>
    <s v="Sabrinatown"/>
    <s v="Online"/>
  </r>
  <r>
    <s v="SALE1558"/>
    <x v="642"/>
    <s v="CUST1021"/>
    <s v="PROD46"/>
    <s v="STORE0"/>
    <n v="2"/>
    <n v="157.91"/>
    <n v="0.09"/>
    <x v="2"/>
    <n v="315.73"/>
    <x v="458"/>
    <n v="36"/>
    <x v="1"/>
    <x v="447"/>
    <s v="Oklahoma"/>
    <s v="USA"/>
    <x v="54"/>
    <x v="4"/>
    <x v="21"/>
    <s v="Kelly, Smith and Perez"/>
    <n v="167.34"/>
    <n v="296"/>
    <x v="6"/>
    <x v="3"/>
    <s v="Washingtonfurt"/>
    <s v="Flagship"/>
  </r>
  <r>
    <s v="SALE1559"/>
    <x v="401"/>
    <s v="CUST1356"/>
    <s v="PROD12"/>
    <s v="STORE18"/>
    <n v="1"/>
    <n v="548.15"/>
    <n v="0.11"/>
    <x v="0"/>
    <n v="548.04"/>
    <x v="410"/>
    <n v="54"/>
    <x v="0"/>
    <x v="401"/>
    <s v="Virginia"/>
    <s v="USA"/>
    <x v="21"/>
    <x v="2"/>
    <x v="4"/>
    <s v="Rice LLC"/>
    <n v="115.82"/>
    <n v="460"/>
    <x v="14"/>
    <x v="3"/>
    <s v="East Stevechester"/>
    <s v="Flagship"/>
  </r>
  <r>
    <s v="SALE1560"/>
    <x v="224"/>
    <s v="CUST1209"/>
    <s v="PROD48"/>
    <s v="STORE15"/>
    <n v="1"/>
    <n v="135.13"/>
    <n v="0.04"/>
    <x v="0"/>
    <n v="135.09"/>
    <x v="203"/>
    <n v="50"/>
    <x v="1"/>
    <x v="203"/>
    <s v="Maine"/>
    <s v="USA"/>
    <x v="70"/>
    <x v="1"/>
    <x v="11"/>
    <s v="Byrd, Stewart and Valdez"/>
    <n v="177.98"/>
    <n v="103"/>
    <x v="10"/>
    <x v="0"/>
    <s v="East Jenniferstad"/>
    <s v="Flagship"/>
  </r>
  <r>
    <s v="SALE1561"/>
    <x v="374"/>
    <s v="CUST1219"/>
    <s v="PROD56"/>
    <s v="STORE3"/>
    <n v="3"/>
    <n v="579.26"/>
    <n v="0.19"/>
    <x v="0"/>
    <n v="1737.59"/>
    <x v="208"/>
    <n v="47"/>
    <x v="1"/>
    <x v="208"/>
    <s v="New Jersey"/>
    <s v="USA"/>
    <x v="6"/>
    <x v="3"/>
    <x v="6"/>
    <s v="Hernandez, Kennedy and Porter"/>
    <n v="461.47"/>
    <n v="190"/>
    <x v="0"/>
    <x v="0"/>
    <s v="Hoodberg"/>
    <s v="Outlet"/>
  </r>
  <r>
    <s v="SALE1562"/>
    <x v="643"/>
    <s v="CUST1389"/>
    <s v="PROD17"/>
    <s v="STORE0"/>
    <n v="1"/>
    <n v="465.63"/>
    <n v="0.25"/>
    <x v="0"/>
    <n v="465.38"/>
    <x v="335"/>
    <n v="50"/>
    <x v="0"/>
    <x v="331"/>
    <s v="Nebraska"/>
    <s v="USA"/>
    <x v="53"/>
    <x v="0"/>
    <x v="11"/>
    <s v="Ford, Murphy and Wilson"/>
    <n v="144.53"/>
    <n v="367"/>
    <x v="6"/>
    <x v="3"/>
    <s v="Washingtonfurt"/>
    <s v="Flagship"/>
  </r>
  <r>
    <s v="SALE1563"/>
    <x v="364"/>
    <s v="CUST1047"/>
    <s v="PROD76"/>
    <s v="STORE16"/>
    <n v="2"/>
    <n v="675.61"/>
    <n v="0.08"/>
    <x v="2"/>
    <n v="1351.14"/>
    <x v="233"/>
    <n v="54"/>
    <x v="1"/>
    <x v="232"/>
    <s v="Nevada"/>
    <s v="USA"/>
    <x v="3"/>
    <x v="1"/>
    <x v="3"/>
    <s v="Larson Ltd"/>
    <n v="392.89"/>
    <n v="320"/>
    <x v="9"/>
    <x v="1"/>
    <s v="New Jimmymouth"/>
    <s v="Flagship"/>
  </r>
  <r>
    <s v="SALE1564"/>
    <x v="624"/>
    <s v="CUST1416"/>
    <s v="PROD33"/>
    <s v="STORE6"/>
    <n v="1"/>
    <n v="718.99"/>
    <n v="0.08"/>
    <x v="1"/>
    <n v="718.91"/>
    <x v="51"/>
    <n v="46"/>
    <x v="0"/>
    <x v="51"/>
    <s v="Wisconsin"/>
    <s v="USA"/>
    <x v="9"/>
    <x v="3"/>
    <x v="6"/>
    <s v="Weiss-Watson"/>
    <n v="179.77"/>
    <n v="305"/>
    <x v="16"/>
    <x v="3"/>
    <s v="Port Josephberg"/>
    <s v="Online"/>
  </r>
  <r>
    <s v="SALE1565"/>
    <x v="186"/>
    <s v="CUST1376"/>
    <s v="PROD14"/>
    <s v="STORE10"/>
    <n v="2"/>
    <n v="675.65"/>
    <n v="0.2"/>
    <x v="2"/>
    <n v="1351.1"/>
    <x v="363"/>
    <n v="30"/>
    <x v="0"/>
    <x v="357"/>
    <s v="Connecticut"/>
    <s v="USA"/>
    <x v="66"/>
    <x v="3"/>
    <x v="6"/>
    <s v="Luna, Anderson and Bowman"/>
    <n v="48.01"/>
    <n v="439"/>
    <x v="15"/>
    <x v="3"/>
    <s v="East Davidville"/>
    <s v="Online"/>
  </r>
  <r>
    <s v="SALE1566"/>
    <x v="621"/>
    <s v="CUST1336"/>
    <s v="PROD95"/>
    <s v="STORE15"/>
    <n v="4"/>
    <n v="284.24"/>
    <n v="0.1"/>
    <x v="0"/>
    <n v="1136.8600000000001"/>
    <x v="359"/>
    <n v="58"/>
    <x v="1"/>
    <x v="354"/>
    <s v="Oregon"/>
    <s v="USA"/>
    <x v="98"/>
    <x v="0"/>
    <x v="11"/>
    <s v="Wilson Group"/>
    <n v="60.65"/>
    <n v="75"/>
    <x v="10"/>
    <x v="0"/>
    <s v="East Jenniferstad"/>
    <s v="Flagship"/>
  </r>
  <r>
    <s v="SALE1567"/>
    <x v="621"/>
    <s v="CUST1213"/>
    <s v="PROD1"/>
    <s v="STORE3"/>
    <n v="1"/>
    <n v="94.26"/>
    <n v="0.18"/>
    <x v="1"/>
    <n v="94.08"/>
    <x v="26"/>
    <n v="42"/>
    <x v="1"/>
    <x v="26"/>
    <s v="North Dakota"/>
    <s v="USA"/>
    <x v="55"/>
    <x v="4"/>
    <x v="12"/>
    <s v="Terry-Moore"/>
    <n v="342.56"/>
    <n v="181"/>
    <x v="0"/>
    <x v="0"/>
    <s v="Hoodberg"/>
    <s v="Outlet"/>
  </r>
  <r>
    <s v="SALE1568"/>
    <x v="306"/>
    <s v="CUST1416"/>
    <s v="PROD6"/>
    <s v="STORE10"/>
    <n v="4"/>
    <n v="458.58"/>
    <n v="0.28999999999999998"/>
    <x v="2"/>
    <n v="1834.03"/>
    <x v="51"/>
    <n v="46"/>
    <x v="0"/>
    <x v="51"/>
    <s v="Wisconsin"/>
    <s v="USA"/>
    <x v="96"/>
    <x v="2"/>
    <x v="18"/>
    <s v="Davidson PLC"/>
    <n v="312.8"/>
    <n v="350"/>
    <x v="15"/>
    <x v="3"/>
    <s v="East Davidville"/>
    <s v="Online"/>
  </r>
  <r>
    <s v="SALE1569"/>
    <x v="644"/>
    <s v="CUST1113"/>
    <s v="PROD65"/>
    <s v="STORE10"/>
    <n v="4"/>
    <n v="704.49"/>
    <n v="0.05"/>
    <x v="2"/>
    <n v="2817.91"/>
    <x v="120"/>
    <n v="51"/>
    <x v="0"/>
    <x v="120"/>
    <s v="New Mexico"/>
    <s v="USA"/>
    <x v="15"/>
    <x v="0"/>
    <x v="13"/>
    <s v="Montgomery, Benton and Miller"/>
    <n v="240.63"/>
    <n v="423"/>
    <x v="15"/>
    <x v="3"/>
    <s v="East Davidville"/>
    <s v="Online"/>
  </r>
  <r>
    <s v="SALE1570"/>
    <x v="195"/>
    <s v="CUST1032"/>
    <s v="PROD27"/>
    <s v="STORE19"/>
    <n v="4"/>
    <n v="822.32"/>
    <n v="0.26"/>
    <x v="1"/>
    <n v="3289.02"/>
    <x v="324"/>
    <n v="48"/>
    <x v="1"/>
    <x v="320"/>
    <s v="Arizona"/>
    <s v="USA"/>
    <x v="16"/>
    <x v="3"/>
    <x v="6"/>
    <s v="Khan, Jones and Paul"/>
    <n v="254.04361702127662"/>
    <n v="378"/>
    <x v="12"/>
    <x v="3"/>
    <s v="Vasquezborough"/>
    <s v="Online"/>
  </r>
  <r>
    <s v="SALE1571"/>
    <x v="474"/>
    <s v="CUST1245"/>
    <s v="PROD3"/>
    <s v="STORE13"/>
    <n v="4"/>
    <n v="785.41"/>
    <n v="0.13"/>
    <x v="2"/>
    <n v="3141.5099999999998"/>
    <x v="425"/>
    <n v="57"/>
    <x v="1"/>
    <x v="416"/>
    <s v="Michigan"/>
    <s v="USA"/>
    <x v="58"/>
    <x v="4"/>
    <x v="21"/>
    <s v="Pineda Ltd"/>
    <n v="364.67"/>
    <n v="452"/>
    <x v="13"/>
    <x v="3"/>
    <s v="Johnsonville"/>
    <s v="Flagship"/>
  </r>
  <r>
    <s v="SALE1572"/>
    <x v="180"/>
    <s v="CUST1031"/>
    <s v="PROD39"/>
    <s v="STORE14"/>
    <n v="1"/>
    <n v="405.8"/>
    <n v="0.11"/>
    <x v="1"/>
    <n v="405.69"/>
    <x v="188"/>
    <n v="41"/>
    <x v="0"/>
    <x v="188"/>
    <s v="Oregon"/>
    <s v="USA"/>
    <x v="11"/>
    <x v="1"/>
    <x v="10"/>
    <s v="Cummings and Sons"/>
    <n v="326.06"/>
    <n v="301"/>
    <x v="7"/>
    <x v="2"/>
    <s v="Christopherland"/>
    <s v="Outlet"/>
  </r>
  <r>
    <s v="SALE1573"/>
    <x v="645"/>
    <s v="CUST1433"/>
    <s v="PROD91"/>
    <s v="STORE9"/>
    <n v="2"/>
    <n v="976.83"/>
    <n v="0.1"/>
    <x v="1"/>
    <n v="1953.5600000000002"/>
    <x v="206"/>
    <n v="51"/>
    <x v="1"/>
    <x v="206"/>
    <s v="New York"/>
    <s v="USA"/>
    <x v="52"/>
    <x v="4"/>
    <x v="15"/>
    <s v="Smith-Charles"/>
    <n v="438.25"/>
    <n v="496"/>
    <x v="11"/>
    <x v="2"/>
    <s v="East Johnstad"/>
    <s v="Flagship"/>
  </r>
  <r>
    <s v="SALE1574"/>
    <x v="469"/>
    <s v="CUST1273"/>
    <s v="PROD64"/>
    <s v="STORE2"/>
    <n v="1"/>
    <n v="644.15"/>
    <n v="0.06"/>
    <x v="0"/>
    <n v="644.09"/>
    <x v="65"/>
    <n v="23"/>
    <x v="0"/>
    <x v="66"/>
    <s v="Mississippi"/>
    <s v="USA"/>
    <x v="91"/>
    <x v="2"/>
    <x v="19"/>
    <s v="Zhang Inc"/>
    <n v="299.11"/>
    <n v="118"/>
    <x v="17"/>
    <x v="2"/>
    <s v="North Nancyview"/>
    <s v="Outlet"/>
  </r>
  <r>
    <s v="SALE1575"/>
    <x v="67"/>
    <s v="CUST1337"/>
    <s v="PROD67"/>
    <s v="STORE13"/>
    <n v="1"/>
    <n v="470.55"/>
    <n v="0.23"/>
    <x v="1"/>
    <n v="470.32"/>
    <x v="118"/>
    <n v="40"/>
    <x v="1"/>
    <x v="118"/>
    <s v="North Carolina"/>
    <s v="USA"/>
    <x v="22"/>
    <x v="1"/>
    <x v="11"/>
    <s v="Flores-Davis"/>
    <n v="349.17"/>
    <n v="476"/>
    <x v="13"/>
    <x v="3"/>
    <s v="Johnsonville"/>
    <s v="Flagship"/>
  </r>
  <r>
    <s v="SALE1576"/>
    <x v="41"/>
    <s v="CUST1478"/>
    <s v="PROD7"/>
    <s v="STORE6"/>
    <n v="3"/>
    <n v="598.82000000000005"/>
    <n v="0.19"/>
    <x v="2"/>
    <n v="1796.27"/>
    <x v="150"/>
    <n v="59"/>
    <x v="0"/>
    <x v="150"/>
    <s v="South Dakota"/>
    <s v="USA"/>
    <x v="84"/>
    <x v="3"/>
    <x v="16"/>
    <s v="Harrell LLC"/>
    <n v="218.86"/>
    <n v="170"/>
    <x v="16"/>
    <x v="3"/>
    <s v="Port Josephberg"/>
    <s v="Online"/>
  </r>
  <r>
    <s v="SALE1577"/>
    <x v="103"/>
    <s v="CUST1101"/>
    <s v="PROD20"/>
    <s v="STORE12"/>
    <n v="4"/>
    <n v="659.17"/>
    <n v="0.12"/>
    <x v="0"/>
    <n v="2636.56"/>
    <x v="209"/>
    <n v="29"/>
    <x v="0"/>
    <x v="209"/>
    <s v="Utah"/>
    <s v="USA"/>
    <x v="42"/>
    <x v="0"/>
    <x v="11"/>
    <s v="Soto-Ellis"/>
    <n v="131.51"/>
    <n v="273.49484536082474"/>
    <x v="18"/>
    <x v="0"/>
    <s v="Sabrinatown"/>
    <s v="Online"/>
  </r>
  <r>
    <s v="SALE1578"/>
    <x v="423"/>
    <s v="CUST1104"/>
    <s v="PROD46"/>
    <s v="STORE1"/>
    <n v="2"/>
    <n v="216.02"/>
    <n v="0.25"/>
    <x v="0"/>
    <n v="431.79"/>
    <x v="252"/>
    <n v="64"/>
    <x v="0"/>
    <x v="251"/>
    <s v="Georgia"/>
    <s v="USA"/>
    <x v="54"/>
    <x v="4"/>
    <x v="21"/>
    <s v="Kelly, Smith and Perez"/>
    <n v="167.34"/>
    <n v="296"/>
    <x v="8"/>
    <x v="0"/>
    <s v="Danielmouth"/>
    <s v="Flagship"/>
  </r>
  <r>
    <s v="SALE1579"/>
    <x v="367"/>
    <s v="CUST1030"/>
    <s v="PROD31"/>
    <s v="STORE10"/>
    <n v="2"/>
    <n v="613.47"/>
    <n v="0.02"/>
    <x v="1"/>
    <n v="1226.92"/>
    <x v="452"/>
    <n v="64"/>
    <x v="1"/>
    <x v="443"/>
    <s v="Pennsylvania"/>
    <s v="USA"/>
    <x v="45"/>
    <x v="0"/>
    <x v="0"/>
    <s v="Nolan-Snow"/>
    <n v="204.39"/>
    <n v="281"/>
    <x v="15"/>
    <x v="3"/>
    <s v="East Davidville"/>
    <s v="Online"/>
  </r>
  <r>
    <s v="SALE1580"/>
    <x v="275"/>
    <s v="CUST1098"/>
    <s v="PROD58"/>
    <s v="STORE12"/>
    <n v="2"/>
    <n v="485.17"/>
    <n v="0.11"/>
    <x v="1"/>
    <n v="970.23"/>
    <x v="286"/>
    <n v="24"/>
    <x v="0"/>
    <x v="284"/>
    <s v="Alaska"/>
    <s v="USA"/>
    <x v="87"/>
    <x v="4"/>
    <x v="11"/>
    <s v="Shepherd-Gould"/>
    <n v="113.83"/>
    <n v="485"/>
    <x v="18"/>
    <x v="0"/>
    <s v="Sabrinatown"/>
    <s v="Online"/>
  </r>
  <r>
    <s v="SALE1581"/>
    <x v="76"/>
    <s v="CUST1307"/>
    <s v="PROD46"/>
    <s v="STORE10"/>
    <n v="1"/>
    <n v="209.7"/>
    <n v="0.2"/>
    <x v="1"/>
    <n v="209.5"/>
    <x v="131"/>
    <n v="56"/>
    <x v="1"/>
    <x v="131"/>
    <s v="Alabama"/>
    <s v="USA"/>
    <x v="54"/>
    <x v="4"/>
    <x v="21"/>
    <s v="Kelly, Smith and Perez"/>
    <n v="167.34"/>
    <n v="296"/>
    <x v="15"/>
    <x v="3"/>
    <s v="East Davidville"/>
    <s v="Online"/>
  </r>
  <r>
    <s v="SALE1582"/>
    <x v="598"/>
    <s v="CUST1326"/>
    <s v="PROD92"/>
    <s v="STORE0"/>
    <n v="1"/>
    <n v="681.47"/>
    <n v="0.15"/>
    <x v="0"/>
    <n v="681.32"/>
    <x v="214"/>
    <n v="58"/>
    <x v="1"/>
    <x v="214"/>
    <s v="Rhode Island"/>
    <s v="USA"/>
    <x v="80"/>
    <x v="3"/>
    <x v="5"/>
    <s v="Green, Powell and Palmer"/>
    <n v="447.43"/>
    <n v="191"/>
    <x v="6"/>
    <x v="3"/>
    <s v="Washingtonfurt"/>
    <s v="Flagship"/>
  </r>
  <r>
    <s v="SALE1583"/>
    <x v="228"/>
    <s v="CUST1440"/>
    <s v="PROD76"/>
    <s v="STORE17"/>
    <n v="2"/>
    <n v="877.21"/>
    <n v="0.1"/>
    <x v="0"/>
    <n v="1754.3200000000002"/>
    <x v="362"/>
    <n v="60"/>
    <x v="0"/>
    <x v="356"/>
    <s v="North Dakota"/>
    <s v="USA"/>
    <x v="3"/>
    <x v="1"/>
    <x v="3"/>
    <s v="Larson Ltd"/>
    <n v="392.89"/>
    <n v="320"/>
    <x v="1"/>
    <x v="0"/>
    <s v="Bensonhaven"/>
    <s v="Flagship"/>
  </r>
  <r>
    <s v="SALE1584"/>
    <x v="465"/>
    <s v="CUST1318"/>
    <s v="PROD78"/>
    <s v="STORE5"/>
    <n v="2"/>
    <n v="479.77"/>
    <n v="0.21"/>
    <x v="1"/>
    <n v="959.32999999999993"/>
    <x v="477"/>
    <n v="25"/>
    <x v="0"/>
    <x v="464"/>
    <s v="Kansas"/>
    <s v="USA"/>
    <x v="36"/>
    <x v="3"/>
    <x v="6"/>
    <s v="Hernandez Inc"/>
    <n v="325.26"/>
    <n v="400"/>
    <x v="3"/>
    <x v="0"/>
    <s v="New Michaelchester"/>
    <s v="Outlet"/>
  </r>
  <r>
    <s v="SALE1585"/>
    <x v="53"/>
    <s v="CUST1322"/>
    <s v="PROD83"/>
    <s v="STORE15"/>
    <n v="1"/>
    <n v="140.72"/>
    <n v="0"/>
    <x v="2"/>
    <n v="140.72"/>
    <x v="241"/>
    <n v="54"/>
    <x v="0"/>
    <x v="240"/>
    <s v="Wyoming"/>
    <s v="USA"/>
    <x v="50"/>
    <x v="2"/>
    <x v="18"/>
    <s v="Butler Group"/>
    <n v="254.04361702127662"/>
    <n v="159"/>
    <x v="10"/>
    <x v="0"/>
    <s v="East Jenniferstad"/>
    <s v="Flagship"/>
  </r>
  <r>
    <s v="SALE1586"/>
    <x v="646"/>
    <s v="CUST1027"/>
    <s v="PROD19"/>
    <s v="STORE6"/>
    <n v="2"/>
    <n v="764.25"/>
    <n v="0.23"/>
    <x v="1"/>
    <n v="1528.27"/>
    <x v="249"/>
    <n v="31"/>
    <x v="0"/>
    <x v="248"/>
    <s v="Utah"/>
    <s v="USA"/>
    <x v="46"/>
    <x v="0"/>
    <x v="20"/>
    <s v="May-Reese"/>
    <n v="21.34"/>
    <n v="65"/>
    <x v="16"/>
    <x v="3"/>
    <s v="Port Josephberg"/>
    <s v="Online"/>
  </r>
  <r>
    <s v="SALE1587"/>
    <x v="217"/>
    <s v="CUST1222"/>
    <s v="PROD83"/>
    <s v="STORE5"/>
    <n v="3"/>
    <n v="107.8"/>
    <n v="0.28999999999999998"/>
    <x v="1"/>
    <n v="323.10999999999996"/>
    <x v="247"/>
    <n v="35"/>
    <x v="0"/>
    <x v="246"/>
    <s v="New Mexico"/>
    <s v="USA"/>
    <x v="50"/>
    <x v="2"/>
    <x v="18"/>
    <s v="Butler Group"/>
    <n v="254.04361702127662"/>
    <n v="159"/>
    <x v="3"/>
    <x v="0"/>
    <s v="New Michaelchester"/>
    <s v="Outlet"/>
  </r>
  <r>
    <s v="SALE1588"/>
    <x v="234"/>
    <s v="CUST1147"/>
    <s v="PROD22"/>
    <s v="STORE8"/>
    <n v="4"/>
    <n v="565.37"/>
    <n v="7.0000000000000007E-2"/>
    <x v="1"/>
    <n v="2261.41"/>
    <x v="345"/>
    <n v="49"/>
    <x v="1"/>
    <x v="341"/>
    <s v="Alaska"/>
    <s v="USA"/>
    <x v="62"/>
    <x v="0"/>
    <x v="20"/>
    <s v="Flores, Pineda and Rodriguez"/>
    <n v="484.62"/>
    <n v="432"/>
    <x v="2"/>
    <x v="1"/>
    <s v="Thompsonborough"/>
    <s v="Online"/>
  </r>
  <r>
    <s v="SALE1589"/>
    <x v="163"/>
    <s v="CUST1034"/>
    <s v="PROD36"/>
    <s v="STORE4"/>
    <n v="3"/>
    <n v="811.45"/>
    <n v="0.26"/>
    <x v="0"/>
    <n v="2434.09"/>
    <x v="246"/>
    <n v="27"/>
    <x v="1"/>
    <x v="245"/>
    <s v="Maryland"/>
    <s v="USA"/>
    <x v="14"/>
    <x v="4"/>
    <x v="12"/>
    <s v="Smith-Mills"/>
    <n v="223.43"/>
    <n v="154"/>
    <x v="5"/>
    <x v="2"/>
    <s v="Port Sharon"/>
    <s v="Online"/>
  </r>
  <r>
    <s v="SALE1590"/>
    <x v="513"/>
    <s v="CUST1410"/>
    <s v="PROD33"/>
    <s v="STORE19"/>
    <n v="4"/>
    <n v="62.25"/>
    <n v="0.11"/>
    <x v="1"/>
    <n v="248.89"/>
    <x v="360"/>
    <n v="48"/>
    <x v="1"/>
    <x v="355"/>
    <s v="New Jersey"/>
    <s v="USA"/>
    <x v="9"/>
    <x v="3"/>
    <x v="6"/>
    <s v="Weiss-Watson"/>
    <n v="179.77"/>
    <n v="305"/>
    <x v="12"/>
    <x v="3"/>
    <s v="Vasquezborough"/>
    <s v="Online"/>
  </r>
  <r>
    <s v="SALE1591"/>
    <x v="185"/>
    <s v="CUST1025"/>
    <s v="PROD95"/>
    <s v="STORE10"/>
    <n v="1"/>
    <n v="749.78"/>
    <n v="0.03"/>
    <x v="0"/>
    <n v="749.75"/>
    <x v="478"/>
    <n v="59"/>
    <x v="1"/>
    <x v="465"/>
    <s v="California"/>
    <s v="USA"/>
    <x v="98"/>
    <x v="0"/>
    <x v="11"/>
    <s v="Wilson Group"/>
    <n v="60.65"/>
    <n v="75"/>
    <x v="15"/>
    <x v="3"/>
    <s v="East Davidville"/>
    <s v="Online"/>
  </r>
  <r>
    <s v="SALE1592"/>
    <x v="647"/>
    <s v="CUST1350"/>
    <s v="PROD59"/>
    <s v="STORE5"/>
    <n v="3"/>
    <n v="630.28"/>
    <n v="7.0000000000000007E-2"/>
    <x v="2"/>
    <n v="1890.77"/>
    <x v="399"/>
    <n v="26"/>
    <x v="0"/>
    <x v="391"/>
    <s v="Iowa"/>
    <s v="USA"/>
    <x v="4"/>
    <x v="2"/>
    <x v="4"/>
    <s v="Cline-Mccarthy"/>
    <n v="17.309999999999999"/>
    <n v="399"/>
    <x v="3"/>
    <x v="0"/>
    <s v="New Michaelchester"/>
    <s v="Outlet"/>
  </r>
  <r>
    <s v="SALE1593"/>
    <x v="648"/>
    <s v="CUST1143"/>
    <s v="PROD30"/>
    <s v="STORE16"/>
    <n v="1"/>
    <n v="101.84"/>
    <n v="0.17"/>
    <x v="0"/>
    <n v="101.67"/>
    <x v="79"/>
    <n v="46"/>
    <x v="0"/>
    <x v="80"/>
    <s v="Alabama"/>
    <s v="USA"/>
    <x v="37"/>
    <x v="3"/>
    <x v="8"/>
    <s v="Stevens, Fernandez and Martin"/>
    <n v="19.52"/>
    <n v="57"/>
    <x v="9"/>
    <x v="1"/>
    <s v="New Jimmymouth"/>
    <s v="Flagship"/>
  </r>
  <r>
    <s v="SALE1594"/>
    <x v="386"/>
    <s v="CUST1055"/>
    <s v="PROD24"/>
    <s v="STORE18"/>
    <n v="4"/>
    <n v="641.45000000000005"/>
    <n v="0.16"/>
    <x v="2"/>
    <n v="2565.6400000000003"/>
    <x v="364"/>
    <n v="56"/>
    <x v="1"/>
    <x v="358"/>
    <s v="Minnesota"/>
    <s v="USA"/>
    <x v="10"/>
    <x v="0"/>
    <x v="9"/>
    <s v="Cook Ltd"/>
    <n v="166.06"/>
    <n v="340"/>
    <x v="14"/>
    <x v="3"/>
    <s v="East Stevechester"/>
    <s v="Flagship"/>
  </r>
  <r>
    <s v="SALE1595"/>
    <x v="68"/>
    <s v="CUST1471"/>
    <s v="PROD43"/>
    <s v="STORE1"/>
    <n v="1"/>
    <n v="135.87"/>
    <n v="0.23"/>
    <x v="1"/>
    <n v="135.64000000000001"/>
    <x v="197"/>
    <n v="42"/>
    <x v="0"/>
    <x v="197"/>
    <s v="Montana"/>
    <s v="USA"/>
    <x v="19"/>
    <x v="1"/>
    <x v="3"/>
    <s v="Robinson Inc"/>
    <n v="253.33"/>
    <n v="266"/>
    <x v="8"/>
    <x v="0"/>
    <s v="Danielmouth"/>
    <s v="Flagship"/>
  </r>
  <r>
    <s v="SALE1596"/>
    <x v="431"/>
    <s v="CUST1095"/>
    <s v="PROD21"/>
    <s v="STORE6"/>
    <n v="1"/>
    <n v="388.35"/>
    <n v="0.01"/>
    <x v="1"/>
    <n v="388.34000000000003"/>
    <x v="50"/>
    <n v="62"/>
    <x v="1"/>
    <x v="50"/>
    <s v="New York"/>
    <s v="USA"/>
    <x v="39"/>
    <x v="3"/>
    <x v="7"/>
    <s v="Gardner-Montes"/>
    <n v="123.46"/>
    <n v="76"/>
    <x v="16"/>
    <x v="3"/>
    <s v="Port Josephberg"/>
    <s v="Online"/>
  </r>
  <r>
    <s v="SALE1597"/>
    <x v="581"/>
    <s v="CUST1486"/>
    <s v="PROD38"/>
    <s v="STORE9"/>
    <n v="2"/>
    <n v="999.08"/>
    <n v="0.3"/>
    <x v="1"/>
    <n v="1997.8600000000001"/>
    <x v="369"/>
    <n v="22"/>
    <x v="1"/>
    <x v="362"/>
    <s v="Vermont"/>
    <s v="USA"/>
    <x v="48"/>
    <x v="0"/>
    <x v="9"/>
    <s v="Sims-Smith"/>
    <n v="135.61000000000001"/>
    <n v="394"/>
    <x v="11"/>
    <x v="2"/>
    <s v="East Johnstad"/>
    <s v="Flagship"/>
  </r>
  <r>
    <s v="SALE1598"/>
    <x v="649"/>
    <s v="CUST1170"/>
    <s v="PROD38"/>
    <s v="STORE17"/>
    <n v="3"/>
    <n v="453.19"/>
    <n v="0.08"/>
    <x v="2"/>
    <n v="1359.49"/>
    <x v="165"/>
    <n v="18"/>
    <x v="0"/>
    <x v="165"/>
    <s v="Missouri"/>
    <s v="USA"/>
    <x v="48"/>
    <x v="0"/>
    <x v="9"/>
    <s v="Sims-Smith"/>
    <n v="135.61000000000001"/>
    <n v="394"/>
    <x v="1"/>
    <x v="0"/>
    <s v="Bensonhaven"/>
    <s v="Flagship"/>
  </r>
  <r>
    <s v="SALE1599"/>
    <x v="528"/>
    <s v="CUST1235"/>
    <s v="PROD80"/>
    <s v="STORE10"/>
    <n v="2"/>
    <n v="61.31"/>
    <n v="0.15"/>
    <x v="2"/>
    <n v="122.47"/>
    <x v="326"/>
    <n v="28"/>
    <x v="1"/>
    <x v="322"/>
    <s v="Delaware"/>
    <s v="USA"/>
    <x v="61"/>
    <x v="3"/>
    <x v="8"/>
    <s v="Allison Ltd"/>
    <n v="143.43"/>
    <n v="58"/>
    <x v="15"/>
    <x v="3"/>
    <s v="East Davidville"/>
    <s v="Online"/>
  </r>
  <r>
    <s v="SALE1600"/>
    <x v="389"/>
    <s v="CUST1342"/>
    <s v="PROD81"/>
    <s v="STORE10"/>
    <n v="2"/>
    <n v="870.13"/>
    <n v="0.23"/>
    <x v="0"/>
    <n v="1740.03"/>
    <x v="393"/>
    <n v="30"/>
    <x v="1"/>
    <x v="386"/>
    <s v="Connecticut"/>
    <s v="USA"/>
    <x v="82"/>
    <x v="0"/>
    <x v="20"/>
    <s v="Robinson-Brown"/>
    <n v="285.54000000000002"/>
    <n v="358"/>
    <x v="15"/>
    <x v="3"/>
    <s v="East Davidville"/>
    <s v="Online"/>
  </r>
  <r>
    <s v="SALE1601"/>
    <x v="629"/>
    <s v="CUST1067"/>
    <s v="PROD15"/>
    <s v="STORE19"/>
    <n v="1"/>
    <n v="336.51"/>
    <n v="0.11"/>
    <x v="1"/>
    <n v="336.4"/>
    <x v="100"/>
    <n v="58"/>
    <x v="0"/>
    <x v="101"/>
    <s v="Florida"/>
    <s v="USA"/>
    <x v="5"/>
    <x v="1"/>
    <x v="5"/>
    <s v="Thomas LLC"/>
    <n v="465.34"/>
    <n v="301"/>
    <x v="12"/>
    <x v="3"/>
    <s v="Vasquezborough"/>
    <s v="Online"/>
  </r>
  <r>
    <s v="SALE1602"/>
    <x v="154"/>
    <s v="CUST1181"/>
    <s v="PROD67"/>
    <s v="STORE0"/>
    <n v="1"/>
    <n v="305.70999999999998"/>
    <n v="0.26"/>
    <x v="2"/>
    <n v="305.45"/>
    <x v="280"/>
    <n v="60"/>
    <x v="0"/>
    <x v="279"/>
    <s v="New York"/>
    <s v="USA"/>
    <x v="22"/>
    <x v="1"/>
    <x v="11"/>
    <s v="Flores-Davis"/>
    <n v="349.17"/>
    <n v="476"/>
    <x v="6"/>
    <x v="3"/>
    <s v="Washingtonfurt"/>
    <s v="Flagship"/>
  </r>
  <r>
    <s v="SALE1603"/>
    <x v="183"/>
    <s v="CUST1121"/>
    <s v="PROD10"/>
    <s v="STORE18"/>
    <n v="2"/>
    <n v="635.39"/>
    <n v="0.28999999999999998"/>
    <x v="2"/>
    <n v="1270.49"/>
    <x v="416"/>
    <n v="62"/>
    <x v="0"/>
    <x v="407"/>
    <s v="Hawaii"/>
    <s v="USA"/>
    <x v="31"/>
    <x v="3"/>
    <x v="8"/>
    <s v="Hamilton Group"/>
    <n v="298.86"/>
    <n v="308"/>
    <x v="14"/>
    <x v="3"/>
    <s v="East Stevechester"/>
    <s v="Flagship"/>
  </r>
  <r>
    <s v="SALE1604"/>
    <x v="600"/>
    <s v="CUST1116"/>
    <s v="PROD92"/>
    <s v="STORE19"/>
    <n v="2"/>
    <n v="253.87"/>
    <n v="0.23"/>
    <x v="2"/>
    <n v="507.51"/>
    <x v="5"/>
    <n v="18"/>
    <x v="1"/>
    <x v="5"/>
    <s v="Rhode Island"/>
    <s v="USA"/>
    <x v="80"/>
    <x v="3"/>
    <x v="5"/>
    <s v="Green, Powell and Palmer"/>
    <n v="447.43"/>
    <n v="191"/>
    <x v="12"/>
    <x v="3"/>
    <s v="Vasquezborough"/>
    <s v="Online"/>
  </r>
  <r>
    <s v="SALE1605"/>
    <x v="469"/>
    <s v="CUST1484"/>
    <s v="PROD76"/>
    <s v="STORE17"/>
    <n v="3"/>
    <n v="915.81"/>
    <n v="0.17"/>
    <x v="2"/>
    <n v="2747.2599999999998"/>
    <x v="212"/>
    <n v="32"/>
    <x v="0"/>
    <x v="212"/>
    <s v="Massachusetts"/>
    <s v="USA"/>
    <x v="3"/>
    <x v="1"/>
    <x v="3"/>
    <s v="Larson Ltd"/>
    <n v="392.89"/>
    <n v="320"/>
    <x v="1"/>
    <x v="0"/>
    <s v="Bensonhaven"/>
    <s v="Flagship"/>
  </r>
  <r>
    <s v="SALE1606"/>
    <x v="156"/>
    <s v="CUST1209"/>
    <s v="PROD42"/>
    <s v="STORE8"/>
    <n v="3"/>
    <n v="779.5"/>
    <n v="0.02"/>
    <x v="0"/>
    <n v="2338.48"/>
    <x v="203"/>
    <n v="50"/>
    <x v="1"/>
    <x v="203"/>
    <s v="Maine"/>
    <s v="USA"/>
    <x v="63"/>
    <x v="1"/>
    <x v="11"/>
    <s v="Holmes LLC"/>
    <n v="450.71"/>
    <n v="389"/>
    <x v="2"/>
    <x v="1"/>
    <s v="Thompsonborough"/>
    <s v="Online"/>
  </r>
  <r>
    <s v="SALE1607"/>
    <x v="462"/>
    <s v="CUST1469"/>
    <s v="PROD61"/>
    <s v="STORE16"/>
    <n v="2"/>
    <n v="780.57"/>
    <n v="0.26"/>
    <x v="0"/>
    <n v="1560.88"/>
    <x v="261"/>
    <n v="19"/>
    <x v="0"/>
    <x v="260"/>
    <s v="Utah"/>
    <s v="USA"/>
    <x v="86"/>
    <x v="0"/>
    <x v="20"/>
    <s v="Lopez LLC"/>
    <n v="103.45"/>
    <n v="465"/>
    <x v="9"/>
    <x v="1"/>
    <s v="New Jimmymouth"/>
    <s v="Flagship"/>
  </r>
  <r>
    <s v="SALE1608"/>
    <x v="155"/>
    <s v="CUST1383"/>
    <s v="PROD95"/>
    <s v="STORE19"/>
    <n v="1"/>
    <n v="511.35"/>
    <n v="0"/>
    <x v="0"/>
    <n v="511.35"/>
    <x v="278"/>
    <n v="27"/>
    <x v="1"/>
    <x v="277"/>
    <s v="South Carolina"/>
    <s v="USA"/>
    <x v="98"/>
    <x v="0"/>
    <x v="11"/>
    <s v="Wilson Group"/>
    <n v="60.65"/>
    <n v="75"/>
    <x v="12"/>
    <x v="3"/>
    <s v="Vasquezborough"/>
    <s v="Online"/>
  </r>
  <r>
    <s v="SALE1609"/>
    <x v="225"/>
    <s v="CUST1016"/>
    <s v="PROD97"/>
    <s v="STORE3"/>
    <n v="4"/>
    <n v="44.07"/>
    <n v="0.28999999999999998"/>
    <x v="2"/>
    <n v="175.99"/>
    <x v="6"/>
    <n v="24"/>
    <x v="1"/>
    <x v="6"/>
    <s v="Pennsylvania"/>
    <s v="USA"/>
    <x v="0"/>
    <x v="0"/>
    <x v="0"/>
    <s v="Khan LLC"/>
    <n v="245.98"/>
    <n v="471"/>
    <x v="0"/>
    <x v="0"/>
    <s v="Hoodberg"/>
    <s v="Outlet"/>
  </r>
  <r>
    <s v="SALE1610"/>
    <x v="475"/>
    <s v="CUST1197"/>
    <s v="PROD69"/>
    <s v="STORE11"/>
    <n v="2"/>
    <n v="895.92"/>
    <n v="0.15"/>
    <x v="0"/>
    <n v="1791.6899999999998"/>
    <x v="301"/>
    <n v="45"/>
    <x v="1"/>
    <x v="76"/>
    <s v="Minnesota"/>
    <s v="USA"/>
    <x v="20"/>
    <x v="4"/>
    <x v="14"/>
    <s v="Fitzpatrick Ltd"/>
    <n v="218.22"/>
    <n v="224"/>
    <x v="19"/>
    <x v="2"/>
    <s v="Lake Michael"/>
    <s v="Online"/>
  </r>
  <r>
    <s v="SALE1611"/>
    <x v="500"/>
    <s v="CUST1305"/>
    <s v="PROD53"/>
    <s v="STORE2"/>
    <n v="4"/>
    <n v="456.32"/>
    <n v="0.22"/>
    <x v="2"/>
    <n v="1825.06"/>
    <x v="426"/>
    <n v="64"/>
    <x v="0"/>
    <x v="417"/>
    <s v="Washington"/>
    <s v="USA"/>
    <x v="27"/>
    <x v="4"/>
    <x v="14"/>
    <s v="Hamilton, Woods and Walker"/>
    <n v="386.56"/>
    <n v="125"/>
    <x v="17"/>
    <x v="2"/>
    <s v="North Nancyview"/>
    <s v="Outlet"/>
  </r>
  <r>
    <s v="SALE1612"/>
    <x v="117"/>
    <s v="CUST1420"/>
    <s v="PROD34"/>
    <s v="STORE0"/>
    <n v="1"/>
    <n v="905.5"/>
    <n v="0.28999999999999998"/>
    <x v="2"/>
    <n v="905.21"/>
    <x v="47"/>
    <n v="60"/>
    <x v="0"/>
    <x v="47"/>
    <s v="North Carolina"/>
    <s v="USA"/>
    <x v="13"/>
    <x v="1"/>
    <x v="3"/>
    <s v="Lucero LLC"/>
    <n v="419.28"/>
    <n v="86"/>
    <x v="6"/>
    <x v="3"/>
    <s v="Washingtonfurt"/>
    <s v="Flagship"/>
  </r>
  <r>
    <s v="SALE1613"/>
    <x v="91"/>
    <s v="CUST1204"/>
    <s v="PROD16"/>
    <s v="STORE13"/>
    <n v="3"/>
    <n v="63.19"/>
    <n v="0.08"/>
    <x v="0"/>
    <n v="189.48999999999998"/>
    <x v="327"/>
    <n v="52"/>
    <x v="0"/>
    <x v="323"/>
    <s v="Virginia"/>
    <s v="USA"/>
    <x v="30"/>
    <x v="2"/>
    <x v="17"/>
    <s v="Erickson-Green"/>
    <n v="337.42"/>
    <n v="256"/>
    <x v="13"/>
    <x v="3"/>
    <s v="Johnsonville"/>
    <s v="Flagship"/>
  </r>
  <r>
    <s v="SALE1614"/>
    <x v="312"/>
    <s v="CUST1050"/>
    <s v="PROD70"/>
    <s v="STORE7"/>
    <n v="3"/>
    <n v="687.66"/>
    <n v="0.06"/>
    <x v="1"/>
    <n v="2062.92"/>
    <x v="272"/>
    <n v="61"/>
    <x v="1"/>
    <x v="271"/>
    <s v="Illinois"/>
    <s v="USA"/>
    <x v="7"/>
    <x v="3"/>
    <x v="7"/>
    <s v="Duran Group"/>
    <n v="138.05000000000001"/>
    <n v="89"/>
    <x v="4"/>
    <x v="2"/>
    <s v="Williamsfurt"/>
    <s v="Online"/>
  </r>
  <r>
    <s v="SALE1615"/>
    <x v="177"/>
    <s v="CUST1219"/>
    <s v="PROD43"/>
    <s v="STORE9"/>
    <n v="4"/>
    <n v="639.05999999999995"/>
    <n v="0.12"/>
    <x v="1"/>
    <n v="2556.12"/>
    <x v="208"/>
    <n v="47"/>
    <x v="1"/>
    <x v="208"/>
    <s v="New Jersey"/>
    <s v="USA"/>
    <x v="19"/>
    <x v="1"/>
    <x v="3"/>
    <s v="Robinson Inc"/>
    <n v="253.33"/>
    <n v="266"/>
    <x v="11"/>
    <x v="2"/>
    <s v="East Johnstad"/>
    <s v="Flagship"/>
  </r>
  <r>
    <s v="SALE1616"/>
    <x v="441"/>
    <s v="CUST1067"/>
    <s v="PROD71"/>
    <s v="STORE7"/>
    <n v="1"/>
    <n v="475.15"/>
    <n v="0.04"/>
    <x v="2"/>
    <n v="475.10999999999996"/>
    <x v="100"/>
    <n v="58"/>
    <x v="0"/>
    <x v="101"/>
    <s v="Florida"/>
    <s v="USA"/>
    <x v="51"/>
    <x v="2"/>
    <x v="4"/>
    <s v="Hopkins Ltd"/>
    <n v="214.32"/>
    <n v="383"/>
    <x v="4"/>
    <x v="2"/>
    <s v="Williamsfurt"/>
    <s v="Online"/>
  </r>
  <r>
    <s v="SALE1617"/>
    <x v="415"/>
    <s v="CUST1190"/>
    <s v="PROD44"/>
    <s v="STORE6"/>
    <n v="1"/>
    <n v="62.38"/>
    <n v="0.08"/>
    <x v="2"/>
    <n v="62.300000000000004"/>
    <x v="408"/>
    <n v="21"/>
    <x v="0"/>
    <x v="399"/>
    <s v="New York"/>
    <s v="USA"/>
    <x v="38"/>
    <x v="0"/>
    <x v="13"/>
    <s v="Cox Inc"/>
    <n v="167.12"/>
    <n v="316"/>
    <x v="16"/>
    <x v="3"/>
    <s v="Port Josephberg"/>
    <s v="Online"/>
  </r>
  <r>
    <s v="SALE1618"/>
    <x v="634"/>
    <s v="CUST1354"/>
    <s v="PROD15"/>
    <s v="STORE7"/>
    <n v="1"/>
    <n v="977.02"/>
    <n v="0.2"/>
    <x v="2"/>
    <n v="976.81999999999994"/>
    <x v="366"/>
    <n v="38"/>
    <x v="0"/>
    <x v="359"/>
    <s v="Connecticut"/>
    <s v="USA"/>
    <x v="5"/>
    <x v="1"/>
    <x v="5"/>
    <s v="Thomas LLC"/>
    <n v="465.34"/>
    <n v="301"/>
    <x v="4"/>
    <x v="2"/>
    <s v="Williamsfurt"/>
    <s v="Online"/>
  </r>
  <r>
    <s v="SALE1619"/>
    <x v="460"/>
    <s v="CUST1074"/>
    <s v="PROD83"/>
    <s v="STORE4"/>
    <n v="2"/>
    <n v="898.81"/>
    <n v="0.25"/>
    <x v="0"/>
    <n v="1797.37"/>
    <x v="479"/>
    <n v="58"/>
    <x v="0"/>
    <x v="466"/>
    <s v="Colorado"/>
    <s v="USA"/>
    <x v="50"/>
    <x v="2"/>
    <x v="18"/>
    <s v="Butler Group"/>
    <n v="254.04361702127662"/>
    <n v="159"/>
    <x v="5"/>
    <x v="2"/>
    <s v="Port Sharon"/>
    <s v="Online"/>
  </r>
  <r>
    <s v="SALE1620"/>
    <x v="406"/>
    <s v="CUST1351"/>
    <s v="PROD57"/>
    <s v="STORE3"/>
    <n v="2"/>
    <n v="422.13"/>
    <n v="0.28000000000000003"/>
    <x v="0"/>
    <n v="843.98"/>
    <x v="376"/>
    <n v="25"/>
    <x v="1"/>
    <x v="369"/>
    <s v="Nebraska"/>
    <s v="USA"/>
    <x v="71"/>
    <x v="0"/>
    <x v="13"/>
    <s v="Atkinson, Camacho and Oliver"/>
    <n v="30.62"/>
    <n v="138"/>
    <x v="0"/>
    <x v="0"/>
    <s v="Hoodberg"/>
    <s v="Outlet"/>
  </r>
  <r>
    <s v="SALE1621"/>
    <x v="414"/>
    <s v="CUST1050"/>
    <s v="PROD34"/>
    <s v="STORE11"/>
    <n v="1"/>
    <n v="324.56"/>
    <n v="0.03"/>
    <x v="2"/>
    <n v="324.53000000000003"/>
    <x v="272"/>
    <n v="61"/>
    <x v="1"/>
    <x v="271"/>
    <s v="Illinois"/>
    <s v="USA"/>
    <x v="13"/>
    <x v="1"/>
    <x v="3"/>
    <s v="Lucero LLC"/>
    <n v="419.28"/>
    <n v="86"/>
    <x v="19"/>
    <x v="2"/>
    <s v="Lake Michael"/>
    <s v="Online"/>
  </r>
  <r>
    <s v="SALE1622"/>
    <x v="429"/>
    <s v="CUST1468"/>
    <s v="PROD55"/>
    <s v="STORE16"/>
    <n v="4"/>
    <n v="570.38"/>
    <n v="0.26"/>
    <x v="1"/>
    <n v="2281.2599999999998"/>
    <x v="227"/>
    <n v="45"/>
    <x v="0"/>
    <x v="227"/>
    <s v="Vermont"/>
    <s v="USA"/>
    <x v="76"/>
    <x v="3"/>
    <x v="6"/>
    <s v="Hatfield, Baird and Torres"/>
    <n v="81.75"/>
    <n v="273.49484536082474"/>
    <x v="9"/>
    <x v="1"/>
    <s v="New Jimmymouth"/>
    <s v="Flagship"/>
  </r>
  <r>
    <s v="SALE1623"/>
    <x v="94"/>
    <s v="CUST1394"/>
    <s v="PROD34"/>
    <s v="STORE15"/>
    <n v="2"/>
    <n v="223.73"/>
    <n v="0.11"/>
    <x v="1"/>
    <n v="447.34999999999997"/>
    <x v="133"/>
    <n v="43"/>
    <x v="1"/>
    <x v="133"/>
    <s v="Connecticut"/>
    <s v="USA"/>
    <x v="13"/>
    <x v="1"/>
    <x v="3"/>
    <s v="Lucero LLC"/>
    <n v="419.28"/>
    <n v="86"/>
    <x v="10"/>
    <x v="0"/>
    <s v="East Jenniferstad"/>
    <s v="Flagship"/>
  </r>
  <r>
    <s v="SALE1624"/>
    <x v="233"/>
    <s v="CUST1351"/>
    <s v="PROD86"/>
    <s v="STORE16"/>
    <n v="4"/>
    <n v="164.93"/>
    <n v="0.11"/>
    <x v="0"/>
    <n v="659.61"/>
    <x v="376"/>
    <n v="25"/>
    <x v="1"/>
    <x v="369"/>
    <s v="Nebraska"/>
    <s v="USA"/>
    <x v="56"/>
    <x v="3"/>
    <x v="8"/>
    <s v="Taylor, Dodson and Johnston"/>
    <n v="176.07"/>
    <n v="82"/>
    <x v="9"/>
    <x v="1"/>
    <s v="New Jimmymouth"/>
    <s v="Flagship"/>
  </r>
  <r>
    <s v="SALE1625"/>
    <x v="368"/>
    <s v="CUST1249"/>
    <s v="PROD15"/>
    <s v="STORE7"/>
    <n v="3"/>
    <n v="326.66000000000003"/>
    <n v="0.28000000000000003"/>
    <x v="2"/>
    <n v="979.7"/>
    <x v="432"/>
    <n v="41"/>
    <x v="1"/>
    <x v="423"/>
    <s v="New York"/>
    <s v="USA"/>
    <x v="5"/>
    <x v="1"/>
    <x v="5"/>
    <s v="Thomas LLC"/>
    <n v="465.34"/>
    <n v="301"/>
    <x v="4"/>
    <x v="2"/>
    <s v="Williamsfurt"/>
    <s v="Online"/>
  </r>
  <r>
    <s v="SALE1626"/>
    <x v="408"/>
    <s v="CUST1182"/>
    <s v="PROD1"/>
    <s v="STORE15"/>
    <n v="2"/>
    <n v="462.93"/>
    <n v="0.17"/>
    <x v="1"/>
    <n v="925.69"/>
    <x v="90"/>
    <n v="23"/>
    <x v="1"/>
    <x v="91"/>
    <s v="Oklahoma"/>
    <s v="USA"/>
    <x v="55"/>
    <x v="4"/>
    <x v="12"/>
    <s v="Terry-Moore"/>
    <n v="342.56"/>
    <n v="181"/>
    <x v="10"/>
    <x v="0"/>
    <s v="East Jenniferstad"/>
    <s v="Flagship"/>
  </r>
  <r>
    <s v="SALE1627"/>
    <x v="77"/>
    <s v="CUST1147"/>
    <s v="PROD0"/>
    <s v="STORE16"/>
    <n v="3"/>
    <n v="60.26"/>
    <n v="0.04"/>
    <x v="0"/>
    <n v="180.74"/>
    <x v="345"/>
    <n v="49"/>
    <x v="1"/>
    <x v="341"/>
    <s v="Alaska"/>
    <s v="USA"/>
    <x v="90"/>
    <x v="1"/>
    <x v="3"/>
    <s v="Hunt Inc"/>
    <n v="112.42"/>
    <n v="416"/>
    <x v="9"/>
    <x v="1"/>
    <s v="New Jimmymouth"/>
    <s v="Flagship"/>
  </r>
  <r>
    <s v="SALE1628"/>
    <x v="14"/>
    <s v="CUST1071"/>
    <s v="PROD34"/>
    <s v="STORE9"/>
    <n v="3"/>
    <n v="109.5"/>
    <n v="0.06"/>
    <x v="2"/>
    <n v="328.44"/>
    <x v="289"/>
    <n v="61"/>
    <x v="1"/>
    <x v="287"/>
    <s v="New Mexico"/>
    <s v="USA"/>
    <x v="13"/>
    <x v="1"/>
    <x v="3"/>
    <s v="Lucero LLC"/>
    <n v="419.28"/>
    <n v="86"/>
    <x v="11"/>
    <x v="2"/>
    <s v="East Johnstad"/>
    <s v="Flagship"/>
  </r>
  <r>
    <s v="SALE1629"/>
    <x v="237"/>
    <s v="CUST1382"/>
    <s v="PROD70"/>
    <s v="STORE16"/>
    <n v="1"/>
    <n v="505.83"/>
    <n v="0.14000000000000001"/>
    <x v="2"/>
    <n v="505.69"/>
    <x v="156"/>
    <n v="20"/>
    <x v="1"/>
    <x v="156"/>
    <s v="California"/>
    <s v="USA"/>
    <x v="7"/>
    <x v="3"/>
    <x v="7"/>
    <s v="Duran Group"/>
    <n v="138.05000000000001"/>
    <n v="89"/>
    <x v="9"/>
    <x v="1"/>
    <s v="New Jimmymouth"/>
    <s v="Flagship"/>
  </r>
  <r>
    <s v="SALE1630"/>
    <x v="650"/>
    <s v="CUST1163"/>
    <s v="PROD98"/>
    <s v="STORE10"/>
    <n v="2"/>
    <n v="443.15"/>
    <n v="0.27"/>
    <x v="1"/>
    <n v="886.03"/>
    <x v="298"/>
    <n v="21"/>
    <x v="0"/>
    <x v="296"/>
    <s v="Illinois"/>
    <s v="USA"/>
    <x v="24"/>
    <x v="1"/>
    <x v="1"/>
    <s v="Flores-King"/>
    <n v="431.67"/>
    <n v="73"/>
    <x v="15"/>
    <x v="3"/>
    <s v="East Davidville"/>
    <s v="Online"/>
  </r>
  <r>
    <s v="SALE1631"/>
    <x v="603"/>
    <s v="CUST1497"/>
    <s v="PROD7"/>
    <s v="STORE7"/>
    <n v="2"/>
    <n v="784.26"/>
    <n v="0.23"/>
    <x v="1"/>
    <n v="1568.29"/>
    <x v="386"/>
    <n v="47"/>
    <x v="1"/>
    <x v="379"/>
    <s v="New York"/>
    <s v="USA"/>
    <x v="84"/>
    <x v="3"/>
    <x v="16"/>
    <s v="Harrell LLC"/>
    <n v="218.86"/>
    <n v="170"/>
    <x v="4"/>
    <x v="2"/>
    <s v="Williamsfurt"/>
    <s v="Online"/>
  </r>
  <r>
    <s v="SALE1632"/>
    <x v="70"/>
    <s v="CUST1455"/>
    <s v="PROD39"/>
    <s v="STORE11"/>
    <n v="3"/>
    <n v="590.30999999999995"/>
    <n v="0.17"/>
    <x v="1"/>
    <n v="1770.7599999999998"/>
    <x v="263"/>
    <n v="54"/>
    <x v="0"/>
    <x v="262"/>
    <s v="Illinois"/>
    <s v="USA"/>
    <x v="11"/>
    <x v="1"/>
    <x v="10"/>
    <s v="Cummings and Sons"/>
    <n v="326.06"/>
    <n v="301"/>
    <x v="19"/>
    <x v="2"/>
    <s v="Lake Michael"/>
    <s v="Online"/>
  </r>
  <r>
    <s v="SALE1633"/>
    <x v="329"/>
    <s v="CUST1120"/>
    <s v="PROD69"/>
    <s v="STORE16"/>
    <n v="1"/>
    <n v="696.13"/>
    <n v="0.06"/>
    <x v="2"/>
    <n v="696.07"/>
    <x v="262"/>
    <n v="44"/>
    <x v="1"/>
    <x v="261"/>
    <s v="Pennsylvania"/>
    <s v="USA"/>
    <x v="20"/>
    <x v="4"/>
    <x v="14"/>
    <s v="Fitzpatrick Ltd"/>
    <n v="218.22"/>
    <n v="224"/>
    <x v="9"/>
    <x v="1"/>
    <s v="New Jimmymouth"/>
    <s v="Flagship"/>
  </r>
  <r>
    <s v="SALE1634"/>
    <x v="464"/>
    <s v="CUST1104"/>
    <s v="PROD51"/>
    <s v="STORE6"/>
    <n v="4"/>
    <n v="194.39"/>
    <n v="0.25"/>
    <x v="0"/>
    <n v="777.31"/>
    <x v="252"/>
    <n v="64"/>
    <x v="0"/>
    <x v="251"/>
    <s v="Georgia"/>
    <s v="USA"/>
    <x v="69"/>
    <x v="1"/>
    <x v="11"/>
    <s v="Bautista, Green and Hale"/>
    <n v="88.49"/>
    <n v="246"/>
    <x v="16"/>
    <x v="3"/>
    <s v="Port Josephberg"/>
    <s v="Online"/>
  </r>
  <r>
    <s v="SALE1635"/>
    <x v="651"/>
    <s v="CUST1330"/>
    <s v="PROD33"/>
    <s v="STORE1"/>
    <n v="1"/>
    <n v="339.7"/>
    <n v="0.1"/>
    <x v="0"/>
    <n v="339.59999999999997"/>
    <x v="391"/>
    <n v="54"/>
    <x v="0"/>
    <x v="384"/>
    <s v="Illinois"/>
    <s v="USA"/>
    <x v="9"/>
    <x v="3"/>
    <x v="6"/>
    <s v="Weiss-Watson"/>
    <n v="179.77"/>
    <n v="305"/>
    <x v="8"/>
    <x v="0"/>
    <s v="Danielmouth"/>
    <s v="Flagship"/>
  </r>
  <r>
    <s v="SALE1636"/>
    <x v="340"/>
    <s v="CUST1048"/>
    <s v="PROD68"/>
    <s v="STORE13"/>
    <n v="4"/>
    <n v="463.16"/>
    <n v="0.27"/>
    <x v="1"/>
    <n v="1852.3700000000001"/>
    <x v="367"/>
    <n v="54"/>
    <x v="0"/>
    <x v="360"/>
    <s v="North Carolina"/>
    <s v="USA"/>
    <x v="88"/>
    <x v="3"/>
    <x v="22"/>
    <s v="Wolfe, Ross and Hester"/>
    <n v="243.7"/>
    <n v="130"/>
    <x v="13"/>
    <x v="3"/>
    <s v="Johnsonville"/>
    <s v="Flagship"/>
  </r>
  <r>
    <s v="SALE1637"/>
    <x v="326"/>
    <s v="CUST1107"/>
    <s v="PROD5"/>
    <s v="STORE10"/>
    <n v="2"/>
    <n v="824.91"/>
    <n v="0.09"/>
    <x v="0"/>
    <n v="1649.73"/>
    <x v="182"/>
    <n v="62"/>
    <x v="1"/>
    <x v="182"/>
    <s v="North Dakota"/>
    <s v="USA"/>
    <x v="23"/>
    <x v="4"/>
    <x v="11"/>
    <s v="Baldwin, Garza and Gonzalez"/>
    <n v="261"/>
    <n v="59"/>
    <x v="15"/>
    <x v="3"/>
    <s v="East Davidville"/>
    <s v="Online"/>
  </r>
  <r>
    <s v="SALE1638"/>
    <x v="296"/>
    <s v="CUST1070"/>
    <s v="PROD5"/>
    <s v="STORE2"/>
    <n v="4"/>
    <n v="796.89"/>
    <n v="0.17"/>
    <x v="0"/>
    <n v="3187.39"/>
    <x v="45"/>
    <n v="29"/>
    <x v="1"/>
    <x v="45"/>
    <s v="New Mexico"/>
    <s v="USA"/>
    <x v="23"/>
    <x v="4"/>
    <x v="11"/>
    <s v="Baldwin, Garza and Gonzalez"/>
    <n v="261"/>
    <n v="59"/>
    <x v="17"/>
    <x v="2"/>
    <s v="North Nancyview"/>
    <s v="Outlet"/>
  </r>
  <r>
    <s v="SALE1639"/>
    <x v="270"/>
    <s v="CUST1240"/>
    <s v="PROD26"/>
    <s v="STORE17"/>
    <n v="3"/>
    <n v="543.92999999999995"/>
    <n v="0.3"/>
    <x v="2"/>
    <n v="1631.49"/>
    <x v="194"/>
    <n v="59"/>
    <x v="1"/>
    <x v="194"/>
    <s v="Michigan"/>
    <s v="USA"/>
    <x v="33"/>
    <x v="1"/>
    <x v="1"/>
    <s v="Reed-Schmidt"/>
    <n v="322.41000000000003"/>
    <n v="213"/>
    <x v="1"/>
    <x v="0"/>
    <s v="Bensonhaven"/>
    <s v="Flagship"/>
  </r>
  <r>
    <s v="SALE1640"/>
    <x v="647"/>
    <s v="CUST1173"/>
    <s v="PROD14"/>
    <s v="STORE7"/>
    <n v="2"/>
    <n v="44.65"/>
    <n v="0.03"/>
    <x v="1"/>
    <n v="89.27"/>
    <x v="346"/>
    <n v="41"/>
    <x v="1"/>
    <x v="120"/>
    <s v="Iowa"/>
    <s v="USA"/>
    <x v="66"/>
    <x v="3"/>
    <x v="6"/>
    <s v="Luna, Anderson and Bowman"/>
    <n v="48.01"/>
    <n v="439"/>
    <x v="4"/>
    <x v="2"/>
    <s v="Williamsfurt"/>
    <s v="Online"/>
  </r>
  <r>
    <s v="SALE1641"/>
    <x v="177"/>
    <s v="CUST1250"/>
    <s v="PROD56"/>
    <s v="STORE0"/>
    <n v="4"/>
    <n v="827.39"/>
    <n v="0.06"/>
    <x v="2"/>
    <n v="3309.5"/>
    <x v="473"/>
    <n v="48"/>
    <x v="0"/>
    <x v="460"/>
    <s v="Delaware"/>
    <s v="USA"/>
    <x v="6"/>
    <x v="3"/>
    <x v="6"/>
    <s v="Hernandez, Kennedy and Porter"/>
    <n v="461.47"/>
    <n v="190"/>
    <x v="6"/>
    <x v="3"/>
    <s v="Washingtonfurt"/>
    <s v="Flagship"/>
  </r>
  <r>
    <s v="SALE1642"/>
    <x v="445"/>
    <s v="CUST1308"/>
    <s v="PROD14"/>
    <s v="STORE12"/>
    <n v="2"/>
    <n v="403.2"/>
    <n v="0.21"/>
    <x v="1"/>
    <n v="806.18999999999994"/>
    <x v="480"/>
    <n v="60"/>
    <x v="1"/>
    <x v="467"/>
    <s v="Iowa"/>
    <s v="USA"/>
    <x v="66"/>
    <x v="3"/>
    <x v="6"/>
    <s v="Luna, Anderson and Bowman"/>
    <n v="48.01"/>
    <n v="439"/>
    <x v="18"/>
    <x v="0"/>
    <s v="Sabrinatown"/>
    <s v="Online"/>
  </r>
  <r>
    <s v="SALE1643"/>
    <x v="419"/>
    <s v="CUST1017"/>
    <s v="PROD86"/>
    <s v="STORE13"/>
    <n v="4"/>
    <n v="292.31"/>
    <n v="0.27"/>
    <x v="1"/>
    <n v="1168.97"/>
    <x v="222"/>
    <n v="60"/>
    <x v="1"/>
    <x v="222"/>
    <s v="Georgia"/>
    <s v="USA"/>
    <x v="56"/>
    <x v="3"/>
    <x v="8"/>
    <s v="Taylor, Dodson and Johnston"/>
    <n v="176.07"/>
    <n v="82"/>
    <x v="13"/>
    <x v="3"/>
    <s v="Johnsonville"/>
    <s v="Flagship"/>
  </r>
  <r>
    <s v="SALE1644"/>
    <x v="330"/>
    <s v="CUST1492"/>
    <s v="PROD2"/>
    <s v="STORE10"/>
    <n v="1"/>
    <n v="948.33"/>
    <n v="0.11"/>
    <x v="0"/>
    <n v="948.22"/>
    <x v="36"/>
    <n v="59"/>
    <x v="1"/>
    <x v="36"/>
    <s v="Florida"/>
    <s v="USA"/>
    <x v="95"/>
    <x v="4"/>
    <x v="21"/>
    <s v="Sims Inc"/>
    <n v="254.04361702127662"/>
    <n v="352"/>
    <x v="15"/>
    <x v="3"/>
    <s v="East Davidville"/>
    <s v="Online"/>
  </r>
  <r>
    <s v="SALE1645"/>
    <x v="26"/>
    <s v="CUST1343"/>
    <s v="PROD39"/>
    <s v="STORE5"/>
    <n v="1"/>
    <n v="702.27"/>
    <n v="0.17"/>
    <x v="2"/>
    <n v="702.1"/>
    <x v="109"/>
    <n v="38"/>
    <x v="0"/>
    <x v="109"/>
    <s v="Virginia"/>
    <s v="USA"/>
    <x v="11"/>
    <x v="1"/>
    <x v="10"/>
    <s v="Cummings and Sons"/>
    <n v="326.06"/>
    <n v="301"/>
    <x v="3"/>
    <x v="0"/>
    <s v="New Michaelchester"/>
    <s v="Outlet"/>
  </r>
  <r>
    <s v="SALE1646"/>
    <x v="13"/>
    <s v="CUST1041"/>
    <s v="PROD30"/>
    <s v="STORE3"/>
    <n v="2"/>
    <n v="379.28"/>
    <n v="0.26"/>
    <x v="0"/>
    <n v="758.3"/>
    <x v="94"/>
    <n v="21"/>
    <x v="0"/>
    <x v="95"/>
    <s v="Alaska"/>
    <s v="USA"/>
    <x v="37"/>
    <x v="3"/>
    <x v="8"/>
    <s v="Stevens, Fernandez and Martin"/>
    <n v="19.52"/>
    <n v="57"/>
    <x v="0"/>
    <x v="0"/>
    <s v="Hoodberg"/>
    <s v="Outlet"/>
  </r>
  <r>
    <s v="SALE1647"/>
    <x v="595"/>
    <s v="CUST1132"/>
    <s v="PROD47"/>
    <s v="STORE0"/>
    <n v="4"/>
    <n v="92.35"/>
    <n v="0.15"/>
    <x v="0"/>
    <n v="369.25"/>
    <x v="481"/>
    <n v="57"/>
    <x v="1"/>
    <x v="468"/>
    <s v="Ohio"/>
    <s v="USA"/>
    <x v="44"/>
    <x v="2"/>
    <x v="19"/>
    <s v="Cook Inc"/>
    <n v="254.04361702127662"/>
    <n v="431"/>
    <x v="6"/>
    <x v="3"/>
    <s v="Washingtonfurt"/>
    <s v="Flagship"/>
  </r>
  <r>
    <s v="SALE1648"/>
    <x v="45"/>
    <s v="CUST1219"/>
    <s v="PROD39"/>
    <s v="STORE12"/>
    <n v="4"/>
    <n v="721.54"/>
    <n v="0.21"/>
    <x v="0"/>
    <n v="2885.95"/>
    <x v="208"/>
    <n v="47"/>
    <x v="1"/>
    <x v="208"/>
    <s v="New Jersey"/>
    <s v="USA"/>
    <x v="11"/>
    <x v="1"/>
    <x v="10"/>
    <s v="Cummings and Sons"/>
    <n v="326.06"/>
    <n v="301"/>
    <x v="18"/>
    <x v="0"/>
    <s v="Sabrinatown"/>
    <s v="Online"/>
  </r>
  <r>
    <s v="SALE1649"/>
    <x v="605"/>
    <s v="CUST1053"/>
    <s v="PROD38"/>
    <s v="STORE9"/>
    <n v="1"/>
    <n v="228.69"/>
    <n v="0.14000000000000001"/>
    <x v="0"/>
    <n v="228.55"/>
    <x v="284"/>
    <n v="37"/>
    <x v="1"/>
    <x v="30"/>
    <s v="Michigan"/>
    <s v="USA"/>
    <x v="48"/>
    <x v="0"/>
    <x v="9"/>
    <s v="Sims-Smith"/>
    <n v="135.61000000000001"/>
    <n v="394"/>
    <x v="11"/>
    <x v="2"/>
    <s v="East Johnstad"/>
    <s v="Flagship"/>
  </r>
  <r>
    <s v="SALE1650"/>
    <x v="308"/>
    <s v="CUST1355"/>
    <s v="PROD53"/>
    <s v="STORE10"/>
    <n v="1"/>
    <n v="899.09"/>
    <n v="0.2"/>
    <x v="1"/>
    <n v="898.89"/>
    <x v="392"/>
    <n v="20"/>
    <x v="0"/>
    <x v="385"/>
    <s v="Washington"/>
    <s v="USA"/>
    <x v="27"/>
    <x v="4"/>
    <x v="14"/>
    <s v="Hamilton, Woods and Walker"/>
    <n v="386.56"/>
    <n v="125"/>
    <x v="15"/>
    <x v="3"/>
    <s v="East Davidville"/>
    <s v="Online"/>
  </r>
  <r>
    <s v="SALE1651"/>
    <x v="411"/>
    <s v="CUST1384"/>
    <s v="PROD8"/>
    <s v="STORE8"/>
    <n v="4"/>
    <n v="195.75"/>
    <n v="0.17"/>
    <x v="0"/>
    <n v="782.83"/>
    <x v="302"/>
    <n v="52"/>
    <x v="1"/>
    <x v="299"/>
    <s v="Iowa"/>
    <s v="USA"/>
    <x v="67"/>
    <x v="1"/>
    <x v="1"/>
    <s v="Perez-Johnston"/>
    <n v="439.07"/>
    <n v="142"/>
    <x v="2"/>
    <x v="1"/>
    <s v="Thompsonborough"/>
    <s v="Online"/>
  </r>
  <r>
    <s v="SALE1652"/>
    <x v="486"/>
    <s v="CUST1426"/>
    <s v="PROD93"/>
    <s v="STORE15"/>
    <n v="3"/>
    <n v="199.13"/>
    <n v="0.24"/>
    <x v="0"/>
    <n v="597.15"/>
    <x v="436"/>
    <n v="28"/>
    <x v="0"/>
    <x v="427"/>
    <s v="North Carolina"/>
    <s v="USA"/>
    <x v="47"/>
    <x v="1"/>
    <x v="3"/>
    <s v="Martin LLC"/>
    <n v="377.52"/>
    <n v="485"/>
    <x v="10"/>
    <x v="0"/>
    <s v="East Jenniferstad"/>
    <s v="Flagship"/>
  </r>
  <r>
    <s v="SALE1653"/>
    <x v="23"/>
    <s v="CUST1160"/>
    <s v="PROD22"/>
    <s v="STORE14"/>
    <n v="2"/>
    <n v="833.62"/>
    <n v="0.18"/>
    <x v="0"/>
    <n v="1667.06"/>
    <x v="316"/>
    <n v="41"/>
    <x v="1"/>
    <x v="313"/>
    <s v="North Carolina"/>
    <s v="USA"/>
    <x v="62"/>
    <x v="0"/>
    <x v="20"/>
    <s v="Flores, Pineda and Rodriguez"/>
    <n v="484.62"/>
    <n v="432"/>
    <x v="7"/>
    <x v="2"/>
    <s v="Christopherland"/>
    <s v="Outlet"/>
  </r>
  <r>
    <s v="SALE1654"/>
    <x v="511"/>
    <s v="CUST1484"/>
    <s v="PROD75"/>
    <s v="STORE0"/>
    <n v="1"/>
    <n v="676.26"/>
    <n v="0.14000000000000001"/>
    <x v="0"/>
    <n v="676.12"/>
    <x v="212"/>
    <n v="32"/>
    <x v="0"/>
    <x v="212"/>
    <s v="Massachusetts"/>
    <s v="USA"/>
    <x v="28"/>
    <x v="4"/>
    <x v="15"/>
    <s v="Poole PLC"/>
    <n v="158.13999999999999"/>
    <n v="82"/>
    <x v="6"/>
    <x v="3"/>
    <s v="Washingtonfurt"/>
    <s v="Flagship"/>
  </r>
  <r>
    <s v="SALE1655"/>
    <x v="652"/>
    <s v="CUST1032"/>
    <s v="PROD60"/>
    <s v="STORE9"/>
    <n v="2"/>
    <n v="666.49"/>
    <n v="0.06"/>
    <x v="0"/>
    <n v="1332.92"/>
    <x v="324"/>
    <n v="48"/>
    <x v="1"/>
    <x v="320"/>
    <s v="Arizona"/>
    <s v="USA"/>
    <x v="17"/>
    <x v="2"/>
    <x v="2"/>
    <s v="Gibson, Green and Lopez"/>
    <n v="482.75"/>
    <n v="444"/>
    <x v="11"/>
    <x v="2"/>
    <s v="East Johnstad"/>
    <s v="Flagship"/>
  </r>
  <r>
    <s v="SALE1656"/>
    <x v="226"/>
    <s v="CUST1460"/>
    <s v="PROD15"/>
    <s v="STORE4"/>
    <n v="3"/>
    <n v="471.19"/>
    <n v="0.28000000000000003"/>
    <x v="2"/>
    <n v="1413.29"/>
    <x v="482"/>
    <n v="35"/>
    <x v="0"/>
    <x v="469"/>
    <s v="Iowa"/>
    <s v="USA"/>
    <x v="5"/>
    <x v="1"/>
    <x v="5"/>
    <s v="Thomas LLC"/>
    <n v="465.34"/>
    <n v="301"/>
    <x v="5"/>
    <x v="2"/>
    <s v="Port Sharon"/>
    <s v="Online"/>
  </r>
  <r>
    <s v="SALE1657"/>
    <x v="653"/>
    <s v="CUST1119"/>
    <s v="PROD8"/>
    <s v="STORE3"/>
    <n v="4"/>
    <n v="555.65"/>
    <n v="0.25"/>
    <x v="2"/>
    <n v="2222.35"/>
    <x v="96"/>
    <n v="40"/>
    <x v="0"/>
    <x v="97"/>
    <s v="Tennessee"/>
    <s v="USA"/>
    <x v="67"/>
    <x v="1"/>
    <x v="1"/>
    <s v="Perez-Johnston"/>
    <n v="439.07"/>
    <n v="142"/>
    <x v="0"/>
    <x v="0"/>
    <s v="Hoodberg"/>
    <s v="Outlet"/>
  </r>
  <r>
    <s v="SALE1658"/>
    <x v="54"/>
    <s v="CUST1035"/>
    <s v="PROD95"/>
    <s v="STORE14"/>
    <n v="2"/>
    <n v="100.42"/>
    <n v="0.06"/>
    <x v="0"/>
    <n v="200.78"/>
    <x v="66"/>
    <n v="52"/>
    <x v="0"/>
    <x v="67"/>
    <s v="North Dakota"/>
    <s v="USA"/>
    <x v="98"/>
    <x v="0"/>
    <x v="11"/>
    <s v="Wilson Group"/>
    <n v="60.65"/>
    <n v="75"/>
    <x v="7"/>
    <x v="2"/>
    <s v="Christopherland"/>
    <s v="Outlet"/>
  </r>
  <r>
    <s v="SALE1659"/>
    <x v="556"/>
    <s v="CUST1050"/>
    <s v="PROD98"/>
    <s v="STORE18"/>
    <n v="3"/>
    <n v="981.69"/>
    <n v="0.05"/>
    <x v="2"/>
    <n v="2945.02"/>
    <x v="272"/>
    <n v="61"/>
    <x v="1"/>
    <x v="271"/>
    <s v="Illinois"/>
    <s v="USA"/>
    <x v="24"/>
    <x v="1"/>
    <x v="1"/>
    <s v="Flores-King"/>
    <n v="431.67"/>
    <n v="73"/>
    <x v="14"/>
    <x v="3"/>
    <s v="East Stevechester"/>
    <s v="Flagship"/>
  </r>
  <r>
    <s v="SALE1660"/>
    <x v="489"/>
    <s v="CUST1327"/>
    <s v="PROD10"/>
    <s v="STORE16"/>
    <n v="2"/>
    <n v="848.87"/>
    <n v="0.09"/>
    <x v="2"/>
    <n v="1697.65"/>
    <x v="77"/>
    <n v="62"/>
    <x v="1"/>
    <x v="78"/>
    <s v="New York"/>
    <s v="USA"/>
    <x v="31"/>
    <x v="3"/>
    <x v="8"/>
    <s v="Hamilton Group"/>
    <n v="298.86"/>
    <n v="308"/>
    <x v="9"/>
    <x v="1"/>
    <s v="New Jimmymouth"/>
    <s v="Flagship"/>
  </r>
  <r>
    <s v="SALE1661"/>
    <x v="636"/>
    <s v="CUST1375"/>
    <s v="PROD96"/>
    <s v="STORE10"/>
    <n v="3"/>
    <n v="582.32000000000005"/>
    <n v="0"/>
    <x v="1"/>
    <n v="1746.96"/>
    <x v="444"/>
    <n v="26"/>
    <x v="0"/>
    <x v="435"/>
    <s v="Minnesota"/>
    <s v="USA"/>
    <x v="99"/>
    <x v="4"/>
    <x v="21"/>
    <s v="Phillips and Sons"/>
    <n v="358.47"/>
    <n v="143"/>
    <x v="15"/>
    <x v="3"/>
    <s v="East Davidville"/>
    <s v="Online"/>
  </r>
  <r>
    <s v="SALE1662"/>
    <x v="464"/>
    <s v="CUST1171"/>
    <s v="PROD49"/>
    <s v="STORE17"/>
    <n v="2"/>
    <n v="869.43"/>
    <n v="0.24"/>
    <x v="2"/>
    <n v="1738.62"/>
    <x v="119"/>
    <n v="44"/>
    <x v="1"/>
    <x v="119"/>
    <s v="Indiana"/>
    <s v="USA"/>
    <x v="2"/>
    <x v="2"/>
    <x v="2"/>
    <s v="Sullivan and Sons"/>
    <n v="43.29"/>
    <n v="267"/>
    <x v="1"/>
    <x v="0"/>
    <s v="Bensonhaven"/>
    <s v="Flagship"/>
  </r>
  <r>
    <s v="SALE1663"/>
    <x v="654"/>
    <s v="CUST1021"/>
    <s v="PROD54"/>
    <s v="STORE4"/>
    <n v="1"/>
    <n v="62.26"/>
    <n v="0.03"/>
    <x v="2"/>
    <n v="62.23"/>
    <x v="458"/>
    <n v="36"/>
    <x v="1"/>
    <x v="447"/>
    <s v="Oklahoma"/>
    <s v="USA"/>
    <x v="59"/>
    <x v="0"/>
    <x v="11"/>
    <s v="Thompson-French"/>
    <n v="434.84"/>
    <n v="185"/>
    <x v="5"/>
    <x v="2"/>
    <s v="Port Sharon"/>
    <s v="Online"/>
  </r>
  <r>
    <s v="SALE1664"/>
    <x v="104"/>
    <s v="CUST1152"/>
    <s v="PROD39"/>
    <s v="STORE14"/>
    <n v="3"/>
    <n v="343.97"/>
    <n v="0.04"/>
    <x v="2"/>
    <n v="1031.8700000000001"/>
    <x v="7"/>
    <n v="41"/>
    <x v="1"/>
    <x v="7"/>
    <s v="Missouri"/>
    <s v="USA"/>
    <x v="11"/>
    <x v="1"/>
    <x v="10"/>
    <s v="Cummings and Sons"/>
    <n v="326.06"/>
    <n v="301"/>
    <x v="7"/>
    <x v="2"/>
    <s v="Christopherland"/>
    <s v="Outlet"/>
  </r>
  <r>
    <s v="SALE1665"/>
    <x v="655"/>
    <s v="CUST1303"/>
    <s v="PROD24"/>
    <s v="STORE12"/>
    <n v="3"/>
    <n v="304.67"/>
    <n v="0.11"/>
    <x v="0"/>
    <n v="913.9"/>
    <x v="76"/>
    <n v="23"/>
    <x v="1"/>
    <x v="77"/>
    <s v="Delaware"/>
    <s v="USA"/>
    <x v="10"/>
    <x v="0"/>
    <x v="9"/>
    <s v="Cook Ltd"/>
    <n v="166.06"/>
    <n v="340"/>
    <x v="18"/>
    <x v="0"/>
    <s v="Sabrinatown"/>
    <s v="Online"/>
  </r>
  <r>
    <s v="SALE1666"/>
    <x v="627"/>
    <s v="CUST1365"/>
    <s v="PROD27"/>
    <s v="STORE9"/>
    <n v="4"/>
    <n v="208.34"/>
    <n v="0.01"/>
    <x v="1"/>
    <n v="833.35"/>
    <x v="315"/>
    <n v="63"/>
    <x v="1"/>
    <x v="312"/>
    <s v="Alaska"/>
    <s v="USA"/>
    <x v="16"/>
    <x v="3"/>
    <x v="6"/>
    <s v="Khan, Jones and Paul"/>
    <n v="254.04361702127662"/>
    <n v="378"/>
    <x v="11"/>
    <x v="2"/>
    <s v="East Johnstad"/>
    <s v="Flagship"/>
  </r>
  <r>
    <s v="SALE1667"/>
    <x v="321"/>
    <s v="CUST1312"/>
    <s v="PROD86"/>
    <s v="STORE1"/>
    <n v="1"/>
    <n v="119.04"/>
    <n v="0.13"/>
    <x v="2"/>
    <n v="118.91000000000001"/>
    <x v="211"/>
    <n v="47"/>
    <x v="1"/>
    <x v="211"/>
    <s v="Delaware"/>
    <s v="USA"/>
    <x v="56"/>
    <x v="3"/>
    <x v="8"/>
    <s v="Taylor, Dodson and Johnston"/>
    <n v="176.07"/>
    <n v="82"/>
    <x v="8"/>
    <x v="0"/>
    <s v="Danielmouth"/>
    <s v="Flagship"/>
  </r>
  <r>
    <s v="SALE1668"/>
    <x v="20"/>
    <s v="CUST1321"/>
    <s v="PROD44"/>
    <s v="STORE9"/>
    <n v="4"/>
    <n v="791.65"/>
    <n v="0.06"/>
    <x v="2"/>
    <n v="3166.54"/>
    <x v="83"/>
    <n v="21"/>
    <x v="1"/>
    <x v="84"/>
    <s v="Tennessee"/>
    <s v="USA"/>
    <x v="38"/>
    <x v="0"/>
    <x v="13"/>
    <s v="Cox Inc"/>
    <n v="167.12"/>
    <n v="316"/>
    <x v="11"/>
    <x v="2"/>
    <s v="East Johnstad"/>
    <s v="Flagship"/>
  </r>
  <r>
    <s v="SALE1669"/>
    <x v="589"/>
    <s v="CUST1052"/>
    <s v="PROD14"/>
    <s v="STORE2"/>
    <n v="2"/>
    <n v="414.86"/>
    <n v="0.23"/>
    <x v="0"/>
    <n v="829.49"/>
    <x v="404"/>
    <n v="55"/>
    <x v="0"/>
    <x v="395"/>
    <s v="Minnesota"/>
    <s v="USA"/>
    <x v="66"/>
    <x v="3"/>
    <x v="6"/>
    <s v="Luna, Anderson and Bowman"/>
    <n v="48.01"/>
    <n v="439"/>
    <x v="17"/>
    <x v="2"/>
    <s v="North Nancyview"/>
    <s v="Outlet"/>
  </r>
  <r>
    <s v="SALE1670"/>
    <x v="562"/>
    <s v="CUST1478"/>
    <s v="PROD38"/>
    <s v="STORE12"/>
    <n v="2"/>
    <n v="960.81"/>
    <n v="0.28000000000000003"/>
    <x v="1"/>
    <n v="1921.34"/>
    <x v="150"/>
    <n v="59"/>
    <x v="0"/>
    <x v="150"/>
    <s v="South Dakota"/>
    <s v="USA"/>
    <x v="48"/>
    <x v="0"/>
    <x v="9"/>
    <s v="Sims-Smith"/>
    <n v="135.61000000000001"/>
    <n v="394"/>
    <x v="18"/>
    <x v="0"/>
    <s v="Sabrinatown"/>
    <s v="Online"/>
  </r>
  <r>
    <s v="SALE1671"/>
    <x v="646"/>
    <s v="CUST1212"/>
    <s v="PROD50"/>
    <s v="STORE4"/>
    <n v="4"/>
    <n v="943.36"/>
    <n v="0.18"/>
    <x v="1"/>
    <n v="3773.26"/>
    <x v="312"/>
    <n v="63"/>
    <x v="1"/>
    <x v="309"/>
    <s v="Washington"/>
    <s v="USA"/>
    <x v="57"/>
    <x v="0"/>
    <x v="13"/>
    <s v="Smith-King"/>
    <n v="190.29"/>
    <n v="260"/>
    <x v="5"/>
    <x v="2"/>
    <s v="Port Sharon"/>
    <s v="Online"/>
  </r>
  <r>
    <s v="SALE1672"/>
    <x v="307"/>
    <s v="CUST1213"/>
    <s v="PROD3"/>
    <s v="STORE13"/>
    <n v="1"/>
    <n v="830.42"/>
    <n v="0.26"/>
    <x v="2"/>
    <n v="830.16"/>
    <x v="26"/>
    <n v="42"/>
    <x v="1"/>
    <x v="26"/>
    <s v="North Dakota"/>
    <s v="USA"/>
    <x v="58"/>
    <x v="4"/>
    <x v="21"/>
    <s v="Pineda Ltd"/>
    <n v="364.67"/>
    <n v="452"/>
    <x v="13"/>
    <x v="3"/>
    <s v="Johnsonville"/>
    <s v="Flagship"/>
  </r>
  <r>
    <s v="SALE1673"/>
    <x v="17"/>
    <s v="CUST1353"/>
    <s v="PROD67"/>
    <s v="STORE17"/>
    <n v="1"/>
    <n v="762.55"/>
    <n v="0.19"/>
    <x v="0"/>
    <n v="762.3599999999999"/>
    <x v="354"/>
    <n v="56"/>
    <x v="1"/>
    <x v="349"/>
    <s v="Oregon"/>
    <s v="USA"/>
    <x v="22"/>
    <x v="1"/>
    <x v="11"/>
    <s v="Flores-Davis"/>
    <n v="349.17"/>
    <n v="476"/>
    <x v="1"/>
    <x v="0"/>
    <s v="Bensonhaven"/>
    <s v="Flagship"/>
  </r>
  <r>
    <s v="SALE1674"/>
    <x v="640"/>
    <s v="CUST1343"/>
    <s v="PROD74"/>
    <s v="STORE18"/>
    <n v="2"/>
    <n v="464.43"/>
    <n v="0.24"/>
    <x v="2"/>
    <n v="928.62"/>
    <x v="109"/>
    <n v="38"/>
    <x v="0"/>
    <x v="109"/>
    <s v="Virginia"/>
    <s v="USA"/>
    <x v="1"/>
    <x v="1"/>
    <x v="1"/>
    <s v="Bruce-Bowen"/>
    <n v="403.71"/>
    <n v="159"/>
    <x v="14"/>
    <x v="3"/>
    <s v="East Stevechester"/>
    <s v="Flagship"/>
  </r>
  <r>
    <s v="SALE1675"/>
    <x v="103"/>
    <s v="CUST1016"/>
    <s v="PROD64"/>
    <s v="STORE18"/>
    <n v="1"/>
    <n v="711.08"/>
    <n v="0.24"/>
    <x v="1"/>
    <n v="710.84"/>
    <x v="6"/>
    <n v="24"/>
    <x v="1"/>
    <x v="6"/>
    <s v="Pennsylvania"/>
    <s v="USA"/>
    <x v="91"/>
    <x v="2"/>
    <x v="19"/>
    <s v="Zhang Inc"/>
    <n v="299.11"/>
    <n v="118"/>
    <x v="14"/>
    <x v="3"/>
    <s v="East Stevechester"/>
    <s v="Flagship"/>
  </r>
  <r>
    <s v="SALE1676"/>
    <x v="361"/>
    <s v="CUST1251"/>
    <s v="PROD45"/>
    <s v="STORE14"/>
    <n v="2"/>
    <n v="984.96"/>
    <n v="0.16"/>
    <x v="1"/>
    <n v="1969.76"/>
    <x v="242"/>
    <n v="64"/>
    <x v="0"/>
    <x v="241"/>
    <s v="Alabama"/>
    <s v="USA"/>
    <x v="49"/>
    <x v="0"/>
    <x v="0"/>
    <s v="Bridges, Banks and Cummings"/>
    <n v="318.91000000000003"/>
    <n v="114"/>
    <x v="7"/>
    <x v="2"/>
    <s v="Christopherland"/>
    <s v="Outlet"/>
  </r>
  <r>
    <s v="SALE1677"/>
    <x v="472"/>
    <s v="CUST1343"/>
    <s v="PROD38"/>
    <s v="STORE12"/>
    <n v="1"/>
    <n v="21.14"/>
    <n v="0.06"/>
    <x v="2"/>
    <n v="21.080000000000002"/>
    <x v="109"/>
    <n v="38"/>
    <x v="0"/>
    <x v="109"/>
    <s v="Virginia"/>
    <s v="USA"/>
    <x v="48"/>
    <x v="0"/>
    <x v="9"/>
    <s v="Sims-Smith"/>
    <n v="135.61000000000001"/>
    <n v="394"/>
    <x v="18"/>
    <x v="0"/>
    <s v="Sabrinatown"/>
    <s v="Online"/>
  </r>
  <r>
    <s v="SALE1678"/>
    <x v="252"/>
    <s v="CUST1106"/>
    <s v="PROD98"/>
    <s v="STORE8"/>
    <n v="1"/>
    <n v="343.03"/>
    <n v="0.16"/>
    <x v="0"/>
    <n v="342.86999999999995"/>
    <x v="474"/>
    <n v="53"/>
    <x v="1"/>
    <x v="461"/>
    <s v="Rhode Island"/>
    <s v="USA"/>
    <x v="24"/>
    <x v="1"/>
    <x v="1"/>
    <s v="Flores-King"/>
    <n v="431.67"/>
    <n v="73"/>
    <x v="2"/>
    <x v="1"/>
    <s v="Thompsonborough"/>
    <s v="Online"/>
  </r>
  <r>
    <s v="SALE1679"/>
    <x v="653"/>
    <s v="CUST1247"/>
    <s v="PROD20"/>
    <s v="STORE18"/>
    <n v="3"/>
    <n v="94.83"/>
    <n v="0.16"/>
    <x v="2"/>
    <n v="284.33"/>
    <x v="398"/>
    <n v="32"/>
    <x v="0"/>
    <x v="390"/>
    <s v="New Hampshire"/>
    <s v="USA"/>
    <x v="42"/>
    <x v="0"/>
    <x v="11"/>
    <s v="Soto-Ellis"/>
    <n v="131.51"/>
    <n v="273.49484536082474"/>
    <x v="14"/>
    <x v="3"/>
    <s v="East Stevechester"/>
    <s v="Flagship"/>
  </r>
  <r>
    <s v="SALE1680"/>
    <x v="656"/>
    <s v="CUST1018"/>
    <s v="PROD69"/>
    <s v="STORE19"/>
    <n v="3"/>
    <n v="74.66"/>
    <n v="0.03"/>
    <x v="1"/>
    <n v="223.95"/>
    <x v="454"/>
    <n v="43"/>
    <x v="0"/>
    <x v="4"/>
    <s v="Kansas"/>
    <s v="USA"/>
    <x v="20"/>
    <x v="4"/>
    <x v="14"/>
    <s v="Fitzpatrick Ltd"/>
    <n v="218.22"/>
    <n v="224"/>
    <x v="12"/>
    <x v="3"/>
    <s v="Vasquezborough"/>
    <s v="Online"/>
  </r>
  <r>
    <s v="SALE1681"/>
    <x v="76"/>
    <s v="CUST1136"/>
    <s v="PROD37"/>
    <s v="STORE15"/>
    <n v="3"/>
    <n v="281.95999999999998"/>
    <n v="0.01"/>
    <x v="2"/>
    <n v="845.86999999999989"/>
    <x v="199"/>
    <n v="29"/>
    <x v="0"/>
    <x v="199"/>
    <s v="Nebraska"/>
    <s v="USA"/>
    <x v="92"/>
    <x v="4"/>
    <x v="15"/>
    <s v="Hogan-Lee"/>
    <n v="353.47"/>
    <n v="214"/>
    <x v="10"/>
    <x v="0"/>
    <s v="East Jenniferstad"/>
    <s v="Flagship"/>
  </r>
  <r>
    <s v="SALE1682"/>
    <x v="629"/>
    <s v="CUST1236"/>
    <s v="PROD71"/>
    <s v="STORE18"/>
    <n v="4"/>
    <n v="622.27"/>
    <n v="0.02"/>
    <x v="1"/>
    <n v="2489.06"/>
    <x v="469"/>
    <n v="42"/>
    <x v="1"/>
    <x v="457"/>
    <s v="Virginia"/>
    <s v="USA"/>
    <x v="51"/>
    <x v="2"/>
    <x v="4"/>
    <s v="Hopkins Ltd"/>
    <n v="214.32"/>
    <n v="383"/>
    <x v="14"/>
    <x v="3"/>
    <s v="East Stevechester"/>
    <s v="Flagship"/>
  </r>
  <r>
    <s v="SALE1683"/>
    <x v="235"/>
    <s v="CUST1102"/>
    <s v="PROD37"/>
    <s v="STORE7"/>
    <n v="2"/>
    <n v="78.27"/>
    <n v="0.28999999999999998"/>
    <x v="2"/>
    <n v="156.25"/>
    <x v="256"/>
    <n v="34"/>
    <x v="1"/>
    <x v="255"/>
    <s v="Pennsylvania"/>
    <s v="USA"/>
    <x v="92"/>
    <x v="4"/>
    <x v="15"/>
    <s v="Hogan-Lee"/>
    <n v="353.47"/>
    <n v="214"/>
    <x v="4"/>
    <x v="2"/>
    <s v="Williamsfurt"/>
    <s v="Online"/>
  </r>
  <r>
    <s v="SALE1684"/>
    <x v="553"/>
    <s v="CUST1012"/>
    <s v="PROD62"/>
    <s v="STORE13"/>
    <n v="4"/>
    <n v="676.58"/>
    <n v="0.23"/>
    <x v="2"/>
    <n v="2706.09"/>
    <x v="171"/>
    <n v="55"/>
    <x v="1"/>
    <x v="171"/>
    <s v="Kansas"/>
    <s v="USA"/>
    <x v="85"/>
    <x v="1"/>
    <x v="3"/>
    <s v="Murray, Gould and Ware"/>
    <n v="86.42"/>
    <n v="222"/>
    <x v="13"/>
    <x v="3"/>
    <s v="Johnsonville"/>
    <s v="Flagship"/>
  </r>
  <r>
    <s v="SALE1685"/>
    <x v="2"/>
    <s v="CUST1486"/>
    <s v="PROD31"/>
    <s v="STORE1"/>
    <n v="2"/>
    <n v="938.6"/>
    <n v="0.04"/>
    <x v="1"/>
    <n v="1877.16"/>
    <x v="369"/>
    <n v="22"/>
    <x v="1"/>
    <x v="362"/>
    <s v="Vermont"/>
    <s v="USA"/>
    <x v="45"/>
    <x v="0"/>
    <x v="0"/>
    <s v="Nolan-Snow"/>
    <n v="204.39"/>
    <n v="281"/>
    <x v="8"/>
    <x v="0"/>
    <s v="Danielmouth"/>
    <s v="Flagship"/>
  </r>
  <r>
    <s v="SALE1686"/>
    <x v="533"/>
    <s v="CUST1355"/>
    <s v="PROD13"/>
    <s v="STORE14"/>
    <n v="2"/>
    <n v="859.47"/>
    <n v="0.01"/>
    <x v="0"/>
    <n v="1718.93"/>
    <x v="392"/>
    <n v="20"/>
    <x v="0"/>
    <x v="385"/>
    <s v="Washington"/>
    <s v="USA"/>
    <x v="26"/>
    <x v="1"/>
    <x v="11"/>
    <s v="Dawson-Perkins"/>
    <n v="242.23"/>
    <n v="453"/>
    <x v="7"/>
    <x v="2"/>
    <s v="Christopherland"/>
    <s v="Outlet"/>
  </r>
  <r>
    <s v="SALE1687"/>
    <x v="657"/>
    <s v="CUST1057"/>
    <s v="PROD27"/>
    <s v="STORE14"/>
    <n v="3"/>
    <n v="672.98"/>
    <n v="0.23"/>
    <x v="1"/>
    <n v="2018.71"/>
    <x v="331"/>
    <n v="43"/>
    <x v="1"/>
    <x v="327"/>
    <s v="Rhode Island"/>
    <s v="USA"/>
    <x v="16"/>
    <x v="3"/>
    <x v="6"/>
    <s v="Khan, Jones and Paul"/>
    <n v="254.04361702127662"/>
    <n v="378"/>
    <x v="7"/>
    <x v="2"/>
    <s v="Christopherland"/>
    <s v="Outlet"/>
  </r>
  <r>
    <s v="SALE1688"/>
    <x v="109"/>
    <s v="CUST1206"/>
    <s v="PROD56"/>
    <s v="STORE18"/>
    <n v="1"/>
    <n v="75.8"/>
    <n v="0.28999999999999998"/>
    <x v="1"/>
    <n v="75.509999999999991"/>
    <x v="269"/>
    <n v="26"/>
    <x v="1"/>
    <x v="269"/>
    <s v="Tennessee"/>
    <s v="USA"/>
    <x v="6"/>
    <x v="3"/>
    <x v="6"/>
    <s v="Hernandez, Kennedy and Porter"/>
    <n v="461.47"/>
    <n v="190"/>
    <x v="14"/>
    <x v="3"/>
    <s v="East Stevechester"/>
    <s v="Flagship"/>
  </r>
  <r>
    <s v="SALE1689"/>
    <x v="658"/>
    <s v="CUST1034"/>
    <s v="PROD17"/>
    <s v="STORE15"/>
    <n v="4"/>
    <n v="742.15"/>
    <n v="0.1"/>
    <x v="2"/>
    <n v="2968.5"/>
    <x v="246"/>
    <n v="27"/>
    <x v="1"/>
    <x v="245"/>
    <s v="Maryland"/>
    <s v="USA"/>
    <x v="53"/>
    <x v="0"/>
    <x v="11"/>
    <s v="Ford, Murphy and Wilson"/>
    <n v="144.53"/>
    <n v="367"/>
    <x v="10"/>
    <x v="0"/>
    <s v="East Jenniferstad"/>
    <s v="Flagship"/>
  </r>
  <r>
    <s v="SALE1690"/>
    <x v="181"/>
    <s v="CUST1072"/>
    <s v="PROD30"/>
    <s v="STORE7"/>
    <n v="1"/>
    <n v="637.39"/>
    <n v="0.22"/>
    <x v="1"/>
    <n v="637.16999999999996"/>
    <x v="39"/>
    <n v="39"/>
    <x v="1"/>
    <x v="39"/>
    <s v="Iowa"/>
    <s v="USA"/>
    <x v="37"/>
    <x v="3"/>
    <x v="8"/>
    <s v="Stevens, Fernandez and Martin"/>
    <n v="19.52"/>
    <n v="57"/>
    <x v="4"/>
    <x v="2"/>
    <s v="Williamsfurt"/>
    <s v="Online"/>
  </r>
  <r>
    <s v="SALE1691"/>
    <x v="636"/>
    <s v="CUST1391"/>
    <s v="PROD6"/>
    <s v="STORE17"/>
    <n v="1"/>
    <n v="631"/>
    <n v="0.04"/>
    <x v="0"/>
    <n v="630.96"/>
    <x v="275"/>
    <n v="40"/>
    <x v="1"/>
    <x v="274"/>
    <s v="Oregon"/>
    <s v="USA"/>
    <x v="96"/>
    <x v="2"/>
    <x v="18"/>
    <s v="Davidson PLC"/>
    <n v="312.8"/>
    <n v="350"/>
    <x v="1"/>
    <x v="0"/>
    <s v="Bensonhaven"/>
    <s v="Flagship"/>
  </r>
  <r>
    <s v="SALE1692"/>
    <x v="120"/>
    <s v="CUST1393"/>
    <s v="PROD80"/>
    <s v="STORE3"/>
    <n v="4"/>
    <n v="983.98"/>
    <n v="0.11"/>
    <x v="2"/>
    <n v="3935.81"/>
    <x v="483"/>
    <n v="46"/>
    <x v="0"/>
    <x v="470"/>
    <s v="Utah"/>
    <s v="USA"/>
    <x v="61"/>
    <x v="3"/>
    <x v="8"/>
    <s v="Allison Ltd"/>
    <n v="143.43"/>
    <n v="58"/>
    <x v="0"/>
    <x v="0"/>
    <s v="Hoodberg"/>
    <s v="Outlet"/>
  </r>
  <r>
    <s v="SALE1693"/>
    <x v="396"/>
    <s v="CUST1054"/>
    <s v="PROD55"/>
    <s v="STORE11"/>
    <n v="4"/>
    <n v="73.69"/>
    <n v="0.08"/>
    <x v="0"/>
    <n v="294.68"/>
    <x v="75"/>
    <n v="24"/>
    <x v="0"/>
    <x v="76"/>
    <s v="Oklahoma"/>
    <s v="USA"/>
    <x v="76"/>
    <x v="3"/>
    <x v="6"/>
    <s v="Hatfield, Baird and Torres"/>
    <n v="81.75"/>
    <n v="273.49484536082474"/>
    <x v="19"/>
    <x v="2"/>
    <s v="Lake Michael"/>
    <s v="Online"/>
  </r>
  <r>
    <s v="SALE1694"/>
    <x v="412"/>
    <s v="CUST1433"/>
    <s v="PROD11"/>
    <s v="STORE7"/>
    <n v="3"/>
    <n v="110.99"/>
    <n v="0.21"/>
    <x v="0"/>
    <n v="332.76"/>
    <x v="206"/>
    <n v="51"/>
    <x v="1"/>
    <x v="206"/>
    <s v="New York"/>
    <s v="USA"/>
    <x v="75"/>
    <x v="1"/>
    <x v="11"/>
    <s v="Gibson, Hobbs and Weaver"/>
    <n v="449.4"/>
    <n v="273.49484536082474"/>
    <x v="4"/>
    <x v="2"/>
    <s v="Williamsfurt"/>
    <s v="Online"/>
  </r>
  <r>
    <s v="SALE1695"/>
    <x v="6"/>
    <s v="CUST1083"/>
    <s v="PROD10"/>
    <s v="STORE7"/>
    <n v="1"/>
    <n v="66.86"/>
    <n v="0.22"/>
    <x v="2"/>
    <n v="66.64"/>
    <x v="191"/>
    <n v="48"/>
    <x v="1"/>
    <x v="191"/>
    <s v="Georgia"/>
    <s v="USA"/>
    <x v="31"/>
    <x v="3"/>
    <x v="8"/>
    <s v="Hamilton Group"/>
    <n v="298.86"/>
    <n v="308"/>
    <x v="4"/>
    <x v="2"/>
    <s v="Williamsfurt"/>
    <s v="Online"/>
  </r>
  <r>
    <s v="SALE1696"/>
    <x v="60"/>
    <s v="CUST1417"/>
    <s v="PROD67"/>
    <s v="STORE18"/>
    <n v="1"/>
    <n v="980.26"/>
    <n v="0.14000000000000001"/>
    <x v="1"/>
    <n v="980.12"/>
    <x v="221"/>
    <n v="64"/>
    <x v="1"/>
    <x v="221"/>
    <s v="North Carolina"/>
    <s v="USA"/>
    <x v="22"/>
    <x v="1"/>
    <x v="11"/>
    <s v="Flores-Davis"/>
    <n v="349.17"/>
    <n v="476"/>
    <x v="14"/>
    <x v="3"/>
    <s v="East Stevechester"/>
    <s v="Flagship"/>
  </r>
  <r>
    <s v="SALE1697"/>
    <x v="302"/>
    <s v="CUST1037"/>
    <s v="PROD18"/>
    <s v="STORE18"/>
    <n v="1"/>
    <n v="235.28"/>
    <n v="0.05"/>
    <x v="1"/>
    <n v="235.23"/>
    <x v="64"/>
    <n v="27"/>
    <x v="1"/>
    <x v="65"/>
    <s v="South Dakota"/>
    <s v="USA"/>
    <x v="97"/>
    <x v="4"/>
    <x v="14"/>
    <s v="Guerra-Hendrix"/>
    <n v="254.04361702127662"/>
    <n v="343"/>
    <x v="14"/>
    <x v="3"/>
    <s v="East Stevechester"/>
    <s v="Flagship"/>
  </r>
  <r>
    <s v="SALE1698"/>
    <x v="549"/>
    <s v="CUST1416"/>
    <s v="PROD0"/>
    <s v="STORE15"/>
    <n v="3"/>
    <n v="407.39"/>
    <n v="0.08"/>
    <x v="1"/>
    <n v="1222.0900000000001"/>
    <x v="51"/>
    <n v="46"/>
    <x v="0"/>
    <x v="51"/>
    <s v="Wisconsin"/>
    <s v="USA"/>
    <x v="90"/>
    <x v="1"/>
    <x v="3"/>
    <s v="Hunt Inc"/>
    <n v="112.42"/>
    <n v="416"/>
    <x v="10"/>
    <x v="0"/>
    <s v="East Jenniferstad"/>
    <s v="Flagship"/>
  </r>
  <r>
    <s v="SALE1699"/>
    <x v="659"/>
    <s v="CUST1068"/>
    <s v="PROD27"/>
    <s v="STORE14"/>
    <n v="4"/>
    <n v="459.83"/>
    <n v="0.12"/>
    <x v="2"/>
    <n v="1839.2"/>
    <x v="126"/>
    <n v="24"/>
    <x v="1"/>
    <x v="126"/>
    <s v="Indiana"/>
    <s v="USA"/>
    <x v="16"/>
    <x v="3"/>
    <x v="6"/>
    <s v="Khan, Jones and Paul"/>
    <n v="254.04361702127662"/>
    <n v="378"/>
    <x v="7"/>
    <x v="2"/>
    <s v="Christopherland"/>
    <s v="Outlet"/>
  </r>
  <r>
    <s v="SALE1700"/>
    <x v="348"/>
    <s v="CUST1147"/>
    <s v="PROD93"/>
    <s v="STORE4"/>
    <n v="3"/>
    <n v="706.6"/>
    <n v="0.17"/>
    <x v="1"/>
    <n v="2119.63"/>
    <x v="345"/>
    <n v="49"/>
    <x v="1"/>
    <x v="341"/>
    <s v="Alaska"/>
    <s v="USA"/>
    <x v="47"/>
    <x v="1"/>
    <x v="3"/>
    <s v="Martin LLC"/>
    <n v="377.52"/>
    <n v="485"/>
    <x v="5"/>
    <x v="2"/>
    <s v="Port Sharon"/>
    <s v="Online"/>
  </r>
  <r>
    <s v="SALE1701"/>
    <x v="641"/>
    <s v="CUST1462"/>
    <s v="PROD91"/>
    <s v="STORE19"/>
    <n v="3"/>
    <n v="811.16"/>
    <n v="0.1"/>
    <x v="2"/>
    <n v="2433.38"/>
    <x v="151"/>
    <n v="34"/>
    <x v="1"/>
    <x v="151"/>
    <s v="West Virginia"/>
    <s v="USA"/>
    <x v="52"/>
    <x v="4"/>
    <x v="15"/>
    <s v="Smith-Charles"/>
    <n v="438.25"/>
    <n v="496"/>
    <x v="12"/>
    <x v="3"/>
    <s v="Vasquezborough"/>
    <s v="Online"/>
  </r>
  <r>
    <s v="SALE1702"/>
    <x v="76"/>
    <s v="CUST1217"/>
    <s v="PROD37"/>
    <s v="STORE7"/>
    <n v="2"/>
    <n v="985.79"/>
    <n v="0.04"/>
    <x v="1"/>
    <n v="1971.54"/>
    <x v="476"/>
    <n v="42"/>
    <x v="0"/>
    <x v="463"/>
    <s v="Missouri"/>
    <s v="USA"/>
    <x v="92"/>
    <x v="4"/>
    <x v="15"/>
    <s v="Hogan-Lee"/>
    <n v="353.47"/>
    <n v="214"/>
    <x v="4"/>
    <x v="2"/>
    <s v="Williamsfurt"/>
    <s v="Online"/>
  </r>
  <r>
    <s v="SALE1703"/>
    <x v="660"/>
    <s v="CUST1187"/>
    <s v="PROD33"/>
    <s v="STORE14"/>
    <n v="1"/>
    <n v="255.02"/>
    <n v="0.3"/>
    <x v="0"/>
    <n v="254.72"/>
    <x v="8"/>
    <n v="60"/>
    <x v="1"/>
    <x v="8"/>
    <s v="Alabama"/>
    <s v="USA"/>
    <x v="9"/>
    <x v="3"/>
    <x v="6"/>
    <s v="Weiss-Watson"/>
    <n v="179.77"/>
    <n v="305"/>
    <x v="7"/>
    <x v="2"/>
    <s v="Christopherland"/>
    <s v="Outlet"/>
  </r>
  <r>
    <s v="SALE1704"/>
    <x v="227"/>
    <s v="CUST1095"/>
    <s v="PROD19"/>
    <s v="STORE8"/>
    <n v="1"/>
    <n v="153.57"/>
    <n v="0.01"/>
    <x v="1"/>
    <n v="153.56"/>
    <x v="50"/>
    <n v="62"/>
    <x v="1"/>
    <x v="50"/>
    <s v="New York"/>
    <s v="USA"/>
    <x v="46"/>
    <x v="0"/>
    <x v="20"/>
    <s v="May-Reese"/>
    <n v="21.34"/>
    <n v="65"/>
    <x v="2"/>
    <x v="1"/>
    <s v="Thompsonborough"/>
    <s v="Online"/>
  </r>
  <r>
    <s v="SALE1705"/>
    <x v="480"/>
    <s v="CUST1253"/>
    <s v="PROD43"/>
    <s v="STORE18"/>
    <n v="3"/>
    <n v="962.98"/>
    <n v="0.21"/>
    <x v="0"/>
    <n v="2888.73"/>
    <x v="72"/>
    <n v="32"/>
    <x v="0"/>
    <x v="73"/>
    <s v="Wisconsin"/>
    <s v="USA"/>
    <x v="19"/>
    <x v="1"/>
    <x v="3"/>
    <s v="Robinson Inc"/>
    <n v="253.33"/>
    <n v="266"/>
    <x v="14"/>
    <x v="3"/>
    <s v="East Stevechester"/>
    <s v="Flagship"/>
  </r>
  <r>
    <s v="SALE1706"/>
    <x v="532"/>
    <s v="CUST1057"/>
    <s v="PROD44"/>
    <s v="STORE8"/>
    <n v="3"/>
    <n v="884.46"/>
    <n v="0.25"/>
    <x v="0"/>
    <n v="2653.13"/>
    <x v="331"/>
    <n v="43"/>
    <x v="1"/>
    <x v="327"/>
    <s v="Rhode Island"/>
    <s v="USA"/>
    <x v="38"/>
    <x v="0"/>
    <x v="13"/>
    <s v="Cox Inc"/>
    <n v="167.12"/>
    <n v="316"/>
    <x v="2"/>
    <x v="1"/>
    <s v="Thompsonborough"/>
    <s v="Online"/>
  </r>
  <r>
    <s v="SALE1707"/>
    <x v="428"/>
    <s v="CUST1437"/>
    <s v="PROD67"/>
    <s v="STORE10"/>
    <n v="4"/>
    <n v="359.71"/>
    <n v="0.05"/>
    <x v="1"/>
    <n v="1438.79"/>
    <x v="167"/>
    <n v="47"/>
    <x v="1"/>
    <x v="167"/>
    <s v="New Hampshire"/>
    <s v="USA"/>
    <x v="22"/>
    <x v="1"/>
    <x v="11"/>
    <s v="Flores-Davis"/>
    <n v="349.17"/>
    <n v="476"/>
    <x v="15"/>
    <x v="3"/>
    <s v="East Davidville"/>
    <s v="Online"/>
  </r>
  <r>
    <s v="SALE1708"/>
    <x v="388"/>
    <s v="CUST1051"/>
    <s v="PROD50"/>
    <s v="STORE4"/>
    <n v="3"/>
    <n v="766.47"/>
    <n v="0.18"/>
    <x v="0"/>
    <n v="2299.23"/>
    <x v="368"/>
    <n v="23"/>
    <x v="1"/>
    <x v="361"/>
    <s v="West Virginia"/>
    <s v="USA"/>
    <x v="57"/>
    <x v="0"/>
    <x v="13"/>
    <s v="Smith-King"/>
    <n v="190.29"/>
    <n v="260"/>
    <x v="5"/>
    <x v="2"/>
    <s v="Port Sharon"/>
    <s v="Online"/>
  </r>
  <r>
    <s v="SALE1709"/>
    <x v="661"/>
    <s v="CUST1223"/>
    <s v="PROD56"/>
    <s v="STORE18"/>
    <n v="1"/>
    <n v="772.07"/>
    <n v="0.26"/>
    <x v="1"/>
    <n v="771.81000000000006"/>
    <x v="305"/>
    <n v="50"/>
    <x v="0"/>
    <x v="302"/>
    <s v="Iowa"/>
    <s v="USA"/>
    <x v="6"/>
    <x v="3"/>
    <x v="6"/>
    <s v="Hernandez, Kennedy and Porter"/>
    <n v="461.47"/>
    <n v="190"/>
    <x v="14"/>
    <x v="3"/>
    <s v="East Stevechester"/>
    <s v="Flagship"/>
  </r>
  <r>
    <s v="SALE1710"/>
    <x v="442"/>
    <s v="CUST1277"/>
    <s v="PROD19"/>
    <s v="STORE5"/>
    <n v="3"/>
    <n v="108.31"/>
    <n v="0.26"/>
    <x v="2"/>
    <n v="324.67"/>
    <x v="106"/>
    <n v="22"/>
    <x v="1"/>
    <x v="107"/>
    <s v="Colorado"/>
    <s v="USA"/>
    <x v="46"/>
    <x v="0"/>
    <x v="20"/>
    <s v="May-Reese"/>
    <n v="21.34"/>
    <n v="65"/>
    <x v="3"/>
    <x v="0"/>
    <s v="New Michaelchester"/>
    <s v="Outlet"/>
  </r>
  <r>
    <s v="SALE1711"/>
    <x v="229"/>
    <s v="CUST1218"/>
    <s v="PROD79"/>
    <s v="STORE6"/>
    <n v="1"/>
    <n v="502.53"/>
    <n v="0"/>
    <x v="1"/>
    <n v="502.53"/>
    <x v="34"/>
    <n v="46"/>
    <x v="0"/>
    <x v="34"/>
    <s v="California"/>
    <s v="USA"/>
    <x v="29"/>
    <x v="3"/>
    <x v="16"/>
    <s v="Ramirez-Hanson"/>
    <n v="228.53"/>
    <n v="469"/>
    <x v="16"/>
    <x v="3"/>
    <s v="Port Josephberg"/>
    <s v="Online"/>
  </r>
  <r>
    <s v="SALE1712"/>
    <x v="488"/>
    <s v="CUST1076"/>
    <s v="PROD1"/>
    <s v="STORE16"/>
    <n v="2"/>
    <n v="508.52"/>
    <n v="0.11"/>
    <x v="2"/>
    <n v="1016.93"/>
    <x v="135"/>
    <n v="37"/>
    <x v="0"/>
    <x v="135"/>
    <s v="Oklahoma"/>
    <s v="USA"/>
    <x v="55"/>
    <x v="4"/>
    <x v="12"/>
    <s v="Terry-Moore"/>
    <n v="342.56"/>
    <n v="181"/>
    <x v="9"/>
    <x v="1"/>
    <s v="New Jimmymouth"/>
    <s v="Flagship"/>
  </r>
  <r>
    <s v="SALE1713"/>
    <x v="423"/>
    <s v="CUST1468"/>
    <s v="PROD74"/>
    <s v="STORE3"/>
    <n v="1"/>
    <n v="492"/>
    <n v="0.26"/>
    <x v="1"/>
    <n v="491.74"/>
    <x v="227"/>
    <n v="45"/>
    <x v="0"/>
    <x v="227"/>
    <s v="Vermont"/>
    <s v="USA"/>
    <x v="1"/>
    <x v="1"/>
    <x v="1"/>
    <s v="Bruce-Bowen"/>
    <n v="403.71"/>
    <n v="159"/>
    <x v="0"/>
    <x v="0"/>
    <s v="Hoodberg"/>
    <s v="Outlet"/>
  </r>
  <r>
    <s v="SALE1714"/>
    <x v="121"/>
    <s v="CUST1485"/>
    <s v="PROD37"/>
    <s v="STORE14"/>
    <n v="4"/>
    <n v="746.36"/>
    <n v="0.02"/>
    <x v="0"/>
    <n v="2985.42"/>
    <x v="143"/>
    <n v="46"/>
    <x v="1"/>
    <x v="143"/>
    <s v="Virginia"/>
    <s v="USA"/>
    <x v="92"/>
    <x v="4"/>
    <x v="15"/>
    <s v="Hogan-Lee"/>
    <n v="353.47"/>
    <n v="214"/>
    <x v="7"/>
    <x v="2"/>
    <s v="Christopherland"/>
    <s v="Outlet"/>
  </r>
  <r>
    <s v="SALE1715"/>
    <x v="260"/>
    <s v="CUST1433"/>
    <s v="PROD12"/>
    <s v="STORE1"/>
    <n v="1"/>
    <n v="120.83"/>
    <n v="0.08"/>
    <x v="0"/>
    <n v="120.75"/>
    <x v="206"/>
    <n v="51"/>
    <x v="1"/>
    <x v="206"/>
    <s v="New York"/>
    <s v="USA"/>
    <x v="21"/>
    <x v="2"/>
    <x v="4"/>
    <s v="Rice LLC"/>
    <n v="115.82"/>
    <n v="460"/>
    <x v="8"/>
    <x v="0"/>
    <s v="Danielmouth"/>
    <s v="Flagship"/>
  </r>
  <r>
    <s v="SALE1716"/>
    <x v="22"/>
    <s v="CUST1399"/>
    <s v="PROD77"/>
    <s v="STORE18"/>
    <n v="2"/>
    <n v="68.31"/>
    <n v="0.28999999999999998"/>
    <x v="2"/>
    <n v="136.33000000000001"/>
    <x v="121"/>
    <n v="27"/>
    <x v="0"/>
    <x v="121"/>
    <s v="Maine"/>
    <s v="USA"/>
    <x v="25"/>
    <x v="1"/>
    <x v="5"/>
    <s v="White, Reeves and Woods"/>
    <n v="480.9"/>
    <n v="104"/>
    <x v="14"/>
    <x v="3"/>
    <s v="East Stevechester"/>
    <s v="Flagship"/>
  </r>
  <r>
    <s v="SALE1717"/>
    <x v="493"/>
    <s v="CUST1062"/>
    <s v="PROD22"/>
    <s v="STORE18"/>
    <n v="2"/>
    <n v="761.71"/>
    <n v="0.02"/>
    <x v="1"/>
    <n v="1523.4"/>
    <x v="334"/>
    <n v="50"/>
    <x v="0"/>
    <x v="330"/>
    <s v="New Mexico"/>
    <s v="USA"/>
    <x v="62"/>
    <x v="0"/>
    <x v="20"/>
    <s v="Flores, Pineda and Rodriguez"/>
    <n v="484.62"/>
    <n v="432"/>
    <x v="14"/>
    <x v="3"/>
    <s v="East Stevechester"/>
    <s v="Flagship"/>
  </r>
  <r>
    <s v="SALE1718"/>
    <x v="615"/>
    <s v="CUST1066"/>
    <s v="PROD78"/>
    <s v="STORE3"/>
    <n v="4"/>
    <n v="346.37"/>
    <n v="0.18"/>
    <x v="2"/>
    <n v="1385.3"/>
    <x v="148"/>
    <n v="27"/>
    <x v="1"/>
    <x v="148"/>
    <s v="New Hampshire"/>
    <s v="USA"/>
    <x v="36"/>
    <x v="3"/>
    <x v="6"/>
    <s v="Hernandez Inc"/>
    <n v="325.26"/>
    <n v="400"/>
    <x v="0"/>
    <x v="0"/>
    <s v="Hoodberg"/>
    <s v="Outlet"/>
  </r>
  <r>
    <s v="SALE1719"/>
    <x v="404"/>
    <s v="CUST1007"/>
    <s v="PROD55"/>
    <s v="STORE12"/>
    <n v="1"/>
    <n v="846.3"/>
    <n v="0.14000000000000001"/>
    <x v="1"/>
    <n v="846.16"/>
    <x v="68"/>
    <n v="29"/>
    <x v="1"/>
    <x v="69"/>
    <s v="West Virginia"/>
    <s v="USA"/>
    <x v="76"/>
    <x v="3"/>
    <x v="6"/>
    <s v="Hatfield, Baird and Torres"/>
    <n v="81.75"/>
    <n v="273.49484536082474"/>
    <x v="18"/>
    <x v="0"/>
    <s v="Sabrinatown"/>
    <s v="Online"/>
  </r>
  <r>
    <s v="SALE1720"/>
    <x v="248"/>
    <s v="CUST1432"/>
    <s v="PROD0"/>
    <s v="STORE19"/>
    <n v="1"/>
    <n v="458.97"/>
    <n v="0.1"/>
    <x v="1"/>
    <n v="458.87"/>
    <x v="448"/>
    <n v="37"/>
    <x v="0"/>
    <x v="439"/>
    <s v="New Jersey"/>
    <s v="USA"/>
    <x v="90"/>
    <x v="1"/>
    <x v="3"/>
    <s v="Hunt Inc"/>
    <n v="112.42"/>
    <n v="416"/>
    <x v="12"/>
    <x v="3"/>
    <s v="Vasquezborough"/>
    <s v="Online"/>
  </r>
  <r>
    <s v="SALE1721"/>
    <x v="324"/>
    <s v="CUST1289"/>
    <s v="PROD43"/>
    <s v="STORE7"/>
    <n v="2"/>
    <n v="536.61"/>
    <n v="0.14000000000000001"/>
    <x v="0"/>
    <n v="1073.08"/>
    <x v="484"/>
    <n v="45"/>
    <x v="0"/>
    <x v="471"/>
    <s v="Ohio"/>
    <s v="USA"/>
    <x v="19"/>
    <x v="1"/>
    <x v="3"/>
    <s v="Robinson Inc"/>
    <n v="253.33"/>
    <n v="266"/>
    <x v="4"/>
    <x v="2"/>
    <s v="Williamsfurt"/>
    <s v="Online"/>
  </r>
  <r>
    <s v="SALE1722"/>
    <x v="326"/>
    <s v="CUST1420"/>
    <s v="PROD58"/>
    <s v="STORE0"/>
    <n v="3"/>
    <n v="130.41"/>
    <n v="0.14000000000000001"/>
    <x v="1"/>
    <n v="391.09000000000003"/>
    <x v="47"/>
    <n v="60"/>
    <x v="0"/>
    <x v="47"/>
    <s v="North Carolina"/>
    <s v="USA"/>
    <x v="87"/>
    <x v="4"/>
    <x v="11"/>
    <s v="Shepherd-Gould"/>
    <n v="113.83"/>
    <n v="485"/>
    <x v="6"/>
    <x v="3"/>
    <s v="Washingtonfurt"/>
    <s v="Flagship"/>
  </r>
  <r>
    <s v="SALE1723"/>
    <x v="102"/>
    <s v="CUST1496"/>
    <s v="PROD89"/>
    <s v="STORE12"/>
    <n v="4"/>
    <n v="706.67"/>
    <n v="0.01"/>
    <x v="0"/>
    <n v="2826.6699999999996"/>
    <x v="110"/>
    <n v="56"/>
    <x v="0"/>
    <x v="110"/>
    <s v="Ohio"/>
    <s v="USA"/>
    <x v="41"/>
    <x v="2"/>
    <x v="19"/>
    <s v="Taylor-Elliott"/>
    <n v="183.04"/>
    <n v="457"/>
    <x v="18"/>
    <x v="0"/>
    <s v="Sabrinatown"/>
    <s v="Online"/>
  </r>
  <r>
    <s v="SALE1724"/>
    <x v="662"/>
    <s v="CUST1392"/>
    <s v="PROD27"/>
    <s v="STORE3"/>
    <n v="3"/>
    <n v="523.45000000000005"/>
    <n v="0.17"/>
    <x v="0"/>
    <n v="1570.18"/>
    <x v="420"/>
    <n v="46"/>
    <x v="0"/>
    <x v="411"/>
    <s v="Missouri"/>
    <s v="USA"/>
    <x v="16"/>
    <x v="3"/>
    <x v="6"/>
    <s v="Khan, Jones and Paul"/>
    <n v="254.04361702127662"/>
    <n v="378"/>
    <x v="0"/>
    <x v="0"/>
    <s v="Hoodberg"/>
    <s v="Outlet"/>
  </r>
  <r>
    <s v="SALE1725"/>
    <x v="437"/>
    <s v="CUST1009"/>
    <s v="PROD91"/>
    <s v="STORE18"/>
    <n v="3"/>
    <n v="482.2"/>
    <n v="0.23"/>
    <x v="2"/>
    <n v="1446.37"/>
    <x v="440"/>
    <n v="64"/>
    <x v="0"/>
    <x v="431"/>
    <s v="Pennsylvania"/>
    <s v="USA"/>
    <x v="52"/>
    <x v="4"/>
    <x v="15"/>
    <s v="Smith-Charles"/>
    <n v="438.25"/>
    <n v="496"/>
    <x v="14"/>
    <x v="3"/>
    <s v="East Stevechester"/>
    <s v="Flagship"/>
  </r>
  <r>
    <s v="SALE1726"/>
    <x v="142"/>
    <s v="CUST1124"/>
    <s v="PROD63"/>
    <s v="STORE5"/>
    <n v="4"/>
    <n v="688.86"/>
    <n v="0.02"/>
    <x v="2"/>
    <n v="2755.42"/>
    <x v="375"/>
    <n v="26"/>
    <x v="0"/>
    <x v="368"/>
    <s v="Illinois"/>
    <s v="USA"/>
    <x v="81"/>
    <x v="2"/>
    <x v="18"/>
    <s v="Anderson-Riley"/>
    <n v="266.86"/>
    <n v="458"/>
    <x v="3"/>
    <x v="0"/>
    <s v="New Michaelchester"/>
    <s v="Outlet"/>
  </r>
  <r>
    <s v="SALE1727"/>
    <x v="98"/>
    <s v="CUST1023"/>
    <s v="PROD12"/>
    <s v="STORE0"/>
    <n v="1"/>
    <n v="145.47999999999999"/>
    <n v="0.1"/>
    <x v="2"/>
    <n v="145.38"/>
    <x v="192"/>
    <n v="52"/>
    <x v="1"/>
    <x v="192"/>
    <s v="Oregon"/>
    <s v="USA"/>
    <x v="21"/>
    <x v="2"/>
    <x v="4"/>
    <s v="Rice LLC"/>
    <n v="115.82"/>
    <n v="460"/>
    <x v="6"/>
    <x v="3"/>
    <s v="Washingtonfurt"/>
    <s v="Flagship"/>
  </r>
  <r>
    <s v="SALE1728"/>
    <x v="419"/>
    <s v="CUST1052"/>
    <s v="PROD31"/>
    <s v="STORE11"/>
    <n v="4"/>
    <n v="862.25"/>
    <n v="0.28000000000000003"/>
    <x v="1"/>
    <n v="3448.72"/>
    <x v="404"/>
    <n v="55"/>
    <x v="0"/>
    <x v="395"/>
    <s v="Minnesota"/>
    <s v="USA"/>
    <x v="45"/>
    <x v="0"/>
    <x v="0"/>
    <s v="Nolan-Snow"/>
    <n v="204.39"/>
    <n v="281"/>
    <x v="19"/>
    <x v="2"/>
    <s v="Lake Michael"/>
    <s v="Online"/>
  </r>
  <r>
    <s v="SALE1729"/>
    <x v="627"/>
    <s v="CUST1292"/>
    <s v="PROD1"/>
    <s v="STORE14"/>
    <n v="4"/>
    <n v="146.12"/>
    <n v="0.12"/>
    <x v="2"/>
    <n v="584.36"/>
    <x v="402"/>
    <n v="30"/>
    <x v="0"/>
    <x v="394"/>
    <s v="Minnesota"/>
    <s v="USA"/>
    <x v="55"/>
    <x v="4"/>
    <x v="12"/>
    <s v="Terry-Moore"/>
    <n v="342.56"/>
    <n v="181"/>
    <x v="7"/>
    <x v="2"/>
    <s v="Christopherland"/>
    <s v="Outlet"/>
  </r>
  <r>
    <s v="SALE1730"/>
    <x v="583"/>
    <s v="CUST1478"/>
    <s v="PROD31"/>
    <s v="STORE18"/>
    <n v="2"/>
    <n v="695.02"/>
    <n v="0.3"/>
    <x v="2"/>
    <n v="1389.74"/>
    <x v="150"/>
    <n v="59"/>
    <x v="0"/>
    <x v="150"/>
    <s v="South Dakota"/>
    <s v="USA"/>
    <x v="45"/>
    <x v="0"/>
    <x v="0"/>
    <s v="Nolan-Snow"/>
    <n v="204.39"/>
    <n v="281"/>
    <x v="14"/>
    <x v="3"/>
    <s v="East Stevechester"/>
    <s v="Flagship"/>
  </r>
  <r>
    <s v="SALE1731"/>
    <x v="602"/>
    <s v="CUST1219"/>
    <s v="PROD94"/>
    <s v="STORE10"/>
    <n v="2"/>
    <n v="886.67"/>
    <n v="0.24"/>
    <x v="1"/>
    <n v="1773.1"/>
    <x v="208"/>
    <n v="47"/>
    <x v="1"/>
    <x v="208"/>
    <s v="New Jersey"/>
    <s v="USA"/>
    <x v="32"/>
    <x v="2"/>
    <x v="18"/>
    <s v="Hoffman-Williams"/>
    <n v="358.47"/>
    <n v="213"/>
    <x v="15"/>
    <x v="3"/>
    <s v="East Davidville"/>
    <s v="Online"/>
  </r>
  <r>
    <s v="SALE1732"/>
    <x v="312"/>
    <s v="CUST1054"/>
    <s v="PROD66"/>
    <s v="STORE18"/>
    <n v="2"/>
    <n v="864.09"/>
    <n v="0.06"/>
    <x v="2"/>
    <n v="1728.1200000000001"/>
    <x v="75"/>
    <n v="24"/>
    <x v="0"/>
    <x v="76"/>
    <s v="Oklahoma"/>
    <s v="USA"/>
    <x v="73"/>
    <x v="2"/>
    <x v="4"/>
    <s v="Torres, Spencer and Potter"/>
    <n v="340.39"/>
    <n v="177"/>
    <x v="14"/>
    <x v="3"/>
    <s v="East Stevechester"/>
    <s v="Flagship"/>
  </r>
  <r>
    <s v="SALE1733"/>
    <x v="589"/>
    <s v="CUST1003"/>
    <s v="PROD12"/>
    <s v="STORE9"/>
    <n v="1"/>
    <n v="437.65"/>
    <n v="0.02"/>
    <x v="1"/>
    <n v="437.63"/>
    <x v="456"/>
    <n v="59"/>
    <x v="1"/>
    <x v="446"/>
    <s v="Ohio"/>
    <s v="USA"/>
    <x v="21"/>
    <x v="2"/>
    <x v="4"/>
    <s v="Rice LLC"/>
    <n v="115.82"/>
    <n v="460"/>
    <x v="11"/>
    <x v="2"/>
    <s v="East Johnstad"/>
    <s v="Flagship"/>
  </r>
  <r>
    <s v="SALE1734"/>
    <x v="20"/>
    <s v="CUST1202"/>
    <s v="PROD36"/>
    <s v="STORE13"/>
    <n v="2"/>
    <n v="208.09"/>
    <n v="0.27"/>
    <x v="0"/>
    <n v="415.91"/>
    <x v="347"/>
    <n v="37"/>
    <x v="1"/>
    <x v="342"/>
    <s v="Kansas"/>
    <s v="USA"/>
    <x v="14"/>
    <x v="4"/>
    <x v="12"/>
    <s v="Smith-Mills"/>
    <n v="223.43"/>
    <n v="154"/>
    <x v="13"/>
    <x v="3"/>
    <s v="Johnsonville"/>
    <s v="Flagship"/>
  </r>
  <r>
    <s v="SALE1735"/>
    <x v="107"/>
    <s v="CUST1054"/>
    <s v="PROD93"/>
    <s v="STORE17"/>
    <n v="4"/>
    <n v="825.78"/>
    <n v="0.02"/>
    <x v="0"/>
    <n v="3303.1"/>
    <x v="75"/>
    <n v="24"/>
    <x v="0"/>
    <x v="76"/>
    <s v="Oklahoma"/>
    <s v="USA"/>
    <x v="47"/>
    <x v="1"/>
    <x v="3"/>
    <s v="Martin LLC"/>
    <n v="377.52"/>
    <n v="485"/>
    <x v="1"/>
    <x v="0"/>
    <s v="Bensonhaven"/>
    <s v="Flagship"/>
  </r>
  <r>
    <s v="SALE1736"/>
    <x v="154"/>
    <s v="CUST1116"/>
    <s v="PROD25"/>
    <s v="STORE17"/>
    <n v="3"/>
    <n v="849.77"/>
    <n v="0.12"/>
    <x v="1"/>
    <n v="2549.19"/>
    <x v="5"/>
    <n v="18"/>
    <x v="1"/>
    <x v="5"/>
    <s v="Rhode Island"/>
    <s v="USA"/>
    <x v="60"/>
    <x v="4"/>
    <x v="11"/>
    <s v="Brown and Sons"/>
    <n v="174.02"/>
    <n v="268"/>
    <x v="1"/>
    <x v="0"/>
    <s v="Bensonhaven"/>
    <s v="Flagship"/>
  </r>
  <r>
    <s v="SALE1737"/>
    <x v="158"/>
    <s v="CUST1344"/>
    <s v="PROD60"/>
    <s v="STORE4"/>
    <n v="1"/>
    <n v="88.78"/>
    <n v="0.18"/>
    <x v="0"/>
    <n v="88.6"/>
    <x v="33"/>
    <n v="39"/>
    <x v="0"/>
    <x v="33"/>
    <s v="New Mexico"/>
    <s v="USA"/>
    <x v="17"/>
    <x v="2"/>
    <x v="2"/>
    <s v="Gibson, Green and Lopez"/>
    <n v="482.75"/>
    <n v="444"/>
    <x v="5"/>
    <x v="2"/>
    <s v="Port Sharon"/>
    <s v="Online"/>
  </r>
  <r>
    <s v="SALE1738"/>
    <x v="455"/>
    <s v="CUST1191"/>
    <s v="PROD78"/>
    <s v="STORE4"/>
    <n v="4"/>
    <n v="507.22"/>
    <n v="0.14000000000000001"/>
    <x v="1"/>
    <n v="2028.74"/>
    <x v="225"/>
    <n v="29"/>
    <x v="1"/>
    <x v="225"/>
    <s v="Ohio"/>
    <s v="USA"/>
    <x v="36"/>
    <x v="3"/>
    <x v="6"/>
    <s v="Hernandez Inc"/>
    <n v="325.26"/>
    <n v="400"/>
    <x v="5"/>
    <x v="2"/>
    <s v="Port Sharon"/>
    <s v="Online"/>
  </r>
  <r>
    <s v="SALE1739"/>
    <x v="649"/>
    <s v="CUST1316"/>
    <s v="PROD96"/>
    <s v="STORE0"/>
    <n v="3"/>
    <n v="330.98"/>
    <n v="0.11"/>
    <x v="0"/>
    <n v="992.83"/>
    <x v="213"/>
    <n v="34"/>
    <x v="0"/>
    <x v="213"/>
    <s v="Maryland"/>
    <s v="USA"/>
    <x v="99"/>
    <x v="4"/>
    <x v="21"/>
    <s v="Phillips and Sons"/>
    <n v="358.47"/>
    <n v="143"/>
    <x v="6"/>
    <x v="3"/>
    <s v="Washingtonfurt"/>
    <s v="Flagship"/>
  </r>
  <r>
    <s v="SALE1740"/>
    <x v="663"/>
    <s v="CUST1051"/>
    <s v="PROD37"/>
    <s v="STORE19"/>
    <n v="4"/>
    <n v="442.87"/>
    <n v="0.08"/>
    <x v="0"/>
    <n v="1771.4"/>
    <x v="368"/>
    <n v="23"/>
    <x v="1"/>
    <x v="361"/>
    <s v="West Virginia"/>
    <s v="USA"/>
    <x v="92"/>
    <x v="4"/>
    <x v="15"/>
    <s v="Hogan-Lee"/>
    <n v="353.47"/>
    <n v="214"/>
    <x v="12"/>
    <x v="3"/>
    <s v="Vasquezborough"/>
    <s v="Online"/>
  </r>
  <r>
    <s v="SALE1741"/>
    <x v="200"/>
    <s v="CUST1009"/>
    <s v="PROD96"/>
    <s v="STORE2"/>
    <n v="2"/>
    <n v="939.66"/>
    <n v="0.14000000000000001"/>
    <x v="1"/>
    <n v="1879.1799999999998"/>
    <x v="440"/>
    <n v="64"/>
    <x v="0"/>
    <x v="431"/>
    <s v="Pennsylvania"/>
    <s v="USA"/>
    <x v="99"/>
    <x v="4"/>
    <x v="21"/>
    <s v="Phillips and Sons"/>
    <n v="358.47"/>
    <n v="143"/>
    <x v="17"/>
    <x v="2"/>
    <s v="North Nancyview"/>
    <s v="Outlet"/>
  </r>
  <r>
    <s v="SALE1742"/>
    <x v="90"/>
    <s v="CUST1293"/>
    <s v="PROD73"/>
    <s v="STORE3"/>
    <n v="1"/>
    <n v="24.13"/>
    <n v="0"/>
    <x v="0"/>
    <n v="24.13"/>
    <x v="144"/>
    <n v="56"/>
    <x v="1"/>
    <x v="144"/>
    <s v="Louisiana"/>
    <s v="USA"/>
    <x v="78"/>
    <x v="0"/>
    <x v="0"/>
    <s v="French Ltd"/>
    <n v="107.06"/>
    <n v="359"/>
    <x v="0"/>
    <x v="0"/>
    <s v="Hoodberg"/>
    <s v="Outlet"/>
  </r>
  <r>
    <s v="SALE1743"/>
    <x v="648"/>
    <s v="CUST1364"/>
    <s v="PROD41"/>
    <s v="STORE3"/>
    <n v="3"/>
    <n v="239.54"/>
    <n v="0.28999999999999998"/>
    <x v="2"/>
    <n v="718.33"/>
    <x v="189"/>
    <n v="58"/>
    <x v="0"/>
    <x v="189"/>
    <s v="Arizona"/>
    <s v="USA"/>
    <x v="89"/>
    <x v="0"/>
    <x v="13"/>
    <s v="Carroll, Long and Mendoza"/>
    <n v="313.26"/>
    <n v="369"/>
    <x v="0"/>
    <x v="0"/>
    <s v="Hoodberg"/>
    <s v="Outlet"/>
  </r>
  <r>
    <s v="SALE1744"/>
    <x v="313"/>
    <s v="CUST1482"/>
    <s v="PROD46"/>
    <s v="STORE14"/>
    <n v="1"/>
    <n v="588.53"/>
    <n v="0.1"/>
    <x v="0"/>
    <n v="588.42999999999995"/>
    <x v="380"/>
    <n v="26"/>
    <x v="0"/>
    <x v="373"/>
    <s v="Kentucky"/>
    <s v="USA"/>
    <x v="54"/>
    <x v="4"/>
    <x v="21"/>
    <s v="Kelly, Smith and Perez"/>
    <n v="167.34"/>
    <n v="296"/>
    <x v="7"/>
    <x v="2"/>
    <s v="Christopherland"/>
    <s v="Outlet"/>
  </r>
  <r>
    <s v="SALE1745"/>
    <x v="198"/>
    <s v="CUST1288"/>
    <s v="PROD60"/>
    <s v="STORE15"/>
    <n v="1"/>
    <n v="145.96"/>
    <n v="0.3"/>
    <x v="0"/>
    <n v="145.66"/>
    <x v="283"/>
    <n v="58"/>
    <x v="0"/>
    <x v="282"/>
    <s v="Connecticut"/>
    <s v="USA"/>
    <x v="17"/>
    <x v="2"/>
    <x v="2"/>
    <s v="Gibson, Green and Lopez"/>
    <n v="482.75"/>
    <n v="444"/>
    <x v="10"/>
    <x v="0"/>
    <s v="East Jenniferstad"/>
    <s v="Flagship"/>
  </r>
  <r>
    <s v="SALE1746"/>
    <x v="133"/>
    <s v="CUST1101"/>
    <s v="PROD70"/>
    <s v="STORE4"/>
    <n v="4"/>
    <n v="640.91"/>
    <n v="0.06"/>
    <x v="0"/>
    <n v="2563.58"/>
    <x v="209"/>
    <n v="29"/>
    <x v="0"/>
    <x v="209"/>
    <s v="Utah"/>
    <s v="USA"/>
    <x v="7"/>
    <x v="3"/>
    <x v="7"/>
    <s v="Duran Group"/>
    <n v="138.05000000000001"/>
    <n v="89"/>
    <x v="5"/>
    <x v="2"/>
    <s v="Port Sharon"/>
    <s v="Online"/>
  </r>
  <r>
    <s v="SALE1747"/>
    <x v="420"/>
    <s v="CUST1042"/>
    <s v="PROD64"/>
    <s v="STORE11"/>
    <n v="3"/>
    <n v="773.86"/>
    <n v="0.22"/>
    <x v="0"/>
    <n v="2321.36"/>
    <x v="228"/>
    <n v="19"/>
    <x v="0"/>
    <x v="228"/>
    <s v="Connecticut"/>
    <s v="USA"/>
    <x v="91"/>
    <x v="2"/>
    <x v="19"/>
    <s v="Zhang Inc"/>
    <n v="299.11"/>
    <n v="118"/>
    <x v="19"/>
    <x v="2"/>
    <s v="Lake Michael"/>
    <s v="Online"/>
  </r>
  <r>
    <s v="SALE1748"/>
    <x v="299"/>
    <s v="CUST1463"/>
    <s v="PROD31"/>
    <s v="STORE15"/>
    <n v="2"/>
    <n v="31.28"/>
    <n v="0.2"/>
    <x v="2"/>
    <n v="62.36"/>
    <x v="190"/>
    <n v="36"/>
    <x v="1"/>
    <x v="190"/>
    <s v="Connecticut"/>
    <s v="USA"/>
    <x v="45"/>
    <x v="0"/>
    <x v="0"/>
    <s v="Nolan-Snow"/>
    <n v="204.39"/>
    <n v="281"/>
    <x v="10"/>
    <x v="0"/>
    <s v="East Jenniferstad"/>
    <s v="Flagship"/>
  </r>
  <r>
    <s v="SALE1749"/>
    <x v="253"/>
    <s v="CUST1373"/>
    <s v="PROD82"/>
    <s v="STORE6"/>
    <n v="4"/>
    <n v="389.22"/>
    <n v="0.18"/>
    <x v="0"/>
    <n v="1556.7"/>
    <x v="140"/>
    <n v="37"/>
    <x v="1"/>
    <x v="140"/>
    <s v="Maine"/>
    <s v="USA"/>
    <x v="74"/>
    <x v="0"/>
    <x v="13"/>
    <s v="Reese-Watson"/>
    <n v="152.91999999999999"/>
    <n v="281"/>
    <x v="16"/>
    <x v="3"/>
    <s v="Port Josephberg"/>
    <s v="Online"/>
  </r>
  <r>
    <s v="SALE1750"/>
    <x v="137"/>
    <s v="CUST1015"/>
    <s v="PROD64"/>
    <s v="STORE15"/>
    <n v="3"/>
    <n v="543.44000000000005"/>
    <n v="0.13"/>
    <x v="1"/>
    <n v="1630.19"/>
    <x v="268"/>
    <n v="49"/>
    <x v="1"/>
    <x v="268"/>
    <s v="Washington"/>
    <s v="USA"/>
    <x v="91"/>
    <x v="2"/>
    <x v="19"/>
    <s v="Zhang Inc"/>
    <n v="299.11"/>
    <n v="118"/>
    <x v="10"/>
    <x v="0"/>
    <s v="East Jenniferstad"/>
    <s v="Flagship"/>
  </r>
  <r>
    <s v="SALE1751"/>
    <x v="627"/>
    <s v="CUST1257"/>
    <s v="PROD97"/>
    <s v="STORE19"/>
    <n v="4"/>
    <n v="715.42"/>
    <n v="0.28999999999999998"/>
    <x v="1"/>
    <n v="2861.39"/>
    <x v="98"/>
    <n v="42"/>
    <x v="0"/>
    <x v="99"/>
    <s v="Massachusetts"/>
    <s v="USA"/>
    <x v="0"/>
    <x v="0"/>
    <x v="0"/>
    <s v="Khan LLC"/>
    <n v="245.98"/>
    <n v="471"/>
    <x v="12"/>
    <x v="3"/>
    <s v="Vasquezborough"/>
    <s v="Online"/>
  </r>
  <r>
    <s v="SALE1752"/>
    <x v="115"/>
    <s v="CUST1051"/>
    <s v="PROD12"/>
    <s v="STORE4"/>
    <n v="4"/>
    <n v="676.14"/>
    <n v="0.11"/>
    <x v="2"/>
    <n v="2704.45"/>
    <x v="368"/>
    <n v="23"/>
    <x v="1"/>
    <x v="361"/>
    <s v="West Virginia"/>
    <s v="USA"/>
    <x v="21"/>
    <x v="2"/>
    <x v="4"/>
    <s v="Rice LLC"/>
    <n v="115.82"/>
    <n v="460"/>
    <x v="5"/>
    <x v="2"/>
    <s v="Port Sharon"/>
    <s v="Online"/>
  </r>
  <r>
    <s v="SALE1753"/>
    <x v="664"/>
    <s v="CUST1089"/>
    <s v="PROD39"/>
    <s v="STORE1"/>
    <n v="4"/>
    <n v="352.72"/>
    <n v="0.25"/>
    <x v="0"/>
    <n v="1410.63"/>
    <x v="267"/>
    <n v="43"/>
    <x v="0"/>
    <x v="267"/>
    <s v="Wisconsin"/>
    <s v="USA"/>
    <x v="11"/>
    <x v="1"/>
    <x v="10"/>
    <s v="Cummings and Sons"/>
    <n v="326.06"/>
    <n v="301"/>
    <x v="8"/>
    <x v="0"/>
    <s v="Danielmouth"/>
    <s v="Flagship"/>
  </r>
  <r>
    <s v="SALE1754"/>
    <x v="343"/>
    <s v="CUST1173"/>
    <s v="PROD11"/>
    <s v="STORE12"/>
    <n v="1"/>
    <n v="470.18"/>
    <n v="0.19"/>
    <x v="1"/>
    <n v="469.99"/>
    <x v="346"/>
    <n v="41"/>
    <x v="1"/>
    <x v="120"/>
    <s v="Iowa"/>
    <s v="USA"/>
    <x v="75"/>
    <x v="1"/>
    <x v="11"/>
    <s v="Gibson, Hobbs and Weaver"/>
    <n v="449.4"/>
    <n v="273.49484536082474"/>
    <x v="18"/>
    <x v="0"/>
    <s v="Sabrinatown"/>
    <s v="Online"/>
  </r>
  <r>
    <s v="SALE1755"/>
    <x v="665"/>
    <s v="CUST1230"/>
    <s v="PROD66"/>
    <s v="STORE11"/>
    <n v="1"/>
    <n v="891.79"/>
    <n v="0.03"/>
    <x v="0"/>
    <n v="891.76"/>
    <x v="407"/>
    <n v="29"/>
    <x v="0"/>
    <x v="398"/>
    <s v="Florida"/>
    <s v="USA"/>
    <x v="73"/>
    <x v="2"/>
    <x v="4"/>
    <s v="Torres, Spencer and Potter"/>
    <n v="340.39"/>
    <n v="177"/>
    <x v="19"/>
    <x v="2"/>
    <s v="Lake Michael"/>
    <s v="Online"/>
  </r>
  <r>
    <s v="SALE1756"/>
    <x v="155"/>
    <s v="CUST1348"/>
    <s v="PROD89"/>
    <s v="STORE17"/>
    <n v="2"/>
    <n v="433.07"/>
    <n v="0.25"/>
    <x v="2"/>
    <n v="865.89"/>
    <x v="14"/>
    <n v="55"/>
    <x v="0"/>
    <x v="14"/>
    <s v="Pennsylvania"/>
    <s v="USA"/>
    <x v="41"/>
    <x v="2"/>
    <x v="19"/>
    <s v="Taylor-Elliott"/>
    <n v="183.04"/>
    <n v="457"/>
    <x v="1"/>
    <x v="0"/>
    <s v="Bensonhaven"/>
    <s v="Flagship"/>
  </r>
  <r>
    <s v="SALE1757"/>
    <x v="648"/>
    <s v="CUST1012"/>
    <s v="PROD66"/>
    <s v="STORE19"/>
    <n v="3"/>
    <n v="626.71"/>
    <n v="7.0000000000000007E-2"/>
    <x v="2"/>
    <n v="1880.0600000000002"/>
    <x v="171"/>
    <n v="55"/>
    <x v="1"/>
    <x v="171"/>
    <s v="Kansas"/>
    <s v="USA"/>
    <x v="73"/>
    <x v="2"/>
    <x v="4"/>
    <s v="Torres, Spencer and Potter"/>
    <n v="340.39"/>
    <n v="177"/>
    <x v="12"/>
    <x v="3"/>
    <s v="Vasquezborough"/>
    <s v="Online"/>
  </r>
  <r>
    <s v="SALE1758"/>
    <x v="120"/>
    <s v="CUST1076"/>
    <s v="PROD36"/>
    <s v="STORE0"/>
    <n v="2"/>
    <n v="324.18"/>
    <n v="0.06"/>
    <x v="2"/>
    <n v="648.30000000000007"/>
    <x v="135"/>
    <n v="37"/>
    <x v="0"/>
    <x v="135"/>
    <s v="Oklahoma"/>
    <s v="USA"/>
    <x v="14"/>
    <x v="4"/>
    <x v="12"/>
    <s v="Smith-Mills"/>
    <n v="223.43"/>
    <n v="154"/>
    <x v="6"/>
    <x v="3"/>
    <s v="Washingtonfurt"/>
    <s v="Flagship"/>
  </r>
  <r>
    <s v="SALE1759"/>
    <x v="134"/>
    <s v="CUST1013"/>
    <s v="PROD14"/>
    <s v="STORE17"/>
    <n v="4"/>
    <n v="839.74"/>
    <n v="0.13"/>
    <x v="1"/>
    <n v="3358.83"/>
    <x v="198"/>
    <n v="32"/>
    <x v="1"/>
    <x v="198"/>
    <s v="Montana"/>
    <s v="USA"/>
    <x v="66"/>
    <x v="3"/>
    <x v="6"/>
    <s v="Luna, Anderson and Bowman"/>
    <n v="48.01"/>
    <n v="439"/>
    <x v="1"/>
    <x v="0"/>
    <s v="Bensonhaven"/>
    <s v="Flagship"/>
  </r>
  <r>
    <s v="SALE1760"/>
    <x v="598"/>
    <s v="CUST1156"/>
    <s v="PROD62"/>
    <s v="STORE15"/>
    <n v="3"/>
    <n v="252.63"/>
    <n v="0.28000000000000003"/>
    <x v="0"/>
    <n v="757.61"/>
    <x v="306"/>
    <n v="46"/>
    <x v="0"/>
    <x v="303"/>
    <s v="North Dakota"/>
    <s v="USA"/>
    <x v="85"/>
    <x v="1"/>
    <x v="3"/>
    <s v="Murray, Gould and Ware"/>
    <n v="86.42"/>
    <n v="222"/>
    <x v="10"/>
    <x v="0"/>
    <s v="East Jenniferstad"/>
    <s v="Flagship"/>
  </r>
  <r>
    <s v="SALE1761"/>
    <x v="436"/>
    <s v="CUST1255"/>
    <s v="PROD79"/>
    <s v="STORE19"/>
    <n v="2"/>
    <n v="60.53"/>
    <n v="0.18"/>
    <x v="0"/>
    <n v="120.88"/>
    <x v="57"/>
    <n v="21"/>
    <x v="0"/>
    <x v="57"/>
    <s v="Ohio"/>
    <s v="USA"/>
    <x v="29"/>
    <x v="3"/>
    <x v="16"/>
    <s v="Ramirez-Hanson"/>
    <n v="228.53"/>
    <n v="469"/>
    <x v="12"/>
    <x v="3"/>
    <s v="Vasquezborough"/>
    <s v="Online"/>
  </r>
  <r>
    <s v="SALE1762"/>
    <x v="291"/>
    <s v="CUST1054"/>
    <s v="PROD84"/>
    <s v="STORE13"/>
    <n v="4"/>
    <n v="341.95"/>
    <n v="0.25"/>
    <x v="0"/>
    <n v="1367.55"/>
    <x v="75"/>
    <n v="24"/>
    <x v="0"/>
    <x v="76"/>
    <s v="Oklahoma"/>
    <s v="USA"/>
    <x v="94"/>
    <x v="3"/>
    <x v="22"/>
    <s v="Collins-Stephenson"/>
    <n v="388.46"/>
    <n v="208"/>
    <x v="13"/>
    <x v="3"/>
    <s v="Johnsonville"/>
    <s v="Flagship"/>
  </r>
  <r>
    <s v="SALE1763"/>
    <x v="240"/>
    <s v="CUST1283"/>
    <s v="PROD22"/>
    <s v="STORE16"/>
    <n v="4"/>
    <n v="300.12"/>
    <n v="0.05"/>
    <x v="1"/>
    <n v="1200.43"/>
    <x v="411"/>
    <n v="54"/>
    <x v="1"/>
    <x v="402"/>
    <s v="Wyoming"/>
    <s v="USA"/>
    <x v="62"/>
    <x v="0"/>
    <x v="20"/>
    <s v="Flores, Pineda and Rodriguez"/>
    <n v="484.62"/>
    <n v="432"/>
    <x v="9"/>
    <x v="1"/>
    <s v="New Jimmymouth"/>
    <s v="Flagship"/>
  </r>
  <r>
    <s v="SALE1764"/>
    <x v="105"/>
    <s v="CUST1115"/>
    <s v="PROD28"/>
    <s v="STORE17"/>
    <n v="2"/>
    <n v="289.14"/>
    <n v="0.12"/>
    <x v="2"/>
    <n v="578.16"/>
    <x v="70"/>
    <n v="53"/>
    <x v="1"/>
    <x v="71"/>
    <s v="North Dakota"/>
    <s v="USA"/>
    <x v="77"/>
    <x v="0"/>
    <x v="11"/>
    <s v="Burns-Hansen"/>
    <n v="38.76"/>
    <n v="137"/>
    <x v="1"/>
    <x v="0"/>
    <s v="Bensonhaven"/>
    <s v="Flagship"/>
  </r>
  <r>
    <s v="SALE1765"/>
    <x v="379"/>
    <s v="CUST1045"/>
    <s v="PROD25"/>
    <s v="STORE0"/>
    <n v="2"/>
    <n v="596.84"/>
    <n v="0.01"/>
    <x v="1"/>
    <n v="1193.67"/>
    <x v="442"/>
    <n v="54"/>
    <x v="0"/>
    <x v="433"/>
    <s v="Arizona"/>
    <s v="USA"/>
    <x v="60"/>
    <x v="4"/>
    <x v="11"/>
    <s v="Brown and Sons"/>
    <n v="174.02"/>
    <n v="268"/>
    <x v="6"/>
    <x v="3"/>
    <s v="Washingtonfurt"/>
    <s v="Flagship"/>
  </r>
  <r>
    <s v="SALE1766"/>
    <x v="506"/>
    <s v="CUST1436"/>
    <s v="PROD19"/>
    <s v="STORE8"/>
    <n v="4"/>
    <n v="466.24"/>
    <n v="0.16"/>
    <x v="0"/>
    <n v="1864.8"/>
    <x v="437"/>
    <n v="61"/>
    <x v="0"/>
    <x v="428"/>
    <s v="South Dakota"/>
    <s v="USA"/>
    <x v="46"/>
    <x v="0"/>
    <x v="20"/>
    <s v="May-Reese"/>
    <n v="21.34"/>
    <n v="65"/>
    <x v="2"/>
    <x v="1"/>
    <s v="Thompsonborough"/>
    <s v="Online"/>
  </r>
  <r>
    <s v="SALE1767"/>
    <x v="128"/>
    <s v="CUST1252"/>
    <s v="PROD13"/>
    <s v="STORE16"/>
    <n v="2"/>
    <n v="330.59"/>
    <n v="0.14000000000000001"/>
    <x v="0"/>
    <n v="661.04"/>
    <x v="485"/>
    <n v="26"/>
    <x v="0"/>
    <x v="472"/>
    <s v="South Dakota"/>
    <s v="USA"/>
    <x v="26"/>
    <x v="1"/>
    <x v="11"/>
    <s v="Dawson-Perkins"/>
    <n v="242.23"/>
    <n v="453"/>
    <x v="9"/>
    <x v="1"/>
    <s v="New Jimmymouth"/>
    <s v="Flagship"/>
  </r>
  <r>
    <s v="SALE1768"/>
    <x v="243"/>
    <s v="CUST1493"/>
    <s v="PROD22"/>
    <s v="STORE6"/>
    <n v="2"/>
    <n v="616.42999999999995"/>
    <n v="0.02"/>
    <x v="2"/>
    <n v="1232.8399999999999"/>
    <x v="4"/>
    <n v="28"/>
    <x v="0"/>
    <x v="4"/>
    <s v="Alabama"/>
    <s v="USA"/>
    <x v="62"/>
    <x v="0"/>
    <x v="20"/>
    <s v="Flores, Pineda and Rodriguez"/>
    <n v="484.62"/>
    <n v="432"/>
    <x v="16"/>
    <x v="3"/>
    <s v="Port Josephberg"/>
    <s v="Online"/>
  </r>
  <r>
    <s v="SALE1769"/>
    <x v="53"/>
    <s v="CUST1403"/>
    <s v="PROD63"/>
    <s v="STORE6"/>
    <n v="3"/>
    <n v="195.89"/>
    <n v="0.16"/>
    <x v="1"/>
    <n v="587.51"/>
    <x v="74"/>
    <n v="34"/>
    <x v="0"/>
    <x v="75"/>
    <s v="Louisiana"/>
    <s v="USA"/>
    <x v="81"/>
    <x v="2"/>
    <x v="18"/>
    <s v="Anderson-Riley"/>
    <n v="266.86"/>
    <n v="458"/>
    <x v="16"/>
    <x v="3"/>
    <s v="Port Josephberg"/>
    <s v="Online"/>
  </r>
  <r>
    <s v="SALE1770"/>
    <x v="666"/>
    <s v="CUST1343"/>
    <s v="PROD7"/>
    <s v="STORE10"/>
    <n v="4"/>
    <n v="614.76"/>
    <n v="0.16"/>
    <x v="0"/>
    <n v="2458.88"/>
    <x v="109"/>
    <n v="38"/>
    <x v="0"/>
    <x v="109"/>
    <s v="Virginia"/>
    <s v="USA"/>
    <x v="84"/>
    <x v="3"/>
    <x v="16"/>
    <s v="Harrell LLC"/>
    <n v="218.86"/>
    <n v="170"/>
    <x v="15"/>
    <x v="3"/>
    <s v="East Davidville"/>
    <s v="Online"/>
  </r>
  <r>
    <s v="SALE1771"/>
    <x v="150"/>
    <s v="CUST1404"/>
    <s v="PROD79"/>
    <s v="STORE7"/>
    <n v="1"/>
    <n v="224.49"/>
    <n v="0.11"/>
    <x v="1"/>
    <n v="224.38"/>
    <x v="53"/>
    <n v="22"/>
    <x v="1"/>
    <x v="53"/>
    <s v="Arkansas"/>
    <s v="USA"/>
    <x v="29"/>
    <x v="3"/>
    <x v="16"/>
    <s v="Ramirez-Hanson"/>
    <n v="228.53"/>
    <n v="469"/>
    <x v="4"/>
    <x v="2"/>
    <s v="Williamsfurt"/>
    <s v="Online"/>
  </r>
  <r>
    <s v="SALE1772"/>
    <x v="214"/>
    <s v="CUST1356"/>
    <s v="PROD55"/>
    <s v="STORE12"/>
    <n v="1"/>
    <n v="967.76"/>
    <n v="0.09"/>
    <x v="0"/>
    <n v="967.67"/>
    <x v="410"/>
    <n v="54"/>
    <x v="0"/>
    <x v="401"/>
    <s v="Virginia"/>
    <s v="USA"/>
    <x v="76"/>
    <x v="3"/>
    <x v="6"/>
    <s v="Hatfield, Baird and Torres"/>
    <n v="81.75"/>
    <n v="273.49484536082474"/>
    <x v="18"/>
    <x v="0"/>
    <s v="Sabrinatown"/>
    <s v="Online"/>
  </r>
  <r>
    <s v="SALE1773"/>
    <x v="390"/>
    <s v="CUST1067"/>
    <s v="PROD41"/>
    <s v="STORE19"/>
    <n v="2"/>
    <n v="56.52"/>
    <n v="0.17"/>
    <x v="1"/>
    <n v="112.87"/>
    <x v="100"/>
    <n v="58"/>
    <x v="0"/>
    <x v="101"/>
    <s v="Florida"/>
    <s v="USA"/>
    <x v="89"/>
    <x v="0"/>
    <x v="13"/>
    <s v="Carroll, Long and Mendoza"/>
    <n v="313.26"/>
    <n v="369"/>
    <x v="12"/>
    <x v="3"/>
    <s v="Vasquezborough"/>
    <s v="Online"/>
  </r>
  <r>
    <s v="SALE1774"/>
    <x v="301"/>
    <s v="CUST1490"/>
    <s v="PROD67"/>
    <s v="STORE1"/>
    <n v="4"/>
    <n v="921.84"/>
    <n v="0.04"/>
    <x v="0"/>
    <n v="3687.32"/>
    <x v="215"/>
    <n v="23"/>
    <x v="0"/>
    <x v="215"/>
    <s v="Maryland"/>
    <s v="USA"/>
    <x v="22"/>
    <x v="1"/>
    <x v="11"/>
    <s v="Flores-Davis"/>
    <n v="349.17"/>
    <n v="476"/>
    <x v="8"/>
    <x v="0"/>
    <s v="Danielmouth"/>
    <s v="Flagship"/>
  </r>
  <r>
    <s v="SALE1775"/>
    <x v="667"/>
    <s v="CUST1328"/>
    <s v="PROD86"/>
    <s v="STORE16"/>
    <n v="3"/>
    <n v="738.47"/>
    <n v="0.28000000000000003"/>
    <x v="0"/>
    <n v="2215.1299999999997"/>
    <x v="340"/>
    <n v="46"/>
    <x v="0"/>
    <x v="336"/>
    <s v="Minnesota"/>
    <s v="USA"/>
    <x v="56"/>
    <x v="3"/>
    <x v="8"/>
    <s v="Taylor, Dodson and Johnston"/>
    <n v="176.07"/>
    <n v="82"/>
    <x v="9"/>
    <x v="1"/>
    <s v="New Jimmymouth"/>
    <s v="Flagship"/>
  </r>
  <r>
    <s v="SALE1776"/>
    <x v="33"/>
    <s v="CUST1328"/>
    <s v="PROD5"/>
    <s v="STORE0"/>
    <n v="4"/>
    <n v="477.83"/>
    <n v="0.05"/>
    <x v="2"/>
    <n v="1911.27"/>
    <x v="340"/>
    <n v="46"/>
    <x v="0"/>
    <x v="336"/>
    <s v="Minnesota"/>
    <s v="USA"/>
    <x v="23"/>
    <x v="4"/>
    <x v="11"/>
    <s v="Baldwin, Garza and Gonzalez"/>
    <n v="261"/>
    <n v="59"/>
    <x v="6"/>
    <x v="3"/>
    <s v="Washingtonfurt"/>
    <s v="Flagship"/>
  </r>
  <r>
    <s v="SALE1777"/>
    <x v="668"/>
    <s v="CUST1168"/>
    <s v="PROD42"/>
    <s v="STORE12"/>
    <n v="3"/>
    <n v="605.83000000000004"/>
    <n v="0.28000000000000003"/>
    <x v="2"/>
    <n v="1817.2100000000003"/>
    <x v="63"/>
    <n v="36"/>
    <x v="1"/>
    <x v="64"/>
    <s v="Florida"/>
    <s v="USA"/>
    <x v="63"/>
    <x v="1"/>
    <x v="11"/>
    <s v="Holmes LLC"/>
    <n v="450.71"/>
    <n v="389"/>
    <x v="18"/>
    <x v="0"/>
    <s v="Sabrinatown"/>
    <s v="Online"/>
  </r>
  <r>
    <s v="SALE1778"/>
    <x v="297"/>
    <s v="CUST1067"/>
    <s v="PROD43"/>
    <s v="STORE3"/>
    <n v="2"/>
    <n v="521.44000000000005"/>
    <n v="0.25"/>
    <x v="2"/>
    <n v="1042.6300000000001"/>
    <x v="100"/>
    <n v="58"/>
    <x v="0"/>
    <x v="101"/>
    <s v="Florida"/>
    <s v="USA"/>
    <x v="19"/>
    <x v="1"/>
    <x v="3"/>
    <s v="Robinson Inc"/>
    <n v="253.33"/>
    <n v="266"/>
    <x v="0"/>
    <x v="0"/>
    <s v="Hoodberg"/>
    <s v="Outlet"/>
  </r>
  <r>
    <s v="SALE1779"/>
    <x v="198"/>
    <s v="CUST1373"/>
    <s v="PROD10"/>
    <s v="STORE7"/>
    <n v="4"/>
    <n v="499.02"/>
    <n v="0.06"/>
    <x v="0"/>
    <n v="1996.02"/>
    <x v="140"/>
    <n v="37"/>
    <x v="1"/>
    <x v="140"/>
    <s v="Maine"/>
    <s v="USA"/>
    <x v="31"/>
    <x v="3"/>
    <x v="8"/>
    <s v="Hamilton Group"/>
    <n v="298.86"/>
    <n v="308"/>
    <x v="4"/>
    <x v="2"/>
    <s v="Williamsfurt"/>
    <s v="Online"/>
  </r>
  <r>
    <s v="SALE1780"/>
    <x v="543"/>
    <s v="CUST1153"/>
    <s v="PROD4"/>
    <s v="STORE18"/>
    <n v="4"/>
    <n v="299.45999999999998"/>
    <n v="0.18"/>
    <x v="2"/>
    <n v="1197.6599999999999"/>
    <x v="174"/>
    <n v="31"/>
    <x v="0"/>
    <x v="174"/>
    <s v="North Dakota"/>
    <s v="USA"/>
    <x v="83"/>
    <x v="4"/>
    <x v="14"/>
    <s v="Gonzales-Davis"/>
    <n v="306.45999999999998"/>
    <n v="487"/>
    <x v="14"/>
    <x v="3"/>
    <s v="East Stevechester"/>
    <s v="Flagship"/>
  </r>
  <r>
    <s v="SALE1781"/>
    <x v="1"/>
    <s v="CUST1457"/>
    <s v="PROD39"/>
    <s v="STORE0"/>
    <n v="1"/>
    <n v="609.29"/>
    <n v="0.15"/>
    <x v="0"/>
    <n v="609.14"/>
    <x v="412"/>
    <n v="59"/>
    <x v="0"/>
    <x v="403"/>
    <s v="Kentucky"/>
    <s v="USA"/>
    <x v="11"/>
    <x v="1"/>
    <x v="10"/>
    <s v="Cummings and Sons"/>
    <n v="326.06"/>
    <n v="301"/>
    <x v="6"/>
    <x v="3"/>
    <s v="Washingtonfurt"/>
    <s v="Flagship"/>
  </r>
  <r>
    <s v="SALE1782"/>
    <x v="361"/>
    <s v="CUST1101"/>
    <s v="PROD2"/>
    <s v="STORE8"/>
    <n v="1"/>
    <n v="213.74"/>
    <n v="7.0000000000000007E-2"/>
    <x v="2"/>
    <n v="213.67000000000002"/>
    <x v="209"/>
    <n v="29"/>
    <x v="0"/>
    <x v="209"/>
    <s v="Utah"/>
    <s v="USA"/>
    <x v="95"/>
    <x v="4"/>
    <x v="21"/>
    <s v="Sims Inc"/>
    <n v="254.04361702127662"/>
    <n v="352"/>
    <x v="2"/>
    <x v="1"/>
    <s v="Thompsonborough"/>
    <s v="Online"/>
  </r>
  <r>
    <s v="SALE1783"/>
    <x v="132"/>
    <s v="CUST1153"/>
    <s v="PROD55"/>
    <s v="STORE16"/>
    <n v="4"/>
    <n v="613.16999999999996"/>
    <n v="0.26"/>
    <x v="0"/>
    <n v="2452.4199999999996"/>
    <x v="174"/>
    <n v="31"/>
    <x v="0"/>
    <x v="174"/>
    <s v="North Dakota"/>
    <s v="USA"/>
    <x v="76"/>
    <x v="3"/>
    <x v="6"/>
    <s v="Hatfield, Baird and Torres"/>
    <n v="81.75"/>
    <n v="273.49484536082474"/>
    <x v="9"/>
    <x v="1"/>
    <s v="New Jimmymouth"/>
    <s v="Flagship"/>
  </r>
  <r>
    <s v="SALE1784"/>
    <x v="655"/>
    <s v="CUST1357"/>
    <s v="PROD59"/>
    <s v="STORE11"/>
    <n v="2"/>
    <n v="687.36"/>
    <n v="7.0000000000000007E-2"/>
    <x v="2"/>
    <n v="1374.65"/>
    <x v="372"/>
    <n v="41"/>
    <x v="0"/>
    <x v="365"/>
    <s v="Tennessee"/>
    <s v="USA"/>
    <x v="4"/>
    <x v="2"/>
    <x v="4"/>
    <s v="Cline-Mccarthy"/>
    <n v="17.309999999999999"/>
    <n v="399"/>
    <x v="19"/>
    <x v="2"/>
    <s v="Lake Michael"/>
    <s v="Online"/>
  </r>
  <r>
    <s v="SALE1785"/>
    <x v="192"/>
    <s v="CUST1326"/>
    <s v="PROD67"/>
    <s v="STORE13"/>
    <n v="3"/>
    <n v="115.39"/>
    <n v="0.02"/>
    <x v="1"/>
    <n v="346.15000000000003"/>
    <x v="214"/>
    <n v="58"/>
    <x v="1"/>
    <x v="214"/>
    <s v="Rhode Island"/>
    <s v="USA"/>
    <x v="22"/>
    <x v="1"/>
    <x v="11"/>
    <s v="Flores-Davis"/>
    <n v="349.17"/>
    <n v="476"/>
    <x v="13"/>
    <x v="3"/>
    <s v="Johnsonville"/>
    <s v="Flagship"/>
  </r>
  <r>
    <s v="SALE1786"/>
    <x v="669"/>
    <s v="CUST1179"/>
    <s v="PROD24"/>
    <s v="STORE12"/>
    <n v="2"/>
    <n v="722.06"/>
    <n v="7.0000000000000007E-2"/>
    <x v="0"/>
    <n v="1444.05"/>
    <x v="447"/>
    <n v="43"/>
    <x v="1"/>
    <x v="438"/>
    <s v="Utah"/>
    <s v="USA"/>
    <x v="10"/>
    <x v="0"/>
    <x v="9"/>
    <s v="Cook Ltd"/>
    <n v="166.06"/>
    <n v="340"/>
    <x v="18"/>
    <x v="0"/>
    <s v="Sabrinatown"/>
    <s v="Online"/>
  </r>
  <r>
    <s v="SALE1787"/>
    <x v="413"/>
    <s v="CUST1425"/>
    <s v="PROD7"/>
    <s v="STORE15"/>
    <n v="1"/>
    <n v="384.57"/>
    <n v="0.06"/>
    <x v="1"/>
    <n v="384.51"/>
    <x v="351"/>
    <n v="40"/>
    <x v="0"/>
    <x v="346"/>
    <s v="Utah"/>
    <s v="USA"/>
    <x v="84"/>
    <x v="3"/>
    <x v="16"/>
    <s v="Harrell LLC"/>
    <n v="218.86"/>
    <n v="170"/>
    <x v="10"/>
    <x v="0"/>
    <s v="East Jenniferstad"/>
    <s v="Flagship"/>
  </r>
  <r>
    <s v="SALE1788"/>
    <x v="226"/>
    <s v="CUST1210"/>
    <s v="PROD8"/>
    <s v="STORE13"/>
    <n v="2"/>
    <n v="194.09"/>
    <n v="0.18"/>
    <x v="1"/>
    <n v="388"/>
    <x v="255"/>
    <n v="48"/>
    <x v="0"/>
    <x v="254"/>
    <s v="Georgia"/>
    <s v="USA"/>
    <x v="67"/>
    <x v="1"/>
    <x v="1"/>
    <s v="Perez-Johnston"/>
    <n v="439.07"/>
    <n v="142"/>
    <x v="13"/>
    <x v="3"/>
    <s v="Johnsonville"/>
    <s v="Flagship"/>
  </r>
  <r>
    <s v="SALE1789"/>
    <x v="140"/>
    <s v="CUST1172"/>
    <s v="PROD88"/>
    <s v="STORE3"/>
    <n v="2"/>
    <n v="403.91"/>
    <n v="7.0000000000000007E-2"/>
    <x v="0"/>
    <n v="807.75"/>
    <x v="394"/>
    <n v="41"/>
    <x v="1"/>
    <x v="124"/>
    <s v="West Virginia"/>
    <s v="USA"/>
    <x v="12"/>
    <x v="0"/>
    <x v="11"/>
    <s v="Olsen-Daniels"/>
    <n v="131.24"/>
    <n v="232"/>
    <x v="0"/>
    <x v="0"/>
    <s v="Hoodberg"/>
    <s v="Outlet"/>
  </r>
  <r>
    <s v="SALE1790"/>
    <x v="237"/>
    <s v="CUST1076"/>
    <s v="PROD17"/>
    <s v="STORE14"/>
    <n v="1"/>
    <n v="878.69"/>
    <n v="0.3"/>
    <x v="1"/>
    <n v="878.3900000000001"/>
    <x v="135"/>
    <n v="37"/>
    <x v="0"/>
    <x v="135"/>
    <s v="Oklahoma"/>
    <s v="USA"/>
    <x v="53"/>
    <x v="0"/>
    <x v="11"/>
    <s v="Ford, Murphy and Wilson"/>
    <n v="144.53"/>
    <n v="367"/>
    <x v="7"/>
    <x v="2"/>
    <s v="Christopherland"/>
    <s v="Outlet"/>
  </r>
  <r>
    <s v="SALE1791"/>
    <x v="2"/>
    <s v="CUST1381"/>
    <s v="PROD33"/>
    <s v="STORE15"/>
    <n v="1"/>
    <n v="161.16999999999999"/>
    <n v="0.05"/>
    <x v="0"/>
    <n v="161.11999999999998"/>
    <x v="25"/>
    <n v="50"/>
    <x v="0"/>
    <x v="25"/>
    <s v="Alabama"/>
    <s v="USA"/>
    <x v="9"/>
    <x v="3"/>
    <x v="6"/>
    <s v="Weiss-Watson"/>
    <n v="179.77"/>
    <n v="305"/>
    <x v="10"/>
    <x v="0"/>
    <s v="East Jenniferstad"/>
    <s v="Flagship"/>
  </r>
  <r>
    <s v="SALE1792"/>
    <x v="570"/>
    <s v="CUST1214"/>
    <s v="PROD73"/>
    <s v="STORE14"/>
    <n v="2"/>
    <n v="720.15"/>
    <n v="0.22"/>
    <x v="2"/>
    <n v="1440.08"/>
    <x v="95"/>
    <n v="61"/>
    <x v="0"/>
    <x v="96"/>
    <s v="Montana"/>
    <s v="USA"/>
    <x v="78"/>
    <x v="0"/>
    <x v="0"/>
    <s v="French Ltd"/>
    <n v="107.06"/>
    <n v="359"/>
    <x v="7"/>
    <x v="2"/>
    <s v="Christopherland"/>
    <s v="Outlet"/>
  </r>
  <r>
    <s v="SALE1793"/>
    <x v="383"/>
    <s v="CUST1347"/>
    <s v="PROD26"/>
    <s v="STORE8"/>
    <n v="1"/>
    <n v="361.8"/>
    <n v="0.02"/>
    <x v="2"/>
    <n v="361.78000000000003"/>
    <x v="266"/>
    <n v="39"/>
    <x v="1"/>
    <x v="266"/>
    <s v="Connecticut"/>
    <s v="USA"/>
    <x v="33"/>
    <x v="1"/>
    <x v="1"/>
    <s v="Reed-Schmidt"/>
    <n v="322.41000000000003"/>
    <n v="213"/>
    <x v="2"/>
    <x v="1"/>
    <s v="Thompsonborough"/>
    <s v="Online"/>
  </r>
  <r>
    <s v="SALE1794"/>
    <x v="598"/>
    <s v="CUST1230"/>
    <s v="PROD95"/>
    <s v="STORE6"/>
    <n v="1"/>
    <n v="779.84"/>
    <n v="0.28999999999999998"/>
    <x v="1"/>
    <n v="779.55000000000007"/>
    <x v="407"/>
    <n v="29"/>
    <x v="0"/>
    <x v="398"/>
    <s v="Florida"/>
    <s v="USA"/>
    <x v="98"/>
    <x v="0"/>
    <x v="11"/>
    <s v="Wilson Group"/>
    <n v="60.65"/>
    <n v="75"/>
    <x v="16"/>
    <x v="3"/>
    <s v="Port Josephberg"/>
    <s v="Online"/>
  </r>
  <r>
    <s v="SALE1795"/>
    <x v="670"/>
    <s v="CUST1004"/>
    <s v="PROD96"/>
    <s v="STORE4"/>
    <n v="2"/>
    <n v="649.89"/>
    <n v="0.17"/>
    <x v="2"/>
    <n v="1299.6099999999999"/>
    <x v="433"/>
    <n v="64"/>
    <x v="1"/>
    <x v="424"/>
    <s v="California"/>
    <s v="USA"/>
    <x v="99"/>
    <x v="4"/>
    <x v="21"/>
    <s v="Phillips and Sons"/>
    <n v="358.47"/>
    <n v="143"/>
    <x v="5"/>
    <x v="2"/>
    <s v="Port Sharon"/>
    <s v="Online"/>
  </r>
  <r>
    <s v="SALE1796"/>
    <x v="485"/>
    <s v="CUST1204"/>
    <s v="PROD53"/>
    <s v="STORE6"/>
    <n v="1"/>
    <n v="952.73"/>
    <n v="0.17"/>
    <x v="0"/>
    <n v="952.56000000000006"/>
    <x v="327"/>
    <n v="52"/>
    <x v="0"/>
    <x v="323"/>
    <s v="Virginia"/>
    <s v="USA"/>
    <x v="27"/>
    <x v="4"/>
    <x v="14"/>
    <s v="Hamilton, Woods and Walker"/>
    <n v="386.56"/>
    <n v="125"/>
    <x v="16"/>
    <x v="3"/>
    <s v="Port Josephberg"/>
    <s v="Online"/>
  </r>
  <r>
    <s v="SALE1797"/>
    <x v="13"/>
    <s v="CUST1084"/>
    <s v="PROD99"/>
    <s v="STORE16"/>
    <n v="4"/>
    <n v="820.78"/>
    <n v="0.25"/>
    <x v="0"/>
    <n v="3282.87"/>
    <x v="42"/>
    <n v="26"/>
    <x v="1"/>
    <x v="42"/>
    <s v="Indiana"/>
    <s v="USA"/>
    <x v="8"/>
    <x v="3"/>
    <x v="8"/>
    <s v="Campbell Ltd"/>
    <n v="201.41"/>
    <n v="146"/>
    <x v="9"/>
    <x v="1"/>
    <s v="New Jimmymouth"/>
    <s v="Flagship"/>
  </r>
  <r>
    <s v="SALE1798"/>
    <x v="397"/>
    <s v="CUST1342"/>
    <s v="PROD38"/>
    <s v="STORE3"/>
    <n v="4"/>
    <n v="247.55"/>
    <n v="0.05"/>
    <x v="0"/>
    <n v="990.15000000000009"/>
    <x v="393"/>
    <n v="30"/>
    <x v="1"/>
    <x v="386"/>
    <s v="Connecticut"/>
    <s v="USA"/>
    <x v="48"/>
    <x v="0"/>
    <x v="9"/>
    <s v="Sims-Smith"/>
    <n v="135.61000000000001"/>
    <n v="394"/>
    <x v="0"/>
    <x v="0"/>
    <s v="Hoodberg"/>
    <s v="Outlet"/>
  </r>
  <r>
    <s v="SALE1799"/>
    <x v="19"/>
    <s v="CUST1227"/>
    <s v="PROD99"/>
    <s v="STORE8"/>
    <n v="3"/>
    <n v="561.44000000000005"/>
    <n v="0.2"/>
    <x v="2"/>
    <n v="1684.1200000000001"/>
    <x v="464"/>
    <n v="63"/>
    <x v="1"/>
    <x v="452"/>
    <s v="Kansas"/>
    <s v="USA"/>
    <x v="8"/>
    <x v="3"/>
    <x v="8"/>
    <s v="Campbell Ltd"/>
    <n v="201.41"/>
    <n v="146"/>
    <x v="2"/>
    <x v="1"/>
    <s v="Thompsonborough"/>
    <s v="Online"/>
  </r>
  <r>
    <s v="SALE1800"/>
    <x v="394"/>
    <s v="CUST1281"/>
    <s v="PROD72"/>
    <s v="STORE8"/>
    <n v="4"/>
    <n v="214.37"/>
    <n v="0.11"/>
    <x v="2"/>
    <n v="857.37"/>
    <x v="371"/>
    <n v="59"/>
    <x v="0"/>
    <x v="364"/>
    <s v="Connecticut"/>
    <s v="USA"/>
    <x v="18"/>
    <x v="0"/>
    <x v="13"/>
    <s v="Davis PLC"/>
    <n v="477.61"/>
    <n v="300"/>
    <x v="2"/>
    <x v="1"/>
    <s v="Thompsonborough"/>
    <s v="Online"/>
  </r>
  <r>
    <s v="SALE1801"/>
    <x v="478"/>
    <s v="CUST1417"/>
    <s v="PROD17"/>
    <s v="STORE16"/>
    <n v="3"/>
    <n v="123.74"/>
    <n v="0.23"/>
    <x v="1"/>
    <n v="370.98999999999995"/>
    <x v="221"/>
    <n v="64"/>
    <x v="1"/>
    <x v="221"/>
    <s v="North Carolina"/>
    <s v="USA"/>
    <x v="53"/>
    <x v="0"/>
    <x v="11"/>
    <s v="Ford, Murphy and Wilson"/>
    <n v="144.53"/>
    <n v="367"/>
    <x v="9"/>
    <x v="1"/>
    <s v="New Jimmymouth"/>
    <s v="Flagship"/>
  </r>
  <r>
    <s v="SALE1802"/>
    <x v="80"/>
    <s v="CUST1013"/>
    <s v="PROD67"/>
    <s v="STORE11"/>
    <n v="4"/>
    <n v="645.71"/>
    <n v="0.1"/>
    <x v="1"/>
    <n v="2582.7400000000002"/>
    <x v="198"/>
    <n v="32"/>
    <x v="1"/>
    <x v="198"/>
    <s v="Montana"/>
    <s v="USA"/>
    <x v="22"/>
    <x v="1"/>
    <x v="11"/>
    <s v="Flores-Davis"/>
    <n v="349.17"/>
    <n v="476"/>
    <x v="19"/>
    <x v="2"/>
    <s v="Lake Michael"/>
    <s v="Online"/>
  </r>
  <r>
    <s v="SALE1803"/>
    <x v="324"/>
    <s v="CUST1033"/>
    <s v="PROD21"/>
    <s v="STORE12"/>
    <n v="3"/>
    <n v="587.12"/>
    <n v="0.3"/>
    <x v="0"/>
    <n v="1761.0600000000002"/>
    <x v="152"/>
    <n v="25"/>
    <x v="0"/>
    <x v="152"/>
    <s v="Oklahoma"/>
    <s v="USA"/>
    <x v="39"/>
    <x v="3"/>
    <x v="7"/>
    <s v="Gardner-Montes"/>
    <n v="123.46"/>
    <n v="76"/>
    <x v="18"/>
    <x v="0"/>
    <s v="Sabrinatown"/>
    <s v="Online"/>
  </r>
  <r>
    <s v="SALE1804"/>
    <x v="458"/>
    <s v="CUST1241"/>
    <s v="PROD25"/>
    <s v="STORE18"/>
    <n v="1"/>
    <n v="401.18"/>
    <n v="0.15"/>
    <x v="2"/>
    <n v="401.03000000000003"/>
    <x v="253"/>
    <n v="31"/>
    <x v="0"/>
    <x v="252"/>
    <s v="Virginia"/>
    <s v="USA"/>
    <x v="60"/>
    <x v="4"/>
    <x v="11"/>
    <s v="Brown and Sons"/>
    <n v="174.02"/>
    <n v="268"/>
    <x v="14"/>
    <x v="3"/>
    <s v="East Stevechester"/>
    <s v="Flagship"/>
  </r>
  <r>
    <s v="SALE1805"/>
    <x v="40"/>
    <s v="CUST1366"/>
    <s v="PROD58"/>
    <s v="STORE18"/>
    <n v="3"/>
    <n v="658.33"/>
    <n v="0.12"/>
    <x v="2"/>
    <n v="1974.8700000000003"/>
    <x v="300"/>
    <n v="40"/>
    <x v="1"/>
    <x v="298"/>
    <s v="Alabama"/>
    <s v="USA"/>
    <x v="87"/>
    <x v="4"/>
    <x v="11"/>
    <s v="Shepherd-Gould"/>
    <n v="113.83"/>
    <n v="485"/>
    <x v="14"/>
    <x v="3"/>
    <s v="East Stevechester"/>
    <s v="Flagship"/>
  </r>
  <r>
    <s v="SALE1806"/>
    <x v="452"/>
    <s v="CUST1201"/>
    <s v="PROD49"/>
    <s v="STORE11"/>
    <n v="4"/>
    <n v="450.3"/>
    <n v="0.02"/>
    <x v="0"/>
    <n v="1801.18"/>
    <x v="113"/>
    <n v="25"/>
    <x v="1"/>
    <x v="113"/>
    <s v="Michigan"/>
    <s v="USA"/>
    <x v="2"/>
    <x v="2"/>
    <x v="2"/>
    <s v="Sullivan and Sons"/>
    <n v="43.29"/>
    <n v="267"/>
    <x v="19"/>
    <x v="2"/>
    <s v="Lake Michael"/>
    <s v="Online"/>
  </r>
  <r>
    <s v="SALE1807"/>
    <x v="234"/>
    <s v="CUST1145"/>
    <s v="PROD94"/>
    <s v="STORE10"/>
    <n v="4"/>
    <n v="33.630000000000003"/>
    <n v="0.05"/>
    <x v="0"/>
    <n v="134.47"/>
    <x v="279"/>
    <n v="46"/>
    <x v="0"/>
    <x v="278"/>
    <s v="Indiana"/>
    <s v="USA"/>
    <x v="32"/>
    <x v="2"/>
    <x v="18"/>
    <s v="Hoffman-Williams"/>
    <n v="358.47"/>
    <n v="213"/>
    <x v="15"/>
    <x v="3"/>
    <s v="East Davidville"/>
    <s v="Online"/>
  </r>
  <r>
    <s v="SALE1808"/>
    <x v="235"/>
    <s v="CUST1035"/>
    <s v="PROD16"/>
    <s v="STORE0"/>
    <n v="3"/>
    <n v="168.89"/>
    <n v="0.03"/>
    <x v="2"/>
    <n v="506.64"/>
    <x v="66"/>
    <n v="52"/>
    <x v="0"/>
    <x v="67"/>
    <s v="North Dakota"/>
    <s v="USA"/>
    <x v="30"/>
    <x v="2"/>
    <x v="17"/>
    <s v="Erickson-Green"/>
    <n v="337.42"/>
    <n v="256"/>
    <x v="6"/>
    <x v="3"/>
    <s v="Washingtonfurt"/>
    <s v="Flagship"/>
  </r>
  <r>
    <s v="SALE1809"/>
    <x v="460"/>
    <s v="CUST1095"/>
    <s v="PROD60"/>
    <s v="STORE11"/>
    <n v="1"/>
    <n v="141.85"/>
    <n v="0.06"/>
    <x v="1"/>
    <n v="141.79"/>
    <x v="50"/>
    <n v="62"/>
    <x v="1"/>
    <x v="50"/>
    <s v="New York"/>
    <s v="USA"/>
    <x v="17"/>
    <x v="2"/>
    <x v="2"/>
    <s v="Gibson, Green and Lopez"/>
    <n v="482.75"/>
    <n v="444"/>
    <x v="19"/>
    <x v="2"/>
    <s v="Lake Michael"/>
    <s v="Online"/>
  </r>
  <r>
    <s v="SALE1810"/>
    <x v="296"/>
    <s v="CUST1306"/>
    <s v="PROD35"/>
    <s v="STORE7"/>
    <n v="1"/>
    <n v="617.4"/>
    <n v="0.21"/>
    <x v="0"/>
    <n v="617.18999999999994"/>
    <x v="406"/>
    <n v="44"/>
    <x v="0"/>
    <x v="397"/>
    <s v="Tennessee"/>
    <s v="USA"/>
    <x v="68"/>
    <x v="3"/>
    <x v="16"/>
    <s v="Jones LLC"/>
    <n v="382.22"/>
    <n v="329"/>
    <x v="4"/>
    <x v="2"/>
    <s v="Williamsfurt"/>
    <s v="Online"/>
  </r>
  <r>
    <s v="SALE1811"/>
    <x v="415"/>
    <s v="CUST1147"/>
    <s v="PROD53"/>
    <s v="STORE1"/>
    <n v="3"/>
    <n v="841.47"/>
    <n v="0.15"/>
    <x v="2"/>
    <n v="2524.2599999999998"/>
    <x v="345"/>
    <n v="49"/>
    <x v="1"/>
    <x v="341"/>
    <s v="Alaska"/>
    <s v="USA"/>
    <x v="27"/>
    <x v="4"/>
    <x v="14"/>
    <s v="Hamilton, Woods and Walker"/>
    <n v="386.56"/>
    <n v="125"/>
    <x v="8"/>
    <x v="0"/>
    <s v="Danielmouth"/>
    <s v="Flagship"/>
  </r>
  <r>
    <s v="SALE1812"/>
    <x v="427"/>
    <s v="CUST1059"/>
    <s v="PROD21"/>
    <s v="STORE13"/>
    <n v="2"/>
    <n v="960.41"/>
    <n v="0.18"/>
    <x v="0"/>
    <n v="1920.6399999999999"/>
    <x v="356"/>
    <n v="53"/>
    <x v="0"/>
    <x v="351"/>
    <s v="Montana"/>
    <s v="USA"/>
    <x v="39"/>
    <x v="3"/>
    <x v="7"/>
    <s v="Gardner-Montes"/>
    <n v="123.46"/>
    <n v="76"/>
    <x v="13"/>
    <x v="3"/>
    <s v="Johnsonville"/>
    <s v="Flagship"/>
  </r>
  <r>
    <s v="SALE1813"/>
    <x v="671"/>
    <s v="CUST1451"/>
    <s v="PROD75"/>
    <s v="STORE18"/>
    <n v="3"/>
    <n v="717.22"/>
    <n v="0.24"/>
    <x v="1"/>
    <n v="2151.42"/>
    <x v="230"/>
    <n v="46"/>
    <x v="0"/>
    <x v="185"/>
    <s v="New Mexico"/>
    <s v="USA"/>
    <x v="28"/>
    <x v="4"/>
    <x v="15"/>
    <s v="Poole PLC"/>
    <n v="158.13999999999999"/>
    <n v="82"/>
    <x v="14"/>
    <x v="3"/>
    <s v="East Stevechester"/>
    <s v="Flagship"/>
  </r>
  <r>
    <s v="SALE1814"/>
    <x v="448"/>
    <s v="CUST1115"/>
    <s v="PROD12"/>
    <s v="STORE0"/>
    <n v="1"/>
    <n v="281.83"/>
    <n v="0.16"/>
    <x v="2"/>
    <n v="281.66999999999996"/>
    <x v="70"/>
    <n v="53"/>
    <x v="1"/>
    <x v="71"/>
    <s v="North Dakota"/>
    <s v="USA"/>
    <x v="21"/>
    <x v="2"/>
    <x v="4"/>
    <s v="Rice LLC"/>
    <n v="115.82"/>
    <n v="460"/>
    <x v="6"/>
    <x v="3"/>
    <s v="Washingtonfurt"/>
    <s v="Flagship"/>
  </r>
  <r>
    <s v="SALE1815"/>
    <x v="560"/>
    <s v="CUST1204"/>
    <s v="PROD59"/>
    <s v="STORE14"/>
    <n v="1"/>
    <n v="509.08"/>
    <n v="0.04"/>
    <x v="1"/>
    <n v="509.03999999999996"/>
    <x v="327"/>
    <n v="52"/>
    <x v="0"/>
    <x v="323"/>
    <s v="Virginia"/>
    <s v="USA"/>
    <x v="4"/>
    <x v="2"/>
    <x v="4"/>
    <s v="Cline-Mccarthy"/>
    <n v="17.309999999999999"/>
    <n v="399"/>
    <x v="7"/>
    <x v="2"/>
    <s v="Christopherland"/>
    <s v="Outlet"/>
  </r>
  <r>
    <s v="SALE1816"/>
    <x v="516"/>
    <s v="CUST1400"/>
    <s v="PROD96"/>
    <s v="STORE2"/>
    <n v="4"/>
    <n v="827.09"/>
    <n v="0.3"/>
    <x v="0"/>
    <n v="3308.06"/>
    <x v="451"/>
    <n v="57"/>
    <x v="1"/>
    <x v="442"/>
    <s v="Oklahoma"/>
    <s v="USA"/>
    <x v="99"/>
    <x v="4"/>
    <x v="21"/>
    <s v="Phillips and Sons"/>
    <n v="358.47"/>
    <n v="143"/>
    <x v="17"/>
    <x v="2"/>
    <s v="North Nancyview"/>
    <s v="Outlet"/>
  </r>
  <r>
    <s v="SALE1817"/>
    <x v="672"/>
    <s v="CUST1210"/>
    <s v="PROD29"/>
    <s v="STORE4"/>
    <n v="2"/>
    <n v="823.36"/>
    <n v="0.23"/>
    <x v="0"/>
    <n v="1646.49"/>
    <x v="255"/>
    <n v="48"/>
    <x v="0"/>
    <x v="254"/>
    <s v="Georgia"/>
    <s v="USA"/>
    <x v="35"/>
    <x v="3"/>
    <x v="6"/>
    <s v="Hoffman Group"/>
    <n v="218.48"/>
    <n v="276"/>
    <x v="5"/>
    <x v="2"/>
    <s v="Port Sharon"/>
    <s v="Online"/>
  </r>
  <r>
    <s v="SALE1818"/>
    <x v="631"/>
    <s v="CUST1137"/>
    <s v="PROD26"/>
    <s v="STORE5"/>
    <n v="4"/>
    <n v="282.18"/>
    <n v="0.13"/>
    <x v="2"/>
    <n v="1128.5899999999999"/>
    <x v="486"/>
    <n v="55"/>
    <x v="1"/>
    <x v="473"/>
    <s v="Ohio"/>
    <s v="USA"/>
    <x v="33"/>
    <x v="1"/>
    <x v="1"/>
    <s v="Reed-Schmidt"/>
    <n v="322.41000000000003"/>
    <n v="213"/>
    <x v="3"/>
    <x v="0"/>
    <s v="New Michaelchester"/>
    <s v="Outlet"/>
  </r>
  <r>
    <s v="SALE1819"/>
    <x v="100"/>
    <s v="CUST1172"/>
    <s v="PROD21"/>
    <s v="STORE1"/>
    <n v="1"/>
    <n v="486.39"/>
    <n v="0.09"/>
    <x v="2"/>
    <n v="486.3"/>
    <x v="394"/>
    <n v="41"/>
    <x v="1"/>
    <x v="124"/>
    <s v="West Virginia"/>
    <s v="USA"/>
    <x v="39"/>
    <x v="3"/>
    <x v="7"/>
    <s v="Gardner-Montes"/>
    <n v="123.46"/>
    <n v="76"/>
    <x v="8"/>
    <x v="0"/>
    <s v="Danielmouth"/>
    <s v="Flagship"/>
  </r>
  <r>
    <s v="SALE1820"/>
    <x v="86"/>
    <s v="CUST1044"/>
    <s v="PROD18"/>
    <s v="STORE3"/>
    <n v="2"/>
    <n v="603.62"/>
    <n v="0.18"/>
    <x v="2"/>
    <n v="1207.06"/>
    <x v="196"/>
    <n v="34"/>
    <x v="0"/>
    <x v="196"/>
    <s v="Hawaii"/>
    <s v="USA"/>
    <x v="97"/>
    <x v="4"/>
    <x v="14"/>
    <s v="Guerra-Hendrix"/>
    <n v="254.04361702127662"/>
    <n v="343"/>
    <x v="0"/>
    <x v="0"/>
    <s v="Hoodberg"/>
    <s v="Outlet"/>
  </r>
  <r>
    <s v="SALE1821"/>
    <x v="110"/>
    <s v="CUST1147"/>
    <s v="PROD37"/>
    <s v="STORE8"/>
    <n v="3"/>
    <n v="204.17"/>
    <n v="0.1"/>
    <x v="1"/>
    <n v="612.41"/>
    <x v="345"/>
    <n v="49"/>
    <x v="1"/>
    <x v="341"/>
    <s v="Alaska"/>
    <s v="USA"/>
    <x v="92"/>
    <x v="4"/>
    <x v="15"/>
    <s v="Hogan-Lee"/>
    <n v="353.47"/>
    <n v="214"/>
    <x v="2"/>
    <x v="1"/>
    <s v="Thompsonborough"/>
    <s v="Online"/>
  </r>
  <r>
    <s v="SALE1822"/>
    <x v="489"/>
    <s v="CUST1137"/>
    <s v="PROD8"/>
    <s v="STORE15"/>
    <n v="1"/>
    <n v="43.58"/>
    <n v="0.01"/>
    <x v="2"/>
    <n v="43.57"/>
    <x v="486"/>
    <n v="55"/>
    <x v="1"/>
    <x v="473"/>
    <s v="Ohio"/>
    <s v="USA"/>
    <x v="67"/>
    <x v="1"/>
    <x v="1"/>
    <s v="Perez-Johnston"/>
    <n v="439.07"/>
    <n v="142"/>
    <x v="10"/>
    <x v="0"/>
    <s v="East Jenniferstad"/>
    <s v="Flagship"/>
  </r>
  <r>
    <s v="SALE1823"/>
    <x v="139"/>
    <s v="CUST1332"/>
    <s v="PROD47"/>
    <s v="STORE2"/>
    <n v="3"/>
    <n v="469.33"/>
    <n v="0.14000000000000001"/>
    <x v="1"/>
    <n v="1407.85"/>
    <x v="237"/>
    <n v="34"/>
    <x v="1"/>
    <x v="236"/>
    <s v="Hawaii"/>
    <s v="USA"/>
    <x v="44"/>
    <x v="2"/>
    <x v="19"/>
    <s v="Cook Inc"/>
    <n v="254.04361702127662"/>
    <n v="431"/>
    <x v="17"/>
    <x v="2"/>
    <s v="North Nancyview"/>
    <s v="Outlet"/>
  </r>
  <r>
    <s v="SALE1824"/>
    <x v="263"/>
    <s v="CUST1209"/>
    <s v="PROD8"/>
    <s v="STORE8"/>
    <n v="4"/>
    <n v="836.23"/>
    <n v="0.12"/>
    <x v="0"/>
    <n v="3344.8"/>
    <x v="203"/>
    <n v="50"/>
    <x v="1"/>
    <x v="203"/>
    <s v="Maine"/>
    <s v="USA"/>
    <x v="67"/>
    <x v="1"/>
    <x v="1"/>
    <s v="Perez-Johnston"/>
    <n v="439.07"/>
    <n v="142"/>
    <x v="2"/>
    <x v="1"/>
    <s v="Thompsonborough"/>
    <s v="Online"/>
  </r>
  <r>
    <s v="SALE1825"/>
    <x v="583"/>
    <s v="CUST1178"/>
    <s v="PROD67"/>
    <s v="STORE19"/>
    <n v="2"/>
    <n v="661.53"/>
    <n v="0.2"/>
    <x v="1"/>
    <n v="1322.86"/>
    <x v="117"/>
    <n v="33"/>
    <x v="1"/>
    <x v="117"/>
    <s v="South Carolina"/>
    <s v="USA"/>
    <x v="22"/>
    <x v="1"/>
    <x v="11"/>
    <s v="Flores-Davis"/>
    <n v="349.17"/>
    <n v="476"/>
    <x v="12"/>
    <x v="3"/>
    <s v="Vasquezborough"/>
    <s v="Online"/>
  </r>
  <r>
    <s v="SALE1826"/>
    <x v="673"/>
    <s v="CUST1118"/>
    <s v="PROD56"/>
    <s v="STORE16"/>
    <n v="3"/>
    <n v="753.47"/>
    <n v="0.25"/>
    <x v="1"/>
    <n v="2260.16"/>
    <x v="207"/>
    <n v="36"/>
    <x v="0"/>
    <x v="207"/>
    <s v="Nebraska"/>
    <s v="USA"/>
    <x v="6"/>
    <x v="3"/>
    <x v="6"/>
    <s v="Hernandez, Kennedy and Porter"/>
    <n v="461.47"/>
    <n v="190"/>
    <x v="9"/>
    <x v="1"/>
    <s v="New Jimmymouth"/>
    <s v="Flagship"/>
  </r>
  <r>
    <s v="SALE1827"/>
    <x v="435"/>
    <s v="CUST1156"/>
    <s v="PROD64"/>
    <s v="STORE0"/>
    <n v="3"/>
    <n v="713.95"/>
    <n v="0"/>
    <x v="0"/>
    <n v="2141.8500000000004"/>
    <x v="306"/>
    <n v="46"/>
    <x v="0"/>
    <x v="303"/>
    <s v="North Dakota"/>
    <s v="USA"/>
    <x v="91"/>
    <x v="2"/>
    <x v="19"/>
    <s v="Zhang Inc"/>
    <n v="299.11"/>
    <n v="118"/>
    <x v="6"/>
    <x v="3"/>
    <s v="Washingtonfurt"/>
    <s v="Flagship"/>
  </r>
  <r>
    <s v="SALE1828"/>
    <x v="511"/>
    <s v="CUST1099"/>
    <s v="PROD11"/>
    <s v="STORE5"/>
    <n v="3"/>
    <n v="596"/>
    <n v="0.28000000000000003"/>
    <x v="2"/>
    <n v="1787.72"/>
    <x v="178"/>
    <n v="35"/>
    <x v="0"/>
    <x v="178"/>
    <s v="Tennessee"/>
    <s v="USA"/>
    <x v="75"/>
    <x v="1"/>
    <x v="11"/>
    <s v="Gibson, Hobbs and Weaver"/>
    <n v="449.4"/>
    <n v="273.49484536082474"/>
    <x v="3"/>
    <x v="0"/>
    <s v="New Michaelchester"/>
    <s v="Outlet"/>
  </r>
  <r>
    <s v="SALE1829"/>
    <x v="411"/>
    <s v="CUST1334"/>
    <s v="PROD9"/>
    <s v="STORE9"/>
    <n v="2"/>
    <n v="169.46"/>
    <n v="0.03"/>
    <x v="1"/>
    <n v="338.89000000000004"/>
    <x v="158"/>
    <n v="50"/>
    <x v="1"/>
    <x v="158"/>
    <s v="Connecticut"/>
    <s v="USA"/>
    <x v="93"/>
    <x v="0"/>
    <x v="13"/>
    <s v="Hill PLC"/>
    <n v="495.72"/>
    <n v="323"/>
    <x v="11"/>
    <x v="2"/>
    <s v="East Johnstad"/>
    <s v="Flagship"/>
  </r>
  <r>
    <s v="SALE1830"/>
    <x v="321"/>
    <s v="CUST1300"/>
    <s v="PROD65"/>
    <s v="STORE14"/>
    <n v="4"/>
    <n v="611.91999999999996"/>
    <n v="0.2"/>
    <x v="1"/>
    <n v="2447.48"/>
    <x v="299"/>
    <n v="29"/>
    <x v="0"/>
    <x v="297"/>
    <s v="Oregon"/>
    <s v="USA"/>
    <x v="15"/>
    <x v="0"/>
    <x v="13"/>
    <s v="Montgomery, Benton and Miller"/>
    <n v="240.63"/>
    <n v="423"/>
    <x v="7"/>
    <x v="2"/>
    <s v="Christopherland"/>
    <s v="Outlet"/>
  </r>
  <r>
    <s v="SALE1831"/>
    <x v="563"/>
    <s v="CUST1003"/>
    <s v="PROD74"/>
    <s v="STORE15"/>
    <n v="2"/>
    <n v="25.3"/>
    <n v="0.21"/>
    <x v="0"/>
    <n v="50.39"/>
    <x v="456"/>
    <n v="59"/>
    <x v="1"/>
    <x v="446"/>
    <s v="Ohio"/>
    <s v="USA"/>
    <x v="1"/>
    <x v="1"/>
    <x v="1"/>
    <s v="Bruce-Bowen"/>
    <n v="403.71"/>
    <n v="159"/>
    <x v="10"/>
    <x v="0"/>
    <s v="East Jenniferstad"/>
    <s v="Flagship"/>
  </r>
  <r>
    <s v="SALE1832"/>
    <x v="179"/>
    <s v="CUST1433"/>
    <s v="PROD73"/>
    <s v="STORE10"/>
    <n v="4"/>
    <n v="166.93"/>
    <n v="0.02"/>
    <x v="1"/>
    <n v="667.7"/>
    <x v="206"/>
    <n v="51"/>
    <x v="1"/>
    <x v="206"/>
    <s v="New York"/>
    <s v="USA"/>
    <x v="78"/>
    <x v="0"/>
    <x v="0"/>
    <s v="French Ltd"/>
    <n v="107.06"/>
    <n v="359"/>
    <x v="15"/>
    <x v="3"/>
    <s v="East Davidville"/>
    <s v="Online"/>
  </r>
  <r>
    <s v="SALE1833"/>
    <x v="237"/>
    <s v="CUST1280"/>
    <s v="PROD60"/>
    <s v="STORE11"/>
    <n v="4"/>
    <n v="861.55"/>
    <n v="0.12"/>
    <x v="0"/>
    <n v="3446.08"/>
    <x v="430"/>
    <n v="48"/>
    <x v="0"/>
    <x v="421"/>
    <s v="Hawaii"/>
    <s v="USA"/>
    <x v="17"/>
    <x v="2"/>
    <x v="2"/>
    <s v="Gibson, Green and Lopez"/>
    <n v="482.75"/>
    <n v="444"/>
    <x v="19"/>
    <x v="2"/>
    <s v="Lake Michael"/>
    <s v="Online"/>
  </r>
  <r>
    <s v="SALE1834"/>
    <x v="253"/>
    <s v="CUST1360"/>
    <s v="PROD43"/>
    <s v="STORE5"/>
    <n v="3"/>
    <n v="56.17"/>
    <n v="0.01"/>
    <x v="2"/>
    <n v="168.5"/>
    <x v="257"/>
    <n v="34"/>
    <x v="0"/>
    <x v="256"/>
    <s v="Arkansas"/>
    <s v="USA"/>
    <x v="19"/>
    <x v="1"/>
    <x v="3"/>
    <s v="Robinson Inc"/>
    <n v="253.33"/>
    <n v="266"/>
    <x v="3"/>
    <x v="0"/>
    <s v="New Michaelchester"/>
    <s v="Outlet"/>
  </r>
  <r>
    <s v="SALE1835"/>
    <x v="589"/>
    <s v="CUST1266"/>
    <s v="PROD15"/>
    <s v="STORE19"/>
    <n v="1"/>
    <n v="582.29"/>
    <n v="0.2"/>
    <x v="0"/>
    <n v="582.08999999999992"/>
    <x v="175"/>
    <n v="32"/>
    <x v="1"/>
    <x v="175"/>
    <s v="Kentucky"/>
    <s v="USA"/>
    <x v="5"/>
    <x v="1"/>
    <x v="5"/>
    <s v="Thomas LLC"/>
    <n v="465.34"/>
    <n v="301"/>
    <x v="12"/>
    <x v="3"/>
    <s v="Vasquezborough"/>
    <s v="Online"/>
  </r>
  <r>
    <s v="SALE1836"/>
    <x v="551"/>
    <s v="CUST1261"/>
    <s v="PROD83"/>
    <s v="STORE0"/>
    <n v="3"/>
    <n v="63.96"/>
    <n v="0.02"/>
    <x v="0"/>
    <n v="191.85999999999999"/>
    <x v="319"/>
    <n v="27"/>
    <x v="1"/>
    <x v="316"/>
    <s v="Oregon"/>
    <s v="USA"/>
    <x v="50"/>
    <x v="2"/>
    <x v="18"/>
    <s v="Butler Group"/>
    <n v="254.04361702127662"/>
    <n v="159"/>
    <x v="6"/>
    <x v="3"/>
    <s v="Washingtonfurt"/>
    <s v="Flagship"/>
  </r>
  <r>
    <s v="SALE1837"/>
    <x v="130"/>
    <s v="CUST1065"/>
    <s v="PROD9"/>
    <s v="STORE12"/>
    <n v="1"/>
    <n v="829.83"/>
    <n v="0.26"/>
    <x v="2"/>
    <n v="829.57"/>
    <x v="10"/>
    <n v="21"/>
    <x v="1"/>
    <x v="10"/>
    <s v="Nevada"/>
    <s v="USA"/>
    <x v="93"/>
    <x v="0"/>
    <x v="13"/>
    <s v="Hill PLC"/>
    <n v="495.72"/>
    <n v="323"/>
    <x v="18"/>
    <x v="0"/>
    <s v="Sabrinatown"/>
    <s v="Online"/>
  </r>
  <r>
    <s v="SALE1838"/>
    <x v="426"/>
    <s v="CUST1370"/>
    <s v="PROD34"/>
    <s v="STORE16"/>
    <n v="2"/>
    <n v="858.15"/>
    <n v="0.03"/>
    <x v="0"/>
    <n v="1716.27"/>
    <x v="259"/>
    <n v="45"/>
    <x v="0"/>
    <x v="258"/>
    <s v="Indiana"/>
    <s v="USA"/>
    <x v="13"/>
    <x v="1"/>
    <x v="3"/>
    <s v="Lucero LLC"/>
    <n v="419.28"/>
    <n v="86"/>
    <x v="9"/>
    <x v="1"/>
    <s v="New Jimmymouth"/>
    <s v="Flagship"/>
  </r>
  <r>
    <s v="SALE1839"/>
    <x v="481"/>
    <s v="CUST1359"/>
    <s v="PROD73"/>
    <s v="STORE13"/>
    <n v="3"/>
    <n v="717.32"/>
    <n v="0.23"/>
    <x v="2"/>
    <n v="2151.73"/>
    <x v="446"/>
    <n v="32"/>
    <x v="0"/>
    <x v="437"/>
    <s v="Kansas"/>
    <s v="USA"/>
    <x v="78"/>
    <x v="0"/>
    <x v="0"/>
    <s v="French Ltd"/>
    <n v="107.06"/>
    <n v="359"/>
    <x v="13"/>
    <x v="3"/>
    <s v="Johnsonville"/>
    <s v="Flagship"/>
  </r>
  <r>
    <s v="SALE1840"/>
    <x v="319"/>
    <s v="CUST1428"/>
    <s v="PROD83"/>
    <s v="STORE12"/>
    <n v="1"/>
    <n v="163.19999999999999"/>
    <n v="0.22"/>
    <x v="1"/>
    <n v="162.97999999999999"/>
    <x v="154"/>
    <n v="27"/>
    <x v="1"/>
    <x v="154"/>
    <s v="Louisiana"/>
    <s v="USA"/>
    <x v="50"/>
    <x v="2"/>
    <x v="18"/>
    <s v="Butler Group"/>
    <n v="254.04361702127662"/>
    <n v="159"/>
    <x v="18"/>
    <x v="0"/>
    <s v="Sabrinatown"/>
    <s v="Online"/>
  </r>
  <r>
    <s v="SALE1841"/>
    <x v="282"/>
    <s v="CUST1126"/>
    <s v="PROD81"/>
    <s v="STORE12"/>
    <n v="2"/>
    <n v="966.71"/>
    <n v="0.11"/>
    <x v="0"/>
    <n v="1933.3100000000002"/>
    <x v="56"/>
    <n v="62"/>
    <x v="1"/>
    <x v="56"/>
    <s v="Arizona"/>
    <s v="USA"/>
    <x v="82"/>
    <x v="0"/>
    <x v="20"/>
    <s v="Robinson-Brown"/>
    <n v="285.54000000000002"/>
    <n v="358"/>
    <x v="18"/>
    <x v="0"/>
    <s v="Sabrinatown"/>
    <s v="Online"/>
  </r>
  <r>
    <s v="SALE1842"/>
    <x v="533"/>
    <s v="CUST1348"/>
    <s v="PROD35"/>
    <s v="STORE13"/>
    <n v="2"/>
    <n v="873.94"/>
    <n v="0.14000000000000001"/>
    <x v="2"/>
    <n v="1747.74"/>
    <x v="14"/>
    <n v="55"/>
    <x v="0"/>
    <x v="14"/>
    <s v="Pennsylvania"/>
    <s v="USA"/>
    <x v="68"/>
    <x v="3"/>
    <x v="16"/>
    <s v="Jones LLC"/>
    <n v="382.22"/>
    <n v="329"/>
    <x v="13"/>
    <x v="3"/>
    <s v="Johnsonville"/>
    <s v="Flagship"/>
  </r>
  <r>
    <s v="SALE1843"/>
    <x v="411"/>
    <s v="CUST1149"/>
    <s v="PROD0"/>
    <s v="STORE3"/>
    <n v="1"/>
    <n v="140.24"/>
    <n v="0.27"/>
    <x v="0"/>
    <n v="139.97"/>
    <x v="339"/>
    <n v="33"/>
    <x v="0"/>
    <x v="335"/>
    <s v="Florida"/>
    <s v="USA"/>
    <x v="90"/>
    <x v="1"/>
    <x v="3"/>
    <s v="Hunt Inc"/>
    <n v="112.42"/>
    <n v="416"/>
    <x v="0"/>
    <x v="0"/>
    <s v="Hoodberg"/>
    <s v="Outlet"/>
  </r>
  <r>
    <s v="SALE1844"/>
    <x v="59"/>
    <s v="CUST1201"/>
    <s v="PROD43"/>
    <s v="STORE5"/>
    <n v="2"/>
    <n v="549.91999999999996"/>
    <n v="0.28000000000000003"/>
    <x v="0"/>
    <n v="1099.56"/>
    <x v="113"/>
    <n v="25"/>
    <x v="1"/>
    <x v="113"/>
    <s v="Michigan"/>
    <s v="USA"/>
    <x v="19"/>
    <x v="1"/>
    <x v="3"/>
    <s v="Robinson Inc"/>
    <n v="253.33"/>
    <n v="266"/>
    <x v="3"/>
    <x v="0"/>
    <s v="New Michaelchester"/>
    <s v="Outlet"/>
  </r>
  <r>
    <s v="SALE1845"/>
    <x v="344"/>
    <s v="CUST1111"/>
    <s v="PROD17"/>
    <s v="STORE5"/>
    <n v="4"/>
    <n v="715.88"/>
    <n v="0.19"/>
    <x v="1"/>
    <n v="2863.33"/>
    <x v="487"/>
    <n v="18"/>
    <x v="1"/>
    <x v="474"/>
    <s v="Arizona"/>
    <s v="USA"/>
    <x v="53"/>
    <x v="0"/>
    <x v="11"/>
    <s v="Ford, Murphy and Wilson"/>
    <n v="144.53"/>
    <n v="367"/>
    <x v="3"/>
    <x v="0"/>
    <s v="New Michaelchester"/>
    <s v="Outlet"/>
  </r>
  <r>
    <s v="SALE1846"/>
    <x v="385"/>
    <s v="CUST1371"/>
    <s v="PROD2"/>
    <s v="STORE8"/>
    <n v="3"/>
    <n v="591.9"/>
    <n v="0.27"/>
    <x v="0"/>
    <n v="1775.4299999999998"/>
    <x v="170"/>
    <n v="21"/>
    <x v="1"/>
    <x v="170"/>
    <s v="New Hampshire"/>
    <s v="USA"/>
    <x v="95"/>
    <x v="4"/>
    <x v="21"/>
    <s v="Sims Inc"/>
    <n v="254.04361702127662"/>
    <n v="352"/>
    <x v="2"/>
    <x v="1"/>
    <s v="Thompsonborough"/>
    <s v="Online"/>
  </r>
  <r>
    <s v="SALE1847"/>
    <x v="144"/>
    <s v="CUST1375"/>
    <s v="PROD22"/>
    <s v="STORE10"/>
    <n v="2"/>
    <n v="523.14"/>
    <n v="0.13"/>
    <x v="1"/>
    <n v="1046.1499999999999"/>
    <x v="444"/>
    <n v="26"/>
    <x v="0"/>
    <x v="435"/>
    <s v="Minnesota"/>
    <s v="USA"/>
    <x v="62"/>
    <x v="0"/>
    <x v="20"/>
    <s v="Flores, Pineda and Rodriguez"/>
    <n v="484.62"/>
    <n v="432"/>
    <x v="15"/>
    <x v="3"/>
    <s v="East Davidville"/>
    <s v="Online"/>
  </r>
  <r>
    <s v="SALE1848"/>
    <x v="471"/>
    <s v="CUST1226"/>
    <s v="PROD69"/>
    <s v="STORE14"/>
    <n v="2"/>
    <n v="478.62"/>
    <n v="0.17"/>
    <x v="2"/>
    <n v="957.07"/>
    <x v="471"/>
    <n v="54"/>
    <x v="0"/>
    <x v="327"/>
    <s v="Alaska"/>
    <s v="USA"/>
    <x v="20"/>
    <x v="4"/>
    <x v="14"/>
    <s v="Fitzpatrick Ltd"/>
    <n v="218.22"/>
    <n v="224"/>
    <x v="7"/>
    <x v="2"/>
    <s v="Christopherland"/>
    <s v="Outlet"/>
  </r>
  <r>
    <s v="SALE1849"/>
    <x v="90"/>
    <s v="CUST1299"/>
    <s v="PROD82"/>
    <s v="STORE1"/>
    <n v="4"/>
    <n v="740.5"/>
    <n v="0.17"/>
    <x v="1"/>
    <n v="2961.83"/>
    <x v="460"/>
    <n v="48"/>
    <x v="1"/>
    <x v="448"/>
    <s v="Louisiana"/>
    <s v="USA"/>
    <x v="74"/>
    <x v="0"/>
    <x v="13"/>
    <s v="Reese-Watson"/>
    <n v="152.91999999999999"/>
    <n v="281"/>
    <x v="8"/>
    <x v="0"/>
    <s v="Danielmouth"/>
    <s v="Flagship"/>
  </r>
  <r>
    <s v="SALE1850"/>
    <x v="180"/>
    <s v="CUST1112"/>
    <s v="PROD46"/>
    <s v="STORE2"/>
    <n v="1"/>
    <n v="780.24"/>
    <n v="0.04"/>
    <x v="2"/>
    <n v="780.2"/>
    <x v="457"/>
    <n v="27"/>
    <x v="1"/>
    <x v="159"/>
    <s v="Michigan"/>
    <s v="USA"/>
    <x v="54"/>
    <x v="4"/>
    <x v="21"/>
    <s v="Kelly, Smith and Perez"/>
    <n v="167.34"/>
    <n v="296"/>
    <x v="17"/>
    <x v="2"/>
    <s v="North Nancyview"/>
    <s v="Outlet"/>
  </r>
  <r>
    <s v="SALE1851"/>
    <x v="25"/>
    <s v="CUST1107"/>
    <s v="PROD70"/>
    <s v="STORE16"/>
    <n v="4"/>
    <n v="579.24"/>
    <n v="0.04"/>
    <x v="2"/>
    <n v="2316.92"/>
    <x v="182"/>
    <n v="62"/>
    <x v="1"/>
    <x v="182"/>
    <s v="North Dakota"/>
    <s v="USA"/>
    <x v="7"/>
    <x v="3"/>
    <x v="7"/>
    <s v="Duran Group"/>
    <n v="138.05000000000001"/>
    <n v="89"/>
    <x v="9"/>
    <x v="1"/>
    <s v="New Jimmymouth"/>
    <s v="Flagship"/>
  </r>
  <r>
    <s v="SALE1852"/>
    <x v="36"/>
    <s v="CUST1371"/>
    <s v="PROD1"/>
    <s v="STORE2"/>
    <n v="3"/>
    <n v="268.95"/>
    <n v="0.04"/>
    <x v="1"/>
    <n v="806.81"/>
    <x v="170"/>
    <n v="21"/>
    <x v="1"/>
    <x v="170"/>
    <s v="New Hampshire"/>
    <s v="USA"/>
    <x v="55"/>
    <x v="4"/>
    <x v="12"/>
    <s v="Terry-Moore"/>
    <n v="342.56"/>
    <n v="181"/>
    <x v="17"/>
    <x v="2"/>
    <s v="North Nancyview"/>
    <s v="Outlet"/>
  </r>
  <r>
    <s v="SALE1853"/>
    <x v="459"/>
    <s v="CUST1305"/>
    <s v="PROD5"/>
    <s v="STORE4"/>
    <n v="1"/>
    <n v="47.47"/>
    <n v="0.28000000000000003"/>
    <x v="0"/>
    <n v="47.19"/>
    <x v="426"/>
    <n v="64"/>
    <x v="0"/>
    <x v="417"/>
    <s v="Washington"/>
    <s v="USA"/>
    <x v="23"/>
    <x v="4"/>
    <x v="11"/>
    <s v="Baldwin, Garza and Gonzalez"/>
    <n v="261"/>
    <n v="59"/>
    <x v="5"/>
    <x v="2"/>
    <s v="Port Sharon"/>
    <s v="Online"/>
  </r>
  <r>
    <s v="SALE1854"/>
    <x v="254"/>
    <s v="CUST1257"/>
    <s v="PROD33"/>
    <s v="STORE17"/>
    <n v="3"/>
    <n v="858.81"/>
    <n v="7.0000000000000007E-2"/>
    <x v="0"/>
    <n v="2576.3599999999997"/>
    <x v="98"/>
    <n v="42"/>
    <x v="0"/>
    <x v="99"/>
    <s v="Massachusetts"/>
    <s v="USA"/>
    <x v="9"/>
    <x v="3"/>
    <x v="6"/>
    <s v="Weiss-Watson"/>
    <n v="179.77"/>
    <n v="305"/>
    <x v="1"/>
    <x v="0"/>
    <s v="Bensonhaven"/>
    <s v="Flagship"/>
  </r>
  <r>
    <s v="SALE1855"/>
    <x v="27"/>
    <s v="CUST1310"/>
    <s v="PROD19"/>
    <s v="STORE10"/>
    <n v="3"/>
    <n v="569.98"/>
    <n v="0.05"/>
    <x v="0"/>
    <n v="1709.89"/>
    <x v="439"/>
    <n v="20"/>
    <x v="0"/>
    <x v="430"/>
    <s v="Vermont"/>
    <s v="USA"/>
    <x v="46"/>
    <x v="0"/>
    <x v="20"/>
    <s v="May-Reese"/>
    <n v="21.34"/>
    <n v="65"/>
    <x v="15"/>
    <x v="3"/>
    <s v="East Davidville"/>
    <s v="Online"/>
  </r>
  <r>
    <s v="SALE1856"/>
    <x v="247"/>
    <s v="CUST1327"/>
    <s v="PROD74"/>
    <s v="STORE12"/>
    <n v="3"/>
    <n v="306.52"/>
    <n v="0.01"/>
    <x v="2"/>
    <n v="919.55"/>
    <x v="77"/>
    <n v="62"/>
    <x v="1"/>
    <x v="78"/>
    <s v="New York"/>
    <s v="USA"/>
    <x v="1"/>
    <x v="1"/>
    <x v="1"/>
    <s v="Bruce-Bowen"/>
    <n v="403.71"/>
    <n v="159"/>
    <x v="18"/>
    <x v="0"/>
    <s v="Sabrinatown"/>
    <s v="Online"/>
  </r>
  <r>
    <s v="SALE1857"/>
    <x v="166"/>
    <s v="CUST1064"/>
    <s v="PROD56"/>
    <s v="STORE13"/>
    <n v="3"/>
    <n v="184.67"/>
    <n v="0.03"/>
    <x v="2"/>
    <n v="553.98"/>
    <x v="462"/>
    <n v="33"/>
    <x v="0"/>
    <x v="450"/>
    <s v="Arizona"/>
    <s v="USA"/>
    <x v="6"/>
    <x v="3"/>
    <x v="6"/>
    <s v="Hernandez, Kennedy and Porter"/>
    <n v="461.47"/>
    <n v="190"/>
    <x v="13"/>
    <x v="3"/>
    <s v="Johnsonville"/>
    <s v="Flagship"/>
  </r>
  <r>
    <s v="SALE1858"/>
    <x v="504"/>
    <s v="CUST1482"/>
    <s v="PROD26"/>
    <s v="STORE5"/>
    <n v="4"/>
    <n v="189.56"/>
    <n v="0"/>
    <x v="2"/>
    <n v="758.24"/>
    <x v="380"/>
    <n v="26"/>
    <x v="0"/>
    <x v="373"/>
    <s v="Kentucky"/>
    <s v="USA"/>
    <x v="33"/>
    <x v="1"/>
    <x v="1"/>
    <s v="Reed-Schmidt"/>
    <n v="322.41000000000003"/>
    <n v="213"/>
    <x v="3"/>
    <x v="0"/>
    <s v="New Michaelchester"/>
    <s v="Outlet"/>
  </r>
  <r>
    <s v="SALE1859"/>
    <x v="650"/>
    <s v="CUST1208"/>
    <s v="PROD75"/>
    <s v="STORE5"/>
    <n v="1"/>
    <n v="805.24"/>
    <n v="0.04"/>
    <x v="1"/>
    <n v="805.2"/>
    <x v="123"/>
    <n v="54"/>
    <x v="0"/>
    <x v="264"/>
    <s v="Louisiana"/>
    <s v="USA"/>
    <x v="28"/>
    <x v="4"/>
    <x v="15"/>
    <s v="Poole PLC"/>
    <n v="158.13999999999999"/>
    <n v="82"/>
    <x v="3"/>
    <x v="0"/>
    <s v="New Michaelchester"/>
    <s v="Outlet"/>
  </r>
  <r>
    <s v="SALE1860"/>
    <x v="583"/>
    <s v="CUST1188"/>
    <s v="PROD54"/>
    <s v="STORE17"/>
    <n v="3"/>
    <n v="683.74"/>
    <n v="0.24"/>
    <x v="0"/>
    <n v="2050.9800000000005"/>
    <x v="336"/>
    <n v="42"/>
    <x v="0"/>
    <x v="332"/>
    <s v="New Mexico"/>
    <s v="USA"/>
    <x v="59"/>
    <x v="0"/>
    <x v="11"/>
    <s v="Thompson-French"/>
    <n v="434.84"/>
    <n v="185"/>
    <x v="1"/>
    <x v="0"/>
    <s v="Bensonhaven"/>
    <s v="Flagship"/>
  </r>
  <r>
    <s v="SALE1861"/>
    <x v="133"/>
    <s v="CUST1210"/>
    <s v="PROD56"/>
    <s v="STORE18"/>
    <n v="3"/>
    <n v="439.21"/>
    <n v="0.28000000000000003"/>
    <x v="2"/>
    <n v="1317.35"/>
    <x v="255"/>
    <n v="48"/>
    <x v="0"/>
    <x v="254"/>
    <s v="Georgia"/>
    <s v="USA"/>
    <x v="6"/>
    <x v="3"/>
    <x v="6"/>
    <s v="Hernandez, Kennedy and Porter"/>
    <n v="461.47"/>
    <n v="190"/>
    <x v="14"/>
    <x v="3"/>
    <s v="East Stevechester"/>
    <s v="Flagship"/>
  </r>
  <r>
    <s v="SALE1862"/>
    <x v="173"/>
    <s v="CUST1119"/>
    <s v="PROD66"/>
    <s v="STORE6"/>
    <n v="1"/>
    <n v="126.92"/>
    <n v="0.24"/>
    <x v="2"/>
    <n v="126.68"/>
    <x v="96"/>
    <n v="40"/>
    <x v="0"/>
    <x v="97"/>
    <s v="Tennessee"/>
    <s v="USA"/>
    <x v="73"/>
    <x v="2"/>
    <x v="4"/>
    <s v="Torres, Spencer and Potter"/>
    <n v="340.39"/>
    <n v="177"/>
    <x v="16"/>
    <x v="3"/>
    <s v="Port Josephberg"/>
    <s v="Online"/>
  </r>
  <r>
    <s v="SALE1863"/>
    <x v="282"/>
    <s v="CUST1004"/>
    <s v="PROD73"/>
    <s v="STORE4"/>
    <n v="4"/>
    <n v="834.7"/>
    <n v="0.14000000000000001"/>
    <x v="0"/>
    <n v="3338.6600000000003"/>
    <x v="433"/>
    <n v="64"/>
    <x v="1"/>
    <x v="424"/>
    <s v="California"/>
    <s v="USA"/>
    <x v="78"/>
    <x v="0"/>
    <x v="0"/>
    <s v="French Ltd"/>
    <n v="107.06"/>
    <n v="359"/>
    <x v="5"/>
    <x v="2"/>
    <s v="Port Sharon"/>
    <s v="Online"/>
  </r>
  <r>
    <s v="SALE1864"/>
    <x v="318"/>
    <s v="CUST1341"/>
    <s v="PROD42"/>
    <s v="STORE11"/>
    <n v="2"/>
    <n v="271.88"/>
    <n v="0.11"/>
    <x v="2"/>
    <n v="543.65"/>
    <x v="387"/>
    <n v="56"/>
    <x v="1"/>
    <x v="380"/>
    <s v="Illinois"/>
    <s v="USA"/>
    <x v="63"/>
    <x v="1"/>
    <x v="11"/>
    <s v="Holmes LLC"/>
    <n v="450.71"/>
    <n v="389"/>
    <x v="19"/>
    <x v="2"/>
    <s v="Lake Michael"/>
    <s v="Online"/>
  </r>
  <r>
    <s v="SALE1865"/>
    <x v="554"/>
    <s v="CUST1480"/>
    <s v="PROD11"/>
    <s v="STORE1"/>
    <n v="4"/>
    <n v="972.14"/>
    <n v="0.25"/>
    <x v="0"/>
    <n v="3888.31"/>
    <x v="449"/>
    <n v="33"/>
    <x v="0"/>
    <x v="440"/>
    <s v="Florida"/>
    <s v="USA"/>
    <x v="75"/>
    <x v="1"/>
    <x v="11"/>
    <s v="Gibson, Hobbs and Weaver"/>
    <n v="449.4"/>
    <n v="273.49484536082474"/>
    <x v="8"/>
    <x v="0"/>
    <s v="Danielmouth"/>
    <s v="Flagship"/>
  </r>
  <r>
    <s v="SALE1866"/>
    <x v="668"/>
    <s v="CUST1093"/>
    <s v="PROD43"/>
    <s v="STORE4"/>
    <n v="3"/>
    <n v="523.66"/>
    <n v="0.27"/>
    <x v="1"/>
    <n v="1570.71"/>
    <x v="125"/>
    <n v="28"/>
    <x v="1"/>
    <x v="125"/>
    <s v="South Carolina"/>
    <s v="USA"/>
    <x v="19"/>
    <x v="1"/>
    <x v="3"/>
    <s v="Robinson Inc"/>
    <n v="253.33"/>
    <n v="266"/>
    <x v="5"/>
    <x v="2"/>
    <s v="Port Sharon"/>
    <s v="Online"/>
  </r>
  <r>
    <s v="SALE1867"/>
    <x v="392"/>
    <s v="CUST1148"/>
    <s v="PROD64"/>
    <s v="STORE2"/>
    <n v="4"/>
    <n v="838.99"/>
    <n v="0.16"/>
    <x v="0"/>
    <n v="3355.8"/>
    <x v="28"/>
    <n v="42"/>
    <x v="1"/>
    <x v="28"/>
    <s v="Wisconsin"/>
    <s v="USA"/>
    <x v="91"/>
    <x v="2"/>
    <x v="19"/>
    <s v="Zhang Inc"/>
    <n v="299.11"/>
    <n v="118"/>
    <x v="17"/>
    <x v="2"/>
    <s v="North Nancyview"/>
    <s v="Outlet"/>
  </r>
  <r>
    <s v="SALE1868"/>
    <x v="578"/>
    <s v="CUST1135"/>
    <s v="PROD11"/>
    <s v="STORE17"/>
    <n v="4"/>
    <n v="838.7"/>
    <n v="0.21"/>
    <x v="2"/>
    <n v="3354.59"/>
    <x v="162"/>
    <n v="33"/>
    <x v="1"/>
    <x v="162"/>
    <s v="Michigan"/>
    <s v="USA"/>
    <x v="75"/>
    <x v="1"/>
    <x v="11"/>
    <s v="Gibson, Hobbs and Weaver"/>
    <n v="449.4"/>
    <n v="273.49484536082474"/>
    <x v="1"/>
    <x v="0"/>
    <s v="Bensonhaven"/>
    <s v="Flagship"/>
  </r>
  <r>
    <s v="SALE1869"/>
    <x v="473"/>
    <s v="CUST1420"/>
    <s v="PROD74"/>
    <s v="STORE8"/>
    <n v="3"/>
    <n v="943.24"/>
    <n v="0.21"/>
    <x v="0"/>
    <n v="2829.51"/>
    <x v="47"/>
    <n v="60"/>
    <x v="0"/>
    <x v="47"/>
    <s v="North Carolina"/>
    <s v="USA"/>
    <x v="1"/>
    <x v="1"/>
    <x v="1"/>
    <s v="Bruce-Bowen"/>
    <n v="403.71"/>
    <n v="159"/>
    <x v="2"/>
    <x v="1"/>
    <s v="Thompsonborough"/>
    <s v="Online"/>
  </r>
  <r>
    <s v="SALE1870"/>
    <x v="616"/>
    <s v="CUST1299"/>
    <s v="PROD0"/>
    <s v="STORE17"/>
    <n v="2"/>
    <n v="310.33"/>
    <n v="0.26"/>
    <x v="0"/>
    <n v="620.4"/>
    <x v="460"/>
    <n v="48"/>
    <x v="1"/>
    <x v="448"/>
    <s v="Louisiana"/>
    <s v="USA"/>
    <x v="90"/>
    <x v="1"/>
    <x v="3"/>
    <s v="Hunt Inc"/>
    <n v="112.42"/>
    <n v="416"/>
    <x v="1"/>
    <x v="0"/>
    <s v="Bensonhaven"/>
    <s v="Flagship"/>
  </r>
  <r>
    <s v="SALE1871"/>
    <x v="286"/>
    <s v="CUST1346"/>
    <s v="PROD45"/>
    <s v="STORE0"/>
    <n v="3"/>
    <n v="201.05"/>
    <n v="0.23"/>
    <x v="1"/>
    <n v="602.92000000000007"/>
    <x v="3"/>
    <n v="58"/>
    <x v="1"/>
    <x v="3"/>
    <s v="Tennessee"/>
    <s v="USA"/>
    <x v="49"/>
    <x v="0"/>
    <x v="0"/>
    <s v="Bridges, Banks and Cummings"/>
    <n v="318.91000000000003"/>
    <n v="114"/>
    <x v="6"/>
    <x v="3"/>
    <s v="Washingtonfurt"/>
    <s v="Flagship"/>
  </r>
  <r>
    <s v="SALE1872"/>
    <x v="674"/>
    <s v="CUST1252"/>
    <s v="PROD58"/>
    <s v="STORE17"/>
    <n v="1"/>
    <n v="803.37"/>
    <n v="0.3"/>
    <x v="1"/>
    <n v="803.07"/>
    <x v="485"/>
    <n v="26"/>
    <x v="0"/>
    <x v="472"/>
    <s v="South Dakota"/>
    <s v="USA"/>
    <x v="87"/>
    <x v="4"/>
    <x v="11"/>
    <s v="Shepherd-Gould"/>
    <n v="113.83"/>
    <n v="485"/>
    <x v="1"/>
    <x v="0"/>
    <s v="Bensonhaven"/>
    <s v="Flagship"/>
  </r>
  <r>
    <s v="SALE1873"/>
    <x v="115"/>
    <s v="CUST1036"/>
    <s v="PROD61"/>
    <s v="STORE15"/>
    <n v="3"/>
    <n v="259.98"/>
    <n v="7.0000000000000007E-2"/>
    <x v="2"/>
    <n v="779.87"/>
    <x v="355"/>
    <n v="20"/>
    <x v="1"/>
    <x v="350"/>
    <s v="Georgia"/>
    <s v="USA"/>
    <x v="86"/>
    <x v="0"/>
    <x v="20"/>
    <s v="Lopez LLC"/>
    <n v="103.45"/>
    <n v="465"/>
    <x v="10"/>
    <x v="0"/>
    <s v="East Jenniferstad"/>
    <s v="Flagship"/>
  </r>
  <r>
    <s v="SALE1874"/>
    <x v="601"/>
    <s v="CUST1124"/>
    <s v="PROD2"/>
    <s v="STORE3"/>
    <n v="4"/>
    <n v="591.9"/>
    <n v="0.2"/>
    <x v="1"/>
    <n v="2367.4"/>
    <x v="375"/>
    <n v="26"/>
    <x v="0"/>
    <x v="368"/>
    <s v="Illinois"/>
    <s v="USA"/>
    <x v="95"/>
    <x v="4"/>
    <x v="21"/>
    <s v="Sims Inc"/>
    <n v="254.04361702127662"/>
    <n v="352"/>
    <x v="0"/>
    <x v="0"/>
    <s v="Hoodberg"/>
    <s v="Outlet"/>
  </r>
  <r>
    <s v="SALE1875"/>
    <x v="536"/>
    <s v="CUST1031"/>
    <s v="PROD60"/>
    <s v="STORE12"/>
    <n v="2"/>
    <n v="396.9"/>
    <n v="0.18"/>
    <x v="1"/>
    <n v="793.62"/>
    <x v="188"/>
    <n v="41"/>
    <x v="0"/>
    <x v="188"/>
    <s v="Oregon"/>
    <s v="USA"/>
    <x v="17"/>
    <x v="2"/>
    <x v="2"/>
    <s v="Gibson, Green and Lopez"/>
    <n v="482.75"/>
    <n v="444"/>
    <x v="18"/>
    <x v="0"/>
    <s v="Sabrinatown"/>
    <s v="Online"/>
  </r>
  <r>
    <s v="SALE1876"/>
    <x v="201"/>
    <s v="CUST1453"/>
    <s v="PROD98"/>
    <s v="STORE2"/>
    <n v="1"/>
    <n v="176.84"/>
    <n v="0.19"/>
    <x v="0"/>
    <n v="176.65"/>
    <x v="32"/>
    <n v="62"/>
    <x v="1"/>
    <x v="32"/>
    <s v="Hawaii"/>
    <s v="USA"/>
    <x v="24"/>
    <x v="1"/>
    <x v="1"/>
    <s v="Flores-King"/>
    <n v="431.67"/>
    <n v="73"/>
    <x v="17"/>
    <x v="2"/>
    <s v="North Nancyview"/>
    <s v="Outlet"/>
  </r>
  <r>
    <s v="SALE1877"/>
    <x v="539"/>
    <s v="CUST1254"/>
    <s v="PROD26"/>
    <s v="STORE0"/>
    <n v="2"/>
    <n v="614.21"/>
    <n v="0.11"/>
    <x v="1"/>
    <n v="1228.3100000000002"/>
    <x v="461"/>
    <n v="34"/>
    <x v="0"/>
    <x v="449"/>
    <s v="Alaska"/>
    <s v="USA"/>
    <x v="33"/>
    <x v="1"/>
    <x v="1"/>
    <s v="Reed-Schmidt"/>
    <n v="322.41000000000003"/>
    <n v="213"/>
    <x v="6"/>
    <x v="3"/>
    <s v="Washingtonfurt"/>
    <s v="Flagship"/>
  </r>
  <r>
    <s v="SALE1878"/>
    <x v="675"/>
    <s v="CUST1108"/>
    <s v="PROD3"/>
    <s v="STORE7"/>
    <n v="3"/>
    <n v="604.66"/>
    <n v="0.18"/>
    <x v="2"/>
    <n v="1813.8"/>
    <x v="139"/>
    <n v="38"/>
    <x v="0"/>
    <x v="139"/>
    <s v="New Hampshire"/>
    <s v="USA"/>
    <x v="58"/>
    <x v="4"/>
    <x v="21"/>
    <s v="Pineda Ltd"/>
    <n v="364.67"/>
    <n v="452"/>
    <x v="4"/>
    <x v="2"/>
    <s v="Williamsfurt"/>
    <s v="Online"/>
  </r>
  <r>
    <s v="SALE1879"/>
    <x v="415"/>
    <s v="CUST1498"/>
    <s v="PROD2"/>
    <s v="STORE12"/>
    <n v="3"/>
    <n v="24.29"/>
    <n v="0.12"/>
    <x v="1"/>
    <n v="72.75"/>
    <x v="105"/>
    <n v="35"/>
    <x v="0"/>
    <x v="106"/>
    <s v="New Mexico"/>
    <s v="USA"/>
    <x v="95"/>
    <x v="4"/>
    <x v="21"/>
    <s v="Sims Inc"/>
    <n v="254.04361702127662"/>
    <n v="352"/>
    <x v="18"/>
    <x v="0"/>
    <s v="Sabrinatown"/>
    <s v="Online"/>
  </r>
  <r>
    <s v="SALE1880"/>
    <x v="107"/>
    <s v="CUST1121"/>
    <s v="PROD63"/>
    <s v="STORE11"/>
    <n v="1"/>
    <n v="503.95"/>
    <n v="0.24"/>
    <x v="1"/>
    <n v="503.71"/>
    <x v="416"/>
    <n v="62"/>
    <x v="0"/>
    <x v="407"/>
    <s v="Hawaii"/>
    <s v="USA"/>
    <x v="81"/>
    <x v="2"/>
    <x v="18"/>
    <s v="Anderson-Riley"/>
    <n v="266.86"/>
    <n v="458"/>
    <x v="19"/>
    <x v="2"/>
    <s v="Lake Michael"/>
    <s v="Online"/>
  </r>
  <r>
    <s v="SALE1881"/>
    <x v="235"/>
    <s v="CUST1319"/>
    <s v="PROD51"/>
    <s v="STORE14"/>
    <n v="4"/>
    <n v="860.78"/>
    <n v="0.03"/>
    <x v="0"/>
    <n v="3443.0899999999997"/>
    <x v="132"/>
    <n v="54"/>
    <x v="0"/>
    <x v="132"/>
    <s v="Mississippi"/>
    <s v="USA"/>
    <x v="69"/>
    <x v="1"/>
    <x v="11"/>
    <s v="Bautista, Green and Hale"/>
    <n v="88.49"/>
    <n v="246"/>
    <x v="7"/>
    <x v="2"/>
    <s v="Christopherland"/>
    <s v="Outlet"/>
  </r>
  <r>
    <s v="SALE1882"/>
    <x v="610"/>
    <s v="CUST1197"/>
    <s v="PROD42"/>
    <s v="STORE3"/>
    <n v="3"/>
    <n v="41.97"/>
    <n v="0.03"/>
    <x v="2"/>
    <n v="125.88"/>
    <x v="301"/>
    <n v="45"/>
    <x v="1"/>
    <x v="76"/>
    <s v="Minnesota"/>
    <s v="USA"/>
    <x v="63"/>
    <x v="1"/>
    <x v="11"/>
    <s v="Holmes LLC"/>
    <n v="450.71"/>
    <n v="389"/>
    <x v="0"/>
    <x v="0"/>
    <s v="Hoodberg"/>
    <s v="Outlet"/>
  </r>
  <r>
    <s v="SALE1883"/>
    <x v="433"/>
    <s v="CUST1033"/>
    <s v="PROD15"/>
    <s v="STORE5"/>
    <n v="1"/>
    <n v="649.59"/>
    <n v="0.12"/>
    <x v="2"/>
    <n v="649.47"/>
    <x v="152"/>
    <n v="25"/>
    <x v="0"/>
    <x v="152"/>
    <s v="Oklahoma"/>
    <s v="USA"/>
    <x v="5"/>
    <x v="1"/>
    <x v="5"/>
    <s v="Thomas LLC"/>
    <n v="465.34"/>
    <n v="301"/>
    <x v="3"/>
    <x v="0"/>
    <s v="New Michaelchester"/>
    <s v="Outlet"/>
  </r>
  <r>
    <s v="SALE1884"/>
    <x v="137"/>
    <s v="CUST1053"/>
    <s v="PROD63"/>
    <s v="STORE9"/>
    <n v="2"/>
    <n v="386.09"/>
    <n v="0.19"/>
    <x v="1"/>
    <n v="771.9899999999999"/>
    <x v="284"/>
    <n v="37"/>
    <x v="1"/>
    <x v="30"/>
    <s v="Michigan"/>
    <s v="USA"/>
    <x v="81"/>
    <x v="2"/>
    <x v="18"/>
    <s v="Anderson-Riley"/>
    <n v="266.86"/>
    <n v="458"/>
    <x v="11"/>
    <x v="2"/>
    <s v="East Johnstad"/>
    <s v="Flagship"/>
  </r>
  <r>
    <s v="SALE1885"/>
    <x v="350"/>
    <s v="CUST1099"/>
    <s v="PROD51"/>
    <s v="STORE12"/>
    <n v="1"/>
    <n v="891.62"/>
    <n v="0.06"/>
    <x v="1"/>
    <n v="891.56000000000006"/>
    <x v="178"/>
    <n v="35"/>
    <x v="0"/>
    <x v="178"/>
    <s v="Tennessee"/>
    <s v="USA"/>
    <x v="69"/>
    <x v="1"/>
    <x v="11"/>
    <s v="Bautista, Green and Hale"/>
    <n v="88.49"/>
    <n v="246"/>
    <x v="18"/>
    <x v="0"/>
    <s v="Sabrinatown"/>
    <s v="Online"/>
  </r>
  <r>
    <s v="SALE1886"/>
    <x v="136"/>
    <s v="CUST1381"/>
    <s v="PROD64"/>
    <s v="STORE15"/>
    <n v="2"/>
    <n v="558.9"/>
    <n v="0.05"/>
    <x v="2"/>
    <n v="1117.75"/>
    <x v="25"/>
    <n v="50"/>
    <x v="0"/>
    <x v="25"/>
    <s v="Alabama"/>
    <s v="USA"/>
    <x v="91"/>
    <x v="2"/>
    <x v="19"/>
    <s v="Zhang Inc"/>
    <n v="299.11"/>
    <n v="118"/>
    <x v="10"/>
    <x v="0"/>
    <s v="East Jenniferstad"/>
    <s v="Flagship"/>
  </r>
  <r>
    <s v="SALE1887"/>
    <x v="343"/>
    <s v="CUST1352"/>
    <s v="PROD1"/>
    <s v="STORE3"/>
    <n v="2"/>
    <n v="99.04"/>
    <n v="0.26"/>
    <x v="2"/>
    <n v="197.82000000000002"/>
    <x v="314"/>
    <n v="52"/>
    <x v="1"/>
    <x v="311"/>
    <s v="Wisconsin"/>
    <s v="USA"/>
    <x v="55"/>
    <x v="4"/>
    <x v="12"/>
    <s v="Terry-Moore"/>
    <n v="342.56"/>
    <n v="181"/>
    <x v="0"/>
    <x v="0"/>
    <s v="Hoodberg"/>
    <s v="Outlet"/>
  </r>
  <r>
    <s v="SALE1888"/>
    <x v="459"/>
    <s v="CUST1291"/>
    <s v="PROD3"/>
    <s v="STORE8"/>
    <n v="4"/>
    <n v="625.13"/>
    <n v="0.06"/>
    <x v="0"/>
    <n v="2500.46"/>
    <x v="467"/>
    <n v="40"/>
    <x v="1"/>
    <x v="455"/>
    <s v="Missouri"/>
    <s v="USA"/>
    <x v="58"/>
    <x v="4"/>
    <x v="21"/>
    <s v="Pineda Ltd"/>
    <n v="364.67"/>
    <n v="452"/>
    <x v="2"/>
    <x v="1"/>
    <s v="Thompsonborough"/>
    <s v="Online"/>
  </r>
  <r>
    <s v="SALE1889"/>
    <x v="317"/>
    <s v="CUST1036"/>
    <s v="PROD40"/>
    <s v="STORE18"/>
    <n v="4"/>
    <n v="38.380000000000003"/>
    <n v="0.16"/>
    <x v="2"/>
    <n v="153.36000000000001"/>
    <x v="355"/>
    <n v="20"/>
    <x v="1"/>
    <x v="350"/>
    <s v="Georgia"/>
    <s v="USA"/>
    <x v="43"/>
    <x v="1"/>
    <x v="1"/>
    <s v="Taylor-Hart"/>
    <n v="38.520000000000003"/>
    <n v="378"/>
    <x v="14"/>
    <x v="3"/>
    <s v="East Stevechester"/>
    <s v="Flagship"/>
  </r>
  <r>
    <s v="SALE1890"/>
    <x v="676"/>
    <s v="CUST1492"/>
    <s v="PROD94"/>
    <s v="STORE10"/>
    <n v="4"/>
    <n v="731.72"/>
    <n v="0.22"/>
    <x v="2"/>
    <n v="2926.6600000000003"/>
    <x v="36"/>
    <n v="59"/>
    <x v="1"/>
    <x v="36"/>
    <s v="Florida"/>
    <s v="USA"/>
    <x v="32"/>
    <x v="2"/>
    <x v="18"/>
    <s v="Hoffman-Williams"/>
    <n v="358.47"/>
    <n v="213"/>
    <x v="15"/>
    <x v="3"/>
    <s v="East Davidville"/>
    <s v="Online"/>
  </r>
  <r>
    <s v="SALE1891"/>
    <x v="120"/>
    <s v="CUST1457"/>
    <s v="PROD81"/>
    <s v="STORE19"/>
    <n v="3"/>
    <n v="825.33"/>
    <n v="0.21"/>
    <x v="0"/>
    <n v="2475.7800000000002"/>
    <x v="412"/>
    <n v="59"/>
    <x v="0"/>
    <x v="403"/>
    <s v="Kentucky"/>
    <s v="USA"/>
    <x v="82"/>
    <x v="0"/>
    <x v="20"/>
    <s v="Robinson-Brown"/>
    <n v="285.54000000000002"/>
    <n v="358"/>
    <x v="12"/>
    <x v="3"/>
    <s v="Vasquezborough"/>
    <s v="Online"/>
  </r>
  <r>
    <s v="SALE1892"/>
    <x v="152"/>
    <s v="CUST1059"/>
    <s v="PROD70"/>
    <s v="STORE14"/>
    <n v="2"/>
    <n v="47.3"/>
    <n v="0.01"/>
    <x v="1"/>
    <n v="94.589999999999989"/>
    <x v="356"/>
    <n v="53"/>
    <x v="0"/>
    <x v="351"/>
    <s v="Montana"/>
    <s v="USA"/>
    <x v="7"/>
    <x v="3"/>
    <x v="7"/>
    <s v="Duran Group"/>
    <n v="138.05000000000001"/>
    <n v="89"/>
    <x v="7"/>
    <x v="2"/>
    <s v="Christopherland"/>
    <s v="Outlet"/>
  </r>
  <r>
    <s v="SALE1893"/>
    <x v="508"/>
    <s v="CUST1171"/>
    <s v="PROD72"/>
    <s v="STORE17"/>
    <n v="1"/>
    <n v="389.12"/>
    <n v="0.18"/>
    <x v="1"/>
    <n v="388.94"/>
    <x v="119"/>
    <n v="44"/>
    <x v="1"/>
    <x v="119"/>
    <s v="Indiana"/>
    <s v="USA"/>
    <x v="18"/>
    <x v="0"/>
    <x v="13"/>
    <s v="Davis PLC"/>
    <n v="477.61"/>
    <n v="300"/>
    <x v="1"/>
    <x v="0"/>
    <s v="Bensonhaven"/>
    <s v="Flagship"/>
  </r>
  <r>
    <s v="SALE1894"/>
    <x v="114"/>
    <s v="CUST1458"/>
    <s v="PROD82"/>
    <s v="STORE18"/>
    <n v="3"/>
    <n v="543.83000000000004"/>
    <n v="0.05"/>
    <x v="0"/>
    <n v="1631.4400000000003"/>
    <x v="245"/>
    <n v="62"/>
    <x v="1"/>
    <x v="244"/>
    <s v="Pennsylvania"/>
    <s v="USA"/>
    <x v="74"/>
    <x v="0"/>
    <x v="13"/>
    <s v="Reese-Watson"/>
    <n v="152.91999999999999"/>
    <n v="281"/>
    <x v="14"/>
    <x v="3"/>
    <s v="East Stevechester"/>
    <s v="Flagship"/>
  </r>
  <r>
    <s v="SALE1895"/>
    <x v="677"/>
    <s v="CUST1024"/>
    <s v="PROD14"/>
    <s v="STORE1"/>
    <n v="2"/>
    <n v="660.27"/>
    <n v="0.01"/>
    <x v="1"/>
    <n v="1320.53"/>
    <x v="383"/>
    <n v="40"/>
    <x v="0"/>
    <x v="376"/>
    <s v="Idaho"/>
    <s v="USA"/>
    <x v="66"/>
    <x v="3"/>
    <x v="6"/>
    <s v="Luna, Anderson and Bowman"/>
    <n v="48.01"/>
    <n v="439"/>
    <x v="8"/>
    <x v="0"/>
    <s v="Danielmouth"/>
    <s v="Flagship"/>
  </r>
  <r>
    <s v="SALE1896"/>
    <x v="208"/>
    <s v="CUST1434"/>
    <s v="PROD13"/>
    <s v="STORE8"/>
    <n v="4"/>
    <n v="729.31"/>
    <n v="0.03"/>
    <x v="0"/>
    <n v="2917.2099999999996"/>
    <x v="488"/>
    <n v="48"/>
    <x v="1"/>
    <x v="475"/>
    <s v="Indiana"/>
    <s v="USA"/>
    <x v="26"/>
    <x v="1"/>
    <x v="11"/>
    <s v="Dawson-Perkins"/>
    <n v="242.23"/>
    <n v="453"/>
    <x v="2"/>
    <x v="1"/>
    <s v="Thompsonborough"/>
    <s v="Online"/>
  </r>
  <r>
    <s v="SALE1897"/>
    <x v="593"/>
    <s v="CUST1421"/>
    <s v="PROD87"/>
    <s v="STORE6"/>
    <n v="2"/>
    <n v="152.91"/>
    <n v="0.24"/>
    <x v="1"/>
    <n v="305.58"/>
    <x v="434"/>
    <n v="45"/>
    <x v="1"/>
    <x v="425"/>
    <s v="Washington"/>
    <s v="USA"/>
    <x v="72"/>
    <x v="3"/>
    <x v="16"/>
    <s v="Aguilar, Horton and Lewis"/>
    <n v="371.38"/>
    <n v="220"/>
    <x v="16"/>
    <x v="3"/>
    <s v="Port Josephberg"/>
    <s v="Online"/>
  </r>
  <r>
    <s v="SALE1898"/>
    <x v="431"/>
    <s v="CUST1461"/>
    <s v="PROD74"/>
    <s v="STORE15"/>
    <n v="4"/>
    <n v="592.14"/>
    <n v="0.12"/>
    <x v="2"/>
    <n v="2368.44"/>
    <x v="341"/>
    <n v="60"/>
    <x v="1"/>
    <x v="337"/>
    <s v="Kansas"/>
    <s v="USA"/>
    <x v="1"/>
    <x v="1"/>
    <x v="1"/>
    <s v="Bruce-Bowen"/>
    <n v="403.71"/>
    <n v="159"/>
    <x v="10"/>
    <x v="0"/>
    <s v="East Jenniferstad"/>
    <s v="Flagship"/>
  </r>
  <r>
    <s v="SALE1899"/>
    <x v="492"/>
    <s v="CUST1062"/>
    <s v="PROD78"/>
    <s v="STORE12"/>
    <n v="1"/>
    <n v="984.37"/>
    <n v="0"/>
    <x v="1"/>
    <n v="984.37"/>
    <x v="334"/>
    <n v="50"/>
    <x v="0"/>
    <x v="330"/>
    <s v="New Mexico"/>
    <s v="USA"/>
    <x v="36"/>
    <x v="3"/>
    <x v="6"/>
    <s v="Hernandez Inc"/>
    <n v="325.26"/>
    <n v="400"/>
    <x v="18"/>
    <x v="0"/>
    <s v="Sabrinatown"/>
    <s v="Online"/>
  </r>
  <r>
    <s v="SALE1900"/>
    <x v="37"/>
    <s v="CUST1292"/>
    <s v="PROD1"/>
    <s v="STORE12"/>
    <n v="2"/>
    <n v="237.59"/>
    <n v="0.12"/>
    <x v="0"/>
    <n v="475.06"/>
    <x v="402"/>
    <n v="30"/>
    <x v="0"/>
    <x v="394"/>
    <s v="Minnesota"/>
    <s v="USA"/>
    <x v="55"/>
    <x v="4"/>
    <x v="12"/>
    <s v="Terry-Moore"/>
    <n v="342.56"/>
    <n v="181"/>
    <x v="18"/>
    <x v="0"/>
    <s v="Sabrinatown"/>
    <s v="Online"/>
  </r>
  <r>
    <s v="SALE1901"/>
    <x v="400"/>
    <s v="CUST1431"/>
    <s v="PROD25"/>
    <s v="STORE8"/>
    <n v="1"/>
    <n v="52.06"/>
    <n v="0.27"/>
    <x v="2"/>
    <n v="51.79"/>
    <x v="38"/>
    <n v="27"/>
    <x v="0"/>
    <x v="38"/>
    <s v="California"/>
    <s v="USA"/>
    <x v="60"/>
    <x v="4"/>
    <x v="11"/>
    <s v="Brown and Sons"/>
    <n v="174.02"/>
    <n v="268"/>
    <x v="2"/>
    <x v="1"/>
    <s v="Thompsonborough"/>
    <s v="Online"/>
  </r>
  <r>
    <s v="SALE1902"/>
    <x v="501"/>
    <s v="CUST1455"/>
    <s v="PROD3"/>
    <s v="STORE1"/>
    <n v="2"/>
    <n v="594.63"/>
    <n v="0.12"/>
    <x v="0"/>
    <n v="1189.1400000000001"/>
    <x v="263"/>
    <n v="54"/>
    <x v="0"/>
    <x v="262"/>
    <s v="Illinois"/>
    <s v="USA"/>
    <x v="58"/>
    <x v="4"/>
    <x v="21"/>
    <s v="Pineda Ltd"/>
    <n v="364.67"/>
    <n v="452"/>
    <x v="8"/>
    <x v="0"/>
    <s v="Danielmouth"/>
    <s v="Flagship"/>
  </r>
  <r>
    <s v="SALE1903"/>
    <x v="350"/>
    <s v="CUST1167"/>
    <s v="PROD3"/>
    <s v="STORE0"/>
    <n v="3"/>
    <n v="476.1"/>
    <n v="0.05"/>
    <x v="2"/>
    <n v="1428.2500000000002"/>
    <x v="311"/>
    <n v="36"/>
    <x v="1"/>
    <x v="308"/>
    <s v="Tennessee"/>
    <s v="USA"/>
    <x v="58"/>
    <x v="4"/>
    <x v="21"/>
    <s v="Pineda Ltd"/>
    <n v="364.67"/>
    <n v="452"/>
    <x v="6"/>
    <x v="3"/>
    <s v="Washingtonfurt"/>
    <s v="Flagship"/>
  </r>
  <r>
    <s v="SALE1904"/>
    <x v="678"/>
    <s v="CUST1061"/>
    <s v="PROD61"/>
    <s v="STORE6"/>
    <n v="1"/>
    <n v="546.47"/>
    <n v="0.08"/>
    <x v="2"/>
    <n v="546.39"/>
    <x v="251"/>
    <n v="23"/>
    <x v="0"/>
    <x v="250"/>
    <s v="Missouri"/>
    <s v="USA"/>
    <x v="86"/>
    <x v="0"/>
    <x v="20"/>
    <s v="Lopez LLC"/>
    <n v="103.45"/>
    <n v="465"/>
    <x v="16"/>
    <x v="3"/>
    <s v="Port Josephberg"/>
    <s v="Online"/>
  </r>
  <r>
    <s v="SALE1905"/>
    <x v="451"/>
    <s v="CUST1176"/>
    <s v="PROD75"/>
    <s v="STORE12"/>
    <n v="1"/>
    <n v="979.49"/>
    <n v="0.19"/>
    <x v="2"/>
    <n v="979.3"/>
    <x v="71"/>
    <n v="48"/>
    <x v="0"/>
    <x v="72"/>
    <s v="Vermont"/>
    <s v="USA"/>
    <x v="28"/>
    <x v="4"/>
    <x v="15"/>
    <s v="Poole PLC"/>
    <n v="158.13999999999999"/>
    <n v="82"/>
    <x v="18"/>
    <x v="0"/>
    <s v="Sabrinatown"/>
    <s v="Online"/>
  </r>
  <r>
    <s v="SALE1906"/>
    <x v="671"/>
    <s v="CUST1193"/>
    <s v="PROD17"/>
    <s v="STORE2"/>
    <n v="3"/>
    <n v="988.53"/>
    <n v="0.3"/>
    <x v="2"/>
    <n v="2965.29"/>
    <x v="423"/>
    <n v="38"/>
    <x v="0"/>
    <x v="414"/>
    <s v="Georgia"/>
    <s v="USA"/>
    <x v="53"/>
    <x v="0"/>
    <x v="11"/>
    <s v="Ford, Murphy and Wilson"/>
    <n v="144.53"/>
    <n v="367"/>
    <x v="17"/>
    <x v="2"/>
    <s v="North Nancyview"/>
    <s v="Outlet"/>
  </r>
  <r>
    <s v="SALE1907"/>
    <x v="563"/>
    <s v="CUST1255"/>
    <s v="PROD76"/>
    <s v="STORE3"/>
    <n v="4"/>
    <n v="849.29"/>
    <n v="0.26"/>
    <x v="0"/>
    <n v="3396.8999999999996"/>
    <x v="57"/>
    <n v="21"/>
    <x v="0"/>
    <x v="57"/>
    <s v="Ohio"/>
    <s v="USA"/>
    <x v="3"/>
    <x v="1"/>
    <x v="3"/>
    <s v="Larson Ltd"/>
    <n v="392.89"/>
    <n v="320"/>
    <x v="0"/>
    <x v="0"/>
    <s v="Hoodberg"/>
    <s v="Outlet"/>
  </r>
  <r>
    <s v="SALE1908"/>
    <x v="405"/>
    <s v="CUST1343"/>
    <s v="PROD95"/>
    <s v="STORE14"/>
    <n v="2"/>
    <n v="452.29"/>
    <n v="0.01"/>
    <x v="2"/>
    <n v="904.57"/>
    <x v="109"/>
    <n v="38"/>
    <x v="0"/>
    <x v="109"/>
    <s v="Virginia"/>
    <s v="USA"/>
    <x v="98"/>
    <x v="0"/>
    <x v="11"/>
    <s v="Wilson Group"/>
    <n v="60.65"/>
    <n v="75"/>
    <x v="7"/>
    <x v="2"/>
    <s v="Christopherland"/>
    <s v="Outlet"/>
  </r>
  <r>
    <s v="SALE1909"/>
    <x v="123"/>
    <s v="CUST1445"/>
    <s v="PROD54"/>
    <s v="STORE18"/>
    <n v="2"/>
    <n v="810.81"/>
    <n v="0.11"/>
    <x v="2"/>
    <n v="1621.51"/>
    <x v="310"/>
    <n v="41"/>
    <x v="1"/>
    <x v="307"/>
    <s v="Virginia"/>
    <s v="USA"/>
    <x v="59"/>
    <x v="0"/>
    <x v="11"/>
    <s v="Thompson-French"/>
    <n v="434.84"/>
    <n v="185"/>
    <x v="14"/>
    <x v="3"/>
    <s v="East Stevechester"/>
    <s v="Flagship"/>
  </r>
  <r>
    <s v="SALE1910"/>
    <x v="590"/>
    <s v="CUST1031"/>
    <s v="PROD61"/>
    <s v="STORE8"/>
    <n v="1"/>
    <n v="846.67"/>
    <n v="0.1"/>
    <x v="2"/>
    <n v="846.56999999999994"/>
    <x v="188"/>
    <n v="41"/>
    <x v="0"/>
    <x v="188"/>
    <s v="Oregon"/>
    <s v="USA"/>
    <x v="86"/>
    <x v="0"/>
    <x v="20"/>
    <s v="Lopez LLC"/>
    <n v="103.45"/>
    <n v="465"/>
    <x v="2"/>
    <x v="1"/>
    <s v="Thompsonborough"/>
    <s v="Online"/>
  </r>
  <r>
    <s v="SALE1911"/>
    <x v="581"/>
    <s v="CUST1017"/>
    <s v="PROD24"/>
    <s v="STORE6"/>
    <n v="4"/>
    <n v="73.55"/>
    <n v="0.24"/>
    <x v="2"/>
    <n v="293.95999999999998"/>
    <x v="222"/>
    <n v="60"/>
    <x v="1"/>
    <x v="222"/>
    <s v="Georgia"/>
    <s v="USA"/>
    <x v="10"/>
    <x v="0"/>
    <x v="9"/>
    <s v="Cook Ltd"/>
    <n v="166.06"/>
    <n v="340"/>
    <x v="16"/>
    <x v="3"/>
    <s v="Port Josephberg"/>
    <s v="Online"/>
  </r>
  <r>
    <s v="SALE1912"/>
    <x v="206"/>
    <s v="CUST1278"/>
    <s v="PROD92"/>
    <s v="STORE6"/>
    <n v="1"/>
    <n v="882.03"/>
    <n v="0.04"/>
    <x v="2"/>
    <n v="881.99"/>
    <x v="333"/>
    <n v="42"/>
    <x v="1"/>
    <x v="329"/>
    <s v="Rhode Island"/>
    <s v="USA"/>
    <x v="80"/>
    <x v="3"/>
    <x v="5"/>
    <s v="Green, Powell and Palmer"/>
    <n v="447.43"/>
    <n v="191"/>
    <x v="16"/>
    <x v="3"/>
    <s v="Port Josephberg"/>
    <s v="Online"/>
  </r>
  <r>
    <s v="SALE1913"/>
    <x v="53"/>
    <s v="CUST1008"/>
    <s v="PROD22"/>
    <s v="STORE14"/>
    <n v="1"/>
    <n v="958.44"/>
    <n v="0.21"/>
    <x v="0"/>
    <n v="958.23"/>
    <x v="46"/>
    <n v="53"/>
    <x v="1"/>
    <x v="46"/>
    <s v="New Hampshire"/>
    <s v="USA"/>
    <x v="62"/>
    <x v="0"/>
    <x v="20"/>
    <s v="Flores, Pineda and Rodriguez"/>
    <n v="484.62"/>
    <n v="432"/>
    <x v="7"/>
    <x v="2"/>
    <s v="Christopherland"/>
    <s v="Outlet"/>
  </r>
  <r>
    <s v="SALE1914"/>
    <x v="590"/>
    <s v="CUST1008"/>
    <s v="PROD99"/>
    <s v="STORE2"/>
    <n v="1"/>
    <n v="716.29"/>
    <n v="0.01"/>
    <x v="1"/>
    <n v="716.28"/>
    <x v="46"/>
    <n v="53"/>
    <x v="1"/>
    <x v="46"/>
    <s v="New Hampshire"/>
    <s v="USA"/>
    <x v="8"/>
    <x v="3"/>
    <x v="8"/>
    <s v="Campbell Ltd"/>
    <n v="201.41"/>
    <n v="146"/>
    <x v="17"/>
    <x v="2"/>
    <s v="North Nancyview"/>
    <s v="Outlet"/>
  </r>
  <r>
    <s v="SALE1915"/>
    <x v="674"/>
    <s v="CUST1323"/>
    <s v="PROD9"/>
    <s v="STORE16"/>
    <n v="2"/>
    <n v="409.14"/>
    <n v="0.01"/>
    <x v="1"/>
    <n v="818.27"/>
    <x v="161"/>
    <n v="64"/>
    <x v="1"/>
    <x v="161"/>
    <s v="North Carolina"/>
    <s v="USA"/>
    <x v="93"/>
    <x v="0"/>
    <x v="13"/>
    <s v="Hill PLC"/>
    <n v="495.72"/>
    <n v="323"/>
    <x v="9"/>
    <x v="1"/>
    <s v="New Jimmymouth"/>
    <s v="Flagship"/>
  </r>
  <r>
    <s v="SALE1916"/>
    <x v="679"/>
    <s v="CUST1084"/>
    <s v="PROD99"/>
    <s v="STORE9"/>
    <n v="4"/>
    <n v="261.73"/>
    <n v="0.1"/>
    <x v="1"/>
    <n v="1046.8200000000002"/>
    <x v="42"/>
    <n v="26"/>
    <x v="1"/>
    <x v="42"/>
    <s v="Indiana"/>
    <s v="USA"/>
    <x v="8"/>
    <x v="3"/>
    <x v="8"/>
    <s v="Campbell Ltd"/>
    <n v="201.41"/>
    <n v="146"/>
    <x v="11"/>
    <x v="2"/>
    <s v="East Johnstad"/>
    <s v="Flagship"/>
  </r>
  <r>
    <s v="SALE1917"/>
    <x v="232"/>
    <s v="CUST1466"/>
    <s v="PROD12"/>
    <s v="STORE0"/>
    <n v="2"/>
    <n v="687.35"/>
    <n v="0.2"/>
    <x v="2"/>
    <n v="1374.5"/>
    <x v="219"/>
    <n v="18"/>
    <x v="0"/>
    <x v="219"/>
    <s v="Minnesota"/>
    <s v="USA"/>
    <x v="21"/>
    <x v="2"/>
    <x v="4"/>
    <s v="Rice LLC"/>
    <n v="115.82"/>
    <n v="460"/>
    <x v="6"/>
    <x v="3"/>
    <s v="Washingtonfurt"/>
    <s v="Flagship"/>
  </r>
  <r>
    <s v="SALE1918"/>
    <x v="275"/>
    <s v="CUST1207"/>
    <s v="PROD84"/>
    <s v="STORE8"/>
    <n v="2"/>
    <n v="30.14"/>
    <n v="0.21"/>
    <x v="0"/>
    <n v="60.07"/>
    <x v="475"/>
    <n v="28"/>
    <x v="1"/>
    <x v="462"/>
    <s v="New Jersey"/>
    <s v="USA"/>
    <x v="94"/>
    <x v="3"/>
    <x v="22"/>
    <s v="Collins-Stephenson"/>
    <n v="388.46"/>
    <n v="208"/>
    <x v="2"/>
    <x v="1"/>
    <s v="Thompsonborough"/>
    <s v="Online"/>
  </r>
  <r>
    <s v="SALE1919"/>
    <x v="609"/>
    <s v="CUST1099"/>
    <s v="PROD34"/>
    <s v="STORE8"/>
    <n v="3"/>
    <n v="570.12"/>
    <n v="0.12"/>
    <x v="1"/>
    <n v="1710.2400000000002"/>
    <x v="178"/>
    <n v="35"/>
    <x v="0"/>
    <x v="178"/>
    <s v="Tennessee"/>
    <s v="USA"/>
    <x v="13"/>
    <x v="1"/>
    <x v="3"/>
    <s v="Lucero LLC"/>
    <n v="419.28"/>
    <n v="86"/>
    <x v="2"/>
    <x v="1"/>
    <s v="Thompsonborough"/>
    <s v="Online"/>
  </r>
  <r>
    <s v="SALE1920"/>
    <x v="144"/>
    <s v="CUST1281"/>
    <s v="PROD77"/>
    <s v="STORE19"/>
    <n v="3"/>
    <n v="401.87"/>
    <n v="0.28999999999999998"/>
    <x v="2"/>
    <n v="1205.3200000000002"/>
    <x v="371"/>
    <n v="59"/>
    <x v="0"/>
    <x v="364"/>
    <s v="Connecticut"/>
    <s v="USA"/>
    <x v="25"/>
    <x v="1"/>
    <x v="5"/>
    <s v="White, Reeves and Woods"/>
    <n v="480.9"/>
    <n v="104"/>
    <x v="12"/>
    <x v="3"/>
    <s v="Vasquezborough"/>
    <s v="Online"/>
  </r>
  <r>
    <s v="SALE1921"/>
    <x v="248"/>
    <s v="CUST1496"/>
    <s v="PROD79"/>
    <s v="STORE12"/>
    <n v="4"/>
    <n v="619.35"/>
    <n v="0.3"/>
    <x v="0"/>
    <n v="2477.1"/>
    <x v="110"/>
    <n v="56"/>
    <x v="0"/>
    <x v="110"/>
    <s v="Ohio"/>
    <s v="USA"/>
    <x v="29"/>
    <x v="3"/>
    <x v="16"/>
    <s v="Ramirez-Hanson"/>
    <n v="228.53"/>
    <n v="469"/>
    <x v="18"/>
    <x v="0"/>
    <s v="Sabrinatown"/>
    <s v="Online"/>
  </r>
  <r>
    <s v="SALE1922"/>
    <x v="149"/>
    <s v="CUST1247"/>
    <s v="PROD46"/>
    <s v="STORE17"/>
    <n v="4"/>
    <n v="569.36"/>
    <n v="0.27"/>
    <x v="1"/>
    <n v="2277.17"/>
    <x v="398"/>
    <n v="32"/>
    <x v="0"/>
    <x v="390"/>
    <s v="New Hampshire"/>
    <s v="USA"/>
    <x v="54"/>
    <x v="4"/>
    <x v="21"/>
    <s v="Kelly, Smith and Perez"/>
    <n v="167.34"/>
    <n v="296"/>
    <x v="1"/>
    <x v="0"/>
    <s v="Bensonhaven"/>
    <s v="Flagship"/>
  </r>
  <r>
    <s v="SALE1923"/>
    <x v="431"/>
    <s v="CUST1476"/>
    <s v="PROD27"/>
    <s v="STORE4"/>
    <n v="2"/>
    <n v="846.35"/>
    <n v="0.3"/>
    <x v="2"/>
    <n v="1692.4"/>
    <x v="22"/>
    <n v="33"/>
    <x v="1"/>
    <x v="22"/>
    <s v="Oklahoma"/>
    <s v="USA"/>
    <x v="16"/>
    <x v="3"/>
    <x v="6"/>
    <s v="Khan, Jones and Paul"/>
    <n v="254.04361702127662"/>
    <n v="378"/>
    <x v="5"/>
    <x v="2"/>
    <s v="Port Sharon"/>
    <s v="Online"/>
  </r>
  <r>
    <s v="SALE1924"/>
    <x v="68"/>
    <s v="CUST1434"/>
    <s v="PROD30"/>
    <s v="STORE2"/>
    <n v="1"/>
    <n v="788.45"/>
    <n v="0.28999999999999998"/>
    <x v="1"/>
    <n v="788.16000000000008"/>
    <x v="488"/>
    <n v="48"/>
    <x v="1"/>
    <x v="475"/>
    <s v="Indiana"/>
    <s v="USA"/>
    <x v="37"/>
    <x v="3"/>
    <x v="8"/>
    <s v="Stevens, Fernandez and Martin"/>
    <n v="19.52"/>
    <n v="57"/>
    <x v="17"/>
    <x v="2"/>
    <s v="North Nancyview"/>
    <s v="Outlet"/>
  </r>
  <r>
    <s v="SALE1925"/>
    <x v="200"/>
    <s v="CUST1360"/>
    <s v="PROD35"/>
    <s v="STORE12"/>
    <n v="2"/>
    <n v="338.81"/>
    <n v="7.0000000000000007E-2"/>
    <x v="2"/>
    <n v="677.55"/>
    <x v="257"/>
    <n v="34"/>
    <x v="0"/>
    <x v="256"/>
    <s v="Arkansas"/>
    <s v="USA"/>
    <x v="68"/>
    <x v="3"/>
    <x v="16"/>
    <s v="Jones LLC"/>
    <n v="382.22"/>
    <n v="329"/>
    <x v="18"/>
    <x v="0"/>
    <s v="Sabrinatown"/>
    <s v="Online"/>
  </r>
  <r>
    <s v="SALE1926"/>
    <x v="96"/>
    <s v="CUST1026"/>
    <s v="PROD14"/>
    <s v="STORE5"/>
    <n v="4"/>
    <n v="94.48"/>
    <n v="0.06"/>
    <x v="2"/>
    <n v="377.86"/>
    <x v="337"/>
    <n v="18"/>
    <x v="1"/>
    <x v="333"/>
    <s v="Missouri"/>
    <s v="USA"/>
    <x v="66"/>
    <x v="3"/>
    <x v="6"/>
    <s v="Luna, Anderson and Bowman"/>
    <n v="48.01"/>
    <n v="439"/>
    <x v="3"/>
    <x v="0"/>
    <s v="New Michaelchester"/>
    <s v="Outlet"/>
  </r>
  <r>
    <s v="SALE1927"/>
    <x v="81"/>
    <s v="CUST1477"/>
    <s v="PROD19"/>
    <s v="STORE13"/>
    <n v="3"/>
    <n v="941.85"/>
    <n v="0.16"/>
    <x v="1"/>
    <n v="2825.3900000000003"/>
    <x v="290"/>
    <n v="41"/>
    <x v="1"/>
    <x v="288"/>
    <s v="Kansas"/>
    <s v="USA"/>
    <x v="46"/>
    <x v="0"/>
    <x v="20"/>
    <s v="May-Reese"/>
    <n v="21.34"/>
    <n v="65"/>
    <x v="13"/>
    <x v="3"/>
    <s v="Johnsonville"/>
    <s v="Flagship"/>
  </r>
  <r>
    <s v="SALE1928"/>
    <x v="57"/>
    <s v="CUST1161"/>
    <s v="PROD45"/>
    <s v="STORE5"/>
    <n v="2"/>
    <n v="336.97"/>
    <n v="0.14000000000000001"/>
    <x v="1"/>
    <n v="673.80000000000007"/>
    <x v="260"/>
    <n v="18"/>
    <x v="1"/>
    <x v="259"/>
    <s v="Arizona"/>
    <s v="USA"/>
    <x v="49"/>
    <x v="0"/>
    <x v="0"/>
    <s v="Bridges, Banks and Cummings"/>
    <n v="318.91000000000003"/>
    <n v="114"/>
    <x v="3"/>
    <x v="0"/>
    <s v="New Michaelchester"/>
    <s v="Outlet"/>
  </r>
  <r>
    <s v="SALE1929"/>
    <x v="23"/>
    <s v="CUST1310"/>
    <s v="PROD5"/>
    <s v="STORE5"/>
    <n v="2"/>
    <n v="344.16"/>
    <n v="0.09"/>
    <x v="1"/>
    <n v="688.23"/>
    <x v="439"/>
    <n v="20"/>
    <x v="0"/>
    <x v="430"/>
    <s v="Vermont"/>
    <s v="USA"/>
    <x v="23"/>
    <x v="4"/>
    <x v="11"/>
    <s v="Baldwin, Garza and Gonzalez"/>
    <n v="261"/>
    <n v="59"/>
    <x v="3"/>
    <x v="0"/>
    <s v="New Michaelchester"/>
    <s v="Outlet"/>
  </r>
  <r>
    <s v="SALE1930"/>
    <x v="597"/>
    <s v="CUST1300"/>
    <s v="PROD48"/>
    <s v="STORE9"/>
    <n v="1"/>
    <n v="841.53"/>
    <n v="0.15"/>
    <x v="0"/>
    <n v="841.38"/>
    <x v="299"/>
    <n v="29"/>
    <x v="0"/>
    <x v="297"/>
    <s v="Oregon"/>
    <s v="USA"/>
    <x v="70"/>
    <x v="1"/>
    <x v="11"/>
    <s v="Byrd, Stewart and Valdez"/>
    <n v="177.98"/>
    <n v="103"/>
    <x v="11"/>
    <x v="2"/>
    <s v="East Johnstad"/>
    <s v="Flagship"/>
  </r>
  <r>
    <s v="SALE1931"/>
    <x v="680"/>
    <s v="CUST1424"/>
    <s v="PROD83"/>
    <s v="STORE17"/>
    <n v="3"/>
    <n v="63.36"/>
    <n v="0.28999999999999998"/>
    <x v="2"/>
    <n v="189.79"/>
    <x v="160"/>
    <n v="53"/>
    <x v="0"/>
    <x v="160"/>
    <s v="North Carolina"/>
    <s v="USA"/>
    <x v="50"/>
    <x v="2"/>
    <x v="18"/>
    <s v="Butler Group"/>
    <n v="254.04361702127662"/>
    <n v="159"/>
    <x v="1"/>
    <x v="0"/>
    <s v="Bensonhaven"/>
    <s v="Flagship"/>
  </r>
  <r>
    <s v="SALE1932"/>
    <x v="640"/>
    <s v="CUST1496"/>
    <s v="PROD78"/>
    <s v="STORE8"/>
    <n v="2"/>
    <n v="552.49"/>
    <n v="0.1"/>
    <x v="0"/>
    <n v="1104.8800000000001"/>
    <x v="110"/>
    <n v="56"/>
    <x v="0"/>
    <x v="110"/>
    <s v="Ohio"/>
    <s v="USA"/>
    <x v="36"/>
    <x v="3"/>
    <x v="6"/>
    <s v="Hernandez Inc"/>
    <n v="325.26"/>
    <n v="400"/>
    <x v="2"/>
    <x v="1"/>
    <s v="Thompsonborough"/>
    <s v="Online"/>
  </r>
  <r>
    <s v="SALE1933"/>
    <x v="554"/>
    <s v="CUST1236"/>
    <s v="PROD24"/>
    <s v="STORE6"/>
    <n v="3"/>
    <n v="447.38"/>
    <n v="0.03"/>
    <x v="0"/>
    <n v="1342.11"/>
    <x v="469"/>
    <n v="42"/>
    <x v="1"/>
    <x v="457"/>
    <s v="Virginia"/>
    <s v="USA"/>
    <x v="10"/>
    <x v="0"/>
    <x v="9"/>
    <s v="Cook Ltd"/>
    <n v="166.06"/>
    <n v="340"/>
    <x v="16"/>
    <x v="3"/>
    <s v="Port Josephberg"/>
    <s v="Online"/>
  </r>
  <r>
    <s v="SALE1934"/>
    <x v="400"/>
    <s v="CUST1450"/>
    <s v="PROD73"/>
    <s v="STORE19"/>
    <n v="1"/>
    <n v="727.7"/>
    <n v="0.21"/>
    <x v="2"/>
    <n v="727.49"/>
    <x v="455"/>
    <n v="59"/>
    <x v="0"/>
    <x v="445"/>
    <s v="Nebraska"/>
    <s v="USA"/>
    <x v="78"/>
    <x v="0"/>
    <x v="0"/>
    <s v="French Ltd"/>
    <n v="107.06"/>
    <n v="359"/>
    <x v="12"/>
    <x v="3"/>
    <s v="Vasquezborough"/>
    <s v="Online"/>
  </r>
  <r>
    <s v="SALE1935"/>
    <x v="619"/>
    <s v="CUST1436"/>
    <s v="PROD51"/>
    <s v="STORE7"/>
    <n v="4"/>
    <n v="581.34"/>
    <n v="0.08"/>
    <x v="0"/>
    <n v="2325.2800000000002"/>
    <x v="437"/>
    <n v="61"/>
    <x v="0"/>
    <x v="428"/>
    <s v="South Dakota"/>
    <s v="USA"/>
    <x v="69"/>
    <x v="1"/>
    <x v="11"/>
    <s v="Bautista, Green and Hale"/>
    <n v="88.49"/>
    <n v="246"/>
    <x v="4"/>
    <x v="2"/>
    <s v="Williamsfurt"/>
    <s v="Online"/>
  </r>
  <r>
    <s v="SALE1936"/>
    <x v="376"/>
    <s v="CUST1096"/>
    <s v="PROD66"/>
    <s v="STORE1"/>
    <n v="1"/>
    <n v="338.83"/>
    <n v="0.19"/>
    <x v="1"/>
    <n v="338.64"/>
    <x v="180"/>
    <n v="30"/>
    <x v="1"/>
    <x v="180"/>
    <s v="Louisiana"/>
    <s v="USA"/>
    <x v="73"/>
    <x v="2"/>
    <x v="4"/>
    <s v="Torres, Spencer and Potter"/>
    <n v="340.39"/>
    <n v="177"/>
    <x v="8"/>
    <x v="0"/>
    <s v="Danielmouth"/>
    <s v="Flagship"/>
  </r>
  <r>
    <s v="SALE1937"/>
    <x v="493"/>
    <s v="CUST1285"/>
    <s v="PROD49"/>
    <s v="STORE13"/>
    <n v="4"/>
    <n v="568.80999999999995"/>
    <n v="0.25"/>
    <x v="0"/>
    <n v="2274.9899999999998"/>
    <x v="378"/>
    <n v="46"/>
    <x v="1"/>
    <x v="371"/>
    <s v="Massachusetts"/>
    <s v="USA"/>
    <x v="2"/>
    <x v="2"/>
    <x v="2"/>
    <s v="Sullivan and Sons"/>
    <n v="43.29"/>
    <n v="267"/>
    <x v="13"/>
    <x v="3"/>
    <s v="Johnsonville"/>
    <s v="Flagship"/>
  </r>
  <r>
    <s v="SALE1938"/>
    <x v="48"/>
    <s v="CUST1375"/>
    <s v="PROD61"/>
    <s v="STORE17"/>
    <n v="2"/>
    <n v="352.63"/>
    <n v="0.15"/>
    <x v="1"/>
    <n v="705.11"/>
    <x v="444"/>
    <n v="26"/>
    <x v="0"/>
    <x v="435"/>
    <s v="Minnesota"/>
    <s v="USA"/>
    <x v="86"/>
    <x v="0"/>
    <x v="20"/>
    <s v="Lopez LLC"/>
    <n v="103.45"/>
    <n v="465"/>
    <x v="1"/>
    <x v="0"/>
    <s v="Bensonhaven"/>
    <s v="Flagship"/>
  </r>
  <r>
    <s v="SALE1939"/>
    <x v="408"/>
    <s v="CUST1156"/>
    <s v="PROD96"/>
    <s v="STORE13"/>
    <n v="2"/>
    <n v="629.86"/>
    <n v="0.15"/>
    <x v="1"/>
    <n v="1259.57"/>
    <x v="306"/>
    <n v="46"/>
    <x v="0"/>
    <x v="303"/>
    <s v="North Dakota"/>
    <s v="USA"/>
    <x v="99"/>
    <x v="4"/>
    <x v="21"/>
    <s v="Phillips and Sons"/>
    <n v="358.47"/>
    <n v="143"/>
    <x v="13"/>
    <x v="3"/>
    <s v="Johnsonville"/>
    <s v="Flagship"/>
  </r>
  <r>
    <s v="SALE1940"/>
    <x v="376"/>
    <s v="CUST1493"/>
    <s v="PROD98"/>
    <s v="STORE3"/>
    <n v="3"/>
    <n v="212.08"/>
    <n v="7.0000000000000007E-2"/>
    <x v="0"/>
    <n v="636.16999999999996"/>
    <x v="4"/>
    <n v="28"/>
    <x v="0"/>
    <x v="4"/>
    <s v="Alabama"/>
    <s v="USA"/>
    <x v="24"/>
    <x v="1"/>
    <x v="1"/>
    <s v="Flores-King"/>
    <n v="431.67"/>
    <n v="73"/>
    <x v="0"/>
    <x v="0"/>
    <s v="Hoodberg"/>
    <s v="Outlet"/>
  </r>
  <r>
    <s v="SALE1941"/>
    <x v="424"/>
    <s v="CUST1161"/>
    <s v="PROD57"/>
    <s v="STORE2"/>
    <n v="3"/>
    <n v="878.62"/>
    <n v="0.05"/>
    <x v="1"/>
    <n v="2635.81"/>
    <x v="260"/>
    <n v="18"/>
    <x v="1"/>
    <x v="259"/>
    <s v="Arizona"/>
    <s v="USA"/>
    <x v="71"/>
    <x v="0"/>
    <x v="13"/>
    <s v="Atkinson, Camacho and Oliver"/>
    <n v="30.62"/>
    <n v="138"/>
    <x v="17"/>
    <x v="2"/>
    <s v="North Nancyview"/>
    <s v="Outlet"/>
  </r>
  <r>
    <s v="SALE1942"/>
    <x v="252"/>
    <s v="CUST1261"/>
    <s v="PROD80"/>
    <s v="STORE10"/>
    <n v="4"/>
    <n v="87.83"/>
    <n v="0.23"/>
    <x v="1"/>
    <n v="351.09"/>
    <x v="319"/>
    <n v="27"/>
    <x v="1"/>
    <x v="316"/>
    <s v="Oregon"/>
    <s v="USA"/>
    <x v="61"/>
    <x v="3"/>
    <x v="8"/>
    <s v="Allison Ltd"/>
    <n v="143.43"/>
    <n v="58"/>
    <x v="15"/>
    <x v="3"/>
    <s v="East Davidville"/>
    <s v="Online"/>
  </r>
  <r>
    <s v="SALE1943"/>
    <x v="631"/>
    <s v="CUST1275"/>
    <s v="PROD56"/>
    <s v="STORE9"/>
    <n v="3"/>
    <n v="442.64"/>
    <n v="0.15"/>
    <x v="2"/>
    <n v="1327.77"/>
    <x v="184"/>
    <n v="22"/>
    <x v="0"/>
    <x v="184"/>
    <s v="Kentucky"/>
    <s v="USA"/>
    <x v="6"/>
    <x v="3"/>
    <x v="6"/>
    <s v="Hernandez, Kennedy and Porter"/>
    <n v="461.47"/>
    <n v="190"/>
    <x v="11"/>
    <x v="2"/>
    <s v="East Johnstad"/>
    <s v="Flagship"/>
  </r>
  <r>
    <s v="SALE1944"/>
    <x v="156"/>
    <s v="CUST1093"/>
    <s v="PROD38"/>
    <s v="STORE2"/>
    <n v="3"/>
    <n v="410.04"/>
    <n v="0.09"/>
    <x v="2"/>
    <n v="1230.0300000000002"/>
    <x v="125"/>
    <n v="28"/>
    <x v="1"/>
    <x v="125"/>
    <s v="South Carolina"/>
    <s v="USA"/>
    <x v="48"/>
    <x v="0"/>
    <x v="9"/>
    <s v="Sims-Smith"/>
    <n v="135.61000000000001"/>
    <n v="394"/>
    <x v="17"/>
    <x v="2"/>
    <s v="North Nancyview"/>
    <s v="Outlet"/>
  </r>
  <r>
    <s v="SALE1945"/>
    <x v="343"/>
    <s v="CUST1133"/>
    <s v="PROD94"/>
    <s v="STORE17"/>
    <n v="1"/>
    <n v="355.31"/>
    <n v="0.27"/>
    <x v="0"/>
    <n v="355.04"/>
    <x v="243"/>
    <n v="62"/>
    <x v="1"/>
    <x v="242"/>
    <s v="Florida"/>
    <s v="USA"/>
    <x v="32"/>
    <x v="2"/>
    <x v="18"/>
    <s v="Hoffman-Williams"/>
    <n v="358.47"/>
    <n v="213"/>
    <x v="1"/>
    <x v="0"/>
    <s v="Bensonhaven"/>
    <s v="Flagship"/>
  </r>
  <r>
    <s v="SALE1946"/>
    <x v="48"/>
    <s v="CUST1376"/>
    <s v="PROD9"/>
    <s v="STORE13"/>
    <n v="4"/>
    <n v="243.13"/>
    <n v="0.25"/>
    <x v="2"/>
    <n v="972.27"/>
    <x v="363"/>
    <n v="30"/>
    <x v="0"/>
    <x v="357"/>
    <s v="Connecticut"/>
    <s v="USA"/>
    <x v="93"/>
    <x v="0"/>
    <x v="13"/>
    <s v="Hill PLC"/>
    <n v="495.72"/>
    <n v="323"/>
    <x v="13"/>
    <x v="3"/>
    <s v="Johnsonville"/>
    <s v="Flagship"/>
  </r>
  <r>
    <s v="SALE1947"/>
    <x v="339"/>
    <s v="CUST1229"/>
    <s v="PROD59"/>
    <s v="STORE11"/>
    <n v="2"/>
    <n v="410.63"/>
    <n v="0.28000000000000003"/>
    <x v="2"/>
    <n v="820.98"/>
    <x v="294"/>
    <n v="32"/>
    <x v="1"/>
    <x v="292"/>
    <s v="Maryland"/>
    <s v="USA"/>
    <x v="4"/>
    <x v="2"/>
    <x v="4"/>
    <s v="Cline-Mccarthy"/>
    <n v="17.309999999999999"/>
    <n v="399"/>
    <x v="19"/>
    <x v="2"/>
    <s v="Lake Michael"/>
    <s v="Online"/>
  </r>
  <r>
    <s v="SALE1948"/>
    <x v="655"/>
    <s v="CUST1425"/>
    <s v="PROD94"/>
    <s v="STORE10"/>
    <n v="4"/>
    <n v="101.25"/>
    <n v="0.16"/>
    <x v="1"/>
    <n v="404.84"/>
    <x v="351"/>
    <n v="40"/>
    <x v="0"/>
    <x v="346"/>
    <s v="Utah"/>
    <s v="USA"/>
    <x v="32"/>
    <x v="2"/>
    <x v="18"/>
    <s v="Hoffman-Williams"/>
    <n v="358.47"/>
    <n v="213"/>
    <x v="15"/>
    <x v="3"/>
    <s v="East Davidville"/>
    <s v="Online"/>
  </r>
  <r>
    <s v="SALE1949"/>
    <x v="445"/>
    <s v="CUST1226"/>
    <s v="PROD7"/>
    <s v="STORE17"/>
    <n v="4"/>
    <n v="716.39"/>
    <n v="0.03"/>
    <x v="1"/>
    <n v="2865.5299999999997"/>
    <x v="471"/>
    <n v="54"/>
    <x v="0"/>
    <x v="327"/>
    <s v="Alaska"/>
    <s v="USA"/>
    <x v="84"/>
    <x v="3"/>
    <x v="16"/>
    <s v="Harrell LLC"/>
    <n v="218.86"/>
    <n v="170"/>
    <x v="1"/>
    <x v="0"/>
    <s v="Bensonhaven"/>
    <s v="Flagship"/>
  </r>
  <r>
    <s v="SALE1950"/>
    <x v="331"/>
    <s v="CUST1094"/>
    <s v="PROD73"/>
    <s v="STORE1"/>
    <n v="1"/>
    <n v="721.74"/>
    <n v="0.24"/>
    <x v="1"/>
    <n v="721.5"/>
    <x v="18"/>
    <n v="43"/>
    <x v="1"/>
    <x v="18"/>
    <s v="Nevada"/>
    <s v="USA"/>
    <x v="78"/>
    <x v="0"/>
    <x v="0"/>
    <s v="French Ltd"/>
    <n v="107.06"/>
    <n v="359"/>
    <x v="8"/>
    <x v="0"/>
    <s v="Danielmouth"/>
    <s v="Flagship"/>
  </r>
  <r>
    <s v="SALE1951"/>
    <x v="404"/>
    <s v="CUST1054"/>
    <s v="PROD62"/>
    <s v="STORE11"/>
    <n v="2"/>
    <n v="527.91"/>
    <n v="0.02"/>
    <x v="0"/>
    <n v="1055.8"/>
    <x v="75"/>
    <n v="24"/>
    <x v="0"/>
    <x v="76"/>
    <s v="Oklahoma"/>
    <s v="USA"/>
    <x v="85"/>
    <x v="1"/>
    <x v="3"/>
    <s v="Murray, Gould and Ware"/>
    <n v="86.42"/>
    <n v="222"/>
    <x v="19"/>
    <x v="2"/>
    <s v="Lake Michael"/>
    <s v="Online"/>
  </r>
  <r>
    <s v="SALE1952"/>
    <x v="492"/>
    <s v="CUST1319"/>
    <s v="PROD52"/>
    <s v="STORE13"/>
    <n v="2"/>
    <n v="945.92"/>
    <n v="0.19"/>
    <x v="2"/>
    <n v="1891.6499999999999"/>
    <x v="132"/>
    <n v="54"/>
    <x v="0"/>
    <x v="132"/>
    <s v="Mississippi"/>
    <s v="USA"/>
    <x v="40"/>
    <x v="0"/>
    <x v="0"/>
    <s v="Harris Inc"/>
    <n v="212.26"/>
    <n v="82"/>
    <x v="13"/>
    <x v="3"/>
    <s v="Johnsonville"/>
    <s v="Flagship"/>
  </r>
  <r>
    <s v="SALE1953"/>
    <x v="208"/>
    <s v="CUST1081"/>
    <s v="PROD56"/>
    <s v="STORE17"/>
    <n v="2"/>
    <n v="981.35"/>
    <n v="0.16"/>
    <x v="1"/>
    <n v="1962.54"/>
    <x v="149"/>
    <n v="34"/>
    <x v="1"/>
    <x v="149"/>
    <s v="Arizona"/>
    <s v="USA"/>
    <x v="6"/>
    <x v="3"/>
    <x v="6"/>
    <s v="Hernandez, Kennedy and Porter"/>
    <n v="461.47"/>
    <n v="190"/>
    <x v="1"/>
    <x v="0"/>
    <s v="Bensonhaven"/>
    <s v="Flagship"/>
  </r>
  <r>
    <s v="SALE1954"/>
    <x v="641"/>
    <s v="CUST1223"/>
    <s v="PROD59"/>
    <s v="STORE3"/>
    <n v="1"/>
    <n v="913.99"/>
    <n v="0.14000000000000001"/>
    <x v="0"/>
    <n v="913.85"/>
    <x v="305"/>
    <n v="50"/>
    <x v="0"/>
    <x v="302"/>
    <s v="Iowa"/>
    <s v="USA"/>
    <x v="4"/>
    <x v="2"/>
    <x v="4"/>
    <s v="Cline-Mccarthy"/>
    <n v="17.309999999999999"/>
    <n v="399"/>
    <x v="0"/>
    <x v="0"/>
    <s v="Hoodberg"/>
    <s v="Outlet"/>
  </r>
  <r>
    <s v="SALE1955"/>
    <x v="198"/>
    <s v="CUST1011"/>
    <s v="PROD66"/>
    <s v="STORE8"/>
    <n v="4"/>
    <n v="270.69"/>
    <n v="0.18"/>
    <x v="1"/>
    <n v="1082.58"/>
    <x v="309"/>
    <n v="28"/>
    <x v="1"/>
    <x v="306"/>
    <s v="New York"/>
    <s v="USA"/>
    <x v="73"/>
    <x v="2"/>
    <x v="4"/>
    <s v="Torres, Spencer and Potter"/>
    <n v="340.39"/>
    <n v="177"/>
    <x v="2"/>
    <x v="1"/>
    <s v="Thompsonborough"/>
    <s v="Online"/>
  </r>
  <r>
    <s v="SALE1956"/>
    <x v="456"/>
    <s v="CUST1161"/>
    <s v="PROD77"/>
    <s v="STORE6"/>
    <n v="3"/>
    <n v="998.58"/>
    <n v="0.02"/>
    <x v="0"/>
    <n v="2995.7200000000003"/>
    <x v="260"/>
    <n v="18"/>
    <x v="1"/>
    <x v="259"/>
    <s v="Arizona"/>
    <s v="USA"/>
    <x v="25"/>
    <x v="1"/>
    <x v="5"/>
    <s v="White, Reeves and Woods"/>
    <n v="480.9"/>
    <n v="104"/>
    <x v="16"/>
    <x v="3"/>
    <s v="Port Josephberg"/>
    <s v="Online"/>
  </r>
  <r>
    <s v="SALE1957"/>
    <x v="330"/>
    <s v="CUST1456"/>
    <s v="PROD37"/>
    <s v="STORE9"/>
    <n v="3"/>
    <n v="765.12"/>
    <n v="0.18"/>
    <x v="0"/>
    <n v="2295.1800000000003"/>
    <x v="374"/>
    <n v="59"/>
    <x v="1"/>
    <x v="367"/>
    <s v="Arkansas"/>
    <s v="USA"/>
    <x v="92"/>
    <x v="4"/>
    <x v="15"/>
    <s v="Hogan-Lee"/>
    <n v="353.47"/>
    <n v="214"/>
    <x v="11"/>
    <x v="2"/>
    <s v="East Johnstad"/>
    <s v="Flagship"/>
  </r>
  <r>
    <s v="SALE1958"/>
    <x v="592"/>
    <s v="CUST1072"/>
    <s v="PROD64"/>
    <s v="STORE19"/>
    <n v="3"/>
    <n v="449.99"/>
    <n v="0.17"/>
    <x v="2"/>
    <n v="1349.8"/>
    <x v="39"/>
    <n v="39"/>
    <x v="1"/>
    <x v="39"/>
    <s v="Iowa"/>
    <s v="USA"/>
    <x v="91"/>
    <x v="2"/>
    <x v="19"/>
    <s v="Zhang Inc"/>
    <n v="299.11"/>
    <n v="118"/>
    <x v="12"/>
    <x v="3"/>
    <s v="Vasquezborough"/>
    <s v="Online"/>
  </r>
  <r>
    <s v="SALE1959"/>
    <x v="236"/>
    <s v="CUST1252"/>
    <s v="PROD43"/>
    <s v="STORE11"/>
    <n v="2"/>
    <n v="249.02"/>
    <n v="0.01"/>
    <x v="2"/>
    <n v="498.03000000000003"/>
    <x v="485"/>
    <n v="26"/>
    <x v="0"/>
    <x v="472"/>
    <s v="South Dakota"/>
    <s v="USA"/>
    <x v="19"/>
    <x v="1"/>
    <x v="3"/>
    <s v="Robinson Inc"/>
    <n v="253.33"/>
    <n v="266"/>
    <x v="19"/>
    <x v="2"/>
    <s v="Lake Michael"/>
    <s v="Online"/>
  </r>
  <r>
    <s v="SALE1960"/>
    <x v="146"/>
    <s v="CUST1137"/>
    <s v="PROD57"/>
    <s v="STORE19"/>
    <n v="3"/>
    <n v="223.64"/>
    <n v="0.05"/>
    <x v="0"/>
    <n v="670.87"/>
    <x v="486"/>
    <n v="55"/>
    <x v="1"/>
    <x v="473"/>
    <s v="Ohio"/>
    <s v="USA"/>
    <x v="71"/>
    <x v="0"/>
    <x v="13"/>
    <s v="Atkinson, Camacho and Oliver"/>
    <n v="30.62"/>
    <n v="138"/>
    <x v="12"/>
    <x v="3"/>
    <s v="Vasquezborough"/>
    <s v="Online"/>
  </r>
  <r>
    <s v="SALE1961"/>
    <x v="642"/>
    <s v="CUST1106"/>
    <s v="PROD24"/>
    <s v="STORE4"/>
    <n v="2"/>
    <n v="92.94"/>
    <n v="0.12"/>
    <x v="0"/>
    <n v="185.76"/>
    <x v="474"/>
    <n v="53"/>
    <x v="1"/>
    <x v="461"/>
    <s v="Rhode Island"/>
    <s v="USA"/>
    <x v="10"/>
    <x v="0"/>
    <x v="9"/>
    <s v="Cook Ltd"/>
    <n v="166.06"/>
    <n v="340"/>
    <x v="5"/>
    <x v="2"/>
    <s v="Port Sharon"/>
    <s v="Online"/>
  </r>
  <r>
    <s v="SALE1962"/>
    <x v="410"/>
    <s v="CUST1361"/>
    <s v="PROD16"/>
    <s v="STORE2"/>
    <n v="4"/>
    <n v="268.3"/>
    <n v="0.02"/>
    <x v="2"/>
    <n v="1073.18"/>
    <x v="445"/>
    <n v="64"/>
    <x v="0"/>
    <x v="436"/>
    <s v="Indiana"/>
    <s v="USA"/>
    <x v="30"/>
    <x v="2"/>
    <x v="17"/>
    <s v="Erickson-Green"/>
    <n v="337.42"/>
    <n v="256"/>
    <x v="17"/>
    <x v="2"/>
    <s v="North Nancyview"/>
    <s v="Outlet"/>
  </r>
  <r>
    <s v="SALE1963"/>
    <x v="505"/>
    <s v="CUST1442"/>
    <s v="PROD59"/>
    <s v="STORE19"/>
    <n v="4"/>
    <n v="835.61"/>
    <n v="0.03"/>
    <x v="0"/>
    <n v="3342.41"/>
    <x v="172"/>
    <n v="42"/>
    <x v="1"/>
    <x v="172"/>
    <s v="Oregon"/>
    <s v="USA"/>
    <x v="4"/>
    <x v="2"/>
    <x v="4"/>
    <s v="Cline-Mccarthy"/>
    <n v="17.309999999999999"/>
    <n v="399"/>
    <x v="12"/>
    <x v="3"/>
    <s v="Vasquezborough"/>
    <s v="Online"/>
  </r>
  <r>
    <s v="SALE1964"/>
    <x v="111"/>
    <s v="CUST1382"/>
    <s v="PROD68"/>
    <s v="STORE5"/>
    <n v="3"/>
    <n v="120.97"/>
    <n v="0.11"/>
    <x v="0"/>
    <n v="362.79999999999995"/>
    <x v="156"/>
    <n v="20"/>
    <x v="1"/>
    <x v="156"/>
    <s v="California"/>
    <s v="USA"/>
    <x v="88"/>
    <x v="3"/>
    <x v="22"/>
    <s v="Wolfe, Ross and Hester"/>
    <n v="243.7"/>
    <n v="130"/>
    <x v="3"/>
    <x v="0"/>
    <s v="New Michaelchester"/>
    <s v="Outlet"/>
  </r>
  <r>
    <s v="SALE1965"/>
    <x v="557"/>
    <s v="CUST1030"/>
    <s v="PROD40"/>
    <s v="STORE9"/>
    <n v="2"/>
    <n v="26.36"/>
    <n v="0.03"/>
    <x v="2"/>
    <n v="52.69"/>
    <x v="452"/>
    <n v="64"/>
    <x v="1"/>
    <x v="443"/>
    <s v="Pennsylvania"/>
    <s v="USA"/>
    <x v="43"/>
    <x v="1"/>
    <x v="1"/>
    <s v="Taylor-Hart"/>
    <n v="38.520000000000003"/>
    <n v="378"/>
    <x v="11"/>
    <x v="2"/>
    <s v="East Johnstad"/>
    <s v="Flagship"/>
  </r>
  <r>
    <s v="SALE1966"/>
    <x v="377"/>
    <s v="CUST1033"/>
    <s v="PROD77"/>
    <s v="STORE6"/>
    <n v="1"/>
    <n v="918.87"/>
    <n v="0.11"/>
    <x v="1"/>
    <n v="918.76"/>
    <x v="152"/>
    <n v="25"/>
    <x v="0"/>
    <x v="152"/>
    <s v="Oklahoma"/>
    <s v="USA"/>
    <x v="25"/>
    <x v="1"/>
    <x v="5"/>
    <s v="White, Reeves and Woods"/>
    <n v="480.9"/>
    <n v="104"/>
    <x v="16"/>
    <x v="3"/>
    <s v="Port Josephberg"/>
    <s v="Online"/>
  </r>
  <r>
    <s v="SALE1967"/>
    <x v="473"/>
    <s v="CUST1031"/>
    <s v="PROD67"/>
    <s v="STORE11"/>
    <n v="2"/>
    <n v="924.73"/>
    <n v="0.28999999999999998"/>
    <x v="1"/>
    <n v="1849.17"/>
    <x v="188"/>
    <n v="41"/>
    <x v="0"/>
    <x v="188"/>
    <s v="Oregon"/>
    <s v="USA"/>
    <x v="22"/>
    <x v="1"/>
    <x v="11"/>
    <s v="Flores-Davis"/>
    <n v="349.17"/>
    <n v="476"/>
    <x v="19"/>
    <x v="2"/>
    <s v="Lake Michael"/>
    <s v="Online"/>
  </r>
  <r>
    <s v="SALE1968"/>
    <x v="439"/>
    <s v="CUST1021"/>
    <s v="PROD12"/>
    <s v="STORE10"/>
    <n v="3"/>
    <n v="195.31"/>
    <n v="0.13"/>
    <x v="2"/>
    <n v="585.80000000000007"/>
    <x v="458"/>
    <n v="36"/>
    <x v="1"/>
    <x v="447"/>
    <s v="Oklahoma"/>
    <s v="USA"/>
    <x v="21"/>
    <x v="2"/>
    <x v="4"/>
    <s v="Rice LLC"/>
    <n v="115.82"/>
    <n v="460"/>
    <x v="15"/>
    <x v="3"/>
    <s v="East Davidville"/>
    <s v="Online"/>
  </r>
  <r>
    <s v="SALE1969"/>
    <x v="376"/>
    <s v="CUST1142"/>
    <s v="PROD38"/>
    <s v="STORE8"/>
    <n v="1"/>
    <n v="91.38"/>
    <n v="0.14000000000000001"/>
    <x v="0"/>
    <n v="91.24"/>
    <x v="48"/>
    <n v="37"/>
    <x v="0"/>
    <x v="48"/>
    <s v="Montana"/>
    <s v="USA"/>
    <x v="48"/>
    <x v="0"/>
    <x v="9"/>
    <s v="Sims-Smith"/>
    <n v="135.61000000000001"/>
    <n v="394"/>
    <x v="2"/>
    <x v="1"/>
    <s v="Thompsonborough"/>
    <s v="Online"/>
  </r>
  <r>
    <s v="SALE1970"/>
    <x v="681"/>
    <s v="CUST1483"/>
    <s v="PROD86"/>
    <s v="STORE11"/>
    <n v="2"/>
    <n v="494.35"/>
    <n v="0.1"/>
    <x v="0"/>
    <n v="988.6"/>
    <x v="0"/>
    <n v="48"/>
    <x v="0"/>
    <x v="60"/>
    <s v="Nevada"/>
    <s v="USA"/>
    <x v="56"/>
    <x v="3"/>
    <x v="8"/>
    <s v="Taylor, Dodson and Johnston"/>
    <n v="176.07"/>
    <n v="82"/>
    <x v="19"/>
    <x v="2"/>
    <s v="Lake Michael"/>
    <s v="Online"/>
  </r>
  <r>
    <s v="SALE1971"/>
    <x v="85"/>
    <s v="CUST1255"/>
    <s v="PROD24"/>
    <s v="STORE10"/>
    <n v="1"/>
    <n v="412.2"/>
    <n v="0.11"/>
    <x v="0"/>
    <n v="412.09"/>
    <x v="57"/>
    <n v="21"/>
    <x v="0"/>
    <x v="57"/>
    <s v="Ohio"/>
    <s v="USA"/>
    <x v="10"/>
    <x v="0"/>
    <x v="9"/>
    <s v="Cook Ltd"/>
    <n v="166.06"/>
    <n v="340"/>
    <x v="15"/>
    <x v="3"/>
    <s v="East Davidville"/>
    <s v="Online"/>
  </r>
  <r>
    <s v="SALE1972"/>
    <x v="23"/>
    <s v="CUST1394"/>
    <s v="PROD79"/>
    <s v="STORE16"/>
    <n v="1"/>
    <n v="650.47"/>
    <n v="0.13"/>
    <x v="1"/>
    <n v="650.34"/>
    <x v="133"/>
    <n v="43"/>
    <x v="1"/>
    <x v="133"/>
    <s v="Connecticut"/>
    <s v="USA"/>
    <x v="29"/>
    <x v="3"/>
    <x v="16"/>
    <s v="Ramirez-Hanson"/>
    <n v="228.53"/>
    <n v="469"/>
    <x v="9"/>
    <x v="1"/>
    <s v="New Jimmymouth"/>
    <s v="Flagship"/>
  </r>
  <r>
    <s v="SALE1973"/>
    <x v="386"/>
    <s v="CUST1155"/>
    <s v="PROD14"/>
    <s v="STORE12"/>
    <n v="1"/>
    <n v="68.209999999999994"/>
    <n v="0.05"/>
    <x v="1"/>
    <n v="68.16"/>
    <x v="438"/>
    <n v="60"/>
    <x v="1"/>
    <x v="429"/>
    <s v="Iowa"/>
    <s v="USA"/>
    <x v="66"/>
    <x v="3"/>
    <x v="6"/>
    <s v="Luna, Anderson and Bowman"/>
    <n v="48.01"/>
    <n v="439"/>
    <x v="18"/>
    <x v="0"/>
    <s v="Sabrinatown"/>
    <s v="Online"/>
  </r>
  <r>
    <s v="SALE1974"/>
    <x v="115"/>
    <s v="CUST1135"/>
    <s v="PROD53"/>
    <s v="STORE7"/>
    <n v="2"/>
    <n v="842.89"/>
    <n v="0.25"/>
    <x v="2"/>
    <n v="1685.53"/>
    <x v="162"/>
    <n v="33"/>
    <x v="1"/>
    <x v="162"/>
    <s v="Michigan"/>
    <s v="USA"/>
    <x v="27"/>
    <x v="4"/>
    <x v="14"/>
    <s v="Hamilton, Woods and Walker"/>
    <n v="386.56"/>
    <n v="125"/>
    <x v="4"/>
    <x v="2"/>
    <s v="Williamsfurt"/>
    <s v="Online"/>
  </r>
  <r>
    <s v="SALE1975"/>
    <x v="155"/>
    <s v="CUST1300"/>
    <s v="PROD5"/>
    <s v="STORE4"/>
    <n v="2"/>
    <n v="227.95"/>
    <n v="0.24"/>
    <x v="2"/>
    <n v="455.65999999999997"/>
    <x v="299"/>
    <n v="29"/>
    <x v="0"/>
    <x v="297"/>
    <s v="Oregon"/>
    <s v="USA"/>
    <x v="23"/>
    <x v="4"/>
    <x v="11"/>
    <s v="Baldwin, Garza and Gonzalez"/>
    <n v="261"/>
    <n v="59"/>
    <x v="5"/>
    <x v="2"/>
    <s v="Port Sharon"/>
    <s v="Online"/>
  </r>
  <r>
    <s v="SALE1976"/>
    <x v="432"/>
    <s v="CUST1192"/>
    <s v="PROD66"/>
    <s v="STORE12"/>
    <n v="3"/>
    <n v="685.97"/>
    <n v="0.24"/>
    <x v="1"/>
    <n v="2057.67"/>
    <x v="373"/>
    <n v="26"/>
    <x v="0"/>
    <x v="366"/>
    <s v="Idaho"/>
    <s v="USA"/>
    <x v="73"/>
    <x v="2"/>
    <x v="4"/>
    <s v="Torres, Spencer and Potter"/>
    <n v="340.39"/>
    <n v="177"/>
    <x v="18"/>
    <x v="0"/>
    <s v="Sabrinatown"/>
    <s v="Online"/>
  </r>
  <r>
    <s v="SALE1977"/>
    <x v="376"/>
    <s v="CUST1365"/>
    <s v="PROD29"/>
    <s v="STORE2"/>
    <n v="1"/>
    <n v="722.57"/>
    <n v="0.18"/>
    <x v="0"/>
    <n v="722.3900000000001"/>
    <x v="315"/>
    <n v="63"/>
    <x v="1"/>
    <x v="312"/>
    <s v="Alaska"/>
    <s v="USA"/>
    <x v="35"/>
    <x v="3"/>
    <x v="6"/>
    <s v="Hoffman Group"/>
    <n v="218.48"/>
    <n v="276"/>
    <x v="17"/>
    <x v="2"/>
    <s v="North Nancyview"/>
    <s v="Outlet"/>
  </r>
  <r>
    <s v="SALE1978"/>
    <x v="250"/>
    <s v="CUST1140"/>
    <s v="PROD35"/>
    <s v="STORE5"/>
    <n v="3"/>
    <n v="585.54999999999995"/>
    <n v="0.14000000000000001"/>
    <x v="2"/>
    <n v="1756.5099999999998"/>
    <x v="427"/>
    <n v="63"/>
    <x v="1"/>
    <x v="418"/>
    <s v="Pennsylvania"/>
    <s v="USA"/>
    <x v="68"/>
    <x v="3"/>
    <x v="16"/>
    <s v="Jones LLC"/>
    <n v="382.22"/>
    <n v="329"/>
    <x v="3"/>
    <x v="0"/>
    <s v="New Michaelchester"/>
    <s v="Outlet"/>
  </r>
  <r>
    <s v="SALE1979"/>
    <x v="193"/>
    <s v="CUST1309"/>
    <s v="PROD46"/>
    <s v="STORE13"/>
    <n v="2"/>
    <n v="635.80999999999995"/>
    <n v="0.13"/>
    <x v="1"/>
    <n v="1271.4899999999998"/>
    <x v="428"/>
    <n v="41"/>
    <x v="1"/>
    <x v="419"/>
    <s v="California"/>
    <s v="USA"/>
    <x v="54"/>
    <x v="4"/>
    <x v="21"/>
    <s v="Kelly, Smith and Perez"/>
    <n v="167.34"/>
    <n v="296"/>
    <x v="13"/>
    <x v="3"/>
    <s v="Johnsonville"/>
    <s v="Flagship"/>
  </r>
  <r>
    <s v="SALE1980"/>
    <x v="350"/>
    <s v="CUST1277"/>
    <s v="PROD14"/>
    <s v="STORE4"/>
    <n v="2"/>
    <n v="353.74"/>
    <n v="0.01"/>
    <x v="0"/>
    <n v="707.47"/>
    <x v="106"/>
    <n v="22"/>
    <x v="1"/>
    <x v="107"/>
    <s v="Colorado"/>
    <s v="USA"/>
    <x v="66"/>
    <x v="3"/>
    <x v="6"/>
    <s v="Luna, Anderson and Bowman"/>
    <n v="48.01"/>
    <n v="439"/>
    <x v="5"/>
    <x v="2"/>
    <s v="Port Sharon"/>
    <s v="Online"/>
  </r>
  <r>
    <s v="SALE1981"/>
    <x v="221"/>
    <s v="CUST1264"/>
    <s v="PROD36"/>
    <s v="STORE7"/>
    <n v="1"/>
    <n v="377.52"/>
    <n v="0.15"/>
    <x v="0"/>
    <n v="377.37"/>
    <x v="104"/>
    <n v="25"/>
    <x v="0"/>
    <x v="105"/>
    <s v="Wyoming"/>
    <s v="USA"/>
    <x v="14"/>
    <x v="4"/>
    <x v="12"/>
    <s v="Smith-Mills"/>
    <n v="223.43"/>
    <n v="154"/>
    <x v="4"/>
    <x v="2"/>
    <s v="Williamsfurt"/>
    <s v="Online"/>
  </r>
  <r>
    <s v="SALE1982"/>
    <x v="73"/>
    <s v="CUST1205"/>
    <s v="PROD68"/>
    <s v="STORE2"/>
    <n v="3"/>
    <n v="901.49"/>
    <n v="0"/>
    <x v="0"/>
    <n v="2704.4700000000003"/>
    <x v="295"/>
    <n v="44"/>
    <x v="1"/>
    <x v="293"/>
    <s v="New Jersey"/>
    <s v="USA"/>
    <x v="88"/>
    <x v="3"/>
    <x v="22"/>
    <s v="Wolfe, Ross and Hester"/>
    <n v="243.7"/>
    <n v="130"/>
    <x v="17"/>
    <x v="2"/>
    <s v="North Nancyview"/>
    <s v="Outlet"/>
  </r>
  <r>
    <s v="SALE1983"/>
    <x v="330"/>
    <s v="CUST1200"/>
    <s v="PROD30"/>
    <s v="STORE5"/>
    <n v="1"/>
    <n v="563.01"/>
    <n v="0.1"/>
    <x v="0"/>
    <n v="562.91"/>
    <x v="27"/>
    <n v="30"/>
    <x v="0"/>
    <x v="27"/>
    <s v="Maine"/>
    <s v="USA"/>
    <x v="37"/>
    <x v="3"/>
    <x v="8"/>
    <s v="Stevens, Fernandez and Martin"/>
    <n v="19.52"/>
    <n v="57"/>
    <x v="3"/>
    <x v="0"/>
    <s v="New Michaelchester"/>
    <s v="Outlet"/>
  </r>
  <r>
    <s v="SALE1984"/>
    <x v="425"/>
    <s v="CUST1052"/>
    <s v="PROD70"/>
    <s v="STORE6"/>
    <n v="4"/>
    <n v="167.25"/>
    <n v="0.11"/>
    <x v="0"/>
    <n v="668.89"/>
    <x v="404"/>
    <n v="55"/>
    <x v="0"/>
    <x v="395"/>
    <s v="Minnesota"/>
    <s v="USA"/>
    <x v="7"/>
    <x v="3"/>
    <x v="7"/>
    <s v="Duran Group"/>
    <n v="138.05000000000001"/>
    <n v="89"/>
    <x v="16"/>
    <x v="3"/>
    <s v="Port Josephberg"/>
    <s v="Online"/>
  </r>
  <r>
    <s v="SALE1985"/>
    <x v="365"/>
    <s v="CUST1454"/>
    <s v="PROD60"/>
    <s v="STORE18"/>
    <n v="3"/>
    <n v="345.43"/>
    <n v="0.08"/>
    <x v="2"/>
    <n v="1036.21"/>
    <x v="489"/>
    <n v="60"/>
    <x v="0"/>
    <x v="188"/>
    <s v="Oklahoma"/>
    <s v="USA"/>
    <x v="17"/>
    <x v="2"/>
    <x v="2"/>
    <s v="Gibson, Green and Lopez"/>
    <n v="482.75"/>
    <n v="444"/>
    <x v="14"/>
    <x v="3"/>
    <s v="East Stevechester"/>
    <s v="Flagship"/>
  </r>
  <r>
    <s v="SALE1986"/>
    <x v="209"/>
    <s v="CUST1308"/>
    <s v="PROD82"/>
    <s v="STORE9"/>
    <n v="4"/>
    <n v="752.48"/>
    <n v="0.23"/>
    <x v="0"/>
    <n v="3009.69"/>
    <x v="480"/>
    <n v="60"/>
    <x v="1"/>
    <x v="467"/>
    <s v="Iowa"/>
    <s v="USA"/>
    <x v="74"/>
    <x v="0"/>
    <x v="13"/>
    <s v="Reese-Watson"/>
    <n v="152.91999999999999"/>
    <n v="281"/>
    <x v="11"/>
    <x v="2"/>
    <s v="East Johnstad"/>
    <s v="Flagship"/>
  </r>
  <r>
    <s v="SALE1987"/>
    <x v="115"/>
    <s v="CUST1449"/>
    <s v="PROD57"/>
    <s v="STORE19"/>
    <n v="1"/>
    <n v="120.02"/>
    <n v="0.26"/>
    <x v="0"/>
    <n v="119.75999999999999"/>
    <x v="193"/>
    <n v="29"/>
    <x v="0"/>
    <x v="193"/>
    <s v="Ohio"/>
    <s v="USA"/>
    <x v="71"/>
    <x v="0"/>
    <x v="13"/>
    <s v="Atkinson, Camacho and Oliver"/>
    <n v="30.62"/>
    <n v="138"/>
    <x v="12"/>
    <x v="3"/>
    <s v="Vasquezborough"/>
    <s v="Online"/>
  </r>
  <r>
    <s v="SALE1988"/>
    <x v="669"/>
    <s v="CUST1323"/>
    <s v="PROD41"/>
    <s v="STORE8"/>
    <n v="3"/>
    <n v="146.71"/>
    <n v="0.28000000000000003"/>
    <x v="0"/>
    <n v="439.85"/>
    <x v="161"/>
    <n v="64"/>
    <x v="1"/>
    <x v="161"/>
    <s v="North Carolina"/>
    <s v="USA"/>
    <x v="89"/>
    <x v="0"/>
    <x v="13"/>
    <s v="Carroll, Long and Mendoza"/>
    <n v="313.26"/>
    <n v="369"/>
    <x v="2"/>
    <x v="1"/>
    <s v="Thompsonborough"/>
    <s v="Online"/>
  </r>
  <r>
    <s v="SALE1989"/>
    <x v="536"/>
    <s v="CUST1082"/>
    <s v="PROD64"/>
    <s v="STORE0"/>
    <n v="2"/>
    <n v="358.87"/>
    <n v="0.24"/>
    <x v="0"/>
    <n v="717.5"/>
    <x v="195"/>
    <n v="53"/>
    <x v="0"/>
    <x v="195"/>
    <s v="Florida"/>
    <s v="USA"/>
    <x v="91"/>
    <x v="2"/>
    <x v="19"/>
    <s v="Zhang Inc"/>
    <n v="299.11"/>
    <n v="118"/>
    <x v="6"/>
    <x v="3"/>
    <s v="Washingtonfurt"/>
    <s v="Flagship"/>
  </r>
  <r>
    <s v="SALE1990"/>
    <x v="441"/>
    <s v="CUST1241"/>
    <s v="PROD52"/>
    <s v="STORE3"/>
    <n v="4"/>
    <n v="212.75"/>
    <n v="0.11"/>
    <x v="2"/>
    <n v="850.89"/>
    <x v="253"/>
    <n v="31"/>
    <x v="0"/>
    <x v="252"/>
    <s v="Virginia"/>
    <s v="USA"/>
    <x v="40"/>
    <x v="0"/>
    <x v="0"/>
    <s v="Harris Inc"/>
    <n v="212.26"/>
    <n v="82"/>
    <x v="0"/>
    <x v="0"/>
    <s v="Hoodberg"/>
    <s v="Outlet"/>
  </r>
  <r>
    <s v="SALE1991"/>
    <x v="682"/>
    <s v="CUST1327"/>
    <s v="PROD45"/>
    <s v="STORE11"/>
    <n v="1"/>
    <n v="183.47"/>
    <n v="0.17"/>
    <x v="1"/>
    <n v="183.3"/>
    <x v="77"/>
    <n v="62"/>
    <x v="1"/>
    <x v="78"/>
    <s v="New York"/>
    <s v="USA"/>
    <x v="49"/>
    <x v="0"/>
    <x v="0"/>
    <s v="Bridges, Banks and Cummings"/>
    <n v="318.91000000000003"/>
    <n v="114"/>
    <x v="19"/>
    <x v="2"/>
    <s v="Lake Michael"/>
    <s v="Online"/>
  </r>
  <r>
    <s v="SALE1992"/>
    <x v="508"/>
    <s v="CUST1068"/>
    <s v="PROD89"/>
    <s v="STORE15"/>
    <n v="4"/>
    <n v="569.98"/>
    <n v="0.23"/>
    <x v="0"/>
    <n v="2279.69"/>
    <x v="126"/>
    <n v="24"/>
    <x v="1"/>
    <x v="126"/>
    <s v="Indiana"/>
    <s v="USA"/>
    <x v="41"/>
    <x v="2"/>
    <x v="19"/>
    <s v="Taylor-Elliott"/>
    <n v="183.04"/>
    <n v="457"/>
    <x v="10"/>
    <x v="0"/>
    <s v="East Jenniferstad"/>
    <s v="Flagship"/>
  </r>
  <r>
    <s v="SALE1993"/>
    <x v="113"/>
    <s v="CUST1472"/>
    <s v="PROD21"/>
    <s v="STORE12"/>
    <n v="3"/>
    <n v="984.12"/>
    <n v="0.27"/>
    <x v="0"/>
    <n v="2952.09"/>
    <x v="166"/>
    <n v="42"/>
    <x v="0"/>
    <x v="166"/>
    <s v="Massachusetts"/>
    <s v="USA"/>
    <x v="39"/>
    <x v="3"/>
    <x v="7"/>
    <s v="Gardner-Montes"/>
    <n v="123.46"/>
    <n v="76"/>
    <x v="18"/>
    <x v="0"/>
    <s v="Sabrinatown"/>
    <s v="Online"/>
  </r>
  <r>
    <s v="SALE1994"/>
    <x v="309"/>
    <s v="CUST1473"/>
    <s v="PROD84"/>
    <s v="STORE8"/>
    <n v="1"/>
    <n v="905.23"/>
    <n v="0"/>
    <x v="0"/>
    <n v="905.23"/>
    <x v="116"/>
    <n v="53"/>
    <x v="0"/>
    <x v="116"/>
    <s v="Wisconsin"/>
    <s v="USA"/>
    <x v="94"/>
    <x v="3"/>
    <x v="22"/>
    <s v="Collins-Stephenson"/>
    <n v="388.46"/>
    <n v="208"/>
    <x v="2"/>
    <x v="1"/>
    <s v="Thompsonborough"/>
    <s v="Online"/>
  </r>
  <r>
    <s v="SALE1995"/>
    <x v="39"/>
    <s v="CUST1186"/>
    <s v="PROD99"/>
    <s v="STORE19"/>
    <n v="3"/>
    <n v="112.77"/>
    <n v="0.19"/>
    <x v="0"/>
    <n v="338.12"/>
    <x v="24"/>
    <n v="53"/>
    <x v="0"/>
    <x v="24"/>
    <s v="Missouri"/>
    <s v="USA"/>
    <x v="8"/>
    <x v="3"/>
    <x v="8"/>
    <s v="Campbell Ltd"/>
    <n v="201.41"/>
    <n v="146"/>
    <x v="12"/>
    <x v="3"/>
    <s v="Vasquezborough"/>
    <s v="Online"/>
  </r>
  <r>
    <s v="SALE1996"/>
    <x v="218"/>
    <s v="CUST1161"/>
    <s v="PROD35"/>
    <s v="STORE8"/>
    <n v="3"/>
    <n v="875.99"/>
    <n v="0.09"/>
    <x v="1"/>
    <n v="2627.88"/>
    <x v="260"/>
    <n v="18"/>
    <x v="1"/>
    <x v="259"/>
    <s v="Arizona"/>
    <s v="USA"/>
    <x v="68"/>
    <x v="3"/>
    <x v="16"/>
    <s v="Jones LLC"/>
    <n v="382.22"/>
    <n v="329"/>
    <x v="2"/>
    <x v="1"/>
    <s v="Thompsonborough"/>
    <s v="Online"/>
  </r>
  <r>
    <s v="SALE1997"/>
    <x v="325"/>
    <s v="CUST1128"/>
    <s v="PROD89"/>
    <s v="STORE10"/>
    <n v="2"/>
    <n v="685.31"/>
    <n v="0.26"/>
    <x v="1"/>
    <n v="1370.36"/>
    <x v="146"/>
    <n v="45"/>
    <x v="0"/>
    <x v="146"/>
    <s v="Arkansas"/>
    <s v="USA"/>
    <x v="41"/>
    <x v="2"/>
    <x v="19"/>
    <s v="Taylor-Elliott"/>
    <n v="183.04"/>
    <n v="457"/>
    <x v="15"/>
    <x v="3"/>
    <s v="East Davidville"/>
    <s v="Online"/>
  </r>
  <r>
    <s v="SALE1998"/>
    <x v="48"/>
    <s v="CUST1052"/>
    <s v="PROD61"/>
    <s v="STORE11"/>
    <n v="3"/>
    <n v="945.37"/>
    <n v="0.05"/>
    <x v="0"/>
    <n v="2836.06"/>
    <x v="404"/>
    <n v="55"/>
    <x v="0"/>
    <x v="395"/>
    <s v="Minnesota"/>
    <s v="USA"/>
    <x v="86"/>
    <x v="0"/>
    <x v="20"/>
    <s v="Lopez LLC"/>
    <n v="103.45"/>
    <n v="465"/>
    <x v="19"/>
    <x v="2"/>
    <s v="Lake Michael"/>
    <s v="Online"/>
  </r>
  <r>
    <s v="SALE1999"/>
    <x v="157"/>
    <s v="CUST1023"/>
    <s v="PROD76"/>
    <s v="STORE19"/>
    <n v="3"/>
    <n v="68.45"/>
    <n v="0.17"/>
    <x v="1"/>
    <n v="205.18000000000004"/>
    <x v="192"/>
    <n v="52"/>
    <x v="1"/>
    <x v="192"/>
    <s v="Oregon"/>
    <s v="USA"/>
    <x v="3"/>
    <x v="1"/>
    <x v="3"/>
    <s v="Larson Ltd"/>
    <n v="392.89"/>
    <n v="320"/>
    <x v="12"/>
    <x v="3"/>
    <s v="Vasquezborough"/>
    <s v="Onlin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738045-5677-43DD-9CDF-ECC097A1AA3B}" name="PivotTable4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Category">
  <location ref="A3:B35" firstHeaderRow="1" firstDataRow="1" firstDataCol="1"/>
  <pivotFields count="29">
    <pivotField showAll="0"/>
    <pivotField numFmtId="14" showAll="0">
      <items count="684">
        <item x="64"/>
        <item x="98"/>
        <item x="34"/>
        <item x="592"/>
        <item x="30"/>
        <item x="47"/>
        <item x="188"/>
        <item x="320"/>
        <item x="608"/>
        <item x="383"/>
        <item x="389"/>
        <item x="183"/>
        <item x="189"/>
        <item x="174"/>
        <item x="541"/>
        <item x="365"/>
        <item x="636"/>
        <item x="602"/>
        <item x="444"/>
        <item x="305"/>
        <item x="610"/>
        <item x="163"/>
        <item x="409"/>
        <item x="653"/>
        <item x="353"/>
        <item x="565"/>
        <item x="269"/>
        <item x="41"/>
        <item x="495"/>
        <item x="463"/>
        <item x="313"/>
        <item x="514"/>
        <item x="7"/>
        <item x="394"/>
        <item x="400"/>
        <item x="378"/>
        <item x="336"/>
        <item x="205"/>
        <item x="466"/>
        <item x="65"/>
        <item x="386"/>
        <item x="57"/>
        <item x="619"/>
        <item x="3"/>
        <item x="382"/>
        <item x="615"/>
        <item x="453"/>
        <item x="39"/>
        <item x="493"/>
        <item x="303"/>
        <item x="157"/>
        <item x="76"/>
        <item x="152"/>
        <item x="66"/>
        <item x="573"/>
        <item x="539"/>
        <item x="399"/>
        <item x="113"/>
        <item x="301"/>
        <item x="149"/>
        <item x="477"/>
        <item x="443"/>
        <item x="335"/>
        <item x="354"/>
        <item x="374"/>
        <item x="54"/>
        <item x="395"/>
        <item x="195"/>
        <item x="1"/>
        <item x="363"/>
        <item x="380"/>
        <item x="519"/>
        <item x="671"/>
        <item x="63"/>
        <item x="49"/>
        <item x="442"/>
        <item x="655"/>
        <item x="26"/>
        <item x="381"/>
        <item x="627"/>
        <item x="4"/>
        <item x="289"/>
        <item x="217"/>
        <item x="445"/>
        <item x="29"/>
        <item x="276"/>
        <item x="288"/>
        <item x="632"/>
        <item x="358"/>
        <item x="482"/>
        <item x="238"/>
        <item x="273"/>
        <item x="489"/>
        <item x="331"/>
        <item x="86"/>
        <item x="154"/>
        <item x="158"/>
        <item x="334"/>
        <item x="229"/>
        <item x="524"/>
        <item x="405"/>
        <item x="667"/>
        <item x="475"/>
        <item x="585"/>
        <item x="302"/>
        <item x="100"/>
        <item x="474"/>
        <item x="387"/>
        <item x="179"/>
        <item x="604"/>
        <item x="37"/>
        <item x="97"/>
        <item x="316"/>
        <item x="430"/>
        <item x="348"/>
        <item x="427"/>
        <item x="10"/>
        <item x="314"/>
        <item x="556"/>
        <item x="214"/>
        <item x="258"/>
        <item x="481"/>
        <item x="464"/>
        <item x="530"/>
        <item x="431"/>
        <item x="593"/>
        <item x="360"/>
        <item x="121"/>
        <item x="196"/>
        <item x="209"/>
        <item x="87"/>
        <item x="626"/>
        <item x="580"/>
        <item x="396"/>
        <item x="166"/>
        <item x="648"/>
        <item x="187"/>
        <item x="403"/>
        <item x="669"/>
        <item x="398"/>
        <item x="191"/>
        <item x="369"/>
        <item x="657"/>
        <item x="344"/>
        <item x="425"/>
        <item x="581"/>
        <item x="623"/>
        <item x="19"/>
        <item x="564"/>
        <item x="160"/>
        <item x="364"/>
        <item x="297"/>
        <item x="621"/>
        <item x="634"/>
        <item x="490"/>
        <item x="532"/>
        <item x="38"/>
        <item x="411"/>
        <item x="264"/>
        <item x="408"/>
        <item x="613"/>
        <item x="393"/>
        <item x="562"/>
        <item x="239"/>
        <item x="570"/>
        <item x="432"/>
        <item x="257"/>
        <item x="155"/>
        <item x="130"/>
        <item x="22"/>
        <item x="511"/>
        <item x="523"/>
        <item x="433"/>
        <item x="287"/>
        <item x="531"/>
        <item x="560"/>
        <item x="410"/>
        <item x="598"/>
        <item x="676"/>
        <item x="111"/>
        <item x="194"/>
        <item x="266"/>
        <item x="674"/>
        <item x="199"/>
        <item x="168"/>
        <item x="502"/>
        <item x="106"/>
        <item x="479"/>
        <item x="529"/>
        <item x="579"/>
        <item x="150"/>
        <item x="109"/>
        <item x="417"/>
        <item x="555"/>
        <item x="677"/>
        <item x="557"/>
        <item x="664"/>
        <item x="601"/>
        <item x="80"/>
        <item x="504"/>
        <item x="449"/>
        <item x="651"/>
        <item x="251"/>
        <item x="542"/>
        <item x="138"/>
        <item x="244"/>
        <item x="259"/>
        <item x="223"/>
        <item x="240"/>
        <item x="654"/>
        <item x="522"/>
        <item x="577"/>
        <item x="124"/>
        <item x="181"/>
        <item x="2"/>
        <item x="21"/>
        <item x="134"/>
        <item x="635"/>
        <item x="682"/>
        <item x="470"/>
        <item x="644"/>
        <item x="95"/>
        <item x="146"/>
        <item x="670"/>
        <item x="441"/>
        <item x="370"/>
        <item x="624"/>
        <item x="170"/>
        <item x="325"/>
        <item x="552"/>
        <item x="55"/>
        <item x="180"/>
        <item x="23"/>
        <item x="596"/>
        <item x="569"/>
        <item x="293"/>
        <item x="462"/>
        <item x="521"/>
        <item x="469"/>
        <item x="628"/>
        <item x="452"/>
        <item x="235"/>
        <item x="471"/>
        <item x="270"/>
        <item x="94"/>
        <item x="0"/>
        <item x="540"/>
        <item x="107"/>
        <item x="231"/>
        <item x="497"/>
        <item x="242"/>
        <item x="40"/>
        <item x="666"/>
        <item x="599"/>
        <item x="282"/>
        <item x="412"/>
        <item x="600"/>
        <item x="661"/>
        <item x="508"/>
        <item x="143"/>
        <item x="123"/>
        <item x="647"/>
        <item x="184"/>
        <item x="614"/>
        <item x="5"/>
        <item x="73"/>
        <item x="286"/>
        <item x="137"/>
        <item x="112"/>
        <item x="255"/>
        <item x="586"/>
        <item x="582"/>
        <item x="390"/>
        <item x="151"/>
        <item x="574"/>
        <item x="438"/>
        <item x="650"/>
        <item x="575"/>
        <item x="212"/>
        <item x="678"/>
        <item x="60"/>
        <item x="633"/>
        <item x="18"/>
        <item x="79"/>
        <item x="274"/>
        <item x="296"/>
        <item x="660"/>
        <item x="135"/>
        <item x="91"/>
        <item x="414"/>
        <item x="492"/>
        <item x="455"/>
        <item x="333"/>
        <item x="12"/>
        <item x="617"/>
        <item x="89"/>
        <item x="429"/>
        <item x="486"/>
        <item x="70"/>
        <item x="415"/>
        <item x="300"/>
        <item x="658"/>
        <item x="607"/>
        <item x="44"/>
        <item x="401"/>
        <item x="281"/>
        <item x="549"/>
        <item x="525"/>
        <item x="128"/>
        <item x="81"/>
        <item x="460"/>
        <item x="419"/>
        <item x="488"/>
        <item x="583"/>
        <item x="327"/>
        <item x="25"/>
        <item x="329"/>
        <item x="110"/>
        <item x="224"/>
        <item x="90"/>
        <item x="278"/>
        <item x="114"/>
        <item x="204"/>
        <item x="590"/>
        <item x="307"/>
        <item x="663"/>
        <item x="681"/>
        <item x="290"/>
        <item x="338"/>
        <item x="548"/>
        <item x="528"/>
        <item x="352"/>
        <item x="368"/>
        <item x="46"/>
        <item x="506"/>
        <item x="423"/>
        <item x="133"/>
        <item x="346"/>
        <item x="509"/>
        <item x="311"/>
        <item x="85"/>
        <item x="372"/>
        <item x="140"/>
        <item x="93"/>
        <item x="436"/>
        <item x="643"/>
        <item x="246"/>
        <item x="675"/>
        <item x="426"/>
        <item x="92"/>
        <item x="83"/>
        <item x="53"/>
        <item x="424"/>
        <item x="341"/>
        <item x="397"/>
        <item x="31"/>
        <item x="139"/>
        <item x="526"/>
        <item x="247"/>
        <item x="32"/>
        <item x="118"/>
        <item x="167"/>
        <item x="145"/>
        <item x="392"/>
        <item x="285"/>
        <item x="421"/>
        <item x="45"/>
        <item x="48"/>
        <item x="418"/>
        <item x="75"/>
        <item x="291"/>
        <item x="256"/>
        <item x="645"/>
        <item x="141"/>
        <item x="339"/>
        <item x="250"/>
        <item x="78"/>
        <item x="136"/>
        <item x="172"/>
        <item x="500"/>
        <item x="33"/>
        <item x="284"/>
        <item x="587"/>
        <item x="279"/>
        <item x="248"/>
        <item x="450"/>
        <item x="71"/>
        <item x="356"/>
        <item x="312"/>
        <item x="434"/>
        <item x="520"/>
        <item x="568"/>
        <item x="351"/>
        <item x="56"/>
        <item x="36"/>
        <item x="15"/>
        <item x="17"/>
        <item x="625"/>
        <item x="236"/>
        <item x="182"/>
        <item x="159"/>
        <item x="422"/>
        <item x="350"/>
        <item x="606"/>
        <item x="175"/>
        <item x="576"/>
        <item x="221"/>
        <item x="42"/>
        <item x="447"/>
        <item x="609"/>
        <item x="413"/>
        <item x="507"/>
        <item x="243"/>
        <item x="622"/>
        <item x="361"/>
        <item x="88"/>
        <item x="638"/>
        <item x="616"/>
        <item x="510"/>
        <item x="232"/>
        <item x="125"/>
        <item x="261"/>
        <item x="629"/>
        <item x="439"/>
        <item x="193"/>
        <item x="228"/>
        <item x="646"/>
        <item x="595"/>
        <item x="161"/>
        <item x="202"/>
        <item x="265"/>
        <item x="435"/>
        <item x="116"/>
        <item x="659"/>
        <item x="197"/>
        <item x="43"/>
        <item x="496"/>
        <item x="252"/>
        <item x="551"/>
        <item x="535"/>
        <item x="467"/>
        <item x="588"/>
        <item x="662"/>
        <item x="165"/>
        <item x="456"/>
        <item x="298"/>
        <item x="50"/>
        <item x="527"/>
        <item x="501"/>
        <item x="594"/>
        <item x="227"/>
        <item x="544"/>
        <item x="379"/>
        <item x="515"/>
        <item x="373"/>
        <item x="487"/>
        <item x="322"/>
        <item x="345"/>
        <item x="437"/>
        <item x="404"/>
        <item x="563"/>
        <item x="105"/>
        <item x="52"/>
        <item x="652"/>
        <item x="326"/>
        <item x="27"/>
        <item x="294"/>
        <item x="292"/>
        <item x="219"/>
        <item x="679"/>
        <item x="388"/>
        <item x="59"/>
        <item x="216"/>
        <item x="132"/>
        <item x="558"/>
        <item x="554"/>
        <item x="237"/>
        <item x="578"/>
        <item x="122"/>
        <item x="512"/>
        <item x="176"/>
        <item x="349"/>
        <item x="277"/>
        <item x="491"/>
        <item x="148"/>
        <item x="536"/>
        <item x="201"/>
        <item x="295"/>
        <item x="480"/>
        <item x="226"/>
        <item x="324"/>
        <item x="537"/>
        <item x="102"/>
        <item x="603"/>
        <item x="459"/>
        <item x="478"/>
        <item x="177"/>
        <item x="299"/>
        <item x="142"/>
        <item x="215"/>
        <item x="457"/>
        <item x="283"/>
        <item x="513"/>
        <item x="178"/>
        <item x="129"/>
        <item x="385"/>
        <item x="164"/>
        <item x="190"/>
        <item x="82"/>
        <item x="131"/>
        <item x="234"/>
        <item x="543"/>
        <item x="472"/>
        <item x="451"/>
        <item x="533"/>
        <item x="362"/>
        <item x="171"/>
        <item x="267"/>
        <item x="407"/>
        <item x="366"/>
        <item x="503"/>
        <item x="211"/>
        <item x="406"/>
        <item x="505"/>
        <item x="538"/>
        <item x="359"/>
        <item x="218"/>
        <item x="367"/>
        <item x="169"/>
        <item x="547"/>
        <item x="117"/>
        <item x="428"/>
        <item x="559"/>
        <item x="208"/>
        <item x="8"/>
        <item x="454"/>
        <item x="517"/>
        <item x="101"/>
        <item x="461"/>
        <item x="605"/>
        <item x="612"/>
        <item x="306"/>
        <item x="656"/>
        <item x="572"/>
        <item x="420"/>
        <item x="376"/>
        <item x="473"/>
        <item x="156"/>
        <item x="254"/>
        <item x="343"/>
        <item x="104"/>
        <item x="518"/>
        <item x="74"/>
        <item x="11"/>
        <item x="225"/>
        <item x="391"/>
        <item x="546"/>
        <item x="330"/>
        <item x="185"/>
        <item x="203"/>
        <item x="402"/>
        <item x="323"/>
        <item x="162"/>
        <item x="249"/>
        <item x="631"/>
        <item x="272"/>
        <item x="567"/>
        <item x="310"/>
        <item x="561"/>
        <item x="641"/>
        <item x="468"/>
        <item x="384"/>
        <item x="260"/>
        <item x="317"/>
        <item x="680"/>
        <item x="220"/>
        <item x="127"/>
        <item x="14"/>
        <item x="630"/>
        <item x="668"/>
        <item x="448"/>
        <item x="550"/>
        <item x="222"/>
        <item x="315"/>
        <item x="611"/>
        <item x="640"/>
        <item x="263"/>
        <item x="484"/>
        <item x="253"/>
        <item x="20"/>
        <item x="309"/>
        <item x="553"/>
        <item x="210"/>
        <item x="597"/>
        <item x="84"/>
        <item x="68"/>
        <item x="6"/>
        <item x="103"/>
        <item x="319"/>
        <item x="58"/>
        <item x="375"/>
        <item x="241"/>
        <item x="446"/>
        <item x="620"/>
        <item x="440"/>
        <item x="321"/>
        <item x="206"/>
        <item x="589"/>
        <item x="198"/>
        <item x="342"/>
        <item x="153"/>
        <item x="566"/>
        <item x="233"/>
        <item x="9"/>
        <item x="476"/>
        <item x="245"/>
        <item x="618"/>
        <item x="498"/>
        <item x="499"/>
        <item x="13"/>
        <item x="213"/>
        <item x="485"/>
        <item x="35"/>
        <item x="262"/>
        <item x="200"/>
        <item x="377"/>
        <item x="416"/>
        <item x="144"/>
        <item x="119"/>
        <item x="77"/>
        <item x="115"/>
        <item x="649"/>
        <item x="571"/>
        <item x="69"/>
        <item x="271"/>
        <item x="99"/>
        <item x="304"/>
        <item x="534"/>
        <item x="51"/>
        <item x="371"/>
        <item x="67"/>
        <item x="665"/>
        <item x="357"/>
        <item x="584"/>
        <item x="465"/>
        <item x="673"/>
        <item x="173"/>
        <item x="591"/>
        <item x="332"/>
        <item x="96"/>
        <item x="24"/>
        <item x="318"/>
        <item x="126"/>
        <item x="355"/>
        <item x="340"/>
        <item x="16"/>
        <item x="62"/>
        <item x="192"/>
        <item x="120"/>
        <item x="207"/>
        <item x="147"/>
        <item x="347"/>
        <item x="275"/>
        <item x="637"/>
        <item x="28"/>
        <item x="268"/>
        <item x="108"/>
        <item x="545"/>
        <item x="61"/>
        <item x="639"/>
        <item x="308"/>
        <item x="516"/>
        <item x="230"/>
        <item x="483"/>
        <item x="642"/>
        <item x="672"/>
        <item x="494"/>
        <item x="337"/>
        <item x="328"/>
        <item x="280"/>
        <item x="458"/>
        <item x="72"/>
        <item x="186"/>
        <item t="default"/>
      </items>
    </pivotField>
    <pivotField showAll="0"/>
    <pivotField showAll="0"/>
    <pivotField showAll="0"/>
    <pivotField numFmtId="1" showAll="0"/>
    <pivotField numFmtId="2" showAll="0"/>
    <pivotField numFmtId="2" showAll="0"/>
    <pivotField showAll="0"/>
    <pivotField dataField="1" numFmtId="2" showAll="0"/>
    <pivotField showAll="0"/>
    <pivotField numFmtId="1" showAll="0"/>
    <pivotField showAll="0"/>
    <pivotField showAll="0"/>
    <pivotField showAll="0"/>
    <pivotField showAll="0"/>
    <pivotField showAll="0"/>
    <pivotField axis="axisRow" showAll="0">
      <items count="6">
        <item x="2"/>
        <item x="4"/>
        <item x="1"/>
        <item x="3"/>
        <item x="0"/>
        <item t="default"/>
      </items>
    </pivotField>
    <pivotField axis="axisRow" showAll="0">
      <items count="24">
        <item x="11"/>
        <item x="5"/>
        <item x="1"/>
        <item x="14"/>
        <item x="3"/>
        <item x="6"/>
        <item x="20"/>
        <item x="13"/>
        <item x="15"/>
        <item x="2"/>
        <item x="22"/>
        <item x="17"/>
        <item x="4"/>
        <item x="8"/>
        <item x="16"/>
        <item x="19"/>
        <item x="10"/>
        <item x="9"/>
        <item x="21"/>
        <item x="18"/>
        <item x="7"/>
        <item x="0"/>
        <item x="12"/>
        <item t="default"/>
      </items>
    </pivotField>
    <pivotField showAll="0"/>
    <pivotField numFmtId="2" showAll="0"/>
    <pivotField numFmtId="1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2">
    <field x="17"/>
    <field x="18"/>
  </rowFields>
  <rowItems count="32">
    <i>
      <x/>
    </i>
    <i r="1">
      <x v="9"/>
    </i>
    <i r="1">
      <x v="11"/>
    </i>
    <i r="1">
      <x v="12"/>
    </i>
    <i r="1">
      <x v="15"/>
    </i>
    <i r="1">
      <x v="19"/>
    </i>
    <i>
      <x v="1"/>
    </i>
    <i r="1">
      <x/>
    </i>
    <i r="1">
      <x v="3"/>
    </i>
    <i r="1">
      <x v="8"/>
    </i>
    <i r="1">
      <x v="18"/>
    </i>
    <i r="1">
      <x v="22"/>
    </i>
    <i>
      <x v="2"/>
    </i>
    <i r="1">
      <x/>
    </i>
    <i r="1">
      <x v="1"/>
    </i>
    <i r="1">
      <x v="2"/>
    </i>
    <i r="1">
      <x v="4"/>
    </i>
    <i r="1">
      <x v="16"/>
    </i>
    <i>
      <x v="3"/>
    </i>
    <i r="1">
      <x v="1"/>
    </i>
    <i r="1">
      <x v="5"/>
    </i>
    <i r="1">
      <x v="10"/>
    </i>
    <i r="1">
      <x v="13"/>
    </i>
    <i r="1">
      <x v="14"/>
    </i>
    <i r="1">
      <x v="20"/>
    </i>
    <i>
      <x v="4"/>
    </i>
    <i r="1">
      <x/>
    </i>
    <i r="1">
      <x v="6"/>
    </i>
    <i r="1">
      <x v="7"/>
    </i>
    <i r="1">
      <x v="17"/>
    </i>
    <i r="1">
      <x v="21"/>
    </i>
    <i t="grand">
      <x/>
    </i>
  </rowItems>
  <colItems count="1">
    <i/>
  </colItems>
  <dataFields count="1">
    <dataField name="Total Revenue" fld="9" baseField="0" baseItem="0" numFmtId="2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BFC062-A0D7-41D8-8FB2-54548C5715F5}" name="PivotTable1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Product ID">
  <location ref="A3:D104" firstHeaderRow="0" firstDataRow="1" firstDataCol="1"/>
  <pivotFields count="10">
    <pivotField dataField="1" showAll="0"/>
    <pivotField numFmtId="14" showAll="0"/>
    <pivotField showAll="0"/>
    <pivotField axis="axisRow" showAll="0">
      <items count="101">
        <item x="90"/>
        <item x="55"/>
        <item x="31"/>
        <item x="75"/>
        <item x="21"/>
        <item x="26"/>
        <item x="66"/>
        <item x="5"/>
        <item x="30"/>
        <item x="53"/>
        <item x="97"/>
        <item x="46"/>
        <item x="95"/>
        <item x="42"/>
        <item x="39"/>
        <item x="62"/>
        <item x="34"/>
        <item x="10"/>
        <item x="60"/>
        <item x="33"/>
        <item x="16"/>
        <item x="77"/>
        <item x="35"/>
        <item x="58"/>
        <item x="37"/>
        <item x="45"/>
        <item x="79"/>
        <item x="9"/>
        <item x="13"/>
        <item x="68"/>
        <item x="14"/>
        <item x="92"/>
        <item x="48"/>
        <item x="11"/>
        <item x="83"/>
        <item x="43"/>
        <item x="89"/>
        <item x="63"/>
        <item x="19"/>
        <item x="38"/>
        <item x="49"/>
        <item x="54"/>
        <item x="44"/>
        <item x="70"/>
        <item x="2"/>
        <item x="23"/>
        <item x="57"/>
        <item x="69"/>
        <item x="40"/>
        <item x="27"/>
        <item x="59"/>
        <item x="76"/>
        <item x="6"/>
        <item x="71"/>
        <item x="87"/>
        <item x="4"/>
        <item x="96"/>
        <item x="17"/>
        <item x="86"/>
        <item x="85"/>
        <item x="81"/>
        <item x="91"/>
        <item x="15"/>
        <item x="73"/>
        <item x="22"/>
        <item x="88"/>
        <item x="20"/>
        <item x="84"/>
        <item x="7"/>
        <item x="51"/>
        <item x="18"/>
        <item x="78"/>
        <item x="1"/>
        <item x="28"/>
        <item x="3"/>
        <item x="25"/>
        <item x="36"/>
        <item x="29"/>
        <item x="67"/>
        <item x="61"/>
        <item x="82"/>
        <item x="74"/>
        <item x="50"/>
        <item x="94"/>
        <item x="65"/>
        <item x="56"/>
        <item x="72"/>
        <item x="12"/>
        <item x="41"/>
        <item x="93"/>
        <item x="64"/>
        <item x="52"/>
        <item x="80"/>
        <item x="47"/>
        <item x="32"/>
        <item x="98"/>
        <item x="99"/>
        <item x="0"/>
        <item x="24"/>
        <item x="8"/>
        <item t="default"/>
      </items>
    </pivotField>
    <pivotField showAll="0"/>
    <pivotField dataField="1" numFmtId="1" showAll="0"/>
    <pivotField numFmtId="2" showAll="0"/>
    <pivotField numFmtId="2" showAll="0"/>
    <pivotField showAll="0"/>
    <pivotField dataField="1" numFmtId="2" showAll="0"/>
  </pivotFields>
  <rowFields count="1">
    <field x="3"/>
  </rowFields>
  <rowItems count="1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Number of sales" fld="0" subtotal="count" baseField="0" baseItem="0"/>
    <dataField name="Total Quantity got sold" fld="5" baseField="0" baseItem="0" numFmtId="1"/>
    <dataField name="Total Revenue for each product" fld="9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580B5D-19C8-48D6-980D-64E012A5EE36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Gender">
  <location ref="A3:C6" firstHeaderRow="0" firstDataRow="1" firstDataCol="1"/>
  <pivotFields count="7">
    <pivotField dataField="1" showAll="0"/>
    <pivotField axis="axisRow" showAll="0">
      <items count="499">
        <item x="279"/>
        <item x="443"/>
        <item x="17"/>
        <item x="272"/>
        <item x="222"/>
        <item x="394"/>
        <item x="324"/>
        <item x="396"/>
        <item x="226"/>
        <item x="59"/>
        <item x="485"/>
        <item x="491"/>
        <item x="26"/>
        <item x="6"/>
        <item x="67"/>
        <item x="95"/>
        <item x="109"/>
        <item x="171"/>
        <item x="476"/>
        <item x="197"/>
        <item x="71"/>
        <item x="384"/>
        <item x="325"/>
        <item x="306"/>
        <item x="341"/>
        <item x="200"/>
        <item x="195"/>
        <item x="224"/>
        <item x="116"/>
        <item x="210"/>
        <item x="280"/>
        <item x="167"/>
        <item x="48"/>
        <item x="453"/>
        <item x="276"/>
        <item x="358"/>
        <item x="14"/>
        <item x="194"/>
        <item x="110"/>
        <item x="451"/>
        <item x="474"/>
        <item x="259"/>
        <item x="461"/>
        <item x="212"/>
        <item x="365"/>
        <item x="395"/>
        <item x="307"/>
        <item x="185"/>
        <item x="159"/>
        <item x="270"/>
        <item x="243"/>
        <item x="139"/>
        <item x="11"/>
        <item x="20"/>
        <item x="422"/>
        <item x="281"/>
        <item x="98"/>
        <item x="283"/>
        <item x="480"/>
        <item x="425"/>
        <item x="145"/>
        <item x="355"/>
        <item x="143"/>
        <item x="199"/>
        <item x="261"/>
        <item x="337"/>
        <item x="4"/>
        <item x="228"/>
        <item x="319"/>
        <item x="402"/>
        <item x="377"/>
        <item x="350"/>
        <item x="397"/>
        <item x="290"/>
        <item x="444"/>
        <item x="58"/>
        <item x="364"/>
        <item x="202"/>
        <item x="457"/>
        <item x="5"/>
        <item x="73"/>
        <item x="37"/>
        <item x="257"/>
        <item x="494"/>
        <item x="170"/>
        <item x="104"/>
        <item x="34"/>
        <item x="190"/>
        <item x="56"/>
        <item x="232"/>
        <item x="84"/>
        <item x="93"/>
        <item x="78"/>
        <item x="66"/>
        <item x="101"/>
        <item x="117"/>
        <item x="141"/>
        <item x="263"/>
        <item x="295"/>
        <item x="155"/>
        <item x="177"/>
        <item x="389"/>
        <item x="161"/>
        <item x="465"/>
        <item x="266"/>
        <item x="287"/>
        <item x="271"/>
        <item x="441"/>
        <item x="255"/>
        <item x="189"/>
        <item x="390"/>
        <item x="7"/>
        <item x="168"/>
        <item x="345"/>
        <item x="164"/>
        <item x="490"/>
        <item x="321"/>
        <item x="29"/>
        <item x="97"/>
        <item x="112"/>
        <item x="406"/>
        <item x="94"/>
        <item x="463"/>
        <item x="193"/>
        <item x="404"/>
        <item x="38"/>
        <item x="52"/>
        <item x="470"/>
        <item x="149"/>
        <item x="360"/>
        <item x="44"/>
        <item x="25"/>
        <item x="100"/>
        <item x="10"/>
        <item x="124"/>
        <item x="91"/>
        <item x="285"/>
        <item x="247"/>
        <item x="253"/>
        <item x="2"/>
        <item x="60"/>
        <item x="332"/>
        <item x="187"/>
        <item x="420"/>
        <item x="478"/>
        <item x="118"/>
        <item x="477"/>
        <item x="302"/>
        <item x="113"/>
        <item x="146"/>
        <item x="424"/>
        <item x="475"/>
        <item x="314"/>
        <item x="313"/>
        <item x="363"/>
        <item x="225"/>
        <item x="374"/>
        <item x="340"/>
        <item x="448"/>
        <item x="484"/>
        <item x="70"/>
        <item x="214"/>
        <item x="40"/>
        <item x="405"/>
        <item x="107"/>
        <item x="381"/>
        <item x="123"/>
        <item x="181"/>
        <item x="1"/>
        <item x="344"/>
        <item x="378"/>
        <item x="445"/>
        <item x="220"/>
        <item x="82"/>
        <item x="47"/>
        <item x="293"/>
        <item x="369"/>
        <item x="467"/>
        <item x="227"/>
        <item x="133"/>
        <item x="24"/>
        <item x="349"/>
        <item x="391"/>
        <item x="421"/>
        <item x="106"/>
        <item x="284"/>
        <item x="408"/>
        <item x="410"/>
        <item x="120"/>
        <item x="192"/>
        <item x="372"/>
        <item x="207"/>
        <item x="392"/>
        <item x="62"/>
        <item x="493"/>
        <item x="468"/>
        <item x="41"/>
        <item x="370"/>
        <item x="373"/>
        <item x="291"/>
        <item x="126"/>
        <item x="130"/>
        <item x="89"/>
        <item x="296"/>
        <item x="338"/>
        <item x="312"/>
        <item x="165"/>
        <item x="57"/>
        <item x="426"/>
        <item x="21"/>
        <item x="452"/>
        <item x="277"/>
        <item x="351"/>
        <item x="297"/>
        <item x="289"/>
        <item x="80"/>
        <item x="398"/>
        <item x="416"/>
        <item x="186"/>
        <item x="335"/>
        <item x="308"/>
        <item x="3"/>
        <item x="30"/>
        <item x="482"/>
        <item x="320"/>
        <item x="129"/>
        <item x="209"/>
        <item x="121"/>
        <item x="454"/>
        <item x="176"/>
        <item x="439"/>
        <item x="399"/>
        <item x="336"/>
        <item x="346"/>
        <item x="160"/>
        <item x="74"/>
        <item x="252"/>
        <item x="127"/>
        <item x="208"/>
        <item x="16"/>
        <item x="303"/>
        <item x="431"/>
        <item x="235"/>
        <item x="23"/>
        <item x="45"/>
        <item x="479"/>
        <item x="219"/>
        <item x="427"/>
        <item x="153"/>
        <item x="163"/>
        <item x="407"/>
        <item x="131"/>
        <item x="43"/>
        <item x="375"/>
        <item x="473"/>
        <item x="28"/>
        <item x="362"/>
        <item x="236"/>
        <item x="218"/>
        <item x="111"/>
        <item x="154"/>
        <item x="456"/>
        <item x="144"/>
        <item x="403"/>
        <item x="459"/>
        <item x="492"/>
        <item x="347"/>
        <item x="489"/>
        <item x="310"/>
        <item x="417"/>
        <item x="262"/>
        <item x="54"/>
        <item x="77"/>
        <item x="216"/>
        <item x="217"/>
        <item x="411"/>
        <item x="125"/>
        <item x="442"/>
        <item x="458"/>
        <item x="12"/>
        <item x="311"/>
        <item x="268"/>
        <item x="188"/>
        <item x="430"/>
        <item x="256"/>
        <item x="282"/>
        <item x="61"/>
        <item x="383"/>
        <item x="323"/>
        <item x="81"/>
        <item x="105"/>
        <item x="15"/>
        <item x="353"/>
        <item x="472"/>
        <item x="245"/>
        <item x="249"/>
        <item x="184"/>
        <item x="27"/>
        <item x="254"/>
        <item x="435"/>
        <item x="294"/>
        <item x="221"/>
        <item x="418"/>
        <item x="318"/>
        <item x="366"/>
        <item x="357"/>
        <item x="469"/>
        <item x="174"/>
        <item x="239"/>
        <item x="331"/>
        <item x="142"/>
        <item x="156"/>
        <item x="162"/>
        <item x="328"/>
        <item x="183"/>
        <item x="400"/>
        <item x="382"/>
        <item x="201"/>
        <item x="246"/>
        <item x="300"/>
        <item x="135"/>
        <item x="50"/>
        <item x="264"/>
        <item x="196"/>
        <item x="413"/>
        <item x="359"/>
        <item x="386"/>
        <item x="367"/>
        <item x="437"/>
        <item x="487"/>
        <item x="87"/>
        <item x="182"/>
        <item x="8"/>
        <item x="414"/>
        <item x="122"/>
        <item x="63"/>
        <item x="151"/>
        <item x="466"/>
        <item x="371"/>
        <item x="352"/>
        <item x="119"/>
        <item x="393"/>
        <item x="65"/>
        <item x="19"/>
        <item x="376"/>
        <item x="205"/>
        <item x="342"/>
        <item x="46"/>
        <item x="233"/>
        <item x="178"/>
        <item x="175"/>
        <item x="132"/>
        <item x="32"/>
        <item x="368"/>
        <item x="304"/>
        <item x="288"/>
        <item x="79"/>
        <item x="438"/>
        <item x="419"/>
        <item x="447"/>
        <item x="434"/>
        <item x="134"/>
        <item x="334"/>
        <item x="68"/>
        <item x="64"/>
        <item x="241"/>
        <item x="339"/>
        <item x="9"/>
        <item x="244"/>
        <item x="361"/>
        <item x="76"/>
        <item x="13"/>
        <item x="234"/>
        <item x="179"/>
        <item x="248"/>
        <item x="90"/>
        <item x="330"/>
        <item x="166"/>
        <item x="136"/>
        <item x="152"/>
        <item x="140"/>
        <item x="460"/>
        <item x="22"/>
        <item x="157"/>
        <item x="471"/>
        <item x="497"/>
        <item x="35"/>
        <item x="423"/>
        <item x="327"/>
        <item x="75"/>
        <item x="18"/>
        <item x="147"/>
        <item x="292"/>
        <item x="85"/>
        <item x="137"/>
        <item x="223"/>
        <item x="316"/>
        <item x="92"/>
        <item x="33"/>
        <item x="326"/>
        <item x="305"/>
        <item x="211"/>
        <item x="206"/>
        <item x="464"/>
        <item x="69"/>
        <item x="260"/>
        <item x="114"/>
        <item x="301"/>
        <item x="343"/>
        <item x="354"/>
        <item x="462"/>
        <item x="273"/>
        <item x="96"/>
        <item x="322"/>
        <item x="428"/>
        <item x="483"/>
        <item x="203"/>
        <item x="274"/>
        <item x="495"/>
        <item x="51"/>
        <item x="102"/>
        <item x="409"/>
        <item x="258"/>
        <item x="31"/>
        <item x="488"/>
        <item x="158"/>
        <item x="138"/>
        <item x="429"/>
        <item x="412"/>
        <item x="450"/>
        <item x="275"/>
        <item x="446"/>
        <item x="53"/>
        <item x="436"/>
        <item x="0"/>
        <item x="99"/>
        <item x="380"/>
        <item x="481"/>
        <item x="348"/>
        <item x="309"/>
        <item x="150"/>
        <item x="299"/>
        <item x="278"/>
        <item x="356"/>
        <item x="169"/>
        <item x="215"/>
        <item x="238"/>
        <item x="103"/>
        <item x="213"/>
        <item x="432"/>
        <item x="128"/>
        <item x="385"/>
        <item x="86"/>
        <item x="440"/>
        <item x="229"/>
        <item x="379"/>
        <item x="333"/>
        <item x="173"/>
        <item x="401"/>
        <item x="148"/>
        <item x="433"/>
        <item x="36"/>
        <item x="172"/>
        <item x="83"/>
        <item x="204"/>
        <item x="317"/>
        <item x="387"/>
        <item x="231"/>
        <item x="230"/>
        <item x="388"/>
        <item x="49"/>
        <item x="88"/>
        <item x="191"/>
        <item x="286"/>
        <item x="72"/>
        <item x="39"/>
        <item x="496"/>
        <item x="265"/>
        <item x="298"/>
        <item x="108"/>
        <item x="115"/>
        <item x="415"/>
        <item x="251"/>
        <item x="455"/>
        <item x="269"/>
        <item x="250"/>
        <item x="329"/>
        <item x="198"/>
        <item x="55"/>
        <item x="237"/>
        <item x="180"/>
        <item x="449"/>
        <item x="240"/>
        <item x="242"/>
        <item x="42"/>
        <item x="315"/>
        <item x="486"/>
        <item x="267"/>
        <item t="default"/>
      </items>
    </pivotField>
    <pivotField dataField="1" numFmtId="1" showAll="0"/>
    <pivotField axis="axisRow" showAll="0">
      <items count="3">
        <item sd="0" x="1"/>
        <item sd="0" x="0"/>
        <item t="default" sd="0"/>
      </items>
    </pivotField>
    <pivotField showAll="0"/>
    <pivotField showAll="0"/>
    <pivotField showAll="0"/>
  </pivotFields>
  <rowFields count="2">
    <field x="3"/>
    <field x="1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_ID" fld="0" subtotal="count" baseField="0" baseItem="0"/>
    <dataField name="Average of Age" fld="2" subtotal="average" baseField="0" baseItem="0" numFmtId="1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844727-B7C5-4E54-BD82-7A63D52F6C84}" name="PivotTable6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Cities">
  <location ref="A3:B480" firstHeaderRow="1" firstDataRow="1" firstDataCol="1"/>
  <pivotFields count="29">
    <pivotField showAll="0"/>
    <pivotField numFmtId="14" showAll="0">
      <items count="684">
        <item x="64"/>
        <item x="98"/>
        <item x="34"/>
        <item x="592"/>
        <item x="30"/>
        <item x="47"/>
        <item x="188"/>
        <item x="320"/>
        <item x="608"/>
        <item x="383"/>
        <item x="389"/>
        <item x="183"/>
        <item x="189"/>
        <item x="174"/>
        <item x="541"/>
        <item x="365"/>
        <item x="636"/>
        <item x="602"/>
        <item x="444"/>
        <item x="305"/>
        <item x="610"/>
        <item x="163"/>
        <item x="409"/>
        <item x="653"/>
        <item x="353"/>
        <item x="565"/>
        <item x="269"/>
        <item x="41"/>
        <item x="495"/>
        <item x="463"/>
        <item x="313"/>
        <item x="514"/>
        <item x="7"/>
        <item x="394"/>
        <item x="400"/>
        <item x="378"/>
        <item x="336"/>
        <item x="205"/>
        <item x="466"/>
        <item x="65"/>
        <item x="386"/>
        <item x="57"/>
        <item x="619"/>
        <item x="3"/>
        <item x="382"/>
        <item x="615"/>
        <item x="453"/>
        <item x="39"/>
        <item x="493"/>
        <item x="303"/>
        <item x="157"/>
        <item x="76"/>
        <item x="152"/>
        <item x="66"/>
        <item x="573"/>
        <item x="539"/>
        <item x="399"/>
        <item x="113"/>
        <item x="301"/>
        <item x="149"/>
        <item x="477"/>
        <item x="443"/>
        <item x="335"/>
        <item x="354"/>
        <item x="374"/>
        <item x="54"/>
        <item x="395"/>
        <item x="195"/>
        <item x="1"/>
        <item x="363"/>
        <item x="380"/>
        <item x="519"/>
        <item x="671"/>
        <item x="63"/>
        <item x="49"/>
        <item x="442"/>
        <item x="655"/>
        <item x="26"/>
        <item x="381"/>
        <item x="627"/>
        <item x="4"/>
        <item x="289"/>
        <item x="217"/>
        <item x="445"/>
        <item x="29"/>
        <item x="276"/>
        <item x="288"/>
        <item x="632"/>
        <item x="358"/>
        <item x="482"/>
        <item x="238"/>
        <item x="273"/>
        <item x="489"/>
        <item x="331"/>
        <item x="86"/>
        <item x="154"/>
        <item x="158"/>
        <item x="334"/>
        <item x="229"/>
        <item x="524"/>
        <item x="405"/>
        <item x="667"/>
        <item x="475"/>
        <item x="585"/>
        <item x="302"/>
        <item x="100"/>
        <item x="474"/>
        <item x="387"/>
        <item x="179"/>
        <item x="604"/>
        <item x="37"/>
        <item x="97"/>
        <item x="316"/>
        <item x="430"/>
        <item x="348"/>
        <item x="427"/>
        <item x="10"/>
        <item x="314"/>
        <item x="556"/>
        <item x="214"/>
        <item x="258"/>
        <item x="481"/>
        <item x="464"/>
        <item x="530"/>
        <item x="431"/>
        <item x="593"/>
        <item x="360"/>
        <item x="121"/>
        <item x="196"/>
        <item x="209"/>
        <item x="87"/>
        <item x="626"/>
        <item x="580"/>
        <item x="396"/>
        <item x="166"/>
        <item x="648"/>
        <item x="187"/>
        <item x="403"/>
        <item x="669"/>
        <item x="398"/>
        <item x="191"/>
        <item x="369"/>
        <item x="657"/>
        <item x="344"/>
        <item x="425"/>
        <item x="581"/>
        <item x="623"/>
        <item x="19"/>
        <item x="564"/>
        <item x="160"/>
        <item x="364"/>
        <item x="297"/>
        <item x="621"/>
        <item x="634"/>
        <item x="490"/>
        <item x="532"/>
        <item x="38"/>
        <item x="411"/>
        <item x="264"/>
        <item x="408"/>
        <item x="613"/>
        <item x="393"/>
        <item x="562"/>
        <item x="239"/>
        <item x="570"/>
        <item x="432"/>
        <item x="257"/>
        <item x="155"/>
        <item x="130"/>
        <item x="22"/>
        <item x="511"/>
        <item x="523"/>
        <item x="433"/>
        <item x="287"/>
        <item x="531"/>
        <item x="560"/>
        <item x="410"/>
        <item x="598"/>
        <item x="676"/>
        <item x="111"/>
        <item x="194"/>
        <item x="266"/>
        <item x="674"/>
        <item x="199"/>
        <item x="168"/>
        <item x="502"/>
        <item x="106"/>
        <item x="479"/>
        <item x="529"/>
        <item x="579"/>
        <item x="150"/>
        <item x="109"/>
        <item x="417"/>
        <item x="555"/>
        <item x="677"/>
        <item x="557"/>
        <item x="664"/>
        <item x="601"/>
        <item x="80"/>
        <item x="504"/>
        <item x="449"/>
        <item x="651"/>
        <item x="251"/>
        <item x="542"/>
        <item x="138"/>
        <item x="244"/>
        <item x="259"/>
        <item x="223"/>
        <item x="240"/>
        <item x="654"/>
        <item x="522"/>
        <item x="577"/>
        <item x="124"/>
        <item x="181"/>
        <item x="2"/>
        <item x="21"/>
        <item x="134"/>
        <item x="635"/>
        <item x="682"/>
        <item x="470"/>
        <item x="644"/>
        <item x="95"/>
        <item x="146"/>
        <item x="670"/>
        <item x="441"/>
        <item x="370"/>
        <item x="624"/>
        <item x="170"/>
        <item x="325"/>
        <item x="552"/>
        <item x="55"/>
        <item x="180"/>
        <item x="23"/>
        <item x="596"/>
        <item x="569"/>
        <item x="293"/>
        <item x="462"/>
        <item x="521"/>
        <item x="469"/>
        <item x="628"/>
        <item x="452"/>
        <item x="235"/>
        <item x="471"/>
        <item x="270"/>
        <item x="94"/>
        <item x="0"/>
        <item x="540"/>
        <item x="107"/>
        <item x="231"/>
        <item x="497"/>
        <item x="242"/>
        <item x="40"/>
        <item x="666"/>
        <item x="599"/>
        <item x="282"/>
        <item x="412"/>
        <item x="600"/>
        <item x="661"/>
        <item x="508"/>
        <item x="143"/>
        <item x="123"/>
        <item x="647"/>
        <item x="184"/>
        <item x="614"/>
        <item x="5"/>
        <item x="73"/>
        <item x="286"/>
        <item x="137"/>
        <item x="112"/>
        <item x="255"/>
        <item x="586"/>
        <item x="582"/>
        <item x="390"/>
        <item x="151"/>
        <item x="574"/>
        <item x="438"/>
        <item x="650"/>
        <item x="575"/>
        <item x="212"/>
        <item x="678"/>
        <item x="60"/>
        <item x="633"/>
        <item x="18"/>
        <item x="79"/>
        <item x="274"/>
        <item x="296"/>
        <item x="660"/>
        <item x="135"/>
        <item x="91"/>
        <item x="414"/>
        <item x="492"/>
        <item x="455"/>
        <item x="333"/>
        <item x="12"/>
        <item x="617"/>
        <item x="89"/>
        <item x="429"/>
        <item x="486"/>
        <item x="70"/>
        <item x="415"/>
        <item x="300"/>
        <item x="658"/>
        <item x="607"/>
        <item x="44"/>
        <item x="401"/>
        <item x="281"/>
        <item x="549"/>
        <item x="525"/>
        <item x="128"/>
        <item x="81"/>
        <item x="460"/>
        <item x="419"/>
        <item x="488"/>
        <item x="583"/>
        <item x="327"/>
        <item x="25"/>
        <item x="329"/>
        <item x="110"/>
        <item x="224"/>
        <item x="90"/>
        <item x="278"/>
        <item x="114"/>
        <item x="204"/>
        <item x="590"/>
        <item x="307"/>
        <item x="663"/>
        <item x="681"/>
        <item x="290"/>
        <item x="338"/>
        <item x="548"/>
        <item x="528"/>
        <item x="352"/>
        <item x="368"/>
        <item x="46"/>
        <item x="506"/>
        <item x="423"/>
        <item x="133"/>
        <item x="346"/>
        <item x="509"/>
        <item x="311"/>
        <item x="85"/>
        <item x="372"/>
        <item x="140"/>
        <item x="93"/>
        <item x="436"/>
        <item x="643"/>
        <item x="246"/>
        <item x="675"/>
        <item x="426"/>
        <item x="92"/>
        <item x="83"/>
        <item x="53"/>
        <item x="424"/>
        <item x="341"/>
        <item x="397"/>
        <item x="31"/>
        <item x="139"/>
        <item x="526"/>
        <item x="247"/>
        <item x="32"/>
        <item x="118"/>
        <item x="167"/>
        <item x="145"/>
        <item x="392"/>
        <item x="285"/>
        <item x="421"/>
        <item x="45"/>
        <item x="48"/>
        <item x="418"/>
        <item x="75"/>
        <item x="291"/>
        <item x="256"/>
        <item x="645"/>
        <item x="141"/>
        <item x="339"/>
        <item x="250"/>
        <item x="78"/>
        <item x="136"/>
        <item x="172"/>
        <item x="500"/>
        <item x="33"/>
        <item x="284"/>
        <item x="587"/>
        <item x="279"/>
        <item x="248"/>
        <item x="450"/>
        <item x="71"/>
        <item x="356"/>
        <item x="312"/>
        <item x="434"/>
        <item x="520"/>
        <item x="568"/>
        <item x="351"/>
        <item x="56"/>
        <item x="36"/>
        <item x="15"/>
        <item x="17"/>
        <item x="625"/>
        <item x="236"/>
        <item x="182"/>
        <item x="159"/>
        <item x="422"/>
        <item x="350"/>
        <item x="606"/>
        <item x="175"/>
        <item x="576"/>
        <item x="221"/>
        <item x="42"/>
        <item x="447"/>
        <item x="609"/>
        <item x="413"/>
        <item x="507"/>
        <item x="243"/>
        <item x="622"/>
        <item x="361"/>
        <item x="88"/>
        <item x="638"/>
        <item x="616"/>
        <item x="510"/>
        <item x="232"/>
        <item x="125"/>
        <item x="261"/>
        <item x="629"/>
        <item x="439"/>
        <item x="193"/>
        <item x="228"/>
        <item x="646"/>
        <item x="595"/>
        <item x="161"/>
        <item x="202"/>
        <item x="265"/>
        <item x="435"/>
        <item x="116"/>
        <item x="659"/>
        <item x="197"/>
        <item x="43"/>
        <item x="496"/>
        <item x="252"/>
        <item x="551"/>
        <item x="535"/>
        <item x="467"/>
        <item x="588"/>
        <item x="662"/>
        <item x="165"/>
        <item x="456"/>
        <item x="298"/>
        <item x="50"/>
        <item x="527"/>
        <item x="501"/>
        <item x="594"/>
        <item x="227"/>
        <item x="544"/>
        <item x="379"/>
        <item x="515"/>
        <item x="373"/>
        <item x="487"/>
        <item x="322"/>
        <item x="345"/>
        <item x="437"/>
        <item x="404"/>
        <item x="563"/>
        <item x="105"/>
        <item x="52"/>
        <item x="652"/>
        <item x="326"/>
        <item x="27"/>
        <item x="294"/>
        <item x="292"/>
        <item x="219"/>
        <item x="679"/>
        <item x="388"/>
        <item x="59"/>
        <item x="216"/>
        <item x="132"/>
        <item x="558"/>
        <item x="554"/>
        <item x="237"/>
        <item x="578"/>
        <item x="122"/>
        <item x="512"/>
        <item x="176"/>
        <item x="349"/>
        <item x="277"/>
        <item x="491"/>
        <item x="148"/>
        <item x="536"/>
        <item x="201"/>
        <item x="295"/>
        <item x="480"/>
        <item x="226"/>
        <item x="324"/>
        <item x="537"/>
        <item x="102"/>
        <item x="603"/>
        <item x="459"/>
        <item x="478"/>
        <item x="177"/>
        <item x="299"/>
        <item x="142"/>
        <item x="215"/>
        <item x="457"/>
        <item x="283"/>
        <item x="513"/>
        <item x="178"/>
        <item x="129"/>
        <item x="385"/>
        <item x="164"/>
        <item x="190"/>
        <item x="82"/>
        <item x="131"/>
        <item x="234"/>
        <item x="543"/>
        <item x="472"/>
        <item x="451"/>
        <item x="533"/>
        <item x="362"/>
        <item x="171"/>
        <item x="267"/>
        <item x="407"/>
        <item x="366"/>
        <item x="503"/>
        <item x="211"/>
        <item x="406"/>
        <item x="505"/>
        <item x="538"/>
        <item x="359"/>
        <item x="218"/>
        <item x="367"/>
        <item x="169"/>
        <item x="547"/>
        <item x="117"/>
        <item x="428"/>
        <item x="559"/>
        <item x="208"/>
        <item x="8"/>
        <item x="454"/>
        <item x="517"/>
        <item x="101"/>
        <item x="461"/>
        <item x="605"/>
        <item x="612"/>
        <item x="306"/>
        <item x="656"/>
        <item x="572"/>
        <item x="420"/>
        <item x="376"/>
        <item x="473"/>
        <item x="156"/>
        <item x="254"/>
        <item x="343"/>
        <item x="104"/>
        <item x="518"/>
        <item x="74"/>
        <item x="11"/>
        <item x="225"/>
        <item x="391"/>
        <item x="546"/>
        <item x="330"/>
        <item x="185"/>
        <item x="203"/>
        <item x="402"/>
        <item x="323"/>
        <item x="162"/>
        <item x="249"/>
        <item x="631"/>
        <item x="272"/>
        <item x="567"/>
        <item x="310"/>
        <item x="561"/>
        <item x="641"/>
        <item x="468"/>
        <item x="384"/>
        <item x="260"/>
        <item x="317"/>
        <item x="680"/>
        <item x="220"/>
        <item x="127"/>
        <item x="14"/>
        <item x="630"/>
        <item x="668"/>
        <item x="448"/>
        <item x="550"/>
        <item x="222"/>
        <item x="315"/>
        <item x="611"/>
        <item x="640"/>
        <item x="263"/>
        <item x="484"/>
        <item x="253"/>
        <item x="20"/>
        <item x="309"/>
        <item x="553"/>
        <item x="210"/>
        <item x="597"/>
        <item x="84"/>
        <item x="68"/>
        <item x="6"/>
        <item x="103"/>
        <item x="319"/>
        <item x="58"/>
        <item x="375"/>
        <item x="241"/>
        <item x="446"/>
        <item x="620"/>
        <item x="440"/>
        <item x="321"/>
        <item x="206"/>
        <item x="589"/>
        <item x="198"/>
        <item x="342"/>
        <item x="153"/>
        <item x="566"/>
        <item x="233"/>
        <item x="9"/>
        <item x="476"/>
        <item x="245"/>
        <item x="618"/>
        <item x="498"/>
        <item x="499"/>
        <item x="13"/>
        <item x="213"/>
        <item x="485"/>
        <item x="35"/>
        <item x="262"/>
        <item x="200"/>
        <item x="377"/>
        <item x="416"/>
        <item x="144"/>
        <item x="119"/>
        <item x="77"/>
        <item x="115"/>
        <item x="649"/>
        <item x="571"/>
        <item x="69"/>
        <item x="271"/>
        <item x="99"/>
        <item x="304"/>
        <item x="534"/>
        <item x="51"/>
        <item x="371"/>
        <item x="67"/>
        <item x="665"/>
        <item x="357"/>
        <item x="584"/>
        <item x="465"/>
        <item x="673"/>
        <item x="173"/>
        <item x="591"/>
        <item x="332"/>
        <item x="96"/>
        <item x="24"/>
        <item x="318"/>
        <item x="126"/>
        <item x="355"/>
        <item x="340"/>
        <item x="16"/>
        <item x="62"/>
        <item x="192"/>
        <item x="120"/>
        <item x="207"/>
        <item x="147"/>
        <item x="347"/>
        <item x="275"/>
        <item x="637"/>
        <item x="28"/>
        <item x="268"/>
        <item x="108"/>
        <item x="545"/>
        <item x="61"/>
        <item x="639"/>
        <item x="308"/>
        <item x="516"/>
        <item x="230"/>
        <item x="483"/>
        <item x="642"/>
        <item x="672"/>
        <item x="494"/>
        <item x="337"/>
        <item x="328"/>
        <item x="280"/>
        <item x="458"/>
        <item x="72"/>
        <item x="186"/>
        <item t="default"/>
      </items>
    </pivotField>
    <pivotField showAll="0"/>
    <pivotField showAll="0"/>
    <pivotField showAll="0"/>
    <pivotField numFmtId="1" showAll="0"/>
    <pivotField numFmtId="2" showAll="0"/>
    <pivotField numFmtId="2" showAll="0"/>
    <pivotField showAll="0"/>
    <pivotField dataField="1" numFmtId="2" showAll="0"/>
    <pivotField showAll="0"/>
    <pivotField numFmtId="1" showAll="0"/>
    <pivotField showAll="0">
      <items count="3">
        <item x="1"/>
        <item x="0"/>
        <item t="default"/>
      </items>
    </pivotField>
    <pivotField axis="axisRow" showAll="0">
      <items count="477">
        <item x="398"/>
        <item x="427"/>
        <item x="289"/>
        <item x="386"/>
        <item x="399"/>
        <item x="238"/>
        <item x="443"/>
        <item x="72"/>
        <item x="256"/>
        <item x="272"/>
        <item x="25"/>
        <item x="129"/>
        <item x="22"/>
        <item x="405"/>
        <item x="234"/>
        <item x="35"/>
        <item x="454"/>
        <item x="56"/>
        <item x="227"/>
        <item x="218"/>
        <item x="442"/>
        <item x="123"/>
        <item x="222"/>
        <item x="101"/>
        <item x="65"/>
        <item x="211"/>
        <item x="444"/>
        <item x="164"/>
        <item x="269"/>
        <item x="179"/>
        <item x="151"/>
        <item x="363"/>
        <item x="133"/>
        <item x="253"/>
        <item x="109"/>
        <item x="357"/>
        <item x="116"/>
        <item x="31"/>
        <item x="196"/>
        <item x="76"/>
        <item x="305"/>
        <item x="214"/>
        <item x="342"/>
        <item x="315"/>
        <item x="394"/>
        <item x="96"/>
        <item x="273"/>
        <item x="274"/>
        <item x="360"/>
        <item x="252"/>
        <item x="2"/>
        <item x="276"/>
        <item x="353"/>
        <item x="111"/>
        <item x="158"/>
        <item x="265"/>
        <item x="80"/>
        <item x="389"/>
        <item x="425"/>
        <item x="30"/>
        <item x="260"/>
        <item x="393"/>
        <item x="246"/>
        <item x="167"/>
        <item x="143"/>
        <item x="281"/>
        <item x="146"/>
        <item x="98"/>
        <item x="92"/>
        <item x="302"/>
        <item x="142"/>
        <item x="77"/>
        <item x="291"/>
        <item x="337"/>
        <item x="24"/>
        <item x="306"/>
        <item x="461"/>
        <item x="88"/>
        <item x="437"/>
        <item x="333"/>
        <item x="434"/>
        <item x="303"/>
        <item x="456"/>
        <item x="60"/>
        <item x="147"/>
        <item x="262"/>
        <item x="378"/>
        <item x="34"/>
        <item x="358"/>
        <item x="59"/>
        <item x="16"/>
        <item x="219"/>
        <item x="429"/>
        <item x="74"/>
        <item x="283"/>
        <item x="320"/>
        <item x="226"/>
        <item x="402"/>
        <item x="423"/>
        <item x="130"/>
        <item x="42"/>
        <item x="224"/>
        <item x="408"/>
        <item x="162"/>
        <item x="68"/>
        <item x="105"/>
        <item x="104"/>
        <item x="9"/>
        <item x="271"/>
        <item x="359"/>
        <item x="411"/>
        <item x="410"/>
        <item x="154"/>
        <item x="194"/>
        <item x="259"/>
        <item x="403"/>
        <item x="94"/>
        <item x="469"/>
        <item x="91"/>
        <item x="7"/>
        <item x="57"/>
        <item x="250"/>
        <item x="277"/>
        <item x="422"/>
        <item x="336"/>
        <item x="430"/>
        <item x="202"/>
        <item x="43"/>
        <item x="225"/>
        <item x="188"/>
        <item x="441"/>
        <item x="381"/>
        <item x="400"/>
        <item x="331"/>
        <item x="344"/>
        <item x="185"/>
        <item x="356"/>
        <item x="44"/>
        <item x="99"/>
        <item x="0"/>
        <item x="387"/>
        <item x="264"/>
        <item x="54"/>
        <item x="347"/>
        <item x="78"/>
        <item x="312"/>
        <item x="229"/>
        <item x="221"/>
        <item x="332"/>
        <item x="138"/>
        <item x="93"/>
        <item x="160"/>
        <item x="84"/>
        <item x="391"/>
        <item x="380"/>
        <item x="362"/>
        <item x="177"/>
        <item x="8"/>
        <item x="383"/>
        <item x="319"/>
        <item x="237"/>
        <item x="32"/>
        <item x="40"/>
        <item x="141"/>
        <item x="293"/>
        <item x="407"/>
        <item x="100"/>
        <item x="153"/>
        <item x="37"/>
        <item x="213"/>
        <item x="189"/>
        <item x="203"/>
        <item x="284"/>
        <item x="249"/>
        <item x="231"/>
        <item x="75"/>
        <item x="239"/>
        <item x="445"/>
        <item x="297"/>
        <item x="159"/>
        <item x="346"/>
        <item x="341"/>
        <item x="107"/>
        <item x="232"/>
        <item x="366"/>
        <item x="316"/>
        <item x="134"/>
        <item x="374"/>
        <item x="90"/>
        <item x="200"/>
        <item x="261"/>
        <item x="268"/>
        <item x="122"/>
        <item x="195"/>
        <item x="466"/>
        <item x="350"/>
        <item x="309"/>
        <item x="51"/>
        <item x="449"/>
        <item x="254"/>
        <item x="294"/>
        <item x="70"/>
        <item x="46"/>
        <item x="197"/>
        <item x="307"/>
        <item x="431"/>
        <item x="314"/>
        <item x="278"/>
        <item x="127"/>
        <item x="390"/>
        <item x="86"/>
        <item x="258"/>
        <item x="192"/>
        <item x="248"/>
        <item x="464"/>
        <item x="95"/>
        <item x="119"/>
        <item x="327"/>
        <item x="187"/>
        <item x="421"/>
        <item x="438"/>
        <item x="392"/>
        <item x="145"/>
        <item x="365"/>
        <item x="183"/>
        <item x="18"/>
        <item x="216"/>
        <item x="115"/>
        <item x="223"/>
        <item x="198"/>
        <item x="47"/>
        <item x="28"/>
        <item x="279"/>
        <item x="460"/>
        <item x="29"/>
        <item x="382"/>
        <item x="396"/>
        <item x="323"/>
        <item x="13"/>
        <item x="121"/>
        <item x="267"/>
        <item x="230"/>
        <item x="308"/>
        <item x="199"/>
        <item x="207"/>
        <item x="436"/>
        <item x="165"/>
        <item x="83"/>
        <item x="361"/>
        <item x="313"/>
        <item x="62"/>
        <item x="351"/>
        <item x="334"/>
        <item x="174"/>
        <item x="113"/>
        <item x="73"/>
        <item x="397"/>
        <item x="236"/>
        <item x="475"/>
        <item x="52"/>
        <item x="340"/>
        <item x="120"/>
        <item x="424"/>
        <item x="191"/>
        <item x="17"/>
        <item x="20"/>
        <item x="184"/>
        <item x="173"/>
        <item x="471"/>
        <item x="463"/>
        <item x="318"/>
        <item x="71"/>
        <item x="181"/>
        <item x="144"/>
        <item x="5"/>
        <item x="97"/>
        <item x="473"/>
        <item x="385"/>
        <item x="433"/>
        <item x="286"/>
        <item x="217"/>
        <item x="282"/>
        <item x="364"/>
        <item x="182"/>
        <item x="348"/>
        <item x="171"/>
        <item x="459"/>
        <item x="168"/>
        <item x="326"/>
        <item x="457"/>
        <item x="172"/>
        <item x="296"/>
        <item x="299"/>
        <item x="354"/>
        <item x="82"/>
        <item x="137"/>
        <item x="215"/>
        <item x="128"/>
        <item x="240"/>
        <item x="401"/>
        <item x="371"/>
        <item x="66"/>
        <item x="325"/>
        <item x="369"/>
        <item x="406"/>
        <item x="110"/>
        <item x="388"/>
        <item x="298"/>
        <item x="257"/>
        <item x="156"/>
        <item x="39"/>
        <item x="1"/>
        <item x="420"/>
        <item x="58"/>
        <item x="21"/>
        <item x="210"/>
        <item x="338"/>
        <item x="453"/>
        <item x="266"/>
        <item x="324"/>
        <item x="208"/>
        <item x="280"/>
        <item x="439"/>
        <item x="452"/>
        <item x="414"/>
        <item x="190"/>
        <item x="36"/>
        <item x="108"/>
        <item x="186"/>
        <item x="241"/>
        <item x="170"/>
        <item x="3"/>
        <item x="205"/>
        <item x="310"/>
        <item x="247"/>
        <item x="193"/>
        <item x="79"/>
        <item x="233"/>
        <item x="255"/>
        <item x="55"/>
        <item x="450"/>
        <item x="458"/>
        <item x="45"/>
        <item x="292"/>
        <item x="329"/>
        <item x="81"/>
        <item x="124"/>
        <item x="435"/>
        <item x="311"/>
        <item x="169"/>
        <item x="244"/>
        <item x="317"/>
        <item x="370"/>
        <item x="125"/>
        <item x="102"/>
        <item x="379"/>
        <item x="328"/>
        <item x="419"/>
        <item x="345"/>
        <item x="67"/>
        <item x="64"/>
        <item x="472"/>
        <item x="440"/>
        <item x="474"/>
        <item x="416"/>
        <item x="135"/>
        <item x="376"/>
        <item x="413"/>
        <item x="228"/>
        <item x="118"/>
        <item x="220"/>
        <item x="136"/>
        <item x="467"/>
        <item x="426"/>
        <item x="415"/>
        <item x="14"/>
        <item x="140"/>
        <item x="209"/>
        <item x="447"/>
        <item x="412"/>
        <item x="163"/>
        <item x="63"/>
        <item x="106"/>
        <item x="148"/>
        <item x="157"/>
        <item x="38"/>
        <item x="53"/>
        <item x="322"/>
        <item x="300"/>
        <item x="367"/>
        <item x="418"/>
        <item x="377"/>
        <item x="6"/>
        <item x="11"/>
        <item x="149"/>
        <item x="285"/>
        <item x="178"/>
        <item x="355"/>
        <item x="462"/>
        <item x="175"/>
        <item x="384"/>
        <item x="251"/>
        <item x="27"/>
        <item x="404"/>
        <item x="103"/>
        <item x="275"/>
        <item x="428"/>
        <item x="290"/>
        <item x="176"/>
        <item x="114"/>
        <item x="287"/>
        <item x="395"/>
        <item x="4"/>
        <item x="49"/>
        <item x="204"/>
        <item x="343"/>
        <item x="330"/>
        <item x="321"/>
        <item x="470"/>
        <item x="12"/>
        <item x="304"/>
        <item x="409"/>
        <item x="468"/>
        <item x="446"/>
        <item x="112"/>
        <item x="180"/>
        <item x="152"/>
        <item x="166"/>
        <item x="465"/>
        <item x="61"/>
        <item x="139"/>
        <item x="155"/>
        <item x="15"/>
        <item x="455"/>
        <item x="50"/>
        <item x="48"/>
        <item x="41"/>
        <item x="89"/>
        <item x="432"/>
        <item x="451"/>
        <item x="117"/>
        <item x="263"/>
        <item x="295"/>
        <item x="270"/>
        <item x="372"/>
        <item x="126"/>
        <item x="235"/>
        <item x="375"/>
        <item x="417"/>
        <item x="85"/>
        <item x="288"/>
        <item x="201"/>
        <item x="301"/>
        <item x="335"/>
        <item x="26"/>
        <item x="212"/>
        <item x="23"/>
        <item x="132"/>
        <item x="69"/>
        <item x="131"/>
        <item x="352"/>
        <item x="245"/>
        <item x="448"/>
        <item x="150"/>
        <item x="242"/>
        <item x="243"/>
        <item x="373"/>
        <item x="33"/>
        <item x="349"/>
        <item x="161"/>
        <item x="87"/>
        <item x="206"/>
        <item x="339"/>
        <item x="368"/>
        <item x="10"/>
        <item x="19"/>
        <item t="default"/>
      </items>
    </pivotField>
    <pivotField showAll="0"/>
    <pivotField showAll="0"/>
    <pivotField showAll="0"/>
    <pivotField showAll="0"/>
    <pivotField showAll="0"/>
    <pivotField showAll="0"/>
    <pivotField numFmtId="2" showAll="0"/>
    <pivotField numFmtId="1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3"/>
  </rowFields>
  <rowItems count="47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 t="grand">
      <x/>
    </i>
  </rowItems>
  <colItems count="1">
    <i/>
  </colItems>
  <dataFields count="1">
    <dataField name="Total Revenue in each city" fld="9" baseField="0" baseItem="0" numFmtId="2"/>
  </dataFields>
  <chartFormats count="1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4CE2C3-0E46-448D-9F8F-B78147F83972}" name="PivotTable7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ustomer names">
  <location ref="A3:B494" firstHeaderRow="1" firstDataRow="1" firstDataCol="1"/>
  <pivotFields count="29">
    <pivotField showAll="0"/>
    <pivotField numFmtId="14" showAll="0">
      <items count="684">
        <item x="64"/>
        <item x="98"/>
        <item x="34"/>
        <item x="592"/>
        <item x="30"/>
        <item x="47"/>
        <item x="188"/>
        <item x="320"/>
        <item x="608"/>
        <item x="383"/>
        <item x="389"/>
        <item x="183"/>
        <item x="189"/>
        <item x="174"/>
        <item x="541"/>
        <item x="365"/>
        <item x="636"/>
        <item x="602"/>
        <item x="444"/>
        <item x="305"/>
        <item x="610"/>
        <item x="163"/>
        <item x="409"/>
        <item x="653"/>
        <item x="353"/>
        <item x="565"/>
        <item x="269"/>
        <item x="41"/>
        <item x="495"/>
        <item x="463"/>
        <item x="313"/>
        <item x="514"/>
        <item x="7"/>
        <item x="394"/>
        <item x="400"/>
        <item x="378"/>
        <item x="336"/>
        <item x="205"/>
        <item x="466"/>
        <item x="65"/>
        <item x="386"/>
        <item x="57"/>
        <item x="619"/>
        <item x="3"/>
        <item x="382"/>
        <item x="615"/>
        <item x="453"/>
        <item x="39"/>
        <item x="493"/>
        <item x="303"/>
        <item x="157"/>
        <item x="76"/>
        <item x="152"/>
        <item x="66"/>
        <item x="573"/>
        <item x="539"/>
        <item x="399"/>
        <item x="113"/>
        <item x="301"/>
        <item x="149"/>
        <item x="477"/>
        <item x="443"/>
        <item x="335"/>
        <item x="354"/>
        <item x="374"/>
        <item x="54"/>
        <item x="395"/>
        <item x="195"/>
        <item x="1"/>
        <item x="363"/>
        <item x="380"/>
        <item x="519"/>
        <item x="671"/>
        <item x="63"/>
        <item x="49"/>
        <item x="442"/>
        <item x="655"/>
        <item x="26"/>
        <item x="381"/>
        <item x="627"/>
        <item x="4"/>
        <item x="289"/>
        <item x="217"/>
        <item x="445"/>
        <item x="29"/>
        <item x="276"/>
        <item x="288"/>
        <item x="632"/>
        <item x="358"/>
        <item x="482"/>
        <item x="238"/>
        <item x="273"/>
        <item x="489"/>
        <item x="331"/>
        <item x="86"/>
        <item x="154"/>
        <item x="158"/>
        <item x="334"/>
        <item x="229"/>
        <item x="524"/>
        <item x="405"/>
        <item x="667"/>
        <item x="475"/>
        <item x="585"/>
        <item x="302"/>
        <item x="100"/>
        <item x="474"/>
        <item x="387"/>
        <item x="179"/>
        <item x="604"/>
        <item x="37"/>
        <item x="97"/>
        <item x="316"/>
        <item x="430"/>
        <item x="348"/>
        <item x="427"/>
        <item x="10"/>
        <item x="314"/>
        <item x="556"/>
        <item x="214"/>
        <item x="258"/>
        <item x="481"/>
        <item x="464"/>
        <item x="530"/>
        <item x="431"/>
        <item x="593"/>
        <item x="360"/>
        <item x="121"/>
        <item x="196"/>
        <item x="209"/>
        <item x="87"/>
        <item x="626"/>
        <item x="580"/>
        <item x="396"/>
        <item x="166"/>
        <item x="648"/>
        <item x="187"/>
        <item x="403"/>
        <item x="669"/>
        <item x="398"/>
        <item x="191"/>
        <item x="369"/>
        <item x="657"/>
        <item x="344"/>
        <item x="425"/>
        <item x="581"/>
        <item x="623"/>
        <item x="19"/>
        <item x="564"/>
        <item x="160"/>
        <item x="364"/>
        <item x="297"/>
        <item x="621"/>
        <item x="634"/>
        <item x="490"/>
        <item x="532"/>
        <item x="38"/>
        <item x="411"/>
        <item x="264"/>
        <item x="408"/>
        <item x="613"/>
        <item x="393"/>
        <item x="562"/>
        <item x="239"/>
        <item x="570"/>
        <item x="432"/>
        <item x="257"/>
        <item x="155"/>
        <item x="130"/>
        <item x="22"/>
        <item x="511"/>
        <item x="523"/>
        <item x="433"/>
        <item x="287"/>
        <item x="531"/>
        <item x="560"/>
        <item x="410"/>
        <item x="598"/>
        <item x="676"/>
        <item x="111"/>
        <item x="194"/>
        <item x="266"/>
        <item x="674"/>
        <item x="199"/>
        <item x="168"/>
        <item x="502"/>
        <item x="106"/>
        <item x="479"/>
        <item x="529"/>
        <item x="579"/>
        <item x="150"/>
        <item x="109"/>
        <item x="417"/>
        <item x="555"/>
        <item x="677"/>
        <item x="557"/>
        <item x="664"/>
        <item x="601"/>
        <item x="80"/>
        <item x="504"/>
        <item x="449"/>
        <item x="651"/>
        <item x="251"/>
        <item x="542"/>
        <item x="138"/>
        <item x="244"/>
        <item x="259"/>
        <item x="223"/>
        <item x="240"/>
        <item x="654"/>
        <item x="522"/>
        <item x="577"/>
        <item x="124"/>
        <item x="181"/>
        <item x="2"/>
        <item x="21"/>
        <item x="134"/>
        <item x="635"/>
        <item x="682"/>
        <item x="470"/>
        <item x="644"/>
        <item x="95"/>
        <item x="146"/>
        <item x="670"/>
        <item x="441"/>
        <item x="370"/>
        <item x="624"/>
        <item x="170"/>
        <item x="325"/>
        <item x="552"/>
        <item x="55"/>
        <item x="180"/>
        <item x="23"/>
        <item x="596"/>
        <item x="569"/>
        <item x="293"/>
        <item x="462"/>
        <item x="521"/>
        <item x="469"/>
        <item x="628"/>
        <item x="452"/>
        <item x="235"/>
        <item x="471"/>
        <item x="270"/>
        <item x="94"/>
        <item x="0"/>
        <item x="540"/>
        <item x="107"/>
        <item x="231"/>
        <item x="497"/>
        <item x="242"/>
        <item x="40"/>
        <item x="666"/>
        <item x="599"/>
        <item x="282"/>
        <item x="412"/>
        <item x="600"/>
        <item x="661"/>
        <item x="508"/>
        <item x="143"/>
        <item x="123"/>
        <item x="647"/>
        <item x="184"/>
        <item x="614"/>
        <item x="5"/>
        <item x="73"/>
        <item x="286"/>
        <item x="137"/>
        <item x="112"/>
        <item x="255"/>
        <item x="586"/>
        <item x="582"/>
        <item x="390"/>
        <item x="151"/>
        <item x="574"/>
        <item x="438"/>
        <item x="650"/>
        <item x="575"/>
        <item x="212"/>
        <item x="678"/>
        <item x="60"/>
        <item x="633"/>
        <item x="18"/>
        <item x="79"/>
        <item x="274"/>
        <item x="296"/>
        <item x="660"/>
        <item x="135"/>
        <item x="91"/>
        <item x="414"/>
        <item x="492"/>
        <item x="455"/>
        <item x="333"/>
        <item x="12"/>
        <item x="617"/>
        <item x="89"/>
        <item x="429"/>
        <item x="486"/>
        <item x="70"/>
        <item x="415"/>
        <item x="300"/>
        <item x="658"/>
        <item x="607"/>
        <item x="44"/>
        <item x="401"/>
        <item x="281"/>
        <item x="549"/>
        <item x="525"/>
        <item x="128"/>
        <item x="81"/>
        <item x="460"/>
        <item x="419"/>
        <item x="488"/>
        <item x="583"/>
        <item x="327"/>
        <item x="25"/>
        <item x="329"/>
        <item x="110"/>
        <item x="224"/>
        <item x="90"/>
        <item x="278"/>
        <item x="114"/>
        <item x="204"/>
        <item x="590"/>
        <item x="307"/>
        <item x="663"/>
        <item x="681"/>
        <item x="290"/>
        <item x="338"/>
        <item x="548"/>
        <item x="528"/>
        <item x="352"/>
        <item x="368"/>
        <item x="46"/>
        <item x="506"/>
        <item x="423"/>
        <item x="133"/>
        <item x="346"/>
        <item x="509"/>
        <item x="311"/>
        <item x="85"/>
        <item x="372"/>
        <item x="140"/>
        <item x="93"/>
        <item x="436"/>
        <item x="643"/>
        <item x="246"/>
        <item x="675"/>
        <item x="426"/>
        <item x="92"/>
        <item x="83"/>
        <item x="53"/>
        <item x="424"/>
        <item x="341"/>
        <item x="397"/>
        <item x="31"/>
        <item x="139"/>
        <item x="526"/>
        <item x="247"/>
        <item x="32"/>
        <item x="118"/>
        <item x="167"/>
        <item x="145"/>
        <item x="392"/>
        <item x="285"/>
        <item x="421"/>
        <item x="45"/>
        <item x="48"/>
        <item x="418"/>
        <item x="75"/>
        <item x="291"/>
        <item x="256"/>
        <item x="645"/>
        <item x="141"/>
        <item x="339"/>
        <item x="250"/>
        <item x="78"/>
        <item x="136"/>
        <item x="172"/>
        <item x="500"/>
        <item x="33"/>
        <item x="284"/>
        <item x="587"/>
        <item x="279"/>
        <item x="248"/>
        <item x="450"/>
        <item x="71"/>
        <item x="356"/>
        <item x="312"/>
        <item x="434"/>
        <item x="520"/>
        <item x="568"/>
        <item x="351"/>
        <item x="56"/>
        <item x="36"/>
        <item x="15"/>
        <item x="17"/>
        <item x="625"/>
        <item x="236"/>
        <item x="182"/>
        <item x="159"/>
        <item x="422"/>
        <item x="350"/>
        <item x="606"/>
        <item x="175"/>
        <item x="576"/>
        <item x="221"/>
        <item x="42"/>
        <item x="447"/>
        <item x="609"/>
        <item x="413"/>
        <item x="507"/>
        <item x="243"/>
        <item x="622"/>
        <item x="361"/>
        <item x="88"/>
        <item x="638"/>
        <item x="616"/>
        <item x="510"/>
        <item x="232"/>
        <item x="125"/>
        <item x="261"/>
        <item x="629"/>
        <item x="439"/>
        <item x="193"/>
        <item x="228"/>
        <item x="646"/>
        <item x="595"/>
        <item x="161"/>
        <item x="202"/>
        <item x="265"/>
        <item x="435"/>
        <item x="116"/>
        <item x="659"/>
        <item x="197"/>
        <item x="43"/>
        <item x="496"/>
        <item x="252"/>
        <item x="551"/>
        <item x="535"/>
        <item x="467"/>
        <item x="588"/>
        <item x="662"/>
        <item x="165"/>
        <item x="456"/>
        <item x="298"/>
        <item x="50"/>
        <item x="527"/>
        <item x="501"/>
        <item x="594"/>
        <item x="227"/>
        <item x="544"/>
        <item x="379"/>
        <item x="515"/>
        <item x="373"/>
        <item x="487"/>
        <item x="322"/>
        <item x="345"/>
        <item x="437"/>
        <item x="404"/>
        <item x="563"/>
        <item x="105"/>
        <item x="52"/>
        <item x="652"/>
        <item x="326"/>
        <item x="27"/>
        <item x="294"/>
        <item x="292"/>
        <item x="219"/>
        <item x="679"/>
        <item x="388"/>
        <item x="59"/>
        <item x="216"/>
        <item x="132"/>
        <item x="558"/>
        <item x="554"/>
        <item x="237"/>
        <item x="578"/>
        <item x="122"/>
        <item x="512"/>
        <item x="176"/>
        <item x="349"/>
        <item x="277"/>
        <item x="491"/>
        <item x="148"/>
        <item x="536"/>
        <item x="201"/>
        <item x="295"/>
        <item x="480"/>
        <item x="226"/>
        <item x="324"/>
        <item x="537"/>
        <item x="102"/>
        <item x="603"/>
        <item x="459"/>
        <item x="478"/>
        <item x="177"/>
        <item x="299"/>
        <item x="142"/>
        <item x="215"/>
        <item x="457"/>
        <item x="283"/>
        <item x="513"/>
        <item x="178"/>
        <item x="129"/>
        <item x="385"/>
        <item x="164"/>
        <item x="190"/>
        <item x="82"/>
        <item x="131"/>
        <item x="234"/>
        <item x="543"/>
        <item x="472"/>
        <item x="451"/>
        <item x="533"/>
        <item x="362"/>
        <item x="171"/>
        <item x="267"/>
        <item x="407"/>
        <item x="366"/>
        <item x="503"/>
        <item x="211"/>
        <item x="406"/>
        <item x="505"/>
        <item x="538"/>
        <item x="359"/>
        <item x="218"/>
        <item x="367"/>
        <item x="169"/>
        <item x="547"/>
        <item x="117"/>
        <item x="428"/>
        <item x="559"/>
        <item x="208"/>
        <item x="8"/>
        <item x="454"/>
        <item x="517"/>
        <item x="101"/>
        <item x="461"/>
        <item x="605"/>
        <item x="612"/>
        <item x="306"/>
        <item x="656"/>
        <item x="572"/>
        <item x="420"/>
        <item x="376"/>
        <item x="473"/>
        <item x="156"/>
        <item x="254"/>
        <item x="343"/>
        <item x="104"/>
        <item x="518"/>
        <item x="74"/>
        <item x="11"/>
        <item x="225"/>
        <item x="391"/>
        <item x="546"/>
        <item x="330"/>
        <item x="185"/>
        <item x="203"/>
        <item x="402"/>
        <item x="323"/>
        <item x="162"/>
        <item x="249"/>
        <item x="631"/>
        <item x="272"/>
        <item x="567"/>
        <item x="310"/>
        <item x="561"/>
        <item x="641"/>
        <item x="468"/>
        <item x="384"/>
        <item x="260"/>
        <item x="317"/>
        <item x="680"/>
        <item x="220"/>
        <item x="127"/>
        <item x="14"/>
        <item x="630"/>
        <item x="668"/>
        <item x="448"/>
        <item x="550"/>
        <item x="222"/>
        <item x="315"/>
        <item x="611"/>
        <item x="640"/>
        <item x="263"/>
        <item x="484"/>
        <item x="253"/>
        <item x="20"/>
        <item x="309"/>
        <item x="553"/>
        <item x="210"/>
        <item x="597"/>
        <item x="84"/>
        <item x="68"/>
        <item x="6"/>
        <item x="103"/>
        <item x="319"/>
        <item x="58"/>
        <item x="375"/>
        <item x="241"/>
        <item x="446"/>
        <item x="620"/>
        <item x="440"/>
        <item x="321"/>
        <item x="206"/>
        <item x="589"/>
        <item x="198"/>
        <item x="342"/>
        <item x="153"/>
        <item x="566"/>
        <item x="233"/>
        <item x="9"/>
        <item x="476"/>
        <item x="245"/>
        <item x="618"/>
        <item x="498"/>
        <item x="499"/>
        <item x="13"/>
        <item x="213"/>
        <item x="485"/>
        <item x="35"/>
        <item x="262"/>
        <item x="200"/>
        <item x="377"/>
        <item x="416"/>
        <item x="144"/>
        <item x="119"/>
        <item x="77"/>
        <item x="115"/>
        <item x="649"/>
        <item x="571"/>
        <item x="69"/>
        <item x="271"/>
        <item x="99"/>
        <item x="304"/>
        <item x="534"/>
        <item x="51"/>
        <item x="371"/>
        <item x="67"/>
        <item x="665"/>
        <item x="357"/>
        <item x="584"/>
        <item x="465"/>
        <item x="673"/>
        <item x="173"/>
        <item x="591"/>
        <item x="332"/>
        <item x="96"/>
        <item x="24"/>
        <item x="318"/>
        <item x="126"/>
        <item x="355"/>
        <item x="340"/>
        <item x="16"/>
        <item x="62"/>
        <item x="192"/>
        <item x="120"/>
        <item x="207"/>
        <item x="147"/>
        <item x="347"/>
        <item x="275"/>
        <item x="637"/>
        <item x="28"/>
        <item x="268"/>
        <item x="108"/>
        <item x="545"/>
        <item x="61"/>
        <item x="639"/>
        <item x="308"/>
        <item x="516"/>
        <item x="230"/>
        <item x="483"/>
        <item x="642"/>
        <item x="672"/>
        <item x="494"/>
        <item x="337"/>
        <item x="328"/>
        <item x="280"/>
        <item x="458"/>
        <item x="72"/>
        <item x="186"/>
        <item t="default"/>
      </items>
    </pivotField>
    <pivotField showAll="0"/>
    <pivotField showAll="0"/>
    <pivotField showAll="0"/>
    <pivotField numFmtId="1" showAll="0"/>
    <pivotField numFmtId="2" showAll="0"/>
    <pivotField numFmtId="2" showAll="0"/>
    <pivotField showAll="0"/>
    <pivotField dataField="1" numFmtId="2" showAll="0"/>
    <pivotField axis="axisRow" showAll="0">
      <items count="491">
        <item x="417"/>
        <item x="13"/>
        <item x="222"/>
        <item x="155"/>
        <item x="247"/>
        <item x="133"/>
        <item x="49"/>
        <item x="21"/>
        <item x="471"/>
        <item x="356"/>
        <item x="4"/>
        <item x="337"/>
        <item x="277"/>
        <item x="100"/>
        <item x="50"/>
        <item x="421"/>
        <item x="119"/>
        <item x="290"/>
        <item x="301"/>
        <item x="289"/>
        <item x="302"/>
        <item x="87"/>
        <item x="406"/>
        <item x="387"/>
        <item x="27"/>
        <item x="418"/>
        <item x="223"/>
        <item x="5"/>
        <item x="255"/>
        <item x="430"/>
        <item x="311"/>
        <item x="367"/>
        <item x="32"/>
        <item x="16"/>
        <item x="236"/>
        <item x="250"/>
        <item x="435"/>
        <item x="405"/>
        <item x="230"/>
        <item x="403"/>
        <item x="413"/>
        <item x="151"/>
        <item x="312"/>
        <item x="315"/>
        <item x="131"/>
        <item x="168"/>
        <item x="285"/>
        <item x="332"/>
        <item x="128"/>
        <item x="377"/>
        <item x="309"/>
        <item x="134"/>
        <item x="291"/>
        <item x="371"/>
        <item x="286"/>
        <item x="411"/>
        <item x="229"/>
        <item x="351"/>
        <item x="279"/>
        <item x="392"/>
        <item x="79"/>
        <item x="173"/>
        <item x="319"/>
        <item x="118"/>
        <item x="433"/>
        <item x="322"/>
        <item x="132"/>
        <item x="361"/>
        <item x="145"/>
        <item x="399"/>
        <item x="107"/>
        <item x="431"/>
        <item x="62"/>
        <item x="189"/>
        <item x="347"/>
        <item x="412"/>
        <item x="397"/>
        <item x="136"/>
        <item x="64"/>
        <item x="98"/>
        <item x="110"/>
        <item x="165"/>
        <item x="252"/>
        <item x="246"/>
        <item x="408"/>
        <item x="2"/>
        <item x="307"/>
        <item x="42"/>
        <item x="125"/>
        <item x="415"/>
        <item x="148"/>
        <item x="209"/>
        <item x="353"/>
        <item x="205"/>
        <item x="220"/>
        <item x="137"/>
        <item x="438"/>
        <item x="370"/>
        <item x="335"/>
        <item x="260"/>
        <item x="219"/>
        <item x="175"/>
        <item x="85"/>
        <item x="396"/>
        <item x="409"/>
        <item x="57"/>
        <item x="37"/>
        <item x="358"/>
        <item x="68"/>
        <item x="63"/>
        <item x="288"/>
        <item x="111"/>
        <item x="36"/>
        <item x="83"/>
        <item x="91"/>
        <item x="89"/>
        <item x="457"/>
        <item x="81"/>
        <item x="18"/>
        <item x="9"/>
        <item x="423"/>
        <item x="53"/>
        <item x="164"/>
        <item x="404"/>
        <item x="197"/>
        <item x="339"/>
        <item x="257"/>
        <item x="196"/>
        <item x="478"/>
        <item x="321"/>
        <item x="80"/>
        <item x="375"/>
        <item x="157"/>
        <item x="378"/>
        <item x="398"/>
        <item x="72"/>
        <item x="92"/>
        <item x="424"/>
        <item x="237"/>
        <item x="8"/>
        <item x="47"/>
        <item x="231"/>
        <item x="207"/>
        <item x="150"/>
        <item x="40"/>
        <item x="120"/>
        <item x="308"/>
        <item x="160"/>
        <item x="22"/>
        <item x="129"/>
        <item x="453"/>
        <item x="400"/>
        <item x="218"/>
        <item x="450"/>
        <item x="163"/>
        <item x="369"/>
        <item x="45"/>
        <item x="95"/>
        <item x="343"/>
        <item x="130"/>
        <item x="182"/>
        <item x="25"/>
        <item x="329"/>
        <item x="280"/>
        <item x="281"/>
        <item x="33"/>
        <item x="73"/>
        <item x="310"/>
        <item x="232"/>
        <item x="195"/>
        <item x="233"/>
        <item x="144"/>
        <item x="88"/>
        <item x="227"/>
        <item x="464"/>
        <item x="243"/>
        <item x="383"/>
        <item x="115"/>
        <item x="275"/>
        <item x="434"/>
        <item x="474"/>
        <item x="342"/>
        <item x="55"/>
        <item x="360"/>
        <item x="262"/>
        <item x="373"/>
        <item x="60"/>
        <item x="475"/>
        <item x="420"/>
        <item x="334"/>
        <item x="179"/>
        <item x="261"/>
        <item x="94"/>
        <item x="259"/>
        <item x="140"/>
        <item x="467"/>
        <item x="56"/>
        <item x="388"/>
        <item x="267"/>
        <item x="270"/>
        <item x="93"/>
        <item x="211"/>
        <item x="254"/>
        <item x="331"/>
        <item x="436"/>
        <item x="458"/>
        <item x="338"/>
        <item x="106"/>
        <item x="376"/>
        <item x="238"/>
        <item x="484"/>
        <item x="52"/>
        <item x="31"/>
        <item x="51"/>
        <item x="24"/>
        <item x="41"/>
        <item x="480"/>
        <item x="456"/>
        <item x="452"/>
        <item x="212"/>
        <item x="11"/>
        <item x="296"/>
        <item x="203"/>
        <item x="416"/>
        <item x="489"/>
        <item x="71"/>
        <item x="459"/>
        <item x="121"/>
        <item x="359"/>
        <item x="3"/>
        <item x="316"/>
        <item x="479"/>
        <item x="485"/>
        <item x="292"/>
        <item x="123"/>
        <item x="6"/>
        <item x="76"/>
        <item x="38"/>
        <item x="326"/>
        <item x="192"/>
        <item x="442"/>
        <item x="449"/>
        <item x="208"/>
        <item x="114"/>
        <item x="174"/>
        <item x="298"/>
        <item x="414"/>
        <item x="86"/>
        <item x="276"/>
        <item x="444"/>
        <item x="401"/>
        <item x="29"/>
        <item x="317"/>
        <item x="469"/>
        <item x="34"/>
        <item x="487"/>
        <item x="429"/>
        <item x="374"/>
        <item x="20"/>
        <item x="74"/>
        <item x="482"/>
        <item x="186"/>
        <item x="266"/>
        <item x="352"/>
        <item x="439"/>
        <item x="221"/>
        <item x="216"/>
        <item x="75"/>
        <item x="258"/>
        <item x="187"/>
        <item x="476"/>
        <item x="357"/>
        <item x="264"/>
        <item x="172"/>
        <item x="245"/>
        <item x="171"/>
        <item x="313"/>
        <item x="422"/>
        <item x="336"/>
        <item x="349"/>
        <item x="141"/>
        <item x="204"/>
        <item x="251"/>
        <item x="278"/>
        <item x="161"/>
        <item x="149"/>
        <item x="101"/>
        <item x="268"/>
        <item x="354"/>
        <item x="116"/>
        <item x="425"/>
        <item x="432"/>
        <item x="169"/>
        <item x="249"/>
        <item x="461"/>
        <item x="15"/>
        <item x="124"/>
        <item x="69"/>
        <item x="304"/>
        <item x="477"/>
        <item x="300"/>
        <item x="372"/>
        <item x="44"/>
        <item x="466"/>
        <item x="19"/>
        <item x="472"/>
        <item x="48"/>
        <item x="306"/>
        <item x="58"/>
        <item x="340"/>
        <item x="78"/>
        <item x="451"/>
        <item x="156"/>
        <item x="113"/>
        <item x="176"/>
        <item x="299"/>
        <item x="162"/>
        <item x="272"/>
        <item x="104"/>
        <item x="379"/>
        <item x="273"/>
        <item x="446"/>
        <item x="54"/>
        <item x="167"/>
        <item x="153"/>
        <item x="97"/>
        <item x="90"/>
        <item x="46"/>
        <item x="443"/>
        <item x="395"/>
        <item x="381"/>
        <item x="1"/>
        <item x="170"/>
        <item x="314"/>
        <item x="96"/>
        <item x="483"/>
        <item x="10"/>
        <item x="67"/>
        <item x="363"/>
        <item x="295"/>
        <item x="393"/>
        <item x="328"/>
        <item x="318"/>
        <item x="117"/>
        <item x="142"/>
        <item x="481"/>
        <item x="324"/>
        <item x="23"/>
        <item x="234"/>
        <item x="283"/>
        <item x="17"/>
        <item x="239"/>
        <item x="99"/>
        <item x="465"/>
        <item x="488"/>
        <item x="210"/>
        <item x="158"/>
        <item x="126"/>
        <item x="462"/>
        <item x="253"/>
        <item x="348"/>
        <item x="440"/>
        <item x="84"/>
        <item x="445"/>
        <item x="135"/>
        <item x="198"/>
        <item x="240"/>
        <item x="447"/>
        <item x="200"/>
        <item x="463"/>
        <item x="391"/>
        <item x="303"/>
        <item x="199"/>
        <item x="7"/>
        <item x="427"/>
        <item x="341"/>
        <item x="127"/>
        <item x="330"/>
        <item x="166"/>
        <item x="147"/>
        <item x="66"/>
        <item x="61"/>
        <item x="77"/>
        <item x="177"/>
        <item x="454"/>
        <item x="345"/>
        <item x="402"/>
        <item x="244"/>
        <item x="486"/>
        <item x="305"/>
        <item x="213"/>
        <item x="323"/>
        <item x="152"/>
        <item x="214"/>
        <item x="426"/>
        <item x="224"/>
        <item x="269"/>
        <item x="419"/>
        <item x="181"/>
        <item x="217"/>
        <item x="282"/>
        <item x="441"/>
        <item x="109"/>
        <item x="366"/>
        <item x="190"/>
        <item x="65"/>
        <item x="180"/>
        <item x="241"/>
        <item x="154"/>
        <item x="143"/>
        <item x="43"/>
        <item x="385"/>
        <item x="386"/>
        <item x="368"/>
        <item x="256"/>
        <item x="0"/>
        <item x="468"/>
        <item x="188"/>
        <item x="215"/>
        <item x="102"/>
        <item x="159"/>
        <item x="30"/>
        <item x="455"/>
        <item x="184"/>
        <item x="382"/>
        <item x="284"/>
        <item x="437"/>
        <item x="265"/>
        <item x="178"/>
        <item x="384"/>
        <item x="380"/>
        <item x="14"/>
        <item x="428"/>
        <item x="248"/>
        <item x="460"/>
        <item x="333"/>
        <item x="410"/>
        <item x="185"/>
        <item x="293"/>
        <item x="470"/>
        <item x="201"/>
        <item x="26"/>
        <item x="448"/>
        <item x="146"/>
        <item x="390"/>
        <item x="35"/>
        <item x="362"/>
        <item x="294"/>
        <item x="271"/>
        <item x="202"/>
        <item x="346"/>
        <item x="122"/>
        <item x="28"/>
        <item x="206"/>
        <item x="355"/>
        <item x="394"/>
        <item x="191"/>
        <item x="327"/>
        <item x="350"/>
        <item x="389"/>
        <item x="103"/>
        <item x="407"/>
        <item x="325"/>
        <item x="183"/>
        <item x="235"/>
        <item x="225"/>
        <item x="320"/>
        <item x="39"/>
        <item x="274"/>
        <item x="105"/>
        <item x="297"/>
        <item x="82"/>
        <item x="139"/>
        <item x="70"/>
        <item x="138"/>
        <item x="242"/>
        <item x="263"/>
        <item x="59"/>
        <item x="473"/>
        <item x="112"/>
        <item x="226"/>
        <item x="364"/>
        <item x="12"/>
        <item x="365"/>
        <item x="193"/>
        <item x="194"/>
        <item x="344"/>
        <item x="228"/>
        <item x="108"/>
        <item x="287"/>
        <item t="default"/>
      </items>
    </pivotField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1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0"/>
  </rowFields>
  <rowItems count="49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 t="grand">
      <x/>
    </i>
  </rowItems>
  <colItems count="1">
    <i/>
  </colItems>
  <dataFields count="1">
    <dataField name="sales amount" fld="9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16444D-66E3-4CA1-8818-49CC2688CB19}" name="PivotTable8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Region">
  <location ref="A3:B8" firstHeaderRow="1" firstDataRow="1" firstDataCol="1"/>
  <pivotFields count="5">
    <pivotField dataField="1"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tore_ID" fld="0" subtotal="count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9E7438-9001-4200-9712-211E8DD11080}" name="PivotTable8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store name">
  <location ref="A3:C24" firstHeaderRow="0" firstDataRow="1" firstDataCol="1"/>
  <pivotFields count="29">
    <pivotField showAll="0"/>
    <pivotField numFmtId="14" showAll="0">
      <items count="684">
        <item x="64"/>
        <item x="98"/>
        <item x="34"/>
        <item x="592"/>
        <item x="30"/>
        <item x="47"/>
        <item x="188"/>
        <item x="320"/>
        <item x="608"/>
        <item x="383"/>
        <item x="389"/>
        <item x="183"/>
        <item x="189"/>
        <item x="174"/>
        <item x="541"/>
        <item x="365"/>
        <item x="636"/>
        <item x="602"/>
        <item x="444"/>
        <item x="305"/>
        <item x="610"/>
        <item x="163"/>
        <item x="409"/>
        <item x="653"/>
        <item x="353"/>
        <item x="565"/>
        <item x="269"/>
        <item x="41"/>
        <item x="495"/>
        <item x="463"/>
        <item x="313"/>
        <item x="514"/>
        <item x="7"/>
        <item x="394"/>
        <item x="400"/>
        <item x="378"/>
        <item x="336"/>
        <item x="205"/>
        <item x="466"/>
        <item x="65"/>
        <item x="386"/>
        <item x="57"/>
        <item x="619"/>
        <item x="3"/>
        <item x="382"/>
        <item x="615"/>
        <item x="453"/>
        <item x="39"/>
        <item x="493"/>
        <item x="303"/>
        <item x="157"/>
        <item x="76"/>
        <item x="152"/>
        <item x="66"/>
        <item x="573"/>
        <item x="539"/>
        <item x="399"/>
        <item x="113"/>
        <item x="301"/>
        <item x="149"/>
        <item x="477"/>
        <item x="443"/>
        <item x="335"/>
        <item x="354"/>
        <item x="374"/>
        <item x="54"/>
        <item x="395"/>
        <item x="195"/>
        <item x="1"/>
        <item x="363"/>
        <item x="380"/>
        <item x="519"/>
        <item x="671"/>
        <item x="63"/>
        <item x="49"/>
        <item x="442"/>
        <item x="655"/>
        <item x="26"/>
        <item x="381"/>
        <item x="627"/>
        <item x="4"/>
        <item x="289"/>
        <item x="217"/>
        <item x="445"/>
        <item x="29"/>
        <item x="276"/>
        <item x="288"/>
        <item x="632"/>
        <item x="358"/>
        <item x="482"/>
        <item x="238"/>
        <item x="273"/>
        <item x="489"/>
        <item x="331"/>
        <item x="86"/>
        <item x="154"/>
        <item x="158"/>
        <item x="334"/>
        <item x="229"/>
        <item x="524"/>
        <item x="405"/>
        <item x="667"/>
        <item x="475"/>
        <item x="585"/>
        <item x="302"/>
        <item x="100"/>
        <item x="474"/>
        <item x="387"/>
        <item x="179"/>
        <item x="604"/>
        <item x="37"/>
        <item x="97"/>
        <item x="316"/>
        <item x="430"/>
        <item x="348"/>
        <item x="427"/>
        <item x="10"/>
        <item x="314"/>
        <item x="556"/>
        <item x="214"/>
        <item x="258"/>
        <item x="481"/>
        <item x="464"/>
        <item x="530"/>
        <item x="431"/>
        <item x="593"/>
        <item x="360"/>
        <item x="121"/>
        <item x="196"/>
        <item x="209"/>
        <item x="87"/>
        <item x="626"/>
        <item x="580"/>
        <item x="396"/>
        <item x="166"/>
        <item x="648"/>
        <item x="187"/>
        <item x="403"/>
        <item x="669"/>
        <item x="398"/>
        <item x="191"/>
        <item x="369"/>
        <item x="657"/>
        <item x="344"/>
        <item x="425"/>
        <item x="581"/>
        <item x="623"/>
        <item x="19"/>
        <item x="564"/>
        <item x="160"/>
        <item x="364"/>
        <item x="297"/>
        <item x="621"/>
        <item x="634"/>
        <item x="490"/>
        <item x="532"/>
        <item x="38"/>
        <item x="411"/>
        <item x="264"/>
        <item x="408"/>
        <item x="613"/>
        <item x="393"/>
        <item x="562"/>
        <item x="239"/>
        <item x="570"/>
        <item x="432"/>
        <item x="257"/>
        <item x="155"/>
        <item x="130"/>
        <item x="22"/>
        <item x="511"/>
        <item x="523"/>
        <item x="433"/>
        <item x="287"/>
        <item x="531"/>
        <item x="560"/>
        <item x="410"/>
        <item x="598"/>
        <item x="676"/>
        <item x="111"/>
        <item x="194"/>
        <item x="266"/>
        <item x="674"/>
        <item x="199"/>
        <item x="168"/>
        <item x="502"/>
        <item x="106"/>
        <item x="479"/>
        <item x="529"/>
        <item x="579"/>
        <item x="150"/>
        <item x="109"/>
        <item x="417"/>
        <item x="555"/>
        <item x="677"/>
        <item x="557"/>
        <item x="664"/>
        <item x="601"/>
        <item x="80"/>
        <item x="504"/>
        <item x="449"/>
        <item x="651"/>
        <item x="251"/>
        <item x="542"/>
        <item x="138"/>
        <item x="244"/>
        <item x="259"/>
        <item x="223"/>
        <item x="240"/>
        <item x="654"/>
        <item x="522"/>
        <item x="577"/>
        <item x="124"/>
        <item x="181"/>
        <item x="2"/>
        <item x="21"/>
        <item x="134"/>
        <item x="635"/>
        <item x="682"/>
        <item x="470"/>
        <item x="644"/>
        <item x="95"/>
        <item x="146"/>
        <item x="670"/>
        <item x="441"/>
        <item x="370"/>
        <item x="624"/>
        <item x="170"/>
        <item x="325"/>
        <item x="552"/>
        <item x="55"/>
        <item x="180"/>
        <item x="23"/>
        <item x="596"/>
        <item x="569"/>
        <item x="293"/>
        <item x="462"/>
        <item x="521"/>
        <item x="469"/>
        <item x="628"/>
        <item x="452"/>
        <item x="235"/>
        <item x="471"/>
        <item x="270"/>
        <item x="94"/>
        <item x="0"/>
        <item x="540"/>
        <item x="107"/>
        <item x="231"/>
        <item x="497"/>
        <item x="242"/>
        <item x="40"/>
        <item x="666"/>
        <item x="599"/>
        <item x="282"/>
        <item x="412"/>
        <item x="600"/>
        <item x="661"/>
        <item x="508"/>
        <item x="143"/>
        <item x="123"/>
        <item x="647"/>
        <item x="184"/>
        <item x="614"/>
        <item x="5"/>
        <item x="73"/>
        <item x="286"/>
        <item x="137"/>
        <item x="112"/>
        <item x="255"/>
        <item x="586"/>
        <item x="582"/>
        <item x="390"/>
        <item x="151"/>
        <item x="574"/>
        <item x="438"/>
        <item x="650"/>
        <item x="575"/>
        <item x="212"/>
        <item x="678"/>
        <item x="60"/>
        <item x="633"/>
        <item x="18"/>
        <item x="79"/>
        <item x="274"/>
        <item x="296"/>
        <item x="660"/>
        <item x="135"/>
        <item x="91"/>
        <item x="414"/>
        <item x="492"/>
        <item x="455"/>
        <item x="333"/>
        <item x="12"/>
        <item x="617"/>
        <item x="89"/>
        <item x="429"/>
        <item x="486"/>
        <item x="70"/>
        <item x="415"/>
        <item x="300"/>
        <item x="658"/>
        <item x="607"/>
        <item x="44"/>
        <item x="401"/>
        <item x="281"/>
        <item x="549"/>
        <item x="525"/>
        <item x="128"/>
        <item x="81"/>
        <item x="460"/>
        <item x="419"/>
        <item x="488"/>
        <item x="583"/>
        <item x="327"/>
        <item x="25"/>
        <item x="329"/>
        <item x="110"/>
        <item x="224"/>
        <item x="90"/>
        <item x="278"/>
        <item x="114"/>
        <item x="204"/>
        <item x="590"/>
        <item x="307"/>
        <item x="663"/>
        <item x="681"/>
        <item x="290"/>
        <item x="338"/>
        <item x="548"/>
        <item x="528"/>
        <item x="352"/>
        <item x="368"/>
        <item x="46"/>
        <item x="506"/>
        <item x="423"/>
        <item x="133"/>
        <item x="346"/>
        <item x="509"/>
        <item x="311"/>
        <item x="85"/>
        <item x="372"/>
        <item x="140"/>
        <item x="93"/>
        <item x="436"/>
        <item x="643"/>
        <item x="246"/>
        <item x="675"/>
        <item x="426"/>
        <item x="92"/>
        <item x="83"/>
        <item x="53"/>
        <item x="424"/>
        <item x="341"/>
        <item x="397"/>
        <item x="31"/>
        <item x="139"/>
        <item x="526"/>
        <item x="247"/>
        <item x="32"/>
        <item x="118"/>
        <item x="167"/>
        <item x="145"/>
        <item x="392"/>
        <item x="285"/>
        <item x="421"/>
        <item x="45"/>
        <item x="48"/>
        <item x="418"/>
        <item x="75"/>
        <item x="291"/>
        <item x="256"/>
        <item x="645"/>
        <item x="141"/>
        <item x="339"/>
        <item x="250"/>
        <item x="78"/>
        <item x="136"/>
        <item x="172"/>
        <item x="500"/>
        <item x="33"/>
        <item x="284"/>
        <item x="587"/>
        <item x="279"/>
        <item x="248"/>
        <item x="450"/>
        <item x="71"/>
        <item x="356"/>
        <item x="312"/>
        <item x="434"/>
        <item x="520"/>
        <item x="568"/>
        <item x="351"/>
        <item x="56"/>
        <item x="36"/>
        <item x="15"/>
        <item x="17"/>
        <item x="625"/>
        <item x="236"/>
        <item x="182"/>
        <item x="159"/>
        <item x="422"/>
        <item x="350"/>
        <item x="606"/>
        <item x="175"/>
        <item x="576"/>
        <item x="221"/>
        <item x="42"/>
        <item x="447"/>
        <item x="609"/>
        <item x="413"/>
        <item x="507"/>
        <item x="243"/>
        <item x="622"/>
        <item x="361"/>
        <item x="88"/>
        <item x="638"/>
        <item x="616"/>
        <item x="510"/>
        <item x="232"/>
        <item x="125"/>
        <item x="261"/>
        <item x="629"/>
        <item x="439"/>
        <item x="193"/>
        <item x="228"/>
        <item x="646"/>
        <item x="595"/>
        <item x="161"/>
        <item x="202"/>
        <item x="265"/>
        <item x="435"/>
        <item x="116"/>
        <item x="659"/>
        <item x="197"/>
        <item x="43"/>
        <item x="496"/>
        <item x="252"/>
        <item x="551"/>
        <item x="535"/>
        <item x="467"/>
        <item x="588"/>
        <item x="662"/>
        <item x="165"/>
        <item x="456"/>
        <item x="298"/>
        <item x="50"/>
        <item x="527"/>
        <item x="501"/>
        <item x="594"/>
        <item x="227"/>
        <item x="544"/>
        <item x="379"/>
        <item x="515"/>
        <item x="373"/>
        <item x="487"/>
        <item x="322"/>
        <item x="345"/>
        <item x="437"/>
        <item x="404"/>
        <item x="563"/>
        <item x="105"/>
        <item x="52"/>
        <item x="652"/>
        <item x="326"/>
        <item x="27"/>
        <item x="294"/>
        <item x="292"/>
        <item x="219"/>
        <item x="679"/>
        <item x="388"/>
        <item x="59"/>
        <item x="216"/>
        <item x="132"/>
        <item x="558"/>
        <item x="554"/>
        <item x="237"/>
        <item x="578"/>
        <item x="122"/>
        <item x="512"/>
        <item x="176"/>
        <item x="349"/>
        <item x="277"/>
        <item x="491"/>
        <item x="148"/>
        <item x="536"/>
        <item x="201"/>
        <item x="295"/>
        <item x="480"/>
        <item x="226"/>
        <item x="324"/>
        <item x="537"/>
        <item x="102"/>
        <item x="603"/>
        <item x="459"/>
        <item x="478"/>
        <item x="177"/>
        <item x="299"/>
        <item x="142"/>
        <item x="215"/>
        <item x="457"/>
        <item x="283"/>
        <item x="513"/>
        <item x="178"/>
        <item x="129"/>
        <item x="385"/>
        <item x="164"/>
        <item x="190"/>
        <item x="82"/>
        <item x="131"/>
        <item x="234"/>
        <item x="543"/>
        <item x="472"/>
        <item x="451"/>
        <item x="533"/>
        <item x="362"/>
        <item x="171"/>
        <item x="267"/>
        <item x="407"/>
        <item x="366"/>
        <item x="503"/>
        <item x="211"/>
        <item x="406"/>
        <item x="505"/>
        <item x="538"/>
        <item x="359"/>
        <item x="218"/>
        <item x="367"/>
        <item x="169"/>
        <item x="547"/>
        <item x="117"/>
        <item x="428"/>
        <item x="559"/>
        <item x="208"/>
        <item x="8"/>
        <item x="454"/>
        <item x="517"/>
        <item x="101"/>
        <item x="461"/>
        <item x="605"/>
        <item x="612"/>
        <item x="306"/>
        <item x="656"/>
        <item x="572"/>
        <item x="420"/>
        <item x="376"/>
        <item x="473"/>
        <item x="156"/>
        <item x="254"/>
        <item x="343"/>
        <item x="104"/>
        <item x="518"/>
        <item x="74"/>
        <item x="11"/>
        <item x="225"/>
        <item x="391"/>
        <item x="546"/>
        <item x="330"/>
        <item x="185"/>
        <item x="203"/>
        <item x="402"/>
        <item x="323"/>
        <item x="162"/>
        <item x="249"/>
        <item x="631"/>
        <item x="272"/>
        <item x="567"/>
        <item x="310"/>
        <item x="561"/>
        <item x="641"/>
        <item x="468"/>
        <item x="384"/>
        <item x="260"/>
        <item x="317"/>
        <item x="680"/>
        <item x="220"/>
        <item x="127"/>
        <item x="14"/>
        <item x="630"/>
        <item x="668"/>
        <item x="448"/>
        <item x="550"/>
        <item x="222"/>
        <item x="315"/>
        <item x="611"/>
        <item x="640"/>
        <item x="263"/>
        <item x="484"/>
        <item x="253"/>
        <item x="20"/>
        <item x="309"/>
        <item x="553"/>
        <item x="210"/>
        <item x="597"/>
        <item x="84"/>
        <item x="68"/>
        <item x="6"/>
        <item x="103"/>
        <item x="319"/>
        <item x="58"/>
        <item x="375"/>
        <item x="241"/>
        <item x="446"/>
        <item x="620"/>
        <item x="440"/>
        <item x="321"/>
        <item x="206"/>
        <item x="589"/>
        <item x="198"/>
        <item x="342"/>
        <item x="153"/>
        <item x="566"/>
        <item x="233"/>
        <item x="9"/>
        <item x="476"/>
        <item x="245"/>
        <item x="618"/>
        <item x="498"/>
        <item x="499"/>
        <item x="13"/>
        <item x="213"/>
        <item x="485"/>
        <item x="35"/>
        <item x="262"/>
        <item x="200"/>
        <item x="377"/>
        <item x="416"/>
        <item x="144"/>
        <item x="119"/>
        <item x="77"/>
        <item x="115"/>
        <item x="649"/>
        <item x="571"/>
        <item x="69"/>
        <item x="271"/>
        <item x="99"/>
        <item x="304"/>
        <item x="534"/>
        <item x="51"/>
        <item x="371"/>
        <item x="67"/>
        <item x="665"/>
        <item x="357"/>
        <item x="584"/>
        <item x="465"/>
        <item x="673"/>
        <item x="173"/>
        <item x="591"/>
        <item x="332"/>
        <item x="96"/>
        <item x="24"/>
        <item x="318"/>
        <item x="126"/>
        <item x="355"/>
        <item x="340"/>
        <item x="16"/>
        <item x="62"/>
        <item x="192"/>
        <item x="120"/>
        <item x="207"/>
        <item x="147"/>
        <item x="347"/>
        <item x="275"/>
        <item x="637"/>
        <item x="28"/>
        <item x="268"/>
        <item x="108"/>
        <item x="545"/>
        <item x="61"/>
        <item x="639"/>
        <item x="308"/>
        <item x="516"/>
        <item x="230"/>
        <item x="483"/>
        <item x="642"/>
        <item x="672"/>
        <item x="494"/>
        <item x="337"/>
        <item x="328"/>
        <item x="280"/>
        <item x="458"/>
        <item x="72"/>
        <item x="186"/>
        <item t="default"/>
      </items>
    </pivotField>
    <pivotField showAll="0"/>
    <pivotField showAll="0"/>
    <pivotField showAll="0"/>
    <pivotField dataField="1" numFmtId="1" showAll="0"/>
    <pivotField numFmtId="2" showAll="0"/>
    <pivotField numFmtId="2" showAll="0"/>
    <pivotField showAll="0"/>
    <pivotField dataField="1" numFmtId="2"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1" showAll="0"/>
    <pivotField axis="axisRow" showAll="0">
      <items count="21">
        <item x="19"/>
        <item x="5"/>
        <item x="2"/>
        <item x="16"/>
        <item x="17"/>
        <item x="9"/>
        <item x="13"/>
        <item x="3"/>
        <item x="14"/>
        <item x="15"/>
        <item x="1"/>
        <item x="0"/>
        <item x="12"/>
        <item x="8"/>
        <item x="4"/>
        <item x="7"/>
        <item x="11"/>
        <item x="6"/>
        <item x="10"/>
        <item x="18"/>
        <item t="default"/>
      </items>
    </pivotField>
    <pivotField showAll="0">
      <items count="5">
        <item x="3"/>
        <item x="0"/>
        <item x="2"/>
        <item x="1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22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-2"/>
  </colFields>
  <colItems count="2">
    <i>
      <x/>
    </i>
    <i i="1">
      <x v="1"/>
    </i>
  </colItems>
  <dataFields count="2">
    <dataField name="sales in each store" fld="9" baseField="0" baseItem="0" numFmtId="2"/>
    <dataField name="Quantity sold" fld="5" baseField="0" baseItem="0" numFmtId="1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D80498-CEE5-4F6D-A44F-952606A67911}" name="PivotTable9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Order year">
  <location ref="A3:B7" firstHeaderRow="1" firstDataRow="1" firstDataCol="1"/>
  <pivotFields count="29">
    <pivotField showAll="0"/>
    <pivotField axis="axisRow" numFmtId="14" showAll="0">
      <items count="684">
        <item x="64"/>
        <item x="98"/>
        <item x="34"/>
        <item x="592"/>
        <item x="30"/>
        <item x="47"/>
        <item x="188"/>
        <item x="320"/>
        <item x="608"/>
        <item x="383"/>
        <item x="389"/>
        <item x="183"/>
        <item x="189"/>
        <item x="174"/>
        <item x="541"/>
        <item x="365"/>
        <item x="636"/>
        <item x="602"/>
        <item x="444"/>
        <item x="305"/>
        <item x="610"/>
        <item x="163"/>
        <item x="409"/>
        <item x="653"/>
        <item x="353"/>
        <item x="565"/>
        <item x="269"/>
        <item x="41"/>
        <item x="495"/>
        <item x="463"/>
        <item x="313"/>
        <item x="514"/>
        <item x="7"/>
        <item x="394"/>
        <item x="400"/>
        <item x="378"/>
        <item x="336"/>
        <item x="205"/>
        <item x="466"/>
        <item x="65"/>
        <item x="386"/>
        <item x="57"/>
        <item x="619"/>
        <item x="3"/>
        <item x="382"/>
        <item x="615"/>
        <item x="453"/>
        <item x="39"/>
        <item x="493"/>
        <item x="303"/>
        <item x="157"/>
        <item x="76"/>
        <item x="152"/>
        <item x="66"/>
        <item x="573"/>
        <item x="539"/>
        <item x="399"/>
        <item x="113"/>
        <item x="301"/>
        <item x="149"/>
        <item x="477"/>
        <item x="443"/>
        <item x="335"/>
        <item x="354"/>
        <item x="374"/>
        <item x="54"/>
        <item x="395"/>
        <item x="195"/>
        <item x="1"/>
        <item x="363"/>
        <item x="380"/>
        <item x="519"/>
        <item x="671"/>
        <item x="63"/>
        <item x="49"/>
        <item x="442"/>
        <item x="655"/>
        <item x="26"/>
        <item x="381"/>
        <item x="627"/>
        <item x="4"/>
        <item x="289"/>
        <item x="217"/>
        <item x="445"/>
        <item x="29"/>
        <item x="276"/>
        <item x="288"/>
        <item x="632"/>
        <item x="358"/>
        <item x="482"/>
        <item x="238"/>
        <item x="273"/>
        <item x="489"/>
        <item x="331"/>
        <item x="86"/>
        <item x="154"/>
        <item x="158"/>
        <item x="334"/>
        <item x="229"/>
        <item x="524"/>
        <item x="405"/>
        <item x="667"/>
        <item x="475"/>
        <item x="585"/>
        <item x="302"/>
        <item x="100"/>
        <item x="474"/>
        <item x="387"/>
        <item x="179"/>
        <item x="604"/>
        <item x="37"/>
        <item x="97"/>
        <item x="316"/>
        <item x="430"/>
        <item x="348"/>
        <item x="427"/>
        <item x="10"/>
        <item x="314"/>
        <item x="556"/>
        <item x="214"/>
        <item x="258"/>
        <item x="481"/>
        <item x="464"/>
        <item x="530"/>
        <item x="431"/>
        <item x="593"/>
        <item x="360"/>
        <item x="121"/>
        <item x="196"/>
        <item x="209"/>
        <item x="87"/>
        <item x="626"/>
        <item x="580"/>
        <item x="396"/>
        <item x="166"/>
        <item x="648"/>
        <item x="187"/>
        <item x="403"/>
        <item x="669"/>
        <item x="398"/>
        <item x="191"/>
        <item x="369"/>
        <item x="657"/>
        <item x="344"/>
        <item x="425"/>
        <item x="581"/>
        <item x="623"/>
        <item x="19"/>
        <item x="564"/>
        <item x="160"/>
        <item x="364"/>
        <item x="297"/>
        <item x="621"/>
        <item x="634"/>
        <item x="490"/>
        <item x="532"/>
        <item x="38"/>
        <item x="411"/>
        <item x="264"/>
        <item x="408"/>
        <item x="613"/>
        <item x="393"/>
        <item x="562"/>
        <item x="239"/>
        <item x="570"/>
        <item x="432"/>
        <item x="257"/>
        <item x="155"/>
        <item x="130"/>
        <item x="22"/>
        <item x="511"/>
        <item x="523"/>
        <item x="433"/>
        <item x="287"/>
        <item x="531"/>
        <item x="560"/>
        <item x="410"/>
        <item x="598"/>
        <item x="676"/>
        <item x="111"/>
        <item x="194"/>
        <item x="266"/>
        <item x="674"/>
        <item x="199"/>
        <item x="168"/>
        <item x="502"/>
        <item x="106"/>
        <item x="479"/>
        <item x="529"/>
        <item x="579"/>
        <item x="150"/>
        <item x="109"/>
        <item x="417"/>
        <item x="555"/>
        <item x="677"/>
        <item x="557"/>
        <item x="664"/>
        <item x="601"/>
        <item x="80"/>
        <item x="504"/>
        <item x="449"/>
        <item x="651"/>
        <item x="251"/>
        <item x="542"/>
        <item x="138"/>
        <item x="244"/>
        <item x="259"/>
        <item x="223"/>
        <item x="240"/>
        <item x="654"/>
        <item x="522"/>
        <item x="577"/>
        <item x="124"/>
        <item x="181"/>
        <item x="2"/>
        <item x="21"/>
        <item x="134"/>
        <item x="635"/>
        <item x="682"/>
        <item x="470"/>
        <item x="644"/>
        <item x="95"/>
        <item x="146"/>
        <item x="670"/>
        <item x="441"/>
        <item x="370"/>
        <item x="624"/>
        <item x="170"/>
        <item x="325"/>
        <item x="552"/>
        <item x="55"/>
        <item x="180"/>
        <item x="23"/>
        <item x="596"/>
        <item x="569"/>
        <item x="293"/>
        <item x="462"/>
        <item x="521"/>
        <item x="469"/>
        <item x="628"/>
        <item x="452"/>
        <item x="235"/>
        <item x="471"/>
        <item x="270"/>
        <item x="94"/>
        <item x="0"/>
        <item x="540"/>
        <item x="107"/>
        <item x="231"/>
        <item x="497"/>
        <item x="242"/>
        <item x="40"/>
        <item x="666"/>
        <item x="599"/>
        <item x="282"/>
        <item x="412"/>
        <item x="600"/>
        <item x="661"/>
        <item x="508"/>
        <item x="143"/>
        <item x="123"/>
        <item x="647"/>
        <item x="184"/>
        <item x="614"/>
        <item x="5"/>
        <item x="73"/>
        <item x="286"/>
        <item x="137"/>
        <item x="112"/>
        <item x="255"/>
        <item x="586"/>
        <item x="582"/>
        <item x="390"/>
        <item x="151"/>
        <item x="574"/>
        <item x="438"/>
        <item x="650"/>
        <item x="575"/>
        <item x="212"/>
        <item x="678"/>
        <item x="60"/>
        <item x="633"/>
        <item x="18"/>
        <item x="79"/>
        <item x="274"/>
        <item x="296"/>
        <item x="660"/>
        <item x="135"/>
        <item x="91"/>
        <item x="414"/>
        <item x="492"/>
        <item x="455"/>
        <item x="333"/>
        <item x="12"/>
        <item x="617"/>
        <item x="89"/>
        <item x="429"/>
        <item x="486"/>
        <item x="70"/>
        <item x="415"/>
        <item x="300"/>
        <item x="658"/>
        <item x="607"/>
        <item x="44"/>
        <item x="401"/>
        <item x="281"/>
        <item x="549"/>
        <item x="525"/>
        <item x="128"/>
        <item x="81"/>
        <item x="460"/>
        <item x="419"/>
        <item x="488"/>
        <item x="583"/>
        <item x="327"/>
        <item x="25"/>
        <item x="329"/>
        <item x="110"/>
        <item x="224"/>
        <item x="90"/>
        <item x="278"/>
        <item x="114"/>
        <item x="204"/>
        <item x="590"/>
        <item x="307"/>
        <item x="663"/>
        <item x="681"/>
        <item x="290"/>
        <item x="338"/>
        <item x="548"/>
        <item x="528"/>
        <item x="352"/>
        <item x="368"/>
        <item x="46"/>
        <item x="506"/>
        <item x="423"/>
        <item x="133"/>
        <item x="346"/>
        <item x="509"/>
        <item x="311"/>
        <item x="85"/>
        <item x="372"/>
        <item x="140"/>
        <item x="93"/>
        <item x="436"/>
        <item x="643"/>
        <item x="246"/>
        <item x="675"/>
        <item x="426"/>
        <item x="92"/>
        <item x="83"/>
        <item x="53"/>
        <item x="424"/>
        <item x="341"/>
        <item x="397"/>
        <item x="31"/>
        <item x="139"/>
        <item x="526"/>
        <item x="247"/>
        <item x="32"/>
        <item x="118"/>
        <item x="167"/>
        <item x="145"/>
        <item x="392"/>
        <item x="285"/>
        <item x="421"/>
        <item x="45"/>
        <item x="48"/>
        <item x="418"/>
        <item x="75"/>
        <item x="291"/>
        <item x="256"/>
        <item x="645"/>
        <item x="141"/>
        <item x="339"/>
        <item x="250"/>
        <item x="78"/>
        <item x="136"/>
        <item x="172"/>
        <item x="500"/>
        <item x="33"/>
        <item x="284"/>
        <item x="587"/>
        <item x="279"/>
        <item x="248"/>
        <item x="450"/>
        <item x="71"/>
        <item x="356"/>
        <item x="312"/>
        <item x="434"/>
        <item x="520"/>
        <item x="568"/>
        <item x="351"/>
        <item x="56"/>
        <item x="36"/>
        <item x="15"/>
        <item x="17"/>
        <item x="625"/>
        <item x="236"/>
        <item x="182"/>
        <item x="159"/>
        <item x="422"/>
        <item x="350"/>
        <item x="606"/>
        <item x="175"/>
        <item x="576"/>
        <item x="221"/>
        <item x="42"/>
        <item x="447"/>
        <item x="609"/>
        <item x="413"/>
        <item x="507"/>
        <item x="243"/>
        <item x="622"/>
        <item x="361"/>
        <item x="88"/>
        <item x="638"/>
        <item x="616"/>
        <item x="510"/>
        <item x="232"/>
        <item x="125"/>
        <item x="261"/>
        <item x="629"/>
        <item x="439"/>
        <item x="193"/>
        <item x="228"/>
        <item x="646"/>
        <item x="595"/>
        <item x="161"/>
        <item x="202"/>
        <item x="265"/>
        <item x="435"/>
        <item x="116"/>
        <item x="659"/>
        <item x="197"/>
        <item x="43"/>
        <item x="496"/>
        <item x="252"/>
        <item x="551"/>
        <item x="535"/>
        <item x="467"/>
        <item x="588"/>
        <item x="662"/>
        <item x="165"/>
        <item x="456"/>
        <item x="298"/>
        <item x="50"/>
        <item x="527"/>
        <item x="501"/>
        <item x="594"/>
        <item x="227"/>
        <item x="544"/>
        <item x="379"/>
        <item x="515"/>
        <item x="373"/>
        <item x="487"/>
        <item x="322"/>
        <item x="345"/>
        <item x="437"/>
        <item x="404"/>
        <item x="563"/>
        <item x="105"/>
        <item x="52"/>
        <item x="652"/>
        <item x="326"/>
        <item x="27"/>
        <item x="294"/>
        <item x="292"/>
        <item x="219"/>
        <item x="679"/>
        <item x="388"/>
        <item x="59"/>
        <item x="216"/>
        <item x="132"/>
        <item x="558"/>
        <item x="554"/>
        <item x="237"/>
        <item x="578"/>
        <item x="122"/>
        <item x="512"/>
        <item x="176"/>
        <item x="349"/>
        <item x="277"/>
        <item x="491"/>
        <item x="148"/>
        <item x="536"/>
        <item x="201"/>
        <item x="295"/>
        <item x="480"/>
        <item x="226"/>
        <item x="324"/>
        <item x="537"/>
        <item x="102"/>
        <item x="603"/>
        <item x="459"/>
        <item x="478"/>
        <item x="177"/>
        <item x="299"/>
        <item x="142"/>
        <item x="215"/>
        <item x="457"/>
        <item x="283"/>
        <item x="513"/>
        <item x="178"/>
        <item x="129"/>
        <item x="385"/>
        <item x="164"/>
        <item x="190"/>
        <item x="82"/>
        <item x="131"/>
        <item x="234"/>
        <item x="543"/>
        <item x="472"/>
        <item x="451"/>
        <item x="533"/>
        <item x="362"/>
        <item x="171"/>
        <item x="267"/>
        <item x="407"/>
        <item x="366"/>
        <item x="503"/>
        <item x="211"/>
        <item x="406"/>
        <item x="505"/>
        <item x="538"/>
        <item x="359"/>
        <item x="218"/>
        <item x="367"/>
        <item x="169"/>
        <item x="547"/>
        <item x="117"/>
        <item x="428"/>
        <item x="559"/>
        <item x="208"/>
        <item x="8"/>
        <item x="454"/>
        <item x="517"/>
        <item x="101"/>
        <item x="461"/>
        <item x="605"/>
        <item x="612"/>
        <item x="306"/>
        <item x="656"/>
        <item x="572"/>
        <item x="420"/>
        <item x="376"/>
        <item x="473"/>
        <item x="156"/>
        <item x="254"/>
        <item x="343"/>
        <item x="104"/>
        <item x="518"/>
        <item x="74"/>
        <item x="11"/>
        <item x="225"/>
        <item x="391"/>
        <item x="546"/>
        <item x="330"/>
        <item x="185"/>
        <item x="203"/>
        <item x="402"/>
        <item x="323"/>
        <item x="162"/>
        <item x="249"/>
        <item x="631"/>
        <item x="272"/>
        <item x="567"/>
        <item x="310"/>
        <item x="561"/>
        <item x="641"/>
        <item x="468"/>
        <item x="384"/>
        <item x="260"/>
        <item x="317"/>
        <item x="680"/>
        <item x="220"/>
        <item x="127"/>
        <item x="14"/>
        <item x="630"/>
        <item x="668"/>
        <item x="448"/>
        <item x="550"/>
        <item x="222"/>
        <item x="315"/>
        <item x="611"/>
        <item x="640"/>
        <item x="263"/>
        <item x="484"/>
        <item x="253"/>
        <item x="20"/>
        <item x="309"/>
        <item x="553"/>
        <item x="210"/>
        <item x="597"/>
        <item x="84"/>
        <item x="68"/>
        <item x="6"/>
        <item x="103"/>
        <item x="319"/>
        <item x="58"/>
        <item x="375"/>
        <item x="241"/>
        <item x="446"/>
        <item x="620"/>
        <item x="440"/>
        <item x="321"/>
        <item x="206"/>
        <item x="589"/>
        <item x="198"/>
        <item x="342"/>
        <item x="153"/>
        <item x="566"/>
        <item x="233"/>
        <item x="9"/>
        <item x="476"/>
        <item x="245"/>
        <item x="618"/>
        <item x="498"/>
        <item x="499"/>
        <item x="13"/>
        <item x="213"/>
        <item x="485"/>
        <item x="35"/>
        <item x="262"/>
        <item x="200"/>
        <item x="377"/>
        <item x="416"/>
        <item x="144"/>
        <item x="119"/>
        <item x="77"/>
        <item x="115"/>
        <item x="649"/>
        <item x="571"/>
        <item x="69"/>
        <item x="271"/>
        <item x="99"/>
        <item x="304"/>
        <item x="534"/>
        <item x="51"/>
        <item x="371"/>
        <item x="67"/>
        <item x="665"/>
        <item x="357"/>
        <item x="584"/>
        <item x="465"/>
        <item x="673"/>
        <item x="173"/>
        <item x="591"/>
        <item x="332"/>
        <item x="96"/>
        <item x="24"/>
        <item x="318"/>
        <item x="126"/>
        <item x="355"/>
        <item x="340"/>
        <item x="16"/>
        <item x="62"/>
        <item x="192"/>
        <item x="120"/>
        <item x="207"/>
        <item x="147"/>
        <item x="347"/>
        <item x="275"/>
        <item x="637"/>
        <item x="28"/>
        <item x="268"/>
        <item x="108"/>
        <item x="545"/>
        <item x="61"/>
        <item x="639"/>
        <item x="308"/>
        <item x="516"/>
        <item x="230"/>
        <item x="483"/>
        <item x="642"/>
        <item x="672"/>
        <item x="494"/>
        <item x="337"/>
        <item x="328"/>
        <item x="280"/>
        <item x="458"/>
        <item x="72"/>
        <item x="186"/>
        <item t="default"/>
      </items>
    </pivotField>
    <pivotField showAll="0"/>
    <pivotField showAll="0"/>
    <pivotField showAll="0"/>
    <pivotField numFmtId="1" showAll="0"/>
    <pivotField numFmtId="2" showAll="0"/>
    <pivotField numFmtId="2" showAll="0"/>
    <pivotField showAll="0"/>
    <pivotField dataField="1" numFmtId="2"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1"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4">
    <field x="28"/>
    <field x="27"/>
    <field x="26"/>
    <field x="1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Revenue " fld="9" baseField="0" baseItem="0" numFmtId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A8F447-0801-42CB-8D3F-858E9EC516CF}" name="PivotTable10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Payment type">
  <location ref="A3:B7" firstHeaderRow="1" firstDataRow="1" firstDataCol="1"/>
  <pivotFields count="29">
    <pivotField showAll="0"/>
    <pivotField numFmtId="14" showAll="0">
      <items count="684">
        <item x="64"/>
        <item x="98"/>
        <item x="34"/>
        <item x="592"/>
        <item x="30"/>
        <item x="47"/>
        <item x="188"/>
        <item x="320"/>
        <item x="608"/>
        <item x="383"/>
        <item x="389"/>
        <item x="183"/>
        <item x="189"/>
        <item x="174"/>
        <item x="541"/>
        <item x="365"/>
        <item x="636"/>
        <item x="602"/>
        <item x="444"/>
        <item x="305"/>
        <item x="610"/>
        <item x="163"/>
        <item x="409"/>
        <item x="653"/>
        <item x="353"/>
        <item x="565"/>
        <item x="269"/>
        <item x="41"/>
        <item x="495"/>
        <item x="463"/>
        <item x="313"/>
        <item x="514"/>
        <item x="7"/>
        <item x="394"/>
        <item x="400"/>
        <item x="378"/>
        <item x="336"/>
        <item x="205"/>
        <item x="466"/>
        <item x="65"/>
        <item x="386"/>
        <item x="57"/>
        <item x="619"/>
        <item x="3"/>
        <item x="382"/>
        <item x="615"/>
        <item x="453"/>
        <item x="39"/>
        <item x="493"/>
        <item x="303"/>
        <item x="157"/>
        <item x="76"/>
        <item x="152"/>
        <item x="66"/>
        <item x="573"/>
        <item x="539"/>
        <item x="399"/>
        <item x="113"/>
        <item x="301"/>
        <item x="149"/>
        <item x="477"/>
        <item x="443"/>
        <item x="335"/>
        <item x="354"/>
        <item x="374"/>
        <item x="54"/>
        <item x="395"/>
        <item x="195"/>
        <item x="1"/>
        <item x="363"/>
        <item x="380"/>
        <item x="519"/>
        <item x="671"/>
        <item x="63"/>
        <item x="49"/>
        <item x="442"/>
        <item x="655"/>
        <item x="26"/>
        <item x="381"/>
        <item x="627"/>
        <item x="4"/>
        <item x="289"/>
        <item x="217"/>
        <item x="445"/>
        <item x="29"/>
        <item x="276"/>
        <item x="288"/>
        <item x="632"/>
        <item x="358"/>
        <item x="482"/>
        <item x="238"/>
        <item x="273"/>
        <item x="489"/>
        <item x="331"/>
        <item x="86"/>
        <item x="154"/>
        <item x="158"/>
        <item x="334"/>
        <item x="229"/>
        <item x="524"/>
        <item x="405"/>
        <item x="667"/>
        <item x="475"/>
        <item x="585"/>
        <item x="302"/>
        <item x="100"/>
        <item x="474"/>
        <item x="387"/>
        <item x="179"/>
        <item x="604"/>
        <item x="37"/>
        <item x="97"/>
        <item x="316"/>
        <item x="430"/>
        <item x="348"/>
        <item x="427"/>
        <item x="10"/>
        <item x="314"/>
        <item x="556"/>
        <item x="214"/>
        <item x="258"/>
        <item x="481"/>
        <item x="464"/>
        <item x="530"/>
        <item x="431"/>
        <item x="593"/>
        <item x="360"/>
        <item x="121"/>
        <item x="196"/>
        <item x="209"/>
        <item x="87"/>
        <item x="626"/>
        <item x="580"/>
        <item x="396"/>
        <item x="166"/>
        <item x="648"/>
        <item x="187"/>
        <item x="403"/>
        <item x="669"/>
        <item x="398"/>
        <item x="191"/>
        <item x="369"/>
        <item x="657"/>
        <item x="344"/>
        <item x="425"/>
        <item x="581"/>
        <item x="623"/>
        <item x="19"/>
        <item x="564"/>
        <item x="160"/>
        <item x="364"/>
        <item x="297"/>
        <item x="621"/>
        <item x="634"/>
        <item x="490"/>
        <item x="532"/>
        <item x="38"/>
        <item x="411"/>
        <item x="264"/>
        <item x="408"/>
        <item x="613"/>
        <item x="393"/>
        <item x="562"/>
        <item x="239"/>
        <item x="570"/>
        <item x="432"/>
        <item x="257"/>
        <item x="155"/>
        <item x="130"/>
        <item x="22"/>
        <item x="511"/>
        <item x="523"/>
        <item x="433"/>
        <item x="287"/>
        <item x="531"/>
        <item x="560"/>
        <item x="410"/>
        <item x="598"/>
        <item x="676"/>
        <item x="111"/>
        <item x="194"/>
        <item x="266"/>
        <item x="674"/>
        <item x="199"/>
        <item x="168"/>
        <item x="502"/>
        <item x="106"/>
        <item x="479"/>
        <item x="529"/>
        <item x="579"/>
        <item x="150"/>
        <item x="109"/>
        <item x="417"/>
        <item x="555"/>
        <item x="677"/>
        <item x="557"/>
        <item x="664"/>
        <item x="601"/>
        <item x="80"/>
        <item x="504"/>
        <item x="449"/>
        <item x="651"/>
        <item x="251"/>
        <item x="542"/>
        <item x="138"/>
        <item x="244"/>
        <item x="259"/>
        <item x="223"/>
        <item x="240"/>
        <item x="654"/>
        <item x="522"/>
        <item x="577"/>
        <item x="124"/>
        <item x="181"/>
        <item x="2"/>
        <item x="21"/>
        <item x="134"/>
        <item x="635"/>
        <item x="682"/>
        <item x="470"/>
        <item x="644"/>
        <item x="95"/>
        <item x="146"/>
        <item x="670"/>
        <item x="441"/>
        <item x="370"/>
        <item x="624"/>
        <item x="170"/>
        <item x="325"/>
        <item x="552"/>
        <item x="55"/>
        <item x="180"/>
        <item x="23"/>
        <item x="596"/>
        <item x="569"/>
        <item x="293"/>
        <item x="462"/>
        <item x="521"/>
        <item x="469"/>
        <item x="628"/>
        <item x="452"/>
        <item x="235"/>
        <item x="471"/>
        <item x="270"/>
        <item x="94"/>
        <item x="0"/>
        <item x="540"/>
        <item x="107"/>
        <item x="231"/>
        <item x="497"/>
        <item x="242"/>
        <item x="40"/>
        <item x="666"/>
        <item x="599"/>
        <item x="282"/>
        <item x="412"/>
        <item x="600"/>
        <item x="661"/>
        <item x="508"/>
        <item x="143"/>
        <item x="123"/>
        <item x="647"/>
        <item x="184"/>
        <item x="614"/>
        <item x="5"/>
        <item x="73"/>
        <item x="286"/>
        <item x="137"/>
        <item x="112"/>
        <item x="255"/>
        <item x="586"/>
        <item x="582"/>
        <item x="390"/>
        <item x="151"/>
        <item x="574"/>
        <item x="438"/>
        <item x="650"/>
        <item x="575"/>
        <item x="212"/>
        <item x="678"/>
        <item x="60"/>
        <item x="633"/>
        <item x="18"/>
        <item x="79"/>
        <item x="274"/>
        <item x="296"/>
        <item x="660"/>
        <item x="135"/>
        <item x="91"/>
        <item x="414"/>
        <item x="492"/>
        <item x="455"/>
        <item x="333"/>
        <item x="12"/>
        <item x="617"/>
        <item x="89"/>
        <item x="429"/>
        <item x="486"/>
        <item x="70"/>
        <item x="415"/>
        <item x="300"/>
        <item x="658"/>
        <item x="607"/>
        <item x="44"/>
        <item x="401"/>
        <item x="281"/>
        <item x="549"/>
        <item x="525"/>
        <item x="128"/>
        <item x="81"/>
        <item x="460"/>
        <item x="419"/>
        <item x="488"/>
        <item x="583"/>
        <item x="327"/>
        <item x="25"/>
        <item x="329"/>
        <item x="110"/>
        <item x="224"/>
        <item x="90"/>
        <item x="278"/>
        <item x="114"/>
        <item x="204"/>
        <item x="590"/>
        <item x="307"/>
        <item x="663"/>
        <item x="681"/>
        <item x="290"/>
        <item x="338"/>
        <item x="548"/>
        <item x="528"/>
        <item x="352"/>
        <item x="368"/>
        <item x="46"/>
        <item x="506"/>
        <item x="423"/>
        <item x="133"/>
        <item x="346"/>
        <item x="509"/>
        <item x="311"/>
        <item x="85"/>
        <item x="372"/>
        <item x="140"/>
        <item x="93"/>
        <item x="436"/>
        <item x="643"/>
        <item x="246"/>
        <item x="675"/>
        <item x="426"/>
        <item x="92"/>
        <item x="83"/>
        <item x="53"/>
        <item x="424"/>
        <item x="341"/>
        <item x="397"/>
        <item x="31"/>
        <item x="139"/>
        <item x="526"/>
        <item x="247"/>
        <item x="32"/>
        <item x="118"/>
        <item x="167"/>
        <item x="145"/>
        <item x="392"/>
        <item x="285"/>
        <item x="421"/>
        <item x="45"/>
        <item x="48"/>
        <item x="418"/>
        <item x="75"/>
        <item x="291"/>
        <item x="256"/>
        <item x="645"/>
        <item x="141"/>
        <item x="339"/>
        <item x="250"/>
        <item x="78"/>
        <item x="136"/>
        <item x="172"/>
        <item x="500"/>
        <item x="33"/>
        <item x="284"/>
        <item x="587"/>
        <item x="279"/>
        <item x="248"/>
        <item x="450"/>
        <item x="71"/>
        <item x="356"/>
        <item x="312"/>
        <item x="434"/>
        <item x="520"/>
        <item x="568"/>
        <item x="351"/>
        <item x="56"/>
        <item x="36"/>
        <item x="15"/>
        <item x="17"/>
        <item x="625"/>
        <item x="236"/>
        <item x="182"/>
        <item x="159"/>
        <item x="422"/>
        <item x="350"/>
        <item x="606"/>
        <item x="175"/>
        <item x="576"/>
        <item x="221"/>
        <item x="42"/>
        <item x="447"/>
        <item x="609"/>
        <item x="413"/>
        <item x="507"/>
        <item x="243"/>
        <item x="622"/>
        <item x="361"/>
        <item x="88"/>
        <item x="638"/>
        <item x="616"/>
        <item x="510"/>
        <item x="232"/>
        <item x="125"/>
        <item x="261"/>
        <item x="629"/>
        <item x="439"/>
        <item x="193"/>
        <item x="228"/>
        <item x="646"/>
        <item x="595"/>
        <item x="161"/>
        <item x="202"/>
        <item x="265"/>
        <item x="435"/>
        <item x="116"/>
        <item x="659"/>
        <item x="197"/>
        <item x="43"/>
        <item x="496"/>
        <item x="252"/>
        <item x="551"/>
        <item x="535"/>
        <item x="467"/>
        <item x="588"/>
        <item x="662"/>
        <item x="165"/>
        <item x="456"/>
        <item x="298"/>
        <item x="50"/>
        <item x="527"/>
        <item x="501"/>
        <item x="594"/>
        <item x="227"/>
        <item x="544"/>
        <item x="379"/>
        <item x="515"/>
        <item x="373"/>
        <item x="487"/>
        <item x="322"/>
        <item x="345"/>
        <item x="437"/>
        <item x="404"/>
        <item x="563"/>
        <item x="105"/>
        <item x="52"/>
        <item x="652"/>
        <item x="326"/>
        <item x="27"/>
        <item x="294"/>
        <item x="292"/>
        <item x="219"/>
        <item x="679"/>
        <item x="388"/>
        <item x="59"/>
        <item x="216"/>
        <item x="132"/>
        <item x="558"/>
        <item x="554"/>
        <item x="237"/>
        <item x="578"/>
        <item x="122"/>
        <item x="512"/>
        <item x="176"/>
        <item x="349"/>
        <item x="277"/>
        <item x="491"/>
        <item x="148"/>
        <item x="536"/>
        <item x="201"/>
        <item x="295"/>
        <item x="480"/>
        <item x="226"/>
        <item x="324"/>
        <item x="537"/>
        <item x="102"/>
        <item x="603"/>
        <item x="459"/>
        <item x="478"/>
        <item x="177"/>
        <item x="299"/>
        <item x="142"/>
        <item x="215"/>
        <item x="457"/>
        <item x="283"/>
        <item x="513"/>
        <item x="178"/>
        <item x="129"/>
        <item x="385"/>
        <item x="164"/>
        <item x="190"/>
        <item x="82"/>
        <item x="131"/>
        <item x="234"/>
        <item x="543"/>
        <item x="472"/>
        <item x="451"/>
        <item x="533"/>
        <item x="362"/>
        <item x="171"/>
        <item x="267"/>
        <item x="407"/>
        <item x="366"/>
        <item x="503"/>
        <item x="211"/>
        <item x="406"/>
        <item x="505"/>
        <item x="538"/>
        <item x="359"/>
        <item x="218"/>
        <item x="367"/>
        <item x="169"/>
        <item x="547"/>
        <item x="117"/>
        <item x="428"/>
        <item x="559"/>
        <item x="208"/>
        <item x="8"/>
        <item x="454"/>
        <item x="517"/>
        <item x="101"/>
        <item x="461"/>
        <item x="605"/>
        <item x="612"/>
        <item x="306"/>
        <item x="656"/>
        <item x="572"/>
        <item x="420"/>
        <item x="376"/>
        <item x="473"/>
        <item x="156"/>
        <item x="254"/>
        <item x="343"/>
        <item x="104"/>
        <item x="518"/>
        <item x="74"/>
        <item x="11"/>
        <item x="225"/>
        <item x="391"/>
        <item x="546"/>
        <item x="330"/>
        <item x="185"/>
        <item x="203"/>
        <item x="402"/>
        <item x="323"/>
        <item x="162"/>
        <item x="249"/>
        <item x="631"/>
        <item x="272"/>
        <item x="567"/>
        <item x="310"/>
        <item x="561"/>
        <item x="641"/>
        <item x="468"/>
        <item x="384"/>
        <item x="260"/>
        <item x="317"/>
        <item x="680"/>
        <item x="220"/>
        <item x="127"/>
        <item x="14"/>
        <item x="630"/>
        <item x="668"/>
        <item x="448"/>
        <item x="550"/>
        <item x="222"/>
        <item x="315"/>
        <item x="611"/>
        <item x="640"/>
        <item x="263"/>
        <item x="484"/>
        <item x="253"/>
        <item x="20"/>
        <item x="309"/>
        <item x="553"/>
        <item x="210"/>
        <item x="597"/>
        <item x="84"/>
        <item x="68"/>
        <item x="6"/>
        <item x="103"/>
        <item x="319"/>
        <item x="58"/>
        <item x="375"/>
        <item x="241"/>
        <item x="446"/>
        <item x="620"/>
        <item x="440"/>
        <item x="321"/>
        <item x="206"/>
        <item x="589"/>
        <item x="198"/>
        <item x="342"/>
        <item x="153"/>
        <item x="566"/>
        <item x="233"/>
        <item x="9"/>
        <item x="476"/>
        <item x="245"/>
        <item x="618"/>
        <item x="498"/>
        <item x="499"/>
        <item x="13"/>
        <item x="213"/>
        <item x="485"/>
        <item x="35"/>
        <item x="262"/>
        <item x="200"/>
        <item x="377"/>
        <item x="416"/>
        <item x="144"/>
        <item x="119"/>
        <item x="77"/>
        <item x="115"/>
        <item x="649"/>
        <item x="571"/>
        <item x="69"/>
        <item x="271"/>
        <item x="99"/>
        <item x="304"/>
        <item x="534"/>
        <item x="51"/>
        <item x="371"/>
        <item x="67"/>
        <item x="665"/>
        <item x="357"/>
        <item x="584"/>
        <item x="465"/>
        <item x="673"/>
        <item x="173"/>
        <item x="591"/>
        <item x="332"/>
        <item x="96"/>
        <item x="24"/>
        <item x="318"/>
        <item x="126"/>
        <item x="355"/>
        <item x="340"/>
        <item x="16"/>
        <item x="62"/>
        <item x="192"/>
        <item x="120"/>
        <item x="207"/>
        <item x="147"/>
        <item x="347"/>
        <item x="275"/>
        <item x="637"/>
        <item x="28"/>
        <item x="268"/>
        <item x="108"/>
        <item x="545"/>
        <item x="61"/>
        <item x="639"/>
        <item x="308"/>
        <item x="516"/>
        <item x="230"/>
        <item x="483"/>
        <item x="642"/>
        <item x="672"/>
        <item x="494"/>
        <item x="337"/>
        <item x="328"/>
        <item x="280"/>
        <item x="458"/>
        <item x="72"/>
        <item x="186"/>
        <item t="default"/>
      </items>
    </pivotField>
    <pivotField showAll="0"/>
    <pivotField showAll="0"/>
    <pivotField showAll="0"/>
    <pivotField numFmtId="1" showAll="0"/>
    <pivotField numFmtId="2" showAll="0"/>
    <pivotField numFmtId="2" showAll="0"/>
    <pivotField axis="axisRow" showAll="0">
      <items count="4">
        <item x="2"/>
        <item x="0"/>
        <item x="1"/>
        <item t="default"/>
      </items>
    </pivotField>
    <pivotField dataField="1" numFmtId="2"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1"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revenue" fld="9" baseField="0" baseItem="0" numFmtId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658D9F-EC77-451E-ADFA-D8C50E1EE3A5}" name="PivotTable11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Product">
  <location ref="A3:C104" firstHeaderRow="0" firstDataRow="1" firstDataCol="1"/>
  <pivotFields count="29">
    <pivotField showAll="0"/>
    <pivotField numFmtId="14" showAll="0">
      <items count="684">
        <item x="64"/>
        <item x="98"/>
        <item x="34"/>
        <item x="592"/>
        <item x="30"/>
        <item x="47"/>
        <item x="188"/>
        <item x="320"/>
        <item x="608"/>
        <item x="383"/>
        <item x="389"/>
        <item x="183"/>
        <item x="189"/>
        <item x="174"/>
        <item x="541"/>
        <item x="365"/>
        <item x="636"/>
        <item x="602"/>
        <item x="444"/>
        <item x="305"/>
        <item x="610"/>
        <item x="163"/>
        <item x="409"/>
        <item x="653"/>
        <item x="353"/>
        <item x="565"/>
        <item x="269"/>
        <item x="41"/>
        <item x="495"/>
        <item x="463"/>
        <item x="313"/>
        <item x="514"/>
        <item x="7"/>
        <item x="394"/>
        <item x="400"/>
        <item x="378"/>
        <item x="336"/>
        <item x="205"/>
        <item x="466"/>
        <item x="65"/>
        <item x="386"/>
        <item x="57"/>
        <item x="619"/>
        <item x="3"/>
        <item x="382"/>
        <item x="615"/>
        <item x="453"/>
        <item x="39"/>
        <item x="493"/>
        <item x="303"/>
        <item x="157"/>
        <item x="76"/>
        <item x="152"/>
        <item x="66"/>
        <item x="573"/>
        <item x="539"/>
        <item x="399"/>
        <item x="113"/>
        <item x="301"/>
        <item x="149"/>
        <item x="477"/>
        <item x="443"/>
        <item x="335"/>
        <item x="354"/>
        <item x="374"/>
        <item x="54"/>
        <item x="395"/>
        <item x="195"/>
        <item x="1"/>
        <item x="363"/>
        <item x="380"/>
        <item x="519"/>
        <item x="671"/>
        <item x="63"/>
        <item x="49"/>
        <item x="442"/>
        <item x="655"/>
        <item x="26"/>
        <item x="381"/>
        <item x="627"/>
        <item x="4"/>
        <item x="289"/>
        <item x="217"/>
        <item x="445"/>
        <item x="29"/>
        <item x="276"/>
        <item x="288"/>
        <item x="632"/>
        <item x="358"/>
        <item x="482"/>
        <item x="238"/>
        <item x="273"/>
        <item x="489"/>
        <item x="331"/>
        <item x="86"/>
        <item x="154"/>
        <item x="158"/>
        <item x="334"/>
        <item x="229"/>
        <item x="524"/>
        <item x="405"/>
        <item x="667"/>
        <item x="475"/>
        <item x="585"/>
        <item x="302"/>
        <item x="100"/>
        <item x="474"/>
        <item x="387"/>
        <item x="179"/>
        <item x="604"/>
        <item x="37"/>
        <item x="97"/>
        <item x="316"/>
        <item x="430"/>
        <item x="348"/>
        <item x="427"/>
        <item x="10"/>
        <item x="314"/>
        <item x="556"/>
        <item x="214"/>
        <item x="258"/>
        <item x="481"/>
        <item x="464"/>
        <item x="530"/>
        <item x="431"/>
        <item x="593"/>
        <item x="360"/>
        <item x="121"/>
        <item x="196"/>
        <item x="209"/>
        <item x="87"/>
        <item x="626"/>
        <item x="580"/>
        <item x="396"/>
        <item x="166"/>
        <item x="648"/>
        <item x="187"/>
        <item x="403"/>
        <item x="669"/>
        <item x="398"/>
        <item x="191"/>
        <item x="369"/>
        <item x="657"/>
        <item x="344"/>
        <item x="425"/>
        <item x="581"/>
        <item x="623"/>
        <item x="19"/>
        <item x="564"/>
        <item x="160"/>
        <item x="364"/>
        <item x="297"/>
        <item x="621"/>
        <item x="634"/>
        <item x="490"/>
        <item x="532"/>
        <item x="38"/>
        <item x="411"/>
        <item x="264"/>
        <item x="408"/>
        <item x="613"/>
        <item x="393"/>
        <item x="562"/>
        <item x="239"/>
        <item x="570"/>
        <item x="432"/>
        <item x="257"/>
        <item x="155"/>
        <item x="130"/>
        <item x="22"/>
        <item x="511"/>
        <item x="523"/>
        <item x="433"/>
        <item x="287"/>
        <item x="531"/>
        <item x="560"/>
        <item x="410"/>
        <item x="598"/>
        <item x="676"/>
        <item x="111"/>
        <item x="194"/>
        <item x="266"/>
        <item x="674"/>
        <item x="199"/>
        <item x="168"/>
        <item x="502"/>
        <item x="106"/>
        <item x="479"/>
        <item x="529"/>
        <item x="579"/>
        <item x="150"/>
        <item x="109"/>
        <item x="417"/>
        <item x="555"/>
        <item x="677"/>
        <item x="557"/>
        <item x="664"/>
        <item x="601"/>
        <item x="80"/>
        <item x="504"/>
        <item x="449"/>
        <item x="651"/>
        <item x="251"/>
        <item x="542"/>
        <item x="138"/>
        <item x="244"/>
        <item x="259"/>
        <item x="223"/>
        <item x="240"/>
        <item x="654"/>
        <item x="522"/>
        <item x="577"/>
        <item x="124"/>
        <item x="181"/>
        <item x="2"/>
        <item x="21"/>
        <item x="134"/>
        <item x="635"/>
        <item x="682"/>
        <item x="470"/>
        <item x="644"/>
        <item x="95"/>
        <item x="146"/>
        <item x="670"/>
        <item x="441"/>
        <item x="370"/>
        <item x="624"/>
        <item x="170"/>
        <item x="325"/>
        <item x="552"/>
        <item x="55"/>
        <item x="180"/>
        <item x="23"/>
        <item x="596"/>
        <item x="569"/>
        <item x="293"/>
        <item x="462"/>
        <item x="521"/>
        <item x="469"/>
        <item x="628"/>
        <item x="452"/>
        <item x="235"/>
        <item x="471"/>
        <item x="270"/>
        <item x="94"/>
        <item x="0"/>
        <item x="540"/>
        <item x="107"/>
        <item x="231"/>
        <item x="497"/>
        <item x="242"/>
        <item x="40"/>
        <item x="666"/>
        <item x="599"/>
        <item x="282"/>
        <item x="412"/>
        <item x="600"/>
        <item x="661"/>
        <item x="508"/>
        <item x="143"/>
        <item x="123"/>
        <item x="647"/>
        <item x="184"/>
        <item x="614"/>
        <item x="5"/>
        <item x="73"/>
        <item x="286"/>
        <item x="137"/>
        <item x="112"/>
        <item x="255"/>
        <item x="586"/>
        <item x="582"/>
        <item x="390"/>
        <item x="151"/>
        <item x="574"/>
        <item x="438"/>
        <item x="650"/>
        <item x="575"/>
        <item x="212"/>
        <item x="678"/>
        <item x="60"/>
        <item x="633"/>
        <item x="18"/>
        <item x="79"/>
        <item x="274"/>
        <item x="296"/>
        <item x="660"/>
        <item x="135"/>
        <item x="91"/>
        <item x="414"/>
        <item x="492"/>
        <item x="455"/>
        <item x="333"/>
        <item x="12"/>
        <item x="617"/>
        <item x="89"/>
        <item x="429"/>
        <item x="486"/>
        <item x="70"/>
        <item x="415"/>
        <item x="300"/>
        <item x="658"/>
        <item x="607"/>
        <item x="44"/>
        <item x="401"/>
        <item x="281"/>
        <item x="549"/>
        <item x="525"/>
        <item x="128"/>
        <item x="81"/>
        <item x="460"/>
        <item x="419"/>
        <item x="488"/>
        <item x="583"/>
        <item x="327"/>
        <item x="25"/>
        <item x="329"/>
        <item x="110"/>
        <item x="224"/>
        <item x="90"/>
        <item x="278"/>
        <item x="114"/>
        <item x="204"/>
        <item x="590"/>
        <item x="307"/>
        <item x="663"/>
        <item x="681"/>
        <item x="290"/>
        <item x="338"/>
        <item x="548"/>
        <item x="528"/>
        <item x="352"/>
        <item x="368"/>
        <item x="46"/>
        <item x="506"/>
        <item x="423"/>
        <item x="133"/>
        <item x="346"/>
        <item x="509"/>
        <item x="311"/>
        <item x="85"/>
        <item x="372"/>
        <item x="140"/>
        <item x="93"/>
        <item x="436"/>
        <item x="643"/>
        <item x="246"/>
        <item x="675"/>
        <item x="426"/>
        <item x="92"/>
        <item x="83"/>
        <item x="53"/>
        <item x="424"/>
        <item x="341"/>
        <item x="397"/>
        <item x="31"/>
        <item x="139"/>
        <item x="526"/>
        <item x="247"/>
        <item x="32"/>
        <item x="118"/>
        <item x="167"/>
        <item x="145"/>
        <item x="392"/>
        <item x="285"/>
        <item x="421"/>
        <item x="45"/>
        <item x="48"/>
        <item x="418"/>
        <item x="75"/>
        <item x="291"/>
        <item x="256"/>
        <item x="645"/>
        <item x="141"/>
        <item x="339"/>
        <item x="250"/>
        <item x="78"/>
        <item x="136"/>
        <item x="172"/>
        <item x="500"/>
        <item x="33"/>
        <item x="284"/>
        <item x="587"/>
        <item x="279"/>
        <item x="248"/>
        <item x="450"/>
        <item x="71"/>
        <item x="356"/>
        <item x="312"/>
        <item x="434"/>
        <item x="520"/>
        <item x="568"/>
        <item x="351"/>
        <item x="56"/>
        <item x="36"/>
        <item x="15"/>
        <item x="17"/>
        <item x="625"/>
        <item x="236"/>
        <item x="182"/>
        <item x="159"/>
        <item x="422"/>
        <item x="350"/>
        <item x="606"/>
        <item x="175"/>
        <item x="576"/>
        <item x="221"/>
        <item x="42"/>
        <item x="447"/>
        <item x="609"/>
        <item x="413"/>
        <item x="507"/>
        <item x="243"/>
        <item x="622"/>
        <item x="361"/>
        <item x="88"/>
        <item x="638"/>
        <item x="616"/>
        <item x="510"/>
        <item x="232"/>
        <item x="125"/>
        <item x="261"/>
        <item x="629"/>
        <item x="439"/>
        <item x="193"/>
        <item x="228"/>
        <item x="646"/>
        <item x="595"/>
        <item x="161"/>
        <item x="202"/>
        <item x="265"/>
        <item x="435"/>
        <item x="116"/>
        <item x="659"/>
        <item x="197"/>
        <item x="43"/>
        <item x="496"/>
        <item x="252"/>
        <item x="551"/>
        <item x="535"/>
        <item x="467"/>
        <item x="588"/>
        <item x="662"/>
        <item x="165"/>
        <item x="456"/>
        <item x="298"/>
        <item x="50"/>
        <item x="527"/>
        <item x="501"/>
        <item x="594"/>
        <item x="227"/>
        <item x="544"/>
        <item x="379"/>
        <item x="515"/>
        <item x="373"/>
        <item x="487"/>
        <item x="322"/>
        <item x="345"/>
        <item x="437"/>
        <item x="404"/>
        <item x="563"/>
        <item x="105"/>
        <item x="52"/>
        <item x="652"/>
        <item x="326"/>
        <item x="27"/>
        <item x="294"/>
        <item x="292"/>
        <item x="219"/>
        <item x="679"/>
        <item x="388"/>
        <item x="59"/>
        <item x="216"/>
        <item x="132"/>
        <item x="558"/>
        <item x="554"/>
        <item x="237"/>
        <item x="578"/>
        <item x="122"/>
        <item x="512"/>
        <item x="176"/>
        <item x="349"/>
        <item x="277"/>
        <item x="491"/>
        <item x="148"/>
        <item x="536"/>
        <item x="201"/>
        <item x="295"/>
        <item x="480"/>
        <item x="226"/>
        <item x="324"/>
        <item x="537"/>
        <item x="102"/>
        <item x="603"/>
        <item x="459"/>
        <item x="478"/>
        <item x="177"/>
        <item x="299"/>
        <item x="142"/>
        <item x="215"/>
        <item x="457"/>
        <item x="283"/>
        <item x="513"/>
        <item x="178"/>
        <item x="129"/>
        <item x="385"/>
        <item x="164"/>
        <item x="190"/>
        <item x="82"/>
        <item x="131"/>
        <item x="234"/>
        <item x="543"/>
        <item x="472"/>
        <item x="451"/>
        <item x="533"/>
        <item x="362"/>
        <item x="171"/>
        <item x="267"/>
        <item x="407"/>
        <item x="366"/>
        <item x="503"/>
        <item x="211"/>
        <item x="406"/>
        <item x="505"/>
        <item x="538"/>
        <item x="359"/>
        <item x="218"/>
        <item x="367"/>
        <item x="169"/>
        <item x="547"/>
        <item x="117"/>
        <item x="428"/>
        <item x="559"/>
        <item x="208"/>
        <item x="8"/>
        <item x="454"/>
        <item x="517"/>
        <item x="101"/>
        <item x="461"/>
        <item x="605"/>
        <item x="612"/>
        <item x="306"/>
        <item x="656"/>
        <item x="572"/>
        <item x="420"/>
        <item x="376"/>
        <item x="473"/>
        <item x="156"/>
        <item x="254"/>
        <item x="343"/>
        <item x="104"/>
        <item x="518"/>
        <item x="74"/>
        <item x="11"/>
        <item x="225"/>
        <item x="391"/>
        <item x="546"/>
        <item x="330"/>
        <item x="185"/>
        <item x="203"/>
        <item x="402"/>
        <item x="323"/>
        <item x="162"/>
        <item x="249"/>
        <item x="631"/>
        <item x="272"/>
        <item x="567"/>
        <item x="310"/>
        <item x="561"/>
        <item x="641"/>
        <item x="468"/>
        <item x="384"/>
        <item x="260"/>
        <item x="317"/>
        <item x="680"/>
        <item x="220"/>
        <item x="127"/>
        <item x="14"/>
        <item x="630"/>
        <item x="668"/>
        <item x="448"/>
        <item x="550"/>
        <item x="222"/>
        <item x="315"/>
        <item x="611"/>
        <item x="640"/>
        <item x="263"/>
        <item x="484"/>
        <item x="253"/>
        <item x="20"/>
        <item x="309"/>
        <item x="553"/>
        <item x="210"/>
        <item x="597"/>
        <item x="84"/>
        <item x="68"/>
        <item x="6"/>
        <item x="103"/>
        <item x="319"/>
        <item x="58"/>
        <item x="375"/>
        <item x="241"/>
        <item x="446"/>
        <item x="620"/>
        <item x="440"/>
        <item x="321"/>
        <item x="206"/>
        <item x="589"/>
        <item x="198"/>
        <item x="342"/>
        <item x="153"/>
        <item x="566"/>
        <item x="233"/>
        <item x="9"/>
        <item x="476"/>
        <item x="245"/>
        <item x="618"/>
        <item x="498"/>
        <item x="499"/>
        <item x="13"/>
        <item x="213"/>
        <item x="485"/>
        <item x="35"/>
        <item x="262"/>
        <item x="200"/>
        <item x="377"/>
        <item x="416"/>
        <item x="144"/>
        <item x="119"/>
        <item x="77"/>
        <item x="115"/>
        <item x="649"/>
        <item x="571"/>
        <item x="69"/>
        <item x="271"/>
        <item x="99"/>
        <item x="304"/>
        <item x="534"/>
        <item x="51"/>
        <item x="371"/>
        <item x="67"/>
        <item x="665"/>
        <item x="357"/>
        <item x="584"/>
        <item x="465"/>
        <item x="673"/>
        <item x="173"/>
        <item x="591"/>
        <item x="332"/>
        <item x="96"/>
        <item x="24"/>
        <item x="318"/>
        <item x="126"/>
        <item x="355"/>
        <item x="340"/>
        <item x="16"/>
        <item x="62"/>
        <item x="192"/>
        <item x="120"/>
        <item x="207"/>
        <item x="147"/>
        <item x="347"/>
        <item x="275"/>
        <item x="637"/>
        <item x="28"/>
        <item x="268"/>
        <item x="108"/>
        <item x="545"/>
        <item x="61"/>
        <item x="639"/>
        <item x="308"/>
        <item x="516"/>
        <item x="230"/>
        <item x="483"/>
        <item x="642"/>
        <item x="672"/>
        <item x="494"/>
        <item x="337"/>
        <item x="328"/>
        <item x="280"/>
        <item x="458"/>
        <item x="72"/>
        <item x="186"/>
        <item t="default"/>
      </items>
    </pivotField>
    <pivotField showAll="0"/>
    <pivotField showAll="0"/>
    <pivotField showAll="0"/>
    <pivotField numFmtId="1" showAll="0"/>
    <pivotField numFmtId="2" showAll="0"/>
    <pivotField dataField="1" numFmtId="2" showAll="0"/>
    <pivotField showAll="0"/>
    <pivotField dataField="1" numFmtId="2" showAll="0"/>
    <pivotField showAll="0"/>
    <pivotField numFmtId="1" showAll="0"/>
    <pivotField showAll="0"/>
    <pivotField showAll="0"/>
    <pivotField showAll="0"/>
    <pivotField showAll="0"/>
    <pivotField axis="axisRow" showAll="0">
      <items count="101">
        <item x="5"/>
        <item x="93"/>
        <item x="15"/>
        <item x="38"/>
        <item x="82"/>
        <item x="45"/>
        <item x="30"/>
        <item x="68"/>
        <item x="1"/>
        <item x="57"/>
        <item x="90"/>
        <item x="70"/>
        <item x="62"/>
        <item x="31"/>
        <item x="76"/>
        <item x="0"/>
        <item x="16"/>
        <item x="29"/>
        <item x="66"/>
        <item x="36"/>
        <item x="35"/>
        <item x="41"/>
        <item x="74"/>
        <item x="71"/>
        <item x="10"/>
        <item x="13"/>
        <item x="64"/>
        <item x="51"/>
        <item x="21"/>
        <item x="75"/>
        <item x="69"/>
        <item x="96"/>
        <item x="49"/>
        <item x="50"/>
        <item x="56"/>
        <item x="7"/>
        <item x="46"/>
        <item x="85"/>
        <item x="72"/>
        <item x="84"/>
        <item x="17"/>
        <item x="44"/>
        <item x="91"/>
        <item x="92"/>
        <item x="34"/>
        <item x="55"/>
        <item x="4"/>
        <item x="23"/>
        <item x="2"/>
        <item x="58"/>
        <item x="20"/>
        <item x="27"/>
        <item x="54"/>
        <item x="80"/>
        <item x="9"/>
        <item x="39"/>
        <item x="43"/>
        <item x="81"/>
        <item x="42"/>
        <item x="24"/>
        <item x="11"/>
        <item x="6"/>
        <item x="18"/>
        <item x="40"/>
        <item x="78"/>
        <item x="63"/>
        <item x="22"/>
        <item x="53"/>
        <item x="98"/>
        <item x="59"/>
        <item x="77"/>
        <item x="48"/>
        <item x="12"/>
        <item x="8"/>
        <item x="37"/>
        <item x="86"/>
        <item x="19"/>
        <item x="26"/>
        <item x="47"/>
        <item x="79"/>
        <item x="32"/>
        <item x="61"/>
        <item x="25"/>
        <item x="67"/>
        <item x="33"/>
        <item x="3"/>
        <item x="28"/>
        <item x="65"/>
        <item x="95"/>
        <item x="87"/>
        <item x="97"/>
        <item x="99"/>
        <item x="73"/>
        <item x="52"/>
        <item x="60"/>
        <item x="14"/>
        <item x="83"/>
        <item x="94"/>
        <item x="88"/>
        <item x="89"/>
        <item t="default"/>
      </items>
    </pivotField>
    <pivotField showAll="0"/>
    <pivotField showAll="0"/>
    <pivotField showAll="0"/>
    <pivotField numFmtId="2" showAll="0"/>
    <pivotField numFmtId="1"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16"/>
  </rowFields>
  <rowItems count="1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 t="grand">
      <x/>
    </i>
  </rowItems>
  <colFields count="1">
    <field x="-2"/>
  </colFields>
  <colItems count="2">
    <i>
      <x/>
    </i>
    <i i="1">
      <x v="1"/>
    </i>
  </colItems>
  <dataFields count="2">
    <dataField name="Discount" fld="7" baseField="0" baseItem="0" numFmtId="2"/>
    <dataField name="revenue" fld="9" baseField="0" baseItem="0" numFmtId="2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DD29AC-5586-45CF-89E6-BDC004BC28FF}" name="PivotTable5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Product name">
  <location ref="A3:B104" firstHeaderRow="1" firstDataRow="1" firstDataCol="1"/>
  <pivotFields count="7">
    <pivotField showAll="0"/>
    <pivotField axis="axisRow" showAll="0">
      <items count="101">
        <item x="15"/>
        <item x="9"/>
        <item x="65"/>
        <item x="44"/>
        <item x="81"/>
        <item x="31"/>
        <item x="16"/>
        <item x="35"/>
        <item x="74"/>
        <item x="50"/>
        <item x="0"/>
        <item x="48"/>
        <item x="22"/>
        <item x="10"/>
        <item x="55"/>
        <item x="97"/>
        <item x="27"/>
        <item x="79"/>
        <item x="14"/>
        <item x="78"/>
        <item x="29"/>
        <item x="89"/>
        <item x="82"/>
        <item x="57"/>
        <item x="24"/>
        <item x="34"/>
        <item x="90"/>
        <item x="71"/>
        <item x="12"/>
        <item x="11"/>
        <item x="51"/>
        <item x="6"/>
        <item x="45"/>
        <item x="83"/>
        <item x="86"/>
        <item x="70"/>
        <item x="19"/>
        <item x="62"/>
        <item x="87"/>
        <item x="7"/>
        <item x="60"/>
        <item x="47"/>
        <item x="64"/>
        <item x="37"/>
        <item x="23"/>
        <item x="1"/>
        <item x="59"/>
        <item x="5"/>
        <item x="49"/>
        <item x="3"/>
        <item x="69"/>
        <item x="53"/>
        <item x="46"/>
        <item x="92"/>
        <item x="33"/>
        <item x="21"/>
        <item x="40"/>
        <item x="63"/>
        <item x="20"/>
        <item x="98"/>
        <item x="39"/>
        <item x="56"/>
        <item x="72"/>
        <item x="52"/>
        <item x="73"/>
        <item x="42"/>
        <item x="67"/>
        <item x="17"/>
        <item x="95"/>
        <item x="54"/>
        <item x="28"/>
        <item x="38"/>
        <item x="88"/>
        <item x="99"/>
        <item x="30"/>
        <item x="61"/>
        <item x="43"/>
        <item x="13"/>
        <item x="93"/>
        <item x="32"/>
        <item x="94"/>
        <item x="80"/>
        <item x="77"/>
        <item x="8"/>
        <item x="26"/>
        <item x="76"/>
        <item x="75"/>
        <item x="85"/>
        <item x="2"/>
        <item x="58"/>
        <item x="18"/>
        <item x="96"/>
        <item x="66"/>
        <item x="91"/>
        <item x="25"/>
        <item x="36"/>
        <item x="4"/>
        <item x="84"/>
        <item x="68"/>
        <item x="41"/>
        <item t="default"/>
      </items>
    </pivotField>
    <pivotField showAll="0">
      <items count="6">
        <item x="2"/>
        <item x="1"/>
        <item x="0"/>
        <item x="3"/>
        <item x="4"/>
        <item t="default"/>
      </items>
    </pivotField>
    <pivotField showAll="0"/>
    <pivotField showAll="0">
      <items count="101">
        <item x="87"/>
        <item x="80"/>
        <item x="63"/>
        <item x="57"/>
        <item x="5"/>
        <item x="51"/>
        <item x="45"/>
        <item x="25"/>
        <item x="74"/>
        <item x="28"/>
        <item x="83"/>
        <item x="48"/>
        <item x="99"/>
        <item x="41"/>
        <item x="59"/>
        <item x="84"/>
        <item x="47"/>
        <item x="24"/>
        <item x="44"/>
        <item x="39"/>
        <item x="6"/>
        <item x="72"/>
        <item x="13"/>
        <item x="70"/>
        <item x="16"/>
        <item x="69"/>
        <item x="22"/>
        <item x="67"/>
        <item x="98"/>
        <item x="17"/>
        <item x="73"/>
        <item x="21"/>
        <item x="60"/>
        <item x="11"/>
        <item x="4"/>
        <item x="92"/>
        <item x="32"/>
        <item x="18"/>
        <item x="10"/>
        <item x="53"/>
        <item x="7"/>
        <item x="52"/>
        <item x="55"/>
        <item x="78"/>
        <item x="56"/>
        <item x="9"/>
        <item x="29"/>
        <item x="94"/>
        <item x="37"/>
        <item x="42"/>
        <item x="71"/>
        <item x="0"/>
        <item x="35"/>
        <item x="46"/>
        <item x="97"/>
        <item x="27"/>
        <item x="76"/>
        <item x="61"/>
        <item x="34"/>
        <item x="14"/>
        <item x="93"/>
        <item x="19"/>
        <item x="65"/>
        <item x="23"/>
        <item x="62"/>
        <item x="31"/>
        <item x="88"/>
        <item x="8"/>
        <item x="96"/>
        <item x="3"/>
        <item x="75"/>
        <item x="79"/>
        <item x="26"/>
        <item x="82"/>
        <item x="12"/>
        <item x="85"/>
        <item x="43"/>
        <item x="81"/>
        <item x="90"/>
        <item x="58"/>
        <item x="2"/>
        <item x="38"/>
        <item x="91"/>
        <item x="50"/>
        <item x="36"/>
        <item x="20"/>
        <item x="30"/>
        <item x="49"/>
        <item x="86"/>
        <item x="89"/>
        <item x="40"/>
        <item x="1"/>
        <item x="15"/>
        <item x="54"/>
        <item x="66"/>
        <item x="33"/>
        <item x="77"/>
        <item x="95"/>
        <item x="68"/>
        <item x="64"/>
        <item t="default"/>
      </items>
    </pivotField>
    <pivotField dataField="1" numFmtId="2" showAll="0"/>
    <pivotField numFmtId="1" showAll="0"/>
  </pivotFields>
  <rowFields count="1">
    <field x="1"/>
  </rowFields>
  <rowItems count="1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 t="grand">
      <x/>
    </i>
  </rowItems>
  <colItems count="1">
    <i/>
  </colItems>
  <dataFields count="1">
    <dataField name="Sum of Cost" fld="5" baseField="0" baseItem="0" numFmtId="2"/>
  </dataFields>
  <chartFormats count="1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2841902-B1AE-4858-9FFA-FC62EE026BA3}" name="Table9" displayName="Table9" ref="A1:E10" totalsRowShown="0">
  <autoFilter ref="A1:E10" xr:uid="{52841902-B1AE-4858-9FFA-FC62EE026BA3}"/>
  <tableColumns count="5">
    <tableColumn id="1" xr3:uid="{D6158E2A-29FB-400E-8684-BB74F4E3670A}" name="Count of Store_ID"/>
    <tableColumn id="2" xr3:uid="{0019DEA6-7642-4994-98DE-14E1DC6859E6}" name="Count of Store_ID2"/>
    <tableColumn id="3" xr3:uid="{CD20F64B-1C4D-4D6B-9CBF-438B39B5318A}" name="Forecast(Count of Store_ID)">
      <calculatedColumnFormula>_xlfn.FORECAST.ETS(A2,$B$2:$B$3,$A$2:$A$3,1,1)</calculatedColumnFormula>
    </tableColumn>
    <tableColumn id="4" xr3:uid="{B39B55AD-E3DF-45AB-B701-2D57FAF3FD5F}" name="Lower Confidence Bound(Count of Store_ID)" dataDxfId="1">
      <calculatedColumnFormula>C2-_xlfn.FORECAST.ETS.CONFINT(A2,$B$2:$B$3,$A$2:$A$3,0.95,1,1)</calculatedColumnFormula>
    </tableColumn>
    <tableColumn id="5" xr3:uid="{9811CF58-83B8-442A-B636-D760A0CF0C2A}" name="Upper Confidence Bound(Count of Store_ID)" dataDxfId="0">
      <calculatedColumnFormula>C2+_xlfn.FORECAST.ETS.CONFINT(A2,$B$2:$B$3,$A$2:$A$3,0.95,1,1)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BC42A09-1C02-4C91-9A24-E1F0E58069E7}" name="total_table" displayName="total_table" ref="A1:Z2001" totalsRowShown="0" headerRowDxfId="30" headerRowBorderDxfId="28" tableBorderDxfId="29">
  <autoFilter ref="A1:Z2001" xr:uid="{DBC42A09-1C02-4C91-9A24-E1F0E58069E7}"/>
  <tableColumns count="26">
    <tableColumn id="1" xr3:uid="{EA852DBB-DEFE-4A69-BE28-6EAFBD585849}" name="Sales_ID" dataDxfId="27"/>
    <tableColumn id="2" xr3:uid="{6E57270C-7D3D-42AE-8ACB-94036F14909D}" name="Order_Date" dataDxfId="26"/>
    <tableColumn id="3" xr3:uid="{153367CD-4779-4FF7-8849-7F6FC651306B}" name="Customer_ID" dataDxfId="25"/>
    <tableColumn id="4" xr3:uid="{BAFC7FDB-75E8-4418-8357-11F3A5E73DD0}" name="Product_ID" dataDxfId="24"/>
    <tableColumn id="5" xr3:uid="{118DE4BE-4B7D-4C72-9AE3-ABF063407B33}" name="Store_ID" dataDxfId="23"/>
    <tableColumn id="6" xr3:uid="{D10B7C04-5510-4A31-AA89-A569DC6C4EDD}" name="Quantity" dataDxfId="22"/>
    <tableColumn id="7" xr3:uid="{C487F58E-0B5A-4DC5-AD60-BD304C77604B}" name="Unit_Price" dataDxfId="21"/>
    <tableColumn id="8" xr3:uid="{1E000FF2-64A8-49E6-B518-7109DB738897}" name="Discount" dataDxfId="20"/>
    <tableColumn id="9" xr3:uid="{874EDDC9-7720-4142-A4B6-59650A084A90}" name="Payment_Type" dataDxfId="19"/>
    <tableColumn id="10" xr3:uid="{D420E919-B2ED-40CD-B51C-0B4A4E7758DF}" name="Total_Amount" dataDxfId="18"/>
    <tableColumn id="11" xr3:uid="{C09AE7C0-058B-4D98-803E-6807A650A173}" name="Customer Name" dataDxfId="17">
      <calculatedColumnFormula>_xlfn.XLOOKUP(total_table[[#This Row],[Customer_ID]],Customer_table[Customer_ID],Customer_table[Name],FALSE)</calculatedColumnFormula>
    </tableColumn>
    <tableColumn id="12" xr3:uid="{0D2137C5-F98F-4324-AEBD-B43DD9A5BBD2}" name="Age" dataDxfId="16">
      <calculatedColumnFormula>_xlfn.XLOOKUP(total_table[[#This Row],[Customer_ID]],Customer_table[Customer_ID],Customer_table[Age],FALSE)</calculatedColumnFormula>
    </tableColumn>
    <tableColumn id="13" xr3:uid="{FA44043D-3E77-4B2E-A55D-3F0E661AE668}" name="Gender" dataDxfId="15">
      <calculatedColumnFormula>_xlfn.XLOOKUP(total_table[[#This Row],[Customer_ID]],Customer_table[Customer_ID],Customer_table[Gender],FALSE)</calculatedColumnFormula>
    </tableColumn>
    <tableColumn id="14" xr3:uid="{2C2297D0-6ECB-464A-828C-492364933DC5}" name="Customer city" dataDxfId="14">
      <calculatedColumnFormula>_xlfn.XLOOKUP(total_table[[#This Row],[Customer_ID]],Customer_table[Customer_ID],Customer_table[City],FALSE)</calculatedColumnFormula>
    </tableColumn>
    <tableColumn id="15" xr3:uid="{B69F978A-B11F-42D5-A314-EEE48CB83BDD}" name="Customer state" dataDxfId="13">
      <calculatedColumnFormula>_xlfn.XLOOKUP(total_table[[#This Row],[Customer_ID]],Customer_table[Customer_ID],Customer_table[State],FALSE)</calculatedColumnFormula>
    </tableColumn>
    <tableColumn id="16" xr3:uid="{AAD04B1B-15AA-4114-A256-C9D250A1827B}" name="Country" dataDxfId="12">
      <calculatedColumnFormula>_xlfn.XLOOKUP(total_table[[#This Row],[Customer_ID]],Customer_table[Customer_ID],Customer_table[Country],FALSE)</calculatedColumnFormula>
    </tableColumn>
    <tableColumn id="17" xr3:uid="{5D5C1929-F65D-4206-954C-D556CB476821}" name="Product name" dataDxfId="11">
      <calculatedColumnFormula>_xlfn.XLOOKUP(total_table[[#This Row],[Product_ID]],Product_table[Product_ID],Product_table[Product_Name],FALSE)</calculatedColumnFormula>
    </tableColumn>
    <tableColumn id="18" xr3:uid="{3049331B-F063-4CF4-93FE-837AA47F97C2}" name="Product category" dataDxfId="10">
      <calculatedColumnFormula>_xlfn.XLOOKUP(total_table[[#This Row],[Product_ID]],Product_table[Product_ID],Product_table[Category],FALSE)</calculatedColumnFormula>
    </tableColumn>
    <tableColumn id="19" xr3:uid="{AAC11DDA-A671-4682-9716-3917EDA2859D}" name="Sub category" dataDxfId="9">
      <calculatedColumnFormula>_xlfn.XLOOKUP(total_table[[#This Row],[Product_ID]],Product_table[Product_ID],Product_table[Sub_Category],FALSE)</calculatedColumnFormula>
    </tableColumn>
    <tableColumn id="20" xr3:uid="{A2DC22BC-B3A4-4C60-8B51-9092A6136B7B}" name="Brand" dataDxfId="8">
      <calculatedColumnFormula>_xlfn.XLOOKUP(total_table[[#This Row],[Product_ID]],Product_table[Product_ID],Product_table[Brand],FALSE)</calculatedColumnFormula>
    </tableColumn>
    <tableColumn id="21" xr3:uid="{3786CD11-F9D7-4B45-941E-A5546C8DB61B}" name="cost" dataDxfId="7">
      <calculatedColumnFormula>_xlfn.XLOOKUP(total_table[[#This Row],[Product_ID]],Product_table[Product_ID],Product_table[Cost],FALSE)</calculatedColumnFormula>
    </tableColumn>
    <tableColumn id="22" xr3:uid="{95BFB3E6-F91C-4569-B71E-514BD69781DF}" name="Stock" dataDxfId="6">
      <calculatedColumnFormula>_xlfn.XLOOKUP(total_table[[#This Row],[Product_ID]],Product_table[Product_ID],Product_table[Stock],FALSE)</calculatedColumnFormula>
    </tableColumn>
    <tableColumn id="23" xr3:uid="{E2698D46-C788-478C-83C3-5FC465D9E34A}" name="Store name" dataDxfId="5">
      <calculatedColumnFormula>_xlfn.XLOOKUP(total_table[[#This Row],[Store_ID]],Store_table[Store_ID],Store_table[Store_Name],FALSE)</calculatedColumnFormula>
    </tableColumn>
    <tableColumn id="24" xr3:uid="{DFD1F24F-71B4-4410-A58A-41DE19ACA14C}" name="Store region" dataDxfId="4">
      <calculatedColumnFormula>_xlfn.XLOOKUP(total_table[[#This Row],[Store_ID]],Store_table[Store_ID],Store_table[Region],FALSE)</calculatedColumnFormula>
    </tableColumn>
    <tableColumn id="25" xr3:uid="{67067266-44F6-46D0-BB62-99583D1A4CAA}" name="Store city" dataDxfId="3">
      <calculatedColumnFormula>_xlfn.XLOOKUP(total_table[[#This Row],[Store_ID]],Store_table[Store_ID],Store_table[City],FALSE)</calculatedColumnFormula>
    </tableColumn>
    <tableColumn id="26" xr3:uid="{3EB9978B-94C2-4965-ACB3-12FC3186CCBF}" name="store  type" dataDxfId="2">
      <calculatedColumnFormula>_xlfn.XLOOKUP(total_table[[#This Row],[Store_ID]],Store_table[Store_ID],Store_table[Store_Type],FALSE)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8C3DD28-BE9B-4CCD-9195-85DAC0993FA5}" name="Customer_table" displayName="Customer_table" ref="A1:G501" totalsRowShown="0" headerRowDxfId="55" headerRowBorderDxfId="54" tableBorderDxfId="53">
  <autoFilter ref="A1:G501" xr:uid="{08C3DD28-BE9B-4CCD-9195-85DAC0993FA5}"/>
  <tableColumns count="7">
    <tableColumn id="1" xr3:uid="{2E2CBBF0-4397-410E-95A3-51A25F0DB6B5}" name="Customer_ID" dataDxfId="31"/>
    <tableColumn id="2" xr3:uid="{C3CC8F13-FFF5-4273-842C-EF2615E70B4F}" name="Name" dataDxfId="52"/>
    <tableColumn id="3" xr3:uid="{0D1EAEA2-0C7C-4B37-BFA4-2B0411632857}" name="Age" dataDxfId="51"/>
    <tableColumn id="4" xr3:uid="{ACACBF38-56C8-4356-AE7C-96B4B81F6E36}" name="Gender" dataDxfId="50"/>
    <tableColumn id="5" xr3:uid="{08D50F0D-7487-4355-9361-D0222DF82168}" name="City" dataDxfId="49"/>
    <tableColumn id="6" xr3:uid="{9467D88F-D61D-4F64-A97B-FF145AD87E7A}" name="State"/>
    <tableColumn id="7" xr3:uid="{22FACC6F-0F70-48BE-980A-35CE75036B93}" name="Country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CCD047-32D6-4181-941A-F4BDBD180DE0}" name="Product_table" displayName="Product_table" ref="A1:G101" totalsRowShown="0" headerRowDxfId="48" headerRowBorderDxfId="47" tableBorderDxfId="46">
  <autoFilter ref="A1:G101" xr:uid="{DFCCD047-32D6-4181-941A-F4BDBD180DE0}"/>
  <tableColumns count="7">
    <tableColumn id="1" xr3:uid="{BE7D89EC-766F-4E91-9B9A-1E611CB0326D}" name="Product_ID" dataDxfId="45"/>
    <tableColumn id="2" xr3:uid="{169A87E2-B34D-4F4F-BA1F-1A9A820A4DCD}" name="Product_Name" dataDxfId="44"/>
    <tableColumn id="3" xr3:uid="{DBBB83A3-B760-443B-B03F-DE5335A01165}" name="Category" dataDxfId="43"/>
    <tableColumn id="4" xr3:uid="{C122EB45-B42D-4C0F-867E-E8D3C6AA26CA}" name="Sub_Category" dataDxfId="42"/>
    <tableColumn id="5" xr3:uid="{377958D4-46E0-4ED8-B977-DD10E63EB78A}" name="Brand"/>
    <tableColumn id="6" xr3:uid="{142CD502-6E86-4697-8F50-F535C7BE9150}" name="Cost" dataDxfId="41"/>
    <tableColumn id="7" xr3:uid="{41BDAE58-B843-407A-865E-D81B6D08B936}" name="Stock" dataDxfId="40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AF0CD5A-F872-41DD-8C2C-ECBAC1534F04}" name="Store_table" displayName="Store_table" ref="A1:E21" totalsRowShown="0" headerRowDxfId="39" headerRowBorderDxfId="38" tableBorderDxfId="37">
  <autoFilter ref="A1:E21" xr:uid="{6AF0CD5A-F872-41DD-8C2C-ECBAC1534F04}"/>
  <tableColumns count="5">
    <tableColumn id="1" xr3:uid="{CF621948-C56B-4AA6-9163-1A11FA84E25C}" name="Store_ID" dataDxfId="36"/>
    <tableColumn id="2" xr3:uid="{CE800518-CB04-4330-A381-BDDF827507ED}" name="Store_Name" dataDxfId="35"/>
    <tableColumn id="3" xr3:uid="{5AAF8E70-FEDB-4100-A09C-F622A8AE1467}" name="Region" dataDxfId="34"/>
    <tableColumn id="4" xr3:uid="{ACCFE262-A52A-4382-92E5-68B47F524D43}" name="City" dataDxfId="33"/>
    <tableColumn id="5" xr3:uid="{A1FD0F18-6572-42AB-85D6-23F5B6182517}" name="Store_Type" dataDxfId="32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8013D86-6287-40BA-AB55-803F49A0262F}" name="sales_table" displayName="sales_table" ref="A1:J2001" totalsRowShown="0" headerRowDxfId="68" headerRowBorderDxfId="67" tableBorderDxfId="66">
  <autoFilter ref="A1:J2001" xr:uid="{A8013D86-6287-40BA-AB55-803F49A0262F}"/>
  <tableColumns count="10">
    <tableColumn id="1" xr3:uid="{BABF3C75-69F3-409C-B6C3-E2D17144EF03}" name="Sales_ID" dataDxfId="65"/>
    <tableColumn id="2" xr3:uid="{BE35B320-6590-495E-88CF-0EB767B1F4FE}" name="Order_Date" dataDxfId="64"/>
    <tableColumn id="3" xr3:uid="{6E31770F-86BF-4126-B5A6-5D8C6AA2BA11}" name="Customer_ID" dataDxfId="63"/>
    <tableColumn id="4" xr3:uid="{B4A0E770-FB00-4598-A323-7C3933CF0334}" name="Product_ID" dataDxfId="62"/>
    <tableColumn id="5" xr3:uid="{CAD45DEF-E589-43D4-95EE-E440A940B1AA}" name="Store_ID" dataDxfId="61"/>
    <tableColumn id="6" xr3:uid="{937CA900-01FA-4EBC-936F-714C6F4B9E54}" name="Quantity" dataDxfId="60"/>
    <tableColumn id="7" xr3:uid="{8364873E-51AB-444F-8AA2-36FB321F95D4}" name="Unit_Price" dataDxfId="59"/>
    <tableColumn id="8" xr3:uid="{7BCFB82D-B8CB-4AB1-9186-E1F600BDFA98}" name="Discount" dataDxfId="58"/>
    <tableColumn id="9" xr3:uid="{E4BAA4ED-5075-4211-9522-71741DB0A1D2}" name="Payment_Type" dataDxfId="57"/>
    <tableColumn id="10" xr3:uid="{A7FBF9AF-B3AE-43FB-8F3B-70C327F25DF0}" name="Total_Amount" dataDxfId="56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73525-BE98-41E8-8C7A-AC41DB3F7CDE}">
  <dimension ref="A1:E10"/>
  <sheetViews>
    <sheetView topLeftCell="A9" zoomScale="74" workbookViewId="0">
      <selection activeCell="J19" sqref="J19"/>
    </sheetView>
  </sheetViews>
  <sheetFormatPr defaultRowHeight="14.5" x14ac:dyDescent="0.35"/>
  <cols>
    <col min="1" max="1" width="17.81640625" customWidth="1"/>
    <col min="2" max="2" width="18.81640625" customWidth="1"/>
    <col min="3" max="3" width="26.1796875" customWidth="1"/>
    <col min="4" max="4" width="39.90625" customWidth="1"/>
    <col min="5" max="5" width="40" customWidth="1"/>
  </cols>
  <sheetData>
    <row r="1" spans="1:5" x14ac:dyDescent="0.35">
      <c r="A1" t="s">
        <v>3984</v>
      </c>
      <c r="B1" t="s">
        <v>4052</v>
      </c>
      <c r="C1" t="s">
        <v>4049</v>
      </c>
      <c r="D1" t="s">
        <v>4050</v>
      </c>
      <c r="E1" t="s">
        <v>4051</v>
      </c>
    </row>
    <row r="2" spans="1:5" x14ac:dyDescent="0.35">
      <c r="A2">
        <v>2</v>
      </c>
      <c r="B2">
        <v>2</v>
      </c>
    </row>
    <row r="3" spans="1:5" x14ac:dyDescent="0.35">
      <c r="A3">
        <v>6</v>
      </c>
      <c r="B3">
        <v>6</v>
      </c>
      <c r="C3">
        <v>6</v>
      </c>
      <c r="D3" s="8">
        <v>6</v>
      </c>
      <c r="E3" s="8">
        <v>6</v>
      </c>
    </row>
    <row r="4" spans="1:5" x14ac:dyDescent="0.35">
      <c r="A4">
        <v>10</v>
      </c>
      <c r="C4">
        <f>_xlfn.FORECAST.ETS(A4,$B$2:$B$3,$A$2:$A$3,1,1)</f>
        <v>10</v>
      </c>
      <c r="D4" s="8">
        <f>C4-_xlfn.FORECAST.ETS.CONFINT(A4,$B$2:$B$3,$A$2:$A$3,0.95,1,1)</f>
        <v>10</v>
      </c>
      <c r="E4" s="8">
        <f>C4+_xlfn.FORECAST.ETS.CONFINT(A4,$B$2:$B$3,$A$2:$A$3,0.95,1,1)</f>
        <v>10</v>
      </c>
    </row>
    <row r="5" spans="1:5" x14ac:dyDescent="0.35">
      <c r="A5">
        <v>14</v>
      </c>
      <c r="C5">
        <f>_xlfn.FORECAST.ETS(A5,$B$2:$B$3,$A$2:$A$3,1,1)</f>
        <v>14</v>
      </c>
      <c r="D5" s="8">
        <f>C5-_xlfn.FORECAST.ETS.CONFINT(A5,$B$2:$B$3,$A$2:$A$3,0.95,1,1)</f>
        <v>14</v>
      </c>
      <c r="E5" s="8">
        <f>C5+_xlfn.FORECAST.ETS.CONFINT(A5,$B$2:$B$3,$A$2:$A$3,0.95,1,1)</f>
        <v>14</v>
      </c>
    </row>
    <row r="6" spans="1:5" x14ac:dyDescent="0.35">
      <c r="A6">
        <v>18</v>
      </c>
      <c r="C6">
        <f>_xlfn.FORECAST.ETS(A6,$B$2:$B$3,$A$2:$A$3,1,1)</f>
        <v>18</v>
      </c>
      <c r="D6" s="8">
        <f>C6-_xlfn.FORECAST.ETS.CONFINT(A6,$B$2:$B$3,$A$2:$A$3,0.95,1,1)</f>
        <v>18</v>
      </c>
      <c r="E6" s="8">
        <f>C6+_xlfn.FORECAST.ETS.CONFINT(A6,$B$2:$B$3,$A$2:$A$3,0.95,1,1)</f>
        <v>18</v>
      </c>
    </row>
    <row r="7" spans="1:5" x14ac:dyDescent="0.35">
      <c r="A7">
        <v>22</v>
      </c>
      <c r="C7">
        <f>_xlfn.FORECAST.ETS(A7,$B$2:$B$3,$A$2:$A$3,1,1)</f>
        <v>22</v>
      </c>
      <c r="D7" s="8">
        <f>C7-_xlfn.FORECAST.ETS.CONFINT(A7,$B$2:$B$3,$A$2:$A$3,0.95,1,1)</f>
        <v>22</v>
      </c>
      <c r="E7" s="8">
        <f>C7+_xlfn.FORECAST.ETS.CONFINT(A7,$B$2:$B$3,$A$2:$A$3,0.95,1,1)</f>
        <v>22</v>
      </c>
    </row>
    <row r="8" spans="1:5" x14ac:dyDescent="0.35">
      <c r="A8">
        <v>26</v>
      </c>
      <c r="C8">
        <f>_xlfn.FORECAST.ETS(A8,$B$2:$B$3,$A$2:$A$3,1,1)</f>
        <v>26</v>
      </c>
      <c r="D8" s="8">
        <f>C8-_xlfn.FORECAST.ETS.CONFINT(A8,$B$2:$B$3,$A$2:$A$3,0.95,1,1)</f>
        <v>26</v>
      </c>
      <c r="E8" s="8">
        <f>C8+_xlfn.FORECAST.ETS.CONFINT(A8,$B$2:$B$3,$A$2:$A$3,0.95,1,1)</f>
        <v>26</v>
      </c>
    </row>
    <row r="9" spans="1:5" x14ac:dyDescent="0.35">
      <c r="A9">
        <v>30</v>
      </c>
      <c r="C9">
        <f>_xlfn.FORECAST.ETS(A9,$B$2:$B$3,$A$2:$A$3,1,1)</f>
        <v>30</v>
      </c>
      <c r="D9" s="8">
        <f>C9-_xlfn.FORECAST.ETS.CONFINT(A9,$B$2:$B$3,$A$2:$A$3,0.95,1,1)</f>
        <v>30</v>
      </c>
      <c r="E9" s="8">
        <f>C9+_xlfn.FORECAST.ETS.CONFINT(A9,$B$2:$B$3,$A$2:$A$3,0.95,1,1)</f>
        <v>30</v>
      </c>
    </row>
    <row r="10" spans="1:5" x14ac:dyDescent="0.35">
      <c r="A10">
        <v>32</v>
      </c>
      <c r="C10">
        <f>_xlfn.FORECAST.ETS(A10,$B$2:$B$3,$A$2:$A$3,1,1)</f>
        <v>32</v>
      </c>
      <c r="D10" s="8">
        <f>C10-_xlfn.FORECAST.ETS.CONFINT(A10,$B$2:$B$3,$A$2:$A$3,0.95,1,1)</f>
        <v>32</v>
      </c>
      <c r="E10" s="8">
        <f>C10+_xlfn.FORECAST.ETS.CONFINT(A10,$B$2:$B$3,$A$2:$A$3,0.95,1,1)</f>
        <v>32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A638F-4C13-4274-8428-9C6111B9A91D}">
  <dimension ref="A3:G35"/>
  <sheetViews>
    <sheetView topLeftCell="A3" workbookViewId="0">
      <selection activeCell="Z1" sqref="Z1"/>
    </sheetView>
  </sheetViews>
  <sheetFormatPr defaultRowHeight="14.5" x14ac:dyDescent="0.35"/>
  <cols>
    <col min="1" max="1" width="15" bestFit="1" customWidth="1"/>
    <col min="2" max="2" width="12.7265625" bestFit="1" customWidth="1"/>
    <col min="6" max="6" width="9.36328125" bestFit="1" customWidth="1"/>
  </cols>
  <sheetData>
    <row r="3" spans="1:7" x14ac:dyDescent="0.35">
      <c r="A3" s="15" t="s">
        <v>1516</v>
      </c>
      <c r="B3" t="s">
        <v>4008</v>
      </c>
    </row>
    <row r="4" spans="1:7" x14ac:dyDescent="0.35">
      <c r="A4" s="16" t="s">
        <v>1536</v>
      </c>
      <c r="B4" s="8">
        <v>381526.07531893533</v>
      </c>
      <c r="D4" t="s">
        <v>4009</v>
      </c>
      <c r="F4" s="8">
        <f>MAX(B4:B8)</f>
        <v>381526.07531893533</v>
      </c>
      <c r="G4" t="s">
        <v>1544</v>
      </c>
    </row>
    <row r="5" spans="1:7" x14ac:dyDescent="0.35">
      <c r="A5" s="20" t="s">
        <v>3876</v>
      </c>
      <c r="B5" s="8">
        <v>54923.199088632951</v>
      </c>
      <c r="D5" t="s">
        <v>4010</v>
      </c>
      <c r="F5" s="8">
        <f>MIN(B4:B8)</f>
        <v>25212.02</v>
      </c>
      <c r="G5" t="s">
        <v>1536</v>
      </c>
    </row>
    <row r="6" spans="1:7" x14ac:dyDescent="0.35">
      <c r="A6" s="20" t="s">
        <v>3835</v>
      </c>
      <c r="B6" s="8">
        <v>25212.02</v>
      </c>
    </row>
    <row r="7" spans="1:7" x14ac:dyDescent="0.35">
      <c r="A7" s="20" t="s">
        <v>3828</v>
      </c>
      <c r="B7" s="8">
        <v>119336.09999999999</v>
      </c>
    </row>
    <row r="8" spans="1:7" x14ac:dyDescent="0.35">
      <c r="A8" s="20" t="s">
        <v>3873</v>
      </c>
      <c r="B8" s="8">
        <v>75741.806230302376</v>
      </c>
    </row>
    <row r="9" spans="1:7" x14ac:dyDescent="0.35">
      <c r="A9" s="20" t="s">
        <v>3817</v>
      </c>
      <c r="B9" s="8">
        <v>106312.95</v>
      </c>
    </row>
    <row r="10" spans="1:7" x14ac:dyDescent="0.35">
      <c r="A10" s="16" t="s">
        <v>1525</v>
      </c>
      <c r="B10" s="8">
        <v>442751.49790476187</v>
      </c>
    </row>
    <row r="11" spans="1:7" x14ac:dyDescent="0.35">
      <c r="A11" s="20" t="s">
        <v>3815</v>
      </c>
      <c r="B11" s="8">
        <v>94596.46</v>
      </c>
    </row>
    <row r="12" spans="1:7" x14ac:dyDescent="0.35">
      <c r="A12" s="20" t="s">
        <v>3813</v>
      </c>
      <c r="B12" s="8">
        <v>79182.549999999988</v>
      </c>
    </row>
    <row r="13" spans="1:7" x14ac:dyDescent="0.35">
      <c r="A13" s="20" t="s">
        <v>3861</v>
      </c>
      <c r="B13" s="8">
        <v>107211.90999999997</v>
      </c>
    </row>
    <row r="14" spans="1:7" x14ac:dyDescent="0.35">
      <c r="A14" s="20" t="s">
        <v>3810</v>
      </c>
      <c r="B14" s="8">
        <v>110137.70999999998</v>
      </c>
    </row>
    <row r="15" spans="1:7" x14ac:dyDescent="0.35">
      <c r="A15" s="20" t="s">
        <v>3808</v>
      </c>
      <c r="B15" s="8">
        <v>51622.867904761915</v>
      </c>
    </row>
    <row r="16" spans="1:7" x14ac:dyDescent="0.35">
      <c r="A16" s="16" t="s">
        <v>1541</v>
      </c>
      <c r="B16" s="8">
        <v>593563.44814412994</v>
      </c>
    </row>
    <row r="17" spans="1:2" x14ac:dyDescent="0.35">
      <c r="A17" s="20" t="s">
        <v>3815</v>
      </c>
      <c r="B17" s="8">
        <v>176880.50431647472</v>
      </c>
    </row>
    <row r="18" spans="1:2" x14ac:dyDescent="0.35">
      <c r="A18" s="20" t="s">
        <v>3833</v>
      </c>
      <c r="B18" s="8">
        <v>62386.751913827669</v>
      </c>
    </row>
    <row r="19" spans="1:2" x14ac:dyDescent="0.35">
      <c r="A19" s="20" t="s">
        <v>3821</v>
      </c>
      <c r="B19" s="8">
        <v>121741.16191382767</v>
      </c>
    </row>
    <row r="20" spans="1:2" x14ac:dyDescent="0.35">
      <c r="A20" s="20" t="s">
        <v>3806</v>
      </c>
      <c r="B20" s="8">
        <v>181939.68999999994</v>
      </c>
    </row>
    <row r="21" spans="1:2" x14ac:dyDescent="0.35">
      <c r="A21" s="20" t="s">
        <v>3864</v>
      </c>
      <c r="B21" s="8">
        <v>50615.34</v>
      </c>
    </row>
    <row r="22" spans="1:2" x14ac:dyDescent="0.35">
      <c r="A22" s="16" t="s">
        <v>1522</v>
      </c>
      <c r="B22" s="8">
        <v>502977.27048525622</v>
      </c>
    </row>
    <row r="23" spans="1:2" x14ac:dyDescent="0.35">
      <c r="A23" s="20" t="s">
        <v>3833</v>
      </c>
      <c r="B23" s="8">
        <v>25336.149999999998</v>
      </c>
    </row>
    <row r="24" spans="1:2" x14ac:dyDescent="0.35">
      <c r="A24" s="20" t="s">
        <v>3831</v>
      </c>
      <c r="B24" s="8">
        <v>179088.36585463659</v>
      </c>
    </row>
    <row r="25" spans="1:2" x14ac:dyDescent="0.35">
      <c r="A25" s="20" t="s">
        <v>3896</v>
      </c>
      <c r="B25" s="8">
        <v>45332.890000000014</v>
      </c>
    </row>
    <row r="26" spans="1:2" x14ac:dyDescent="0.35">
      <c r="A26" s="20" t="s">
        <v>3825</v>
      </c>
      <c r="B26" s="8">
        <v>114534.87203508771</v>
      </c>
    </row>
    <row r="27" spans="1:2" x14ac:dyDescent="0.35">
      <c r="A27" s="20" t="s">
        <v>3819</v>
      </c>
      <c r="B27" s="8">
        <v>85799.392595531914</v>
      </c>
    </row>
    <row r="28" spans="1:2" x14ac:dyDescent="0.35">
      <c r="A28" s="20" t="s">
        <v>3842</v>
      </c>
      <c r="B28" s="8">
        <v>52885.599999999991</v>
      </c>
    </row>
    <row r="29" spans="1:2" x14ac:dyDescent="0.35">
      <c r="A29" s="16" t="s">
        <v>1544</v>
      </c>
      <c r="B29" s="8">
        <v>635440.03</v>
      </c>
    </row>
    <row r="30" spans="1:2" x14ac:dyDescent="0.35">
      <c r="A30" s="20" t="s">
        <v>3815</v>
      </c>
      <c r="B30" s="8">
        <v>158932.49000000005</v>
      </c>
    </row>
    <row r="31" spans="1:2" x14ac:dyDescent="0.35">
      <c r="A31" s="20" t="s">
        <v>3839</v>
      </c>
      <c r="B31" s="8">
        <v>102393.76999999997</v>
      </c>
    </row>
    <row r="32" spans="1:2" x14ac:dyDescent="0.35">
      <c r="A32" s="20" t="s">
        <v>3823</v>
      </c>
      <c r="B32" s="8">
        <v>166481.84</v>
      </c>
    </row>
    <row r="33" spans="1:2" x14ac:dyDescent="0.35">
      <c r="A33" s="20" t="s">
        <v>3846</v>
      </c>
      <c r="B33" s="8">
        <v>57864.380000000012</v>
      </c>
    </row>
    <row r="34" spans="1:2" x14ac:dyDescent="0.35">
      <c r="A34" s="20" t="s">
        <v>3854</v>
      </c>
      <c r="B34" s="8">
        <v>149767.55000000002</v>
      </c>
    </row>
    <row r="35" spans="1:2" x14ac:dyDescent="0.35">
      <c r="A35" s="16" t="s">
        <v>3971</v>
      </c>
      <c r="B35" s="8">
        <v>2556258.3218530831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5DA4D-0234-45BD-AB75-A69F46E6A926}">
  <dimension ref="A3:K104"/>
  <sheetViews>
    <sheetView topLeftCell="G1" zoomScale="80" workbookViewId="0">
      <selection activeCell="R19" sqref="R19"/>
    </sheetView>
  </sheetViews>
  <sheetFormatPr defaultRowHeight="14.5" x14ac:dyDescent="0.35"/>
  <cols>
    <col min="1" max="1" width="12" bestFit="1" customWidth="1"/>
    <col min="2" max="2" width="14.453125" bestFit="1" customWidth="1"/>
    <col min="3" max="3" width="20.1796875" bestFit="1" customWidth="1"/>
    <col min="4" max="4" width="27.453125" bestFit="1" customWidth="1"/>
    <col min="5" max="5" width="19.36328125" customWidth="1"/>
    <col min="8" max="8" width="11.453125" customWidth="1"/>
  </cols>
  <sheetData>
    <row r="3" spans="1:11" x14ac:dyDescent="0.35">
      <c r="A3" s="15" t="s">
        <v>3986</v>
      </c>
      <c r="B3" t="s">
        <v>3987</v>
      </c>
      <c r="C3" t="s">
        <v>3988</v>
      </c>
      <c r="D3" t="s">
        <v>4011</v>
      </c>
    </row>
    <row r="4" spans="1:11" x14ac:dyDescent="0.35">
      <c r="A4" s="16" t="s">
        <v>1521</v>
      </c>
      <c r="B4" s="21">
        <v>16</v>
      </c>
      <c r="C4" s="11">
        <v>39</v>
      </c>
      <c r="D4" s="8">
        <v>19088.520000000004</v>
      </c>
      <c r="E4" s="8"/>
    </row>
    <row r="5" spans="1:11" x14ac:dyDescent="0.35">
      <c r="A5" s="16" t="s">
        <v>1524</v>
      </c>
      <c r="B5" s="21">
        <v>15</v>
      </c>
      <c r="C5" s="11">
        <v>41</v>
      </c>
      <c r="D5" s="8">
        <v>19261.560000000005</v>
      </c>
      <c r="E5" s="8"/>
      <c r="F5" t="s">
        <v>3989</v>
      </c>
      <c r="I5" t="str">
        <f>_xlfn.XLOOKUP(MAX(B4:B103),B4:B103,A4:A103,FALSE)</f>
        <v>PROD39</v>
      </c>
      <c r="K5" t="s">
        <v>3990</v>
      </c>
    </row>
    <row r="6" spans="1:11" x14ac:dyDescent="0.35">
      <c r="A6" s="16" t="s">
        <v>1546</v>
      </c>
      <c r="B6" s="21">
        <v>21</v>
      </c>
      <c r="C6" s="11">
        <v>51</v>
      </c>
      <c r="D6" s="8">
        <v>21977.300000000003</v>
      </c>
      <c r="E6" s="8"/>
      <c r="F6" t="s">
        <v>3991</v>
      </c>
      <c r="I6" t="str">
        <f>_xlfn.XLOOKUP(MIN(B4:B103),B4:B103,A4:A103,FALSE)</f>
        <v>PROD32</v>
      </c>
      <c r="K6" t="s">
        <v>3992</v>
      </c>
    </row>
    <row r="7" spans="1:11" x14ac:dyDescent="0.35">
      <c r="A7" s="16" t="s">
        <v>1548</v>
      </c>
      <c r="B7" s="21">
        <v>19</v>
      </c>
      <c r="C7" s="11">
        <v>53</v>
      </c>
      <c r="D7" s="8">
        <v>31275.61</v>
      </c>
      <c r="E7" s="8"/>
      <c r="F7" t="s">
        <v>3993</v>
      </c>
      <c r="I7" t="str">
        <f>_xlfn.XLOOKUP(MAX(C4:C103),C4:C103,A4:A103,FALSE)</f>
        <v>PROD37</v>
      </c>
      <c r="K7" t="s">
        <v>3994</v>
      </c>
    </row>
    <row r="8" spans="1:11" x14ac:dyDescent="0.35">
      <c r="A8" s="16" t="s">
        <v>1550</v>
      </c>
      <c r="B8" s="21">
        <v>19</v>
      </c>
      <c r="C8" s="11">
        <v>41</v>
      </c>
      <c r="D8" s="8">
        <v>25788.170000000002</v>
      </c>
      <c r="E8" s="8"/>
      <c r="F8" t="s">
        <v>3995</v>
      </c>
      <c r="I8" t="str">
        <f>_xlfn.XLOOKUP(MIN(C4:C103),C4:C103,A4:A103,FALSE)</f>
        <v>PROD32</v>
      </c>
      <c r="K8" t="s">
        <v>3996</v>
      </c>
    </row>
    <row r="9" spans="1:11" x14ac:dyDescent="0.35">
      <c r="A9" s="16" t="s">
        <v>1552</v>
      </c>
      <c r="B9" s="21">
        <v>22</v>
      </c>
      <c r="C9" s="11">
        <v>55</v>
      </c>
      <c r="D9" s="8">
        <v>25164.41</v>
      </c>
      <c r="E9" s="8"/>
      <c r="K9" t="s">
        <v>3997</v>
      </c>
    </row>
    <row r="10" spans="1:11" x14ac:dyDescent="0.35">
      <c r="A10" s="16" t="s">
        <v>1554</v>
      </c>
      <c r="B10" s="21">
        <v>18</v>
      </c>
      <c r="C10" s="11">
        <v>45</v>
      </c>
      <c r="D10" s="8">
        <v>24232.469999999998</v>
      </c>
      <c r="E10" s="8"/>
    </row>
    <row r="11" spans="1:11" x14ac:dyDescent="0.35">
      <c r="A11" s="16" t="s">
        <v>1556</v>
      </c>
      <c r="B11" s="21">
        <v>29</v>
      </c>
      <c r="C11" s="11">
        <v>72</v>
      </c>
      <c r="D11" s="8">
        <v>33326.81191382766</v>
      </c>
      <c r="E11" s="8"/>
    </row>
    <row r="12" spans="1:11" x14ac:dyDescent="0.35">
      <c r="A12" s="16" t="s">
        <v>1558</v>
      </c>
      <c r="B12" s="21">
        <v>22</v>
      </c>
      <c r="C12" s="11">
        <v>62</v>
      </c>
      <c r="D12" s="8">
        <v>25212.02</v>
      </c>
      <c r="E12" s="8"/>
    </row>
    <row r="13" spans="1:11" x14ac:dyDescent="0.35">
      <c r="A13" s="16" t="s">
        <v>1560</v>
      </c>
      <c r="B13" s="21">
        <v>29</v>
      </c>
      <c r="C13" s="11">
        <v>70</v>
      </c>
      <c r="D13" s="8">
        <v>32666.310000000005</v>
      </c>
      <c r="E13" s="8"/>
    </row>
    <row r="14" spans="1:11" x14ac:dyDescent="0.35">
      <c r="A14" s="16" t="s">
        <v>1562</v>
      </c>
      <c r="B14" s="21">
        <v>16</v>
      </c>
      <c r="C14" s="11">
        <v>37</v>
      </c>
      <c r="D14" s="8">
        <v>18197.849999999999</v>
      </c>
      <c r="E14" s="8"/>
    </row>
    <row r="15" spans="1:11" x14ac:dyDescent="0.35">
      <c r="A15" s="16" t="s">
        <v>1564</v>
      </c>
      <c r="B15" s="21">
        <v>27</v>
      </c>
      <c r="C15" s="11">
        <v>63</v>
      </c>
      <c r="D15" s="8">
        <v>28789.799999999992</v>
      </c>
      <c r="E15" s="8"/>
    </row>
    <row r="16" spans="1:11" x14ac:dyDescent="0.35">
      <c r="A16" s="16" t="s">
        <v>1527</v>
      </c>
      <c r="B16" s="21">
        <v>16</v>
      </c>
      <c r="C16" s="11">
        <v>41</v>
      </c>
      <c r="D16" s="8">
        <v>19953.62</v>
      </c>
      <c r="E16" s="8"/>
    </row>
    <row r="17" spans="1:5" x14ac:dyDescent="0.35">
      <c r="A17" s="16" t="s">
        <v>1566</v>
      </c>
      <c r="B17" s="21">
        <v>20</v>
      </c>
      <c r="C17" s="11">
        <v>53</v>
      </c>
      <c r="D17" s="8">
        <v>32139.99</v>
      </c>
      <c r="E17" s="8"/>
    </row>
    <row r="18" spans="1:5" x14ac:dyDescent="0.35">
      <c r="A18" s="16" t="s">
        <v>1568</v>
      </c>
      <c r="B18" s="21">
        <v>22</v>
      </c>
      <c r="C18" s="11">
        <v>42</v>
      </c>
      <c r="D18" s="8">
        <v>23879.800000000003</v>
      </c>
      <c r="E18" s="8"/>
    </row>
    <row r="19" spans="1:5" x14ac:dyDescent="0.35">
      <c r="A19" s="16" t="s">
        <v>1570</v>
      </c>
      <c r="B19" s="21">
        <v>19</v>
      </c>
      <c r="C19" s="11">
        <v>43</v>
      </c>
      <c r="D19" s="8">
        <v>22732.58</v>
      </c>
      <c r="E19" s="8"/>
    </row>
    <row r="20" spans="1:5" x14ac:dyDescent="0.35">
      <c r="A20" s="16" t="s">
        <v>1572</v>
      </c>
      <c r="B20" s="21">
        <v>15</v>
      </c>
      <c r="C20" s="11">
        <v>34</v>
      </c>
      <c r="D20" s="8">
        <v>14889.12</v>
      </c>
      <c r="E20" s="8"/>
    </row>
    <row r="21" spans="1:5" x14ac:dyDescent="0.35">
      <c r="A21" s="16" t="s">
        <v>1574</v>
      </c>
      <c r="B21" s="21">
        <v>19</v>
      </c>
      <c r="C21" s="11">
        <v>48</v>
      </c>
      <c r="D21" s="8">
        <v>25646.199999999997</v>
      </c>
      <c r="E21" s="8"/>
    </row>
    <row r="22" spans="1:5" x14ac:dyDescent="0.35">
      <c r="A22" s="16" t="s">
        <v>1576</v>
      </c>
      <c r="B22" s="21">
        <v>23</v>
      </c>
      <c r="C22" s="11">
        <v>58</v>
      </c>
      <c r="D22" s="8">
        <v>26804.04</v>
      </c>
      <c r="E22" s="8"/>
    </row>
    <row r="23" spans="1:5" x14ac:dyDescent="0.35">
      <c r="A23" s="16" t="s">
        <v>1578</v>
      </c>
      <c r="B23" s="21">
        <v>20</v>
      </c>
      <c r="C23" s="11">
        <v>49</v>
      </c>
      <c r="D23" s="8">
        <v>25816.770000000004</v>
      </c>
      <c r="E23" s="8"/>
    </row>
    <row r="24" spans="1:5" x14ac:dyDescent="0.35">
      <c r="A24" s="16" t="s">
        <v>1580</v>
      </c>
      <c r="B24" s="21">
        <v>21</v>
      </c>
      <c r="C24" s="11">
        <v>56</v>
      </c>
      <c r="D24" s="8">
        <v>31591.73</v>
      </c>
      <c r="E24" s="8"/>
    </row>
    <row r="25" spans="1:5" x14ac:dyDescent="0.35">
      <c r="A25" s="16" t="s">
        <v>1582</v>
      </c>
      <c r="B25" s="21">
        <v>18</v>
      </c>
      <c r="C25" s="11">
        <v>43</v>
      </c>
      <c r="D25" s="8">
        <v>18211.879999999997</v>
      </c>
      <c r="E25" s="8"/>
    </row>
    <row r="26" spans="1:5" x14ac:dyDescent="0.35">
      <c r="A26" s="16" t="s">
        <v>1584</v>
      </c>
      <c r="B26" s="21">
        <v>14</v>
      </c>
      <c r="C26" s="11">
        <v>29</v>
      </c>
      <c r="D26" s="8">
        <v>15773.140000000001</v>
      </c>
      <c r="E26" s="8"/>
    </row>
    <row r="27" spans="1:5" x14ac:dyDescent="0.35">
      <c r="A27" s="16" t="s">
        <v>1529</v>
      </c>
      <c r="B27" s="21">
        <v>17</v>
      </c>
      <c r="C27" s="11">
        <v>47</v>
      </c>
      <c r="D27" s="8">
        <v>28703.8</v>
      </c>
      <c r="E27" s="8"/>
    </row>
    <row r="28" spans="1:5" x14ac:dyDescent="0.35">
      <c r="A28" s="16" t="s">
        <v>1586</v>
      </c>
      <c r="B28" s="21">
        <v>18</v>
      </c>
      <c r="C28" s="11">
        <v>34</v>
      </c>
      <c r="D28" s="8">
        <v>16949</v>
      </c>
      <c r="E28" s="8"/>
    </row>
    <row r="29" spans="1:5" x14ac:dyDescent="0.35">
      <c r="A29" s="16" t="s">
        <v>1588</v>
      </c>
      <c r="B29" s="21">
        <v>24</v>
      </c>
      <c r="C29" s="11">
        <v>63</v>
      </c>
      <c r="D29" s="8">
        <v>36054.239999999991</v>
      </c>
      <c r="E29" s="8"/>
    </row>
    <row r="30" spans="1:5" x14ac:dyDescent="0.35">
      <c r="A30" s="16" t="s">
        <v>1590</v>
      </c>
      <c r="B30" s="21">
        <v>9</v>
      </c>
      <c r="C30" s="11">
        <v>24</v>
      </c>
      <c r="D30" s="8">
        <v>11632.280000000002</v>
      </c>
      <c r="E30" s="8"/>
    </row>
    <row r="31" spans="1:5" x14ac:dyDescent="0.35">
      <c r="A31" s="16" t="s">
        <v>1592</v>
      </c>
      <c r="B31" s="21">
        <v>23</v>
      </c>
      <c r="C31" s="11">
        <v>50.480200501253137</v>
      </c>
      <c r="D31" s="8">
        <v>29257.485854636587</v>
      </c>
      <c r="E31" s="8"/>
    </row>
    <row r="32" spans="1:5" x14ac:dyDescent="0.35">
      <c r="A32" s="16" t="s">
        <v>1594</v>
      </c>
      <c r="B32" s="21">
        <v>31</v>
      </c>
      <c r="C32" s="11">
        <v>84</v>
      </c>
      <c r="D32" s="8">
        <v>39584.370000000003</v>
      </c>
      <c r="E32" s="8"/>
    </row>
    <row r="33" spans="1:5" x14ac:dyDescent="0.35">
      <c r="A33" s="16" t="s">
        <v>1596</v>
      </c>
      <c r="B33" s="21">
        <v>19</v>
      </c>
      <c r="C33" s="11">
        <v>45</v>
      </c>
      <c r="D33" s="8">
        <v>22208.581913827653</v>
      </c>
      <c r="E33" s="8"/>
    </row>
    <row r="34" spans="1:5" x14ac:dyDescent="0.35">
      <c r="A34" s="16" t="s">
        <v>1598</v>
      </c>
      <c r="B34" s="21">
        <v>17</v>
      </c>
      <c r="C34" s="11">
        <v>36.480200501253137</v>
      </c>
      <c r="D34" s="8">
        <v>17472.187904761904</v>
      </c>
      <c r="E34" s="8"/>
    </row>
    <row r="35" spans="1:5" x14ac:dyDescent="0.35">
      <c r="A35" s="16" t="s">
        <v>1600</v>
      </c>
      <c r="B35" s="21">
        <v>29</v>
      </c>
      <c r="C35" s="11">
        <v>87</v>
      </c>
      <c r="D35" s="8">
        <v>40287.72</v>
      </c>
      <c r="E35" s="8"/>
    </row>
    <row r="36" spans="1:5" x14ac:dyDescent="0.35">
      <c r="A36" s="16" t="s">
        <v>1602</v>
      </c>
      <c r="B36" s="21">
        <v>25</v>
      </c>
      <c r="C36" s="11">
        <v>64</v>
      </c>
      <c r="D36" s="8">
        <v>32218.18</v>
      </c>
      <c r="E36" s="8"/>
    </row>
    <row r="37" spans="1:5" x14ac:dyDescent="0.35">
      <c r="A37" s="16" t="s">
        <v>1604</v>
      </c>
      <c r="B37" s="21">
        <v>32</v>
      </c>
      <c r="C37" s="11">
        <v>84</v>
      </c>
      <c r="D37" s="8">
        <v>50615.34</v>
      </c>
      <c r="E37" s="8"/>
    </row>
    <row r="38" spans="1:5" x14ac:dyDescent="0.35">
      <c r="A38" s="16" t="s">
        <v>1531</v>
      </c>
      <c r="B38" s="21">
        <v>15</v>
      </c>
      <c r="C38" s="11">
        <v>35</v>
      </c>
      <c r="D38" s="8">
        <v>18197.900000000001</v>
      </c>
      <c r="E38" s="8"/>
    </row>
    <row r="39" spans="1:5" x14ac:dyDescent="0.35">
      <c r="A39" s="16" t="s">
        <v>1606</v>
      </c>
      <c r="B39" s="21">
        <v>21</v>
      </c>
      <c r="C39" s="11">
        <v>58</v>
      </c>
      <c r="D39" s="8">
        <v>21330.690000000002</v>
      </c>
      <c r="E39" s="8"/>
    </row>
    <row r="40" spans="1:5" x14ac:dyDescent="0.35">
      <c r="A40" s="16" t="s">
        <v>1608</v>
      </c>
      <c r="B40" s="21">
        <v>17</v>
      </c>
      <c r="C40" s="11">
        <v>43</v>
      </c>
      <c r="D40" s="8">
        <v>19307.239999999998</v>
      </c>
      <c r="E40" s="8"/>
    </row>
    <row r="41" spans="1:5" x14ac:dyDescent="0.35">
      <c r="A41" s="16" t="s">
        <v>1610</v>
      </c>
      <c r="B41" s="21">
        <v>21</v>
      </c>
      <c r="C41" s="11">
        <v>54</v>
      </c>
      <c r="D41" s="8">
        <v>26335.040000000001</v>
      </c>
      <c r="E41" s="8"/>
    </row>
    <row r="42" spans="1:5" x14ac:dyDescent="0.35">
      <c r="A42" s="16" t="s">
        <v>1612</v>
      </c>
      <c r="B42" s="21">
        <v>22</v>
      </c>
      <c r="C42" s="11">
        <v>52</v>
      </c>
      <c r="D42" s="8">
        <v>26969.119999999995</v>
      </c>
      <c r="E42" s="8"/>
    </row>
    <row r="43" spans="1:5" x14ac:dyDescent="0.35">
      <c r="A43" s="16" t="s">
        <v>1614</v>
      </c>
      <c r="B43" s="21">
        <v>14</v>
      </c>
      <c r="C43" s="11">
        <v>28</v>
      </c>
      <c r="D43" s="8">
        <v>15878.650000000001</v>
      </c>
      <c r="E43" s="8"/>
    </row>
    <row r="44" spans="1:5" x14ac:dyDescent="0.35">
      <c r="A44" s="16" t="s">
        <v>1616</v>
      </c>
      <c r="B44" s="21">
        <v>17</v>
      </c>
      <c r="C44" s="11">
        <v>37</v>
      </c>
      <c r="D44" s="8">
        <v>21133.009999999995</v>
      </c>
      <c r="E44" s="8"/>
    </row>
    <row r="45" spans="1:5" x14ac:dyDescent="0.35">
      <c r="A45" s="16" t="s">
        <v>1618</v>
      </c>
      <c r="B45" s="21">
        <v>28</v>
      </c>
      <c r="C45" s="11">
        <v>59</v>
      </c>
      <c r="D45" s="8">
        <v>28388.5</v>
      </c>
      <c r="E45" s="8"/>
    </row>
    <row r="46" spans="1:5" x14ac:dyDescent="0.35">
      <c r="A46" s="16" t="s">
        <v>1620</v>
      </c>
      <c r="B46" s="21">
        <v>12</v>
      </c>
      <c r="C46" s="11">
        <v>29</v>
      </c>
      <c r="D46" s="8">
        <v>9972.1400000000012</v>
      </c>
      <c r="E46" s="8"/>
    </row>
    <row r="47" spans="1:5" x14ac:dyDescent="0.35">
      <c r="A47" s="16" t="s">
        <v>1622</v>
      </c>
      <c r="B47" s="21">
        <v>21</v>
      </c>
      <c r="C47" s="11">
        <v>48</v>
      </c>
      <c r="D47" s="8">
        <v>28027.71</v>
      </c>
      <c r="E47" s="8"/>
    </row>
    <row r="48" spans="1:5" x14ac:dyDescent="0.35">
      <c r="A48" s="16" t="s">
        <v>1624</v>
      </c>
      <c r="B48" s="21">
        <v>17</v>
      </c>
      <c r="C48" s="11">
        <v>44</v>
      </c>
      <c r="D48" s="8">
        <v>30483.630000000005</v>
      </c>
      <c r="E48" s="8"/>
    </row>
    <row r="49" spans="1:5" x14ac:dyDescent="0.35">
      <c r="A49" s="16" t="s">
        <v>1533</v>
      </c>
      <c r="B49" s="21">
        <v>18</v>
      </c>
      <c r="C49" s="11">
        <v>43</v>
      </c>
      <c r="D49" s="8">
        <v>23925.699999999997</v>
      </c>
      <c r="E49" s="8"/>
    </row>
    <row r="50" spans="1:5" x14ac:dyDescent="0.35">
      <c r="A50" s="16" t="s">
        <v>1626</v>
      </c>
      <c r="B50" s="21">
        <v>18</v>
      </c>
      <c r="C50" s="11">
        <v>42</v>
      </c>
      <c r="D50" s="8">
        <v>22231.57</v>
      </c>
      <c r="E50" s="8"/>
    </row>
    <row r="51" spans="1:5" x14ac:dyDescent="0.35">
      <c r="A51" s="16" t="s">
        <v>1628</v>
      </c>
      <c r="B51" s="21">
        <v>15</v>
      </c>
      <c r="C51" s="11">
        <v>38</v>
      </c>
      <c r="D51" s="8">
        <v>20000.18</v>
      </c>
      <c r="E51" s="8"/>
    </row>
    <row r="52" spans="1:5" x14ac:dyDescent="0.35">
      <c r="A52" s="16" t="s">
        <v>1630</v>
      </c>
      <c r="B52" s="21">
        <v>14</v>
      </c>
      <c r="C52" s="11">
        <v>36</v>
      </c>
      <c r="D52" s="8">
        <v>16734.190000000002</v>
      </c>
      <c r="E52" s="8"/>
    </row>
    <row r="53" spans="1:5" x14ac:dyDescent="0.35">
      <c r="A53" s="16" t="s">
        <v>1632</v>
      </c>
      <c r="B53" s="21">
        <v>15</v>
      </c>
      <c r="C53" s="11">
        <v>36</v>
      </c>
      <c r="D53" s="8">
        <v>17602.79</v>
      </c>
      <c r="E53" s="8"/>
    </row>
    <row r="54" spans="1:5" x14ac:dyDescent="0.35">
      <c r="A54" s="16" t="s">
        <v>1634</v>
      </c>
      <c r="B54" s="21">
        <v>25</v>
      </c>
      <c r="C54" s="11">
        <v>59</v>
      </c>
      <c r="D54" s="8">
        <v>31249.399999999998</v>
      </c>
      <c r="E54" s="8"/>
    </row>
    <row r="55" spans="1:5" x14ac:dyDescent="0.35">
      <c r="A55" s="16" t="s">
        <v>1636</v>
      </c>
      <c r="B55" s="21">
        <v>18</v>
      </c>
      <c r="C55" s="11">
        <v>36</v>
      </c>
      <c r="D55" s="8">
        <v>18839.729999999996</v>
      </c>
      <c r="E55" s="8"/>
    </row>
    <row r="56" spans="1:5" x14ac:dyDescent="0.35">
      <c r="A56" s="16" t="s">
        <v>1638</v>
      </c>
      <c r="B56" s="21">
        <v>21</v>
      </c>
      <c r="C56" s="11">
        <v>58</v>
      </c>
      <c r="D56" s="8">
        <v>26999.679999999997</v>
      </c>
      <c r="E56" s="8"/>
    </row>
    <row r="57" spans="1:5" x14ac:dyDescent="0.35">
      <c r="A57" s="16" t="s">
        <v>1640</v>
      </c>
      <c r="B57" s="21">
        <v>17</v>
      </c>
      <c r="C57" s="11">
        <v>49</v>
      </c>
      <c r="D57" s="8">
        <v>25234.739999999998</v>
      </c>
      <c r="E57" s="8"/>
    </row>
    <row r="58" spans="1:5" x14ac:dyDescent="0.35">
      <c r="A58" s="16" t="s">
        <v>1642</v>
      </c>
      <c r="B58" s="21">
        <v>16</v>
      </c>
      <c r="C58" s="11">
        <v>39</v>
      </c>
      <c r="D58" s="8">
        <v>20140.840000000004</v>
      </c>
      <c r="E58" s="8"/>
    </row>
    <row r="59" spans="1:5" x14ac:dyDescent="0.35">
      <c r="A59" s="16" t="s">
        <v>1644</v>
      </c>
      <c r="B59" s="21">
        <v>28</v>
      </c>
      <c r="C59" s="11">
        <v>66</v>
      </c>
      <c r="D59" s="8">
        <v>35151.149999999994</v>
      </c>
      <c r="E59" s="8"/>
    </row>
    <row r="60" spans="1:5" x14ac:dyDescent="0.35">
      <c r="A60" s="16" t="s">
        <v>1535</v>
      </c>
      <c r="B60" s="21">
        <v>12</v>
      </c>
      <c r="C60" s="11">
        <v>33</v>
      </c>
      <c r="D60" s="8">
        <v>11553.07</v>
      </c>
      <c r="E60" s="8"/>
    </row>
    <row r="61" spans="1:5" x14ac:dyDescent="0.35">
      <c r="A61" s="16" t="s">
        <v>1646</v>
      </c>
      <c r="B61" s="21">
        <v>21</v>
      </c>
      <c r="C61" s="11">
        <v>55</v>
      </c>
      <c r="D61" s="8">
        <v>24439.569088632943</v>
      </c>
      <c r="E61" s="8"/>
    </row>
    <row r="62" spans="1:5" x14ac:dyDescent="0.35">
      <c r="A62" s="16" t="s">
        <v>1648</v>
      </c>
      <c r="B62" s="21">
        <v>18</v>
      </c>
      <c r="C62" s="11">
        <v>44</v>
      </c>
      <c r="D62" s="8">
        <v>23551.37</v>
      </c>
      <c r="E62" s="8"/>
    </row>
    <row r="63" spans="1:5" x14ac:dyDescent="0.35">
      <c r="A63" s="16" t="s">
        <v>1650</v>
      </c>
      <c r="B63" s="21">
        <v>24</v>
      </c>
      <c r="C63" s="11">
        <v>68</v>
      </c>
      <c r="D63" s="8">
        <v>29796.050000000003</v>
      </c>
      <c r="E63" s="8"/>
    </row>
    <row r="64" spans="1:5" x14ac:dyDescent="0.35">
      <c r="A64" s="16" t="s">
        <v>1652</v>
      </c>
      <c r="B64" s="21">
        <v>19</v>
      </c>
      <c r="C64" s="11">
        <v>51</v>
      </c>
      <c r="D64" s="8">
        <v>26122.93</v>
      </c>
      <c r="E64" s="8"/>
    </row>
    <row r="65" spans="1:5" x14ac:dyDescent="0.35">
      <c r="A65" s="16" t="s">
        <v>1654</v>
      </c>
      <c r="B65" s="21">
        <v>19</v>
      </c>
      <c r="C65" s="11">
        <v>49</v>
      </c>
      <c r="D65" s="8">
        <v>31082.329999999994</v>
      </c>
      <c r="E65" s="8"/>
    </row>
    <row r="66" spans="1:5" x14ac:dyDescent="0.35">
      <c r="A66" s="16" t="s">
        <v>1656</v>
      </c>
      <c r="B66" s="21">
        <v>18</v>
      </c>
      <c r="C66" s="11">
        <v>45</v>
      </c>
      <c r="D66" s="8">
        <v>22755.49</v>
      </c>
      <c r="E66" s="8"/>
    </row>
    <row r="67" spans="1:5" x14ac:dyDescent="0.35">
      <c r="A67" s="16" t="s">
        <v>1658</v>
      </c>
      <c r="B67" s="21">
        <v>22</v>
      </c>
      <c r="C67" s="11">
        <v>44</v>
      </c>
      <c r="D67" s="8">
        <v>26297.660000000003</v>
      </c>
      <c r="E67" s="8"/>
    </row>
    <row r="68" spans="1:5" x14ac:dyDescent="0.35">
      <c r="A68" s="16" t="s">
        <v>1660</v>
      </c>
      <c r="B68" s="21">
        <v>23</v>
      </c>
      <c r="C68" s="11">
        <v>50</v>
      </c>
      <c r="D68" s="8">
        <v>31198.410000000003</v>
      </c>
      <c r="E68" s="8"/>
    </row>
    <row r="69" spans="1:5" x14ac:dyDescent="0.35">
      <c r="A69" s="16" t="s">
        <v>1662</v>
      </c>
      <c r="B69" s="21">
        <v>17</v>
      </c>
      <c r="C69" s="11">
        <v>40</v>
      </c>
      <c r="D69" s="8">
        <v>19209.300000000003</v>
      </c>
      <c r="E69" s="8"/>
    </row>
    <row r="70" spans="1:5" x14ac:dyDescent="0.35">
      <c r="A70" s="16" t="s">
        <v>1664</v>
      </c>
      <c r="B70" s="21">
        <v>20</v>
      </c>
      <c r="C70" s="11">
        <v>54</v>
      </c>
      <c r="D70" s="8">
        <v>25184.01</v>
      </c>
      <c r="E70" s="8"/>
    </row>
    <row r="71" spans="1:5" x14ac:dyDescent="0.35">
      <c r="A71" s="16" t="s">
        <v>1538</v>
      </c>
      <c r="B71" s="21">
        <v>13</v>
      </c>
      <c r="C71" s="11">
        <v>40</v>
      </c>
      <c r="D71" s="8">
        <v>22993.559999999998</v>
      </c>
      <c r="E71" s="8"/>
    </row>
    <row r="72" spans="1:5" x14ac:dyDescent="0.35">
      <c r="A72" s="16" t="s">
        <v>1666</v>
      </c>
      <c r="B72" s="21">
        <v>22</v>
      </c>
      <c r="C72" s="11">
        <v>58</v>
      </c>
      <c r="D72" s="8">
        <v>29005.799999999992</v>
      </c>
      <c r="E72" s="8"/>
    </row>
    <row r="73" spans="1:5" x14ac:dyDescent="0.35">
      <c r="A73" s="16" t="s">
        <v>1668</v>
      </c>
      <c r="B73" s="21">
        <v>20</v>
      </c>
      <c r="C73" s="11">
        <v>48</v>
      </c>
      <c r="D73" s="8">
        <v>32099.120000000006</v>
      </c>
      <c r="E73" s="8"/>
    </row>
    <row r="74" spans="1:5" x14ac:dyDescent="0.35">
      <c r="A74" s="16" t="s">
        <v>1670</v>
      </c>
      <c r="B74" s="21">
        <v>20</v>
      </c>
      <c r="C74" s="11">
        <v>46</v>
      </c>
      <c r="D74" s="8">
        <v>19266.53</v>
      </c>
      <c r="E74" s="8"/>
    </row>
    <row r="75" spans="1:5" x14ac:dyDescent="0.35">
      <c r="A75" s="16" t="s">
        <v>1672</v>
      </c>
      <c r="B75" s="21">
        <v>26</v>
      </c>
      <c r="C75" s="11">
        <v>77</v>
      </c>
      <c r="D75" s="8">
        <v>46618.260000000009</v>
      </c>
      <c r="E75" s="8"/>
    </row>
    <row r="76" spans="1:5" x14ac:dyDescent="0.35">
      <c r="A76" s="16" t="s">
        <v>1674</v>
      </c>
      <c r="B76" s="21">
        <v>24</v>
      </c>
      <c r="C76" s="11">
        <v>55</v>
      </c>
      <c r="D76" s="8">
        <v>25743.669999999995</v>
      </c>
      <c r="E76" s="8"/>
    </row>
    <row r="77" spans="1:5" x14ac:dyDescent="0.35">
      <c r="A77" s="16" t="s">
        <v>1676</v>
      </c>
      <c r="B77" s="21">
        <v>18</v>
      </c>
      <c r="C77" s="11">
        <v>48</v>
      </c>
      <c r="D77" s="8">
        <v>26770.07</v>
      </c>
      <c r="E77" s="8"/>
    </row>
    <row r="78" spans="1:5" x14ac:dyDescent="0.35">
      <c r="A78" s="16" t="s">
        <v>1678</v>
      </c>
      <c r="B78" s="21">
        <v>26</v>
      </c>
      <c r="C78" s="11">
        <v>73</v>
      </c>
      <c r="D78" s="8">
        <v>39911.340000000004</v>
      </c>
      <c r="E78" s="8"/>
    </row>
    <row r="79" spans="1:5" x14ac:dyDescent="0.35">
      <c r="A79" s="16" t="s">
        <v>1680</v>
      </c>
      <c r="B79" s="21">
        <v>17</v>
      </c>
      <c r="C79" s="11">
        <v>48</v>
      </c>
      <c r="D79" s="8">
        <v>29059.940000000006</v>
      </c>
      <c r="E79" s="8"/>
    </row>
    <row r="80" spans="1:5" x14ac:dyDescent="0.35">
      <c r="A80" s="16" t="s">
        <v>1682</v>
      </c>
      <c r="B80" s="21">
        <v>24</v>
      </c>
      <c r="C80" s="11">
        <v>61</v>
      </c>
      <c r="D80" s="8">
        <v>32394.130000000005</v>
      </c>
      <c r="E80" s="8"/>
    </row>
    <row r="81" spans="1:5" x14ac:dyDescent="0.35">
      <c r="A81" s="16" t="s">
        <v>1684</v>
      </c>
      <c r="B81" s="21">
        <v>20</v>
      </c>
      <c r="C81" s="11">
        <v>44.480200501253137</v>
      </c>
      <c r="D81" s="8">
        <v>19702.70068170426</v>
      </c>
      <c r="E81" s="8"/>
    </row>
    <row r="82" spans="1:5" x14ac:dyDescent="0.35">
      <c r="A82" s="16" t="s">
        <v>1540</v>
      </c>
      <c r="B82" s="21">
        <v>18</v>
      </c>
      <c r="C82" s="11">
        <v>49</v>
      </c>
      <c r="D82" s="8">
        <v>19717.78</v>
      </c>
      <c r="E82" s="8"/>
    </row>
    <row r="83" spans="1:5" x14ac:dyDescent="0.35">
      <c r="A83" s="16" t="s">
        <v>1686</v>
      </c>
      <c r="B83" s="21">
        <v>18</v>
      </c>
      <c r="C83" s="11">
        <v>47</v>
      </c>
      <c r="D83" s="8">
        <v>27883.500000000004</v>
      </c>
      <c r="E83" s="8"/>
    </row>
    <row r="84" spans="1:5" x14ac:dyDescent="0.35">
      <c r="A84" s="16" t="s">
        <v>1688</v>
      </c>
      <c r="B84" s="21">
        <v>23</v>
      </c>
      <c r="C84" s="11">
        <v>53</v>
      </c>
      <c r="D84" s="8">
        <v>27320.019999999997</v>
      </c>
      <c r="E84" s="8"/>
    </row>
    <row r="85" spans="1:5" x14ac:dyDescent="0.35">
      <c r="A85" s="16" t="s">
        <v>1690</v>
      </c>
      <c r="B85" s="21">
        <v>15</v>
      </c>
      <c r="C85" s="11">
        <v>41</v>
      </c>
      <c r="D85" s="8">
        <v>26072.42</v>
      </c>
      <c r="E85" s="8"/>
    </row>
    <row r="86" spans="1:5" x14ac:dyDescent="0.35">
      <c r="A86" s="16" t="s">
        <v>1692</v>
      </c>
      <c r="B86" s="21">
        <v>27</v>
      </c>
      <c r="C86" s="11">
        <v>56</v>
      </c>
      <c r="D86" s="8">
        <v>24081.86</v>
      </c>
      <c r="E86" s="8"/>
    </row>
    <row r="87" spans="1:5" x14ac:dyDescent="0.35">
      <c r="A87" s="16" t="s">
        <v>1694</v>
      </c>
      <c r="B87" s="21">
        <v>18</v>
      </c>
      <c r="C87" s="11">
        <v>45</v>
      </c>
      <c r="D87" s="8">
        <v>26123.589999999993</v>
      </c>
      <c r="E87" s="8"/>
    </row>
    <row r="88" spans="1:5" x14ac:dyDescent="0.35">
      <c r="A88" s="16" t="s">
        <v>1696</v>
      </c>
      <c r="B88" s="21">
        <v>14</v>
      </c>
      <c r="C88" s="11">
        <v>38</v>
      </c>
      <c r="D88" s="8">
        <v>23725.88</v>
      </c>
      <c r="E88" s="8"/>
    </row>
    <row r="89" spans="1:5" x14ac:dyDescent="0.35">
      <c r="A89" s="16" t="s">
        <v>1698</v>
      </c>
      <c r="B89" s="21">
        <v>20</v>
      </c>
      <c r="C89" s="11">
        <v>48</v>
      </c>
      <c r="D89" s="8">
        <v>22380.950000000004</v>
      </c>
      <c r="E89" s="8"/>
    </row>
    <row r="90" spans="1:5" x14ac:dyDescent="0.35">
      <c r="A90" s="16" t="s">
        <v>1700</v>
      </c>
      <c r="B90" s="21">
        <v>17</v>
      </c>
      <c r="C90" s="11">
        <v>41</v>
      </c>
      <c r="D90" s="8">
        <v>20894.550000000003</v>
      </c>
      <c r="E90" s="8"/>
    </row>
    <row r="91" spans="1:5" x14ac:dyDescent="0.35">
      <c r="A91" s="16" t="s">
        <v>1702</v>
      </c>
      <c r="B91" s="21">
        <v>22</v>
      </c>
      <c r="C91" s="11">
        <v>60</v>
      </c>
      <c r="D91" s="8">
        <v>29914.450000000004</v>
      </c>
      <c r="E91" s="8"/>
    </row>
    <row r="92" spans="1:5" x14ac:dyDescent="0.35">
      <c r="A92" s="16" t="s">
        <v>1704</v>
      </c>
      <c r="B92" s="21">
        <v>27</v>
      </c>
      <c r="C92" s="11">
        <v>68</v>
      </c>
      <c r="D92" s="8">
        <v>34687.33623030236</v>
      </c>
      <c r="E92" s="8"/>
    </row>
    <row r="93" spans="1:5" x14ac:dyDescent="0.35">
      <c r="A93" s="16" t="s">
        <v>1543</v>
      </c>
      <c r="B93" s="21">
        <v>17</v>
      </c>
      <c r="C93" s="11">
        <v>41</v>
      </c>
      <c r="D93" s="8">
        <v>15735.199999999999</v>
      </c>
      <c r="E93" s="8"/>
    </row>
    <row r="94" spans="1:5" x14ac:dyDescent="0.35">
      <c r="A94" s="16" t="s">
        <v>1706</v>
      </c>
      <c r="B94" s="21">
        <v>18</v>
      </c>
      <c r="C94" s="11">
        <v>38</v>
      </c>
      <c r="D94" s="8">
        <v>14879.144316474711</v>
      </c>
      <c r="E94" s="8"/>
    </row>
    <row r="95" spans="1:5" x14ac:dyDescent="0.35">
      <c r="A95" s="16" t="s">
        <v>1708</v>
      </c>
      <c r="B95" s="21">
        <v>25</v>
      </c>
      <c r="C95" s="11">
        <v>67</v>
      </c>
      <c r="D95" s="8">
        <v>40154.119999999995</v>
      </c>
      <c r="E95" s="8"/>
    </row>
    <row r="96" spans="1:5" x14ac:dyDescent="0.35">
      <c r="A96" s="16" t="s">
        <v>1710</v>
      </c>
      <c r="B96" s="21">
        <v>24</v>
      </c>
      <c r="C96" s="11">
        <v>50</v>
      </c>
      <c r="D96" s="8">
        <v>25336.149999999998</v>
      </c>
      <c r="E96" s="8"/>
    </row>
    <row r="97" spans="1:5" x14ac:dyDescent="0.35">
      <c r="A97" s="16" t="s">
        <v>1712</v>
      </c>
      <c r="B97" s="21">
        <v>16</v>
      </c>
      <c r="C97" s="11">
        <v>44</v>
      </c>
      <c r="D97" s="8">
        <v>26590.289999999997</v>
      </c>
      <c r="E97" s="8"/>
    </row>
    <row r="98" spans="1:5" x14ac:dyDescent="0.35">
      <c r="A98" s="16" t="s">
        <v>1714</v>
      </c>
      <c r="B98" s="21">
        <v>30</v>
      </c>
      <c r="C98" s="11">
        <v>68</v>
      </c>
      <c r="D98" s="8">
        <v>32922.81</v>
      </c>
      <c r="E98" s="8"/>
    </row>
    <row r="99" spans="1:5" x14ac:dyDescent="0.35">
      <c r="A99" s="16" t="s">
        <v>1716</v>
      </c>
      <c r="B99" s="21">
        <v>17</v>
      </c>
      <c r="C99" s="11">
        <v>38</v>
      </c>
      <c r="D99" s="8">
        <v>14750.460000000001</v>
      </c>
      <c r="E99" s="8"/>
    </row>
    <row r="100" spans="1:5" x14ac:dyDescent="0.35">
      <c r="A100" s="16" t="s">
        <v>1718</v>
      </c>
      <c r="B100" s="21">
        <v>17</v>
      </c>
      <c r="C100" s="11">
        <v>45</v>
      </c>
      <c r="D100" s="8">
        <v>33091.79</v>
      </c>
      <c r="E100" s="8"/>
    </row>
    <row r="101" spans="1:5" x14ac:dyDescent="0.35">
      <c r="A101" s="16" t="s">
        <v>1720</v>
      </c>
      <c r="B101" s="21">
        <v>19</v>
      </c>
      <c r="C101" s="11">
        <v>55</v>
      </c>
      <c r="D101" s="8">
        <v>29227.849999999995</v>
      </c>
      <c r="E101" s="8"/>
    </row>
    <row r="102" spans="1:5" x14ac:dyDescent="0.35">
      <c r="A102" s="16" t="s">
        <v>1722</v>
      </c>
      <c r="B102" s="21">
        <v>19</v>
      </c>
      <c r="C102" s="11">
        <v>54</v>
      </c>
      <c r="D102" s="8">
        <v>29132.251913827655</v>
      </c>
      <c r="E102" s="8"/>
    </row>
    <row r="103" spans="1:5" x14ac:dyDescent="0.35">
      <c r="A103" s="16" t="s">
        <v>1724</v>
      </c>
      <c r="B103" s="21">
        <v>22</v>
      </c>
      <c r="C103" s="11">
        <v>49.960401002506266</v>
      </c>
      <c r="D103" s="8">
        <v>25344.122035087716</v>
      </c>
      <c r="E103" s="8"/>
    </row>
    <row r="104" spans="1:5" x14ac:dyDescent="0.35">
      <c r="A104" s="16" t="s">
        <v>3971</v>
      </c>
      <c r="B104" s="21">
        <v>2000</v>
      </c>
      <c r="C104" s="11">
        <v>4960.4010025062662</v>
      </c>
      <c r="D104" s="8">
        <v>2556258.3218530798</v>
      </c>
      <c r="E104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1E0F0-3594-40FD-86D8-936C745F0FC3}">
  <dimension ref="A3:E6"/>
  <sheetViews>
    <sheetView topLeftCell="B1" workbookViewId="0">
      <selection activeCell="N17" sqref="N17"/>
    </sheetView>
  </sheetViews>
  <sheetFormatPr defaultRowHeight="14.5" x14ac:dyDescent="0.35"/>
  <cols>
    <col min="1" max="1" width="10.7265625" bestFit="1" customWidth="1"/>
    <col min="2" max="2" width="19.7265625" bestFit="1" customWidth="1"/>
    <col min="3" max="3" width="13.36328125" bestFit="1" customWidth="1"/>
  </cols>
  <sheetData>
    <row r="3" spans="1:5" x14ac:dyDescent="0.35">
      <c r="A3" s="15" t="s">
        <v>3</v>
      </c>
      <c r="B3" t="s">
        <v>3972</v>
      </c>
      <c r="C3" t="s">
        <v>3973</v>
      </c>
      <c r="E3" t="s">
        <v>3974</v>
      </c>
    </row>
    <row r="4" spans="1:5" x14ac:dyDescent="0.35">
      <c r="A4" s="16" t="s">
        <v>14</v>
      </c>
      <c r="B4">
        <v>262</v>
      </c>
      <c r="C4" s="11">
        <v>41.759541984732827</v>
      </c>
    </row>
    <row r="5" spans="1:5" x14ac:dyDescent="0.35">
      <c r="A5" s="16" t="s">
        <v>8</v>
      </c>
      <c r="B5">
        <v>238</v>
      </c>
      <c r="C5" s="11">
        <v>41.344537815126053</v>
      </c>
      <c r="E5" t="s">
        <v>3975</v>
      </c>
    </row>
    <row r="6" spans="1:5" x14ac:dyDescent="0.35">
      <c r="A6" s="16" t="s">
        <v>3971</v>
      </c>
      <c r="B6">
        <v>500</v>
      </c>
      <c r="C6" s="11">
        <v>41.561999999999998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E9175-4DFE-4DB3-9956-3E2ED5A3A403}">
  <dimension ref="A3:E480"/>
  <sheetViews>
    <sheetView zoomScale="88" workbookViewId="0">
      <selection activeCell="G6" sqref="G6"/>
    </sheetView>
  </sheetViews>
  <sheetFormatPr defaultRowHeight="14.5" x14ac:dyDescent="0.35"/>
  <cols>
    <col min="1" max="1" width="21.08984375" bestFit="1" customWidth="1"/>
    <col min="2" max="2" width="22.7265625" bestFit="1" customWidth="1"/>
    <col min="5" max="5" width="21.36328125" bestFit="1" customWidth="1"/>
    <col min="6" max="6" width="11.81640625" bestFit="1" customWidth="1"/>
  </cols>
  <sheetData>
    <row r="3" spans="1:5" ht="15" thickBot="1" x14ac:dyDescent="0.4">
      <c r="A3" s="15" t="s">
        <v>4012</v>
      </c>
      <c r="B3" t="s">
        <v>4013</v>
      </c>
    </row>
    <row r="4" spans="1:5" x14ac:dyDescent="0.35">
      <c r="A4" s="16" t="s">
        <v>731</v>
      </c>
      <c r="B4" s="8">
        <v>4195.38</v>
      </c>
      <c r="D4" s="24" t="s">
        <v>4030</v>
      </c>
      <c r="E4" s="24"/>
    </row>
    <row r="5" spans="1:5" x14ac:dyDescent="0.35">
      <c r="A5" s="16" t="s">
        <v>1303</v>
      </c>
      <c r="B5" s="8">
        <v>992.24</v>
      </c>
      <c r="D5" s="22"/>
      <c r="E5" s="22"/>
    </row>
    <row r="6" spans="1:5" x14ac:dyDescent="0.35">
      <c r="A6" s="16" t="s">
        <v>1291</v>
      </c>
      <c r="B6" s="8">
        <v>5838.46</v>
      </c>
      <c r="D6" s="22" t="s">
        <v>4015</v>
      </c>
      <c r="E6" s="22">
        <v>5370.2905921283282</v>
      </c>
    </row>
    <row r="7" spans="1:5" x14ac:dyDescent="0.35">
      <c r="A7" s="16" t="s">
        <v>1060</v>
      </c>
      <c r="B7" s="8">
        <v>6962.6399999999994</v>
      </c>
      <c r="D7" s="22" t="s">
        <v>4016</v>
      </c>
      <c r="E7" s="22">
        <v>155.65572486081587</v>
      </c>
    </row>
    <row r="8" spans="1:5" x14ac:dyDescent="0.35">
      <c r="A8" s="16" t="s">
        <v>616</v>
      </c>
      <c r="B8" s="8">
        <v>6085.29</v>
      </c>
      <c r="D8" s="22" t="s">
        <v>4017</v>
      </c>
      <c r="E8" s="22">
        <v>4860.33</v>
      </c>
    </row>
    <row r="9" spans="1:5" x14ac:dyDescent="0.35">
      <c r="A9" s="16" t="s">
        <v>1338</v>
      </c>
      <c r="B9" s="8">
        <v>4769.84</v>
      </c>
      <c r="D9" s="22" t="s">
        <v>4018</v>
      </c>
      <c r="E9" s="22" t="e">
        <v>#N/A</v>
      </c>
    </row>
    <row r="10" spans="1:5" x14ac:dyDescent="0.35">
      <c r="A10" s="16" t="s">
        <v>121</v>
      </c>
      <c r="B10" s="8">
        <v>6225.3099999999995</v>
      </c>
      <c r="D10" s="22" t="s">
        <v>4019</v>
      </c>
      <c r="E10" s="22">
        <v>3396.0069830031707</v>
      </c>
    </row>
    <row r="11" spans="1:5" x14ac:dyDescent="0.35">
      <c r="A11" s="16" t="s">
        <v>573</v>
      </c>
      <c r="B11" s="8">
        <v>8252.65</v>
      </c>
      <c r="D11" s="22" t="s">
        <v>4020</v>
      </c>
      <c r="E11" s="22">
        <v>11532863.428606298</v>
      </c>
    </row>
    <row r="12" spans="1:5" x14ac:dyDescent="0.35">
      <c r="A12" s="16" t="s">
        <v>1112</v>
      </c>
      <c r="B12" s="8">
        <v>2713.75</v>
      </c>
      <c r="D12" s="22" t="s">
        <v>4021</v>
      </c>
      <c r="E12" s="22">
        <v>2.3338447802407285</v>
      </c>
    </row>
    <row r="13" spans="1:5" x14ac:dyDescent="0.35">
      <c r="A13" s="16" t="s">
        <v>1266</v>
      </c>
      <c r="B13" s="8">
        <v>2771.22</v>
      </c>
      <c r="D13" s="22" t="s">
        <v>4022</v>
      </c>
      <c r="E13" s="22">
        <v>1.1709902500875902</v>
      </c>
    </row>
    <row r="14" spans="1:5" x14ac:dyDescent="0.35">
      <c r="A14" s="16" t="s">
        <v>1174</v>
      </c>
      <c r="B14" s="8">
        <v>7791.5600000000013</v>
      </c>
      <c r="D14" s="22" t="s">
        <v>4023</v>
      </c>
      <c r="E14" s="22">
        <v>22946.68</v>
      </c>
    </row>
    <row r="15" spans="1:5" x14ac:dyDescent="0.35">
      <c r="A15" s="16" t="s">
        <v>977</v>
      </c>
      <c r="B15" s="8">
        <v>7046.99</v>
      </c>
      <c r="D15" s="22" t="s">
        <v>4024</v>
      </c>
      <c r="E15" s="22">
        <v>40.82</v>
      </c>
    </row>
    <row r="16" spans="1:5" x14ac:dyDescent="0.35">
      <c r="A16" s="16" t="s">
        <v>1447</v>
      </c>
      <c r="B16" s="8">
        <v>8255.6099999999988</v>
      </c>
      <c r="D16" s="22" t="s">
        <v>4014</v>
      </c>
      <c r="E16" s="22">
        <v>22987.5</v>
      </c>
    </row>
    <row r="17" spans="1:5" x14ac:dyDescent="0.35">
      <c r="A17" s="16" t="s">
        <v>1249</v>
      </c>
      <c r="B17" s="8">
        <v>2088.98</v>
      </c>
      <c r="D17" s="22" t="s">
        <v>4025</v>
      </c>
      <c r="E17" s="22">
        <v>2556258.321853084</v>
      </c>
    </row>
    <row r="18" spans="1:5" x14ac:dyDescent="0.35">
      <c r="A18" s="16" t="s">
        <v>310</v>
      </c>
      <c r="B18" s="8">
        <v>1954.04</v>
      </c>
      <c r="D18" s="22" t="s">
        <v>4026</v>
      </c>
      <c r="E18" s="22">
        <v>476</v>
      </c>
    </row>
    <row r="19" spans="1:5" x14ac:dyDescent="0.35">
      <c r="A19" s="16" t="s">
        <v>303</v>
      </c>
      <c r="B19" s="8">
        <v>1678.3999999999999</v>
      </c>
      <c r="D19" s="22" t="s">
        <v>4027</v>
      </c>
      <c r="E19" s="22">
        <v>22987.5</v>
      </c>
    </row>
    <row r="20" spans="1:5" x14ac:dyDescent="0.35">
      <c r="A20" s="16" t="s">
        <v>567</v>
      </c>
      <c r="B20" s="8">
        <v>1222.28</v>
      </c>
      <c r="D20" s="22" t="s">
        <v>4028</v>
      </c>
      <c r="E20" s="22">
        <v>40.82</v>
      </c>
    </row>
    <row r="21" spans="1:5" ht="15" thickBot="1" x14ac:dyDescent="0.4">
      <c r="A21" s="16" t="s">
        <v>427</v>
      </c>
      <c r="B21" s="8">
        <v>7029.39</v>
      </c>
      <c r="D21" s="23" t="s">
        <v>4029</v>
      </c>
      <c r="E21" s="23">
        <v>305.85895005304275</v>
      </c>
    </row>
    <row r="22" spans="1:5" x14ac:dyDescent="0.35">
      <c r="A22" s="16" t="s">
        <v>1424</v>
      </c>
      <c r="B22" s="8">
        <v>9499.49</v>
      </c>
    </row>
    <row r="23" spans="1:5" x14ac:dyDescent="0.35">
      <c r="A23" s="16" t="s">
        <v>718</v>
      </c>
      <c r="B23" s="8">
        <v>5666.39</v>
      </c>
    </row>
    <row r="24" spans="1:5" x14ac:dyDescent="0.35">
      <c r="A24" s="16" t="s">
        <v>1229</v>
      </c>
      <c r="B24" s="8">
        <v>7750.6900000000005</v>
      </c>
    </row>
    <row r="25" spans="1:5" x14ac:dyDescent="0.35">
      <c r="A25" s="16" t="s">
        <v>1397</v>
      </c>
      <c r="B25" s="8">
        <v>2841.51</v>
      </c>
    </row>
    <row r="26" spans="1:5" x14ac:dyDescent="0.35">
      <c r="A26" s="16" t="s">
        <v>75</v>
      </c>
      <c r="B26" s="8">
        <v>10093.969999999998</v>
      </c>
    </row>
    <row r="27" spans="1:5" x14ac:dyDescent="0.35">
      <c r="A27" s="16" t="s">
        <v>241</v>
      </c>
      <c r="B27" s="8">
        <v>15913.160000000003</v>
      </c>
    </row>
    <row r="28" spans="1:5" x14ac:dyDescent="0.35">
      <c r="A28" s="16" t="s">
        <v>143</v>
      </c>
      <c r="B28" s="8">
        <v>5385.0599999999995</v>
      </c>
    </row>
    <row r="29" spans="1:5" x14ac:dyDescent="0.35">
      <c r="A29" s="16" t="s">
        <v>971</v>
      </c>
      <c r="B29" s="8">
        <v>5779.37</v>
      </c>
    </row>
    <row r="30" spans="1:5" x14ac:dyDescent="0.35">
      <c r="A30" s="16" t="s">
        <v>974</v>
      </c>
      <c r="B30" s="8">
        <v>1803.08</v>
      </c>
    </row>
    <row r="31" spans="1:5" x14ac:dyDescent="0.35">
      <c r="A31" s="16" t="s">
        <v>146</v>
      </c>
      <c r="B31" s="8">
        <v>795</v>
      </c>
    </row>
    <row r="32" spans="1:5" x14ac:dyDescent="0.35">
      <c r="A32" s="16" t="s">
        <v>663</v>
      </c>
      <c r="B32" s="8">
        <v>2089.1800000000003</v>
      </c>
    </row>
    <row r="33" spans="1:2" x14ac:dyDescent="0.35">
      <c r="A33" s="16" t="s">
        <v>1501</v>
      </c>
      <c r="B33" s="8">
        <v>2914.31</v>
      </c>
    </row>
    <row r="34" spans="1:2" x14ac:dyDescent="0.35">
      <c r="A34" s="16" t="s">
        <v>1406</v>
      </c>
      <c r="B34" s="8">
        <v>10077.060000000001</v>
      </c>
    </row>
    <row r="35" spans="1:2" x14ac:dyDescent="0.35">
      <c r="A35" s="16" t="s">
        <v>576</v>
      </c>
      <c r="B35" s="8">
        <v>2149.61</v>
      </c>
    </row>
    <row r="36" spans="1:2" x14ac:dyDescent="0.35">
      <c r="A36" s="16" t="s">
        <v>1213</v>
      </c>
      <c r="B36" s="8">
        <v>2782.1600000000003</v>
      </c>
    </row>
    <row r="37" spans="1:2" x14ac:dyDescent="0.35">
      <c r="A37" s="16" t="s">
        <v>542</v>
      </c>
      <c r="B37" s="8">
        <v>5070.03</v>
      </c>
    </row>
    <row r="38" spans="1:2" x14ac:dyDescent="0.35">
      <c r="A38" s="16" t="s">
        <v>1063</v>
      </c>
      <c r="B38" s="8">
        <v>8342.9500000000007</v>
      </c>
    </row>
    <row r="39" spans="1:2" x14ac:dyDescent="0.35">
      <c r="A39" s="16" t="s">
        <v>1159</v>
      </c>
      <c r="B39" s="8">
        <v>6271.08</v>
      </c>
    </row>
    <row r="40" spans="1:2" x14ac:dyDescent="0.35">
      <c r="A40" s="16" t="s">
        <v>1439</v>
      </c>
      <c r="B40" s="8">
        <v>2744.05</v>
      </c>
    </row>
    <row r="41" spans="1:2" x14ac:dyDescent="0.35">
      <c r="A41" s="16" t="s">
        <v>1223</v>
      </c>
      <c r="B41" s="8">
        <v>4164.71</v>
      </c>
    </row>
    <row r="42" spans="1:2" x14ac:dyDescent="0.35">
      <c r="A42" s="16" t="s">
        <v>168</v>
      </c>
      <c r="B42" s="8">
        <v>4684.42</v>
      </c>
    </row>
    <row r="43" spans="1:2" x14ac:dyDescent="0.35">
      <c r="A43" s="16" t="s">
        <v>199</v>
      </c>
      <c r="B43" s="8">
        <v>17140.79</v>
      </c>
    </row>
    <row r="44" spans="1:2" x14ac:dyDescent="0.35">
      <c r="A44" s="16" t="s">
        <v>485</v>
      </c>
      <c r="B44" s="8">
        <v>3726.71</v>
      </c>
    </row>
    <row r="45" spans="1:2" x14ac:dyDescent="0.35">
      <c r="A45" s="16" t="s">
        <v>1012</v>
      </c>
      <c r="B45" s="8">
        <v>4519.95</v>
      </c>
    </row>
    <row r="46" spans="1:2" x14ac:dyDescent="0.35">
      <c r="A46" s="16" t="s">
        <v>651</v>
      </c>
      <c r="B46" s="8">
        <v>5432.4</v>
      </c>
    </row>
    <row r="47" spans="1:2" x14ac:dyDescent="0.35">
      <c r="A47" s="16" t="s">
        <v>740</v>
      </c>
      <c r="B47" s="8">
        <v>2793.92</v>
      </c>
    </row>
    <row r="48" spans="1:2" x14ac:dyDescent="0.35">
      <c r="A48" s="16" t="s">
        <v>914</v>
      </c>
      <c r="B48" s="8">
        <v>3582.95</v>
      </c>
    </row>
    <row r="49" spans="1:2" x14ac:dyDescent="0.35">
      <c r="A49" s="16" t="s">
        <v>687</v>
      </c>
      <c r="B49" s="8">
        <v>5453.3</v>
      </c>
    </row>
    <row r="50" spans="1:2" x14ac:dyDescent="0.35">
      <c r="A50" s="16" t="s">
        <v>149</v>
      </c>
      <c r="B50" s="8">
        <v>8895.42</v>
      </c>
    </row>
    <row r="51" spans="1:2" x14ac:dyDescent="0.35">
      <c r="A51" s="16" t="s">
        <v>1204</v>
      </c>
      <c r="B51" s="8">
        <v>3071</v>
      </c>
    </row>
    <row r="52" spans="1:2" x14ac:dyDescent="0.35">
      <c r="A52" s="16" t="s">
        <v>179</v>
      </c>
      <c r="B52" s="8">
        <v>1932.5700000000002</v>
      </c>
    </row>
    <row r="53" spans="1:2" x14ac:dyDescent="0.35">
      <c r="A53" s="16" t="s">
        <v>764</v>
      </c>
      <c r="B53" s="8">
        <v>7593.75</v>
      </c>
    </row>
    <row r="54" spans="1:2" x14ac:dyDescent="0.35">
      <c r="A54" s="16" t="s">
        <v>205</v>
      </c>
      <c r="B54" s="8">
        <v>11452.900000000001</v>
      </c>
    </row>
    <row r="55" spans="1:2" x14ac:dyDescent="0.35">
      <c r="A55" s="16" t="s">
        <v>33</v>
      </c>
      <c r="B55" s="8">
        <v>7846.3300000000008</v>
      </c>
    </row>
    <row r="56" spans="1:2" x14ac:dyDescent="0.35">
      <c r="A56" s="16" t="s">
        <v>1201</v>
      </c>
      <c r="B56" s="8">
        <v>819.6400000000001</v>
      </c>
    </row>
    <row r="57" spans="1:2" x14ac:dyDescent="0.35">
      <c r="A57" s="16" t="s">
        <v>539</v>
      </c>
      <c r="B57" s="8">
        <v>9925.6099999999988</v>
      </c>
    </row>
    <row r="58" spans="1:2" x14ac:dyDescent="0.35">
      <c r="A58" s="16" t="s">
        <v>1036</v>
      </c>
      <c r="B58" s="8">
        <v>4715.7699999999995</v>
      </c>
    </row>
    <row r="59" spans="1:2" x14ac:dyDescent="0.35">
      <c r="A59" s="16" t="s">
        <v>9</v>
      </c>
      <c r="B59" s="8">
        <v>2942.5</v>
      </c>
    </row>
    <row r="60" spans="1:2" x14ac:dyDescent="0.35">
      <c r="A60" s="16" t="s">
        <v>476</v>
      </c>
      <c r="B60" s="8">
        <v>1868.8100000000004</v>
      </c>
    </row>
    <row r="61" spans="1:2" x14ac:dyDescent="0.35">
      <c r="A61" s="16" t="s">
        <v>29</v>
      </c>
      <c r="B61" s="8">
        <v>5699.6399999999994</v>
      </c>
    </row>
    <row r="62" spans="1:2" x14ac:dyDescent="0.35">
      <c r="A62" s="16" t="s">
        <v>1289</v>
      </c>
      <c r="B62" s="8">
        <v>1527.2399999999998</v>
      </c>
    </row>
    <row r="63" spans="1:2" x14ac:dyDescent="0.35">
      <c r="A63" s="16" t="s">
        <v>196</v>
      </c>
      <c r="B63" s="8">
        <v>9385.5499999999993</v>
      </c>
    </row>
    <row r="64" spans="1:2" x14ac:dyDescent="0.35">
      <c r="A64" s="16" t="s">
        <v>1427</v>
      </c>
      <c r="B64" s="8">
        <v>7560.87</v>
      </c>
    </row>
    <row r="65" spans="1:2" x14ac:dyDescent="0.35">
      <c r="A65" s="16" t="s">
        <v>1442</v>
      </c>
      <c r="B65" s="8">
        <v>1987.79</v>
      </c>
    </row>
    <row r="66" spans="1:2" x14ac:dyDescent="0.35">
      <c r="A66" s="16" t="s">
        <v>710</v>
      </c>
      <c r="B66" s="8">
        <v>5781.1799999999994</v>
      </c>
    </row>
    <row r="67" spans="1:2" x14ac:dyDescent="0.35">
      <c r="A67" s="16" t="s">
        <v>586</v>
      </c>
      <c r="B67" s="8">
        <v>9215.4700000000012</v>
      </c>
    </row>
    <row r="68" spans="1:2" x14ac:dyDescent="0.35">
      <c r="A68" s="16" t="s">
        <v>1472</v>
      </c>
      <c r="B68" s="8">
        <v>15218.69</v>
      </c>
    </row>
    <row r="69" spans="1:2" x14ac:dyDescent="0.35">
      <c r="A69" s="16" t="s">
        <v>391</v>
      </c>
      <c r="B69" s="8">
        <v>2739.51</v>
      </c>
    </row>
    <row r="70" spans="1:2" x14ac:dyDescent="0.35">
      <c r="A70" s="16" t="s">
        <v>433</v>
      </c>
      <c r="B70" s="8">
        <v>5137.8900000000003</v>
      </c>
    </row>
    <row r="71" spans="1:2" x14ac:dyDescent="0.35">
      <c r="A71" s="16" t="s">
        <v>306</v>
      </c>
      <c r="B71" s="8">
        <v>9420.25</v>
      </c>
    </row>
    <row r="72" spans="1:2" x14ac:dyDescent="0.35">
      <c r="A72" s="16" t="s">
        <v>118</v>
      </c>
      <c r="B72" s="8">
        <v>10144.26</v>
      </c>
    </row>
    <row r="73" spans="1:2" x14ac:dyDescent="0.35">
      <c r="A73" s="16" t="s">
        <v>3959</v>
      </c>
      <c r="B73" s="8">
        <v>6109.3500000000013</v>
      </c>
    </row>
    <row r="74" spans="1:2" x14ac:dyDescent="0.35">
      <c r="A74" s="16" t="s">
        <v>570</v>
      </c>
      <c r="B74" s="8">
        <v>4488.2199999999993</v>
      </c>
    </row>
    <row r="75" spans="1:2" x14ac:dyDescent="0.35">
      <c r="A75" s="16" t="s">
        <v>945</v>
      </c>
      <c r="B75" s="8">
        <v>3735.1200000000003</v>
      </c>
    </row>
    <row r="76" spans="1:2" x14ac:dyDescent="0.35">
      <c r="A76" s="16" t="s">
        <v>690</v>
      </c>
      <c r="B76" s="8">
        <v>4170.0999999999995</v>
      </c>
    </row>
    <row r="77" spans="1:2" x14ac:dyDescent="0.35">
      <c r="A77" s="16" t="s">
        <v>1403</v>
      </c>
      <c r="B77" s="8">
        <v>6863.5500000000011</v>
      </c>
    </row>
    <row r="78" spans="1:2" x14ac:dyDescent="0.35">
      <c r="A78" s="16" t="s">
        <v>604</v>
      </c>
      <c r="B78" s="8">
        <v>570.85</v>
      </c>
    </row>
    <row r="79" spans="1:2" x14ac:dyDescent="0.35">
      <c r="A79" s="16" t="s">
        <v>52</v>
      </c>
      <c r="B79" s="8">
        <v>4239.9299999999994</v>
      </c>
    </row>
    <row r="80" spans="1:2" x14ac:dyDescent="0.35">
      <c r="A80" s="16" t="s">
        <v>367</v>
      </c>
      <c r="B80" s="8">
        <v>2263.9800000000005</v>
      </c>
    </row>
    <row r="81" spans="1:2" x14ac:dyDescent="0.35">
      <c r="A81" s="16" t="s">
        <v>1009</v>
      </c>
      <c r="B81" s="8">
        <v>10527.739999999998</v>
      </c>
    </row>
    <row r="82" spans="1:2" x14ac:dyDescent="0.35">
      <c r="A82" s="16" t="s">
        <v>1109</v>
      </c>
      <c r="B82" s="8">
        <v>6369.17</v>
      </c>
    </row>
    <row r="83" spans="1:2" x14ac:dyDescent="0.35">
      <c r="A83" s="16" t="s">
        <v>107</v>
      </c>
      <c r="B83" s="8">
        <v>3638.86</v>
      </c>
    </row>
    <row r="84" spans="1:2" x14ac:dyDescent="0.35">
      <c r="A84" s="16" t="s">
        <v>1269</v>
      </c>
      <c r="B84" s="8">
        <v>769.24</v>
      </c>
    </row>
    <row r="85" spans="1:2" x14ac:dyDescent="0.35">
      <c r="A85" s="16" t="s">
        <v>515</v>
      </c>
      <c r="B85" s="8">
        <v>12396.250000000002</v>
      </c>
    </row>
    <row r="86" spans="1:2" x14ac:dyDescent="0.35">
      <c r="A86" s="16" t="s">
        <v>814</v>
      </c>
      <c r="B86" s="8">
        <v>2578.19</v>
      </c>
    </row>
    <row r="87" spans="1:2" x14ac:dyDescent="0.35">
      <c r="A87" s="16" t="s">
        <v>1466</v>
      </c>
      <c r="B87" s="8">
        <v>4876.43</v>
      </c>
    </row>
    <row r="88" spans="1:2" x14ac:dyDescent="0.35">
      <c r="A88" s="16" t="s">
        <v>1513</v>
      </c>
      <c r="B88" s="8">
        <v>5914.6999999999989</v>
      </c>
    </row>
    <row r="89" spans="1:2" x14ac:dyDescent="0.35">
      <c r="A89" s="16" t="s">
        <v>1386</v>
      </c>
      <c r="B89" s="8">
        <v>6651.3200000000006</v>
      </c>
    </row>
    <row r="90" spans="1:2" x14ac:dyDescent="0.35">
      <c r="A90" s="16" t="s">
        <v>861</v>
      </c>
      <c r="B90" s="8">
        <v>1210.6299999999999</v>
      </c>
    </row>
    <row r="91" spans="1:2" x14ac:dyDescent="0.35">
      <c r="A91" s="16" t="s">
        <v>699</v>
      </c>
      <c r="B91" s="8">
        <v>2305.0500000000002</v>
      </c>
    </row>
    <row r="92" spans="1:2" x14ac:dyDescent="0.35">
      <c r="A92" s="16" t="s">
        <v>202</v>
      </c>
      <c r="B92" s="8">
        <v>8295.9</v>
      </c>
    </row>
    <row r="93" spans="1:2" x14ac:dyDescent="0.35">
      <c r="A93" s="16" t="s">
        <v>847</v>
      </c>
      <c r="B93" s="8">
        <v>7762.1</v>
      </c>
    </row>
    <row r="94" spans="1:2" x14ac:dyDescent="0.35">
      <c r="A94" s="16" t="s">
        <v>867</v>
      </c>
      <c r="B94" s="8">
        <v>4217.6000000000004</v>
      </c>
    </row>
    <row r="95" spans="1:2" x14ac:dyDescent="0.35">
      <c r="A95" s="16" t="s">
        <v>1418</v>
      </c>
      <c r="B95" s="8">
        <v>13043.94</v>
      </c>
    </row>
    <row r="96" spans="1:2" x14ac:dyDescent="0.35">
      <c r="A96" s="16" t="s">
        <v>512</v>
      </c>
      <c r="B96" s="8">
        <v>3276.7</v>
      </c>
    </row>
    <row r="97" spans="1:2" x14ac:dyDescent="0.35">
      <c r="A97" s="16" t="s">
        <v>1165</v>
      </c>
      <c r="B97" s="8">
        <v>6014.01</v>
      </c>
    </row>
    <row r="98" spans="1:2" x14ac:dyDescent="0.35">
      <c r="A98" s="16" t="s">
        <v>524</v>
      </c>
      <c r="B98" s="8">
        <v>5710.99</v>
      </c>
    </row>
    <row r="99" spans="1:2" x14ac:dyDescent="0.35">
      <c r="A99" s="16" t="s">
        <v>127</v>
      </c>
      <c r="B99" s="8">
        <v>5966.41</v>
      </c>
    </row>
    <row r="100" spans="1:2" x14ac:dyDescent="0.35">
      <c r="A100" s="16" t="s">
        <v>639</v>
      </c>
      <c r="B100" s="8">
        <v>8562.69</v>
      </c>
    </row>
    <row r="101" spans="1:2" x14ac:dyDescent="0.35">
      <c r="A101" s="16" t="s">
        <v>888</v>
      </c>
      <c r="B101" s="8">
        <v>6325.42</v>
      </c>
    </row>
    <row r="102" spans="1:2" x14ac:dyDescent="0.35">
      <c r="A102" s="16" t="s">
        <v>788</v>
      </c>
      <c r="B102" s="8">
        <v>4521.3900000000003</v>
      </c>
    </row>
    <row r="103" spans="1:2" x14ac:dyDescent="0.35">
      <c r="A103" s="16" t="s">
        <v>1243</v>
      </c>
      <c r="B103" s="8">
        <v>10380.36</v>
      </c>
    </row>
    <row r="104" spans="1:2" x14ac:dyDescent="0.35">
      <c r="A104" s="16" t="s">
        <v>298</v>
      </c>
      <c r="B104" s="8">
        <v>18165.095854636591</v>
      </c>
    </row>
    <row r="105" spans="1:2" x14ac:dyDescent="0.35">
      <c r="A105" s="16" t="s">
        <v>678</v>
      </c>
      <c r="B105" s="8">
        <v>10418.989999999998</v>
      </c>
    </row>
    <row r="106" spans="1:2" x14ac:dyDescent="0.35">
      <c r="A106" s="16" t="s">
        <v>876</v>
      </c>
      <c r="B106" s="8">
        <v>4582.5200000000004</v>
      </c>
    </row>
    <row r="107" spans="1:2" x14ac:dyDescent="0.35">
      <c r="A107" s="16" t="s">
        <v>453</v>
      </c>
      <c r="B107" s="8">
        <v>8788.6400000000012</v>
      </c>
    </row>
    <row r="108" spans="1:2" x14ac:dyDescent="0.35">
      <c r="A108" s="16" t="s">
        <v>82</v>
      </c>
      <c r="B108" s="8">
        <v>4784.46</v>
      </c>
    </row>
    <row r="109" spans="1:2" x14ac:dyDescent="0.35">
      <c r="A109" s="16" t="s">
        <v>832</v>
      </c>
      <c r="B109" s="8">
        <v>5311.86</v>
      </c>
    </row>
    <row r="110" spans="1:2" x14ac:dyDescent="0.35">
      <c r="A110" s="16" t="s">
        <v>734</v>
      </c>
      <c r="B110" s="8">
        <v>2666.0499999999997</v>
      </c>
    </row>
    <row r="111" spans="1:2" x14ac:dyDescent="0.35">
      <c r="A111" s="16" t="s">
        <v>1412</v>
      </c>
      <c r="B111" s="8">
        <v>10564.499999999998</v>
      </c>
    </row>
    <row r="112" spans="1:2" x14ac:dyDescent="0.35">
      <c r="A112" s="16" t="s">
        <v>185</v>
      </c>
      <c r="B112" s="8">
        <v>6181.1200000000008</v>
      </c>
    </row>
    <row r="113" spans="1:2" x14ac:dyDescent="0.35">
      <c r="A113" s="16" t="s">
        <v>1094</v>
      </c>
      <c r="B113" s="8">
        <v>2607.0299999999997</v>
      </c>
    </row>
    <row r="114" spans="1:2" x14ac:dyDescent="0.35">
      <c r="A114" s="16" t="s">
        <v>1207</v>
      </c>
      <c r="B114" s="8">
        <v>2160.33</v>
      </c>
    </row>
    <row r="115" spans="1:2" x14ac:dyDescent="0.35">
      <c r="A115" s="16" t="s">
        <v>1415</v>
      </c>
      <c r="B115" s="8">
        <v>1990.09</v>
      </c>
    </row>
    <row r="116" spans="1:2" x14ac:dyDescent="0.35">
      <c r="A116" s="16" t="s">
        <v>1309</v>
      </c>
      <c r="B116" s="8">
        <v>3568.03</v>
      </c>
    </row>
    <row r="117" spans="1:2" x14ac:dyDescent="0.35">
      <c r="A117" s="16" t="s">
        <v>761</v>
      </c>
      <c r="B117" s="8">
        <v>4629.62</v>
      </c>
    </row>
    <row r="118" spans="1:2" x14ac:dyDescent="0.35">
      <c r="A118" s="16" t="s">
        <v>530</v>
      </c>
      <c r="B118" s="8">
        <v>12538.880000000001</v>
      </c>
    </row>
    <row r="119" spans="1:2" x14ac:dyDescent="0.35">
      <c r="A119" s="16" t="s">
        <v>1392</v>
      </c>
      <c r="B119" s="8">
        <v>7731.08</v>
      </c>
    </row>
    <row r="120" spans="1:2" x14ac:dyDescent="0.35">
      <c r="A120" s="16" t="s">
        <v>1048</v>
      </c>
      <c r="B120" s="8">
        <v>5627.87</v>
      </c>
    </row>
    <row r="121" spans="1:2" x14ac:dyDescent="0.35">
      <c r="A121" s="16" t="s">
        <v>1400</v>
      </c>
      <c r="B121" s="8">
        <v>1413.29</v>
      </c>
    </row>
    <row r="122" spans="1:2" x14ac:dyDescent="0.35">
      <c r="A122" s="16" t="s">
        <v>592</v>
      </c>
      <c r="B122" s="8">
        <v>7887.4400000000005</v>
      </c>
    </row>
    <row r="123" spans="1:2" x14ac:dyDescent="0.35">
      <c r="A123" s="16" t="s">
        <v>503</v>
      </c>
      <c r="B123" s="8">
        <v>8360.1500000000015</v>
      </c>
    </row>
    <row r="124" spans="1:2" x14ac:dyDescent="0.35">
      <c r="A124" s="16" t="s">
        <v>805</v>
      </c>
      <c r="B124" s="8">
        <v>7406.41</v>
      </c>
    </row>
    <row r="125" spans="1:2" x14ac:dyDescent="0.35">
      <c r="A125" s="16" t="s">
        <v>221</v>
      </c>
      <c r="B125" s="8">
        <v>4211.75</v>
      </c>
    </row>
    <row r="126" spans="1:2" x14ac:dyDescent="0.35">
      <c r="A126" s="16" t="s">
        <v>1180</v>
      </c>
      <c r="B126" s="8">
        <v>9558.1200000000008</v>
      </c>
    </row>
    <row r="127" spans="1:2" x14ac:dyDescent="0.35">
      <c r="A127" s="16" t="s">
        <v>1355</v>
      </c>
      <c r="B127" s="8">
        <v>3885.28</v>
      </c>
    </row>
    <row r="128" spans="1:2" x14ac:dyDescent="0.35">
      <c r="A128" s="16" t="s">
        <v>1018</v>
      </c>
      <c r="B128" s="8">
        <v>7451.57</v>
      </c>
    </row>
    <row r="129" spans="1:2" x14ac:dyDescent="0.35">
      <c r="A129" s="16" t="s">
        <v>965</v>
      </c>
      <c r="B129" s="8">
        <v>3931.8300000000004</v>
      </c>
    </row>
    <row r="130" spans="1:2" x14ac:dyDescent="0.35">
      <c r="A130" s="16" t="s">
        <v>1033</v>
      </c>
      <c r="B130" s="8">
        <v>5614.1399999999994</v>
      </c>
    </row>
    <row r="131" spans="1:2" x14ac:dyDescent="0.35">
      <c r="A131" s="16" t="s">
        <v>654</v>
      </c>
      <c r="B131" s="8">
        <v>4790.5499999999993</v>
      </c>
    </row>
    <row r="132" spans="1:2" x14ac:dyDescent="0.35">
      <c r="A132" s="16" t="s">
        <v>619</v>
      </c>
      <c r="B132" s="8">
        <v>4030.1400000000003</v>
      </c>
    </row>
    <row r="133" spans="1:2" x14ac:dyDescent="0.35">
      <c r="A133" s="16" t="s">
        <v>124</v>
      </c>
      <c r="B133" s="8">
        <v>9185.119999999999</v>
      </c>
    </row>
    <row r="134" spans="1:2" x14ac:dyDescent="0.35">
      <c r="A134" s="16" t="s">
        <v>1054</v>
      </c>
      <c r="B134" s="8">
        <v>40.82</v>
      </c>
    </row>
    <row r="135" spans="1:2" x14ac:dyDescent="0.35">
      <c r="A135" s="16" t="s">
        <v>3956</v>
      </c>
      <c r="B135" s="8">
        <v>730.64999999999986</v>
      </c>
    </row>
    <row r="136" spans="1:2" x14ac:dyDescent="0.35">
      <c r="A136" s="16" t="s">
        <v>1346</v>
      </c>
      <c r="B136" s="8">
        <v>1660.07</v>
      </c>
    </row>
    <row r="137" spans="1:2" x14ac:dyDescent="0.35">
      <c r="A137" s="16" t="s">
        <v>1198</v>
      </c>
      <c r="B137" s="8">
        <v>2706.2900000000004</v>
      </c>
    </row>
    <row r="138" spans="1:2" x14ac:dyDescent="0.35">
      <c r="A138" s="16" t="s">
        <v>1315</v>
      </c>
      <c r="B138" s="8">
        <v>3501.8300000000004</v>
      </c>
    </row>
    <row r="139" spans="1:2" x14ac:dyDescent="0.35">
      <c r="A139" s="16" t="s">
        <v>554</v>
      </c>
      <c r="B139" s="8">
        <v>5802.24</v>
      </c>
    </row>
    <row r="140" spans="1:2" x14ac:dyDescent="0.35">
      <c r="A140" s="16" t="s">
        <v>1343</v>
      </c>
      <c r="B140" s="8">
        <v>2739.3</v>
      </c>
    </row>
    <row r="141" spans="1:2" x14ac:dyDescent="0.35">
      <c r="A141" s="16" t="s">
        <v>1430</v>
      </c>
      <c r="B141" s="8">
        <v>14181.439999999999</v>
      </c>
    </row>
    <row r="142" spans="1:2" x14ac:dyDescent="0.35">
      <c r="A142" s="16" t="s">
        <v>811</v>
      </c>
      <c r="B142" s="8">
        <v>11336.84</v>
      </c>
    </row>
    <row r="143" spans="1:2" x14ac:dyDescent="0.35">
      <c r="A143" s="16" t="s">
        <v>1255</v>
      </c>
      <c r="B143" s="8">
        <v>3700.53</v>
      </c>
    </row>
    <row r="144" spans="1:2" x14ac:dyDescent="0.35">
      <c r="A144" s="16" t="s">
        <v>414</v>
      </c>
      <c r="B144" s="8">
        <v>5707.1400000000012</v>
      </c>
    </row>
    <row r="145" spans="1:2" x14ac:dyDescent="0.35">
      <c r="A145" s="16" t="s">
        <v>669</v>
      </c>
      <c r="B145" s="8">
        <v>5393.1399999999994</v>
      </c>
    </row>
    <row r="146" spans="1:2" x14ac:dyDescent="0.35">
      <c r="A146" s="16" t="s">
        <v>1132</v>
      </c>
      <c r="B146" s="8">
        <v>2034.6100000000001</v>
      </c>
    </row>
    <row r="147" spans="1:2" x14ac:dyDescent="0.35">
      <c r="A147" s="16" t="s">
        <v>1490</v>
      </c>
      <c r="B147" s="8">
        <v>4711.1000000000004</v>
      </c>
    </row>
    <row r="148" spans="1:2" x14ac:dyDescent="0.35">
      <c r="A148" s="16" t="s">
        <v>1015</v>
      </c>
      <c r="B148" s="8">
        <v>9743.9599999999991</v>
      </c>
    </row>
    <row r="149" spans="1:2" x14ac:dyDescent="0.35">
      <c r="A149" s="16" t="s">
        <v>1126</v>
      </c>
      <c r="B149" s="8">
        <v>5218.05</v>
      </c>
    </row>
    <row r="150" spans="1:2" x14ac:dyDescent="0.35">
      <c r="A150" s="16" t="s">
        <v>1461</v>
      </c>
      <c r="B150" s="8">
        <v>5182.33</v>
      </c>
    </row>
    <row r="151" spans="1:2" x14ac:dyDescent="0.35">
      <c r="A151" s="16" t="s">
        <v>1278</v>
      </c>
      <c r="B151" s="8">
        <v>7536.86</v>
      </c>
    </row>
    <row r="152" spans="1:2" x14ac:dyDescent="0.35">
      <c r="A152" s="16" t="s">
        <v>610</v>
      </c>
      <c r="B152" s="8">
        <v>8408.8100000000013</v>
      </c>
    </row>
    <row r="153" spans="1:2" x14ac:dyDescent="0.35">
      <c r="A153" s="16" t="s">
        <v>1272</v>
      </c>
      <c r="B153" s="8">
        <v>2602.0299999999997</v>
      </c>
    </row>
    <row r="154" spans="1:2" x14ac:dyDescent="0.35">
      <c r="A154" s="16" t="s">
        <v>18</v>
      </c>
      <c r="B154" s="8">
        <v>2566.4</v>
      </c>
    </row>
    <row r="155" spans="1:2" x14ac:dyDescent="0.35">
      <c r="A155" s="16" t="s">
        <v>1297</v>
      </c>
      <c r="B155" s="8">
        <v>1274.5899999999997</v>
      </c>
    </row>
    <row r="156" spans="1:2" x14ac:dyDescent="0.35">
      <c r="A156" s="16" t="s">
        <v>998</v>
      </c>
      <c r="B156" s="8">
        <v>3956.97</v>
      </c>
    </row>
    <row r="157" spans="1:2" x14ac:dyDescent="0.35">
      <c r="A157" s="16" t="s">
        <v>1083</v>
      </c>
      <c r="B157" s="8">
        <v>4430.25</v>
      </c>
    </row>
    <row r="158" spans="1:2" x14ac:dyDescent="0.35">
      <c r="A158" s="16" t="s">
        <v>1057</v>
      </c>
      <c r="B158" s="8">
        <v>1654.6099999999997</v>
      </c>
    </row>
    <row r="159" spans="1:2" x14ac:dyDescent="0.35">
      <c r="A159" s="16" t="s">
        <v>1475</v>
      </c>
      <c r="B159" s="8">
        <v>9068.76</v>
      </c>
    </row>
    <row r="160" spans="1:2" x14ac:dyDescent="0.35">
      <c r="A160" s="16" t="s">
        <v>269</v>
      </c>
      <c r="B160" s="8">
        <v>5471.57</v>
      </c>
    </row>
    <row r="161" spans="1:2" x14ac:dyDescent="0.35">
      <c r="A161" s="16" t="s">
        <v>607</v>
      </c>
      <c r="B161" s="8">
        <v>6006.0598746867172</v>
      </c>
    </row>
    <row r="162" spans="1:2" x14ac:dyDescent="0.35">
      <c r="A162" s="16" t="s">
        <v>1186</v>
      </c>
      <c r="B162" s="8">
        <v>2763.5</v>
      </c>
    </row>
    <row r="163" spans="1:2" x14ac:dyDescent="0.35">
      <c r="A163" s="16" t="s">
        <v>324</v>
      </c>
      <c r="B163" s="8">
        <v>7130.1100000000006</v>
      </c>
    </row>
    <row r="164" spans="1:2" x14ac:dyDescent="0.35">
      <c r="A164" s="16" t="s">
        <v>927</v>
      </c>
      <c r="B164" s="8">
        <v>564.07000000000005</v>
      </c>
    </row>
    <row r="165" spans="1:2" x14ac:dyDescent="0.35">
      <c r="A165" s="16" t="s">
        <v>1381</v>
      </c>
      <c r="B165" s="8">
        <v>9394.68</v>
      </c>
    </row>
    <row r="166" spans="1:2" x14ac:dyDescent="0.35">
      <c r="A166" s="16" t="s">
        <v>942</v>
      </c>
      <c r="B166" s="8">
        <v>1027.3300000000002</v>
      </c>
    </row>
    <row r="167" spans="1:2" x14ac:dyDescent="0.35">
      <c r="A167" s="16" t="s">
        <v>808</v>
      </c>
      <c r="B167" s="8">
        <v>1658.46</v>
      </c>
    </row>
    <row r="168" spans="1:2" x14ac:dyDescent="0.35">
      <c r="A168" s="16" t="s">
        <v>660</v>
      </c>
      <c r="B168" s="8">
        <v>4944.07</v>
      </c>
    </row>
    <row r="169" spans="1:2" x14ac:dyDescent="0.35">
      <c r="A169" s="16" t="s">
        <v>411</v>
      </c>
      <c r="B169" s="8">
        <v>3108.44</v>
      </c>
    </row>
    <row r="170" spans="1:2" x14ac:dyDescent="0.35">
      <c r="A170" s="16" t="s">
        <v>1284</v>
      </c>
      <c r="B170" s="8">
        <v>4596.3099999999995</v>
      </c>
    </row>
    <row r="171" spans="1:2" x14ac:dyDescent="0.35">
      <c r="A171" s="16" t="s">
        <v>1484</v>
      </c>
      <c r="B171" s="8">
        <v>3123.06</v>
      </c>
    </row>
    <row r="172" spans="1:2" x14ac:dyDescent="0.35">
      <c r="A172" s="16" t="s">
        <v>613</v>
      </c>
      <c r="B172" s="8">
        <v>2941.2200000000003</v>
      </c>
    </row>
    <row r="173" spans="1:2" x14ac:dyDescent="0.35">
      <c r="A173" s="16" t="s">
        <v>983</v>
      </c>
      <c r="B173" s="8">
        <v>3057.64</v>
      </c>
    </row>
    <row r="174" spans="1:2" x14ac:dyDescent="0.35">
      <c r="A174" s="16" t="s">
        <v>1123</v>
      </c>
      <c r="B174" s="8">
        <v>3473.3399999999997</v>
      </c>
    </row>
    <row r="175" spans="1:2" x14ac:dyDescent="0.35">
      <c r="A175" s="16" t="s">
        <v>672</v>
      </c>
      <c r="B175" s="8">
        <v>9121.64</v>
      </c>
    </row>
    <row r="176" spans="1:2" x14ac:dyDescent="0.35">
      <c r="A176" s="16" t="s">
        <v>342</v>
      </c>
      <c r="B176" s="8">
        <v>4844.2299999999996</v>
      </c>
    </row>
    <row r="177" spans="1:2" x14ac:dyDescent="0.35">
      <c r="A177" s="16" t="s">
        <v>64</v>
      </c>
      <c r="B177" s="8">
        <v>3028.19</v>
      </c>
    </row>
    <row r="178" spans="1:2" x14ac:dyDescent="0.35">
      <c r="A178" s="16" t="s">
        <v>3958</v>
      </c>
      <c r="B178" s="8">
        <v>5926.69</v>
      </c>
    </row>
    <row r="179" spans="1:2" x14ac:dyDescent="0.35">
      <c r="A179" s="16" t="s">
        <v>1237</v>
      </c>
      <c r="B179" s="8">
        <v>5795.4100000000008</v>
      </c>
    </row>
    <row r="180" spans="1:2" x14ac:dyDescent="0.35">
      <c r="A180" s="16" t="s">
        <v>743</v>
      </c>
      <c r="B180" s="8">
        <v>9028.11</v>
      </c>
    </row>
    <row r="181" spans="1:2" x14ac:dyDescent="0.35">
      <c r="A181" s="16" t="s">
        <v>1373</v>
      </c>
      <c r="B181" s="8">
        <v>3098.1799999999994</v>
      </c>
    </row>
    <row r="182" spans="1:2" x14ac:dyDescent="0.35">
      <c r="A182" s="16" t="s">
        <v>936</v>
      </c>
      <c r="B182" s="8">
        <v>5117.7</v>
      </c>
    </row>
    <row r="183" spans="1:2" x14ac:dyDescent="0.35">
      <c r="A183" s="16" t="s">
        <v>385</v>
      </c>
      <c r="B183" s="8">
        <v>15074.609999999999</v>
      </c>
    </row>
    <row r="184" spans="1:2" x14ac:dyDescent="0.35">
      <c r="A184" s="16" t="s">
        <v>1300</v>
      </c>
      <c r="B184" s="8">
        <v>5990.0500000000011</v>
      </c>
    </row>
    <row r="185" spans="1:2" x14ac:dyDescent="0.35">
      <c r="A185" s="16" t="s">
        <v>488</v>
      </c>
      <c r="B185" s="8">
        <v>12251.99</v>
      </c>
    </row>
    <row r="186" spans="1:2" x14ac:dyDescent="0.35">
      <c r="A186" s="16" t="s">
        <v>870</v>
      </c>
      <c r="B186" s="8">
        <v>9016.989999999998</v>
      </c>
    </row>
    <row r="187" spans="1:2" x14ac:dyDescent="0.35">
      <c r="A187" s="16" t="s">
        <v>175</v>
      </c>
      <c r="B187" s="8">
        <v>8466.4500000000007</v>
      </c>
    </row>
    <row r="188" spans="1:2" x14ac:dyDescent="0.35">
      <c r="A188" s="16" t="s">
        <v>622</v>
      </c>
      <c r="B188" s="8">
        <v>4492.5600000000004</v>
      </c>
    </row>
    <row r="189" spans="1:2" x14ac:dyDescent="0.35">
      <c r="A189" s="16" t="s">
        <v>823</v>
      </c>
      <c r="B189" s="8">
        <v>1901.4799999999998</v>
      </c>
    </row>
    <row r="190" spans="1:2" x14ac:dyDescent="0.35">
      <c r="A190" s="16" t="s">
        <v>86</v>
      </c>
      <c r="B190" s="8">
        <v>1435.83</v>
      </c>
    </row>
    <row r="191" spans="1:2" x14ac:dyDescent="0.35">
      <c r="A191" s="16" t="s">
        <v>500</v>
      </c>
      <c r="B191" s="8">
        <v>7097.6</v>
      </c>
    </row>
    <row r="192" spans="1:2" x14ac:dyDescent="0.35">
      <c r="A192" s="16" t="s">
        <v>339</v>
      </c>
      <c r="B192" s="8">
        <v>5033.05</v>
      </c>
    </row>
    <row r="193" spans="1:2" x14ac:dyDescent="0.35">
      <c r="A193" s="16" t="s">
        <v>785</v>
      </c>
      <c r="B193" s="8">
        <v>6892.0019138276557</v>
      </c>
    </row>
    <row r="194" spans="1:2" x14ac:dyDescent="0.35">
      <c r="A194" s="16" t="s">
        <v>3955</v>
      </c>
      <c r="B194" s="8">
        <v>6406.11</v>
      </c>
    </row>
    <row r="195" spans="1:2" x14ac:dyDescent="0.35">
      <c r="A195" s="16" t="s">
        <v>68</v>
      </c>
      <c r="B195" s="8">
        <v>6293.5599999999995</v>
      </c>
    </row>
    <row r="196" spans="1:2" x14ac:dyDescent="0.35">
      <c r="A196" s="16" t="s">
        <v>1232</v>
      </c>
      <c r="B196" s="8">
        <v>7293.2100000000009</v>
      </c>
    </row>
    <row r="197" spans="1:2" x14ac:dyDescent="0.35">
      <c r="A197" s="16" t="s">
        <v>292</v>
      </c>
      <c r="B197" s="8">
        <v>6012.05</v>
      </c>
    </row>
    <row r="198" spans="1:2" x14ac:dyDescent="0.35">
      <c r="A198" s="16" t="s">
        <v>265</v>
      </c>
      <c r="B198" s="8">
        <v>1797.37</v>
      </c>
    </row>
    <row r="199" spans="1:2" x14ac:dyDescent="0.35">
      <c r="A199" s="16" t="s">
        <v>140</v>
      </c>
      <c r="B199" s="8">
        <v>4731.7</v>
      </c>
    </row>
    <row r="200" spans="1:2" x14ac:dyDescent="0.35">
      <c r="A200" s="16" t="s">
        <v>681</v>
      </c>
      <c r="B200" s="8">
        <v>5873.89</v>
      </c>
    </row>
    <row r="201" spans="1:2" x14ac:dyDescent="0.35">
      <c r="A201" s="16" t="s">
        <v>1275</v>
      </c>
      <c r="B201" s="8">
        <v>5322.2</v>
      </c>
    </row>
    <row r="202" spans="1:2" x14ac:dyDescent="0.35">
      <c r="A202" s="16" t="s">
        <v>802</v>
      </c>
      <c r="B202" s="8">
        <v>2445.0700000000002</v>
      </c>
    </row>
    <row r="203" spans="1:2" x14ac:dyDescent="0.35">
      <c r="A203" s="16" t="s">
        <v>675</v>
      </c>
      <c r="B203" s="8">
        <v>8752.619999999999</v>
      </c>
    </row>
    <row r="204" spans="1:2" x14ac:dyDescent="0.35">
      <c r="A204" s="16" t="s">
        <v>436</v>
      </c>
      <c r="B204" s="8">
        <v>5166.8999999999996</v>
      </c>
    </row>
    <row r="205" spans="1:2" x14ac:dyDescent="0.35">
      <c r="A205" s="16" t="s">
        <v>707</v>
      </c>
      <c r="B205" s="8">
        <v>5397.2500000000009</v>
      </c>
    </row>
    <row r="206" spans="1:2" x14ac:dyDescent="0.35">
      <c r="A206" s="16" t="s">
        <v>41</v>
      </c>
      <c r="B206" s="8">
        <v>4644.3</v>
      </c>
    </row>
    <row r="207" spans="1:2" x14ac:dyDescent="0.35">
      <c r="A207" s="16" t="s">
        <v>1433</v>
      </c>
      <c r="B207" s="8">
        <v>3132.6</v>
      </c>
    </row>
    <row r="208" spans="1:2" x14ac:dyDescent="0.35">
      <c r="A208" s="16" t="s">
        <v>1358</v>
      </c>
      <c r="B208" s="8">
        <v>8402.0499999999993</v>
      </c>
    </row>
    <row r="209" spans="1:2" x14ac:dyDescent="0.35">
      <c r="A209" s="16" t="s">
        <v>45</v>
      </c>
      <c r="B209" s="8">
        <v>5001.6900000000005</v>
      </c>
    </row>
    <row r="210" spans="1:2" x14ac:dyDescent="0.35">
      <c r="A210" s="16" t="s">
        <v>1117</v>
      </c>
      <c r="B210" s="8">
        <v>898.83999999999992</v>
      </c>
    </row>
    <row r="211" spans="1:2" x14ac:dyDescent="0.35">
      <c r="A211" s="16" t="s">
        <v>482</v>
      </c>
      <c r="B211" s="8">
        <v>6287.56</v>
      </c>
    </row>
    <row r="212" spans="1:2" x14ac:dyDescent="0.35">
      <c r="A212" s="16" t="s">
        <v>93</v>
      </c>
      <c r="B212" s="8">
        <v>6173.3799999999992</v>
      </c>
    </row>
    <row r="213" spans="1:2" x14ac:dyDescent="0.35">
      <c r="A213" s="16" t="s">
        <v>782</v>
      </c>
      <c r="B213" s="8">
        <v>4959.99</v>
      </c>
    </row>
    <row r="214" spans="1:2" x14ac:dyDescent="0.35">
      <c r="A214" s="16" t="s">
        <v>900</v>
      </c>
      <c r="B214" s="8">
        <v>7479.7099999999991</v>
      </c>
    </row>
    <row r="215" spans="1:2" x14ac:dyDescent="0.35">
      <c r="A215" s="16" t="s">
        <v>1141</v>
      </c>
      <c r="B215" s="8">
        <v>9281.19</v>
      </c>
    </row>
    <row r="216" spans="1:2" x14ac:dyDescent="0.35">
      <c r="A216" s="16" t="s">
        <v>97</v>
      </c>
      <c r="B216" s="8">
        <v>6450.9900000000007</v>
      </c>
    </row>
    <row r="217" spans="1:2" x14ac:dyDescent="0.35">
      <c r="A217" s="16" t="s">
        <v>111</v>
      </c>
      <c r="B217" s="8">
        <v>10116.800000000001</v>
      </c>
    </row>
    <row r="218" spans="1:2" x14ac:dyDescent="0.35">
      <c r="A218" s="16" t="s">
        <v>989</v>
      </c>
      <c r="B218" s="8">
        <v>959.32999999999993</v>
      </c>
    </row>
    <row r="219" spans="1:2" x14ac:dyDescent="0.35">
      <c r="A219" s="16" t="s">
        <v>156</v>
      </c>
      <c r="B219" s="8">
        <v>10347.749999999998</v>
      </c>
    </row>
    <row r="220" spans="1:2" x14ac:dyDescent="0.35">
      <c r="A220" s="16" t="s">
        <v>559</v>
      </c>
      <c r="B220" s="8">
        <v>11228.35</v>
      </c>
    </row>
    <row r="221" spans="1:2" x14ac:dyDescent="0.35">
      <c r="A221" s="16" t="s">
        <v>208</v>
      </c>
      <c r="B221" s="8">
        <v>22987.5</v>
      </c>
    </row>
    <row r="222" spans="1:2" x14ac:dyDescent="0.35">
      <c r="A222" s="16" t="s">
        <v>693</v>
      </c>
      <c r="B222" s="8">
        <v>2295.5200000000004</v>
      </c>
    </row>
    <row r="223" spans="1:2" x14ac:dyDescent="0.35">
      <c r="A223" s="16" t="s">
        <v>879</v>
      </c>
      <c r="B223" s="8">
        <v>8669.25</v>
      </c>
    </row>
    <row r="224" spans="1:2" x14ac:dyDescent="0.35">
      <c r="A224" s="16" t="s">
        <v>583</v>
      </c>
      <c r="B224" s="8">
        <v>5975.14</v>
      </c>
    </row>
    <row r="225" spans="1:2" x14ac:dyDescent="0.35">
      <c r="A225" s="16" t="s">
        <v>1120</v>
      </c>
      <c r="B225" s="8">
        <v>8335.89</v>
      </c>
    </row>
    <row r="226" spans="1:2" x14ac:dyDescent="0.35">
      <c r="A226" s="16" t="s">
        <v>1162</v>
      </c>
      <c r="B226" s="8">
        <v>2364.4199999999996</v>
      </c>
    </row>
    <row r="227" spans="1:2" x14ac:dyDescent="0.35">
      <c r="A227" s="16" t="s">
        <v>1103</v>
      </c>
      <c r="B227" s="8">
        <v>2648.86</v>
      </c>
    </row>
    <row r="228" spans="1:2" x14ac:dyDescent="0.35">
      <c r="A228" s="16" t="s">
        <v>182</v>
      </c>
      <c r="B228" s="8">
        <v>6597.8</v>
      </c>
    </row>
    <row r="229" spans="1:2" x14ac:dyDescent="0.35">
      <c r="A229" s="16" t="s">
        <v>330</v>
      </c>
      <c r="B229" s="8">
        <v>6541.03</v>
      </c>
    </row>
    <row r="230" spans="1:2" x14ac:dyDescent="0.35">
      <c r="A230" s="16" t="s">
        <v>826</v>
      </c>
      <c r="B230" s="8">
        <v>5023.7699999999995</v>
      </c>
    </row>
    <row r="231" spans="1:2" x14ac:dyDescent="0.35">
      <c r="A231" s="16" t="s">
        <v>1080</v>
      </c>
      <c r="B231" s="8">
        <v>8439.0899999999983</v>
      </c>
    </row>
    <row r="232" spans="1:2" x14ac:dyDescent="0.35">
      <c r="A232" s="16" t="s">
        <v>715</v>
      </c>
      <c r="B232" s="8">
        <v>1058.0899999999999</v>
      </c>
    </row>
    <row r="233" spans="1:2" x14ac:dyDescent="0.35">
      <c r="A233" s="16" t="s">
        <v>60</v>
      </c>
      <c r="B233" s="8">
        <v>15286.46</v>
      </c>
    </row>
    <row r="234" spans="1:2" x14ac:dyDescent="0.35">
      <c r="A234" s="16" t="s">
        <v>1286</v>
      </c>
      <c r="B234" s="8">
        <v>9251.6400000000012</v>
      </c>
    </row>
    <row r="235" spans="1:2" x14ac:dyDescent="0.35">
      <c r="A235" s="16" t="s">
        <v>491</v>
      </c>
      <c r="B235" s="8">
        <v>9994.7862303023685</v>
      </c>
    </row>
    <row r="236" spans="1:2" x14ac:dyDescent="0.35">
      <c r="A236" s="16" t="s">
        <v>589</v>
      </c>
      <c r="B236" s="8">
        <v>7970.83</v>
      </c>
    </row>
    <row r="237" spans="1:2" x14ac:dyDescent="0.35">
      <c r="A237" s="16" t="s">
        <v>791</v>
      </c>
      <c r="B237" s="8">
        <v>3480.05</v>
      </c>
    </row>
    <row r="238" spans="1:2" x14ac:dyDescent="0.35">
      <c r="A238" s="16" t="s">
        <v>115</v>
      </c>
      <c r="B238" s="8">
        <v>2954.4599999999996</v>
      </c>
    </row>
    <row r="239" spans="1:2" x14ac:dyDescent="0.35">
      <c r="A239" s="16" t="s">
        <v>1192</v>
      </c>
      <c r="B239" s="8">
        <v>1812.4099999999999</v>
      </c>
    </row>
    <row r="240" spans="1:2" x14ac:dyDescent="0.35">
      <c r="A240" s="16" t="s">
        <v>379</v>
      </c>
      <c r="B240" s="8">
        <v>3212.9900000000002</v>
      </c>
    </row>
    <row r="241" spans="1:2" x14ac:dyDescent="0.35">
      <c r="A241" s="16" t="s">
        <v>657</v>
      </c>
      <c r="B241" s="8">
        <v>3218.96</v>
      </c>
    </row>
    <row r="242" spans="1:2" x14ac:dyDescent="0.35">
      <c r="A242" s="16" t="s">
        <v>1352</v>
      </c>
      <c r="B242" s="8">
        <v>8182.67</v>
      </c>
    </row>
    <row r="243" spans="1:2" x14ac:dyDescent="0.35">
      <c r="A243" s="16" t="s">
        <v>1226</v>
      </c>
      <c r="B243" s="8">
        <v>6620.17</v>
      </c>
    </row>
    <row r="244" spans="1:2" x14ac:dyDescent="0.35">
      <c r="A244" s="16" t="s">
        <v>313</v>
      </c>
      <c r="B244" s="8">
        <v>8891.67</v>
      </c>
    </row>
    <row r="245" spans="1:2" x14ac:dyDescent="0.35">
      <c r="A245" s="16" t="s">
        <v>1455</v>
      </c>
      <c r="B245" s="8">
        <v>5194.8</v>
      </c>
    </row>
    <row r="246" spans="1:2" x14ac:dyDescent="0.35">
      <c r="A246" s="16" t="s">
        <v>548</v>
      </c>
      <c r="B246" s="8">
        <v>3958.3500000000004</v>
      </c>
    </row>
    <row r="247" spans="1:2" x14ac:dyDescent="0.35">
      <c r="A247" s="16" t="s">
        <v>456</v>
      </c>
      <c r="B247" s="8">
        <v>2083.94</v>
      </c>
    </row>
    <row r="248" spans="1:2" x14ac:dyDescent="0.35">
      <c r="A248" s="16" t="s">
        <v>403</v>
      </c>
      <c r="B248" s="8">
        <v>7257.27</v>
      </c>
    </row>
    <row r="249" spans="1:2" x14ac:dyDescent="0.35">
      <c r="A249" s="16" t="s">
        <v>1115</v>
      </c>
      <c r="B249" s="8">
        <v>4111.59</v>
      </c>
    </row>
    <row r="250" spans="1:2" x14ac:dyDescent="0.35">
      <c r="A250" s="16" t="s">
        <v>556</v>
      </c>
      <c r="B250" s="8">
        <v>4533.8899999999994</v>
      </c>
    </row>
    <row r="251" spans="1:2" x14ac:dyDescent="0.35">
      <c r="A251" s="16" t="s">
        <v>930</v>
      </c>
      <c r="B251" s="8">
        <v>6621.36</v>
      </c>
    </row>
    <row r="252" spans="1:2" x14ac:dyDescent="0.35">
      <c r="A252" s="16" t="s">
        <v>189</v>
      </c>
      <c r="B252" s="8">
        <v>13677.73</v>
      </c>
    </row>
    <row r="253" spans="1:2" x14ac:dyDescent="0.35">
      <c r="A253" s="16" t="s">
        <v>527</v>
      </c>
      <c r="B253" s="8">
        <v>5466.6900000000005</v>
      </c>
    </row>
    <row r="254" spans="1:2" x14ac:dyDescent="0.35">
      <c r="A254" s="16" t="s">
        <v>1294</v>
      </c>
      <c r="B254" s="8">
        <v>3018.2400000000002</v>
      </c>
    </row>
    <row r="255" spans="1:2" x14ac:dyDescent="0.35">
      <c r="A255" s="16" t="s">
        <v>215</v>
      </c>
      <c r="B255" s="8">
        <v>7431.59</v>
      </c>
    </row>
    <row r="256" spans="1:2" x14ac:dyDescent="0.35">
      <c r="A256" s="16" t="s">
        <v>1378</v>
      </c>
      <c r="B256" s="8">
        <v>4123.12</v>
      </c>
    </row>
    <row r="257" spans="1:2" x14ac:dyDescent="0.35">
      <c r="A257" s="16" t="s">
        <v>506</v>
      </c>
      <c r="B257" s="8">
        <v>6589.7999999999993</v>
      </c>
    </row>
    <row r="258" spans="1:2" x14ac:dyDescent="0.35">
      <c r="A258" s="16" t="s">
        <v>648</v>
      </c>
      <c r="B258" s="8">
        <v>8955.43</v>
      </c>
    </row>
    <row r="259" spans="1:2" x14ac:dyDescent="0.35">
      <c r="A259" s="16" t="s">
        <v>799</v>
      </c>
      <c r="B259" s="8">
        <v>8827.58</v>
      </c>
    </row>
    <row r="260" spans="1:2" x14ac:dyDescent="0.35">
      <c r="A260" s="16" t="s">
        <v>953</v>
      </c>
      <c r="B260" s="8">
        <v>3408.61</v>
      </c>
    </row>
    <row r="261" spans="1:2" x14ac:dyDescent="0.35">
      <c r="A261" s="16" t="s">
        <v>1030</v>
      </c>
      <c r="B261" s="8">
        <v>4390.82</v>
      </c>
    </row>
    <row r="262" spans="1:2" x14ac:dyDescent="0.35">
      <c r="A262" s="16" t="s">
        <v>1327</v>
      </c>
      <c r="B262" s="8">
        <v>3705.37</v>
      </c>
    </row>
    <row r="263" spans="1:2" x14ac:dyDescent="0.35">
      <c r="A263" s="16" t="s">
        <v>286</v>
      </c>
      <c r="B263" s="8">
        <v>6164.85</v>
      </c>
    </row>
    <row r="264" spans="1:2" x14ac:dyDescent="0.35">
      <c r="A264" s="16" t="s">
        <v>767</v>
      </c>
      <c r="B264" s="8">
        <v>4664.5999999999995</v>
      </c>
    </row>
    <row r="265" spans="1:2" x14ac:dyDescent="0.35">
      <c r="A265" s="16" t="s">
        <v>388</v>
      </c>
      <c r="B265" s="8">
        <v>12092.4</v>
      </c>
    </row>
    <row r="266" spans="1:2" x14ac:dyDescent="0.35">
      <c r="A266" s="16" t="s">
        <v>25</v>
      </c>
      <c r="B266" s="8">
        <v>6710.9700000000012</v>
      </c>
    </row>
    <row r="267" spans="1:2" x14ac:dyDescent="0.35">
      <c r="A267" s="16" t="s">
        <v>295</v>
      </c>
      <c r="B267" s="8">
        <v>1563.9500000000003</v>
      </c>
    </row>
    <row r="268" spans="1:2" x14ac:dyDescent="0.35">
      <c r="A268" s="16" t="s">
        <v>282</v>
      </c>
      <c r="B268" s="8">
        <v>1005.15</v>
      </c>
    </row>
    <row r="269" spans="1:2" x14ac:dyDescent="0.35">
      <c r="A269" s="16" t="s">
        <v>479</v>
      </c>
      <c r="B269" s="8">
        <v>6917.9</v>
      </c>
    </row>
    <row r="270" spans="1:2" x14ac:dyDescent="0.35">
      <c r="A270" s="16" t="s">
        <v>864</v>
      </c>
      <c r="B270" s="8">
        <v>6850.92</v>
      </c>
    </row>
    <row r="271" spans="1:2" x14ac:dyDescent="0.35">
      <c r="A271" s="16" t="s">
        <v>642</v>
      </c>
      <c r="B271" s="8">
        <v>1466.46</v>
      </c>
    </row>
    <row r="272" spans="1:2" x14ac:dyDescent="0.35">
      <c r="A272" s="16" t="s">
        <v>906</v>
      </c>
      <c r="B272" s="8">
        <v>1073.08</v>
      </c>
    </row>
    <row r="273" spans="1:2" x14ac:dyDescent="0.35">
      <c r="A273" s="16" t="s">
        <v>696</v>
      </c>
      <c r="B273" s="8">
        <v>2633.2799999999997</v>
      </c>
    </row>
    <row r="274" spans="1:2" x14ac:dyDescent="0.35">
      <c r="A274" s="16" t="s">
        <v>348</v>
      </c>
      <c r="B274" s="8">
        <v>4219.96</v>
      </c>
    </row>
    <row r="275" spans="1:2" x14ac:dyDescent="0.35">
      <c r="A275" s="16" t="s">
        <v>394</v>
      </c>
      <c r="B275" s="8">
        <v>7852.23</v>
      </c>
    </row>
    <row r="276" spans="1:2" x14ac:dyDescent="0.35">
      <c r="A276" s="16" t="s">
        <v>249</v>
      </c>
      <c r="B276" s="8">
        <v>5800.9800000000005</v>
      </c>
    </row>
    <row r="277" spans="1:2" x14ac:dyDescent="0.35">
      <c r="A277" s="16" t="s">
        <v>917</v>
      </c>
      <c r="B277" s="8">
        <v>6149.73</v>
      </c>
    </row>
    <row r="278" spans="1:2" x14ac:dyDescent="0.35">
      <c r="A278" s="16" t="s">
        <v>397</v>
      </c>
      <c r="B278" s="8">
        <v>4593.91</v>
      </c>
    </row>
    <row r="279" spans="1:2" x14ac:dyDescent="0.35">
      <c r="A279" s="16" t="s">
        <v>406</v>
      </c>
      <c r="B279" s="8">
        <v>11057.59</v>
      </c>
    </row>
    <row r="280" spans="1:2" x14ac:dyDescent="0.35">
      <c r="A280" s="16" t="s">
        <v>459</v>
      </c>
      <c r="B280" s="8">
        <v>1843.0299999999997</v>
      </c>
    </row>
    <row r="281" spans="1:2" x14ac:dyDescent="0.35">
      <c r="A281" s="16" t="s">
        <v>1097</v>
      </c>
      <c r="B281" s="8">
        <v>4771.26</v>
      </c>
    </row>
    <row r="282" spans="1:2" x14ac:dyDescent="0.35">
      <c r="A282" s="16" t="s">
        <v>170</v>
      </c>
      <c r="B282" s="8">
        <v>3065</v>
      </c>
    </row>
    <row r="283" spans="1:2" x14ac:dyDescent="0.35">
      <c r="A283" s="16" t="s">
        <v>1069</v>
      </c>
      <c r="B283" s="8">
        <v>976.40000000000009</v>
      </c>
    </row>
    <row r="284" spans="1:2" x14ac:dyDescent="0.35">
      <c r="A284" s="16" t="s">
        <v>820</v>
      </c>
      <c r="B284" s="8">
        <v>1679.8</v>
      </c>
    </row>
    <row r="285" spans="1:2" x14ac:dyDescent="0.35">
      <c r="A285" s="16" t="s">
        <v>903</v>
      </c>
      <c r="B285" s="8">
        <v>4582.3500000000004</v>
      </c>
    </row>
    <row r="286" spans="1:2" x14ac:dyDescent="0.35">
      <c r="A286" s="16" t="s">
        <v>882</v>
      </c>
      <c r="B286" s="8">
        <v>4409.2700000000004</v>
      </c>
    </row>
    <row r="287" spans="1:2" x14ac:dyDescent="0.35">
      <c r="A287" s="16" t="s">
        <v>370</v>
      </c>
      <c r="B287" s="8">
        <v>7173.3899999999994</v>
      </c>
    </row>
    <row r="288" spans="1:2" x14ac:dyDescent="0.35">
      <c r="A288" s="16" t="s">
        <v>400</v>
      </c>
      <c r="B288" s="8">
        <v>5034.2700000000004</v>
      </c>
    </row>
    <row r="289" spans="1:2" x14ac:dyDescent="0.35">
      <c r="A289" s="16" t="s">
        <v>56</v>
      </c>
      <c r="B289" s="8">
        <v>9521.0499999999993</v>
      </c>
    </row>
    <row r="290" spans="1:2" x14ac:dyDescent="0.35">
      <c r="A290" s="16" t="s">
        <v>1027</v>
      </c>
      <c r="B290" s="8">
        <v>2094.38</v>
      </c>
    </row>
    <row r="291" spans="1:2" x14ac:dyDescent="0.35">
      <c r="A291" s="16" t="s">
        <v>601</v>
      </c>
      <c r="B291" s="8">
        <v>3931.63</v>
      </c>
    </row>
    <row r="292" spans="1:2" x14ac:dyDescent="0.35">
      <c r="A292" s="16" t="s">
        <v>518</v>
      </c>
      <c r="B292" s="8">
        <v>1780.3200000000002</v>
      </c>
    </row>
    <row r="293" spans="1:2" x14ac:dyDescent="0.35">
      <c r="A293" s="16" t="s">
        <v>749</v>
      </c>
      <c r="B293" s="8">
        <v>6876.49</v>
      </c>
    </row>
    <row r="294" spans="1:2" x14ac:dyDescent="0.35">
      <c r="A294" s="16" t="s">
        <v>1349</v>
      </c>
      <c r="B294" s="8">
        <v>4964.8599999999997</v>
      </c>
    </row>
    <row r="295" spans="1:2" x14ac:dyDescent="0.35">
      <c r="A295" s="16" t="s">
        <v>536</v>
      </c>
      <c r="B295" s="8">
        <v>5779.53</v>
      </c>
    </row>
    <row r="296" spans="1:2" x14ac:dyDescent="0.35">
      <c r="A296" s="16" t="s">
        <v>1183</v>
      </c>
      <c r="B296" s="8">
        <v>7608.5</v>
      </c>
    </row>
    <row r="297" spans="1:2" x14ac:dyDescent="0.35">
      <c r="A297" s="16" t="s">
        <v>1042</v>
      </c>
      <c r="B297" s="8">
        <v>3835.76</v>
      </c>
    </row>
    <row r="298" spans="1:2" x14ac:dyDescent="0.35">
      <c r="A298" s="16" t="s">
        <v>1246</v>
      </c>
      <c r="B298" s="8">
        <v>4633.9043164747109</v>
      </c>
    </row>
    <row r="299" spans="1:2" x14ac:dyDescent="0.35">
      <c r="A299" s="16" t="s">
        <v>922</v>
      </c>
      <c r="B299" s="8">
        <v>2857.7000000000003</v>
      </c>
    </row>
    <row r="300" spans="1:2" x14ac:dyDescent="0.35">
      <c r="A300" s="16" t="s">
        <v>1487</v>
      </c>
      <c r="B300" s="8">
        <v>3926.3</v>
      </c>
    </row>
    <row r="301" spans="1:2" x14ac:dyDescent="0.35">
      <c r="A301" s="16" t="s">
        <v>770</v>
      </c>
      <c r="B301" s="8">
        <v>5688.16</v>
      </c>
    </row>
    <row r="302" spans="1:2" x14ac:dyDescent="0.35">
      <c r="A302" s="16" t="s">
        <v>1001</v>
      </c>
      <c r="B302" s="8">
        <v>239.32</v>
      </c>
    </row>
    <row r="303" spans="1:2" x14ac:dyDescent="0.35">
      <c r="A303" s="16" t="s">
        <v>1100</v>
      </c>
      <c r="B303" s="8">
        <v>2054.94</v>
      </c>
    </row>
    <row r="304" spans="1:2" x14ac:dyDescent="0.35">
      <c r="A304" s="16" t="s">
        <v>894</v>
      </c>
      <c r="B304" s="8">
        <v>4507.9699999999993</v>
      </c>
    </row>
    <row r="305" spans="1:2" x14ac:dyDescent="0.35">
      <c r="A305" s="16" t="s">
        <v>858</v>
      </c>
      <c r="B305" s="8">
        <v>2388.9500000000003</v>
      </c>
    </row>
    <row r="306" spans="1:2" x14ac:dyDescent="0.35">
      <c r="A306" s="16" t="s">
        <v>417</v>
      </c>
      <c r="B306" s="8">
        <v>5793.4900000000007</v>
      </c>
    </row>
    <row r="307" spans="1:2" x14ac:dyDescent="0.35">
      <c r="A307" s="16" t="s">
        <v>1086</v>
      </c>
      <c r="B307" s="8">
        <v>6670.12</v>
      </c>
    </row>
    <row r="308" spans="1:2" x14ac:dyDescent="0.35">
      <c r="A308" s="16" t="s">
        <v>278</v>
      </c>
      <c r="B308" s="8">
        <v>3476.63</v>
      </c>
    </row>
    <row r="309" spans="1:2" x14ac:dyDescent="0.35">
      <c r="A309" s="16" t="s">
        <v>1504</v>
      </c>
      <c r="B309" s="8">
        <v>8180.86</v>
      </c>
    </row>
    <row r="310" spans="1:2" x14ac:dyDescent="0.35">
      <c r="A310" s="16" t="s">
        <v>852</v>
      </c>
      <c r="B310" s="8">
        <v>4140.51</v>
      </c>
    </row>
    <row r="311" spans="1:2" x14ac:dyDescent="0.35">
      <c r="A311" s="16" t="s">
        <v>1129</v>
      </c>
      <c r="B311" s="8">
        <v>6327.5700000000015</v>
      </c>
    </row>
    <row r="312" spans="1:2" x14ac:dyDescent="0.35">
      <c r="A312" s="16" t="s">
        <v>275</v>
      </c>
      <c r="B312" s="8">
        <v>8142.5199999999995</v>
      </c>
    </row>
    <row r="313" spans="1:2" x14ac:dyDescent="0.35">
      <c r="A313" s="16" t="s">
        <v>1177</v>
      </c>
      <c r="B313" s="8">
        <v>5073.58</v>
      </c>
    </row>
    <row r="314" spans="1:2" x14ac:dyDescent="0.35">
      <c r="A314" s="16" t="s">
        <v>258</v>
      </c>
      <c r="B314" s="8">
        <v>10851.21</v>
      </c>
    </row>
    <row r="315" spans="1:2" x14ac:dyDescent="0.35">
      <c r="A315" s="16" t="s">
        <v>1421</v>
      </c>
      <c r="B315" s="8">
        <v>3817.4199999999996</v>
      </c>
    </row>
    <row r="316" spans="1:2" x14ac:dyDescent="0.35">
      <c r="A316" s="16" t="s">
        <v>509</v>
      </c>
      <c r="B316" s="8">
        <v>2181.9699999999998</v>
      </c>
    </row>
    <row r="317" spans="1:2" x14ac:dyDescent="0.35">
      <c r="A317" s="16" t="s">
        <v>533</v>
      </c>
      <c r="B317" s="8">
        <v>2794.1000000000004</v>
      </c>
    </row>
    <row r="318" spans="1:2" x14ac:dyDescent="0.35">
      <c r="A318" s="16" t="s">
        <v>1219</v>
      </c>
      <c r="B318" s="8">
        <v>5728.75</v>
      </c>
    </row>
    <row r="319" spans="1:2" x14ac:dyDescent="0.35">
      <c r="A319" s="16" t="s">
        <v>450</v>
      </c>
      <c r="B319" s="8">
        <v>3990.79</v>
      </c>
    </row>
    <row r="320" spans="1:2" x14ac:dyDescent="0.35">
      <c r="A320" s="16" t="s">
        <v>891</v>
      </c>
      <c r="B320" s="8">
        <v>974.51</v>
      </c>
    </row>
    <row r="321" spans="1:2" x14ac:dyDescent="0.35">
      <c r="A321" s="16" t="s">
        <v>1364</v>
      </c>
      <c r="B321" s="8">
        <v>361.03</v>
      </c>
    </row>
    <row r="322" spans="1:2" x14ac:dyDescent="0.35">
      <c r="A322" s="16" t="s">
        <v>1074</v>
      </c>
      <c r="B322" s="8">
        <v>6691.1399999999994</v>
      </c>
    </row>
    <row r="323" spans="1:2" x14ac:dyDescent="0.35">
      <c r="A323" s="16" t="s">
        <v>172</v>
      </c>
      <c r="B323" s="8">
        <v>2616.37</v>
      </c>
    </row>
    <row r="324" spans="1:2" x14ac:dyDescent="0.35">
      <c r="A324" s="16" t="s">
        <v>3957</v>
      </c>
      <c r="B324" s="8">
        <v>19765.099999999999</v>
      </c>
    </row>
    <row r="325" spans="1:2" x14ac:dyDescent="0.35">
      <c r="A325" s="16" t="s">
        <v>15</v>
      </c>
      <c r="B325" s="8">
        <v>2092.85</v>
      </c>
    </row>
    <row r="326" spans="1:2" x14ac:dyDescent="0.35">
      <c r="A326" s="16" t="s">
        <v>1321</v>
      </c>
      <c r="B326" s="8">
        <v>5286.8099999999995</v>
      </c>
    </row>
    <row r="327" spans="1:2" x14ac:dyDescent="0.35">
      <c r="A327" s="16" t="s">
        <v>723</v>
      </c>
      <c r="B327" s="8">
        <v>2133.3000000000002</v>
      </c>
    </row>
    <row r="328" spans="1:2" x14ac:dyDescent="0.35">
      <c r="A328" s="16" t="s">
        <v>625</v>
      </c>
      <c r="B328" s="8">
        <v>5114.82</v>
      </c>
    </row>
    <row r="329" spans="1:2" x14ac:dyDescent="0.35">
      <c r="A329" s="16" t="s">
        <v>1409</v>
      </c>
      <c r="B329" s="8">
        <v>3729.3700000000003</v>
      </c>
    </row>
    <row r="330" spans="1:2" x14ac:dyDescent="0.35">
      <c r="A330" s="16" t="s">
        <v>1493</v>
      </c>
      <c r="B330" s="8">
        <v>10117.640000000001</v>
      </c>
    </row>
    <row r="331" spans="1:2" x14ac:dyDescent="0.35">
      <c r="A331" s="16" t="s">
        <v>980</v>
      </c>
      <c r="B331" s="8">
        <v>782.95</v>
      </c>
    </row>
    <row r="332" spans="1:2" x14ac:dyDescent="0.35">
      <c r="A332" s="16" t="s">
        <v>1498</v>
      </c>
      <c r="B332" s="8">
        <v>5320.51</v>
      </c>
    </row>
    <row r="333" spans="1:2" x14ac:dyDescent="0.35">
      <c r="A333" s="16" t="s">
        <v>794</v>
      </c>
      <c r="B333" s="8">
        <v>11788.289999999999</v>
      </c>
    </row>
    <row r="334" spans="1:2" x14ac:dyDescent="0.35">
      <c r="A334" s="16" t="s">
        <v>1144</v>
      </c>
      <c r="B334" s="8">
        <v>11617.61</v>
      </c>
    </row>
    <row r="335" spans="1:2" x14ac:dyDescent="0.35">
      <c r="A335" s="16" t="s">
        <v>1072</v>
      </c>
      <c r="B335" s="8">
        <v>4517.49</v>
      </c>
    </row>
    <row r="336" spans="1:2" x14ac:dyDescent="0.35">
      <c r="A336" s="16" t="s">
        <v>470</v>
      </c>
      <c r="B336" s="8">
        <v>2713.46</v>
      </c>
    </row>
    <row r="337" spans="1:2" x14ac:dyDescent="0.35">
      <c r="A337" s="16" t="s">
        <v>968</v>
      </c>
      <c r="B337" s="8">
        <v>1233.72</v>
      </c>
    </row>
    <row r="338" spans="1:2" x14ac:dyDescent="0.35">
      <c r="A338" s="16" t="s">
        <v>497</v>
      </c>
      <c r="B338" s="8">
        <v>364.85</v>
      </c>
    </row>
    <row r="339" spans="1:2" x14ac:dyDescent="0.35">
      <c r="A339" s="16" t="s">
        <v>1370</v>
      </c>
      <c r="B339" s="8">
        <v>3112.2199999999993</v>
      </c>
    </row>
    <row r="340" spans="1:2" x14ac:dyDescent="0.35">
      <c r="A340" s="16" t="s">
        <v>595</v>
      </c>
      <c r="B340" s="8">
        <v>2120.75</v>
      </c>
    </row>
    <row r="341" spans="1:2" x14ac:dyDescent="0.35">
      <c r="A341" s="16" t="s">
        <v>947</v>
      </c>
      <c r="B341" s="8">
        <v>1362.67</v>
      </c>
    </row>
    <row r="342" spans="1:2" x14ac:dyDescent="0.35">
      <c r="A342" s="16" t="s">
        <v>355</v>
      </c>
      <c r="B342" s="8">
        <v>801.47</v>
      </c>
    </row>
    <row r="343" spans="1:2" x14ac:dyDescent="0.35">
      <c r="A343" s="16" t="s">
        <v>1252</v>
      </c>
      <c r="B343" s="8">
        <v>2953.37</v>
      </c>
    </row>
    <row r="344" spans="1:2" x14ac:dyDescent="0.35">
      <c r="A344" s="16" t="s">
        <v>232</v>
      </c>
      <c r="B344" s="8">
        <v>1736.4</v>
      </c>
    </row>
    <row r="345" spans="1:2" x14ac:dyDescent="0.35">
      <c r="A345" s="16" t="s">
        <v>755</v>
      </c>
      <c r="B345" s="8">
        <v>3901.84</v>
      </c>
    </row>
    <row r="346" spans="1:2" x14ac:dyDescent="0.35">
      <c r="A346" s="16" t="s">
        <v>252</v>
      </c>
      <c r="B346" s="8">
        <v>5743.75</v>
      </c>
    </row>
    <row r="347" spans="1:2" x14ac:dyDescent="0.35">
      <c r="A347" s="16" t="s">
        <v>728</v>
      </c>
      <c r="B347" s="8">
        <v>5363.84</v>
      </c>
    </row>
    <row r="348" spans="1:2" x14ac:dyDescent="0.35">
      <c r="A348" s="16" t="s">
        <v>873</v>
      </c>
      <c r="B348" s="8">
        <v>6540.0199999999995</v>
      </c>
    </row>
    <row r="349" spans="1:2" x14ac:dyDescent="0.35">
      <c r="A349" s="16" t="s">
        <v>49</v>
      </c>
      <c r="B349" s="8">
        <v>2571.5299999999997</v>
      </c>
    </row>
    <row r="350" spans="1:2" x14ac:dyDescent="0.35">
      <c r="A350" s="16" t="s">
        <v>562</v>
      </c>
      <c r="B350" s="8">
        <v>8070.0100000000011</v>
      </c>
    </row>
    <row r="351" spans="1:2" x14ac:dyDescent="0.35">
      <c r="A351" s="16" t="s">
        <v>1156</v>
      </c>
      <c r="B351" s="8">
        <v>4162.57</v>
      </c>
    </row>
    <row r="352" spans="1:2" x14ac:dyDescent="0.35">
      <c r="A352" s="16" t="s">
        <v>1089</v>
      </c>
      <c r="B352" s="8">
        <v>2912.3800000000006</v>
      </c>
    </row>
    <row r="353" spans="1:2" x14ac:dyDescent="0.35">
      <c r="A353" s="16" t="s">
        <v>598</v>
      </c>
      <c r="B353" s="8">
        <v>3867.82</v>
      </c>
    </row>
    <row r="354" spans="1:2" x14ac:dyDescent="0.35">
      <c r="A354" s="16" t="s">
        <v>1395</v>
      </c>
      <c r="B354" s="8">
        <v>5762.92</v>
      </c>
    </row>
    <row r="355" spans="1:2" x14ac:dyDescent="0.35">
      <c r="A355" s="16" t="s">
        <v>897</v>
      </c>
      <c r="B355" s="8">
        <v>3417.41</v>
      </c>
    </row>
    <row r="356" spans="1:2" x14ac:dyDescent="0.35">
      <c r="A356" s="16" t="s">
        <v>464</v>
      </c>
      <c r="B356" s="8">
        <v>1808.53</v>
      </c>
    </row>
    <row r="357" spans="1:2" x14ac:dyDescent="0.35">
      <c r="A357" s="16" t="s">
        <v>327</v>
      </c>
      <c r="B357" s="8">
        <v>6129.57</v>
      </c>
    </row>
    <row r="358" spans="1:2" x14ac:dyDescent="0.35">
      <c r="A358" s="16" t="s">
        <v>364</v>
      </c>
      <c r="B358" s="8">
        <v>9202.02</v>
      </c>
    </row>
    <row r="359" spans="1:2" x14ac:dyDescent="0.35">
      <c r="A359" s="16" t="s">
        <v>1507</v>
      </c>
      <c r="B359" s="8">
        <v>9978.41</v>
      </c>
    </row>
    <row r="360" spans="1:2" x14ac:dyDescent="0.35">
      <c r="A360" s="16" t="s">
        <v>850</v>
      </c>
      <c r="B360" s="8">
        <v>3569.01</v>
      </c>
    </row>
    <row r="361" spans="1:2" x14ac:dyDescent="0.35">
      <c r="A361" s="16" t="s">
        <v>962</v>
      </c>
      <c r="B361" s="8">
        <v>4015.29</v>
      </c>
    </row>
    <row r="362" spans="1:2" x14ac:dyDescent="0.35">
      <c r="A362" s="16" t="s">
        <v>986</v>
      </c>
      <c r="B362" s="8">
        <v>5031.84</v>
      </c>
    </row>
    <row r="363" spans="1:2" x14ac:dyDescent="0.35">
      <c r="A363" s="16" t="s">
        <v>137</v>
      </c>
      <c r="B363" s="8">
        <v>4078.5899999999997</v>
      </c>
    </row>
    <row r="364" spans="1:2" x14ac:dyDescent="0.35">
      <c r="A364" s="16" t="s">
        <v>551</v>
      </c>
      <c r="B364" s="8">
        <v>15242.36</v>
      </c>
    </row>
    <row r="365" spans="1:2" x14ac:dyDescent="0.35">
      <c r="A365" s="16" t="s">
        <v>797</v>
      </c>
      <c r="B365" s="8">
        <v>1962.14</v>
      </c>
    </row>
    <row r="366" spans="1:2" x14ac:dyDescent="0.35">
      <c r="A366" s="16" t="s">
        <v>1458</v>
      </c>
      <c r="B366" s="8">
        <v>4662.49</v>
      </c>
    </row>
    <row r="367" spans="1:2" x14ac:dyDescent="0.35">
      <c r="A367" s="16" t="s">
        <v>382</v>
      </c>
      <c r="B367" s="8">
        <v>2863.33</v>
      </c>
    </row>
    <row r="368" spans="1:2" x14ac:dyDescent="0.35">
      <c r="A368" s="16" t="s">
        <v>776</v>
      </c>
      <c r="B368" s="8">
        <v>7971.99</v>
      </c>
    </row>
    <row r="369" spans="1:2" x14ac:dyDescent="0.35">
      <c r="A369" s="16" t="s">
        <v>272</v>
      </c>
      <c r="B369" s="8">
        <v>7771.0100000000011</v>
      </c>
    </row>
    <row r="370" spans="1:2" x14ac:dyDescent="0.35">
      <c r="A370" s="16" t="s">
        <v>100</v>
      </c>
      <c r="B370" s="8">
        <v>3219.7799999999997</v>
      </c>
    </row>
    <row r="371" spans="1:2" x14ac:dyDescent="0.35">
      <c r="A371" s="16" t="s">
        <v>844</v>
      </c>
      <c r="B371" s="8">
        <v>867.5</v>
      </c>
    </row>
    <row r="372" spans="1:2" x14ac:dyDescent="0.35">
      <c r="A372" s="16" t="s">
        <v>160</v>
      </c>
      <c r="B372" s="8">
        <v>4730.0200000000004</v>
      </c>
    </row>
    <row r="373" spans="1:2" x14ac:dyDescent="0.35">
      <c r="A373" s="16" t="s">
        <v>1045</v>
      </c>
      <c r="B373" s="8">
        <v>6503.85</v>
      </c>
    </row>
    <row r="374" spans="1:2" x14ac:dyDescent="0.35">
      <c r="A374" s="16" t="s">
        <v>829</v>
      </c>
      <c r="B374" s="8">
        <v>3007.17</v>
      </c>
    </row>
    <row r="375" spans="1:2" x14ac:dyDescent="0.35">
      <c r="A375" s="16" t="s">
        <v>262</v>
      </c>
      <c r="B375" s="8">
        <v>2123.6700000000005</v>
      </c>
    </row>
    <row r="376" spans="1:2" x14ac:dyDescent="0.35">
      <c r="A376" s="16" t="s">
        <v>959</v>
      </c>
      <c r="B376" s="8">
        <v>3815.88</v>
      </c>
    </row>
    <row r="377" spans="1:2" x14ac:dyDescent="0.35">
      <c r="A377" s="16" t="s">
        <v>628</v>
      </c>
      <c r="B377" s="8">
        <v>2415.2000000000003</v>
      </c>
    </row>
    <row r="378" spans="1:2" x14ac:dyDescent="0.35">
      <c r="A378" s="16" t="s">
        <v>218</v>
      </c>
      <c r="B378" s="8">
        <v>2641.7200000000003</v>
      </c>
    </row>
    <row r="379" spans="1:2" x14ac:dyDescent="0.35">
      <c r="A379" s="16" t="s">
        <v>1077</v>
      </c>
      <c r="B379" s="8">
        <v>9849.7121604010026</v>
      </c>
    </row>
    <row r="380" spans="1:2" x14ac:dyDescent="0.35">
      <c r="A380" s="16" t="s">
        <v>1150</v>
      </c>
      <c r="B380" s="8">
        <v>12575.630000000001</v>
      </c>
    </row>
    <row r="381" spans="1:2" x14ac:dyDescent="0.35">
      <c r="A381" s="16" t="s">
        <v>352</v>
      </c>
      <c r="B381" s="8">
        <v>10034.119999999999</v>
      </c>
    </row>
    <row r="382" spans="1:2" x14ac:dyDescent="0.35">
      <c r="A382" s="16" t="s">
        <v>90</v>
      </c>
      <c r="B382" s="8">
        <v>1143.3000000000002</v>
      </c>
    </row>
    <row r="383" spans="1:2" x14ac:dyDescent="0.35">
      <c r="A383" s="16" t="s">
        <v>376</v>
      </c>
      <c r="B383" s="8">
        <v>8575.0300000000007</v>
      </c>
    </row>
    <row r="384" spans="1:2" x14ac:dyDescent="0.35">
      <c r="A384" s="16" t="s">
        <v>1367</v>
      </c>
      <c r="B384" s="8">
        <v>1532.44</v>
      </c>
    </row>
    <row r="385" spans="1:2" x14ac:dyDescent="0.35">
      <c r="A385" s="16" t="s">
        <v>212</v>
      </c>
      <c r="B385" s="8">
        <v>3633.9700000000003</v>
      </c>
    </row>
    <row r="386" spans="1:2" x14ac:dyDescent="0.35">
      <c r="A386" s="16" t="s">
        <v>1510</v>
      </c>
      <c r="B386" s="8">
        <v>919.01</v>
      </c>
    </row>
    <row r="387" spans="1:2" x14ac:dyDescent="0.35">
      <c r="A387" s="16" t="s">
        <v>238</v>
      </c>
      <c r="B387" s="8">
        <v>9322.0399999999991</v>
      </c>
    </row>
    <row r="388" spans="1:2" x14ac:dyDescent="0.35">
      <c r="A388" s="16" t="s">
        <v>321</v>
      </c>
      <c r="B388" s="8">
        <v>2757.63</v>
      </c>
    </row>
    <row r="389" spans="1:2" x14ac:dyDescent="0.35">
      <c r="A389" s="16" t="s">
        <v>1318</v>
      </c>
      <c r="B389" s="8">
        <v>2088.3200000000002</v>
      </c>
    </row>
    <row r="390" spans="1:2" x14ac:dyDescent="0.35">
      <c r="A390" s="16" t="s">
        <v>1240</v>
      </c>
      <c r="B390" s="8">
        <v>6811.2319138276553</v>
      </c>
    </row>
    <row r="391" spans="1:2" x14ac:dyDescent="0.35">
      <c r="A391" s="16" t="s">
        <v>746</v>
      </c>
      <c r="B391" s="8">
        <v>1284.3599999999999</v>
      </c>
    </row>
    <row r="392" spans="1:2" x14ac:dyDescent="0.35">
      <c r="A392" s="16" t="s">
        <v>545</v>
      </c>
      <c r="B392" s="8">
        <v>824.83999999999992</v>
      </c>
    </row>
    <row r="393" spans="1:2" x14ac:dyDescent="0.35">
      <c r="A393" s="16" t="s">
        <v>1389</v>
      </c>
      <c r="B393" s="8">
        <v>4100.76</v>
      </c>
    </row>
    <row r="394" spans="1:2" x14ac:dyDescent="0.35">
      <c r="A394" s="16" t="s">
        <v>467</v>
      </c>
      <c r="B394" s="8">
        <v>3373.41</v>
      </c>
    </row>
    <row r="395" spans="1:2" x14ac:dyDescent="0.35">
      <c r="A395" s="16" t="s">
        <v>1171</v>
      </c>
      <c r="B395" s="8">
        <v>9277.69</v>
      </c>
    </row>
    <row r="396" spans="1:2" x14ac:dyDescent="0.35">
      <c r="A396" s="16" t="s">
        <v>72</v>
      </c>
      <c r="B396" s="8">
        <v>5962.94</v>
      </c>
    </row>
    <row r="397" spans="1:2" x14ac:dyDescent="0.35">
      <c r="A397" s="16" t="s">
        <v>995</v>
      </c>
      <c r="B397" s="8">
        <v>3538.51</v>
      </c>
    </row>
    <row r="398" spans="1:2" x14ac:dyDescent="0.35">
      <c r="A398" s="16" t="s">
        <v>289</v>
      </c>
      <c r="B398" s="8">
        <v>11248.07</v>
      </c>
    </row>
    <row r="399" spans="1:2" x14ac:dyDescent="0.35">
      <c r="A399" s="16" t="s">
        <v>1481</v>
      </c>
      <c r="B399" s="8">
        <v>1717.78</v>
      </c>
    </row>
    <row r="400" spans="1:2" x14ac:dyDescent="0.35">
      <c r="A400" s="16" t="s">
        <v>345</v>
      </c>
      <c r="B400" s="8">
        <v>10251.1</v>
      </c>
    </row>
    <row r="401" spans="1:2" x14ac:dyDescent="0.35">
      <c r="A401" s="16" t="s">
        <v>1258</v>
      </c>
      <c r="B401" s="8">
        <v>3101.32</v>
      </c>
    </row>
    <row r="402" spans="1:2" x14ac:dyDescent="0.35">
      <c r="A402" s="16" t="s">
        <v>666</v>
      </c>
      <c r="B402" s="8">
        <v>1349.77</v>
      </c>
    </row>
    <row r="403" spans="1:2" x14ac:dyDescent="0.35">
      <c r="A403" s="16" t="s">
        <v>839</v>
      </c>
      <c r="B403" s="8">
        <v>6819.42</v>
      </c>
    </row>
    <row r="404" spans="1:2" x14ac:dyDescent="0.35">
      <c r="A404" s="16" t="s">
        <v>1024</v>
      </c>
      <c r="B404" s="8">
        <v>5049.63</v>
      </c>
    </row>
    <row r="405" spans="1:2" x14ac:dyDescent="0.35">
      <c r="A405" s="16" t="s">
        <v>361</v>
      </c>
      <c r="B405" s="8">
        <v>4199.2</v>
      </c>
    </row>
    <row r="406" spans="1:2" x14ac:dyDescent="0.35">
      <c r="A406" s="16" t="s">
        <v>645</v>
      </c>
      <c r="B406" s="8">
        <v>6818.5700000000006</v>
      </c>
    </row>
    <row r="407" spans="1:2" x14ac:dyDescent="0.35">
      <c r="A407" s="16" t="s">
        <v>817</v>
      </c>
      <c r="B407" s="8">
        <v>4953.16</v>
      </c>
    </row>
    <row r="408" spans="1:2" x14ac:dyDescent="0.35">
      <c r="A408" s="16" t="s">
        <v>521</v>
      </c>
      <c r="B408" s="8">
        <v>302.72999999999996</v>
      </c>
    </row>
    <row r="409" spans="1:2" x14ac:dyDescent="0.35">
      <c r="A409" s="16" t="s">
        <v>164</v>
      </c>
      <c r="B409" s="8">
        <v>1105.05</v>
      </c>
    </row>
    <row r="410" spans="1:2" x14ac:dyDescent="0.35">
      <c r="A410" s="16" t="s">
        <v>1333</v>
      </c>
      <c r="B410" s="8">
        <v>4481.3</v>
      </c>
    </row>
    <row r="411" spans="1:2" x14ac:dyDescent="0.35">
      <c r="A411" s="16" t="s">
        <v>430</v>
      </c>
      <c r="B411" s="8">
        <v>1822.18</v>
      </c>
    </row>
    <row r="412" spans="1:2" x14ac:dyDescent="0.35">
      <c r="A412" s="16" t="s">
        <v>779</v>
      </c>
      <c r="B412" s="8">
        <v>5074.329999999999</v>
      </c>
    </row>
    <row r="413" spans="1:2" x14ac:dyDescent="0.35">
      <c r="A413" s="16" t="s">
        <v>1306</v>
      </c>
      <c r="B413" s="8">
        <v>5374.58</v>
      </c>
    </row>
    <row r="414" spans="1:2" x14ac:dyDescent="0.35">
      <c r="A414" s="16" t="s">
        <v>255</v>
      </c>
      <c r="B414" s="8">
        <v>2159.8200000000002</v>
      </c>
    </row>
    <row r="415" spans="1:2" x14ac:dyDescent="0.35">
      <c r="A415" s="16" t="s">
        <v>192</v>
      </c>
      <c r="B415" s="8">
        <v>11195.199999999999</v>
      </c>
    </row>
    <row r="416" spans="1:2" x14ac:dyDescent="0.35">
      <c r="A416" s="16" t="s">
        <v>79</v>
      </c>
      <c r="B416" s="8">
        <v>7766.33</v>
      </c>
    </row>
    <row r="417" spans="1:2" x14ac:dyDescent="0.35">
      <c r="A417" s="16" t="s">
        <v>1006</v>
      </c>
      <c r="B417" s="8">
        <v>3901.5800000000004</v>
      </c>
    </row>
    <row r="418" spans="1:2" x14ac:dyDescent="0.35">
      <c r="A418" s="16" t="s">
        <v>885</v>
      </c>
      <c r="B418" s="8">
        <v>5458.36</v>
      </c>
    </row>
    <row r="419" spans="1:2" x14ac:dyDescent="0.35">
      <c r="A419" s="16" t="s">
        <v>1051</v>
      </c>
      <c r="B419" s="8">
        <v>2313.2799999999997</v>
      </c>
    </row>
    <row r="420" spans="1:2" x14ac:dyDescent="0.35">
      <c r="A420" s="16" t="s">
        <v>224</v>
      </c>
      <c r="B420" s="8">
        <v>7571.1799999999994</v>
      </c>
    </row>
    <row r="421" spans="1:2" x14ac:dyDescent="0.35">
      <c r="A421" s="16" t="s">
        <v>1195</v>
      </c>
      <c r="B421" s="8">
        <v>10101.92</v>
      </c>
    </row>
    <row r="422" spans="1:2" x14ac:dyDescent="0.35">
      <c r="A422" s="16" t="s">
        <v>1210</v>
      </c>
      <c r="B422" s="8">
        <v>3935.81</v>
      </c>
    </row>
    <row r="423" spans="1:2" x14ac:dyDescent="0.35">
      <c r="A423" s="16" t="s">
        <v>752</v>
      </c>
      <c r="B423" s="8">
        <v>3698.77</v>
      </c>
    </row>
    <row r="424" spans="1:2" x14ac:dyDescent="0.35">
      <c r="A424" s="16" t="s">
        <v>737</v>
      </c>
      <c r="B424" s="8">
        <v>5191.41</v>
      </c>
    </row>
    <row r="425" spans="1:2" x14ac:dyDescent="0.35">
      <c r="A425" s="16" t="s">
        <v>631</v>
      </c>
      <c r="B425" s="8">
        <v>2784.8900000000003</v>
      </c>
    </row>
    <row r="426" spans="1:2" x14ac:dyDescent="0.35">
      <c r="A426" s="16" t="s">
        <v>444</v>
      </c>
      <c r="B426" s="8">
        <v>369.25</v>
      </c>
    </row>
    <row r="427" spans="1:2" x14ac:dyDescent="0.35">
      <c r="A427" s="16" t="s">
        <v>21</v>
      </c>
      <c r="B427" s="8">
        <v>2524.85</v>
      </c>
    </row>
    <row r="428" spans="1:2" x14ac:dyDescent="0.35">
      <c r="A428" s="16" t="s">
        <v>1021</v>
      </c>
      <c r="B428" s="8">
        <v>2108.62</v>
      </c>
    </row>
    <row r="429" spans="1:2" x14ac:dyDescent="0.35">
      <c r="A429" s="16" t="s">
        <v>336</v>
      </c>
      <c r="B429" s="8">
        <v>7587.420000000001</v>
      </c>
    </row>
    <row r="430" spans="1:2" x14ac:dyDescent="0.35">
      <c r="A430" s="16" t="s">
        <v>130</v>
      </c>
      <c r="B430" s="8">
        <v>8741.11</v>
      </c>
    </row>
    <row r="431" spans="1:2" x14ac:dyDescent="0.35">
      <c r="A431" s="16" t="s">
        <v>1436</v>
      </c>
      <c r="B431" s="8">
        <v>4609.93</v>
      </c>
    </row>
    <row r="432" spans="1:2" x14ac:dyDescent="0.35">
      <c r="A432" s="16" t="s">
        <v>104</v>
      </c>
      <c r="B432" s="8">
        <v>749.75</v>
      </c>
    </row>
    <row r="433" spans="1:2" x14ac:dyDescent="0.35">
      <c r="A433" s="16" t="s">
        <v>1147</v>
      </c>
      <c r="B433" s="8">
        <v>2885.3099999999995</v>
      </c>
    </row>
    <row r="434" spans="1:2" x14ac:dyDescent="0.35">
      <c r="A434" s="16" t="s">
        <v>373</v>
      </c>
      <c r="B434" s="8">
        <v>12153.83</v>
      </c>
    </row>
    <row r="435" spans="1:2" x14ac:dyDescent="0.35">
      <c r="A435" s="16" t="s">
        <v>855</v>
      </c>
      <c r="B435" s="8">
        <v>4966.34</v>
      </c>
    </row>
    <row r="436" spans="1:2" x14ac:dyDescent="0.35">
      <c r="A436" s="16" t="s">
        <v>1330</v>
      </c>
      <c r="B436" s="8">
        <v>3681.897904761905</v>
      </c>
    </row>
    <row r="437" spans="1:2" x14ac:dyDescent="0.35">
      <c r="A437" s="16" t="s">
        <v>911</v>
      </c>
      <c r="B437" s="8">
        <v>4192.72</v>
      </c>
    </row>
    <row r="438" spans="1:2" x14ac:dyDescent="0.35">
      <c r="A438" s="16" t="s">
        <v>333</v>
      </c>
      <c r="B438" s="8">
        <v>5425.2300000000005</v>
      </c>
    </row>
    <row r="439" spans="1:2" x14ac:dyDescent="0.35">
      <c r="A439" s="16" t="s">
        <v>473</v>
      </c>
      <c r="B439" s="8">
        <v>3540.7299999999996</v>
      </c>
    </row>
    <row r="440" spans="1:2" x14ac:dyDescent="0.35">
      <c r="A440" s="16" t="s">
        <v>1039</v>
      </c>
      <c r="B440" s="8">
        <v>5462.92</v>
      </c>
    </row>
    <row r="441" spans="1:2" x14ac:dyDescent="0.35">
      <c r="A441" s="16" t="s">
        <v>1138</v>
      </c>
      <c r="B441" s="8">
        <v>5685.1</v>
      </c>
    </row>
    <row r="442" spans="1:2" x14ac:dyDescent="0.35">
      <c r="A442" s="16" t="s">
        <v>939</v>
      </c>
      <c r="B442" s="8">
        <v>4088.76</v>
      </c>
    </row>
    <row r="443" spans="1:2" x14ac:dyDescent="0.35">
      <c r="A443" s="16" t="s">
        <v>317</v>
      </c>
      <c r="B443" s="8">
        <v>1092.74</v>
      </c>
    </row>
    <row r="444" spans="1:2" x14ac:dyDescent="0.35">
      <c r="A444" s="16" t="s">
        <v>580</v>
      </c>
      <c r="B444" s="8">
        <v>4945.6499999999996</v>
      </c>
    </row>
    <row r="445" spans="1:2" x14ac:dyDescent="0.35">
      <c r="A445" s="16" t="s">
        <v>423</v>
      </c>
      <c r="B445" s="8">
        <v>964.99</v>
      </c>
    </row>
    <row r="446" spans="1:2" x14ac:dyDescent="0.35">
      <c r="A446" s="16" t="s">
        <v>836</v>
      </c>
      <c r="B446" s="8">
        <v>2772.02</v>
      </c>
    </row>
    <row r="447" spans="1:2" x14ac:dyDescent="0.35">
      <c r="A447" s="16" t="s">
        <v>1168</v>
      </c>
      <c r="B447" s="8">
        <v>5463.97</v>
      </c>
    </row>
    <row r="448" spans="1:2" x14ac:dyDescent="0.35">
      <c r="A448" s="16" t="s">
        <v>634</v>
      </c>
      <c r="B448" s="8">
        <v>1411.6599999999999</v>
      </c>
    </row>
    <row r="449" spans="1:2" x14ac:dyDescent="0.35">
      <c r="A449" s="16" t="s">
        <v>245</v>
      </c>
      <c r="B449" s="8">
        <v>5541.29</v>
      </c>
    </row>
    <row r="450" spans="1:2" x14ac:dyDescent="0.35">
      <c r="A450" s="16" t="s">
        <v>1106</v>
      </c>
      <c r="B450" s="8">
        <v>957.93</v>
      </c>
    </row>
    <row r="451" spans="1:2" x14ac:dyDescent="0.35">
      <c r="A451" s="16" t="s">
        <v>1361</v>
      </c>
      <c r="B451" s="8">
        <v>3659.7200000000003</v>
      </c>
    </row>
    <row r="452" spans="1:2" x14ac:dyDescent="0.35">
      <c r="A452" s="16" t="s">
        <v>950</v>
      </c>
      <c r="B452" s="8">
        <v>5282.7</v>
      </c>
    </row>
    <row r="453" spans="1:2" x14ac:dyDescent="0.35">
      <c r="A453" s="16" t="s">
        <v>773</v>
      </c>
      <c r="B453" s="8">
        <v>2852.5</v>
      </c>
    </row>
    <row r="454" spans="1:2" x14ac:dyDescent="0.35">
      <c r="A454" s="16" t="s">
        <v>1450</v>
      </c>
      <c r="B454" s="8">
        <v>10162.709999999999</v>
      </c>
    </row>
    <row r="455" spans="1:2" x14ac:dyDescent="0.35">
      <c r="A455" s="16" t="s">
        <v>358</v>
      </c>
      <c r="B455" s="8">
        <v>5987.8799999999992</v>
      </c>
    </row>
    <row r="456" spans="1:2" x14ac:dyDescent="0.35">
      <c r="A456" s="16" t="s">
        <v>1281</v>
      </c>
      <c r="B456" s="8">
        <v>4602.43</v>
      </c>
    </row>
    <row r="457" spans="1:2" x14ac:dyDescent="0.35">
      <c r="A457" s="16" t="s">
        <v>494</v>
      </c>
      <c r="B457" s="8">
        <v>2077.1</v>
      </c>
    </row>
    <row r="458" spans="1:2" x14ac:dyDescent="0.35">
      <c r="A458" s="16" t="s">
        <v>684</v>
      </c>
      <c r="B458" s="8">
        <v>5282.1519138276544</v>
      </c>
    </row>
    <row r="459" spans="1:2" x14ac:dyDescent="0.35">
      <c r="A459" s="16" t="s">
        <v>1469</v>
      </c>
      <c r="B459" s="8">
        <v>5276</v>
      </c>
    </row>
    <row r="460" spans="1:2" x14ac:dyDescent="0.35">
      <c r="A460" s="16" t="s">
        <v>1135</v>
      </c>
      <c r="B460" s="8">
        <v>2760.59</v>
      </c>
    </row>
    <row r="461" spans="1:2" x14ac:dyDescent="0.35">
      <c r="A461" s="16" t="s">
        <v>992</v>
      </c>
      <c r="B461" s="8">
        <v>15064.64</v>
      </c>
    </row>
    <row r="462" spans="1:2" x14ac:dyDescent="0.35">
      <c r="A462" s="16" t="s">
        <v>37</v>
      </c>
      <c r="B462" s="8">
        <v>12640.23</v>
      </c>
    </row>
    <row r="463" spans="1:2" x14ac:dyDescent="0.35">
      <c r="A463" s="16" t="s">
        <v>956</v>
      </c>
      <c r="B463" s="8">
        <v>7402.6399999999994</v>
      </c>
    </row>
    <row r="464" spans="1:2" x14ac:dyDescent="0.35">
      <c r="A464" s="16" t="s">
        <v>1261</v>
      </c>
      <c r="B464" s="8">
        <v>124.91000000000001</v>
      </c>
    </row>
    <row r="465" spans="1:2" x14ac:dyDescent="0.35">
      <c r="A465" s="16" t="s">
        <v>133</v>
      </c>
      <c r="B465" s="8">
        <v>8842.15</v>
      </c>
    </row>
    <row r="466" spans="1:2" x14ac:dyDescent="0.35">
      <c r="A466" s="16" t="s">
        <v>933</v>
      </c>
      <c r="B466" s="8">
        <v>4702.08</v>
      </c>
    </row>
    <row r="467" spans="1:2" x14ac:dyDescent="0.35">
      <c r="A467" s="16" t="s">
        <v>1452</v>
      </c>
      <c r="B467" s="8">
        <v>11548.8</v>
      </c>
    </row>
    <row r="468" spans="1:2" x14ac:dyDescent="0.35">
      <c r="A468" s="16" t="s">
        <v>447</v>
      </c>
      <c r="B468" s="8">
        <v>4707.1499999999996</v>
      </c>
    </row>
    <row r="469" spans="1:2" x14ac:dyDescent="0.35">
      <c r="A469" s="16" t="s">
        <v>301</v>
      </c>
      <c r="B469" s="8">
        <v>4201.1099999999997</v>
      </c>
    </row>
    <row r="470" spans="1:2" x14ac:dyDescent="0.35">
      <c r="A470" s="16" t="s">
        <v>1464</v>
      </c>
      <c r="B470" s="8">
        <v>1984.61</v>
      </c>
    </row>
    <row r="471" spans="1:2" x14ac:dyDescent="0.35">
      <c r="A471" s="16" t="s">
        <v>1066</v>
      </c>
      <c r="B471" s="8">
        <v>5515.3906817042607</v>
      </c>
    </row>
    <row r="472" spans="1:2" x14ac:dyDescent="0.35">
      <c r="A472" s="16" t="s">
        <v>1091</v>
      </c>
      <c r="B472" s="8">
        <v>3994.0299999999997</v>
      </c>
    </row>
    <row r="473" spans="1:2" x14ac:dyDescent="0.35">
      <c r="A473" s="16" t="s">
        <v>1004</v>
      </c>
      <c r="B473" s="8">
        <v>10213.65</v>
      </c>
    </row>
    <row r="474" spans="1:2" x14ac:dyDescent="0.35">
      <c r="A474" s="16" t="s">
        <v>441</v>
      </c>
      <c r="B474" s="8">
        <v>8328.32</v>
      </c>
    </row>
    <row r="475" spans="1:2" x14ac:dyDescent="0.35">
      <c r="A475" s="16" t="s">
        <v>1324</v>
      </c>
      <c r="B475" s="8">
        <v>8592.4100000000017</v>
      </c>
    </row>
    <row r="476" spans="1:2" x14ac:dyDescent="0.35">
      <c r="A476" s="16" t="s">
        <v>153</v>
      </c>
      <c r="B476" s="8">
        <v>1016.78</v>
      </c>
    </row>
    <row r="477" spans="1:2" x14ac:dyDescent="0.35">
      <c r="A477" s="16" t="s">
        <v>420</v>
      </c>
      <c r="B477" s="8">
        <v>6289.4600000000009</v>
      </c>
    </row>
    <row r="478" spans="1:2" x14ac:dyDescent="0.35">
      <c r="A478" s="16" t="s">
        <v>235</v>
      </c>
      <c r="B478" s="8">
        <v>8771.4500000000007</v>
      </c>
    </row>
    <row r="479" spans="1:2" x14ac:dyDescent="0.35">
      <c r="A479" s="16" t="s">
        <v>758</v>
      </c>
      <c r="B479" s="8">
        <v>6842.3990886329484</v>
      </c>
    </row>
    <row r="480" spans="1:2" x14ac:dyDescent="0.35">
      <c r="A480" s="16" t="s">
        <v>3971</v>
      </c>
      <c r="B480" s="8">
        <v>2556258.321853084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3CC7E-93DC-444B-98BC-E9111EE5D8EC}">
  <dimension ref="A3:J494"/>
  <sheetViews>
    <sheetView zoomScale="78" workbookViewId="0">
      <selection activeCell="P21" sqref="P21"/>
    </sheetView>
  </sheetViews>
  <sheetFormatPr defaultRowHeight="14.5" x14ac:dyDescent="0.35"/>
  <cols>
    <col min="1" max="1" width="20.1796875" bestFit="1" customWidth="1"/>
    <col min="2" max="2" width="12" bestFit="1" customWidth="1"/>
    <col min="3" max="3" width="12.08984375" bestFit="1" customWidth="1"/>
    <col min="8" max="8" width="10.90625" bestFit="1" customWidth="1"/>
  </cols>
  <sheetData>
    <row r="3" spans="1:10" x14ac:dyDescent="0.35">
      <c r="A3" s="15" t="s">
        <v>4031</v>
      </c>
      <c r="B3" t="s">
        <v>4032</v>
      </c>
    </row>
    <row r="4" spans="1:10" x14ac:dyDescent="0.35">
      <c r="A4" s="16" t="s">
        <v>875</v>
      </c>
      <c r="B4" s="8">
        <v>4582.5200000000004</v>
      </c>
    </row>
    <row r="5" spans="1:10" x14ac:dyDescent="0.35">
      <c r="A5" s="16" t="s">
        <v>1351</v>
      </c>
      <c r="B5" s="8">
        <v>8182.67</v>
      </c>
      <c r="E5" t="s">
        <v>4033</v>
      </c>
      <c r="J5" t="str">
        <f>_xlfn.XLOOKUP(MAX(B4:B493),B4:B493,A4:A493,FALSE)</f>
        <v>Jordan Wells</v>
      </c>
    </row>
    <row r="6" spans="1:10" x14ac:dyDescent="0.35">
      <c r="A6" s="16" t="s">
        <v>74</v>
      </c>
      <c r="B6" s="8">
        <v>4990.3100000000004</v>
      </c>
    </row>
    <row r="7" spans="1:10" x14ac:dyDescent="0.35">
      <c r="A7" s="16" t="s">
        <v>854</v>
      </c>
      <c r="B7" s="8">
        <v>4966.34</v>
      </c>
      <c r="H7" t="s">
        <v>4034</v>
      </c>
    </row>
    <row r="8" spans="1:10" x14ac:dyDescent="0.35">
      <c r="A8" s="16" t="s">
        <v>709</v>
      </c>
      <c r="B8" s="8">
        <v>5781.1799999999994</v>
      </c>
    </row>
    <row r="9" spans="1:10" x14ac:dyDescent="0.35">
      <c r="A9" s="16" t="s">
        <v>1212</v>
      </c>
      <c r="B9" s="8">
        <v>2782.1600000000003</v>
      </c>
      <c r="F9" t="s">
        <v>4053</v>
      </c>
      <c r="H9" s="8">
        <f>SUM(B4:B493)</f>
        <v>2556258.3218530845</v>
      </c>
      <c r="J9" t="s">
        <v>4054</v>
      </c>
    </row>
    <row r="10" spans="1:10" x14ac:dyDescent="0.35">
      <c r="A10" s="16" t="s">
        <v>3946</v>
      </c>
      <c r="B10" s="8">
        <v>3901.5800000000004</v>
      </c>
      <c r="F10" t="s">
        <v>4055</v>
      </c>
      <c r="H10">
        <f>COUNT(B4:B493)</f>
        <v>490</v>
      </c>
      <c r="J10" t="s">
        <v>4056</v>
      </c>
    </row>
    <row r="11" spans="1:10" x14ac:dyDescent="0.35">
      <c r="A11" s="16" t="s">
        <v>1218</v>
      </c>
      <c r="B11" s="8">
        <v>5728.75</v>
      </c>
    </row>
    <row r="12" spans="1:10" x14ac:dyDescent="0.35">
      <c r="A12" s="16" t="s">
        <v>720</v>
      </c>
      <c r="B12" s="8">
        <v>5358.93</v>
      </c>
    </row>
    <row r="13" spans="1:10" x14ac:dyDescent="0.35">
      <c r="A13" s="16" t="s">
        <v>214</v>
      </c>
      <c r="B13" s="8">
        <v>7431.59</v>
      </c>
    </row>
    <row r="14" spans="1:10" x14ac:dyDescent="0.35">
      <c r="A14" s="16" t="s">
        <v>1495</v>
      </c>
      <c r="B14" s="8">
        <v>5643.86</v>
      </c>
    </row>
    <row r="15" spans="1:10" x14ac:dyDescent="0.35">
      <c r="A15" s="16" t="s">
        <v>106</v>
      </c>
      <c r="B15" s="8">
        <v>3638.86</v>
      </c>
    </row>
    <row r="16" spans="1:10" x14ac:dyDescent="0.35">
      <c r="A16" s="16" t="s">
        <v>32</v>
      </c>
      <c r="B16" s="8">
        <v>7846.3300000000008</v>
      </c>
    </row>
    <row r="17" spans="1:2" x14ac:dyDescent="0.35">
      <c r="A17" s="16" t="s">
        <v>240</v>
      </c>
      <c r="B17" s="8">
        <v>15913.160000000003</v>
      </c>
    </row>
    <row r="18" spans="1:2" x14ac:dyDescent="0.35">
      <c r="A18" s="16" t="s">
        <v>332</v>
      </c>
      <c r="B18" s="8">
        <v>5425.2300000000005</v>
      </c>
    </row>
    <row r="19" spans="1:2" x14ac:dyDescent="0.35">
      <c r="A19" s="16" t="s">
        <v>375</v>
      </c>
      <c r="B19" s="8">
        <v>8575.0300000000007</v>
      </c>
    </row>
    <row r="20" spans="1:2" x14ac:dyDescent="0.35">
      <c r="A20" s="16" t="s">
        <v>558</v>
      </c>
      <c r="B20" s="8">
        <v>11228.35</v>
      </c>
    </row>
    <row r="21" spans="1:2" x14ac:dyDescent="0.35">
      <c r="A21" s="16" t="s">
        <v>1449</v>
      </c>
      <c r="B21" s="8">
        <v>10162.709999999999</v>
      </c>
    </row>
    <row r="22" spans="1:2" x14ac:dyDescent="0.35">
      <c r="A22" s="16" t="s">
        <v>636</v>
      </c>
      <c r="B22" s="8">
        <v>3902.95</v>
      </c>
    </row>
    <row r="23" spans="1:2" x14ac:dyDescent="0.35">
      <c r="A23" s="16" t="s">
        <v>254</v>
      </c>
      <c r="B23" s="8">
        <v>2159.8200000000002</v>
      </c>
    </row>
    <row r="24" spans="1:2" x14ac:dyDescent="0.35">
      <c r="A24" s="16" t="s">
        <v>1182</v>
      </c>
      <c r="B24" s="8">
        <v>7608.5</v>
      </c>
    </row>
    <row r="25" spans="1:2" x14ac:dyDescent="0.35">
      <c r="A25" s="16" t="s">
        <v>1008</v>
      </c>
      <c r="B25" s="8">
        <v>10527.739999999998</v>
      </c>
    </row>
    <row r="26" spans="1:2" x14ac:dyDescent="0.35">
      <c r="A26" s="16" t="s">
        <v>952</v>
      </c>
      <c r="B26" s="8">
        <v>3408.61</v>
      </c>
    </row>
    <row r="27" spans="1:2" x14ac:dyDescent="0.35">
      <c r="A27" s="16" t="s">
        <v>1056</v>
      </c>
      <c r="B27" s="8">
        <v>1654.6099999999997</v>
      </c>
    </row>
    <row r="28" spans="1:2" x14ac:dyDescent="0.35">
      <c r="A28" s="16" t="s">
        <v>644</v>
      </c>
      <c r="B28" s="8">
        <v>6818.5700000000006</v>
      </c>
    </row>
    <row r="29" spans="1:2" x14ac:dyDescent="0.35">
      <c r="A29" s="16" t="s">
        <v>630</v>
      </c>
      <c r="B29" s="8">
        <v>2784.8900000000003</v>
      </c>
    </row>
    <row r="30" spans="1:2" x14ac:dyDescent="0.35">
      <c r="A30" s="16" t="s">
        <v>714</v>
      </c>
      <c r="B30" s="8">
        <v>1058.0899999999999</v>
      </c>
    </row>
    <row r="31" spans="1:2" x14ac:dyDescent="0.35">
      <c r="A31" s="16" t="s">
        <v>396</v>
      </c>
      <c r="B31" s="8">
        <v>4593.91</v>
      </c>
    </row>
    <row r="32" spans="1:2" x14ac:dyDescent="0.35">
      <c r="A32" s="16" t="s">
        <v>674</v>
      </c>
      <c r="B32" s="8">
        <v>8752.619999999999</v>
      </c>
    </row>
    <row r="33" spans="1:2" x14ac:dyDescent="0.35">
      <c r="A33" s="16" t="s">
        <v>878</v>
      </c>
      <c r="B33" s="8">
        <v>8669.25</v>
      </c>
    </row>
    <row r="34" spans="1:2" x14ac:dyDescent="0.35">
      <c r="A34" s="16" t="s">
        <v>547</v>
      </c>
      <c r="B34" s="8">
        <v>3958.3500000000004</v>
      </c>
    </row>
    <row r="35" spans="1:2" x14ac:dyDescent="0.35">
      <c r="A35" s="16" t="s">
        <v>178</v>
      </c>
      <c r="B35" s="8">
        <v>1932.5700000000002</v>
      </c>
    </row>
    <row r="36" spans="1:2" x14ac:dyDescent="0.35">
      <c r="A36" s="16" t="s">
        <v>1380</v>
      </c>
      <c r="B36" s="8">
        <v>9394.68</v>
      </c>
    </row>
    <row r="37" spans="1:2" x14ac:dyDescent="0.35">
      <c r="A37" s="16" t="s">
        <v>866</v>
      </c>
      <c r="B37" s="8">
        <v>4217.6000000000004</v>
      </c>
    </row>
    <row r="38" spans="1:2" x14ac:dyDescent="0.35">
      <c r="A38" s="16" t="s">
        <v>1105</v>
      </c>
      <c r="B38" s="8">
        <v>957.93</v>
      </c>
    </row>
    <row r="39" spans="1:2" x14ac:dyDescent="0.35">
      <c r="A39" s="16" t="s">
        <v>63</v>
      </c>
      <c r="B39" s="8">
        <v>3028.19</v>
      </c>
    </row>
    <row r="40" spans="1:2" x14ac:dyDescent="0.35">
      <c r="A40" s="16" t="s">
        <v>627</v>
      </c>
      <c r="B40" s="8">
        <v>2415.2000000000003</v>
      </c>
    </row>
    <row r="41" spans="1:2" x14ac:dyDescent="0.35">
      <c r="A41" s="16" t="s">
        <v>378</v>
      </c>
      <c r="B41" s="8">
        <v>3212.9900000000002</v>
      </c>
    </row>
    <row r="42" spans="1:2" x14ac:dyDescent="0.35">
      <c r="A42" s="16" t="s">
        <v>1375</v>
      </c>
      <c r="B42" s="8">
        <v>3684.06</v>
      </c>
    </row>
    <row r="43" spans="1:2" x14ac:dyDescent="0.35">
      <c r="A43" s="16" t="s">
        <v>1444</v>
      </c>
      <c r="B43" s="8">
        <v>3328.6299999999997</v>
      </c>
    </row>
    <row r="44" spans="1:2" x14ac:dyDescent="0.35">
      <c r="A44" s="16" t="s">
        <v>816</v>
      </c>
      <c r="B44" s="8">
        <v>4953.16</v>
      </c>
    </row>
    <row r="45" spans="1:2" x14ac:dyDescent="0.35">
      <c r="A45" s="16" t="s">
        <v>1405</v>
      </c>
      <c r="B45" s="8">
        <v>10077.060000000001</v>
      </c>
    </row>
    <row r="46" spans="1:2" x14ac:dyDescent="0.35">
      <c r="A46" s="16" t="s">
        <v>680</v>
      </c>
      <c r="B46" s="8">
        <v>5873.89</v>
      </c>
    </row>
    <row r="47" spans="1:2" x14ac:dyDescent="0.35">
      <c r="A47" s="16" t="s">
        <v>1125</v>
      </c>
      <c r="B47" s="8">
        <v>5218.05</v>
      </c>
    </row>
    <row r="48" spans="1:2" x14ac:dyDescent="0.35">
      <c r="A48" s="16" t="s">
        <v>955</v>
      </c>
      <c r="B48" s="8">
        <v>7402.6399999999994</v>
      </c>
    </row>
    <row r="49" spans="1:2" x14ac:dyDescent="0.35">
      <c r="A49" s="16" t="s">
        <v>600</v>
      </c>
      <c r="B49" s="8">
        <v>3931.63</v>
      </c>
    </row>
    <row r="50" spans="1:2" x14ac:dyDescent="0.35">
      <c r="A50" s="16" t="s">
        <v>523</v>
      </c>
      <c r="B50" s="8">
        <v>5710.99</v>
      </c>
    </row>
    <row r="51" spans="1:2" x14ac:dyDescent="0.35">
      <c r="A51" s="16" t="s">
        <v>849</v>
      </c>
      <c r="B51" s="8">
        <v>3569.01</v>
      </c>
    </row>
    <row r="52" spans="1:2" x14ac:dyDescent="0.35">
      <c r="A52" s="16" t="s">
        <v>769</v>
      </c>
      <c r="B52" s="8">
        <v>5688.16</v>
      </c>
    </row>
    <row r="53" spans="1:2" x14ac:dyDescent="0.35">
      <c r="A53" s="16" t="s">
        <v>463</v>
      </c>
      <c r="B53" s="8">
        <v>1808.53</v>
      </c>
    </row>
    <row r="54" spans="1:2" x14ac:dyDescent="0.35">
      <c r="A54" s="16" t="s">
        <v>51</v>
      </c>
      <c r="B54" s="8">
        <v>4239.9299999999994</v>
      </c>
    </row>
    <row r="55" spans="1:2" x14ac:dyDescent="0.35">
      <c r="A55" s="16" t="s">
        <v>85</v>
      </c>
      <c r="B55" s="8">
        <v>1435.83</v>
      </c>
    </row>
    <row r="56" spans="1:2" x14ac:dyDescent="0.35">
      <c r="A56" s="16" t="s">
        <v>3952</v>
      </c>
      <c r="B56" s="8">
        <v>5838.46</v>
      </c>
    </row>
    <row r="57" spans="1:2" x14ac:dyDescent="0.35">
      <c r="A57" s="16" t="s">
        <v>881</v>
      </c>
      <c r="B57" s="8">
        <v>4409.2700000000004</v>
      </c>
    </row>
    <row r="58" spans="1:2" x14ac:dyDescent="0.35">
      <c r="A58" s="16" t="s">
        <v>341</v>
      </c>
      <c r="B58" s="8">
        <v>4844.2299999999996</v>
      </c>
    </row>
    <row r="59" spans="1:2" x14ac:dyDescent="0.35">
      <c r="A59" s="16" t="s">
        <v>887</v>
      </c>
      <c r="B59" s="8">
        <v>6325.42</v>
      </c>
    </row>
    <row r="60" spans="1:2" x14ac:dyDescent="0.35">
      <c r="A60" s="16" t="s">
        <v>1460</v>
      </c>
      <c r="B60" s="8">
        <v>5182.33</v>
      </c>
    </row>
    <row r="61" spans="1:2" x14ac:dyDescent="0.35">
      <c r="A61" s="16" t="s">
        <v>1299</v>
      </c>
      <c r="B61" s="8">
        <v>5990.0500000000011</v>
      </c>
    </row>
    <row r="62" spans="1:2" x14ac:dyDescent="0.35">
      <c r="A62" s="16" t="s">
        <v>481</v>
      </c>
      <c r="B62" s="8">
        <v>6287.56</v>
      </c>
    </row>
    <row r="63" spans="1:2" x14ac:dyDescent="0.35">
      <c r="A63" s="16" t="s">
        <v>1096</v>
      </c>
      <c r="B63" s="8">
        <v>4771.26</v>
      </c>
    </row>
    <row r="64" spans="1:2" x14ac:dyDescent="0.35">
      <c r="A64" s="16" t="s">
        <v>475</v>
      </c>
      <c r="B64" s="8">
        <v>1868.8100000000004</v>
      </c>
    </row>
    <row r="65" spans="1:2" x14ac:dyDescent="0.35">
      <c r="A65" s="16" t="s">
        <v>641</v>
      </c>
      <c r="B65" s="8">
        <v>1466.46</v>
      </c>
    </row>
    <row r="66" spans="1:2" x14ac:dyDescent="0.35">
      <c r="A66" s="16" t="s">
        <v>822</v>
      </c>
      <c r="B66" s="8">
        <v>1901.4799999999998</v>
      </c>
    </row>
    <row r="67" spans="1:2" x14ac:dyDescent="0.35">
      <c r="A67" s="16" t="s">
        <v>1044</v>
      </c>
      <c r="B67" s="8">
        <v>6503.85</v>
      </c>
    </row>
    <row r="68" spans="1:2" x14ac:dyDescent="0.35">
      <c r="A68" s="16" t="s">
        <v>24</v>
      </c>
      <c r="B68" s="8">
        <v>6710.9700000000012</v>
      </c>
    </row>
    <row r="69" spans="1:2" x14ac:dyDescent="0.35">
      <c r="A69" s="16" t="s">
        <v>725</v>
      </c>
      <c r="B69" s="8">
        <v>3551.0099999999998</v>
      </c>
    </row>
    <row r="70" spans="1:2" x14ac:dyDescent="0.35">
      <c r="A70" s="16" t="s">
        <v>991</v>
      </c>
      <c r="B70" s="8">
        <v>15064.64</v>
      </c>
    </row>
    <row r="71" spans="1:2" x14ac:dyDescent="0.35">
      <c r="A71" s="16" t="s">
        <v>1234</v>
      </c>
      <c r="B71" s="8">
        <v>5103.66</v>
      </c>
    </row>
    <row r="72" spans="1:2" x14ac:dyDescent="0.35">
      <c r="A72" s="16" t="s">
        <v>1161</v>
      </c>
      <c r="B72" s="8">
        <v>2364.4199999999996</v>
      </c>
    </row>
    <row r="73" spans="1:2" x14ac:dyDescent="0.35">
      <c r="A73" s="16" t="s">
        <v>1082</v>
      </c>
      <c r="B73" s="8">
        <v>4430.25</v>
      </c>
    </row>
    <row r="74" spans="1:2" x14ac:dyDescent="0.35">
      <c r="A74" s="16" t="s">
        <v>3950</v>
      </c>
      <c r="B74" s="8">
        <v>2269.71</v>
      </c>
    </row>
    <row r="75" spans="1:2" x14ac:dyDescent="0.35">
      <c r="A75" s="16" t="s">
        <v>1354</v>
      </c>
      <c r="B75" s="8">
        <v>3885.28</v>
      </c>
    </row>
    <row r="76" spans="1:2" x14ac:dyDescent="0.35">
      <c r="A76" s="16" t="s">
        <v>211</v>
      </c>
      <c r="B76" s="8">
        <v>3633.9700000000003</v>
      </c>
    </row>
    <row r="77" spans="1:2" x14ac:dyDescent="0.35">
      <c r="A77" s="16" t="s">
        <v>1122</v>
      </c>
      <c r="B77" s="8">
        <v>3473.3399999999997</v>
      </c>
    </row>
    <row r="78" spans="1:2" x14ac:dyDescent="0.35">
      <c r="A78" s="16" t="s">
        <v>650</v>
      </c>
      <c r="B78" s="8">
        <v>5432.4</v>
      </c>
    </row>
    <row r="79" spans="1:2" x14ac:dyDescent="0.35">
      <c r="A79" s="16" t="s">
        <v>1391</v>
      </c>
      <c r="B79" s="8">
        <v>7731.08</v>
      </c>
    </row>
    <row r="80" spans="1:2" x14ac:dyDescent="0.35">
      <c r="A80" s="16" t="s">
        <v>28</v>
      </c>
      <c r="B80" s="8">
        <v>5699.6399999999994</v>
      </c>
    </row>
    <row r="81" spans="1:2" x14ac:dyDescent="0.35">
      <c r="A81" s="16" t="s">
        <v>261</v>
      </c>
      <c r="B81" s="8">
        <v>2123.6700000000005</v>
      </c>
    </row>
    <row r="82" spans="1:2" x14ac:dyDescent="0.35">
      <c r="A82" s="16" t="s">
        <v>142</v>
      </c>
      <c r="B82" s="8">
        <v>5385.0599999999995</v>
      </c>
    </row>
    <row r="83" spans="1:2" x14ac:dyDescent="0.35">
      <c r="A83" s="16" t="s">
        <v>810</v>
      </c>
      <c r="B83" s="8">
        <v>11336.84</v>
      </c>
    </row>
    <row r="84" spans="1:2" x14ac:dyDescent="0.35">
      <c r="A84" s="16" t="s">
        <v>1503</v>
      </c>
      <c r="B84" s="8">
        <v>8180.86</v>
      </c>
    </row>
    <row r="85" spans="1:2" x14ac:dyDescent="0.35">
      <c r="A85" s="16" t="s">
        <v>3941</v>
      </c>
      <c r="B85" s="8">
        <v>4533.8899999999994</v>
      </c>
    </row>
    <row r="86" spans="1:2" x14ac:dyDescent="0.35">
      <c r="A86" s="16" t="s">
        <v>360</v>
      </c>
      <c r="B86" s="8">
        <v>4199.2</v>
      </c>
    </row>
    <row r="87" spans="1:2" x14ac:dyDescent="0.35">
      <c r="A87" s="16" t="s">
        <v>132</v>
      </c>
      <c r="B87" s="8">
        <v>8842.15</v>
      </c>
    </row>
    <row r="88" spans="1:2" x14ac:dyDescent="0.35">
      <c r="A88" s="16" t="s">
        <v>615</v>
      </c>
      <c r="B88" s="8">
        <v>6085.29</v>
      </c>
    </row>
    <row r="89" spans="1:2" x14ac:dyDescent="0.35">
      <c r="A89" s="16" t="s">
        <v>204</v>
      </c>
      <c r="B89" s="8">
        <v>11452.900000000001</v>
      </c>
    </row>
    <row r="90" spans="1:2" x14ac:dyDescent="0.35">
      <c r="A90" s="16" t="s">
        <v>736</v>
      </c>
      <c r="B90" s="8">
        <v>5191.41</v>
      </c>
    </row>
    <row r="91" spans="1:2" x14ac:dyDescent="0.35">
      <c r="A91" s="16" t="s">
        <v>297</v>
      </c>
      <c r="B91" s="8">
        <v>18165.095854636591</v>
      </c>
    </row>
    <row r="92" spans="1:2" x14ac:dyDescent="0.35">
      <c r="A92" s="16" t="s">
        <v>326</v>
      </c>
      <c r="B92" s="8">
        <v>6129.57</v>
      </c>
    </row>
    <row r="93" spans="1:2" x14ac:dyDescent="0.35">
      <c r="A93" s="16" t="s">
        <v>277</v>
      </c>
      <c r="B93" s="8">
        <v>3476.63</v>
      </c>
    </row>
    <row r="94" spans="1:2" x14ac:dyDescent="0.35">
      <c r="A94" s="16" t="s">
        <v>237</v>
      </c>
      <c r="B94" s="8">
        <v>9322.0399999999991</v>
      </c>
    </row>
    <row r="95" spans="1:2" x14ac:dyDescent="0.35">
      <c r="A95" s="16" t="s">
        <v>351</v>
      </c>
      <c r="B95" s="8">
        <v>10034.119999999999</v>
      </c>
    </row>
    <row r="96" spans="1:2" x14ac:dyDescent="0.35">
      <c r="A96" s="16" t="s">
        <v>399</v>
      </c>
      <c r="B96" s="8">
        <v>5034.2700000000004</v>
      </c>
    </row>
    <row r="97" spans="1:2" x14ac:dyDescent="0.35">
      <c r="A97" s="16" t="s">
        <v>469</v>
      </c>
      <c r="B97" s="8">
        <v>2713.46</v>
      </c>
    </row>
    <row r="98" spans="1:2" x14ac:dyDescent="0.35">
      <c r="A98" s="16" t="s">
        <v>828</v>
      </c>
      <c r="B98" s="8">
        <v>3007.17</v>
      </c>
    </row>
    <row r="99" spans="1:2" x14ac:dyDescent="0.35">
      <c r="A99" s="16" t="s">
        <v>921</v>
      </c>
      <c r="B99" s="8">
        <v>2857.7000000000003</v>
      </c>
    </row>
    <row r="100" spans="1:2" x14ac:dyDescent="0.35">
      <c r="A100" s="16" t="s">
        <v>511</v>
      </c>
      <c r="B100" s="8">
        <v>3276.7</v>
      </c>
    </row>
    <row r="101" spans="1:2" x14ac:dyDescent="0.35">
      <c r="A101" s="16" t="s">
        <v>575</v>
      </c>
      <c r="B101" s="8">
        <v>2149.61</v>
      </c>
    </row>
    <row r="102" spans="1:2" x14ac:dyDescent="0.35">
      <c r="A102" s="16" t="s">
        <v>1197</v>
      </c>
      <c r="B102" s="8">
        <v>2706.2900000000004</v>
      </c>
    </row>
    <row r="103" spans="1:2" x14ac:dyDescent="0.35">
      <c r="A103" s="16" t="s">
        <v>529</v>
      </c>
      <c r="B103" s="8">
        <v>12538.880000000001</v>
      </c>
    </row>
    <row r="104" spans="1:2" x14ac:dyDescent="0.35">
      <c r="A104" s="16" t="s">
        <v>1417</v>
      </c>
      <c r="B104" s="8">
        <v>13043.94</v>
      </c>
    </row>
    <row r="105" spans="1:2" x14ac:dyDescent="0.35">
      <c r="A105" s="16" t="s">
        <v>838</v>
      </c>
      <c r="B105" s="8">
        <v>6819.42</v>
      </c>
    </row>
    <row r="106" spans="1:2" x14ac:dyDescent="0.35">
      <c r="A106" s="16" t="s">
        <v>899</v>
      </c>
      <c r="B106" s="8">
        <v>7479.7099999999991</v>
      </c>
    </row>
    <row r="107" spans="1:2" x14ac:dyDescent="0.35">
      <c r="A107" s="16" t="s">
        <v>3943</v>
      </c>
      <c r="B107" s="8">
        <v>4140.51</v>
      </c>
    </row>
    <row r="108" spans="1:2" x14ac:dyDescent="0.35">
      <c r="A108" s="16" t="s">
        <v>1345</v>
      </c>
      <c r="B108" s="8">
        <v>1660.07</v>
      </c>
    </row>
    <row r="109" spans="1:2" x14ac:dyDescent="0.35">
      <c r="A109" s="16" t="s">
        <v>804</v>
      </c>
      <c r="B109" s="8">
        <v>7406.41</v>
      </c>
    </row>
    <row r="110" spans="1:2" x14ac:dyDescent="0.35">
      <c r="A110" s="16" t="s">
        <v>612</v>
      </c>
      <c r="B110" s="8">
        <v>2941.2200000000003</v>
      </c>
    </row>
    <row r="111" spans="1:2" x14ac:dyDescent="0.35">
      <c r="A111" s="16" t="s">
        <v>1200</v>
      </c>
      <c r="B111" s="8">
        <v>819.6400000000001</v>
      </c>
    </row>
    <row r="112" spans="1:2" x14ac:dyDescent="0.35">
      <c r="A112" s="16" t="s">
        <v>36</v>
      </c>
      <c r="B112" s="8">
        <v>12640.23</v>
      </c>
    </row>
    <row r="113" spans="1:2" x14ac:dyDescent="0.35">
      <c r="A113" s="16" t="s">
        <v>550</v>
      </c>
      <c r="B113" s="8">
        <v>15242.36</v>
      </c>
    </row>
    <row r="114" spans="1:2" x14ac:dyDescent="0.35">
      <c r="A114" s="16" t="s">
        <v>1068</v>
      </c>
      <c r="B114" s="8">
        <v>976.40000000000009</v>
      </c>
    </row>
    <row r="115" spans="1:2" x14ac:dyDescent="0.35">
      <c r="A115" s="16" t="s">
        <v>538</v>
      </c>
      <c r="B115" s="8">
        <v>9925.6099999999988</v>
      </c>
    </row>
    <row r="116" spans="1:2" x14ac:dyDescent="0.35">
      <c r="A116" s="16" t="s">
        <v>1492</v>
      </c>
      <c r="B116" s="8">
        <v>10117.640000000001</v>
      </c>
    </row>
    <row r="117" spans="1:2" x14ac:dyDescent="0.35">
      <c r="A117" s="16" t="s">
        <v>997</v>
      </c>
      <c r="B117" s="8">
        <v>3956.97</v>
      </c>
    </row>
    <row r="118" spans="1:2" x14ac:dyDescent="0.35">
      <c r="A118" s="16" t="s">
        <v>117</v>
      </c>
      <c r="B118" s="8">
        <v>7874.5499999999993</v>
      </c>
    </row>
    <row r="119" spans="1:2" x14ac:dyDescent="0.35">
      <c r="A119" s="16" t="s">
        <v>338</v>
      </c>
      <c r="B119" s="8">
        <v>5033.05</v>
      </c>
    </row>
    <row r="120" spans="1:2" x14ac:dyDescent="0.35">
      <c r="A120" s="16" t="s">
        <v>384</v>
      </c>
      <c r="B120" s="8">
        <v>1587.02</v>
      </c>
    </row>
    <row r="121" spans="1:2" x14ac:dyDescent="0.35">
      <c r="A121" s="16" t="s">
        <v>1245</v>
      </c>
      <c r="B121" s="8">
        <v>4633.9043164747109</v>
      </c>
    </row>
    <row r="122" spans="1:2" x14ac:dyDescent="0.35">
      <c r="A122" s="16" t="s">
        <v>329</v>
      </c>
      <c r="B122" s="8">
        <v>6541.03</v>
      </c>
    </row>
    <row r="123" spans="1:2" x14ac:dyDescent="0.35">
      <c r="A123" s="16" t="s">
        <v>1411</v>
      </c>
      <c r="B123" s="8">
        <v>10564.499999999998</v>
      </c>
    </row>
    <row r="124" spans="1:2" x14ac:dyDescent="0.35">
      <c r="A124" s="16" t="s">
        <v>624</v>
      </c>
      <c r="B124" s="8">
        <v>5114.82</v>
      </c>
    </row>
    <row r="125" spans="1:2" x14ac:dyDescent="0.35">
      <c r="A125" s="16" t="s">
        <v>1239</v>
      </c>
      <c r="B125" s="8">
        <v>6811.2319138276553</v>
      </c>
    </row>
    <row r="126" spans="1:2" x14ac:dyDescent="0.35">
      <c r="A126" s="16" t="s">
        <v>145</v>
      </c>
      <c r="B126" s="8">
        <v>795</v>
      </c>
    </row>
    <row r="127" spans="1:2" x14ac:dyDescent="0.35">
      <c r="A127" s="16" t="s">
        <v>191</v>
      </c>
      <c r="B127" s="8">
        <v>11195.199999999999</v>
      </c>
    </row>
    <row r="128" spans="1:2" x14ac:dyDescent="0.35">
      <c r="A128" s="16" t="s">
        <v>1432</v>
      </c>
      <c r="B128" s="8">
        <v>3132.6</v>
      </c>
    </row>
    <row r="129" spans="1:2" x14ac:dyDescent="0.35">
      <c r="A129" s="16" t="s">
        <v>493</v>
      </c>
      <c r="B129" s="8">
        <v>2077.1</v>
      </c>
    </row>
    <row r="130" spans="1:2" x14ac:dyDescent="0.35">
      <c r="A130" s="16" t="s">
        <v>1111</v>
      </c>
      <c r="B130" s="8">
        <v>2713.75</v>
      </c>
    </row>
    <row r="131" spans="1:2" x14ac:dyDescent="0.35">
      <c r="A131" s="16" t="s">
        <v>167</v>
      </c>
      <c r="B131" s="8">
        <v>4684.42</v>
      </c>
    </row>
    <row r="132" spans="1:2" x14ac:dyDescent="0.35">
      <c r="A132" s="16" t="s">
        <v>103</v>
      </c>
      <c r="B132" s="8">
        <v>749.75</v>
      </c>
    </row>
    <row r="133" spans="1:2" x14ac:dyDescent="0.35">
      <c r="A133" s="16" t="s">
        <v>347</v>
      </c>
      <c r="B133" s="8">
        <v>4219.96</v>
      </c>
    </row>
    <row r="134" spans="1:2" x14ac:dyDescent="0.35">
      <c r="A134" s="16" t="s">
        <v>48</v>
      </c>
      <c r="B134" s="8">
        <v>2571.5299999999997</v>
      </c>
    </row>
    <row r="135" spans="1:2" x14ac:dyDescent="0.35">
      <c r="A135" s="16" t="s">
        <v>419</v>
      </c>
      <c r="B135" s="8">
        <v>6289.4600000000009</v>
      </c>
    </row>
    <row r="136" spans="1:2" x14ac:dyDescent="0.35">
      <c r="A136" s="16" t="s">
        <v>320</v>
      </c>
      <c r="B136" s="8">
        <v>2757.63</v>
      </c>
    </row>
    <row r="137" spans="1:2" x14ac:dyDescent="0.35">
      <c r="A137" s="16" t="s">
        <v>893</v>
      </c>
      <c r="B137" s="8">
        <v>4507.9699999999993</v>
      </c>
    </row>
    <row r="138" spans="1:2" x14ac:dyDescent="0.35">
      <c r="A138" s="16" t="s">
        <v>781</v>
      </c>
      <c r="B138" s="8">
        <v>4959.99</v>
      </c>
    </row>
    <row r="139" spans="1:2" x14ac:dyDescent="0.35">
      <c r="A139" s="16" t="s">
        <v>3942</v>
      </c>
      <c r="B139" s="8">
        <v>8827.58</v>
      </c>
    </row>
    <row r="140" spans="1:2" x14ac:dyDescent="0.35">
      <c r="A140" s="16" t="s">
        <v>3933</v>
      </c>
      <c r="B140" s="8">
        <v>2566.4</v>
      </c>
    </row>
    <row r="141" spans="1:2" x14ac:dyDescent="0.35">
      <c r="A141" s="16" t="s">
        <v>217</v>
      </c>
      <c r="B141" s="8">
        <v>2641.7200000000003</v>
      </c>
    </row>
    <row r="142" spans="1:2" x14ac:dyDescent="0.35">
      <c r="A142" s="16" t="s">
        <v>1029</v>
      </c>
      <c r="B142" s="8">
        <v>4390.82</v>
      </c>
    </row>
    <row r="143" spans="1:2" x14ac:dyDescent="0.35">
      <c r="A143" s="16" t="s">
        <v>606</v>
      </c>
      <c r="B143" s="8">
        <v>6006.0598746867172</v>
      </c>
    </row>
    <row r="144" spans="1:2" x14ac:dyDescent="0.35">
      <c r="A144" s="16" t="s">
        <v>3951</v>
      </c>
      <c r="B144" s="8">
        <v>9251.6400000000012</v>
      </c>
    </row>
    <row r="145" spans="1:2" x14ac:dyDescent="0.35">
      <c r="A145" s="16" t="s">
        <v>1454</v>
      </c>
      <c r="B145" s="8">
        <v>5194.8</v>
      </c>
    </row>
    <row r="146" spans="1:2" x14ac:dyDescent="0.35">
      <c r="A146" s="16" t="s">
        <v>402</v>
      </c>
      <c r="B146" s="8">
        <v>7257.27</v>
      </c>
    </row>
    <row r="147" spans="1:2" x14ac:dyDescent="0.35">
      <c r="A147" s="16" t="s">
        <v>3953</v>
      </c>
      <c r="B147" s="8">
        <v>11548.8</v>
      </c>
    </row>
    <row r="148" spans="1:2" x14ac:dyDescent="0.35">
      <c r="A148" s="16" t="s">
        <v>941</v>
      </c>
      <c r="B148" s="8">
        <v>1027.3300000000002</v>
      </c>
    </row>
    <row r="149" spans="1:2" x14ac:dyDescent="0.35">
      <c r="A149" s="16" t="s">
        <v>387</v>
      </c>
      <c r="B149" s="8">
        <v>7953.4699999999993</v>
      </c>
    </row>
    <row r="150" spans="1:2" x14ac:dyDescent="0.35">
      <c r="A150" s="16" t="s">
        <v>484</v>
      </c>
      <c r="B150" s="8">
        <v>3726.71</v>
      </c>
    </row>
    <row r="151" spans="1:2" x14ac:dyDescent="0.35">
      <c r="A151" s="16" t="s">
        <v>1296</v>
      </c>
      <c r="B151" s="8">
        <v>1274.5899999999997</v>
      </c>
    </row>
    <row r="152" spans="1:2" x14ac:dyDescent="0.35">
      <c r="A152" s="16" t="s">
        <v>1446</v>
      </c>
      <c r="B152" s="8">
        <v>8255.6099999999988</v>
      </c>
    </row>
    <row r="153" spans="1:2" x14ac:dyDescent="0.35">
      <c r="A153" s="16" t="s">
        <v>976</v>
      </c>
      <c r="B153" s="8">
        <v>7046.99</v>
      </c>
    </row>
    <row r="154" spans="1:2" x14ac:dyDescent="0.35">
      <c r="A154" s="16" t="s">
        <v>973</v>
      </c>
      <c r="B154" s="8">
        <v>1803.08</v>
      </c>
    </row>
    <row r="155" spans="1:2" x14ac:dyDescent="0.35">
      <c r="A155" s="16" t="s">
        <v>1119</v>
      </c>
      <c r="B155" s="8">
        <v>8335.89</v>
      </c>
    </row>
    <row r="156" spans="1:2" x14ac:dyDescent="0.35">
      <c r="A156" s="16" t="s">
        <v>717</v>
      </c>
      <c r="B156" s="8">
        <v>5666.39</v>
      </c>
    </row>
    <row r="157" spans="1:2" x14ac:dyDescent="0.35">
      <c r="A157" s="16" t="s">
        <v>1053</v>
      </c>
      <c r="B157" s="8">
        <v>40.82</v>
      </c>
    </row>
    <row r="158" spans="1:2" x14ac:dyDescent="0.35">
      <c r="A158" s="16" t="s">
        <v>1366</v>
      </c>
      <c r="B158" s="8">
        <v>1532.44</v>
      </c>
    </row>
    <row r="159" spans="1:2" x14ac:dyDescent="0.35">
      <c r="A159" s="16" t="s">
        <v>1474</v>
      </c>
      <c r="B159" s="8">
        <v>9068.76</v>
      </c>
    </row>
    <row r="160" spans="1:2" x14ac:dyDescent="0.35">
      <c r="A160" s="16" t="s">
        <v>251</v>
      </c>
      <c r="B160" s="8">
        <v>5743.75</v>
      </c>
    </row>
    <row r="161" spans="1:2" x14ac:dyDescent="0.35">
      <c r="A161" s="16" t="s">
        <v>686</v>
      </c>
      <c r="B161" s="8">
        <v>5453.3</v>
      </c>
    </row>
    <row r="162" spans="1:2" x14ac:dyDescent="0.35">
      <c r="A162" s="16" t="s">
        <v>152</v>
      </c>
      <c r="B162" s="8">
        <v>1016.78</v>
      </c>
    </row>
    <row r="163" spans="1:2" x14ac:dyDescent="0.35">
      <c r="A163" s="16" t="s">
        <v>1242</v>
      </c>
      <c r="B163" s="8">
        <v>10380.36</v>
      </c>
    </row>
    <row r="164" spans="1:2" x14ac:dyDescent="0.35">
      <c r="A164" s="16" t="s">
        <v>369</v>
      </c>
      <c r="B164" s="8">
        <v>7173.3899999999994</v>
      </c>
    </row>
    <row r="165" spans="1:2" x14ac:dyDescent="0.35">
      <c r="A165" s="16" t="s">
        <v>1173</v>
      </c>
      <c r="B165" s="8">
        <v>7791.5600000000013</v>
      </c>
    </row>
    <row r="166" spans="1:2" x14ac:dyDescent="0.35">
      <c r="A166" s="16" t="s">
        <v>416</v>
      </c>
      <c r="B166" s="8">
        <v>5793.4900000000007</v>
      </c>
    </row>
    <row r="167" spans="1:2" x14ac:dyDescent="0.35">
      <c r="A167" s="16" t="s">
        <v>588</v>
      </c>
      <c r="B167" s="8">
        <v>7970.83</v>
      </c>
    </row>
    <row r="168" spans="1:2" x14ac:dyDescent="0.35">
      <c r="A168" s="16" t="s">
        <v>13</v>
      </c>
      <c r="B168" s="8">
        <v>2092.85</v>
      </c>
    </row>
    <row r="169" spans="1:2" x14ac:dyDescent="0.35">
      <c r="A169" s="16" t="s">
        <v>1065</v>
      </c>
      <c r="B169" s="8">
        <v>5515.3906817042607</v>
      </c>
    </row>
    <row r="170" spans="1:2" x14ac:dyDescent="0.35">
      <c r="A170" s="16" t="s">
        <v>1164</v>
      </c>
      <c r="B170" s="8">
        <v>6014.01</v>
      </c>
    </row>
    <row r="171" spans="1:2" x14ac:dyDescent="0.35">
      <c r="A171" s="16" t="s">
        <v>1357</v>
      </c>
      <c r="B171" s="8">
        <v>8402.0499999999993</v>
      </c>
    </row>
    <row r="172" spans="1:2" x14ac:dyDescent="0.35">
      <c r="A172" s="16" t="s">
        <v>703</v>
      </c>
      <c r="B172" s="8">
        <v>5926.69</v>
      </c>
    </row>
    <row r="173" spans="1:2" x14ac:dyDescent="0.35">
      <c r="A173" s="16" t="s">
        <v>291</v>
      </c>
      <c r="B173" s="8">
        <v>6012.05</v>
      </c>
    </row>
    <row r="174" spans="1:2" x14ac:dyDescent="0.35">
      <c r="A174" s="16" t="s">
        <v>174</v>
      </c>
      <c r="B174" s="8">
        <v>8466.4500000000007</v>
      </c>
    </row>
    <row r="175" spans="1:2" x14ac:dyDescent="0.35">
      <c r="A175" s="16" t="s">
        <v>916</v>
      </c>
      <c r="B175" s="8">
        <v>4097.16</v>
      </c>
    </row>
    <row r="176" spans="1:2" x14ac:dyDescent="0.35">
      <c r="A176" s="16" t="s">
        <v>1137</v>
      </c>
      <c r="B176" s="8">
        <v>5685.1</v>
      </c>
    </row>
    <row r="177" spans="1:2" x14ac:dyDescent="0.35">
      <c r="A177" s="16" t="s">
        <v>1423</v>
      </c>
      <c r="B177" s="8">
        <v>9499.49</v>
      </c>
    </row>
    <row r="178" spans="1:2" x14ac:dyDescent="0.35">
      <c r="A178" s="16" t="s">
        <v>722</v>
      </c>
      <c r="B178" s="8">
        <v>2133.3000000000002</v>
      </c>
    </row>
    <row r="179" spans="1:2" x14ac:dyDescent="0.35">
      <c r="A179" s="16" t="s">
        <v>446</v>
      </c>
      <c r="B179" s="8">
        <v>4707.1499999999996</v>
      </c>
    </row>
    <row r="180" spans="1:2" x14ac:dyDescent="0.35">
      <c r="A180" s="16" t="s">
        <v>99</v>
      </c>
      <c r="B180" s="8">
        <v>3219.7799999999997</v>
      </c>
    </row>
    <row r="181" spans="1:2" x14ac:dyDescent="0.35">
      <c r="A181" s="16" t="s">
        <v>1079</v>
      </c>
      <c r="B181" s="8">
        <v>8439.0899999999983</v>
      </c>
    </row>
    <row r="182" spans="1:2" x14ac:dyDescent="0.35">
      <c r="A182" s="16" t="s">
        <v>1203</v>
      </c>
      <c r="B182" s="8">
        <v>3071</v>
      </c>
    </row>
    <row r="183" spans="1:2" x14ac:dyDescent="0.35">
      <c r="A183" s="16" t="s">
        <v>1288</v>
      </c>
      <c r="B183" s="8">
        <v>1527.2399999999998</v>
      </c>
    </row>
    <row r="184" spans="1:2" x14ac:dyDescent="0.35">
      <c r="A184" s="16" t="s">
        <v>366</v>
      </c>
      <c r="B184" s="8">
        <v>2263.9800000000005</v>
      </c>
    </row>
    <row r="185" spans="1:2" x14ac:dyDescent="0.35">
      <c r="A185" s="16" t="s">
        <v>890</v>
      </c>
      <c r="B185" s="8">
        <v>974.51</v>
      </c>
    </row>
    <row r="186" spans="1:2" x14ac:dyDescent="0.35">
      <c r="A186" s="16" t="s">
        <v>1251</v>
      </c>
      <c r="B186" s="8">
        <v>2953.37</v>
      </c>
    </row>
    <row r="187" spans="1:2" x14ac:dyDescent="0.35">
      <c r="A187" s="16" t="s">
        <v>1257</v>
      </c>
      <c r="B187" s="8">
        <v>3101.32</v>
      </c>
    </row>
    <row r="188" spans="1:2" x14ac:dyDescent="0.35">
      <c r="A188" s="16" t="s">
        <v>408</v>
      </c>
      <c r="B188" s="8">
        <v>6406.11</v>
      </c>
    </row>
    <row r="189" spans="1:2" x14ac:dyDescent="0.35">
      <c r="A189" s="16" t="s">
        <v>621</v>
      </c>
      <c r="B189" s="8">
        <v>4492.5600000000004</v>
      </c>
    </row>
    <row r="190" spans="1:2" x14ac:dyDescent="0.35">
      <c r="A190" s="16" t="s">
        <v>1146</v>
      </c>
      <c r="B190" s="8">
        <v>2885.3099999999995</v>
      </c>
    </row>
    <row r="191" spans="1:2" x14ac:dyDescent="0.35">
      <c r="A191" s="16" t="s">
        <v>665</v>
      </c>
      <c r="B191" s="8">
        <v>1349.77</v>
      </c>
    </row>
    <row r="192" spans="1:2" x14ac:dyDescent="0.35">
      <c r="A192" s="16" t="s">
        <v>1206</v>
      </c>
      <c r="B192" s="8">
        <v>2160.33</v>
      </c>
    </row>
    <row r="193" spans="1:2" x14ac:dyDescent="0.35">
      <c r="A193" s="16" t="s">
        <v>223</v>
      </c>
      <c r="B193" s="8">
        <v>7571.1799999999994</v>
      </c>
    </row>
    <row r="194" spans="1:2" x14ac:dyDescent="0.35">
      <c r="A194" s="16" t="s">
        <v>1500</v>
      </c>
      <c r="B194" s="8">
        <v>2914.31</v>
      </c>
    </row>
    <row r="195" spans="1:2" x14ac:dyDescent="0.35">
      <c r="A195" s="16" t="s">
        <v>1426</v>
      </c>
      <c r="B195" s="8">
        <v>7560.87</v>
      </c>
    </row>
    <row r="196" spans="1:2" x14ac:dyDescent="0.35">
      <c r="A196" s="16" t="s">
        <v>155</v>
      </c>
      <c r="B196" s="8">
        <v>10347.749999999998</v>
      </c>
    </row>
    <row r="197" spans="1:2" x14ac:dyDescent="0.35">
      <c r="A197" s="16" t="s">
        <v>1140</v>
      </c>
      <c r="B197" s="8">
        <v>9281.19</v>
      </c>
    </row>
    <row r="198" spans="1:2" x14ac:dyDescent="0.35">
      <c r="A198" s="16" t="s">
        <v>1149</v>
      </c>
      <c r="B198" s="8">
        <v>12575.630000000001</v>
      </c>
    </row>
    <row r="199" spans="1:2" x14ac:dyDescent="0.35">
      <c r="A199" s="16" t="s">
        <v>910</v>
      </c>
      <c r="B199" s="8">
        <v>4192.72</v>
      </c>
    </row>
    <row r="200" spans="1:2" x14ac:dyDescent="0.35">
      <c r="A200" s="16" t="s">
        <v>426</v>
      </c>
      <c r="B200" s="8">
        <v>7029.39</v>
      </c>
    </row>
    <row r="201" spans="1:2" x14ac:dyDescent="0.35">
      <c r="A201" s="16" t="s">
        <v>438</v>
      </c>
      <c r="B201" s="8">
        <v>730.64999999999986</v>
      </c>
    </row>
    <row r="202" spans="1:2" x14ac:dyDescent="0.35">
      <c r="A202" s="16" t="s">
        <v>312</v>
      </c>
      <c r="B202" s="8">
        <v>8891.67</v>
      </c>
    </row>
    <row r="203" spans="1:2" x14ac:dyDescent="0.35">
      <c r="A203" s="16" t="s">
        <v>924</v>
      </c>
      <c r="B203" s="8">
        <v>5188.5499999999993</v>
      </c>
    </row>
    <row r="204" spans="1:2" x14ac:dyDescent="0.35">
      <c r="A204" s="16" t="s">
        <v>1047</v>
      </c>
      <c r="B204" s="8">
        <v>5627.87</v>
      </c>
    </row>
    <row r="205" spans="1:2" x14ac:dyDescent="0.35">
      <c r="A205" s="16" t="s">
        <v>970</v>
      </c>
      <c r="B205" s="8">
        <v>5779.37</v>
      </c>
    </row>
    <row r="206" spans="1:2" x14ac:dyDescent="0.35">
      <c r="A206" s="16" t="s">
        <v>541</v>
      </c>
      <c r="B206" s="8">
        <v>5070.03</v>
      </c>
    </row>
    <row r="207" spans="1:2" x14ac:dyDescent="0.35">
      <c r="A207" s="16" t="s">
        <v>207</v>
      </c>
      <c r="B207" s="8">
        <v>17628.57</v>
      </c>
    </row>
    <row r="208" spans="1:2" x14ac:dyDescent="0.35">
      <c r="A208" s="16" t="s">
        <v>1302</v>
      </c>
      <c r="B208" s="8">
        <v>992.24</v>
      </c>
    </row>
    <row r="209" spans="1:2" x14ac:dyDescent="0.35">
      <c r="A209" s="16" t="s">
        <v>89</v>
      </c>
      <c r="B209" s="8">
        <v>1143.3000000000002</v>
      </c>
    </row>
    <row r="210" spans="1:2" x14ac:dyDescent="0.35">
      <c r="A210" s="16" t="s">
        <v>1377</v>
      </c>
      <c r="B210" s="8">
        <v>4123.12</v>
      </c>
    </row>
    <row r="211" spans="1:2" x14ac:dyDescent="0.35">
      <c r="A211" s="16" t="s">
        <v>869</v>
      </c>
      <c r="B211" s="8">
        <v>9016.989999999998</v>
      </c>
    </row>
    <row r="212" spans="1:2" x14ac:dyDescent="0.35">
      <c r="A212" s="16" t="s">
        <v>1085</v>
      </c>
      <c r="B212" s="8">
        <v>6670.12</v>
      </c>
    </row>
    <row r="213" spans="1:2" x14ac:dyDescent="0.35">
      <c r="A213" s="16" t="s">
        <v>926</v>
      </c>
      <c r="B213" s="8">
        <v>564.07000000000005</v>
      </c>
    </row>
    <row r="214" spans="1:2" x14ac:dyDescent="0.35">
      <c r="A214" s="16" t="s">
        <v>905</v>
      </c>
      <c r="B214" s="8">
        <v>1073.08</v>
      </c>
    </row>
    <row r="215" spans="1:2" x14ac:dyDescent="0.35">
      <c r="A215" s="16" t="s">
        <v>285</v>
      </c>
      <c r="B215" s="8">
        <v>6164.85</v>
      </c>
    </row>
    <row r="216" spans="1:2" x14ac:dyDescent="0.35">
      <c r="A216" s="16" t="s">
        <v>1222</v>
      </c>
      <c r="B216" s="8">
        <v>4164.71</v>
      </c>
    </row>
    <row r="217" spans="1:2" x14ac:dyDescent="0.35">
      <c r="A217" s="16" t="s">
        <v>1274</v>
      </c>
      <c r="B217" s="8">
        <v>5322.2</v>
      </c>
    </row>
    <row r="218" spans="1:2" x14ac:dyDescent="0.35">
      <c r="A218" s="16" t="s">
        <v>603</v>
      </c>
      <c r="B218" s="8">
        <v>570.85</v>
      </c>
    </row>
    <row r="219" spans="1:2" x14ac:dyDescent="0.35">
      <c r="A219" s="16" t="s">
        <v>1038</v>
      </c>
      <c r="B219" s="8">
        <v>5462.92</v>
      </c>
    </row>
    <row r="220" spans="1:2" x14ac:dyDescent="0.35">
      <c r="A220" s="16" t="s">
        <v>958</v>
      </c>
      <c r="B220" s="8">
        <v>3815.88</v>
      </c>
    </row>
    <row r="221" spans="1:2" x14ac:dyDescent="0.35">
      <c r="A221" s="16" t="s">
        <v>3934</v>
      </c>
      <c r="B221" s="8">
        <v>2524.85</v>
      </c>
    </row>
    <row r="222" spans="1:2" x14ac:dyDescent="0.35">
      <c r="A222" s="16" t="s">
        <v>120</v>
      </c>
      <c r="B222" s="8">
        <v>6225.3099999999995</v>
      </c>
    </row>
    <row r="223" spans="1:2" x14ac:dyDescent="0.35">
      <c r="A223" s="16" t="s">
        <v>1468</v>
      </c>
      <c r="B223" s="8">
        <v>5276</v>
      </c>
    </row>
    <row r="224" spans="1:2" x14ac:dyDescent="0.35">
      <c r="A224" s="16" t="s">
        <v>994</v>
      </c>
      <c r="B224" s="8">
        <v>3538.51</v>
      </c>
    </row>
    <row r="225" spans="1:2" x14ac:dyDescent="0.35">
      <c r="A225" s="16" t="s">
        <v>435</v>
      </c>
      <c r="B225" s="8">
        <v>5166.8999999999996</v>
      </c>
    </row>
    <row r="226" spans="1:2" x14ac:dyDescent="0.35">
      <c r="A226" s="16" t="s">
        <v>671</v>
      </c>
      <c r="B226" s="8">
        <v>9121.64</v>
      </c>
    </row>
    <row r="227" spans="1:2" x14ac:dyDescent="0.35">
      <c r="A227" s="16" t="s">
        <v>410</v>
      </c>
      <c r="B227" s="8">
        <v>3108.44</v>
      </c>
    </row>
    <row r="228" spans="1:2" x14ac:dyDescent="0.35">
      <c r="A228" s="16" t="s">
        <v>1383</v>
      </c>
      <c r="B228" s="8">
        <v>1036.21</v>
      </c>
    </row>
    <row r="229" spans="1:2" x14ac:dyDescent="0.35">
      <c r="A229" s="16" t="s">
        <v>572</v>
      </c>
      <c r="B229" s="8">
        <v>8252.65</v>
      </c>
    </row>
    <row r="230" spans="1:2" x14ac:dyDescent="0.35">
      <c r="A230" s="16" t="s">
        <v>1340</v>
      </c>
      <c r="B230" s="8">
        <v>2052.5699999999997</v>
      </c>
    </row>
    <row r="231" spans="1:2" x14ac:dyDescent="0.35">
      <c r="A231" s="16" t="s">
        <v>1225</v>
      </c>
      <c r="B231" s="8">
        <v>6620.17</v>
      </c>
    </row>
    <row r="232" spans="1:2" x14ac:dyDescent="0.35">
      <c r="A232" s="16" t="s">
        <v>1041</v>
      </c>
      <c r="B232" s="8">
        <v>3835.76</v>
      </c>
    </row>
    <row r="233" spans="1:2" x14ac:dyDescent="0.35">
      <c r="A233" s="16" t="s">
        <v>1071</v>
      </c>
      <c r="B233" s="8">
        <v>4517.49</v>
      </c>
    </row>
    <row r="234" spans="1:2" x14ac:dyDescent="0.35">
      <c r="A234" s="16" t="s">
        <v>526</v>
      </c>
      <c r="B234" s="8">
        <v>5466.6900000000005</v>
      </c>
    </row>
    <row r="235" spans="1:2" x14ac:dyDescent="0.35">
      <c r="A235" s="16" t="s">
        <v>264</v>
      </c>
      <c r="B235" s="8">
        <v>1797.37</v>
      </c>
    </row>
    <row r="236" spans="1:2" x14ac:dyDescent="0.35">
      <c r="A236" s="16" t="s">
        <v>796</v>
      </c>
      <c r="B236" s="8">
        <v>1962.14</v>
      </c>
    </row>
    <row r="237" spans="1:2" x14ac:dyDescent="0.35">
      <c r="A237" s="16" t="s">
        <v>429</v>
      </c>
      <c r="B237" s="8">
        <v>1822.18</v>
      </c>
    </row>
    <row r="238" spans="1:2" x14ac:dyDescent="0.35">
      <c r="A238" s="16" t="s">
        <v>668</v>
      </c>
      <c r="B238" s="8">
        <v>8234.65</v>
      </c>
    </row>
    <row r="239" spans="1:2" x14ac:dyDescent="0.35">
      <c r="A239" s="16" t="s">
        <v>71</v>
      </c>
      <c r="B239" s="8">
        <v>5962.94</v>
      </c>
    </row>
    <row r="240" spans="1:2" x14ac:dyDescent="0.35">
      <c r="A240" s="16" t="s">
        <v>944</v>
      </c>
      <c r="B240" s="8">
        <v>3735.1200000000003</v>
      </c>
    </row>
    <row r="241" spans="1:2" x14ac:dyDescent="0.35">
      <c r="A241" s="16" t="s">
        <v>1317</v>
      </c>
      <c r="B241" s="8">
        <v>2088.3200000000002</v>
      </c>
    </row>
    <row r="242" spans="1:2" x14ac:dyDescent="0.35">
      <c r="A242" s="16" t="s">
        <v>745</v>
      </c>
      <c r="B242" s="8">
        <v>1284.3599999999999</v>
      </c>
    </row>
    <row r="243" spans="1:2" x14ac:dyDescent="0.35">
      <c r="A243" s="16" t="s">
        <v>96</v>
      </c>
      <c r="B243" s="8">
        <v>6450.9900000000007</v>
      </c>
    </row>
    <row r="244" spans="1:2" x14ac:dyDescent="0.35">
      <c r="A244" s="16" t="s">
        <v>3937</v>
      </c>
      <c r="B244" s="8">
        <v>3065</v>
      </c>
    </row>
    <row r="245" spans="1:2" x14ac:dyDescent="0.35">
      <c r="A245" s="16" t="s">
        <v>1457</v>
      </c>
      <c r="B245" s="8">
        <v>4662.49</v>
      </c>
    </row>
    <row r="246" spans="1:2" x14ac:dyDescent="0.35">
      <c r="A246" s="16" t="s">
        <v>701</v>
      </c>
      <c r="B246" s="8">
        <v>19765.099999999999</v>
      </c>
    </row>
    <row r="247" spans="1:2" x14ac:dyDescent="0.35">
      <c r="A247" s="16" t="s">
        <v>1305</v>
      </c>
      <c r="B247" s="8">
        <v>5374.58</v>
      </c>
    </row>
    <row r="248" spans="1:2" x14ac:dyDescent="0.35">
      <c r="A248" s="16" t="s">
        <v>505</v>
      </c>
      <c r="B248" s="8">
        <v>6589.7999999999993</v>
      </c>
    </row>
    <row r="249" spans="1:2" x14ac:dyDescent="0.35">
      <c r="A249" s="16" t="s">
        <v>535</v>
      </c>
      <c r="B249" s="8">
        <v>5779.53</v>
      </c>
    </row>
    <row r="250" spans="1:2" x14ac:dyDescent="0.35">
      <c r="A250" s="16" t="s">
        <v>1248</v>
      </c>
      <c r="B250" s="8">
        <v>2088.98</v>
      </c>
    </row>
    <row r="251" spans="1:2" x14ac:dyDescent="0.35">
      <c r="A251" s="16" t="s">
        <v>440</v>
      </c>
      <c r="B251" s="8">
        <v>8328.32</v>
      </c>
    </row>
    <row r="252" spans="1:2" x14ac:dyDescent="0.35">
      <c r="A252" s="16" t="s">
        <v>163</v>
      </c>
      <c r="B252" s="8">
        <v>1105.05</v>
      </c>
    </row>
    <row r="253" spans="1:2" x14ac:dyDescent="0.35">
      <c r="A253" s="16" t="s">
        <v>1155</v>
      </c>
      <c r="B253" s="8">
        <v>4162.57</v>
      </c>
    </row>
    <row r="254" spans="1:2" x14ac:dyDescent="0.35">
      <c r="A254" s="16" t="s">
        <v>1441</v>
      </c>
      <c r="B254" s="8">
        <v>1987.79</v>
      </c>
    </row>
    <row r="255" spans="1:2" x14ac:dyDescent="0.35">
      <c r="A255" s="16" t="s">
        <v>114</v>
      </c>
      <c r="B255" s="8">
        <v>2954.4599999999996</v>
      </c>
    </row>
    <row r="256" spans="1:2" x14ac:dyDescent="0.35">
      <c r="A256" s="16" t="s">
        <v>3949</v>
      </c>
      <c r="B256" s="8">
        <v>898.83999999999992</v>
      </c>
    </row>
    <row r="257" spans="1:2" x14ac:dyDescent="0.35">
      <c r="A257" s="16" t="s">
        <v>748</v>
      </c>
      <c r="B257" s="8">
        <v>6876.49</v>
      </c>
    </row>
    <row r="258" spans="1:2" x14ac:dyDescent="0.35">
      <c r="A258" s="16" t="s">
        <v>698</v>
      </c>
      <c r="B258" s="8">
        <v>2305.0500000000002</v>
      </c>
    </row>
    <row r="259" spans="1:2" x14ac:dyDescent="0.35">
      <c r="A259" s="16" t="s">
        <v>381</v>
      </c>
      <c r="B259" s="8">
        <v>2863.33</v>
      </c>
    </row>
    <row r="260" spans="1:2" x14ac:dyDescent="0.35">
      <c r="A260" s="16" t="s">
        <v>508</v>
      </c>
      <c r="B260" s="8">
        <v>2181.9699999999998</v>
      </c>
    </row>
    <row r="261" spans="1:2" x14ac:dyDescent="0.35">
      <c r="A261" s="16" t="s">
        <v>1388</v>
      </c>
      <c r="B261" s="8">
        <v>4100.76</v>
      </c>
    </row>
    <row r="262" spans="1:2" x14ac:dyDescent="0.35">
      <c r="A262" s="16" t="s">
        <v>478</v>
      </c>
      <c r="B262" s="8">
        <v>6917.9</v>
      </c>
    </row>
    <row r="263" spans="1:2" x14ac:dyDescent="0.35">
      <c r="A263" s="16" t="s">
        <v>1236</v>
      </c>
      <c r="B263" s="8">
        <v>5795.4100000000008</v>
      </c>
    </row>
    <row r="264" spans="1:2" x14ac:dyDescent="0.35">
      <c r="A264" s="16" t="s">
        <v>1399</v>
      </c>
      <c r="B264" s="8">
        <v>1413.29</v>
      </c>
    </row>
    <row r="265" spans="1:2" x14ac:dyDescent="0.35">
      <c r="A265" s="16" t="s">
        <v>1497</v>
      </c>
      <c r="B265" s="8">
        <v>5320.51</v>
      </c>
    </row>
    <row r="266" spans="1:2" x14ac:dyDescent="0.35">
      <c r="A266" s="16" t="s">
        <v>3947</v>
      </c>
      <c r="B266" s="8">
        <v>6691.1399999999994</v>
      </c>
    </row>
    <row r="267" spans="1:2" x14ac:dyDescent="0.35">
      <c r="A267" s="16" t="s">
        <v>1489</v>
      </c>
      <c r="B267" s="8">
        <v>4711.1000000000004</v>
      </c>
    </row>
    <row r="268" spans="1:2" x14ac:dyDescent="0.35">
      <c r="A268" s="16" t="s">
        <v>964</v>
      </c>
      <c r="B268" s="8">
        <v>3931.8300000000004</v>
      </c>
    </row>
    <row r="269" spans="1:2" x14ac:dyDescent="0.35">
      <c r="A269" s="16" t="s">
        <v>1277</v>
      </c>
      <c r="B269" s="8">
        <v>7536.86</v>
      </c>
    </row>
    <row r="270" spans="1:2" x14ac:dyDescent="0.35">
      <c r="A270" s="16" t="s">
        <v>825</v>
      </c>
      <c r="B270" s="8">
        <v>5023.7699999999995</v>
      </c>
    </row>
    <row r="271" spans="1:2" x14ac:dyDescent="0.35">
      <c r="A271" s="16" t="s">
        <v>198</v>
      </c>
      <c r="B271" s="8">
        <v>13237.839999999998</v>
      </c>
    </row>
    <row r="272" spans="1:2" x14ac:dyDescent="0.35">
      <c r="A272" s="16" t="s">
        <v>274</v>
      </c>
      <c r="B272" s="8">
        <v>8142.5199999999995</v>
      </c>
    </row>
    <row r="273" spans="1:2" x14ac:dyDescent="0.35">
      <c r="A273" s="16" t="s">
        <v>692</v>
      </c>
      <c r="B273" s="8">
        <v>2295.5200000000004</v>
      </c>
    </row>
    <row r="274" spans="1:2" x14ac:dyDescent="0.35">
      <c r="A274" s="16" t="s">
        <v>695</v>
      </c>
      <c r="B274" s="8">
        <v>2633.2799999999997</v>
      </c>
    </row>
    <row r="275" spans="1:2" x14ac:dyDescent="0.35">
      <c r="A275" s="16" t="s">
        <v>1260</v>
      </c>
      <c r="B275" s="8">
        <v>124.91000000000001</v>
      </c>
    </row>
    <row r="276" spans="1:2" x14ac:dyDescent="0.35">
      <c r="A276" s="16" t="s">
        <v>422</v>
      </c>
      <c r="B276" s="8">
        <v>964.99</v>
      </c>
    </row>
    <row r="277" spans="1:2" x14ac:dyDescent="0.35">
      <c r="A277" s="16" t="s">
        <v>1348</v>
      </c>
      <c r="B277" s="8">
        <v>4964.8599999999997</v>
      </c>
    </row>
    <row r="278" spans="1:2" x14ac:dyDescent="0.35">
      <c r="A278" s="16" t="s">
        <v>1394</v>
      </c>
      <c r="B278" s="8">
        <v>5762.92</v>
      </c>
    </row>
    <row r="279" spans="1:2" x14ac:dyDescent="0.35">
      <c r="A279" s="16" t="s">
        <v>55</v>
      </c>
      <c r="B279" s="8">
        <v>9521.0499999999993</v>
      </c>
    </row>
    <row r="280" spans="1:2" x14ac:dyDescent="0.35">
      <c r="A280" s="16" t="s">
        <v>967</v>
      </c>
      <c r="B280" s="8">
        <v>1233.72</v>
      </c>
    </row>
    <row r="281" spans="1:2" x14ac:dyDescent="0.35">
      <c r="A281" s="16" t="s">
        <v>843</v>
      </c>
      <c r="B281" s="8">
        <v>867.5</v>
      </c>
    </row>
    <row r="282" spans="1:2" x14ac:dyDescent="0.35">
      <c r="A282" s="16" t="s">
        <v>609</v>
      </c>
      <c r="B282" s="8">
        <v>8408.8100000000013</v>
      </c>
    </row>
    <row r="283" spans="1:2" x14ac:dyDescent="0.35">
      <c r="A283" s="16" t="s">
        <v>1314</v>
      </c>
      <c r="B283" s="8">
        <v>3501.8300000000004</v>
      </c>
    </row>
    <row r="284" spans="1:2" x14ac:dyDescent="0.35">
      <c r="A284" s="16" t="s">
        <v>807</v>
      </c>
      <c r="B284" s="8">
        <v>1658.46</v>
      </c>
    </row>
    <row r="285" spans="1:2" x14ac:dyDescent="0.35">
      <c r="A285" s="16" t="s">
        <v>884</v>
      </c>
      <c r="B285" s="8">
        <v>5458.36</v>
      </c>
    </row>
    <row r="286" spans="1:2" x14ac:dyDescent="0.35">
      <c r="A286" s="16" t="s">
        <v>220</v>
      </c>
      <c r="B286" s="8">
        <v>4211.75</v>
      </c>
    </row>
    <row r="287" spans="1:2" x14ac:dyDescent="0.35">
      <c r="A287" s="16" t="s">
        <v>1179</v>
      </c>
      <c r="B287" s="8">
        <v>9558.1200000000008</v>
      </c>
    </row>
    <row r="288" spans="1:2" x14ac:dyDescent="0.35">
      <c r="A288" s="16" t="s">
        <v>1003</v>
      </c>
      <c r="B288" s="8">
        <v>10213.65</v>
      </c>
    </row>
    <row r="289" spans="1:2" x14ac:dyDescent="0.35">
      <c r="A289" s="16" t="s">
        <v>288</v>
      </c>
      <c r="B289" s="8">
        <v>6059.52</v>
      </c>
    </row>
    <row r="290" spans="1:2" x14ac:dyDescent="0.35">
      <c r="A290" s="16" t="s">
        <v>363</v>
      </c>
      <c r="B290" s="8">
        <v>9202.02</v>
      </c>
    </row>
    <row r="291" spans="1:2" x14ac:dyDescent="0.35">
      <c r="A291" s="16" t="s">
        <v>67</v>
      </c>
      <c r="B291" s="8">
        <v>6293.5599999999995</v>
      </c>
    </row>
    <row r="292" spans="1:2" x14ac:dyDescent="0.35">
      <c r="A292" s="16" t="s">
        <v>3948</v>
      </c>
      <c r="B292" s="8">
        <v>3994.0299999999997</v>
      </c>
    </row>
    <row r="293" spans="1:2" x14ac:dyDescent="0.35">
      <c r="A293" s="16" t="s">
        <v>1438</v>
      </c>
      <c r="B293" s="8">
        <v>2744.05</v>
      </c>
    </row>
    <row r="294" spans="1:2" x14ac:dyDescent="0.35">
      <c r="A294" s="16" t="s">
        <v>775</v>
      </c>
      <c r="B294" s="8">
        <v>7971.99</v>
      </c>
    </row>
    <row r="295" spans="1:2" x14ac:dyDescent="0.35">
      <c r="A295" s="16" t="s">
        <v>787</v>
      </c>
      <c r="B295" s="8">
        <v>4521.3900000000003</v>
      </c>
    </row>
    <row r="296" spans="1:2" x14ac:dyDescent="0.35">
      <c r="A296" s="16" t="s">
        <v>597</v>
      </c>
      <c r="B296" s="8">
        <v>3867.82</v>
      </c>
    </row>
    <row r="297" spans="1:2" x14ac:dyDescent="0.35">
      <c r="A297" s="16" t="s">
        <v>110</v>
      </c>
      <c r="B297" s="8">
        <v>10116.800000000001</v>
      </c>
    </row>
    <row r="298" spans="1:2" x14ac:dyDescent="0.35">
      <c r="A298" s="16" t="s">
        <v>801</v>
      </c>
      <c r="B298" s="8">
        <v>2445.0700000000002</v>
      </c>
    </row>
    <row r="299" spans="1:2" x14ac:dyDescent="0.35">
      <c r="A299" s="16" t="s">
        <v>1329</v>
      </c>
      <c r="B299" s="8">
        <v>3681.897904761905</v>
      </c>
    </row>
    <row r="300" spans="1:2" x14ac:dyDescent="0.35">
      <c r="A300" s="16" t="s">
        <v>919</v>
      </c>
      <c r="B300" s="8">
        <v>5701.5500000000011</v>
      </c>
    </row>
    <row r="301" spans="1:2" x14ac:dyDescent="0.35">
      <c r="A301" s="16" t="s">
        <v>706</v>
      </c>
      <c r="B301" s="8">
        <v>5397.2500000000009</v>
      </c>
    </row>
    <row r="302" spans="1:2" x14ac:dyDescent="0.35">
      <c r="A302" s="16" t="s">
        <v>1280</v>
      </c>
      <c r="B302" s="8">
        <v>4602.43</v>
      </c>
    </row>
    <row r="303" spans="1:2" x14ac:dyDescent="0.35">
      <c r="A303" s="16" t="s">
        <v>988</v>
      </c>
      <c r="B303" s="8">
        <v>959.32999999999993</v>
      </c>
    </row>
    <row r="304" spans="1:2" x14ac:dyDescent="0.35">
      <c r="A304" s="16" t="s">
        <v>1128</v>
      </c>
      <c r="B304" s="8">
        <v>6327.5700000000015</v>
      </c>
    </row>
    <row r="305" spans="1:2" x14ac:dyDescent="0.35">
      <c r="A305" s="16" t="s">
        <v>1102</v>
      </c>
      <c r="B305" s="8">
        <v>2648.86</v>
      </c>
    </row>
    <row r="306" spans="1:2" x14ac:dyDescent="0.35">
      <c r="A306" s="16" t="s">
        <v>1429</v>
      </c>
      <c r="B306" s="8">
        <v>14181.439999999999</v>
      </c>
    </row>
    <row r="307" spans="1:2" x14ac:dyDescent="0.35">
      <c r="A307" s="16" t="s">
        <v>566</v>
      </c>
      <c r="B307" s="8">
        <v>1222.28</v>
      </c>
    </row>
    <row r="308" spans="1:2" x14ac:dyDescent="0.35">
      <c r="A308" s="16" t="s">
        <v>757</v>
      </c>
      <c r="B308" s="8">
        <v>6842.3990886329484</v>
      </c>
    </row>
    <row r="309" spans="1:2" x14ac:dyDescent="0.35">
      <c r="A309" s="16" t="s">
        <v>1026</v>
      </c>
      <c r="B309" s="8">
        <v>2094.38</v>
      </c>
    </row>
    <row r="310" spans="1:2" x14ac:dyDescent="0.35">
      <c r="A310" s="16" t="s">
        <v>472</v>
      </c>
      <c r="B310" s="8">
        <v>3540.7299999999996</v>
      </c>
    </row>
    <row r="311" spans="1:2" x14ac:dyDescent="0.35">
      <c r="A311" s="16" t="s">
        <v>514</v>
      </c>
      <c r="B311" s="8">
        <v>12396.250000000002</v>
      </c>
    </row>
    <row r="312" spans="1:2" x14ac:dyDescent="0.35">
      <c r="A312" s="16" t="s">
        <v>532</v>
      </c>
      <c r="B312" s="8">
        <v>2794.1000000000004</v>
      </c>
    </row>
    <row r="313" spans="1:2" x14ac:dyDescent="0.35">
      <c r="A313" s="16" t="s">
        <v>1017</v>
      </c>
      <c r="B313" s="8">
        <v>7451.57</v>
      </c>
    </row>
    <row r="314" spans="1:2" x14ac:dyDescent="0.35">
      <c r="A314" s="16" t="s">
        <v>594</v>
      </c>
      <c r="B314" s="8">
        <v>2120.75</v>
      </c>
    </row>
    <row r="315" spans="1:2" x14ac:dyDescent="0.35">
      <c r="A315" s="16" t="s">
        <v>1228</v>
      </c>
      <c r="B315" s="8">
        <v>7750.6900000000005</v>
      </c>
    </row>
    <row r="316" spans="1:2" x14ac:dyDescent="0.35">
      <c r="A316" s="16" t="s">
        <v>1176</v>
      </c>
      <c r="B316" s="8">
        <v>5073.58</v>
      </c>
    </row>
    <row r="317" spans="1:2" x14ac:dyDescent="0.35">
      <c r="A317" s="16" t="s">
        <v>647</v>
      </c>
      <c r="B317" s="8">
        <v>8955.43</v>
      </c>
    </row>
    <row r="318" spans="1:2" x14ac:dyDescent="0.35">
      <c r="A318" s="16" t="s">
        <v>778</v>
      </c>
      <c r="B318" s="8">
        <v>5074.329999999999</v>
      </c>
    </row>
    <row r="319" spans="1:2" x14ac:dyDescent="0.35">
      <c r="A319" s="16" t="s">
        <v>935</v>
      </c>
      <c r="B319" s="8">
        <v>5117.7</v>
      </c>
    </row>
    <row r="320" spans="1:2" x14ac:dyDescent="0.35">
      <c r="A320" s="16" t="s">
        <v>452</v>
      </c>
      <c r="B320" s="8">
        <v>8788.6400000000012</v>
      </c>
    </row>
    <row r="321" spans="1:2" x14ac:dyDescent="0.35">
      <c r="A321" s="16" t="s">
        <v>184</v>
      </c>
      <c r="B321" s="8">
        <v>6181.1200000000008</v>
      </c>
    </row>
    <row r="322" spans="1:2" x14ac:dyDescent="0.35">
      <c r="A322" s="16" t="s">
        <v>831</v>
      </c>
      <c r="B322" s="8">
        <v>5311.86</v>
      </c>
    </row>
    <row r="323" spans="1:2" x14ac:dyDescent="0.35">
      <c r="A323" s="16" t="s">
        <v>633</v>
      </c>
      <c r="B323" s="8">
        <v>1411.6599999999999</v>
      </c>
    </row>
    <row r="324" spans="1:2" x14ac:dyDescent="0.35">
      <c r="A324" s="16" t="s">
        <v>1265</v>
      </c>
      <c r="B324" s="8">
        <v>2771.22</v>
      </c>
    </row>
    <row r="325" spans="1:2" x14ac:dyDescent="0.35">
      <c r="A325" s="16" t="s">
        <v>1108</v>
      </c>
      <c r="B325" s="8">
        <v>6369.17</v>
      </c>
    </row>
    <row r="326" spans="1:2" x14ac:dyDescent="0.35">
      <c r="A326" s="16" t="s">
        <v>1131</v>
      </c>
      <c r="B326" s="8">
        <v>2034.6100000000001</v>
      </c>
    </row>
    <row r="327" spans="1:2" x14ac:dyDescent="0.35">
      <c r="A327" s="16" t="s">
        <v>1335</v>
      </c>
      <c r="B327" s="8">
        <v>7915.5099999999993</v>
      </c>
    </row>
    <row r="328" spans="1:2" x14ac:dyDescent="0.35">
      <c r="A328" s="16" t="s">
        <v>1483</v>
      </c>
      <c r="B328" s="8">
        <v>3123.06</v>
      </c>
    </row>
    <row r="329" spans="1:2" x14ac:dyDescent="0.35">
      <c r="A329" s="16" t="s">
        <v>3940</v>
      </c>
      <c r="B329" s="8">
        <v>9420.25</v>
      </c>
    </row>
    <row r="330" spans="1:2" x14ac:dyDescent="0.35">
      <c r="A330" s="16" t="s">
        <v>591</v>
      </c>
      <c r="B330" s="8">
        <v>7887.4400000000005</v>
      </c>
    </row>
    <row r="331" spans="1:2" x14ac:dyDescent="0.35">
      <c r="A331" s="16" t="s">
        <v>40</v>
      </c>
      <c r="B331" s="8">
        <v>4644.3</v>
      </c>
    </row>
    <row r="332" spans="1:2" x14ac:dyDescent="0.35">
      <c r="A332" s="16" t="s">
        <v>1268</v>
      </c>
      <c r="B332" s="8">
        <v>769.24</v>
      </c>
    </row>
    <row r="333" spans="1:2" x14ac:dyDescent="0.35">
      <c r="A333" s="16" t="s">
        <v>413</v>
      </c>
      <c r="B333" s="8">
        <v>5707.1400000000012</v>
      </c>
    </row>
    <row r="334" spans="1:2" x14ac:dyDescent="0.35">
      <c r="A334" s="16" t="s">
        <v>499</v>
      </c>
      <c r="B334" s="8">
        <v>7097.6</v>
      </c>
    </row>
    <row r="335" spans="1:2" x14ac:dyDescent="0.35">
      <c r="A335" s="16" t="s">
        <v>1420</v>
      </c>
      <c r="B335" s="8">
        <v>3817.4199999999996</v>
      </c>
    </row>
    <row r="336" spans="1:2" x14ac:dyDescent="0.35">
      <c r="A336" s="16" t="s">
        <v>1143</v>
      </c>
      <c r="B336" s="8">
        <v>11617.61</v>
      </c>
    </row>
    <row r="337" spans="1:2" x14ac:dyDescent="0.35">
      <c r="A337" s="16" t="s">
        <v>1088</v>
      </c>
      <c r="B337" s="8">
        <v>2912.3800000000006</v>
      </c>
    </row>
    <row r="338" spans="1:2" x14ac:dyDescent="0.35">
      <c r="A338" s="16" t="s">
        <v>405</v>
      </c>
      <c r="B338" s="8">
        <v>11057.59</v>
      </c>
    </row>
    <row r="339" spans="1:2" x14ac:dyDescent="0.35">
      <c r="A339" s="16" t="s">
        <v>1209</v>
      </c>
      <c r="B339" s="8">
        <v>3935.81</v>
      </c>
    </row>
    <row r="340" spans="1:2" x14ac:dyDescent="0.35">
      <c r="A340" s="16" t="s">
        <v>234</v>
      </c>
      <c r="B340" s="8">
        <v>8771.4500000000007</v>
      </c>
    </row>
    <row r="341" spans="1:2" x14ac:dyDescent="0.35">
      <c r="A341" s="16" t="s">
        <v>81</v>
      </c>
      <c r="B341" s="8">
        <v>4784.46</v>
      </c>
    </row>
    <row r="342" spans="1:2" x14ac:dyDescent="0.35">
      <c r="A342" s="16" t="s">
        <v>1158</v>
      </c>
      <c r="B342" s="8">
        <v>6271.08</v>
      </c>
    </row>
    <row r="343" spans="1:2" x14ac:dyDescent="0.35">
      <c r="A343" s="16" t="s">
        <v>659</v>
      </c>
      <c r="B343" s="8">
        <v>4944.07</v>
      </c>
    </row>
    <row r="344" spans="1:2" x14ac:dyDescent="0.35">
      <c r="A344" s="16" t="s">
        <v>1059</v>
      </c>
      <c r="B344" s="8">
        <v>6962.6399999999994</v>
      </c>
    </row>
    <row r="345" spans="1:2" x14ac:dyDescent="0.35">
      <c r="A345" s="16" t="s">
        <v>3938</v>
      </c>
      <c r="B345" s="8">
        <v>2616.37</v>
      </c>
    </row>
    <row r="346" spans="1:2" x14ac:dyDescent="0.35">
      <c r="A346" s="16" t="s">
        <v>739</v>
      </c>
      <c r="B346" s="8">
        <v>2793.92</v>
      </c>
    </row>
    <row r="347" spans="1:2" x14ac:dyDescent="0.35">
      <c r="A347" s="16" t="s">
        <v>579</v>
      </c>
      <c r="B347" s="8">
        <v>4945.6499999999996</v>
      </c>
    </row>
    <row r="348" spans="1:2" x14ac:dyDescent="0.35">
      <c r="A348" s="16" t="s">
        <v>569</v>
      </c>
      <c r="B348" s="8">
        <v>4488.2199999999993</v>
      </c>
    </row>
    <row r="349" spans="1:2" x14ac:dyDescent="0.35">
      <c r="A349" s="16" t="s">
        <v>443</v>
      </c>
      <c r="B349" s="8">
        <v>369.25</v>
      </c>
    </row>
    <row r="350" spans="1:2" x14ac:dyDescent="0.35">
      <c r="A350" s="16" t="s">
        <v>126</v>
      </c>
      <c r="B350" s="8">
        <v>5966.41</v>
      </c>
    </row>
    <row r="351" spans="1:2" x14ac:dyDescent="0.35">
      <c r="A351" s="16" t="s">
        <v>1134</v>
      </c>
      <c r="B351" s="8">
        <v>2760.59</v>
      </c>
    </row>
    <row r="352" spans="1:2" x14ac:dyDescent="0.35">
      <c r="A352" s="16" t="s">
        <v>3945</v>
      </c>
      <c r="B352" s="8">
        <v>1362.67</v>
      </c>
    </row>
    <row r="353" spans="1:2" x14ac:dyDescent="0.35">
      <c r="A353" s="16" t="s">
        <v>902</v>
      </c>
      <c r="B353" s="8">
        <v>4582.3500000000004</v>
      </c>
    </row>
    <row r="354" spans="1:2" x14ac:dyDescent="0.35">
      <c r="A354" s="16" t="s">
        <v>281</v>
      </c>
      <c r="B354" s="8">
        <v>1005.15</v>
      </c>
    </row>
    <row r="355" spans="1:2" x14ac:dyDescent="0.35">
      <c r="A355" s="16" t="s">
        <v>1337</v>
      </c>
      <c r="B355" s="8">
        <v>4769.84</v>
      </c>
    </row>
    <row r="356" spans="1:2" x14ac:dyDescent="0.35">
      <c r="A356" s="16" t="s">
        <v>1283</v>
      </c>
      <c r="B356" s="8">
        <v>4596.3099999999995</v>
      </c>
    </row>
    <row r="357" spans="1:2" x14ac:dyDescent="0.35">
      <c r="A357" s="16" t="s">
        <v>1363</v>
      </c>
      <c r="B357" s="8">
        <v>361.03</v>
      </c>
    </row>
    <row r="358" spans="1:2" x14ac:dyDescent="0.35">
      <c r="A358" s="16" t="s">
        <v>1326</v>
      </c>
      <c r="B358" s="8">
        <v>3705.37</v>
      </c>
    </row>
    <row r="359" spans="1:2" x14ac:dyDescent="0.35">
      <c r="A359" s="16" t="s">
        <v>449</v>
      </c>
      <c r="B359" s="8">
        <v>3990.79</v>
      </c>
    </row>
    <row r="360" spans="1:2" x14ac:dyDescent="0.35">
      <c r="A360" s="16" t="s">
        <v>1035</v>
      </c>
      <c r="B360" s="8">
        <v>4715.7699999999995</v>
      </c>
    </row>
    <row r="361" spans="1:2" x14ac:dyDescent="0.35">
      <c r="A361" s="16" t="s">
        <v>244</v>
      </c>
      <c r="B361" s="8">
        <v>5541.29</v>
      </c>
    </row>
    <row r="362" spans="1:2" x14ac:dyDescent="0.35">
      <c r="A362" s="16" t="s">
        <v>231</v>
      </c>
      <c r="B362" s="8">
        <v>1736.4</v>
      </c>
    </row>
    <row r="363" spans="1:2" x14ac:dyDescent="0.35">
      <c r="A363" s="16" t="s">
        <v>763</v>
      </c>
      <c r="B363" s="8">
        <v>7593.75</v>
      </c>
    </row>
    <row r="364" spans="1:2" x14ac:dyDescent="0.35">
      <c r="A364" s="16" t="s">
        <v>1050</v>
      </c>
      <c r="B364" s="8">
        <v>2313.2799999999997</v>
      </c>
    </row>
    <row r="365" spans="1:2" x14ac:dyDescent="0.35">
      <c r="A365" s="16" t="s">
        <v>44</v>
      </c>
      <c r="B365" s="8">
        <v>5001.6900000000005</v>
      </c>
    </row>
    <row r="366" spans="1:2" x14ac:dyDescent="0.35">
      <c r="A366" s="16" t="s">
        <v>772</v>
      </c>
      <c r="B366" s="8">
        <v>2852.5</v>
      </c>
    </row>
    <row r="367" spans="1:2" x14ac:dyDescent="0.35">
      <c r="A367" s="16" t="s">
        <v>1114</v>
      </c>
      <c r="B367" s="8">
        <v>4111.59</v>
      </c>
    </row>
    <row r="368" spans="1:2" x14ac:dyDescent="0.35">
      <c r="A368" s="16" t="s">
        <v>271</v>
      </c>
      <c r="B368" s="8">
        <v>7771.0100000000011</v>
      </c>
    </row>
    <row r="369" spans="1:2" x14ac:dyDescent="0.35">
      <c r="A369" s="16" t="s">
        <v>59</v>
      </c>
      <c r="B369" s="8">
        <v>15286.46</v>
      </c>
    </row>
    <row r="370" spans="1:2" x14ac:dyDescent="0.35">
      <c r="A370" s="16" t="s">
        <v>742</v>
      </c>
      <c r="B370" s="8">
        <v>9028.11</v>
      </c>
    </row>
    <row r="371" spans="1:2" x14ac:dyDescent="0.35">
      <c r="A371" s="16" t="s">
        <v>582</v>
      </c>
      <c r="B371" s="8">
        <v>5975.14</v>
      </c>
    </row>
    <row r="372" spans="1:2" x14ac:dyDescent="0.35">
      <c r="A372" s="16" t="s">
        <v>784</v>
      </c>
      <c r="B372" s="8">
        <v>6892.0019138276557</v>
      </c>
    </row>
    <row r="373" spans="1:2" x14ac:dyDescent="0.35">
      <c r="A373" s="16" t="s">
        <v>316</v>
      </c>
      <c r="B373" s="8">
        <v>1092.74</v>
      </c>
    </row>
    <row r="374" spans="1:2" x14ac:dyDescent="0.35">
      <c r="A374" s="16" t="s">
        <v>1023</v>
      </c>
      <c r="B374" s="8">
        <v>5049.63</v>
      </c>
    </row>
    <row r="375" spans="1:2" x14ac:dyDescent="0.35">
      <c r="A375" s="16" t="s">
        <v>544</v>
      </c>
      <c r="B375" s="8">
        <v>824.83999999999992</v>
      </c>
    </row>
    <row r="376" spans="1:2" x14ac:dyDescent="0.35">
      <c r="A376" s="16" t="s">
        <v>455</v>
      </c>
      <c r="B376" s="8">
        <v>2083.94</v>
      </c>
    </row>
    <row r="377" spans="1:2" x14ac:dyDescent="0.35">
      <c r="A377" s="16" t="s">
        <v>502</v>
      </c>
      <c r="B377" s="8">
        <v>8360.1500000000015</v>
      </c>
    </row>
    <row r="378" spans="1:2" x14ac:dyDescent="0.35">
      <c r="A378" s="16" t="s">
        <v>466</v>
      </c>
      <c r="B378" s="8">
        <v>3373.41</v>
      </c>
    </row>
    <row r="379" spans="1:2" x14ac:dyDescent="0.35">
      <c r="A379" s="16" t="s">
        <v>1402</v>
      </c>
      <c r="B379" s="8">
        <v>6863.5500000000011</v>
      </c>
    </row>
    <row r="380" spans="1:2" x14ac:dyDescent="0.35">
      <c r="A380" s="16" t="s">
        <v>3935</v>
      </c>
      <c r="B380" s="8">
        <v>6173.3799999999992</v>
      </c>
    </row>
    <row r="381" spans="1:2" x14ac:dyDescent="0.35">
      <c r="A381" s="16" t="s">
        <v>517</v>
      </c>
      <c r="B381" s="8">
        <v>1780.3200000000002</v>
      </c>
    </row>
    <row r="382" spans="1:2" x14ac:dyDescent="0.35">
      <c r="A382" s="16" t="s">
        <v>1435</v>
      </c>
      <c r="B382" s="8">
        <v>4609.93</v>
      </c>
    </row>
    <row r="383" spans="1:2" x14ac:dyDescent="0.35">
      <c r="A383" s="16" t="s">
        <v>1512</v>
      </c>
      <c r="B383" s="8">
        <v>5914.6999999999989</v>
      </c>
    </row>
    <row r="384" spans="1:2" x14ac:dyDescent="0.35">
      <c r="A384" s="16" t="s">
        <v>136</v>
      </c>
      <c r="B384" s="8">
        <v>4078.5899999999997</v>
      </c>
    </row>
    <row r="385" spans="1:2" x14ac:dyDescent="0.35">
      <c r="A385" s="16" t="s">
        <v>1293</v>
      </c>
      <c r="B385" s="8">
        <v>3018.2400000000002</v>
      </c>
    </row>
    <row r="386" spans="1:2" x14ac:dyDescent="0.35">
      <c r="A386" s="16" t="s">
        <v>1014</v>
      </c>
      <c r="B386" s="8">
        <v>9743.9599999999991</v>
      </c>
    </row>
    <row r="387" spans="1:2" x14ac:dyDescent="0.35">
      <c r="A387" s="16" t="s">
        <v>268</v>
      </c>
      <c r="B387" s="8">
        <v>5471.57</v>
      </c>
    </row>
    <row r="388" spans="1:2" x14ac:dyDescent="0.35">
      <c r="A388" s="16" t="s">
        <v>78</v>
      </c>
      <c r="B388" s="8">
        <v>2122.4699999999998</v>
      </c>
    </row>
    <row r="389" spans="1:2" x14ac:dyDescent="0.35">
      <c r="A389" s="16" t="s">
        <v>487</v>
      </c>
      <c r="B389" s="8">
        <v>12251.99</v>
      </c>
    </row>
    <row r="390" spans="1:2" x14ac:dyDescent="0.35">
      <c r="A390" s="16" t="s">
        <v>913</v>
      </c>
      <c r="B390" s="8">
        <v>3582.95</v>
      </c>
    </row>
    <row r="391" spans="1:2" x14ac:dyDescent="0.35">
      <c r="A391" s="16" t="s">
        <v>300</v>
      </c>
      <c r="B391" s="8">
        <v>4201.1099999999997</v>
      </c>
    </row>
    <row r="392" spans="1:2" x14ac:dyDescent="0.35">
      <c r="A392" s="16" t="s">
        <v>458</v>
      </c>
      <c r="B392" s="8">
        <v>1843.0299999999997</v>
      </c>
    </row>
    <row r="393" spans="1:2" x14ac:dyDescent="0.35">
      <c r="A393" s="16" t="s">
        <v>712</v>
      </c>
      <c r="B393" s="8">
        <v>6109.3500000000013</v>
      </c>
    </row>
    <row r="394" spans="1:2" x14ac:dyDescent="0.35">
      <c r="A394" s="16" t="s">
        <v>982</v>
      </c>
      <c r="B394" s="8">
        <v>3057.64</v>
      </c>
    </row>
    <row r="395" spans="1:2" x14ac:dyDescent="0.35">
      <c r="A395" s="16" t="s">
        <v>323</v>
      </c>
      <c r="B395" s="8">
        <v>7130.1100000000006</v>
      </c>
    </row>
    <row r="396" spans="1:2" x14ac:dyDescent="0.35">
      <c r="A396" s="16" t="s">
        <v>3936</v>
      </c>
      <c r="B396" s="8">
        <v>8741.11</v>
      </c>
    </row>
    <row r="397" spans="1:2" x14ac:dyDescent="0.35">
      <c r="A397" s="16" t="s">
        <v>1011</v>
      </c>
      <c r="B397" s="8">
        <v>4519.95</v>
      </c>
    </row>
    <row r="398" spans="1:2" x14ac:dyDescent="0.35">
      <c r="A398" s="16" t="s">
        <v>949</v>
      </c>
      <c r="B398" s="8">
        <v>5282.7</v>
      </c>
    </row>
    <row r="399" spans="1:2" x14ac:dyDescent="0.35">
      <c r="A399" s="16" t="s">
        <v>677</v>
      </c>
      <c r="B399" s="8">
        <v>10418.989999999998</v>
      </c>
    </row>
    <row r="400" spans="1:2" x14ac:dyDescent="0.35">
      <c r="A400" s="16" t="s">
        <v>662</v>
      </c>
      <c r="B400" s="8">
        <v>2089.1800000000003</v>
      </c>
    </row>
    <row r="401" spans="1:2" x14ac:dyDescent="0.35">
      <c r="A401" s="16" t="s">
        <v>1414</v>
      </c>
      <c r="B401" s="8">
        <v>1990.09</v>
      </c>
    </row>
    <row r="402" spans="1:2" x14ac:dyDescent="0.35">
      <c r="A402" s="16" t="s">
        <v>248</v>
      </c>
      <c r="B402" s="8">
        <v>5800.9800000000005</v>
      </c>
    </row>
    <row r="403" spans="1:2" x14ac:dyDescent="0.35">
      <c r="A403" s="16" t="s">
        <v>819</v>
      </c>
      <c r="B403" s="8">
        <v>1679.8</v>
      </c>
    </row>
    <row r="404" spans="1:2" x14ac:dyDescent="0.35">
      <c r="A404" s="16" t="s">
        <v>390</v>
      </c>
      <c r="B404" s="8">
        <v>2739.51</v>
      </c>
    </row>
    <row r="405" spans="1:2" x14ac:dyDescent="0.35">
      <c r="A405" s="16" t="s">
        <v>938</v>
      </c>
      <c r="B405" s="8">
        <v>4088.76</v>
      </c>
    </row>
    <row r="406" spans="1:2" x14ac:dyDescent="0.35">
      <c r="A406" s="16" t="s">
        <v>1062</v>
      </c>
      <c r="B406" s="8">
        <v>8342.9500000000007</v>
      </c>
    </row>
    <row r="407" spans="1:2" x14ac:dyDescent="0.35">
      <c r="A407" s="16" t="s">
        <v>1093</v>
      </c>
      <c r="B407" s="8">
        <v>2607.0299999999997</v>
      </c>
    </row>
    <row r="408" spans="1:2" x14ac:dyDescent="0.35">
      <c r="A408" s="16" t="s">
        <v>1408</v>
      </c>
      <c r="B408" s="8">
        <v>3729.3700000000003</v>
      </c>
    </row>
    <row r="409" spans="1:2" x14ac:dyDescent="0.35">
      <c r="A409" s="16" t="s">
        <v>857</v>
      </c>
      <c r="B409" s="8">
        <v>2388.9500000000003</v>
      </c>
    </row>
    <row r="410" spans="1:2" x14ac:dyDescent="0.35">
      <c r="A410" s="16" t="s">
        <v>335</v>
      </c>
      <c r="B410" s="8">
        <v>7587.420000000001</v>
      </c>
    </row>
    <row r="411" spans="1:2" x14ac:dyDescent="0.35">
      <c r="A411" s="16" t="s">
        <v>1000</v>
      </c>
      <c r="B411" s="8">
        <v>239.32</v>
      </c>
    </row>
    <row r="412" spans="1:2" x14ac:dyDescent="0.35">
      <c r="A412" s="16" t="s">
        <v>1308</v>
      </c>
      <c r="B412" s="8">
        <v>3568.03</v>
      </c>
    </row>
    <row r="413" spans="1:2" x14ac:dyDescent="0.35">
      <c r="A413" s="16" t="s">
        <v>1471</v>
      </c>
      <c r="B413" s="8">
        <v>15218.69</v>
      </c>
    </row>
    <row r="414" spans="1:2" x14ac:dyDescent="0.35">
      <c r="A414" s="16" t="s">
        <v>653</v>
      </c>
      <c r="B414" s="8">
        <v>4790.5499999999993</v>
      </c>
    </row>
    <row r="415" spans="1:2" x14ac:dyDescent="0.35">
      <c r="A415" s="16" t="s">
        <v>860</v>
      </c>
      <c r="B415" s="8">
        <v>1210.6299999999999</v>
      </c>
    </row>
    <row r="416" spans="1:2" x14ac:dyDescent="0.35">
      <c r="A416" s="16" t="s">
        <v>1506</v>
      </c>
      <c r="B416" s="8">
        <v>9978.41</v>
      </c>
    </row>
    <row r="417" spans="1:2" x14ac:dyDescent="0.35">
      <c r="A417" s="16" t="s">
        <v>188</v>
      </c>
      <c r="B417" s="8">
        <v>13677.73</v>
      </c>
    </row>
    <row r="418" spans="1:2" x14ac:dyDescent="0.35">
      <c r="A418" s="16" t="s">
        <v>354</v>
      </c>
      <c r="B418" s="8">
        <v>801.47</v>
      </c>
    </row>
    <row r="419" spans="1:2" x14ac:dyDescent="0.35">
      <c r="A419" s="16" t="s">
        <v>1254</v>
      </c>
      <c r="B419" s="8">
        <v>8576.9599999999991</v>
      </c>
    </row>
    <row r="420" spans="1:2" x14ac:dyDescent="0.35">
      <c r="A420" s="16" t="s">
        <v>813</v>
      </c>
      <c r="B420" s="8">
        <v>2578.19</v>
      </c>
    </row>
    <row r="421" spans="1:2" x14ac:dyDescent="0.35">
      <c r="A421" s="16" t="s">
        <v>123</v>
      </c>
      <c r="B421" s="8">
        <v>8148.91</v>
      </c>
    </row>
    <row r="422" spans="1:2" x14ac:dyDescent="0.35">
      <c r="A422" s="16" t="s">
        <v>1486</v>
      </c>
      <c r="B422" s="8">
        <v>3926.3</v>
      </c>
    </row>
    <row r="423" spans="1:2" x14ac:dyDescent="0.35">
      <c r="A423" s="16" t="s">
        <v>520</v>
      </c>
      <c r="B423" s="8">
        <v>302.72999999999996</v>
      </c>
    </row>
    <row r="424" spans="1:2" x14ac:dyDescent="0.35">
      <c r="A424" s="16" t="s">
        <v>461</v>
      </c>
      <c r="B424" s="8">
        <v>6607.9500000000007</v>
      </c>
    </row>
    <row r="425" spans="1:2" x14ac:dyDescent="0.35">
      <c r="A425" s="16" t="s">
        <v>1263</v>
      </c>
      <c r="B425" s="8">
        <v>1228.8300000000002</v>
      </c>
    </row>
    <row r="426" spans="1:2" x14ac:dyDescent="0.35">
      <c r="A426" s="16" t="s">
        <v>1372</v>
      </c>
      <c r="B426" s="8">
        <v>3098.1799999999994</v>
      </c>
    </row>
    <row r="427" spans="1:2" x14ac:dyDescent="0.35">
      <c r="A427" s="16" t="s">
        <v>863</v>
      </c>
      <c r="B427" s="8">
        <v>6850.92</v>
      </c>
    </row>
    <row r="428" spans="1:2" x14ac:dyDescent="0.35">
      <c r="A428" s="16" t="s">
        <v>1360</v>
      </c>
      <c r="B428" s="8">
        <v>3659.7200000000003</v>
      </c>
    </row>
    <row r="429" spans="1:2" x14ac:dyDescent="0.35">
      <c r="A429" s="16" t="s">
        <v>195</v>
      </c>
      <c r="B429" s="8">
        <v>8156.72</v>
      </c>
    </row>
    <row r="430" spans="1:2" x14ac:dyDescent="0.35">
      <c r="A430" s="16" t="s">
        <v>1332</v>
      </c>
      <c r="B430" s="8">
        <v>4481.3</v>
      </c>
    </row>
    <row r="431" spans="1:2" x14ac:dyDescent="0.35">
      <c r="A431" s="16" t="s">
        <v>3932</v>
      </c>
      <c r="B431" s="8">
        <v>2942.5</v>
      </c>
    </row>
    <row r="432" spans="1:2" x14ac:dyDescent="0.35">
      <c r="A432" s="16" t="s">
        <v>344</v>
      </c>
      <c r="B432" s="8">
        <v>10251.1</v>
      </c>
    </row>
    <row r="433" spans="1:2" x14ac:dyDescent="0.35">
      <c r="A433" s="16" t="s">
        <v>1170</v>
      </c>
      <c r="B433" s="8">
        <v>9277.69</v>
      </c>
    </row>
    <row r="434" spans="1:2" x14ac:dyDescent="0.35">
      <c r="A434" s="16" t="s">
        <v>1463</v>
      </c>
      <c r="B434" s="8">
        <v>1984.61</v>
      </c>
    </row>
    <row r="435" spans="1:2" x14ac:dyDescent="0.35">
      <c r="A435" s="16" t="s">
        <v>1076</v>
      </c>
      <c r="B435" s="8">
        <v>9849.7121604010026</v>
      </c>
    </row>
    <row r="436" spans="1:2" x14ac:dyDescent="0.35">
      <c r="A436" s="16" t="s">
        <v>961</v>
      </c>
      <c r="B436" s="8">
        <v>4015.29</v>
      </c>
    </row>
    <row r="437" spans="1:2" x14ac:dyDescent="0.35">
      <c r="A437" s="16" t="s">
        <v>496</v>
      </c>
      <c r="B437" s="8">
        <v>364.85</v>
      </c>
    </row>
    <row r="438" spans="1:2" x14ac:dyDescent="0.35">
      <c r="A438" s="16" t="s">
        <v>932</v>
      </c>
      <c r="B438" s="8">
        <v>4702.08</v>
      </c>
    </row>
    <row r="439" spans="1:2" x14ac:dyDescent="0.35">
      <c r="A439" s="16" t="s">
        <v>872</v>
      </c>
      <c r="B439" s="8">
        <v>6540.0199999999995</v>
      </c>
    </row>
    <row r="440" spans="1:2" x14ac:dyDescent="0.35">
      <c r="A440" s="16" t="s">
        <v>1099</v>
      </c>
      <c r="B440" s="8">
        <v>2054.94</v>
      </c>
    </row>
    <row r="441" spans="1:2" x14ac:dyDescent="0.35">
      <c r="A441" s="16" t="s">
        <v>553</v>
      </c>
      <c r="B441" s="8">
        <v>2118.1799999999998</v>
      </c>
    </row>
    <row r="442" spans="1:2" x14ac:dyDescent="0.35">
      <c r="A442" s="16" t="s">
        <v>689</v>
      </c>
      <c r="B442" s="8">
        <v>4170.0999999999995</v>
      </c>
    </row>
    <row r="443" spans="1:2" x14ac:dyDescent="0.35">
      <c r="A443" s="16" t="s">
        <v>754</v>
      </c>
      <c r="B443" s="8">
        <v>3901.84</v>
      </c>
    </row>
    <row r="444" spans="1:2" x14ac:dyDescent="0.35">
      <c r="A444" s="16" t="s">
        <v>357</v>
      </c>
      <c r="B444" s="8">
        <v>5987.8799999999992</v>
      </c>
    </row>
    <row r="445" spans="1:2" x14ac:dyDescent="0.35">
      <c r="A445" s="16" t="s">
        <v>683</v>
      </c>
      <c r="B445" s="8">
        <v>5282.1519138276544</v>
      </c>
    </row>
    <row r="446" spans="1:2" x14ac:dyDescent="0.35">
      <c r="A446" s="16" t="s">
        <v>1320</v>
      </c>
      <c r="B446" s="8">
        <v>5286.8099999999995</v>
      </c>
    </row>
    <row r="447" spans="1:2" x14ac:dyDescent="0.35">
      <c r="A447" s="16" t="s">
        <v>432</v>
      </c>
      <c r="B447" s="8">
        <v>5137.8900000000003</v>
      </c>
    </row>
    <row r="448" spans="1:2" x14ac:dyDescent="0.35">
      <c r="A448" s="16" t="s">
        <v>1185</v>
      </c>
      <c r="B448" s="8">
        <v>2763.5</v>
      </c>
    </row>
    <row r="449" spans="1:2" x14ac:dyDescent="0.35">
      <c r="A449" s="16" t="s">
        <v>3939</v>
      </c>
      <c r="B449" s="8">
        <v>1678.3999999999999</v>
      </c>
    </row>
    <row r="450" spans="1:2" x14ac:dyDescent="0.35">
      <c r="A450" s="16" t="s">
        <v>1342</v>
      </c>
      <c r="B450" s="8">
        <v>2739.3</v>
      </c>
    </row>
    <row r="451" spans="1:2" x14ac:dyDescent="0.35">
      <c r="A451" s="16" t="s">
        <v>727</v>
      </c>
      <c r="B451" s="8">
        <v>5363.84</v>
      </c>
    </row>
    <row r="452" spans="1:2" x14ac:dyDescent="0.35">
      <c r="A452" s="16" t="s">
        <v>1167</v>
      </c>
      <c r="B452" s="8">
        <v>5463.97</v>
      </c>
    </row>
    <row r="453" spans="1:2" x14ac:dyDescent="0.35">
      <c r="A453" s="16" t="s">
        <v>1032</v>
      </c>
      <c r="B453" s="8">
        <v>5614.1399999999994</v>
      </c>
    </row>
    <row r="454" spans="1:2" x14ac:dyDescent="0.35">
      <c r="A454" s="16" t="s">
        <v>564</v>
      </c>
      <c r="B454" s="8">
        <v>4138.9299999999994</v>
      </c>
    </row>
    <row r="455" spans="1:2" x14ac:dyDescent="0.35">
      <c r="A455" s="16" t="s">
        <v>1231</v>
      </c>
      <c r="B455" s="8">
        <v>7293.2100000000009</v>
      </c>
    </row>
    <row r="456" spans="1:2" x14ac:dyDescent="0.35">
      <c r="A456" s="16" t="s">
        <v>490</v>
      </c>
      <c r="B456" s="8">
        <v>9994.7862303023685</v>
      </c>
    </row>
    <row r="457" spans="1:2" x14ac:dyDescent="0.35">
      <c r="A457" s="16" t="s">
        <v>1323</v>
      </c>
      <c r="B457" s="8">
        <v>8592.4100000000017</v>
      </c>
    </row>
    <row r="458" spans="1:2" x14ac:dyDescent="0.35">
      <c r="A458" s="16" t="s">
        <v>139</v>
      </c>
      <c r="B458" s="8">
        <v>4731.7</v>
      </c>
    </row>
    <row r="459" spans="1:2" x14ac:dyDescent="0.35">
      <c r="A459" s="16" t="s">
        <v>561</v>
      </c>
      <c r="B459" s="8">
        <v>2368.46</v>
      </c>
    </row>
    <row r="460" spans="1:2" x14ac:dyDescent="0.35">
      <c r="A460" s="16" t="s">
        <v>294</v>
      </c>
      <c r="B460" s="8">
        <v>1563.9500000000003</v>
      </c>
    </row>
    <row r="461" spans="1:2" x14ac:dyDescent="0.35">
      <c r="A461" s="16" t="s">
        <v>656</v>
      </c>
      <c r="B461" s="8">
        <v>3218.96</v>
      </c>
    </row>
    <row r="462" spans="1:2" x14ac:dyDescent="0.35">
      <c r="A462" s="16" t="s">
        <v>985</v>
      </c>
      <c r="B462" s="8">
        <v>5031.84</v>
      </c>
    </row>
    <row r="463" spans="1:2" x14ac:dyDescent="0.35">
      <c r="A463" s="16" t="s">
        <v>1191</v>
      </c>
      <c r="B463" s="8">
        <v>1812.4099999999999</v>
      </c>
    </row>
    <row r="464" spans="1:2" x14ac:dyDescent="0.35">
      <c r="A464" s="16" t="s">
        <v>733</v>
      </c>
      <c r="B464" s="8">
        <v>2666.0499999999997</v>
      </c>
    </row>
    <row r="465" spans="1:2" x14ac:dyDescent="0.35">
      <c r="A465" s="16" t="s">
        <v>730</v>
      </c>
      <c r="B465" s="8">
        <v>4195.38</v>
      </c>
    </row>
    <row r="466" spans="1:2" x14ac:dyDescent="0.35">
      <c r="A466" s="16" t="s">
        <v>1194</v>
      </c>
      <c r="B466" s="8">
        <v>10101.92</v>
      </c>
    </row>
    <row r="467" spans="1:2" x14ac:dyDescent="0.35">
      <c r="A467" s="16" t="s">
        <v>181</v>
      </c>
      <c r="B467" s="8">
        <v>6597.8</v>
      </c>
    </row>
    <row r="468" spans="1:2" x14ac:dyDescent="0.35">
      <c r="A468" s="16" t="s">
        <v>309</v>
      </c>
      <c r="B468" s="8">
        <v>1954.04</v>
      </c>
    </row>
    <row r="469" spans="1:2" x14ac:dyDescent="0.35">
      <c r="A469" s="16" t="s">
        <v>618</v>
      </c>
      <c r="B469" s="8">
        <v>4030.1400000000003</v>
      </c>
    </row>
    <row r="470" spans="1:2" x14ac:dyDescent="0.35">
      <c r="A470" s="16" t="s">
        <v>896</v>
      </c>
      <c r="B470" s="8">
        <v>3417.41</v>
      </c>
    </row>
    <row r="471" spans="1:2" x14ac:dyDescent="0.35">
      <c r="A471" s="16" t="s">
        <v>257</v>
      </c>
      <c r="B471" s="8">
        <v>10851.21</v>
      </c>
    </row>
    <row r="472" spans="1:2" x14ac:dyDescent="0.35">
      <c r="A472" s="16" t="s">
        <v>148</v>
      </c>
      <c r="B472" s="8">
        <v>8895.42</v>
      </c>
    </row>
    <row r="473" spans="1:2" x14ac:dyDescent="0.35">
      <c r="A473" s="16" t="s">
        <v>1509</v>
      </c>
      <c r="B473" s="8">
        <v>919.01</v>
      </c>
    </row>
    <row r="474" spans="1:2" x14ac:dyDescent="0.35">
      <c r="A474" s="16" t="s">
        <v>835</v>
      </c>
      <c r="B474" s="8">
        <v>2772.02</v>
      </c>
    </row>
    <row r="475" spans="1:2" x14ac:dyDescent="0.35">
      <c r="A475" s="16" t="s">
        <v>929</v>
      </c>
      <c r="B475" s="8">
        <v>6621.36</v>
      </c>
    </row>
    <row r="476" spans="1:2" x14ac:dyDescent="0.35">
      <c r="A476" s="16" t="s">
        <v>372</v>
      </c>
      <c r="B476" s="8">
        <v>12153.83</v>
      </c>
    </row>
    <row r="477" spans="1:2" x14ac:dyDescent="0.35">
      <c r="A477" s="16" t="s">
        <v>393</v>
      </c>
      <c r="B477" s="8">
        <v>7852.23</v>
      </c>
    </row>
    <row r="478" spans="1:2" x14ac:dyDescent="0.35">
      <c r="A478" s="16" t="s">
        <v>1271</v>
      </c>
      <c r="B478" s="8">
        <v>2602.0299999999997</v>
      </c>
    </row>
    <row r="479" spans="1:2" x14ac:dyDescent="0.35">
      <c r="A479" s="16" t="s">
        <v>793</v>
      </c>
      <c r="B479" s="8">
        <v>11788.289999999999</v>
      </c>
    </row>
    <row r="480" spans="1:2" x14ac:dyDescent="0.35">
      <c r="A480" s="16" t="s">
        <v>1385</v>
      </c>
      <c r="B480" s="8">
        <v>6651.3200000000006</v>
      </c>
    </row>
    <row r="481" spans="1:2" x14ac:dyDescent="0.35">
      <c r="A481" s="16" t="s">
        <v>846</v>
      </c>
      <c r="B481" s="8">
        <v>7762.1</v>
      </c>
    </row>
    <row r="482" spans="1:2" x14ac:dyDescent="0.35">
      <c r="A482" s="16" t="s">
        <v>790</v>
      </c>
      <c r="B482" s="8">
        <v>3480.05</v>
      </c>
    </row>
    <row r="483" spans="1:2" x14ac:dyDescent="0.35">
      <c r="A483" s="16" t="s">
        <v>1020</v>
      </c>
      <c r="B483" s="8">
        <v>2108.62</v>
      </c>
    </row>
    <row r="484" spans="1:2" x14ac:dyDescent="0.35">
      <c r="A484" s="16" t="s">
        <v>638</v>
      </c>
      <c r="B484" s="8">
        <v>8562.69</v>
      </c>
    </row>
    <row r="485" spans="1:2" x14ac:dyDescent="0.35">
      <c r="A485" s="16" t="s">
        <v>201</v>
      </c>
      <c r="B485" s="8">
        <v>8295.9</v>
      </c>
    </row>
    <row r="486" spans="1:2" x14ac:dyDescent="0.35">
      <c r="A486" s="16" t="s">
        <v>751</v>
      </c>
      <c r="B486" s="8">
        <v>3698.77</v>
      </c>
    </row>
    <row r="487" spans="1:2" x14ac:dyDescent="0.35">
      <c r="A487" s="16" t="s">
        <v>585</v>
      </c>
      <c r="B487" s="8">
        <v>1299.96</v>
      </c>
    </row>
    <row r="488" spans="1:2" x14ac:dyDescent="0.35">
      <c r="A488" s="16" t="s">
        <v>1369</v>
      </c>
      <c r="B488" s="8">
        <v>3112.2199999999993</v>
      </c>
    </row>
    <row r="489" spans="1:2" x14ac:dyDescent="0.35">
      <c r="A489" s="16" t="s">
        <v>760</v>
      </c>
      <c r="B489" s="8">
        <v>4629.62</v>
      </c>
    </row>
    <row r="490" spans="1:2" x14ac:dyDescent="0.35">
      <c r="A490" s="16" t="s">
        <v>766</v>
      </c>
      <c r="B490" s="8">
        <v>4664.5999999999995</v>
      </c>
    </row>
    <row r="491" spans="1:2" x14ac:dyDescent="0.35">
      <c r="A491" s="16" t="s">
        <v>159</v>
      </c>
      <c r="B491" s="8">
        <v>4730.0200000000004</v>
      </c>
    </row>
    <row r="492" spans="1:2" x14ac:dyDescent="0.35">
      <c r="A492" s="16" t="s">
        <v>979</v>
      </c>
      <c r="B492" s="8">
        <v>782.95</v>
      </c>
    </row>
    <row r="493" spans="1:2" x14ac:dyDescent="0.35">
      <c r="A493" s="16" t="s">
        <v>1480</v>
      </c>
      <c r="B493" s="8">
        <v>1717.78</v>
      </c>
    </row>
    <row r="494" spans="1:2" x14ac:dyDescent="0.35">
      <c r="A494" s="16" t="s">
        <v>3971</v>
      </c>
      <c r="B494" s="8">
        <v>2556258.3218530845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02B78-7FBF-4E1E-B7AC-3475DB036EE6}">
  <dimension ref="A3:E8"/>
  <sheetViews>
    <sheetView workbookViewId="0">
      <selection activeCell="B3" sqref="B3:B7"/>
    </sheetView>
  </sheetViews>
  <sheetFormatPr defaultRowHeight="14.5" x14ac:dyDescent="0.35"/>
  <cols>
    <col min="1" max="1" width="12.36328125" bestFit="1" customWidth="1"/>
    <col min="2" max="2" width="15.90625" bestFit="1" customWidth="1"/>
  </cols>
  <sheetData>
    <row r="3" spans="1:5" x14ac:dyDescent="0.35">
      <c r="A3" s="15" t="s">
        <v>1728</v>
      </c>
      <c r="B3" t="s">
        <v>3984</v>
      </c>
      <c r="E3" t="s">
        <v>3985</v>
      </c>
    </row>
    <row r="4" spans="1:5" x14ac:dyDescent="0.35">
      <c r="A4" s="16" t="s">
        <v>1732</v>
      </c>
      <c r="B4">
        <v>6</v>
      </c>
    </row>
    <row r="5" spans="1:5" x14ac:dyDescent="0.35">
      <c r="A5" s="16" t="s">
        <v>1737</v>
      </c>
      <c r="B5">
        <v>6</v>
      </c>
    </row>
    <row r="6" spans="1:5" x14ac:dyDescent="0.35">
      <c r="A6" s="16" t="s">
        <v>1741</v>
      </c>
      <c r="B6">
        <v>6</v>
      </c>
    </row>
    <row r="7" spans="1:5" x14ac:dyDescent="0.35">
      <c r="A7" s="16" t="s">
        <v>1762</v>
      </c>
      <c r="B7">
        <v>2</v>
      </c>
    </row>
    <row r="8" spans="1:5" x14ac:dyDescent="0.35">
      <c r="A8" s="16" t="s">
        <v>3971</v>
      </c>
      <c r="B8">
        <v>20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94375-6972-448E-8DE2-C71CFA8E407D}">
  <dimension ref="A3:C24"/>
  <sheetViews>
    <sheetView workbookViewId="0">
      <selection activeCell="M19" sqref="M19"/>
    </sheetView>
  </sheetViews>
  <sheetFormatPr defaultRowHeight="14.5" x14ac:dyDescent="0.35"/>
  <cols>
    <col min="1" max="1" width="30.1796875" bestFit="1" customWidth="1"/>
    <col min="2" max="2" width="16.1796875" bestFit="1" customWidth="1"/>
    <col min="3" max="3" width="12.08984375" bestFit="1" customWidth="1"/>
  </cols>
  <sheetData>
    <row r="3" spans="1:3" x14ac:dyDescent="0.35">
      <c r="A3" s="15" t="s">
        <v>4035</v>
      </c>
      <c r="B3" t="s">
        <v>4036</v>
      </c>
      <c r="C3" t="s">
        <v>4037</v>
      </c>
    </row>
    <row r="4" spans="1:3" x14ac:dyDescent="0.35">
      <c r="A4" s="16" t="s">
        <v>1771</v>
      </c>
      <c r="B4" s="8">
        <v>109128.63999999997</v>
      </c>
      <c r="C4" s="11">
        <v>206</v>
      </c>
    </row>
    <row r="5" spans="1:3" x14ac:dyDescent="0.35">
      <c r="A5" s="16" t="s">
        <v>1748</v>
      </c>
      <c r="B5" s="8">
        <v>144009.60000000001</v>
      </c>
      <c r="C5" s="11">
        <v>255</v>
      </c>
    </row>
    <row r="6" spans="1:3" x14ac:dyDescent="0.35">
      <c r="A6" s="16" t="s">
        <v>1761</v>
      </c>
      <c r="B6" s="8">
        <v>185351.24191382757</v>
      </c>
      <c r="C6" s="11">
        <v>344</v>
      </c>
    </row>
    <row r="7" spans="1:3" x14ac:dyDescent="0.35">
      <c r="A7" s="16" t="s">
        <v>1755</v>
      </c>
      <c r="B7" s="8">
        <v>134996.74623030238</v>
      </c>
      <c r="C7" s="11">
        <v>258</v>
      </c>
    </row>
    <row r="8" spans="1:3" x14ac:dyDescent="0.35">
      <c r="A8" s="16" t="s">
        <v>1740</v>
      </c>
      <c r="B8" s="8">
        <v>116155.25191382764</v>
      </c>
      <c r="C8" s="11">
        <v>220</v>
      </c>
    </row>
    <row r="9" spans="1:3" x14ac:dyDescent="0.35">
      <c r="A9" s="16" t="s">
        <v>1783</v>
      </c>
      <c r="B9" s="8">
        <v>131216.55000000002</v>
      </c>
      <c r="C9" s="11">
        <v>249</v>
      </c>
    </row>
    <row r="10" spans="1:3" x14ac:dyDescent="0.35">
      <c r="A10" s="16" t="s">
        <v>1776</v>
      </c>
      <c r="B10" s="8">
        <v>137594.26908863292</v>
      </c>
      <c r="C10" s="11">
        <v>243</v>
      </c>
    </row>
    <row r="11" spans="1:3" x14ac:dyDescent="0.35">
      <c r="A11" s="16" t="s">
        <v>1752</v>
      </c>
      <c r="B11" s="8">
        <v>96029.859874686692</v>
      </c>
      <c r="C11" s="11">
        <v>201.48020050125314</v>
      </c>
    </row>
    <row r="12" spans="1:3" x14ac:dyDescent="0.35">
      <c r="A12" s="16" t="s">
        <v>1789</v>
      </c>
      <c r="B12" s="8">
        <v>123258.38431647469</v>
      </c>
      <c r="C12" s="11">
        <v>247</v>
      </c>
    </row>
    <row r="13" spans="1:3" x14ac:dyDescent="0.35">
      <c r="A13" s="16" t="s">
        <v>1768</v>
      </c>
      <c r="B13" s="8">
        <v>129840.11999999997</v>
      </c>
      <c r="C13" s="11">
        <v>255</v>
      </c>
    </row>
    <row r="14" spans="1:3" x14ac:dyDescent="0.35">
      <c r="A14" s="16" t="s">
        <v>1786</v>
      </c>
      <c r="B14" s="8">
        <v>145111.4058546366</v>
      </c>
      <c r="C14" s="11">
        <v>276.48020050125314</v>
      </c>
    </row>
    <row r="15" spans="1:3" x14ac:dyDescent="0.35">
      <c r="A15" s="16" t="s">
        <v>1745</v>
      </c>
      <c r="B15" s="8">
        <v>148179.71216040102</v>
      </c>
      <c r="C15" s="11">
        <v>293.48020050125314</v>
      </c>
    </row>
    <row r="16" spans="1:3" x14ac:dyDescent="0.35">
      <c r="A16" s="16" t="s">
        <v>1792</v>
      </c>
      <c r="B16" s="8">
        <v>109963.70999999998</v>
      </c>
      <c r="C16" s="11">
        <v>240</v>
      </c>
    </row>
    <row r="17" spans="1:3" x14ac:dyDescent="0.35">
      <c r="A17" s="16" t="s">
        <v>1736</v>
      </c>
      <c r="B17" s="8">
        <v>115885.44068170429</v>
      </c>
      <c r="C17" s="11">
        <v>231.48020050125314</v>
      </c>
    </row>
    <row r="18" spans="1:3" x14ac:dyDescent="0.35">
      <c r="A18" s="16" t="s">
        <v>1758</v>
      </c>
      <c r="B18" s="8">
        <v>125499.18191382763</v>
      </c>
      <c r="C18" s="11">
        <v>273</v>
      </c>
    </row>
    <row r="19" spans="1:3" x14ac:dyDescent="0.35">
      <c r="A19" s="16" t="s">
        <v>1778</v>
      </c>
      <c r="B19" s="8">
        <v>122885.99000000002</v>
      </c>
      <c r="C19" s="11">
        <v>224</v>
      </c>
    </row>
    <row r="20" spans="1:3" x14ac:dyDescent="0.35">
      <c r="A20" s="16" t="s">
        <v>1765</v>
      </c>
      <c r="B20" s="8">
        <v>127839.73790476192</v>
      </c>
      <c r="C20" s="11">
        <v>237.48020050125314</v>
      </c>
    </row>
    <row r="21" spans="1:3" x14ac:dyDescent="0.35">
      <c r="A21" s="16" t="s">
        <v>1731</v>
      </c>
      <c r="B21" s="8">
        <v>97145.530000000042</v>
      </c>
      <c r="C21" s="11">
        <v>204</v>
      </c>
    </row>
    <row r="22" spans="1:3" x14ac:dyDescent="0.35">
      <c r="A22" s="16" t="s">
        <v>1780</v>
      </c>
      <c r="B22" s="8">
        <v>117454.96</v>
      </c>
      <c r="C22" s="11">
        <v>243</v>
      </c>
    </row>
    <row r="23" spans="1:3" x14ac:dyDescent="0.35">
      <c r="A23" s="16" t="s">
        <v>1773</v>
      </c>
      <c r="B23" s="8">
        <v>138711.99</v>
      </c>
      <c r="C23" s="11">
        <v>259</v>
      </c>
    </row>
    <row r="24" spans="1:3" x14ac:dyDescent="0.35">
      <c r="A24" s="16" t="s">
        <v>3971</v>
      </c>
      <c r="B24" s="8">
        <v>2556258.3218530836</v>
      </c>
      <c r="C24" s="11">
        <v>4960.4010025062653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E7D66-E4D8-4347-B8E2-52C09D15B231}">
  <dimension ref="A3:B7"/>
  <sheetViews>
    <sheetView workbookViewId="0">
      <selection activeCell="L20" sqref="L20"/>
    </sheetView>
  </sheetViews>
  <sheetFormatPr defaultRowHeight="14.5" x14ac:dyDescent="0.35"/>
  <cols>
    <col min="1" max="1" width="12.08984375" bestFit="1" customWidth="1"/>
    <col min="2" max="2" width="10.36328125" bestFit="1" customWidth="1"/>
  </cols>
  <sheetData>
    <row r="3" spans="1:2" x14ac:dyDescent="0.35">
      <c r="A3" s="15" t="s">
        <v>4041</v>
      </c>
      <c r="B3" t="s">
        <v>4042</v>
      </c>
    </row>
    <row r="4" spans="1:2" x14ac:dyDescent="0.35">
      <c r="A4" s="16" t="s">
        <v>4038</v>
      </c>
      <c r="B4" s="8">
        <v>264985.50068170414</v>
      </c>
    </row>
    <row r="5" spans="1:2" x14ac:dyDescent="0.35">
      <c r="A5" s="16" t="s">
        <v>4039</v>
      </c>
      <c r="B5" s="8">
        <v>1286258.9472979258</v>
      </c>
    </row>
    <row r="6" spans="1:2" x14ac:dyDescent="0.35">
      <c r="A6" s="16" t="s">
        <v>4040</v>
      </c>
      <c r="B6" s="8">
        <v>1005013.8738734544</v>
      </c>
    </row>
    <row r="7" spans="1:2" x14ac:dyDescent="0.35">
      <c r="A7" s="16" t="s">
        <v>3971</v>
      </c>
      <c r="B7" s="8">
        <v>2556258.3218530845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EA140-31C1-40D2-8B03-AA2B73F1577A}">
  <dimension ref="A3:F7"/>
  <sheetViews>
    <sheetView workbookViewId="0">
      <selection activeCell="L13" sqref="L13"/>
    </sheetView>
  </sheetViews>
  <sheetFormatPr defaultRowHeight="14.5" x14ac:dyDescent="0.35"/>
  <cols>
    <col min="1" max="1" width="14.7265625" bestFit="1" customWidth="1"/>
    <col min="2" max="2" width="12.08984375" bestFit="1" customWidth="1"/>
  </cols>
  <sheetData>
    <row r="3" spans="1:6" x14ac:dyDescent="0.35">
      <c r="A3" s="15" t="s">
        <v>4043</v>
      </c>
      <c r="B3" t="s">
        <v>4044</v>
      </c>
    </row>
    <row r="4" spans="1:6" x14ac:dyDescent="0.35">
      <c r="A4" s="16" t="s">
        <v>1807</v>
      </c>
      <c r="B4" s="8">
        <v>826286.16699339519</v>
      </c>
      <c r="F4" t="s">
        <v>4045</v>
      </c>
    </row>
    <row r="5" spans="1:6" x14ac:dyDescent="0.35">
      <c r="A5" s="16" t="s">
        <v>1802</v>
      </c>
      <c r="B5" s="8">
        <v>844455.88530271023</v>
      </c>
    </row>
    <row r="6" spans="1:6" x14ac:dyDescent="0.35">
      <c r="A6" s="16" t="s">
        <v>1804</v>
      </c>
      <c r="B6" s="8">
        <v>885516.26955697918</v>
      </c>
    </row>
    <row r="7" spans="1:6" x14ac:dyDescent="0.35">
      <c r="A7" s="16" t="s">
        <v>3971</v>
      </c>
      <c r="B7" s="8">
        <v>2556258.3218530845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08E7C-8625-4987-BE1E-BD4FE3E7B509}">
  <dimension ref="A3:G104"/>
  <sheetViews>
    <sheetView topLeftCell="A2" zoomScale="72" workbookViewId="0">
      <selection activeCell="O26" sqref="O26"/>
    </sheetView>
  </sheetViews>
  <sheetFormatPr defaultRowHeight="14.5" x14ac:dyDescent="0.35"/>
  <cols>
    <col min="1" max="1" width="25.81640625" bestFit="1" customWidth="1"/>
    <col min="2" max="2" width="8.1796875" bestFit="1" customWidth="1"/>
    <col min="3" max="3" width="10.36328125" bestFit="1" customWidth="1"/>
    <col min="6" max="6" width="21.36328125" bestFit="1" customWidth="1"/>
  </cols>
  <sheetData>
    <row r="3" spans="1:7" x14ac:dyDescent="0.35">
      <c r="A3" s="15" t="s">
        <v>4046</v>
      </c>
      <c r="B3" t="s">
        <v>1798</v>
      </c>
      <c r="C3" t="s">
        <v>4047</v>
      </c>
    </row>
    <row r="4" spans="1:7" x14ac:dyDescent="0.35">
      <c r="A4" s="16" t="s">
        <v>3832</v>
      </c>
      <c r="B4" s="8">
        <v>4.2480861723446894</v>
      </c>
      <c r="C4" s="8">
        <v>33326.81191382766</v>
      </c>
    </row>
    <row r="5" spans="1:7" x14ac:dyDescent="0.35">
      <c r="A5" s="16" t="s">
        <v>3822</v>
      </c>
      <c r="B5" s="8">
        <v>2.4799999999999995</v>
      </c>
      <c r="C5" s="8">
        <v>15735.199999999999</v>
      </c>
    </row>
    <row r="6" spans="1:7" ht="15" thickBot="1" x14ac:dyDescent="0.4">
      <c r="A6" s="16" t="s">
        <v>3892</v>
      </c>
      <c r="B6" s="8">
        <v>2.2800000000000002</v>
      </c>
      <c r="C6" s="8">
        <v>22755.49</v>
      </c>
    </row>
    <row r="7" spans="1:7" x14ac:dyDescent="0.35">
      <c r="A7" s="16" t="s">
        <v>3869</v>
      </c>
      <c r="B7" s="8">
        <v>1.6500000000000004</v>
      </c>
      <c r="C7" s="8">
        <v>15878.650000000001</v>
      </c>
      <c r="F7" s="24" t="s">
        <v>4048</v>
      </c>
      <c r="G7" s="24"/>
    </row>
    <row r="8" spans="1:7" x14ac:dyDescent="0.35">
      <c r="A8" s="16" t="s">
        <v>3909</v>
      </c>
      <c r="B8" s="8">
        <v>4.0799999999999992</v>
      </c>
      <c r="C8" s="8">
        <v>27320.019999999997</v>
      </c>
      <c r="F8" s="22"/>
      <c r="G8" s="22"/>
    </row>
    <row r="9" spans="1:7" x14ac:dyDescent="0.35">
      <c r="A9" s="16" t="s">
        <v>3853</v>
      </c>
      <c r="B9" s="8">
        <v>3.3999999999999995</v>
      </c>
      <c r="C9" s="8">
        <v>36054.239999999991</v>
      </c>
      <c r="F9" s="22" t="s">
        <v>4015</v>
      </c>
      <c r="G9" s="22">
        <v>5.8647989047401747</v>
      </c>
    </row>
    <row r="10" spans="1:7" x14ac:dyDescent="0.35">
      <c r="A10" s="16" t="s">
        <v>3834</v>
      </c>
      <c r="B10" s="8">
        <v>2.8099999999999996</v>
      </c>
      <c r="C10" s="8">
        <v>25212.02</v>
      </c>
      <c r="F10" s="22" t="s">
        <v>4016</v>
      </c>
      <c r="G10" s="22">
        <v>2.9040380447259611</v>
      </c>
    </row>
    <row r="11" spans="1:7" x14ac:dyDescent="0.35">
      <c r="A11" s="16" t="s">
        <v>3858</v>
      </c>
      <c r="B11" s="8">
        <v>2.8280861723446895</v>
      </c>
      <c r="C11" s="8">
        <v>22208.581913827653</v>
      </c>
      <c r="F11" s="22" t="s">
        <v>4017</v>
      </c>
      <c r="G11" s="22">
        <v>2.86</v>
      </c>
    </row>
    <row r="12" spans="1:7" x14ac:dyDescent="0.35">
      <c r="A12" s="16" t="s">
        <v>3902</v>
      </c>
      <c r="B12" s="8">
        <v>3.7699999999999996</v>
      </c>
      <c r="C12" s="8">
        <v>25743.669999999995</v>
      </c>
      <c r="F12" s="22" t="s">
        <v>4018</v>
      </c>
      <c r="G12" s="22">
        <v>2.8499999999999996</v>
      </c>
    </row>
    <row r="13" spans="1:7" x14ac:dyDescent="0.35">
      <c r="A13" s="16" t="s">
        <v>3877</v>
      </c>
      <c r="B13" s="8">
        <v>2.92</v>
      </c>
      <c r="C13" s="8">
        <v>22231.57</v>
      </c>
      <c r="F13" s="22" t="s">
        <v>4019</v>
      </c>
      <c r="G13" s="22">
        <v>29.185221148499011</v>
      </c>
    </row>
    <row r="14" spans="1:7" x14ac:dyDescent="0.35">
      <c r="A14" s="16" t="s">
        <v>3805</v>
      </c>
      <c r="B14" s="8">
        <v>2.21</v>
      </c>
      <c r="C14" s="8">
        <v>19088.520000000004</v>
      </c>
      <c r="F14" s="22" t="s">
        <v>4020</v>
      </c>
      <c r="G14" s="22">
        <v>851.77713348679401</v>
      </c>
    </row>
    <row r="15" spans="1:7" x14ac:dyDescent="0.35">
      <c r="A15" s="16" t="s">
        <v>3874</v>
      </c>
      <c r="B15" s="8">
        <v>3.8700000000000006</v>
      </c>
      <c r="C15" s="8">
        <v>28027.71</v>
      </c>
      <c r="F15" s="22" t="s">
        <v>4021</v>
      </c>
      <c r="G15" s="22">
        <v>100.8620965540406</v>
      </c>
    </row>
    <row r="16" spans="1:7" x14ac:dyDescent="0.35">
      <c r="A16" s="16" t="s">
        <v>3843</v>
      </c>
      <c r="B16" s="8">
        <v>1.83</v>
      </c>
      <c r="C16" s="8">
        <v>22732.58</v>
      </c>
      <c r="F16" s="22" t="s">
        <v>4022</v>
      </c>
      <c r="G16" s="22">
        <v>10.039692481723437</v>
      </c>
    </row>
    <row r="17" spans="1:7" x14ac:dyDescent="0.35">
      <c r="A17" s="16" t="s">
        <v>3824</v>
      </c>
      <c r="B17" s="8">
        <v>3.4200000000000004</v>
      </c>
      <c r="C17" s="8">
        <v>21977.300000000003</v>
      </c>
      <c r="F17" s="22" t="s">
        <v>4023</v>
      </c>
      <c r="G17" s="22">
        <v>294.56234468937879</v>
      </c>
    </row>
    <row r="18" spans="1:7" x14ac:dyDescent="0.35">
      <c r="A18" s="16" t="s">
        <v>3882</v>
      </c>
      <c r="B18" s="8">
        <v>2.1</v>
      </c>
      <c r="C18" s="8">
        <v>18839.729999999996</v>
      </c>
      <c r="F18" s="22" t="s">
        <v>4024</v>
      </c>
      <c r="G18" s="22">
        <v>1.6099999999999999</v>
      </c>
    </row>
    <row r="19" spans="1:7" x14ac:dyDescent="0.35">
      <c r="A19" s="16" t="s">
        <v>3925</v>
      </c>
      <c r="B19" s="8">
        <v>3.06</v>
      </c>
      <c r="C19" s="8">
        <v>29227.849999999995</v>
      </c>
      <c r="F19" s="22" t="s">
        <v>4014</v>
      </c>
      <c r="G19" s="22">
        <v>296.1723446893788</v>
      </c>
    </row>
    <row r="20" spans="1:7" x14ac:dyDescent="0.35">
      <c r="A20" s="16" t="s">
        <v>3849</v>
      </c>
      <c r="B20" s="8">
        <v>3.9899999999999998</v>
      </c>
      <c r="C20" s="8">
        <v>31591.73</v>
      </c>
      <c r="F20" s="22" t="s">
        <v>4025</v>
      </c>
      <c r="G20" s="22">
        <v>592.34468937875761</v>
      </c>
    </row>
    <row r="21" spans="1:7" x14ac:dyDescent="0.35">
      <c r="A21" s="16" t="s">
        <v>3907</v>
      </c>
      <c r="B21" s="8">
        <v>2.83</v>
      </c>
      <c r="C21" s="8">
        <v>19702.70068170426</v>
      </c>
      <c r="F21" s="22" t="s">
        <v>4026</v>
      </c>
      <c r="G21" s="22">
        <v>101</v>
      </c>
    </row>
    <row r="22" spans="1:7" x14ac:dyDescent="0.35">
      <c r="A22" s="16" t="s">
        <v>3830</v>
      </c>
      <c r="B22" s="8">
        <v>1.95</v>
      </c>
      <c r="C22" s="8">
        <v>24232.469999999998</v>
      </c>
      <c r="F22" s="22" t="s">
        <v>4027</v>
      </c>
      <c r="G22" s="22">
        <v>296.1723446893788</v>
      </c>
    </row>
    <row r="23" spans="1:7" x14ac:dyDescent="0.35">
      <c r="A23" s="16" t="s">
        <v>3906</v>
      </c>
      <c r="B23" s="8">
        <v>3.2500000000000009</v>
      </c>
      <c r="C23" s="8">
        <v>32394.130000000005</v>
      </c>
      <c r="F23" s="22" t="s">
        <v>4028</v>
      </c>
      <c r="G23" s="22">
        <v>1.6099999999999999</v>
      </c>
    </row>
    <row r="24" spans="1:7" ht="15" thickBot="1" x14ac:dyDescent="0.4">
      <c r="A24" s="16" t="s">
        <v>3851</v>
      </c>
      <c r="B24" s="8">
        <v>2.83</v>
      </c>
      <c r="C24" s="8">
        <v>15773.140000000001</v>
      </c>
      <c r="F24" s="23" t="s">
        <v>4029</v>
      </c>
      <c r="G24" s="23">
        <v>5.7615287694451256</v>
      </c>
    </row>
    <row r="25" spans="1:7" x14ac:dyDescent="0.35">
      <c r="A25" s="16" t="s">
        <v>3917</v>
      </c>
      <c r="B25" s="8">
        <v>4.7980861723446884</v>
      </c>
      <c r="C25" s="8">
        <v>34687.33623030236</v>
      </c>
    </row>
    <row r="26" spans="1:7" x14ac:dyDescent="0.35">
      <c r="A26" s="16" t="s">
        <v>3910</v>
      </c>
      <c r="B26" s="8">
        <v>1.9300000000000002</v>
      </c>
      <c r="C26" s="8">
        <v>26072.42</v>
      </c>
    </row>
    <row r="27" spans="1:7" x14ac:dyDescent="0.35">
      <c r="A27" s="16" t="s">
        <v>3884</v>
      </c>
      <c r="B27" s="8">
        <v>2.79</v>
      </c>
      <c r="C27" s="8">
        <v>25234.739999999998</v>
      </c>
    </row>
    <row r="28" spans="1:7" x14ac:dyDescent="0.35">
      <c r="A28" s="16" t="s">
        <v>3845</v>
      </c>
      <c r="B28" s="8">
        <v>2.9499999999999993</v>
      </c>
      <c r="C28" s="8">
        <v>25646.199999999997</v>
      </c>
    </row>
    <row r="29" spans="1:7" x14ac:dyDescent="0.35">
      <c r="A29" s="16" t="s">
        <v>3857</v>
      </c>
      <c r="B29" s="8">
        <v>3.95</v>
      </c>
      <c r="C29" s="8">
        <v>39584.370000000003</v>
      </c>
    </row>
    <row r="30" spans="1:7" x14ac:dyDescent="0.35">
      <c r="A30" s="16" t="s">
        <v>3918</v>
      </c>
      <c r="B30" s="8">
        <v>2.41</v>
      </c>
      <c r="C30" s="8">
        <v>14879.144316474711</v>
      </c>
    </row>
    <row r="31" spans="1:7" x14ac:dyDescent="0.35">
      <c r="A31" s="16" t="s">
        <v>3899</v>
      </c>
      <c r="B31" s="8">
        <v>3.2500000000000004</v>
      </c>
      <c r="C31" s="8">
        <v>32099.120000000006</v>
      </c>
    </row>
    <row r="32" spans="1:7" x14ac:dyDescent="0.35">
      <c r="A32" s="16" t="s">
        <v>3827</v>
      </c>
      <c r="B32" s="8">
        <v>2.5400000000000009</v>
      </c>
      <c r="C32" s="8">
        <v>25788.170000000002</v>
      </c>
    </row>
    <row r="33" spans="1:3" x14ac:dyDescent="0.35">
      <c r="A33" s="16" t="s">
        <v>3826</v>
      </c>
      <c r="B33" s="8">
        <v>3.37</v>
      </c>
      <c r="C33" s="8">
        <v>31275.61</v>
      </c>
    </row>
    <row r="34" spans="1:3" x14ac:dyDescent="0.35">
      <c r="A34" s="16" t="s">
        <v>3878</v>
      </c>
      <c r="B34" s="8">
        <v>2.06</v>
      </c>
      <c r="C34" s="8">
        <v>20000.18</v>
      </c>
    </row>
    <row r="35" spans="1:3" x14ac:dyDescent="0.35">
      <c r="A35" s="16" t="s">
        <v>3816</v>
      </c>
      <c r="B35" s="8">
        <v>1.62</v>
      </c>
      <c r="C35" s="8">
        <v>11553.07</v>
      </c>
    </row>
    <row r="36" spans="1:3" x14ac:dyDescent="0.35">
      <c r="A36" s="16" t="s">
        <v>3870</v>
      </c>
      <c r="B36" s="8">
        <v>3.0500000000000003</v>
      </c>
      <c r="C36" s="8">
        <v>21133.009999999995</v>
      </c>
    </row>
    <row r="37" spans="1:3" x14ac:dyDescent="0.35">
      <c r="A37" s="16" t="s">
        <v>3911</v>
      </c>
      <c r="B37" s="8">
        <v>4.6899999999999995</v>
      </c>
      <c r="C37" s="8">
        <v>24081.86</v>
      </c>
    </row>
    <row r="38" spans="1:3" x14ac:dyDescent="0.35">
      <c r="A38" s="16" t="s">
        <v>3914</v>
      </c>
      <c r="B38" s="8">
        <v>2.65</v>
      </c>
      <c r="C38" s="8">
        <v>22380.950000000004</v>
      </c>
    </row>
    <row r="39" spans="1:3" x14ac:dyDescent="0.35">
      <c r="A39" s="16" t="s">
        <v>3898</v>
      </c>
      <c r="B39" s="8">
        <v>2.3199999999999998</v>
      </c>
      <c r="C39" s="8">
        <v>29005.799999999992</v>
      </c>
    </row>
    <row r="40" spans="1:3" x14ac:dyDescent="0.35">
      <c r="A40" s="16" t="s">
        <v>3838</v>
      </c>
      <c r="B40" s="8">
        <v>3.55</v>
      </c>
      <c r="C40" s="8">
        <v>28789.799999999992</v>
      </c>
    </row>
    <row r="41" spans="1:3" x14ac:dyDescent="0.35">
      <c r="A41" s="16" t="s">
        <v>3889</v>
      </c>
      <c r="B41" s="8">
        <v>3.9000000000000008</v>
      </c>
      <c r="C41" s="8">
        <v>29796.050000000003</v>
      </c>
    </row>
    <row r="42" spans="1:3" x14ac:dyDescent="0.35">
      <c r="A42" s="16" t="s">
        <v>3915</v>
      </c>
      <c r="B42" s="8">
        <v>3.0500000000000007</v>
      </c>
      <c r="C42" s="8">
        <v>20894.550000000003</v>
      </c>
    </row>
    <row r="43" spans="1:3" x14ac:dyDescent="0.35">
      <c r="A43" s="16" t="s">
        <v>3818</v>
      </c>
      <c r="B43" s="8">
        <v>1.6099999999999999</v>
      </c>
      <c r="C43" s="8">
        <v>22993.559999999998</v>
      </c>
    </row>
    <row r="44" spans="1:3" x14ac:dyDescent="0.35">
      <c r="A44" s="16" t="s">
        <v>3887</v>
      </c>
      <c r="B44" s="8">
        <v>3.2200000000000006</v>
      </c>
      <c r="C44" s="8">
        <v>24439.569088632943</v>
      </c>
    </row>
    <row r="45" spans="1:3" x14ac:dyDescent="0.35">
      <c r="A45" s="16" t="s">
        <v>3872</v>
      </c>
      <c r="B45" s="8">
        <v>2.1900000000000004</v>
      </c>
      <c r="C45" s="8">
        <v>9972.1400000000012</v>
      </c>
    </row>
    <row r="46" spans="1:3" x14ac:dyDescent="0.35">
      <c r="A46" s="16" t="s">
        <v>3891</v>
      </c>
      <c r="B46" s="8">
        <v>2.8499999999999996</v>
      </c>
      <c r="C46" s="8">
        <v>31082.329999999994</v>
      </c>
    </row>
    <row r="47" spans="1:3" x14ac:dyDescent="0.35">
      <c r="A47" s="16" t="s">
        <v>3860</v>
      </c>
      <c r="B47" s="8">
        <v>3.8700000000000006</v>
      </c>
      <c r="C47" s="8">
        <v>40287.72</v>
      </c>
    </row>
    <row r="48" spans="1:3" x14ac:dyDescent="0.35">
      <c r="A48" s="16" t="s">
        <v>3844</v>
      </c>
      <c r="B48" s="8">
        <v>1.9</v>
      </c>
      <c r="C48" s="8">
        <v>14889.12</v>
      </c>
    </row>
    <row r="49" spans="1:3" x14ac:dyDescent="0.35">
      <c r="A49" s="16" t="s">
        <v>3807</v>
      </c>
      <c r="B49" s="8">
        <v>1.9500000000000002</v>
      </c>
      <c r="C49" s="8">
        <v>19261.560000000005</v>
      </c>
    </row>
    <row r="50" spans="1:3" x14ac:dyDescent="0.35">
      <c r="A50" s="16" t="s">
        <v>3886</v>
      </c>
      <c r="B50" s="8">
        <v>3.5600000000000005</v>
      </c>
      <c r="C50" s="8">
        <v>35151.149999999994</v>
      </c>
    </row>
    <row r="51" spans="1:3" x14ac:dyDescent="0.35">
      <c r="A51" s="16" t="s">
        <v>3814</v>
      </c>
      <c r="B51" s="8">
        <v>3.1099999999999994</v>
      </c>
      <c r="C51" s="8">
        <v>23925.699999999997</v>
      </c>
    </row>
    <row r="52" spans="1:3" x14ac:dyDescent="0.35">
      <c r="A52" s="16" t="s">
        <v>3875</v>
      </c>
      <c r="B52" s="8">
        <v>3.1599999999999997</v>
      </c>
      <c r="C52" s="8">
        <v>30483.630000000005</v>
      </c>
    </row>
    <row r="53" spans="1:3" x14ac:dyDescent="0.35">
      <c r="A53" s="16" t="s">
        <v>3811</v>
      </c>
      <c r="B53" s="8">
        <v>2.8499999999999996</v>
      </c>
      <c r="C53" s="8">
        <v>28703.8</v>
      </c>
    </row>
    <row r="54" spans="1:3" x14ac:dyDescent="0.35">
      <c r="A54" s="16" t="s">
        <v>3897</v>
      </c>
      <c r="B54" s="8">
        <v>2.56</v>
      </c>
      <c r="C54" s="8">
        <v>25184.01</v>
      </c>
    </row>
    <row r="55" spans="1:3" x14ac:dyDescent="0.35">
      <c r="A55" s="16" t="s">
        <v>3880</v>
      </c>
      <c r="B55" s="8">
        <v>2.3099999999999996</v>
      </c>
      <c r="C55" s="8">
        <v>17602.79</v>
      </c>
    </row>
    <row r="56" spans="1:3" x14ac:dyDescent="0.35">
      <c r="A56" s="16" t="s">
        <v>3871</v>
      </c>
      <c r="B56" s="8">
        <v>3.8600000000000003</v>
      </c>
      <c r="C56" s="8">
        <v>28388.5</v>
      </c>
    </row>
    <row r="57" spans="1:3" x14ac:dyDescent="0.35">
      <c r="A57" s="16" t="s">
        <v>3920</v>
      </c>
      <c r="B57" s="8">
        <v>4.0699999999999994</v>
      </c>
      <c r="C57" s="8">
        <v>25336.149999999998</v>
      </c>
    </row>
    <row r="58" spans="1:3" x14ac:dyDescent="0.35">
      <c r="A58" s="16" t="s">
        <v>3856</v>
      </c>
      <c r="B58" s="8">
        <v>3.3699999999999997</v>
      </c>
      <c r="C58" s="8">
        <v>29257.485854636587</v>
      </c>
    </row>
    <row r="59" spans="1:3" x14ac:dyDescent="0.35">
      <c r="A59" s="16" t="s">
        <v>3841</v>
      </c>
      <c r="B59" s="8">
        <v>3.1399999999999992</v>
      </c>
      <c r="C59" s="8">
        <v>23879.800000000003</v>
      </c>
    </row>
    <row r="60" spans="1:3" x14ac:dyDescent="0.35">
      <c r="A60" s="16" t="s">
        <v>3865</v>
      </c>
      <c r="B60" s="8">
        <v>2.5900000000000003</v>
      </c>
      <c r="C60" s="8">
        <v>21330.690000000002</v>
      </c>
    </row>
    <row r="61" spans="1:3" x14ac:dyDescent="0.35">
      <c r="A61" s="16" t="s">
        <v>3890</v>
      </c>
      <c r="B61" s="8">
        <v>2.86</v>
      </c>
      <c r="C61" s="8">
        <v>26122.93</v>
      </c>
    </row>
    <row r="62" spans="1:3" x14ac:dyDescent="0.35">
      <c r="A62" s="16" t="s">
        <v>3840</v>
      </c>
      <c r="B62" s="8">
        <v>2.8500000000000005</v>
      </c>
      <c r="C62" s="8">
        <v>32139.99</v>
      </c>
    </row>
    <row r="63" spans="1:3" x14ac:dyDescent="0.35">
      <c r="A63" s="16" t="s">
        <v>3926</v>
      </c>
      <c r="B63" s="8">
        <v>2.6280861723446893</v>
      </c>
      <c r="C63" s="8">
        <v>29132.251913827655</v>
      </c>
    </row>
    <row r="64" spans="1:3" x14ac:dyDescent="0.35">
      <c r="A64" s="16" t="s">
        <v>3863</v>
      </c>
      <c r="B64" s="8">
        <v>5.3200000000000012</v>
      </c>
      <c r="C64" s="8">
        <v>50615.34</v>
      </c>
    </row>
    <row r="65" spans="1:3" x14ac:dyDescent="0.35">
      <c r="A65" s="16" t="s">
        <v>3883</v>
      </c>
      <c r="B65" s="8">
        <v>3.5500000000000003</v>
      </c>
      <c r="C65" s="8">
        <v>26999.679999999997</v>
      </c>
    </row>
    <row r="66" spans="1:3" x14ac:dyDescent="0.35">
      <c r="A66" s="16" t="s">
        <v>3900</v>
      </c>
      <c r="B66" s="8">
        <v>2.4900000000000002</v>
      </c>
      <c r="C66" s="8">
        <v>19266.53</v>
      </c>
    </row>
    <row r="67" spans="1:3" x14ac:dyDescent="0.35">
      <c r="A67" s="16" t="s">
        <v>3879</v>
      </c>
      <c r="B67" s="8">
        <v>2.29</v>
      </c>
      <c r="C67" s="8">
        <v>16734.190000000002</v>
      </c>
    </row>
    <row r="68" spans="1:3" x14ac:dyDescent="0.35">
      <c r="A68" s="16" t="s">
        <v>3901</v>
      </c>
      <c r="B68" s="8">
        <v>4.2800000000000011</v>
      </c>
      <c r="C68" s="8">
        <v>46618.260000000009</v>
      </c>
    </row>
    <row r="69" spans="1:3" x14ac:dyDescent="0.35">
      <c r="A69" s="16" t="s">
        <v>3867</v>
      </c>
      <c r="B69" s="8">
        <v>3.2199999999999998</v>
      </c>
      <c r="C69" s="8">
        <v>26335.040000000001</v>
      </c>
    </row>
    <row r="70" spans="1:3" x14ac:dyDescent="0.35">
      <c r="A70" s="16" t="s">
        <v>3894</v>
      </c>
      <c r="B70" s="8">
        <v>3.0200000000000005</v>
      </c>
      <c r="C70" s="8">
        <v>31198.410000000003</v>
      </c>
    </row>
    <row r="71" spans="1:3" x14ac:dyDescent="0.35">
      <c r="A71" s="16" t="s">
        <v>3836</v>
      </c>
      <c r="B71" s="8">
        <v>3.6999999999999997</v>
      </c>
      <c r="C71" s="8">
        <v>32666.310000000005</v>
      </c>
    </row>
    <row r="72" spans="1:3" x14ac:dyDescent="0.35">
      <c r="A72" s="16" t="s">
        <v>3923</v>
      </c>
      <c r="B72" s="8">
        <v>2.59</v>
      </c>
      <c r="C72" s="8">
        <v>14750.460000000001</v>
      </c>
    </row>
    <row r="73" spans="1:3" x14ac:dyDescent="0.35">
      <c r="A73" s="16" t="s">
        <v>3881</v>
      </c>
      <c r="B73" s="8">
        <v>3.32</v>
      </c>
      <c r="C73" s="8">
        <v>31249.399999999998</v>
      </c>
    </row>
    <row r="74" spans="1:3" x14ac:dyDescent="0.35">
      <c r="A74" s="16" t="s">
        <v>3850</v>
      </c>
      <c r="B74" s="8">
        <v>3.0600000000000005</v>
      </c>
      <c r="C74" s="8">
        <v>18211.879999999997</v>
      </c>
    </row>
    <row r="75" spans="1:3" x14ac:dyDescent="0.35">
      <c r="A75" s="16" t="s">
        <v>3862</v>
      </c>
      <c r="B75" s="8">
        <v>3.41</v>
      </c>
      <c r="C75" s="8">
        <v>32218.18</v>
      </c>
    </row>
    <row r="76" spans="1:3" x14ac:dyDescent="0.35">
      <c r="A76" s="16" t="s">
        <v>3916</v>
      </c>
      <c r="B76" s="8">
        <v>3.44</v>
      </c>
      <c r="C76" s="8">
        <v>29914.450000000004</v>
      </c>
    </row>
    <row r="77" spans="1:3" x14ac:dyDescent="0.35">
      <c r="A77" s="16" t="s">
        <v>3927</v>
      </c>
      <c r="B77" s="8">
        <v>3.18</v>
      </c>
      <c r="C77" s="8">
        <v>25344.122035087716</v>
      </c>
    </row>
    <row r="78" spans="1:3" x14ac:dyDescent="0.35">
      <c r="A78" s="16" t="s">
        <v>3852</v>
      </c>
      <c r="B78" s="8">
        <v>2.95</v>
      </c>
      <c r="C78" s="8">
        <v>16949</v>
      </c>
    </row>
    <row r="79" spans="1:3" x14ac:dyDescent="0.35">
      <c r="A79" s="16" t="s">
        <v>3888</v>
      </c>
      <c r="B79" s="8">
        <v>2.37</v>
      </c>
      <c r="C79" s="8">
        <v>23551.37</v>
      </c>
    </row>
    <row r="80" spans="1:3" x14ac:dyDescent="0.35">
      <c r="A80" s="16" t="s">
        <v>3868</v>
      </c>
      <c r="B80" s="8">
        <v>3.72</v>
      </c>
      <c r="C80" s="8">
        <v>26969.119999999995</v>
      </c>
    </row>
    <row r="81" spans="1:3" x14ac:dyDescent="0.35">
      <c r="A81" s="16" t="s">
        <v>3829</v>
      </c>
      <c r="B81" s="8">
        <v>2.9599999999999995</v>
      </c>
      <c r="C81" s="8">
        <v>25164.41</v>
      </c>
    </row>
    <row r="82" spans="1:3" x14ac:dyDescent="0.35">
      <c r="A82" s="16" t="s">
        <v>3921</v>
      </c>
      <c r="B82" s="8">
        <v>2.3899999999999997</v>
      </c>
      <c r="C82" s="8">
        <v>26590.289999999997</v>
      </c>
    </row>
    <row r="83" spans="1:3" x14ac:dyDescent="0.35">
      <c r="A83" s="16" t="s">
        <v>3855</v>
      </c>
      <c r="B83" s="8">
        <v>1.6199999999999999</v>
      </c>
      <c r="C83" s="8">
        <v>11632.280000000002</v>
      </c>
    </row>
    <row r="84" spans="1:3" x14ac:dyDescent="0.35">
      <c r="A84" s="16" t="s">
        <v>3922</v>
      </c>
      <c r="B84" s="8">
        <v>4.4399999999999995</v>
      </c>
      <c r="C84" s="8">
        <v>32922.81</v>
      </c>
    </row>
    <row r="85" spans="1:3" x14ac:dyDescent="0.35">
      <c r="A85" s="16" t="s">
        <v>3908</v>
      </c>
      <c r="B85" s="8">
        <v>2.35</v>
      </c>
      <c r="C85" s="8">
        <v>27883.500000000004</v>
      </c>
    </row>
    <row r="86" spans="1:3" x14ac:dyDescent="0.35">
      <c r="A86" s="16" t="s">
        <v>3905</v>
      </c>
      <c r="B86" s="8">
        <v>2.63</v>
      </c>
      <c r="C86" s="8">
        <v>29059.940000000006</v>
      </c>
    </row>
    <row r="87" spans="1:3" x14ac:dyDescent="0.35">
      <c r="A87" s="16" t="s">
        <v>3820</v>
      </c>
      <c r="B87" s="8">
        <v>2.52</v>
      </c>
      <c r="C87" s="8">
        <v>19717.78</v>
      </c>
    </row>
    <row r="88" spans="1:3" x14ac:dyDescent="0.35">
      <c r="A88" s="16" t="s">
        <v>3848</v>
      </c>
      <c r="B88" s="8">
        <v>2.8499999999999996</v>
      </c>
      <c r="C88" s="8">
        <v>25816.770000000004</v>
      </c>
    </row>
    <row r="89" spans="1:3" x14ac:dyDescent="0.35">
      <c r="A89" s="16" t="s">
        <v>3904</v>
      </c>
      <c r="B89" s="8">
        <v>4.1399999999999988</v>
      </c>
      <c r="C89" s="8">
        <v>39911.340000000004</v>
      </c>
    </row>
    <row r="90" spans="1:3" x14ac:dyDescent="0.35">
      <c r="A90" s="16" t="s">
        <v>3903</v>
      </c>
      <c r="B90" s="8">
        <v>2.5299999999999998</v>
      </c>
      <c r="C90" s="8">
        <v>26770.07</v>
      </c>
    </row>
    <row r="91" spans="1:3" x14ac:dyDescent="0.35">
      <c r="A91" s="16" t="s">
        <v>3913</v>
      </c>
      <c r="B91" s="8">
        <v>1.9200000000000004</v>
      </c>
      <c r="C91" s="8">
        <v>23725.88</v>
      </c>
    </row>
    <row r="92" spans="1:3" x14ac:dyDescent="0.35">
      <c r="A92" s="16" t="s">
        <v>3809</v>
      </c>
      <c r="B92" s="8">
        <v>2.73</v>
      </c>
      <c r="C92" s="8">
        <v>19953.62</v>
      </c>
    </row>
    <row r="93" spans="1:3" x14ac:dyDescent="0.35">
      <c r="A93" s="16" t="s">
        <v>3885</v>
      </c>
      <c r="B93" s="8">
        <v>2.66</v>
      </c>
      <c r="C93" s="8">
        <v>20140.840000000004</v>
      </c>
    </row>
    <row r="94" spans="1:3" x14ac:dyDescent="0.35">
      <c r="A94" s="16" t="s">
        <v>3837</v>
      </c>
      <c r="B94" s="8">
        <v>2.3299999999999996</v>
      </c>
      <c r="C94" s="8">
        <v>18197.849999999999</v>
      </c>
    </row>
    <row r="95" spans="1:3" x14ac:dyDescent="0.35">
      <c r="A95" s="16" t="s">
        <v>3924</v>
      </c>
      <c r="B95" s="8">
        <v>2.1300000000000003</v>
      </c>
      <c r="C95" s="8">
        <v>33091.79</v>
      </c>
    </row>
    <row r="96" spans="1:3" x14ac:dyDescent="0.35">
      <c r="A96" s="16" t="s">
        <v>3893</v>
      </c>
      <c r="B96" s="8">
        <v>2.8600000000000012</v>
      </c>
      <c r="C96" s="8">
        <v>26297.660000000003</v>
      </c>
    </row>
    <row r="97" spans="1:3" x14ac:dyDescent="0.35">
      <c r="A97" s="16" t="s">
        <v>3919</v>
      </c>
      <c r="B97" s="8">
        <v>3.7199999999999993</v>
      </c>
      <c r="C97" s="8">
        <v>40154.119999999995</v>
      </c>
    </row>
    <row r="98" spans="1:3" x14ac:dyDescent="0.35">
      <c r="A98" s="16" t="s">
        <v>3847</v>
      </c>
      <c r="B98" s="8">
        <v>3.61</v>
      </c>
      <c r="C98" s="8">
        <v>26804.04</v>
      </c>
    </row>
    <row r="99" spans="1:3" x14ac:dyDescent="0.35">
      <c r="A99" s="16" t="s">
        <v>3859</v>
      </c>
      <c r="B99" s="8">
        <v>2.15</v>
      </c>
      <c r="C99" s="8">
        <v>17472.187904761904</v>
      </c>
    </row>
    <row r="100" spans="1:3" x14ac:dyDescent="0.35">
      <c r="A100" s="16" t="s">
        <v>3812</v>
      </c>
      <c r="B100" s="8">
        <v>2.2000000000000002</v>
      </c>
      <c r="C100" s="8">
        <v>18197.900000000001</v>
      </c>
    </row>
    <row r="101" spans="1:3" x14ac:dyDescent="0.35">
      <c r="A101" s="16" t="s">
        <v>3912</v>
      </c>
      <c r="B101" s="8">
        <v>2.9</v>
      </c>
      <c r="C101" s="8">
        <v>26123.589999999993</v>
      </c>
    </row>
    <row r="102" spans="1:3" x14ac:dyDescent="0.35">
      <c r="A102" s="16" t="s">
        <v>3895</v>
      </c>
      <c r="B102" s="8">
        <v>2.67</v>
      </c>
      <c r="C102" s="8">
        <v>19209.300000000003</v>
      </c>
    </row>
    <row r="103" spans="1:3" x14ac:dyDescent="0.35">
      <c r="A103" s="16" t="s">
        <v>3866</v>
      </c>
      <c r="B103" s="8">
        <v>2.7600000000000007</v>
      </c>
      <c r="C103" s="8">
        <v>19307.239999999998</v>
      </c>
    </row>
    <row r="104" spans="1:3" x14ac:dyDescent="0.35">
      <c r="A104" s="16" t="s">
        <v>3971</v>
      </c>
      <c r="B104" s="8">
        <v>296.1723446893788</v>
      </c>
      <c r="C104" s="8">
        <v>2556258.3218530831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0D25C-38F9-4F23-BE1F-786E9DF5B2F3}">
  <dimension ref="A3:K104"/>
  <sheetViews>
    <sheetView topLeftCell="A3" zoomScale="89" workbookViewId="0">
      <selection activeCell="E10" sqref="E10"/>
    </sheetView>
  </sheetViews>
  <sheetFormatPr defaultRowHeight="14.5" x14ac:dyDescent="0.35"/>
  <cols>
    <col min="1" max="1" width="25.81640625" bestFit="1" customWidth="1"/>
    <col min="2" max="2" width="10.81640625" bestFit="1" customWidth="1"/>
    <col min="3" max="3" width="11.6328125" bestFit="1" customWidth="1"/>
  </cols>
  <sheetData>
    <row r="3" spans="1:11" x14ac:dyDescent="0.35">
      <c r="A3" s="15" t="s">
        <v>3977</v>
      </c>
      <c r="B3" t="s">
        <v>3976</v>
      </c>
    </row>
    <row r="4" spans="1:11" x14ac:dyDescent="0.35">
      <c r="A4" s="16" t="s">
        <v>3832</v>
      </c>
      <c r="B4" s="8">
        <v>465.34</v>
      </c>
      <c r="E4" t="s">
        <v>3979</v>
      </c>
      <c r="G4" s="8">
        <f>MIN(B4:B103)</f>
        <v>17.309999999999999</v>
      </c>
    </row>
    <row r="5" spans="1:11" x14ac:dyDescent="0.35">
      <c r="A5" s="16" t="s">
        <v>3822</v>
      </c>
      <c r="B5" s="8">
        <v>495.72</v>
      </c>
      <c r="E5" t="s">
        <v>3980</v>
      </c>
      <c r="G5" s="8">
        <f>MAX(B4:B103)</f>
        <v>495.72</v>
      </c>
    </row>
    <row r="6" spans="1:11" x14ac:dyDescent="0.35">
      <c r="A6" s="16" t="s">
        <v>3892</v>
      </c>
      <c r="B6" s="8">
        <v>240.63</v>
      </c>
      <c r="E6" t="s">
        <v>3978</v>
      </c>
      <c r="H6" t="str">
        <f>_xlfn.XLOOKUP(G4,B4:B103,A4:A103,FALSE)</f>
        <v>Men's Hair Styling Gel</v>
      </c>
      <c r="K6" t="s">
        <v>3981</v>
      </c>
    </row>
    <row r="7" spans="1:11" x14ac:dyDescent="0.35">
      <c r="A7" s="16" t="s">
        <v>3869</v>
      </c>
      <c r="B7" s="8">
        <v>167.12</v>
      </c>
      <c r="E7" t="s">
        <v>3982</v>
      </c>
      <c r="H7" t="str">
        <f>_xlfn.XLOOKUP(G5,B4:B103,A4:A103,FALSE)</f>
        <v>Adjustable Dumbbell Set</v>
      </c>
      <c r="K7" t="s">
        <v>3983</v>
      </c>
    </row>
    <row r="8" spans="1:11" x14ac:dyDescent="0.35">
      <c r="A8" s="16" t="s">
        <v>3909</v>
      </c>
      <c r="B8" s="8">
        <v>285.54000000000002</v>
      </c>
    </row>
    <row r="9" spans="1:11" x14ac:dyDescent="0.35">
      <c r="A9" s="16" t="s">
        <v>3853</v>
      </c>
      <c r="B9" s="8">
        <v>204.39</v>
      </c>
    </row>
    <row r="10" spans="1:11" x14ac:dyDescent="0.35">
      <c r="A10" s="16" t="s">
        <v>3834</v>
      </c>
      <c r="B10" s="8">
        <v>337.42</v>
      </c>
    </row>
    <row r="11" spans="1:11" x14ac:dyDescent="0.35">
      <c r="A11" s="16" t="s">
        <v>3858</v>
      </c>
      <c r="B11" s="8">
        <v>382.22</v>
      </c>
    </row>
    <row r="12" spans="1:11" x14ac:dyDescent="0.35">
      <c r="A12" s="16" t="s">
        <v>3902</v>
      </c>
      <c r="B12" s="8">
        <v>403.71</v>
      </c>
    </row>
    <row r="13" spans="1:11" x14ac:dyDescent="0.35">
      <c r="A13" s="16" t="s">
        <v>3877</v>
      </c>
      <c r="B13" s="8">
        <v>190.29</v>
      </c>
    </row>
    <row r="14" spans="1:11" x14ac:dyDescent="0.35">
      <c r="A14" s="16" t="s">
        <v>3805</v>
      </c>
      <c r="B14" s="8">
        <v>112.42</v>
      </c>
    </row>
    <row r="15" spans="1:11" x14ac:dyDescent="0.35">
      <c r="A15" s="16" t="s">
        <v>3874</v>
      </c>
      <c r="B15" s="8">
        <v>177.98</v>
      </c>
    </row>
    <row r="16" spans="1:11" x14ac:dyDescent="0.35">
      <c r="A16" s="16" t="s">
        <v>3843</v>
      </c>
      <c r="B16" s="8">
        <v>484.62</v>
      </c>
    </row>
    <row r="17" spans="1:2" x14ac:dyDescent="0.35">
      <c r="A17" s="16" t="s">
        <v>3824</v>
      </c>
      <c r="B17" s="8">
        <v>298.86</v>
      </c>
    </row>
    <row r="18" spans="1:2" x14ac:dyDescent="0.35">
      <c r="A18" s="16" t="s">
        <v>3882</v>
      </c>
      <c r="B18" s="8">
        <v>81.75</v>
      </c>
    </row>
    <row r="19" spans="1:2" x14ac:dyDescent="0.35">
      <c r="A19" s="16" t="s">
        <v>3925</v>
      </c>
      <c r="B19" s="8">
        <v>245.98</v>
      </c>
    </row>
    <row r="20" spans="1:2" x14ac:dyDescent="0.35">
      <c r="A20" s="16" t="s">
        <v>3849</v>
      </c>
      <c r="B20" s="8">
        <v>254.04361702127662</v>
      </c>
    </row>
    <row r="21" spans="1:2" x14ac:dyDescent="0.35">
      <c r="A21" s="16" t="s">
        <v>3907</v>
      </c>
      <c r="B21" s="8">
        <v>228.53</v>
      </c>
    </row>
    <row r="22" spans="1:2" x14ac:dyDescent="0.35">
      <c r="A22" s="16" t="s">
        <v>3830</v>
      </c>
      <c r="B22" s="8">
        <v>48.01</v>
      </c>
    </row>
    <row r="23" spans="1:2" x14ac:dyDescent="0.35">
      <c r="A23" s="16" t="s">
        <v>3906</v>
      </c>
      <c r="B23" s="8">
        <v>325.26</v>
      </c>
    </row>
    <row r="24" spans="1:2" x14ac:dyDescent="0.35">
      <c r="A24" s="16" t="s">
        <v>3851</v>
      </c>
      <c r="B24" s="8">
        <v>218.48</v>
      </c>
    </row>
    <row r="25" spans="1:2" x14ac:dyDescent="0.35">
      <c r="A25" s="16" t="s">
        <v>3917</v>
      </c>
      <c r="B25" s="8">
        <v>183.04</v>
      </c>
    </row>
    <row r="26" spans="1:2" x14ac:dyDescent="0.35">
      <c r="A26" s="16" t="s">
        <v>3910</v>
      </c>
      <c r="B26" s="8">
        <v>152.91999999999999</v>
      </c>
    </row>
    <row r="27" spans="1:2" x14ac:dyDescent="0.35">
      <c r="A27" s="16" t="s">
        <v>3884</v>
      </c>
      <c r="B27" s="8">
        <v>30.62</v>
      </c>
    </row>
    <row r="28" spans="1:2" x14ac:dyDescent="0.35">
      <c r="A28" s="16" t="s">
        <v>3845</v>
      </c>
      <c r="B28" s="8">
        <v>166.06</v>
      </c>
    </row>
    <row r="29" spans="1:2" x14ac:dyDescent="0.35">
      <c r="A29" s="16" t="s">
        <v>3857</v>
      </c>
      <c r="B29" s="8">
        <v>419.28</v>
      </c>
    </row>
    <row r="30" spans="1:2" x14ac:dyDescent="0.35">
      <c r="A30" s="16" t="s">
        <v>3918</v>
      </c>
      <c r="B30" s="8">
        <v>340.14</v>
      </c>
    </row>
    <row r="31" spans="1:2" x14ac:dyDescent="0.35">
      <c r="A31" s="16" t="s">
        <v>3899</v>
      </c>
      <c r="B31" s="8">
        <v>214.32</v>
      </c>
    </row>
    <row r="32" spans="1:2" x14ac:dyDescent="0.35">
      <c r="A32" s="16" t="s">
        <v>3827</v>
      </c>
      <c r="B32" s="8">
        <v>115.82</v>
      </c>
    </row>
    <row r="33" spans="1:2" x14ac:dyDescent="0.35">
      <c r="A33" s="16" t="s">
        <v>3826</v>
      </c>
      <c r="B33" s="8">
        <v>449.4</v>
      </c>
    </row>
    <row r="34" spans="1:2" x14ac:dyDescent="0.35">
      <c r="A34" s="16" t="s">
        <v>3878</v>
      </c>
      <c r="B34" s="8">
        <v>88.49</v>
      </c>
    </row>
    <row r="35" spans="1:2" x14ac:dyDescent="0.35">
      <c r="A35" s="16" t="s">
        <v>3816</v>
      </c>
      <c r="B35" s="8">
        <v>312.8</v>
      </c>
    </row>
    <row r="36" spans="1:2" x14ac:dyDescent="0.35">
      <c r="A36" s="16" t="s">
        <v>3870</v>
      </c>
      <c r="B36" s="8">
        <v>318.91000000000003</v>
      </c>
    </row>
    <row r="37" spans="1:2" x14ac:dyDescent="0.35">
      <c r="A37" s="16" t="s">
        <v>3911</v>
      </c>
      <c r="B37" s="8">
        <v>254.04361702127662</v>
      </c>
    </row>
    <row r="38" spans="1:2" x14ac:dyDescent="0.35">
      <c r="A38" s="16" t="s">
        <v>3914</v>
      </c>
      <c r="B38" s="8">
        <v>176.07</v>
      </c>
    </row>
    <row r="39" spans="1:2" x14ac:dyDescent="0.35">
      <c r="A39" s="16" t="s">
        <v>3898</v>
      </c>
      <c r="B39" s="8">
        <v>138.05000000000001</v>
      </c>
    </row>
    <row r="40" spans="1:2" x14ac:dyDescent="0.35">
      <c r="A40" s="16" t="s">
        <v>3838</v>
      </c>
      <c r="B40" s="8">
        <v>21.34</v>
      </c>
    </row>
    <row r="41" spans="1:2" x14ac:dyDescent="0.35">
      <c r="A41" s="16" t="s">
        <v>3889</v>
      </c>
      <c r="B41" s="8">
        <v>86.42</v>
      </c>
    </row>
    <row r="42" spans="1:2" x14ac:dyDescent="0.35">
      <c r="A42" s="16" t="s">
        <v>3915</v>
      </c>
      <c r="B42" s="8">
        <v>371.38</v>
      </c>
    </row>
    <row r="43" spans="1:2" x14ac:dyDescent="0.35">
      <c r="A43" s="16" t="s">
        <v>3818</v>
      </c>
      <c r="B43" s="8">
        <v>218.86</v>
      </c>
    </row>
    <row r="44" spans="1:2" x14ac:dyDescent="0.35">
      <c r="A44" s="16" t="s">
        <v>3887</v>
      </c>
      <c r="B44" s="8">
        <v>482.75</v>
      </c>
    </row>
    <row r="45" spans="1:2" x14ac:dyDescent="0.35">
      <c r="A45" s="16" t="s">
        <v>3872</v>
      </c>
      <c r="B45" s="8">
        <v>254.04361702127662</v>
      </c>
    </row>
    <row r="46" spans="1:2" x14ac:dyDescent="0.35">
      <c r="A46" s="16" t="s">
        <v>3891</v>
      </c>
      <c r="B46" s="8">
        <v>299.11</v>
      </c>
    </row>
    <row r="47" spans="1:2" x14ac:dyDescent="0.35">
      <c r="A47" s="16" t="s">
        <v>3860</v>
      </c>
      <c r="B47" s="8">
        <v>353.47</v>
      </c>
    </row>
    <row r="48" spans="1:2" x14ac:dyDescent="0.35">
      <c r="A48" s="16" t="s">
        <v>3844</v>
      </c>
      <c r="B48" s="8">
        <v>254.04361702127662</v>
      </c>
    </row>
    <row r="49" spans="1:2" x14ac:dyDescent="0.35">
      <c r="A49" s="16" t="s">
        <v>3807</v>
      </c>
      <c r="B49" s="8">
        <v>342.56</v>
      </c>
    </row>
    <row r="50" spans="1:2" x14ac:dyDescent="0.35">
      <c r="A50" s="16" t="s">
        <v>3886</v>
      </c>
      <c r="B50" s="8">
        <v>17.309999999999999</v>
      </c>
    </row>
    <row r="51" spans="1:2" x14ac:dyDescent="0.35">
      <c r="A51" s="16" t="s">
        <v>3814</v>
      </c>
      <c r="B51" s="8">
        <v>261</v>
      </c>
    </row>
    <row r="52" spans="1:2" x14ac:dyDescent="0.35">
      <c r="A52" s="16" t="s">
        <v>3875</v>
      </c>
      <c r="B52" s="8">
        <v>43.29</v>
      </c>
    </row>
    <row r="53" spans="1:2" x14ac:dyDescent="0.35">
      <c r="A53" s="16" t="s">
        <v>3811</v>
      </c>
      <c r="B53" s="8">
        <v>364.67</v>
      </c>
    </row>
    <row r="54" spans="1:2" x14ac:dyDescent="0.35">
      <c r="A54" s="16" t="s">
        <v>3897</v>
      </c>
      <c r="B54" s="8">
        <v>218.22</v>
      </c>
    </row>
    <row r="55" spans="1:2" x14ac:dyDescent="0.35">
      <c r="A55" s="16" t="s">
        <v>3880</v>
      </c>
      <c r="B55" s="8">
        <v>386.56</v>
      </c>
    </row>
    <row r="56" spans="1:2" x14ac:dyDescent="0.35">
      <c r="A56" s="16" t="s">
        <v>3871</v>
      </c>
      <c r="B56" s="8">
        <v>167.34</v>
      </c>
    </row>
    <row r="57" spans="1:2" x14ac:dyDescent="0.35">
      <c r="A57" s="16" t="s">
        <v>3920</v>
      </c>
      <c r="B57" s="8">
        <v>447.43</v>
      </c>
    </row>
    <row r="58" spans="1:2" x14ac:dyDescent="0.35">
      <c r="A58" s="16" t="s">
        <v>3856</v>
      </c>
      <c r="B58" s="8">
        <v>179.77</v>
      </c>
    </row>
    <row r="59" spans="1:2" x14ac:dyDescent="0.35">
      <c r="A59" s="16" t="s">
        <v>3841</v>
      </c>
      <c r="B59" s="8">
        <v>123.46</v>
      </c>
    </row>
    <row r="60" spans="1:2" x14ac:dyDescent="0.35">
      <c r="A60" s="16" t="s">
        <v>3865</v>
      </c>
      <c r="B60" s="8">
        <v>38.520000000000003</v>
      </c>
    </row>
    <row r="61" spans="1:2" x14ac:dyDescent="0.35">
      <c r="A61" s="16" t="s">
        <v>3890</v>
      </c>
      <c r="B61" s="8">
        <v>266.86</v>
      </c>
    </row>
    <row r="62" spans="1:2" x14ac:dyDescent="0.35">
      <c r="A62" s="16" t="s">
        <v>3840</v>
      </c>
      <c r="B62" s="8">
        <v>131.51</v>
      </c>
    </row>
    <row r="63" spans="1:2" x14ac:dyDescent="0.35">
      <c r="A63" s="16" t="s">
        <v>3926</v>
      </c>
      <c r="B63" s="8">
        <v>431.67</v>
      </c>
    </row>
    <row r="64" spans="1:2" x14ac:dyDescent="0.35">
      <c r="A64" s="16" t="s">
        <v>3863</v>
      </c>
      <c r="B64" s="8">
        <v>326.06</v>
      </c>
    </row>
    <row r="65" spans="1:2" x14ac:dyDescent="0.35">
      <c r="A65" s="16" t="s">
        <v>3883</v>
      </c>
      <c r="B65" s="8">
        <v>461.47</v>
      </c>
    </row>
    <row r="66" spans="1:2" x14ac:dyDescent="0.35">
      <c r="A66" s="16" t="s">
        <v>3900</v>
      </c>
      <c r="B66" s="8">
        <v>477.61</v>
      </c>
    </row>
    <row r="67" spans="1:2" x14ac:dyDescent="0.35">
      <c r="A67" s="16" t="s">
        <v>3879</v>
      </c>
      <c r="B67" s="8">
        <v>212.26</v>
      </c>
    </row>
    <row r="68" spans="1:2" x14ac:dyDescent="0.35">
      <c r="A68" s="16" t="s">
        <v>3901</v>
      </c>
      <c r="B68" s="8">
        <v>107.06</v>
      </c>
    </row>
    <row r="69" spans="1:2" x14ac:dyDescent="0.35">
      <c r="A69" s="16" t="s">
        <v>3867</v>
      </c>
      <c r="B69" s="8">
        <v>450.71</v>
      </c>
    </row>
    <row r="70" spans="1:2" x14ac:dyDescent="0.35">
      <c r="A70" s="16" t="s">
        <v>3894</v>
      </c>
      <c r="B70" s="8">
        <v>349.17</v>
      </c>
    </row>
    <row r="71" spans="1:2" x14ac:dyDescent="0.35">
      <c r="A71" s="16" t="s">
        <v>3836</v>
      </c>
      <c r="B71" s="8">
        <v>144.53</v>
      </c>
    </row>
    <row r="72" spans="1:2" x14ac:dyDescent="0.35">
      <c r="A72" s="16" t="s">
        <v>3923</v>
      </c>
      <c r="B72" s="8">
        <v>60.65</v>
      </c>
    </row>
    <row r="73" spans="1:2" x14ac:dyDescent="0.35">
      <c r="A73" s="16" t="s">
        <v>3881</v>
      </c>
      <c r="B73" s="8">
        <v>434.84</v>
      </c>
    </row>
    <row r="74" spans="1:2" x14ac:dyDescent="0.35">
      <c r="A74" s="16" t="s">
        <v>3850</v>
      </c>
      <c r="B74" s="8">
        <v>38.76</v>
      </c>
    </row>
    <row r="75" spans="1:2" x14ac:dyDescent="0.35">
      <c r="A75" s="16" t="s">
        <v>3862</v>
      </c>
      <c r="B75" s="8">
        <v>135.61000000000001</v>
      </c>
    </row>
    <row r="76" spans="1:2" x14ac:dyDescent="0.35">
      <c r="A76" s="16" t="s">
        <v>3916</v>
      </c>
      <c r="B76" s="8">
        <v>131.24</v>
      </c>
    </row>
    <row r="77" spans="1:2" x14ac:dyDescent="0.35">
      <c r="A77" s="16" t="s">
        <v>3927</v>
      </c>
      <c r="B77" s="8">
        <v>201.41</v>
      </c>
    </row>
    <row r="78" spans="1:2" x14ac:dyDescent="0.35">
      <c r="A78" s="16" t="s">
        <v>3852</v>
      </c>
      <c r="B78" s="8">
        <v>19.52</v>
      </c>
    </row>
    <row r="79" spans="1:2" x14ac:dyDescent="0.35">
      <c r="A79" s="16" t="s">
        <v>3888</v>
      </c>
      <c r="B79" s="8">
        <v>103.45</v>
      </c>
    </row>
    <row r="80" spans="1:2" x14ac:dyDescent="0.35">
      <c r="A80" s="16" t="s">
        <v>3868</v>
      </c>
      <c r="B80" s="8">
        <v>253.33</v>
      </c>
    </row>
    <row r="81" spans="1:2" x14ac:dyDescent="0.35">
      <c r="A81" s="16" t="s">
        <v>3829</v>
      </c>
      <c r="B81" s="8">
        <v>242.23</v>
      </c>
    </row>
    <row r="82" spans="1:2" x14ac:dyDescent="0.35">
      <c r="A82" s="16" t="s">
        <v>3921</v>
      </c>
      <c r="B82" s="8">
        <v>377.52</v>
      </c>
    </row>
    <row r="83" spans="1:2" x14ac:dyDescent="0.35">
      <c r="A83" s="16" t="s">
        <v>3855</v>
      </c>
      <c r="B83" s="8">
        <v>283.83</v>
      </c>
    </row>
    <row r="84" spans="1:2" x14ac:dyDescent="0.35">
      <c r="A84" s="16" t="s">
        <v>3922</v>
      </c>
      <c r="B84" s="8">
        <v>358.47</v>
      </c>
    </row>
    <row r="85" spans="1:2" x14ac:dyDescent="0.35">
      <c r="A85" s="16" t="s">
        <v>3908</v>
      </c>
      <c r="B85" s="8">
        <v>143.43</v>
      </c>
    </row>
    <row r="86" spans="1:2" x14ac:dyDescent="0.35">
      <c r="A86" s="16" t="s">
        <v>3905</v>
      </c>
      <c r="B86" s="8">
        <v>480.9</v>
      </c>
    </row>
    <row r="87" spans="1:2" x14ac:dyDescent="0.35">
      <c r="A87" s="16" t="s">
        <v>3820</v>
      </c>
      <c r="B87" s="8">
        <v>439.07</v>
      </c>
    </row>
    <row r="88" spans="1:2" x14ac:dyDescent="0.35">
      <c r="A88" s="16" t="s">
        <v>3848</v>
      </c>
      <c r="B88" s="8">
        <v>322.41000000000003</v>
      </c>
    </row>
    <row r="89" spans="1:2" x14ac:dyDescent="0.35">
      <c r="A89" s="16" t="s">
        <v>3904</v>
      </c>
      <c r="B89" s="8">
        <v>392.89</v>
      </c>
    </row>
    <row r="90" spans="1:2" x14ac:dyDescent="0.35">
      <c r="A90" s="16" t="s">
        <v>3903</v>
      </c>
      <c r="B90" s="8">
        <v>158.13999999999999</v>
      </c>
    </row>
    <row r="91" spans="1:2" x14ac:dyDescent="0.35">
      <c r="A91" s="16" t="s">
        <v>3913</v>
      </c>
      <c r="B91" s="8">
        <v>119.57</v>
      </c>
    </row>
    <row r="92" spans="1:2" x14ac:dyDescent="0.35">
      <c r="A92" s="16" t="s">
        <v>3809</v>
      </c>
      <c r="B92" s="8">
        <v>254.04361702127662</v>
      </c>
    </row>
    <row r="93" spans="1:2" x14ac:dyDescent="0.35">
      <c r="A93" s="16" t="s">
        <v>3885</v>
      </c>
      <c r="B93" s="8">
        <v>113.83</v>
      </c>
    </row>
    <row r="94" spans="1:2" x14ac:dyDescent="0.35">
      <c r="A94" s="16" t="s">
        <v>3837</v>
      </c>
      <c r="B94" s="8">
        <v>254.04361702127662</v>
      </c>
    </row>
    <row r="95" spans="1:2" x14ac:dyDescent="0.35">
      <c r="A95" s="16" t="s">
        <v>3924</v>
      </c>
      <c r="B95" s="8">
        <v>358.47</v>
      </c>
    </row>
    <row r="96" spans="1:2" x14ac:dyDescent="0.35">
      <c r="A96" s="16" t="s">
        <v>3893</v>
      </c>
      <c r="B96" s="8">
        <v>340.39</v>
      </c>
    </row>
    <row r="97" spans="1:2" x14ac:dyDescent="0.35">
      <c r="A97" s="16" t="s">
        <v>3919</v>
      </c>
      <c r="B97" s="8">
        <v>438.25</v>
      </c>
    </row>
    <row r="98" spans="1:2" x14ac:dyDescent="0.35">
      <c r="A98" s="16" t="s">
        <v>3847</v>
      </c>
      <c r="B98" s="8">
        <v>174.02</v>
      </c>
    </row>
    <row r="99" spans="1:2" x14ac:dyDescent="0.35">
      <c r="A99" s="16" t="s">
        <v>3859</v>
      </c>
      <c r="B99" s="8">
        <v>223.43</v>
      </c>
    </row>
    <row r="100" spans="1:2" x14ac:dyDescent="0.35">
      <c r="A100" s="16" t="s">
        <v>3812</v>
      </c>
      <c r="B100" s="8">
        <v>306.45999999999998</v>
      </c>
    </row>
    <row r="101" spans="1:2" x14ac:dyDescent="0.35">
      <c r="A101" s="16" t="s">
        <v>3912</v>
      </c>
      <c r="B101" s="8">
        <v>388.46</v>
      </c>
    </row>
    <row r="102" spans="1:2" x14ac:dyDescent="0.35">
      <c r="A102" s="16" t="s">
        <v>3895</v>
      </c>
      <c r="B102" s="8">
        <v>243.7</v>
      </c>
    </row>
    <row r="103" spans="1:2" x14ac:dyDescent="0.35">
      <c r="A103" s="16" t="s">
        <v>3866</v>
      </c>
      <c r="B103" s="8">
        <v>313.26</v>
      </c>
    </row>
    <row r="104" spans="1:2" x14ac:dyDescent="0.35">
      <c r="A104" s="16" t="s">
        <v>3971</v>
      </c>
      <c r="B104" s="8">
        <v>25404.361702127662</v>
      </c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E6BB2-0197-4AEB-81BA-389DC6AB91E9}">
  <dimension ref="A1:Z2001"/>
  <sheetViews>
    <sheetView topLeftCell="A2" zoomScale="89" workbookViewId="0">
      <selection activeCell="A2" sqref="A2"/>
    </sheetView>
  </sheetViews>
  <sheetFormatPr defaultRowHeight="14.5" x14ac:dyDescent="0.35"/>
  <cols>
    <col min="1" max="1" width="12.36328125" bestFit="1" customWidth="1"/>
    <col min="2" max="2" width="15.26953125" style="14" bestFit="1" customWidth="1"/>
    <col min="3" max="3" width="16.36328125" bestFit="1" customWidth="1"/>
    <col min="4" max="4" width="14.81640625" bestFit="1" customWidth="1"/>
    <col min="5" max="5" width="12.6328125" bestFit="1" customWidth="1"/>
    <col min="6" max="6" width="12.7265625" bestFit="1" customWidth="1"/>
    <col min="7" max="7" width="14" bestFit="1" customWidth="1"/>
    <col min="8" max="8" width="12.7265625" bestFit="1" customWidth="1"/>
    <col min="9" max="9" width="17.90625" bestFit="1" customWidth="1"/>
    <col min="10" max="10" width="17.54296875" bestFit="1" customWidth="1"/>
    <col min="11" max="11" width="20.81640625" bestFit="1" customWidth="1"/>
    <col min="12" max="12" width="8.7265625" style="11"/>
    <col min="14" max="14" width="21.7265625" bestFit="1" customWidth="1"/>
    <col min="15" max="15" width="19.1796875" bestFit="1" customWidth="1"/>
    <col min="17" max="17" width="26.6328125" bestFit="1" customWidth="1"/>
    <col min="18" max="18" width="20.6328125" bestFit="1" customWidth="1"/>
    <col min="19" max="19" width="16.90625" bestFit="1" customWidth="1"/>
    <col min="20" max="20" width="28.90625" bestFit="1" customWidth="1"/>
    <col min="21" max="21" width="8.7265625" style="8"/>
    <col min="22" max="22" width="8.7265625" style="11"/>
    <col min="23" max="23" width="31" bestFit="1" customWidth="1"/>
    <col min="24" max="24" width="16.453125" bestFit="1" customWidth="1"/>
    <col min="25" max="25" width="18.36328125" bestFit="1" customWidth="1"/>
    <col min="26" max="26" width="15.1796875" bestFit="1" customWidth="1"/>
  </cols>
  <sheetData>
    <row r="1" spans="1:26" x14ac:dyDescent="0.35">
      <c r="A1" s="3" t="s">
        <v>1794</v>
      </c>
      <c r="B1" s="13" t="s">
        <v>1795</v>
      </c>
      <c r="C1" s="3" t="s">
        <v>0</v>
      </c>
      <c r="D1" s="3" t="s">
        <v>1514</v>
      </c>
      <c r="E1" s="3" t="s">
        <v>1726</v>
      </c>
      <c r="F1" s="1" t="s">
        <v>1796</v>
      </c>
      <c r="G1" s="7" t="s">
        <v>1797</v>
      </c>
      <c r="H1" s="7" t="s">
        <v>1798</v>
      </c>
      <c r="I1" s="3" t="s">
        <v>1799</v>
      </c>
      <c r="J1" s="1" t="s">
        <v>1800</v>
      </c>
      <c r="K1" s="17" t="s">
        <v>3998</v>
      </c>
      <c r="L1" s="18" t="s">
        <v>2</v>
      </c>
      <c r="M1" s="17" t="s">
        <v>3</v>
      </c>
      <c r="N1" s="17" t="s">
        <v>3999</v>
      </c>
      <c r="O1" s="17" t="s">
        <v>4000</v>
      </c>
      <c r="P1" s="17" t="s">
        <v>6</v>
      </c>
      <c r="Q1" s="17" t="s">
        <v>3977</v>
      </c>
      <c r="R1" s="17" t="s">
        <v>4001</v>
      </c>
      <c r="S1" s="17" t="s">
        <v>4002</v>
      </c>
      <c r="T1" s="17" t="s">
        <v>1518</v>
      </c>
      <c r="U1" s="19" t="s">
        <v>4003</v>
      </c>
      <c r="V1" s="18" t="s">
        <v>1520</v>
      </c>
      <c r="W1" s="17" t="s">
        <v>4004</v>
      </c>
      <c r="X1" s="17" t="s">
        <v>4005</v>
      </c>
      <c r="Y1" s="17" t="s">
        <v>4006</v>
      </c>
      <c r="Z1" s="17" t="s">
        <v>4007</v>
      </c>
    </row>
    <row r="2" spans="1:26" x14ac:dyDescent="0.35">
      <c r="A2" s="2" t="s">
        <v>1801</v>
      </c>
      <c r="B2" s="14">
        <v>45480</v>
      </c>
      <c r="C2" s="2" t="s">
        <v>1253</v>
      </c>
      <c r="D2" s="2" t="s">
        <v>1720</v>
      </c>
      <c r="E2" s="2" t="s">
        <v>1744</v>
      </c>
      <c r="F2" s="11">
        <v>1</v>
      </c>
      <c r="G2" s="8">
        <v>218.04</v>
      </c>
      <c r="H2" s="8">
        <v>0.09</v>
      </c>
      <c r="I2" s="2" t="s">
        <v>1802</v>
      </c>
      <c r="J2" s="8">
        <v>217.95</v>
      </c>
      <c r="K2" s="8" t="str">
        <f>_xlfn.XLOOKUP(total_table[[#This Row],[Customer_ID]],Customer_table[Customer_ID],Customer_table[Name],FALSE)</f>
        <v>Sarah Smith</v>
      </c>
      <c r="L2" s="11">
        <f>_xlfn.XLOOKUP(total_table[[#This Row],[Customer_ID]],Customer_table[Customer_ID],Customer_table[Age],FALSE)</f>
        <v>55</v>
      </c>
      <c r="M2" s="8" t="str">
        <f>_xlfn.XLOOKUP(total_table[[#This Row],[Customer_ID]],Customer_table[Customer_ID],Customer_table[Gender],FALSE)</f>
        <v>Male</v>
      </c>
      <c r="N2" s="8" t="str">
        <f>_xlfn.XLOOKUP(total_table[[#This Row],[Customer_ID]],Customer_table[Customer_ID],Customer_table[City],FALSE)</f>
        <v>Kathleenport</v>
      </c>
      <c r="O2" s="8" t="str">
        <f>_xlfn.XLOOKUP(total_table[[#This Row],[Customer_ID]],Customer_table[Customer_ID],Customer_table[State],FALSE)</f>
        <v>Wyoming</v>
      </c>
      <c r="P2" s="8" t="str">
        <f>_xlfn.XLOOKUP(total_table[[#This Row],[Customer_ID]],Customer_table[Customer_ID],Customer_table[Country],FALSE)</f>
        <v>USA</v>
      </c>
      <c r="Q2" s="8" t="str">
        <f>_xlfn.XLOOKUP(total_table[[#This Row],[Product_ID]],Product_table[Product_ID],Product_table[Product_Name],FALSE)</f>
        <v>Cricket Bat</v>
      </c>
      <c r="R2" s="8" t="str">
        <f>_xlfn.XLOOKUP(total_table[[#This Row],[Product_ID]],Product_table[Product_ID],Product_table[Category],FALSE)</f>
        <v>Sports</v>
      </c>
      <c r="S2" s="8" t="str">
        <f>_xlfn.XLOOKUP(total_table[[#This Row],[Product_ID]],Product_table[Product_ID],Product_table[Sub_Category],FALSE)</f>
        <v>Team Sports</v>
      </c>
      <c r="T2" s="8" t="str">
        <f>_xlfn.XLOOKUP(total_table[[#This Row],[Product_ID]],Product_table[Product_ID],Product_table[Brand],FALSE)</f>
        <v>Khan LLC</v>
      </c>
      <c r="U2" s="8">
        <f>_xlfn.XLOOKUP(total_table[[#This Row],[Product_ID]],Product_table[Product_ID],Product_table[Cost],FALSE)</f>
        <v>245.98</v>
      </c>
      <c r="V2" s="11">
        <f>_xlfn.XLOOKUP(total_table[[#This Row],[Product_ID]],Product_table[Product_ID],Product_table[Stock],FALSE)</f>
        <v>471</v>
      </c>
      <c r="W2" s="8" t="str">
        <f>_xlfn.XLOOKUP(total_table[[#This Row],[Store_ID]],Store_table[Store_ID],Store_table[Store_Name],FALSE)</f>
        <v>Johnson-Wright</v>
      </c>
      <c r="X2" s="8" t="str">
        <f>_xlfn.XLOOKUP(total_table[[#This Row],[Store_ID]],Store_table[Store_ID],Store_table[Region],FALSE)</f>
        <v>North</v>
      </c>
      <c r="Y2" s="8" t="str">
        <f>_xlfn.XLOOKUP(total_table[[#This Row],[Store_ID]],Store_table[Store_ID],Store_table[City],FALSE)</f>
        <v>Hoodberg</v>
      </c>
      <c r="Z2" s="8" t="str">
        <f>_xlfn.XLOOKUP(total_table[[#This Row],[Store_ID]],Store_table[Store_ID],Store_table[Store_Type],FALSE)</f>
        <v>Outlet</v>
      </c>
    </row>
    <row r="3" spans="1:26" x14ac:dyDescent="0.35">
      <c r="A3" s="2" t="s">
        <v>1803</v>
      </c>
      <c r="B3" s="14">
        <v>45285</v>
      </c>
      <c r="C3" s="2" t="s">
        <v>1419</v>
      </c>
      <c r="D3" s="2" t="s">
        <v>1674</v>
      </c>
      <c r="E3" s="2" t="s">
        <v>1785</v>
      </c>
      <c r="F3" s="11">
        <v>3</v>
      </c>
      <c r="G3" s="8">
        <v>104.47</v>
      </c>
      <c r="H3" s="8">
        <v>0.27</v>
      </c>
      <c r="I3" s="2" t="s">
        <v>1804</v>
      </c>
      <c r="J3" s="8">
        <v>313.14</v>
      </c>
      <c r="K3" s="8" t="str">
        <f>_xlfn.XLOOKUP(total_table[[#This Row],[Customer_ID]],Customer_table[Customer_ID],Customer_table[Name],FALSE)</f>
        <v>Michael Foley</v>
      </c>
      <c r="L3" s="11">
        <f>_xlfn.XLOOKUP(total_table[[#This Row],[Customer_ID]],Customer_table[Customer_ID],Customer_table[Age],FALSE)</f>
        <v>63</v>
      </c>
      <c r="M3" s="8" t="str">
        <f>_xlfn.XLOOKUP(total_table[[#This Row],[Customer_ID]],Customer_table[Customer_ID],Customer_table[Gender],FALSE)</f>
        <v>Female</v>
      </c>
      <c r="N3" s="8" t="str">
        <f>_xlfn.XLOOKUP(total_table[[#This Row],[Customer_ID]],Customer_table[Customer_ID],Customer_table[City],FALSE)</f>
        <v>Oneillfurt</v>
      </c>
      <c r="O3" s="8" t="str">
        <f>_xlfn.XLOOKUP(total_table[[#This Row],[Customer_ID]],Customer_table[Customer_ID],Customer_table[State],FALSE)</f>
        <v>Vermont</v>
      </c>
      <c r="P3" s="8" t="str">
        <f>_xlfn.XLOOKUP(total_table[[#This Row],[Customer_ID]],Customer_table[Customer_ID],Customer_table[Country],FALSE)</f>
        <v>USA</v>
      </c>
      <c r="Q3" s="8" t="str">
        <f>_xlfn.XLOOKUP(total_table[[#This Row],[Product_ID]],Product_table[Product_ID],Product_table[Product_Name],FALSE)</f>
        <v>Bluetooth Car Audio System</v>
      </c>
      <c r="R3" s="8" t="str">
        <f>_xlfn.XLOOKUP(total_table[[#This Row],[Product_ID]],Product_table[Product_ID],Product_table[Category],FALSE)</f>
        <v>Electronics</v>
      </c>
      <c r="S3" s="8" t="str">
        <f>_xlfn.XLOOKUP(total_table[[#This Row],[Product_ID]],Product_table[Product_ID],Product_table[Sub_Category],FALSE)</f>
        <v>Audio</v>
      </c>
      <c r="T3" s="8" t="str">
        <f>_xlfn.XLOOKUP(total_table[[#This Row],[Product_ID]],Product_table[Product_ID],Product_table[Brand],FALSE)</f>
        <v>Bruce-Bowen</v>
      </c>
      <c r="U3" s="8">
        <f>_xlfn.XLOOKUP(total_table[[#This Row],[Product_ID]],Product_table[Product_ID],Product_table[Cost],FALSE)</f>
        <v>403.71</v>
      </c>
      <c r="V3" s="11">
        <f>_xlfn.XLOOKUP(total_table[[#This Row],[Product_ID]],Product_table[Product_ID],Product_table[Stock],FALSE)</f>
        <v>159</v>
      </c>
      <c r="W3" s="8" t="str">
        <f>_xlfn.XLOOKUP(total_table[[#This Row],[Store_ID]],Store_table[Store_ID],Store_table[Store_Name],FALSE)</f>
        <v>Holloway Ltd</v>
      </c>
      <c r="X3" s="8" t="str">
        <f>_xlfn.XLOOKUP(total_table[[#This Row],[Store_ID]],Store_table[Store_ID],Store_table[Region],FALSE)</f>
        <v>North</v>
      </c>
      <c r="Y3" s="8" t="str">
        <f>_xlfn.XLOOKUP(total_table[[#This Row],[Store_ID]],Store_table[Store_ID],Store_table[City],FALSE)</f>
        <v>Bensonhaven</v>
      </c>
      <c r="Z3" s="8" t="str">
        <f>_xlfn.XLOOKUP(total_table[[#This Row],[Store_ID]],Store_table[Store_ID],Store_table[Store_Type],FALSE)</f>
        <v>Flagship</v>
      </c>
    </row>
    <row r="4" spans="1:26" x14ac:dyDescent="0.35">
      <c r="A4" s="2" t="s">
        <v>1805</v>
      </c>
      <c r="B4" s="14">
        <v>45446</v>
      </c>
      <c r="C4" s="2" t="s">
        <v>203</v>
      </c>
      <c r="D4" s="2" t="s">
        <v>1624</v>
      </c>
      <c r="E4" s="2" t="s">
        <v>1760</v>
      </c>
      <c r="F4" s="11">
        <v>4</v>
      </c>
      <c r="G4" s="8">
        <v>914.05</v>
      </c>
      <c r="H4" s="8">
        <v>0.25</v>
      </c>
      <c r="I4" s="2" t="s">
        <v>1802</v>
      </c>
      <c r="J4" s="8">
        <v>3655.95</v>
      </c>
      <c r="K4" s="8" t="str">
        <f>_xlfn.XLOOKUP(total_table[[#This Row],[Customer_ID]],Customer_table[Customer_ID],Customer_table[Name],FALSE)</f>
        <v>Christopher Sutton</v>
      </c>
      <c r="L4" s="11">
        <f>_xlfn.XLOOKUP(total_table[[#This Row],[Customer_ID]],Customer_table[Customer_ID],Customer_table[Age],FALSE)</f>
        <v>49</v>
      </c>
      <c r="M4" s="8" t="str">
        <f>_xlfn.XLOOKUP(total_table[[#This Row],[Customer_ID]],Customer_table[Customer_ID],Customer_table[Gender],FALSE)</f>
        <v>Female</v>
      </c>
      <c r="N4" s="8" t="str">
        <f>_xlfn.XLOOKUP(total_table[[#This Row],[Customer_ID]],Customer_table[Customer_ID],Customer_table[City],FALSE)</f>
        <v>Deborahberg</v>
      </c>
      <c r="O4" s="8" t="str">
        <f>_xlfn.XLOOKUP(total_table[[#This Row],[Customer_ID]],Customer_table[Customer_ID],Customer_table[State],FALSE)</f>
        <v>Pennsylvania</v>
      </c>
      <c r="P4" s="8" t="str">
        <f>_xlfn.XLOOKUP(total_table[[#This Row],[Customer_ID]],Customer_table[Customer_ID],Customer_table[Country],FALSE)</f>
        <v>USA</v>
      </c>
      <c r="Q4" s="8" t="str">
        <f>_xlfn.XLOOKUP(total_table[[#This Row],[Product_ID]],Product_table[Product_ID],Product_table[Product_Name],FALSE)</f>
        <v>Men's Roll-On Perfume</v>
      </c>
      <c r="R4" s="8" t="str">
        <f>_xlfn.XLOOKUP(total_table[[#This Row],[Product_ID]],Product_table[Product_ID],Product_table[Category],FALSE)</f>
        <v>Beauty</v>
      </c>
      <c r="S4" s="8" t="str">
        <f>_xlfn.XLOOKUP(total_table[[#This Row],[Product_ID]],Product_table[Product_ID],Product_table[Sub_Category],FALSE)</f>
        <v>Fragrance</v>
      </c>
      <c r="T4" s="8" t="str">
        <f>_xlfn.XLOOKUP(total_table[[#This Row],[Product_ID]],Product_table[Product_ID],Product_table[Brand],FALSE)</f>
        <v>Sullivan and Sons</v>
      </c>
      <c r="U4" s="8">
        <f>_xlfn.XLOOKUP(total_table[[#This Row],[Product_ID]],Product_table[Product_ID],Product_table[Cost],FALSE)</f>
        <v>43.29</v>
      </c>
      <c r="V4" s="11">
        <f>_xlfn.XLOOKUP(total_table[[#This Row],[Product_ID]],Product_table[Product_ID],Product_table[Stock],FALSE)</f>
        <v>267</v>
      </c>
      <c r="W4" s="8" t="str">
        <f>_xlfn.XLOOKUP(total_table[[#This Row],[Store_ID]],Store_table[Store_ID],Store_table[Store_Name],FALSE)</f>
        <v>Bean, Jones and Park</v>
      </c>
      <c r="X4" s="8" t="str">
        <f>_xlfn.XLOOKUP(total_table[[#This Row],[Store_ID]],Store_table[Store_ID],Store_table[Region],FALSE)</f>
        <v>West</v>
      </c>
      <c r="Y4" s="8" t="str">
        <f>_xlfn.XLOOKUP(total_table[[#This Row],[Store_ID]],Store_table[Store_ID],Store_table[City],FALSE)</f>
        <v>Thompsonborough</v>
      </c>
      <c r="Z4" s="8" t="str">
        <f>_xlfn.XLOOKUP(total_table[[#This Row],[Store_ID]],Store_table[Store_ID],Store_table[Store_Type],FALSE)</f>
        <v>Online</v>
      </c>
    </row>
    <row r="5" spans="1:26" x14ac:dyDescent="0.35">
      <c r="A5" s="2" t="s">
        <v>1806</v>
      </c>
      <c r="B5" s="14">
        <v>45259</v>
      </c>
      <c r="C5" s="2" t="s">
        <v>1070</v>
      </c>
      <c r="D5" s="2" t="s">
        <v>1678</v>
      </c>
      <c r="E5" s="2" t="s">
        <v>1760</v>
      </c>
      <c r="F5" s="11">
        <v>1</v>
      </c>
      <c r="G5" s="8">
        <v>921.51</v>
      </c>
      <c r="H5" s="8">
        <v>0.16</v>
      </c>
      <c r="I5" s="2" t="s">
        <v>1807</v>
      </c>
      <c r="J5" s="8">
        <v>921.35</v>
      </c>
      <c r="K5" s="8" t="str">
        <f>_xlfn.XLOOKUP(total_table[[#This Row],[Customer_ID]],Customer_table[Customer_ID],Customer_table[Name],FALSE)</f>
        <v>John Jordan</v>
      </c>
      <c r="L5" s="11">
        <f>_xlfn.XLOOKUP(total_table[[#This Row],[Customer_ID]],Customer_table[Customer_ID],Customer_table[Age],FALSE)</f>
        <v>58</v>
      </c>
      <c r="M5" s="8" t="str">
        <f>_xlfn.XLOOKUP(total_table[[#This Row],[Customer_ID]],Customer_table[Customer_ID],Customer_table[Gender],FALSE)</f>
        <v>Female</v>
      </c>
      <c r="N5" s="8" t="str">
        <f>_xlfn.XLOOKUP(total_table[[#This Row],[Customer_ID]],Customer_table[Customer_ID],Customer_table[City],FALSE)</f>
        <v>Port Crystalberg</v>
      </c>
      <c r="O5" s="8" t="str">
        <f>_xlfn.XLOOKUP(total_table[[#This Row],[Customer_ID]],Customer_table[Customer_ID],Customer_table[State],FALSE)</f>
        <v>Tennessee</v>
      </c>
      <c r="P5" s="8" t="str">
        <f>_xlfn.XLOOKUP(total_table[[#This Row],[Customer_ID]],Customer_table[Customer_ID],Customer_table[Country],FALSE)</f>
        <v>USA</v>
      </c>
      <c r="Q5" s="8" t="str">
        <f>_xlfn.XLOOKUP(total_table[[#This Row],[Product_ID]],Product_table[Product_ID],Product_table[Product_Name],FALSE)</f>
        <v>Wireless Mouse</v>
      </c>
      <c r="R5" s="8" t="str">
        <f>_xlfn.XLOOKUP(total_table[[#This Row],[Product_ID]],Product_table[Product_ID],Product_table[Category],FALSE)</f>
        <v>Electronics</v>
      </c>
      <c r="S5" s="8" t="str">
        <f>_xlfn.XLOOKUP(total_table[[#This Row],[Product_ID]],Product_table[Product_ID],Product_table[Sub_Category],FALSE)</f>
        <v>Computer</v>
      </c>
      <c r="T5" s="8" t="str">
        <f>_xlfn.XLOOKUP(total_table[[#This Row],[Product_ID]],Product_table[Product_ID],Product_table[Brand],FALSE)</f>
        <v>Larson Ltd</v>
      </c>
      <c r="U5" s="8">
        <f>_xlfn.XLOOKUP(total_table[[#This Row],[Product_ID]],Product_table[Product_ID],Product_table[Cost],FALSE)</f>
        <v>392.89</v>
      </c>
      <c r="V5" s="11">
        <f>_xlfn.XLOOKUP(total_table[[#This Row],[Product_ID]],Product_table[Product_ID],Product_table[Stock],FALSE)</f>
        <v>320</v>
      </c>
      <c r="W5" s="8" t="str">
        <f>_xlfn.XLOOKUP(total_table[[#This Row],[Store_ID]],Store_table[Store_ID],Store_table[Store_Name],FALSE)</f>
        <v>Bean, Jones and Park</v>
      </c>
      <c r="X5" s="8" t="str">
        <f>_xlfn.XLOOKUP(total_table[[#This Row],[Store_ID]],Store_table[Store_ID],Store_table[Region],FALSE)</f>
        <v>West</v>
      </c>
      <c r="Y5" s="8" t="str">
        <f>_xlfn.XLOOKUP(total_table[[#This Row],[Store_ID]],Store_table[Store_ID],Store_table[City],FALSE)</f>
        <v>Thompsonborough</v>
      </c>
      <c r="Z5" s="8" t="str">
        <f>_xlfn.XLOOKUP(total_table[[#This Row],[Store_ID]],Store_table[Store_ID],Store_table[Store_Type],FALSE)</f>
        <v>Online</v>
      </c>
    </row>
    <row r="6" spans="1:26" x14ac:dyDescent="0.35">
      <c r="A6" s="2" t="s">
        <v>1808</v>
      </c>
      <c r="B6" s="14">
        <v>45297</v>
      </c>
      <c r="C6" s="2" t="s">
        <v>1494</v>
      </c>
      <c r="D6" s="2" t="s">
        <v>1644</v>
      </c>
      <c r="E6" s="2" t="s">
        <v>1751</v>
      </c>
      <c r="F6" s="11">
        <v>3</v>
      </c>
      <c r="G6" s="8">
        <v>745.3</v>
      </c>
      <c r="H6" s="8">
        <v>0.18</v>
      </c>
      <c r="I6" s="2" t="s">
        <v>1802</v>
      </c>
      <c r="J6" s="8">
        <v>2235.7199999999998</v>
      </c>
      <c r="K6" s="8" t="str">
        <f>_xlfn.XLOOKUP(total_table[[#This Row],[Customer_ID]],Customer_table[Customer_ID],Customer_table[Name],FALSE)</f>
        <v>Amanda Powell</v>
      </c>
      <c r="L6" s="11">
        <f>_xlfn.XLOOKUP(total_table[[#This Row],[Customer_ID]],Customer_table[Customer_ID],Customer_table[Age],FALSE)</f>
        <v>28</v>
      </c>
      <c r="M6" s="8" t="str">
        <f>_xlfn.XLOOKUP(total_table[[#This Row],[Customer_ID]],Customer_table[Customer_ID],Customer_table[Gender],FALSE)</f>
        <v>Male</v>
      </c>
      <c r="N6" s="8" t="str">
        <f>_xlfn.XLOOKUP(total_table[[#This Row],[Customer_ID]],Customer_table[Customer_ID],Customer_table[City],FALSE)</f>
        <v>South William</v>
      </c>
      <c r="O6" s="8" t="str">
        <f>_xlfn.XLOOKUP(total_table[[#This Row],[Customer_ID]],Customer_table[Customer_ID],Customer_table[State],FALSE)</f>
        <v>Alabama</v>
      </c>
      <c r="P6" s="8" t="str">
        <f>_xlfn.XLOOKUP(total_table[[#This Row],[Customer_ID]],Customer_table[Customer_ID],Customer_table[Country],FALSE)</f>
        <v>USA</v>
      </c>
      <c r="Q6" s="8" t="str">
        <f>_xlfn.XLOOKUP(total_table[[#This Row],[Product_ID]],Product_table[Product_ID],Product_table[Product_Name],FALSE)</f>
        <v>Men's Hair Styling Gel</v>
      </c>
      <c r="R6" s="8" t="str">
        <f>_xlfn.XLOOKUP(total_table[[#This Row],[Product_ID]],Product_table[Product_ID],Product_table[Category],FALSE)</f>
        <v>Beauty</v>
      </c>
      <c r="S6" s="8" t="str">
        <f>_xlfn.XLOOKUP(total_table[[#This Row],[Product_ID]],Product_table[Product_ID],Product_table[Sub_Category],FALSE)</f>
        <v>Haircare</v>
      </c>
      <c r="T6" s="8" t="str">
        <f>_xlfn.XLOOKUP(total_table[[#This Row],[Product_ID]],Product_table[Product_ID],Product_table[Brand],FALSE)</f>
        <v>Cline-Mccarthy</v>
      </c>
      <c r="U6" s="8">
        <f>_xlfn.XLOOKUP(total_table[[#This Row],[Product_ID]],Product_table[Product_ID],Product_table[Cost],FALSE)</f>
        <v>17.309999999999999</v>
      </c>
      <c r="V6" s="11">
        <f>_xlfn.XLOOKUP(total_table[[#This Row],[Product_ID]],Product_table[Product_ID],Product_table[Stock],FALSE)</f>
        <v>399</v>
      </c>
      <c r="W6" s="8" t="str">
        <f>_xlfn.XLOOKUP(total_table[[#This Row],[Store_ID]],Store_table[Store_ID],Store_table[Store_Name],FALSE)</f>
        <v>Gray Ltd</v>
      </c>
      <c r="X6" s="8" t="str">
        <f>_xlfn.XLOOKUP(total_table[[#This Row],[Store_ID]],Store_table[Store_ID],Store_table[Region],FALSE)</f>
        <v>North</v>
      </c>
      <c r="Y6" s="8" t="str">
        <f>_xlfn.XLOOKUP(total_table[[#This Row],[Store_ID]],Store_table[Store_ID],Store_table[City],FALSE)</f>
        <v>New Michaelchester</v>
      </c>
      <c r="Z6" s="8" t="str">
        <f>_xlfn.XLOOKUP(total_table[[#This Row],[Store_ID]],Store_table[Store_ID],Store_table[Store_Type],FALSE)</f>
        <v>Outlet</v>
      </c>
    </row>
    <row r="7" spans="1:26" x14ac:dyDescent="0.35">
      <c r="A7" s="2" t="s">
        <v>1809</v>
      </c>
      <c r="B7" s="14">
        <v>45499</v>
      </c>
      <c r="C7" s="2" t="s">
        <v>395</v>
      </c>
      <c r="D7" s="2" t="s">
        <v>1556</v>
      </c>
      <c r="E7" s="2" t="s">
        <v>1757</v>
      </c>
      <c r="F7" s="11">
        <v>3</v>
      </c>
      <c r="G7" s="8">
        <v>147.01</v>
      </c>
      <c r="H7" s="8">
        <v>0.19</v>
      </c>
      <c r="I7" s="2" t="s">
        <v>1807</v>
      </c>
      <c r="J7" s="8">
        <v>440.84</v>
      </c>
      <c r="K7" s="8" t="str">
        <f>_xlfn.XLOOKUP(total_table[[#This Row],[Customer_ID]],Customer_table[Customer_ID],Customer_table[Name],FALSE)</f>
        <v>Anthony Phillips</v>
      </c>
      <c r="L7" s="11">
        <f>_xlfn.XLOOKUP(total_table[[#This Row],[Customer_ID]],Customer_table[Customer_ID],Customer_table[Age],FALSE)</f>
        <v>18</v>
      </c>
      <c r="M7" s="8" t="str">
        <f>_xlfn.XLOOKUP(total_table[[#This Row],[Customer_ID]],Customer_table[Customer_ID],Customer_table[Gender],FALSE)</f>
        <v>Female</v>
      </c>
      <c r="N7" s="8" t="str">
        <f>_xlfn.XLOOKUP(total_table[[#This Row],[Customer_ID]],Customer_table[Customer_ID],Customer_table[City],FALSE)</f>
        <v>North Davidport</v>
      </c>
      <c r="O7" s="8" t="str">
        <f>_xlfn.XLOOKUP(total_table[[#This Row],[Customer_ID]],Customer_table[Customer_ID],Customer_table[State],FALSE)</f>
        <v>Rhode Island</v>
      </c>
      <c r="P7" s="8" t="str">
        <f>_xlfn.XLOOKUP(total_table[[#This Row],[Customer_ID]],Customer_table[Customer_ID],Customer_table[Country],FALSE)</f>
        <v>USA</v>
      </c>
      <c r="Q7" s="8" t="str">
        <f>_xlfn.XLOOKUP(total_table[[#This Row],[Product_ID]],Product_table[Product_ID],Product_table[Product_Name],FALSE)</f>
        <v>4K Home Projector</v>
      </c>
      <c r="R7" s="8" t="str">
        <f>_xlfn.XLOOKUP(total_table[[#This Row],[Product_ID]],Product_table[Product_ID],Product_table[Category],FALSE)</f>
        <v>Electronics</v>
      </c>
      <c r="S7" s="8" t="str">
        <f>_xlfn.XLOOKUP(total_table[[#This Row],[Product_ID]],Product_table[Product_ID],Product_table[Sub_Category],FALSE)</f>
        <v>Appliances</v>
      </c>
      <c r="T7" s="8" t="str">
        <f>_xlfn.XLOOKUP(total_table[[#This Row],[Product_ID]],Product_table[Product_ID],Product_table[Brand],FALSE)</f>
        <v>Thomas LLC</v>
      </c>
      <c r="U7" s="8">
        <f>_xlfn.XLOOKUP(total_table[[#This Row],[Product_ID]],Product_table[Product_ID],Product_table[Cost],FALSE)</f>
        <v>465.34</v>
      </c>
      <c r="V7" s="11">
        <f>_xlfn.XLOOKUP(total_table[[#This Row],[Product_ID]],Product_table[Product_ID],Product_table[Stock],FALSE)</f>
        <v>301</v>
      </c>
      <c r="W7" s="8" t="str">
        <f>_xlfn.XLOOKUP(total_table[[#This Row],[Store_ID]],Store_table[Store_ID],Store_table[Store_Name],FALSE)</f>
        <v>Martinez-Mullins</v>
      </c>
      <c r="X7" s="8" t="str">
        <f>_xlfn.XLOOKUP(total_table[[#This Row],[Store_ID]],Store_table[Store_ID],Store_table[Region],FALSE)</f>
        <v>South</v>
      </c>
      <c r="Y7" s="8" t="str">
        <f>_xlfn.XLOOKUP(total_table[[#This Row],[Store_ID]],Store_table[Store_ID],Store_table[City],FALSE)</f>
        <v>Williamsfurt</v>
      </c>
      <c r="Z7" s="8" t="str">
        <f>_xlfn.XLOOKUP(total_table[[#This Row],[Store_ID]],Store_table[Store_ID],Store_table[Store_Type],FALSE)</f>
        <v>Online</v>
      </c>
    </row>
    <row r="8" spans="1:26" x14ac:dyDescent="0.35">
      <c r="A8" s="2" t="s">
        <v>1810</v>
      </c>
      <c r="B8" s="14">
        <v>45850</v>
      </c>
      <c r="C8" s="2" t="s">
        <v>70</v>
      </c>
      <c r="D8" s="2" t="s">
        <v>1638</v>
      </c>
      <c r="E8" s="2" t="s">
        <v>1747</v>
      </c>
      <c r="F8" s="11">
        <v>2</v>
      </c>
      <c r="G8" s="8">
        <v>785.31</v>
      </c>
      <c r="H8" s="8">
        <v>0.15</v>
      </c>
      <c r="I8" s="2" t="s">
        <v>1804</v>
      </c>
      <c r="J8" s="8">
        <v>1570.4699999999998</v>
      </c>
      <c r="K8" s="8" t="str">
        <f>_xlfn.XLOOKUP(total_table[[#This Row],[Customer_ID]],Customer_table[Customer_ID],Customer_table[Name],FALSE)</f>
        <v>John Scott</v>
      </c>
      <c r="L8" s="11">
        <f>_xlfn.XLOOKUP(total_table[[#This Row],[Customer_ID]],Customer_table[Customer_ID],Customer_table[Age],FALSE)</f>
        <v>24</v>
      </c>
      <c r="M8" s="8" t="str">
        <f>_xlfn.XLOOKUP(total_table[[#This Row],[Customer_ID]],Customer_table[Customer_ID],Customer_table[Gender],FALSE)</f>
        <v>Female</v>
      </c>
      <c r="N8" s="8" t="str">
        <f>_xlfn.XLOOKUP(total_table[[#This Row],[Customer_ID]],Customer_table[Customer_ID],Customer_table[City],FALSE)</f>
        <v>South Christopher</v>
      </c>
      <c r="O8" s="8" t="str">
        <f>_xlfn.XLOOKUP(total_table[[#This Row],[Customer_ID]],Customer_table[Customer_ID],Customer_table[State],FALSE)</f>
        <v>Pennsylvania</v>
      </c>
      <c r="P8" s="8" t="str">
        <f>_xlfn.XLOOKUP(total_table[[#This Row],[Customer_ID]],Customer_table[Customer_ID],Customer_table[Country],FALSE)</f>
        <v>USA</v>
      </c>
      <c r="Q8" s="8" t="str">
        <f>_xlfn.XLOOKUP(total_table[[#This Row],[Product_ID]],Product_table[Product_ID],Product_table[Product_Name],FALSE)</f>
        <v>Premium Blanket Throw</v>
      </c>
      <c r="R8" s="8" t="str">
        <f>_xlfn.XLOOKUP(total_table[[#This Row],[Product_ID]],Product_table[Product_ID],Product_table[Category],FALSE)</f>
        <v>Home</v>
      </c>
      <c r="S8" s="8" t="str">
        <f>_xlfn.XLOOKUP(total_table[[#This Row],[Product_ID]],Product_table[Product_ID],Product_table[Sub_Category],FALSE)</f>
        <v>Decor</v>
      </c>
      <c r="T8" s="8" t="str">
        <f>_xlfn.XLOOKUP(total_table[[#This Row],[Product_ID]],Product_table[Product_ID],Product_table[Brand],FALSE)</f>
        <v>Hernandez, Kennedy and Porter</v>
      </c>
      <c r="U8" s="8">
        <f>_xlfn.XLOOKUP(total_table[[#This Row],[Product_ID]],Product_table[Product_ID],Product_table[Cost],FALSE)</f>
        <v>461.47</v>
      </c>
      <c r="V8" s="11">
        <f>_xlfn.XLOOKUP(total_table[[#This Row],[Product_ID]],Product_table[Product_ID],Product_table[Stock],FALSE)</f>
        <v>190</v>
      </c>
      <c r="W8" s="8" t="str">
        <f>_xlfn.XLOOKUP(total_table[[#This Row],[Store_ID]],Store_table[Store_ID],Store_table[Store_Name],FALSE)</f>
        <v>Alexander Group</v>
      </c>
      <c r="X8" s="8" t="str">
        <f>_xlfn.XLOOKUP(total_table[[#This Row],[Store_ID]],Store_table[Store_ID],Store_table[Region],FALSE)</f>
        <v>South</v>
      </c>
      <c r="Y8" s="8" t="str">
        <f>_xlfn.XLOOKUP(total_table[[#This Row],[Store_ID]],Store_table[Store_ID],Store_table[City],FALSE)</f>
        <v>Port Sharon</v>
      </c>
      <c r="Z8" s="8" t="str">
        <f>_xlfn.XLOOKUP(total_table[[#This Row],[Store_ID]],Store_table[Store_ID],Store_table[Store_Type],FALSE)</f>
        <v>Online</v>
      </c>
    </row>
    <row r="9" spans="1:26" x14ac:dyDescent="0.35">
      <c r="A9" s="2" t="s">
        <v>1811</v>
      </c>
      <c r="B9" s="14">
        <v>45248</v>
      </c>
      <c r="C9" s="2" t="s">
        <v>501</v>
      </c>
      <c r="D9" s="2" t="s">
        <v>1666</v>
      </c>
      <c r="E9" s="2" t="s">
        <v>1760</v>
      </c>
      <c r="F9" s="11">
        <v>4</v>
      </c>
      <c r="G9" s="8">
        <v>342.39</v>
      </c>
      <c r="H9" s="8">
        <v>0.23</v>
      </c>
      <c r="I9" s="2" t="s">
        <v>1804</v>
      </c>
      <c r="J9" s="8">
        <v>1369.33</v>
      </c>
      <c r="K9" s="8" t="str">
        <f>_xlfn.XLOOKUP(total_table[[#This Row],[Customer_ID]],Customer_table[Customer_ID],Customer_table[Name],FALSE)</f>
        <v>Patrick Roberts</v>
      </c>
      <c r="L9" s="11">
        <f>_xlfn.XLOOKUP(total_table[[#This Row],[Customer_ID]],Customer_table[Customer_ID],Customer_table[Age],FALSE)</f>
        <v>41</v>
      </c>
      <c r="M9" s="8" t="str">
        <f>_xlfn.XLOOKUP(total_table[[#This Row],[Customer_ID]],Customer_table[Customer_ID],Customer_table[Gender],FALSE)</f>
        <v>Female</v>
      </c>
      <c r="N9" s="8" t="str">
        <f>_xlfn.XLOOKUP(total_table[[#This Row],[Customer_ID]],Customer_table[Customer_ID],Customer_table[City],FALSE)</f>
        <v>Jaredville</v>
      </c>
      <c r="O9" s="8" t="str">
        <f>_xlfn.XLOOKUP(total_table[[#This Row],[Customer_ID]],Customer_table[Customer_ID],Customer_table[State],FALSE)</f>
        <v>Missouri</v>
      </c>
      <c r="P9" s="8" t="str">
        <f>_xlfn.XLOOKUP(total_table[[#This Row],[Customer_ID]],Customer_table[Customer_ID],Customer_table[Country],FALSE)</f>
        <v>USA</v>
      </c>
      <c r="Q9" s="8" t="str">
        <f>_xlfn.XLOOKUP(total_table[[#This Row],[Product_ID]],Product_table[Product_ID],Product_table[Product_Name],FALSE)</f>
        <v>Kitchen Storage Rack</v>
      </c>
      <c r="R9" s="8" t="str">
        <f>_xlfn.XLOOKUP(total_table[[#This Row],[Product_ID]],Product_table[Product_ID],Product_table[Category],FALSE)</f>
        <v>Home</v>
      </c>
      <c r="S9" s="8" t="str">
        <f>_xlfn.XLOOKUP(total_table[[#This Row],[Product_ID]],Product_table[Product_ID],Product_table[Sub_Category],FALSE)</f>
        <v>Storage</v>
      </c>
      <c r="T9" s="8" t="str">
        <f>_xlfn.XLOOKUP(total_table[[#This Row],[Product_ID]],Product_table[Product_ID],Product_table[Brand],FALSE)</f>
        <v>Duran Group</v>
      </c>
      <c r="U9" s="8">
        <f>_xlfn.XLOOKUP(total_table[[#This Row],[Product_ID]],Product_table[Product_ID],Product_table[Cost],FALSE)</f>
        <v>138.05000000000001</v>
      </c>
      <c r="V9" s="11">
        <f>_xlfn.XLOOKUP(total_table[[#This Row],[Product_ID]],Product_table[Product_ID],Product_table[Stock],FALSE)</f>
        <v>89</v>
      </c>
      <c r="W9" s="8" t="str">
        <f>_xlfn.XLOOKUP(total_table[[#This Row],[Store_ID]],Store_table[Store_ID],Store_table[Store_Name],FALSE)</f>
        <v>Bean, Jones and Park</v>
      </c>
      <c r="X9" s="8" t="str">
        <f>_xlfn.XLOOKUP(total_table[[#This Row],[Store_ID]],Store_table[Store_ID],Store_table[Region],FALSE)</f>
        <v>West</v>
      </c>
      <c r="Y9" s="8" t="str">
        <f>_xlfn.XLOOKUP(total_table[[#This Row],[Store_ID]],Store_table[Store_ID],Store_table[City],FALSE)</f>
        <v>Thompsonborough</v>
      </c>
      <c r="Z9" s="8" t="str">
        <f>_xlfn.XLOOKUP(total_table[[#This Row],[Store_ID]],Store_table[Store_ID],Store_table[Store_Type],FALSE)</f>
        <v>Online</v>
      </c>
    </row>
    <row r="10" spans="1:26" x14ac:dyDescent="0.35">
      <c r="A10" s="2" t="s">
        <v>1812</v>
      </c>
      <c r="B10" s="14">
        <v>45781</v>
      </c>
      <c r="C10" s="2" t="s">
        <v>605</v>
      </c>
      <c r="D10" s="2" t="s">
        <v>1724</v>
      </c>
      <c r="E10" s="2" t="s">
        <v>1751</v>
      </c>
      <c r="F10" s="11">
        <v>2.4802005012531327</v>
      </c>
      <c r="G10" s="8">
        <v>448.25</v>
      </c>
      <c r="H10" s="8">
        <v>7.0000000000000007E-2</v>
      </c>
      <c r="I10" s="2" t="s">
        <v>1804</v>
      </c>
      <c r="J10" s="8">
        <v>1111.6798746867169</v>
      </c>
      <c r="K10" s="8" t="str">
        <f>_xlfn.XLOOKUP(total_table[[#This Row],[Customer_ID]],Customer_table[Customer_ID],Customer_table[Name],FALSE)</f>
        <v>Dr. Suzanne Bullock</v>
      </c>
      <c r="L10" s="11">
        <f>_xlfn.XLOOKUP(total_table[[#This Row],[Customer_ID]],Customer_table[Customer_ID],Customer_table[Age],FALSE)</f>
        <v>60</v>
      </c>
      <c r="M10" s="8" t="str">
        <f>_xlfn.XLOOKUP(total_table[[#This Row],[Customer_ID]],Customer_table[Customer_ID],Customer_table[Gender],FALSE)</f>
        <v>Female</v>
      </c>
      <c r="N10" s="8" t="str">
        <f>_xlfn.XLOOKUP(total_table[[#This Row],[Customer_ID]],Customer_table[Customer_ID],Customer_table[City],FALSE)</f>
        <v>Lake Blaketon</v>
      </c>
      <c r="O10" s="8" t="str">
        <f>_xlfn.XLOOKUP(total_table[[#This Row],[Customer_ID]],Customer_table[Customer_ID],Customer_table[State],FALSE)</f>
        <v>Alabama</v>
      </c>
      <c r="P10" s="8" t="str">
        <f>_xlfn.XLOOKUP(total_table[[#This Row],[Customer_ID]],Customer_table[Customer_ID],Customer_table[Country],FALSE)</f>
        <v>USA</v>
      </c>
      <c r="Q10" s="8" t="str">
        <f>_xlfn.XLOOKUP(total_table[[#This Row],[Product_ID]],Product_table[Product_ID],Product_table[Product_Name],FALSE)</f>
        <v>Stainless Steel Cookware Set</v>
      </c>
      <c r="R10" s="8" t="str">
        <f>_xlfn.XLOOKUP(total_table[[#This Row],[Product_ID]],Product_table[Product_ID],Product_table[Category],FALSE)</f>
        <v>Home</v>
      </c>
      <c r="S10" s="8" t="str">
        <f>_xlfn.XLOOKUP(total_table[[#This Row],[Product_ID]],Product_table[Product_ID],Product_table[Sub_Category],FALSE)</f>
        <v>Kitchen</v>
      </c>
      <c r="T10" s="8" t="str">
        <f>_xlfn.XLOOKUP(total_table[[#This Row],[Product_ID]],Product_table[Product_ID],Product_table[Brand],FALSE)</f>
        <v>Campbell Ltd</v>
      </c>
      <c r="U10" s="8">
        <f>_xlfn.XLOOKUP(total_table[[#This Row],[Product_ID]],Product_table[Product_ID],Product_table[Cost],FALSE)</f>
        <v>201.41</v>
      </c>
      <c r="V10" s="11">
        <f>_xlfn.XLOOKUP(total_table[[#This Row],[Product_ID]],Product_table[Product_ID],Product_table[Stock],FALSE)</f>
        <v>146</v>
      </c>
      <c r="W10" s="8" t="str">
        <f>_xlfn.XLOOKUP(total_table[[#This Row],[Store_ID]],Store_table[Store_ID],Store_table[Store_Name],FALSE)</f>
        <v>Gray Ltd</v>
      </c>
      <c r="X10" s="8" t="str">
        <f>_xlfn.XLOOKUP(total_table[[#This Row],[Store_ID]],Store_table[Store_ID],Store_table[Region],FALSE)</f>
        <v>North</v>
      </c>
      <c r="Y10" s="8" t="str">
        <f>_xlfn.XLOOKUP(total_table[[#This Row],[Store_ID]],Store_table[Store_ID],Store_table[City],FALSE)</f>
        <v>New Michaelchester</v>
      </c>
      <c r="Z10" s="8" t="str">
        <f>_xlfn.XLOOKUP(total_table[[#This Row],[Store_ID]],Store_table[Store_ID],Store_table[Store_Type],FALSE)</f>
        <v>Outlet</v>
      </c>
    </row>
    <row r="11" spans="1:26" x14ac:dyDescent="0.35">
      <c r="A11" s="2" t="s">
        <v>1813</v>
      </c>
      <c r="B11" s="14">
        <v>45869</v>
      </c>
      <c r="C11" s="2" t="s">
        <v>1410</v>
      </c>
      <c r="D11" s="2" t="s">
        <v>1592</v>
      </c>
      <c r="E11" s="2" t="s">
        <v>1730</v>
      </c>
      <c r="F11" s="11">
        <v>2</v>
      </c>
      <c r="G11" s="8">
        <v>873.17</v>
      </c>
      <c r="H11" s="8">
        <v>0.23</v>
      </c>
      <c r="I11" s="2" t="s">
        <v>1804</v>
      </c>
      <c r="J11" s="8">
        <v>1746.11</v>
      </c>
      <c r="K11" s="8" t="str">
        <f>_xlfn.XLOOKUP(total_table[[#This Row],[Customer_ID]],Customer_table[Customer_ID],Customer_table[Name],FALSE)</f>
        <v>David Pierce</v>
      </c>
      <c r="L11" s="11">
        <f>_xlfn.XLOOKUP(total_table[[#This Row],[Customer_ID]],Customer_table[Customer_ID],Customer_table[Age],FALSE)</f>
        <v>45</v>
      </c>
      <c r="M11" s="8" t="str">
        <f>_xlfn.XLOOKUP(total_table[[#This Row],[Customer_ID]],Customer_table[Customer_ID],Customer_table[Gender],FALSE)</f>
        <v>Female</v>
      </c>
      <c r="N11" s="8" t="str">
        <f>_xlfn.XLOOKUP(total_table[[#This Row],[Customer_ID]],Customer_table[Customer_ID],Customer_table[City],FALSE)</f>
        <v>Grayland</v>
      </c>
      <c r="O11" s="8" t="str">
        <f>_xlfn.XLOOKUP(total_table[[#This Row],[Customer_ID]],Customer_table[Customer_ID],Customer_table[State],FALSE)</f>
        <v>Washington</v>
      </c>
      <c r="P11" s="8" t="str">
        <f>_xlfn.XLOOKUP(total_table[[#This Row],[Customer_ID]],Customer_table[Customer_ID],Customer_table[Country],FALSE)</f>
        <v>USA</v>
      </c>
      <c r="Q11" s="8" t="str">
        <f>_xlfn.XLOOKUP(total_table[[#This Row],[Product_ID]],Product_table[Product_ID],Product_table[Product_Name],FALSE)</f>
        <v>Modern Wall Clock</v>
      </c>
      <c r="R11" s="8" t="str">
        <f>_xlfn.XLOOKUP(total_table[[#This Row],[Product_ID]],Product_table[Product_ID],Product_table[Category],FALSE)</f>
        <v>Home</v>
      </c>
      <c r="S11" s="8" t="str">
        <f>_xlfn.XLOOKUP(total_table[[#This Row],[Product_ID]],Product_table[Product_ID],Product_table[Sub_Category],FALSE)</f>
        <v>Decor</v>
      </c>
      <c r="T11" s="8" t="str">
        <f>_xlfn.XLOOKUP(total_table[[#This Row],[Product_ID]],Product_table[Product_ID],Product_table[Brand],FALSE)</f>
        <v>Weiss-Watson</v>
      </c>
      <c r="U11" s="8">
        <f>_xlfn.XLOOKUP(total_table[[#This Row],[Product_ID]],Product_table[Product_ID],Product_table[Cost],FALSE)</f>
        <v>179.77</v>
      </c>
      <c r="V11" s="11">
        <f>_xlfn.XLOOKUP(total_table[[#This Row],[Product_ID]],Product_table[Product_ID],Product_table[Stock],FALSE)</f>
        <v>305</v>
      </c>
      <c r="W11" s="8" t="str">
        <f>_xlfn.XLOOKUP(total_table[[#This Row],[Store_ID]],Store_table[Store_ID],Store_table[Store_Name],FALSE)</f>
        <v>Rivera-Warner</v>
      </c>
      <c r="X11" s="8" t="str">
        <f>_xlfn.XLOOKUP(total_table[[#This Row],[Store_ID]],Store_table[Store_ID],Store_table[Region],FALSE)</f>
        <v>East</v>
      </c>
      <c r="Y11" s="8" t="str">
        <f>_xlfn.XLOOKUP(total_table[[#This Row],[Store_ID]],Store_table[Store_ID],Store_table[City],FALSE)</f>
        <v>Washingtonfurt</v>
      </c>
      <c r="Z11" s="8" t="str">
        <f>_xlfn.XLOOKUP(total_table[[#This Row],[Store_ID]],Store_table[Store_ID],Store_table[Store_Type],FALSE)</f>
        <v>Flagship</v>
      </c>
    </row>
    <row r="12" spans="1:26" x14ac:dyDescent="0.35">
      <c r="A12" s="2" t="s">
        <v>1814</v>
      </c>
      <c r="B12" s="14">
        <v>45335</v>
      </c>
      <c r="C12" s="2" t="s">
        <v>233</v>
      </c>
      <c r="D12" s="2" t="s">
        <v>1574</v>
      </c>
      <c r="E12" s="2" t="s">
        <v>1777</v>
      </c>
      <c r="F12" s="11">
        <v>1</v>
      </c>
      <c r="G12" s="8">
        <v>278.63</v>
      </c>
      <c r="H12" s="8">
        <v>7.0000000000000007E-2</v>
      </c>
      <c r="I12" s="2" t="s">
        <v>1802</v>
      </c>
      <c r="J12" s="8">
        <v>278.56</v>
      </c>
      <c r="K12" s="8" t="str">
        <f>_xlfn.XLOOKUP(total_table[[#This Row],[Customer_ID]],Customer_table[Customer_ID],Customer_table[Name],FALSE)</f>
        <v>Michael Thomas</v>
      </c>
      <c r="L12" s="11">
        <f>_xlfn.XLOOKUP(total_table[[#This Row],[Customer_ID]],Customer_table[Customer_ID],Customer_table[Age],FALSE)</f>
        <v>21</v>
      </c>
      <c r="M12" s="8" t="str">
        <f>_xlfn.XLOOKUP(total_table[[#This Row],[Customer_ID]],Customer_table[Customer_ID],Customer_table[Gender],FALSE)</f>
        <v>Female</v>
      </c>
      <c r="N12" s="8" t="str">
        <f>_xlfn.XLOOKUP(total_table[[#This Row],[Customer_ID]],Customer_table[Customer_ID],Customer_table[City],FALSE)</f>
        <v>Woodmouth</v>
      </c>
      <c r="O12" s="8" t="str">
        <f>_xlfn.XLOOKUP(total_table[[#This Row],[Customer_ID]],Customer_table[Customer_ID],Customer_table[State],FALSE)</f>
        <v>Nevada</v>
      </c>
      <c r="P12" s="8" t="str">
        <f>_xlfn.XLOOKUP(total_table[[#This Row],[Customer_ID]],Customer_table[Customer_ID],Customer_table[Country],FALSE)</f>
        <v>USA</v>
      </c>
      <c r="Q12" s="8" t="str">
        <f>_xlfn.XLOOKUP(total_table[[#This Row],[Product_ID]],Product_table[Product_ID],Product_table[Product_Name],FALSE)</f>
        <v>Foldable Camping Chair</v>
      </c>
      <c r="R12" s="8" t="str">
        <f>_xlfn.XLOOKUP(total_table[[#This Row],[Product_ID]],Product_table[Product_ID],Product_table[Category],FALSE)</f>
        <v>Sports</v>
      </c>
      <c r="S12" s="8" t="str">
        <f>_xlfn.XLOOKUP(total_table[[#This Row],[Product_ID]],Product_table[Product_ID],Product_table[Sub_Category],FALSE)</f>
        <v>Outdoor</v>
      </c>
      <c r="T12" s="8" t="str">
        <f>_xlfn.XLOOKUP(total_table[[#This Row],[Product_ID]],Product_table[Product_ID],Product_table[Brand],FALSE)</f>
        <v>Cook Ltd</v>
      </c>
      <c r="U12" s="8">
        <f>_xlfn.XLOOKUP(total_table[[#This Row],[Product_ID]],Product_table[Product_ID],Product_table[Cost],FALSE)</f>
        <v>166.06</v>
      </c>
      <c r="V12" s="11">
        <f>_xlfn.XLOOKUP(total_table[[#This Row],[Product_ID]],Product_table[Product_ID],Product_table[Stock],FALSE)</f>
        <v>340</v>
      </c>
      <c r="W12" s="8" t="str">
        <f>_xlfn.XLOOKUP(total_table[[#This Row],[Store_ID]],Store_table[Store_ID],Store_table[Store_Name],FALSE)</f>
        <v>Mcdonald Inc</v>
      </c>
      <c r="X12" s="8" t="str">
        <f>_xlfn.XLOOKUP(total_table[[#This Row],[Store_ID]],Store_table[Store_ID],Store_table[Region],FALSE)</f>
        <v>South</v>
      </c>
      <c r="Y12" s="8" t="str">
        <f>_xlfn.XLOOKUP(total_table[[#This Row],[Store_ID]],Store_table[Store_ID],Store_table[City],FALSE)</f>
        <v>Christopherland</v>
      </c>
      <c r="Z12" s="8" t="str">
        <f>_xlfn.XLOOKUP(total_table[[#This Row],[Store_ID]],Store_table[Store_ID],Store_table[Store_Type],FALSE)</f>
        <v>Outlet</v>
      </c>
    </row>
    <row r="13" spans="1:26" x14ac:dyDescent="0.35">
      <c r="A13" s="2" t="s">
        <v>1815</v>
      </c>
      <c r="B13" s="14">
        <v>45801</v>
      </c>
      <c r="C13" s="2" t="s">
        <v>993</v>
      </c>
      <c r="D13" s="2" t="s">
        <v>1604</v>
      </c>
      <c r="E13" s="2" t="s">
        <v>1735</v>
      </c>
      <c r="F13" s="11">
        <v>4</v>
      </c>
      <c r="G13" s="8">
        <v>286.92</v>
      </c>
      <c r="H13" s="8">
        <v>0.17</v>
      </c>
      <c r="I13" s="2" t="s">
        <v>1802</v>
      </c>
      <c r="J13" s="8">
        <v>1147.51</v>
      </c>
      <c r="K13" s="8" t="str">
        <f>_xlfn.XLOOKUP(total_table[[#This Row],[Customer_ID]],Customer_table[Customer_ID],Customer_table[Name],FALSE)</f>
        <v>Jessica Gonzalez</v>
      </c>
      <c r="L13" s="11">
        <f>_xlfn.XLOOKUP(total_table[[#This Row],[Customer_ID]],Customer_table[Customer_ID],Customer_table[Age],FALSE)</f>
        <v>34</v>
      </c>
      <c r="M13" s="8" t="str">
        <f>_xlfn.XLOOKUP(total_table[[#This Row],[Customer_ID]],Customer_table[Customer_ID],Customer_table[Gender],FALSE)</f>
        <v>Female</v>
      </c>
      <c r="N13" s="8" t="str">
        <f>_xlfn.XLOOKUP(total_table[[#This Row],[Customer_ID]],Customer_table[Customer_ID],Customer_table[City],FALSE)</f>
        <v>South Darrenland</v>
      </c>
      <c r="O13" s="8" t="str">
        <f>_xlfn.XLOOKUP(total_table[[#This Row],[Customer_ID]],Customer_table[Customer_ID],Customer_table[State],FALSE)</f>
        <v>Iowa</v>
      </c>
      <c r="P13" s="8" t="str">
        <f>_xlfn.XLOOKUP(total_table[[#This Row],[Customer_ID]],Customer_table[Customer_ID],Customer_table[Country],FALSE)</f>
        <v>USA</v>
      </c>
      <c r="Q13" s="8" t="str">
        <f>_xlfn.XLOOKUP(total_table[[#This Row],[Product_ID]],Product_table[Product_ID],Product_table[Product_Name],FALSE)</f>
        <v>Portable Power Bank</v>
      </c>
      <c r="R13" s="8" t="str">
        <f>_xlfn.XLOOKUP(total_table[[#This Row],[Product_ID]],Product_table[Product_ID],Product_table[Category],FALSE)</f>
        <v>Electronics</v>
      </c>
      <c r="S13" s="8" t="str">
        <f>_xlfn.XLOOKUP(total_table[[#This Row],[Product_ID]],Product_table[Product_ID],Product_table[Sub_Category],FALSE)</f>
        <v>Mobile</v>
      </c>
      <c r="T13" s="8" t="str">
        <f>_xlfn.XLOOKUP(total_table[[#This Row],[Product_ID]],Product_table[Product_ID],Product_table[Brand],FALSE)</f>
        <v>Cummings and Sons</v>
      </c>
      <c r="U13" s="8">
        <f>_xlfn.XLOOKUP(total_table[[#This Row],[Product_ID]],Product_table[Product_ID],Product_table[Cost],FALSE)</f>
        <v>326.06</v>
      </c>
      <c r="V13" s="11">
        <f>_xlfn.XLOOKUP(total_table[[#This Row],[Product_ID]],Product_table[Product_ID],Product_table[Stock],FALSE)</f>
        <v>301</v>
      </c>
      <c r="W13" s="8" t="str">
        <f>_xlfn.XLOOKUP(total_table[[#This Row],[Store_ID]],Store_table[Store_ID],Store_table[Store_Name],FALSE)</f>
        <v>Martinez, Adkins and Johnson</v>
      </c>
      <c r="X13" s="8" t="str">
        <f>_xlfn.XLOOKUP(total_table[[#This Row],[Store_ID]],Store_table[Store_ID],Store_table[Region],FALSE)</f>
        <v>North</v>
      </c>
      <c r="Y13" s="8" t="str">
        <f>_xlfn.XLOOKUP(total_table[[#This Row],[Store_ID]],Store_table[Store_ID],Store_table[City],FALSE)</f>
        <v>Danielmouth</v>
      </c>
      <c r="Z13" s="8" t="str">
        <f>_xlfn.XLOOKUP(total_table[[#This Row],[Store_ID]],Store_table[Store_ID],Store_table[Store_Type],FALSE)</f>
        <v>Flagship</v>
      </c>
    </row>
    <row r="14" spans="1:26" x14ac:dyDescent="0.35">
      <c r="A14" s="2" t="s">
        <v>1816</v>
      </c>
      <c r="B14" s="14">
        <v>45528</v>
      </c>
      <c r="C14" s="2" t="s">
        <v>750</v>
      </c>
      <c r="D14" s="2" t="s">
        <v>1702</v>
      </c>
      <c r="E14" s="2" t="s">
        <v>1747</v>
      </c>
      <c r="F14" s="11">
        <v>4</v>
      </c>
      <c r="G14" s="8">
        <v>644.58000000000004</v>
      </c>
      <c r="H14" s="8">
        <v>0.01</v>
      </c>
      <c r="I14" s="2" t="s">
        <v>1802</v>
      </c>
      <c r="J14" s="8">
        <v>2578.31</v>
      </c>
      <c r="K14" s="8" t="str">
        <f>_xlfn.XLOOKUP(total_table[[#This Row],[Customer_ID]],Customer_table[Customer_ID],Customer_table[Name],FALSE)</f>
        <v>Wesley Short</v>
      </c>
      <c r="L14" s="11">
        <f>_xlfn.XLOOKUP(total_table[[#This Row],[Customer_ID]],Customer_table[Customer_ID],Customer_table[Age],FALSE)</f>
        <v>41</v>
      </c>
      <c r="M14" s="8" t="str">
        <f>_xlfn.XLOOKUP(total_table[[#This Row],[Customer_ID]],Customer_table[Customer_ID],Customer_table[Gender],FALSE)</f>
        <v>Female</v>
      </c>
      <c r="N14" s="8" t="str">
        <f>_xlfn.XLOOKUP(total_table[[#This Row],[Customer_ID]],Customer_table[Customer_ID],Customer_table[City],FALSE)</f>
        <v>Susanstad</v>
      </c>
      <c r="O14" s="8" t="str">
        <f>_xlfn.XLOOKUP(total_table[[#This Row],[Customer_ID]],Customer_table[Customer_ID],Customer_table[State],FALSE)</f>
        <v>Montana</v>
      </c>
      <c r="P14" s="8" t="str">
        <f>_xlfn.XLOOKUP(total_table[[#This Row],[Customer_ID]],Customer_table[Customer_ID],Customer_table[Country],FALSE)</f>
        <v>USA</v>
      </c>
      <c r="Q14" s="8" t="str">
        <f>_xlfn.XLOOKUP(total_table[[#This Row],[Product_ID]],Product_table[Product_ID],Product_table[Product_Name],FALSE)</f>
        <v>Sports Wrist Sweatbands</v>
      </c>
      <c r="R14" s="8" t="str">
        <f>_xlfn.XLOOKUP(total_table[[#This Row],[Product_ID]],Product_table[Product_ID],Product_table[Category],FALSE)</f>
        <v>Sports</v>
      </c>
      <c r="S14" s="8" t="str">
        <f>_xlfn.XLOOKUP(total_table[[#This Row],[Product_ID]],Product_table[Product_ID],Product_table[Sub_Category],FALSE)</f>
        <v>Accessories</v>
      </c>
      <c r="T14" s="8" t="str">
        <f>_xlfn.XLOOKUP(total_table[[#This Row],[Product_ID]],Product_table[Product_ID],Product_table[Brand],FALSE)</f>
        <v>Olsen-Daniels</v>
      </c>
      <c r="U14" s="8">
        <f>_xlfn.XLOOKUP(total_table[[#This Row],[Product_ID]],Product_table[Product_ID],Product_table[Cost],FALSE)</f>
        <v>131.24</v>
      </c>
      <c r="V14" s="11">
        <f>_xlfn.XLOOKUP(total_table[[#This Row],[Product_ID]],Product_table[Product_ID],Product_table[Stock],FALSE)</f>
        <v>232</v>
      </c>
      <c r="W14" s="8" t="str">
        <f>_xlfn.XLOOKUP(total_table[[#This Row],[Store_ID]],Store_table[Store_ID],Store_table[Store_Name],FALSE)</f>
        <v>Alexander Group</v>
      </c>
      <c r="X14" s="8" t="str">
        <f>_xlfn.XLOOKUP(total_table[[#This Row],[Store_ID]],Store_table[Store_ID],Store_table[Region],FALSE)</f>
        <v>South</v>
      </c>
      <c r="Y14" s="8" t="str">
        <f>_xlfn.XLOOKUP(total_table[[#This Row],[Store_ID]],Store_table[Store_ID],Store_table[City],FALSE)</f>
        <v>Port Sharon</v>
      </c>
      <c r="Z14" s="8" t="str">
        <f>_xlfn.XLOOKUP(total_table[[#This Row],[Store_ID]],Store_table[Store_ID],Store_table[Store_Type],FALSE)</f>
        <v>Online</v>
      </c>
    </row>
    <row r="15" spans="1:26" x14ac:dyDescent="0.35">
      <c r="A15" s="2" t="s">
        <v>1817</v>
      </c>
      <c r="B15" s="14">
        <v>45875</v>
      </c>
      <c r="C15" s="2" t="s">
        <v>1350</v>
      </c>
      <c r="D15" s="2" t="s">
        <v>1594</v>
      </c>
      <c r="E15" s="2" t="s">
        <v>1782</v>
      </c>
      <c r="F15" s="11">
        <v>2</v>
      </c>
      <c r="G15" s="8">
        <v>316.89999999999998</v>
      </c>
      <c r="H15" s="8">
        <v>0.3</v>
      </c>
      <c r="I15" s="2" t="s">
        <v>1804</v>
      </c>
      <c r="J15" s="8">
        <v>633.5</v>
      </c>
      <c r="K15" s="8" t="str">
        <f>_xlfn.XLOOKUP(total_table[[#This Row],[Customer_ID]],Customer_table[Customer_ID],Customer_table[Name],FALSE)</f>
        <v>Adam Castro</v>
      </c>
      <c r="L15" s="11">
        <f>_xlfn.XLOOKUP(total_table[[#This Row],[Customer_ID]],Customer_table[Customer_ID],Customer_table[Age],FALSE)</f>
        <v>51</v>
      </c>
      <c r="M15" s="8" t="str">
        <f>_xlfn.XLOOKUP(total_table[[#This Row],[Customer_ID]],Customer_table[Customer_ID],Customer_table[Gender],FALSE)</f>
        <v>Male</v>
      </c>
      <c r="N15" s="8" t="str">
        <f>_xlfn.XLOOKUP(total_table[[#This Row],[Customer_ID]],Customer_table[Customer_ID],Customer_table[City],FALSE)</f>
        <v>New Donnabury</v>
      </c>
      <c r="O15" s="8" t="str">
        <f>_xlfn.XLOOKUP(total_table[[#This Row],[Customer_ID]],Customer_table[Customer_ID],Customer_table[State],FALSE)</f>
        <v>Texas</v>
      </c>
      <c r="P15" s="8" t="str">
        <f>_xlfn.XLOOKUP(total_table[[#This Row],[Customer_ID]],Customer_table[Customer_ID],Customer_table[Country],FALSE)</f>
        <v>USA</v>
      </c>
      <c r="Q15" s="8" t="str">
        <f>_xlfn.XLOOKUP(total_table[[#This Row],[Product_ID]],Product_table[Product_ID],Product_table[Product_Name],FALSE)</f>
        <v>Gaming Mechanical Keyboard</v>
      </c>
      <c r="R15" s="8" t="str">
        <f>_xlfn.XLOOKUP(total_table[[#This Row],[Product_ID]],Product_table[Product_ID],Product_table[Category],FALSE)</f>
        <v>Electronics</v>
      </c>
      <c r="S15" s="8" t="str">
        <f>_xlfn.XLOOKUP(total_table[[#This Row],[Product_ID]],Product_table[Product_ID],Product_table[Sub_Category],FALSE)</f>
        <v>Computer</v>
      </c>
      <c r="T15" s="8" t="str">
        <f>_xlfn.XLOOKUP(total_table[[#This Row],[Product_ID]],Product_table[Product_ID],Product_table[Brand],FALSE)</f>
        <v>Lucero LLC</v>
      </c>
      <c r="U15" s="8">
        <f>_xlfn.XLOOKUP(total_table[[#This Row],[Product_ID]],Product_table[Product_ID],Product_table[Cost],FALSE)</f>
        <v>419.28</v>
      </c>
      <c r="V15" s="11">
        <f>_xlfn.XLOOKUP(total_table[[#This Row],[Product_ID]],Product_table[Product_ID],Product_table[Stock],FALSE)</f>
        <v>86</v>
      </c>
      <c r="W15" s="8" t="str">
        <f>_xlfn.XLOOKUP(total_table[[#This Row],[Store_ID]],Store_table[Store_ID],Store_table[Store_Name],FALSE)</f>
        <v>Frederick-Wright</v>
      </c>
      <c r="X15" s="8" t="str">
        <f>_xlfn.XLOOKUP(total_table[[#This Row],[Store_ID]],Store_table[Store_ID],Store_table[Region],FALSE)</f>
        <v>West</v>
      </c>
      <c r="Y15" s="8" t="str">
        <f>_xlfn.XLOOKUP(total_table[[#This Row],[Store_ID]],Store_table[Store_ID],Store_table[City],FALSE)</f>
        <v>New Jimmymouth</v>
      </c>
      <c r="Z15" s="8" t="str">
        <f>_xlfn.XLOOKUP(total_table[[#This Row],[Store_ID]],Store_table[Store_ID],Store_table[Store_Type],FALSE)</f>
        <v>Flagship</v>
      </c>
    </row>
    <row r="16" spans="1:26" x14ac:dyDescent="0.35">
      <c r="A16" s="2" t="s">
        <v>1818</v>
      </c>
      <c r="B16" s="14">
        <v>45829</v>
      </c>
      <c r="C16" s="2" t="s">
        <v>1075</v>
      </c>
      <c r="D16" s="2" t="s">
        <v>1574</v>
      </c>
      <c r="E16" s="2" t="s">
        <v>1779</v>
      </c>
      <c r="F16" s="11">
        <v>4</v>
      </c>
      <c r="G16" s="8">
        <v>403.47</v>
      </c>
      <c r="H16" s="8">
        <v>0.28999999999999998</v>
      </c>
      <c r="I16" s="2" t="s">
        <v>1804</v>
      </c>
      <c r="J16" s="8">
        <v>1613.5900000000001</v>
      </c>
      <c r="K16" s="8" t="str">
        <f>_xlfn.XLOOKUP(total_table[[#This Row],[Customer_ID]],Customer_table[Customer_ID],Customer_table[Name],FALSE)</f>
        <v>Sherry Cabrera</v>
      </c>
      <c r="L16" s="11">
        <f>_xlfn.XLOOKUP(total_table[[#This Row],[Customer_ID]],Customer_table[Customer_ID],Customer_table[Age],FALSE)</f>
        <v>55</v>
      </c>
      <c r="M16" s="8" t="str">
        <f>_xlfn.XLOOKUP(total_table[[#This Row],[Customer_ID]],Customer_table[Customer_ID],Customer_table[Gender],FALSE)</f>
        <v>Male</v>
      </c>
      <c r="N16" s="8" t="str">
        <f>_xlfn.XLOOKUP(total_table[[#This Row],[Customer_ID]],Customer_table[Customer_ID],Customer_table[City],FALSE)</f>
        <v>Shannonview</v>
      </c>
      <c r="O16" s="8" t="str">
        <f>_xlfn.XLOOKUP(total_table[[#This Row],[Customer_ID]],Customer_table[Customer_ID],Customer_table[State],FALSE)</f>
        <v>Pennsylvania</v>
      </c>
      <c r="P16" s="8" t="str">
        <f>_xlfn.XLOOKUP(total_table[[#This Row],[Customer_ID]],Customer_table[Customer_ID],Customer_table[Country],FALSE)</f>
        <v>USA</v>
      </c>
      <c r="Q16" s="8" t="str">
        <f>_xlfn.XLOOKUP(total_table[[#This Row],[Product_ID]],Product_table[Product_ID],Product_table[Product_Name],FALSE)</f>
        <v>Foldable Camping Chair</v>
      </c>
      <c r="R16" s="8" t="str">
        <f>_xlfn.XLOOKUP(total_table[[#This Row],[Product_ID]],Product_table[Product_ID],Product_table[Category],FALSE)</f>
        <v>Sports</v>
      </c>
      <c r="S16" s="8" t="str">
        <f>_xlfn.XLOOKUP(total_table[[#This Row],[Product_ID]],Product_table[Product_ID],Product_table[Sub_Category],FALSE)</f>
        <v>Outdoor</v>
      </c>
      <c r="T16" s="8" t="str">
        <f>_xlfn.XLOOKUP(total_table[[#This Row],[Product_ID]],Product_table[Product_ID],Product_table[Brand],FALSE)</f>
        <v>Cook Ltd</v>
      </c>
      <c r="U16" s="8">
        <f>_xlfn.XLOOKUP(total_table[[#This Row],[Product_ID]],Product_table[Product_ID],Product_table[Cost],FALSE)</f>
        <v>166.06</v>
      </c>
      <c r="V16" s="11">
        <f>_xlfn.XLOOKUP(total_table[[#This Row],[Product_ID]],Product_table[Product_ID],Product_table[Stock],FALSE)</f>
        <v>340</v>
      </c>
      <c r="W16" s="8" t="str">
        <f>_xlfn.XLOOKUP(total_table[[#This Row],[Store_ID]],Store_table[Store_ID],Store_table[Store_Name],FALSE)</f>
        <v>Shelton PLC</v>
      </c>
      <c r="X16" s="8" t="str">
        <f>_xlfn.XLOOKUP(total_table[[#This Row],[Store_ID]],Store_table[Store_ID],Store_table[Region],FALSE)</f>
        <v>North</v>
      </c>
      <c r="Y16" s="8" t="str">
        <f>_xlfn.XLOOKUP(total_table[[#This Row],[Store_ID]],Store_table[Store_ID],Store_table[City],FALSE)</f>
        <v>East Jenniferstad</v>
      </c>
      <c r="Z16" s="8" t="str">
        <f>_xlfn.XLOOKUP(total_table[[#This Row],[Store_ID]],Store_table[Store_ID],Store_table[Store_Type],FALSE)</f>
        <v>Flagship</v>
      </c>
    </row>
    <row r="17" spans="1:26" x14ac:dyDescent="0.35">
      <c r="A17" s="2" t="s">
        <v>1819</v>
      </c>
      <c r="B17" s="14">
        <v>45636</v>
      </c>
      <c r="C17" s="2" t="s">
        <v>1328</v>
      </c>
      <c r="D17" s="2" t="s">
        <v>1598</v>
      </c>
      <c r="E17" s="2" t="s">
        <v>1764</v>
      </c>
      <c r="F17" s="11">
        <v>2.4802005012531327</v>
      </c>
      <c r="G17" s="8">
        <v>871.34</v>
      </c>
      <c r="H17" s="8">
        <v>0.04</v>
      </c>
      <c r="I17" s="2" t="s">
        <v>1807</v>
      </c>
      <c r="J17" s="8">
        <v>2161.0579047619049</v>
      </c>
      <c r="K17" s="8" t="str">
        <f>_xlfn.XLOOKUP(total_table[[#This Row],[Customer_ID]],Customer_table[Customer_ID],Customer_table[Name],FALSE)</f>
        <v>Lindsay Beasley</v>
      </c>
      <c r="L17" s="11">
        <f>_xlfn.XLOOKUP(total_table[[#This Row],[Customer_ID]],Customer_table[Customer_ID],Customer_table[Age],FALSE)</f>
        <v>37</v>
      </c>
      <c r="M17" s="8" t="str">
        <f>_xlfn.XLOOKUP(total_table[[#This Row],[Customer_ID]],Customer_table[Customer_ID],Customer_table[Gender],FALSE)</f>
        <v>Female</v>
      </c>
      <c r="N17" s="8" t="str">
        <f>_xlfn.XLOOKUP(total_table[[#This Row],[Customer_ID]],Customer_table[Customer_ID],Customer_table[City],FALSE)</f>
        <v>Wesleyhaven</v>
      </c>
      <c r="O17" s="8" t="str">
        <f>_xlfn.XLOOKUP(total_table[[#This Row],[Customer_ID]],Customer_table[Customer_ID],Customer_table[State],FALSE)</f>
        <v>Idaho</v>
      </c>
      <c r="P17" s="8" t="str">
        <f>_xlfn.XLOOKUP(total_table[[#This Row],[Customer_ID]],Customer_table[Customer_ID],Customer_table[Country],FALSE)</f>
        <v>USA</v>
      </c>
      <c r="Q17" s="8" t="str">
        <f>_xlfn.XLOOKUP(total_table[[#This Row],[Product_ID]],Product_table[Product_ID],Product_table[Product_Name],FALSE)</f>
        <v>Women's Summer Dress</v>
      </c>
      <c r="R17" s="8" t="str">
        <f>_xlfn.XLOOKUP(total_table[[#This Row],[Product_ID]],Product_table[Product_ID],Product_table[Category],FALSE)</f>
        <v>Clothing</v>
      </c>
      <c r="S17" s="8" t="str">
        <f>_xlfn.XLOOKUP(total_table[[#This Row],[Product_ID]],Product_table[Product_ID],Product_table[Sub_Category],FALSE)</f>
        <v>Tops</v>
      </c>
      <c r="T17" s="8" t="str">
        <f>_xlfn.XLOOKUP(total_table[[#This Row],[Product_ID]],Product_table[Product_ID],Product_table[Brand],FALSE)</f>
        <v>Smith-Mills</v>
      </c>
      <c r="U17" s="8">
        <f>_xlfn.XLOOKUP(total_table[[#This Row],[Product_ID]],Product_table[Product_ID],Product_table[Cost],FALSE)</f>
        <v>223.43</v>
      </c>
      <c r="V17" s="11">
        <f>_xlfn.XLOOKUP(total_table[[#This Row],[Product_ID]],Product_table[Product_ID],Product_table[Stock],FALSE)</f>
        <v>154</v>
      </c>
      <c r="W17" s="8" t="str">
        <f>_xlfn.XLOOKUP(total_table[[#This Row],[Store_ID]],Store_table[Store_ID],Store_table[Store_Name],FALSE)</f>
        <v>Moore, Padilla and Butler</v>
      </c>
      <c r="X17" s="8" t="str">
        <f>_xlfn.XLOOKUP(total_table[[#This Row],[Store_ID]],Store_table[Store_ID],Store_table[Region],FALSE)</f>
        <v>South</v>
      </c>
      <c r="Y17" s="8" t="str">
        <f>_xlfn.XLOOKUP(total_table[[#This Row],[Store_ID]],Store_table[Store_ID],Store_table[City],FALSE)</f>
        <v>East Johnstad</v>
      </c>
      <c r="Z17" s="8" t="str">
        <f>_xlfn.XLOOKUP(total_table[[#This Row],[Store_ID]],Store_table[Store_ID],Store_table[Store_Type],FALSE)</f>
        <v>Flagship</v>
      </c>
    </row>
    <row r="18" spans="1:26" x14ac:dyDescent="0.35">
      <c r="A18" s="2" t="s">
        <v>1820</v>
      </c>
      <c r="B18" s="14">
        <v>45913</v>
      </c>
      <c r="C18" s="2" t="s">
        <v>865</v>
      </c>
      <c r="D18" s="2" t="s">
        <v>1656</v>
      </c>
      <c r="E18" s="2" t="s">
        <v>1791</v>
      </c>
      <c r="F18" s="11">
        <v>2</v>
      </c>
      <c r="G18" s="8">
        <v>451.98</v>
      </c>
      <c r="H18" s="8">
        <v>0.25</v>
      </c>
      <c r="I18" s="2" t="s">
        <v>1802</v>
      </c>
      <c r="J18" s="8">
        <v>903.71</v>
      </c>
      <c r="K18" s="8" t="str">
        <f>_xlfn.XLOOKUP(total_table[[#This Row],[Customer_ID]],Customer_table[Customer_ID],Customer_table[Name],FALSE)</f>
        <v>Arthur Warren</v>
      </c>
      <c r="L18" s="11">
        <f>_xlfn.XLOOKUP(total_table[[#This Row],[Customer_ID]],Customer_table[Customer_ID],Customer_table[Age],FALSE)</f>
        <v>38</v>
      </c>
      <c r="M18" s="8" t="str">
        <f>_xlfn.XLOOKUP(total_table[[#This Row],[Customer_ID]],Customer_table[Customer_ID],Customer_table[Gender],FALSE)</f>
        <v>Male</v>
      </c>
      <c r="N18" s="8" t="str">
        <f>_xlfn.XLOOKUP(total_table[[#This Row],[Customer_ID]],Customer_table[Customer_ID],Customer_table[City],FALSE)</f>
        <v>Ericshire</v>
      </c>
      <c r="O18" s="8" t="str">
        <f>_xlfn.XLOOKUP(total_table[[#This Row],[Customer_ID]],Customer_table[Customer_ID],Customer_table[State],FALSE)</f>
        <v>Nevada</v>
      </c>
      <c r="P18" s="8" t="str">
        <f>_xlfn.XLOOKUP(total_table[[#This Row],[Customer_ID]],Customer_table[Customer_ID],Customer_table[Country],FALSE)</f>
        <v>USA</v>
      </c>
      <c r="Q18" s="8" t="str">
        <f>_xlfn.XLOOKUP(total_table[[#This Row],[Product_ID]],Product_table[Product_ID],Product_table[Product_Name],FALSE)</f>
        <v>Adjustable Dumbbells 20kg</v>
      </c>
      <c r="R18" s="8" t="str">
        <f>_xlfn.XLOOKUP(total_table[[#This Row],[Product_ID]],Product_table[Product_ID],Product_table[Category],FALSE)</f>
        <v>Sports</v>
      </c>
      <c r="S18" s="8" t="str">
        <f>_xlfn.XLOOKUP(total_table[[#This Row],[Product_ID]],Product_table[Product_ID],Product_table[Sub_Category],FALSE)</f>
        <v>Fitness</v>
      </c>
      <c r="T18" s="8" t="str">
        <f>_xlfn.XLOOKUP(total_table[[#This Row],[Product_ID]],Product_table[Product_ID],Product_table[Brand],FALSE)</f>
        <v>Montgomery, Benton and Miller</v>
      </c>
      <c r="U18" s="8">
        <f>_xlfn.XLOOKUP(total_table[[#This Row],[Product_ID]],Product_table[Product_ID],Product_table[Cost],FALSE)</f>
        <v>240.63</v>
      </c>
      <c r="V18" s="11">
        <f>_xlfn.XLOOKUP(total_table[[#This Row],[Product_ID]],Product_table[Product_ID],Product_table[Stock],FALSE)</f>
        <v>423</v>
      </c>
      <c r="W18" s="8" t="str">
        <f>_xlfn.XLOOKUP(total_table[[#This Row],[Store_ID]],Store_table[Store_ID],Store_table[Store_Name],FALSE)</f>
        <v>Mann-Austin</v>
      </c>
      <c r="X18" s="8" t="str">
        <f>_xlfn.XLOOKUP(total_table[[#This Row],[Store_ID]],Store_table[Store_ID],Store_table[Region],FALSE)</f>
        <v>East</v>
      </c>
      <c r="Y18" s="8" t="str">
        <f>_xlfn.XLOOKUP(total_table[[#This Row],[Store_ID]],Store_table[Store_ID],Store_table[City],FALSE)</f>
        <v>Vasquezborough</v>
      </c>
      <c r="Z18" s="8" t="str">
        <f>_xlfn.XLOOKUP(total_table[[#This Row],[Store_ID]],Store_table[Store_ID],Store_table[Store_Type],FALSE)</f>
        <v>Online</v>
      </c>
    </row>
    <row r="19" spans="1:26" x14ac:dyDescent="0.35">
      <c r="A19" s="2" t="s">
        <v>1821</v>
      </c>
      <c r="B19" s="14">
        <v>45637</v>
      </c>
      <c r="C19" s="2" t="s">
        <v>280</v>
      </c>
      <c r="D19" s="2" t="s">
        <v>1580</v>
      </c>
      <c r="E19" s="2" t="s">
        <v>1747</v>
      </c>
      <c r="F19" s="11">
        <v>2</v>
      </c>
      <c r="G19" s="8">
        <v>502.69</v>
      </c>
      <c r="H19" s="8">
        <v>0.23</v>
      </c>
      <c r="I19" s="2" t="s">
        <v>1802</v>
      </c>
      <c r="J19" s="8">
        <v>1005.15</v>
      </c>
      <c r="K19" s="8" t="str">
        <f>_xlfn.XLOOKUP(total_table[[#This Row],[Customer_ID]],Customer_table[Customer_ID],Customer_table[Name],FALSE)</f>
        <v>Molly Gardner</v>
      </c>
      <c r="L19" s="11">
        <f>_xlfn.XLOOKUP(total_table[[#This Row],[Customer_ID]],Customer_table[Customer_ID],Customer_table[Age],FALSE)</f>
        <v>22</v>
      </c>
      <c r="M19" s="8" t="str">
        <f>_xlfn.XLOOKUP(total_table[[#This Row],[Customer_ID]],Customer_table[Customer_ID],Customer_table[Gender],FALSE)</f>
        <v>Female</v>
      </c>
      <c r="N19" s="8" t="str">
        <f>_xlfn.XLOOKUP(total_table[[#This Row],[Customer_ID]],Customer_table[Customer_ID],Customer_table[City],FALSE)</f>
        <v>Nicoleborough</v>
      </c>
      <c r="O19" s="8" t="str">
        <f>_xlfn.XLOOKUP(total_table[[#This Row],[Customer_ID]],Customer_table[Customer_ID],Customer_table[State],FALSE)</f>
        <v>Arkansas</v>
      </c>
      <c r="P19" s="8" t="str">
        <f>_xlfn.XLOOKUP(total_table[[#This Row],[Customer_ID]],Customer_table[Customer_ID],Customer_table[Country],FALSE)</f>
        <v>USA</v>
      </c>
      <c r="Q19" s="8" t="str">
        <f>_xlfn.XLOOKUP(total_table[[#This Row],[Product_ID]],Product_table[Product_ID],Product_table[Product_Name],FALSE)</f>
        <v>Decorative Floor Vase</v>
      </c>
      <c r="R19" s="8" t="str">
        <f>_xlfn.XLOOKUP(total_table[[#This Row],[Product_ID]],Product_table[Product_ID],Product_table[Category],FALSE)</f>
        <v>Home</v>
      </c>
      <c r="S19" s="8" t="str">
        <f>_xlfn.XLOOKUP(total_table[[#This Row],[Product_ID]],Product_table[Product_ID],Product_table[Sub_Category],FALSE)</f>
        <v>Decor</v>
      </c>
      <c r="T19" s="8" t="str">
        <f>_xlfn.XLOOKUP(total_table[[#This Row],[Product_ID]],Product_table[Product_ID],Product_table[Brand],FALSE)</f>
        <v>Khan, Jones and Paul</v>
      </c>
      <c r="U19" s="8">
        <f>_xlfn.XLOOKUP(total_table[[#This Row],[Product_ID]],Product_table[Product_ID],Product_table[Cost],FALSE)</f>
        <v>254.04361702127662</v>
      </c>
      <c r="V19" s="11">
        <f>_xlfn.XLOOKUP(total_table[[#This Row],[Product_ID]],Product_table[Product_ID],Product_table[Stock],FALSE)</f>
        <v>378</v>
      </c>
      <c r="W19" s="8" t="str">
        <f>_xlfn.XLOOKUP(total_table[[#This Row],[Store_ID]],Store_table[Store_ID],Store_table[Store_Name],FALSE)</f>
        <v>Alexander Group</v>
      </c>
      <c r="X19" s="8" t="str">
        <f>_xlfn.XLOOKUP(total_table[[#This Row],[Store_ID]],Store_table[Store_ID],Store_table[Region],FALSE)</f>
        <v>South</v>
      </c>
      <c r="Y19" s="8" t="str">
        <f>_xlfn.XLOOKUP(total_table[[#This Row],[Store_ID]],Store_table[Store_ID],Store_table[City],FALSE)</f>
        <v>Port Sharon</v>
      </c>
      <c r="Z19" s="8" t="str">
        <f>_xlfn.XLOOKUP(total_table[[#This Row],[Store_ID]],Store_table[Store_ID],Store_table[Store_Type],FALSE)</f>
        <v>Online</v>
      </c>
    </row>
    <row r="20" spans="1:26" x14ac:dyDescent="0.35">
      <c r="A20" s="2" t="s">
        <v>1822</v>
      </c>
      <c r="B20" s="14">
        <v>45517</v>
      </c>
      <c r="C20" s="2" t="s">
        <v>328</v>
      </c>
      <c r="D20" s="2" t="s">
        <v>1604</v>
      </c>
      <c r="E20" s="2" t="s">
        <v>1747</v>
      </c>
      <c r="F20" s="11">
        <v>2</v>
      </c>
      <c r="G20" s="8">
        <v>559.23</v>
      </c>
      <c r="H20" s="8">
        <v>0.25</v>
      </c>
      <c r="I20" s="2" t="s">
        <v>1807</v>
      </c>
      <c r="J20" s="8">
        <v>1118.21</v>
      </c>
      <c r="K20" s="8" t="str">
        <f>_xlfn.XLOOKUP(total_table[[#This Row],[Customer_ID]],Customer_table[Customer_ID],Customer_table[Name],FALSE)</f>
        <v>David Patterson</v>
      </c>
      <c r="L20" s="11">
        <f>_xlfn.XLOOKUP(total_table[[#This Row],[Customer_ID]],Customer_table[Customer_ID],Customer_table[Age],FALSE)</f>
        <v>43</v>
      </c>
      <c r="M20" s="8" t="str">
        <f>_xlfn.XLOOKUP(total_table[[#This Row],[Customer_ID]],Customer_table[Customer_ID],Customer_table[Gender],FALSE)</f>
        <v>Female</v>
      </c>
      <c r="N20" s="8" t="str">
        <f>_xlfn.XLOOKUP(total_table[[#This Row],[Customer_ID]],Customer_table[Customer_ID],Customer_table[City],FALSE)</f>
        <v>New Amyport</v>
      </c>
      <c r="O20" s="8" t="str">
        <f>_xlfn.XLOOKUP(total_table[[#This Row],[Customer_ID]],Customer_table[Customer_ID],Customer_table[State],FALSE)</f>
        <v>Nevada</v>
      </c>
      <c r="P20" s="8" t="str">
        <f>_xlfn.XLOOKUP(total_table[[#This Row],[Customer_ID]],Customer_table[Customer_ID],Customer_table[Country],FALSE)</f>
        <v>USA</v>
      </c>
      <c r="Q20" s="8" t="str">
        <f>_xlfn.XLOOKUP(total_table[[#This Row],[Product_ID]],Product_table[Product_ID],Product_table[Product_Name],FALSE)</f>
        <v>Portable Power Bank</v>
      </c>
      <c r="R20" s="8" t="str">
        <f>_xlfn.XLOOKUP(total_table[[#This Row],[Product_ID]],Product_table[Product_ID],Product_table[Category],FALSE)</f>
        <v>Electronics</v>
      </c>
      <c r="S20" s="8" t="str">
        <f>_xlfn.XLOOKUP(total_table[[#This Row],[Product_ID]],Product_table[Product_ID],Product_table[Sub_Category],FALSE)</f>
        <v>Mobile</v>
      </c>
      <c r="T20" s="8" t="str">
        <f>_xlfn.XLOOKUP(total_table[[#This Row],[Product_ID]],Product_table[Product_ID],Product_table[Brand],FALSE)</f>
        <v>Cummings and Sons</v>
      </c>
      <c r="U20" s="8">
        <f>_xlfn.XLOOKUP(total_table[[#This Row],[Product_ID]],Product_table[Product_ID],Product_table[Cost],FALSE)</f>
        <v>326.06</v>
      </c>
      <c r="V20" s="11">
        <f>_xlfn.XLOOKUP(total_table[[#This Row],[Product_ID]],Product_table[Product_ID],Product_table[Stock],FALSE)</f>
        <v>301</v>
      </c>
      <c r="W20" s="8" t="str">
        <f>_xlfn.XLOOKUP(total_table[[#This Row],[Store_ID]],Store_table[Store_ID],Store_table[Store_Name],FALSE)</f>
        <v>Alexander Group</v>
      </c>
      <c r="X20" s="8" t="str">
        <f>_xlfn.XLOOKUP(total_table[[#This Row],[Store_ID]],Store_table[Store_ID],Store_table[Region],FALSE)</f>
        <v>South</v>
      </c>
      <c r="Y20" s="8" t="str">
        <f>_xlfn.XLOOKUP(total_table[[#This Row],[Store_ID]],Store_table[Store_ID],Store_table[City],FALSE)</f>
        <v>Port Sharon</v>
      </c>
      <c r="Z20" s="8" t="str">
        <f>_xlfn.XLOOKUP(total_table[[#This Row],[Store_ID]],Store_table[Store_ID],Store_table[Store_Type],FALSE)</f>
        <v>Online</v>
      </c>
    </row>
    <row r="21" spans="1:26" x14ac:dyDescent="0.35">
      <c r="A21" s="2" t="s">
        <v>1823</v>
      </c>
      <c r="B21" s="14">
        <v>45369</v>
      </c>
      <c r="C21" s="2" t="s">
        <v>756</v>
      </c>
      <c r="D21" s="2" t="s">
        <v>1646</v>
      </c>
      <c r="E21" s="2" t="s">
        <v>1775</v>
      </c>
      <c r="F21" s="11">
        <v>4</v>
      </c>
      <c r="G21" s="8">
        <v>513.98477215823721</v>
      </c>
      <c r="H21" s="8">
        <v>0.04</v>
      </c>
      <c r="I21" s="2" t="s">
        <v>1807</v>
      </c>
      <c r="J21" s="8">
        <v>2055.8990886329489</v>
      </c>
      <c r="K21" s="8" t="str">
        <f>_xlfn.XLOOKUP(total_table[[#This Row],[Customer_ID]],Customer_table[Customer_ID],Customer_table[Name],FALSE)</f>
        <v>Maria Hill</v>
      </c>
      <c r="L21" s="11">
        <f>_xlfn.XLOOKUP(total_table[[#This Row],[Customer_ID]],Customer_table[Customer_ID],Customer_table[Age],FALSE)</f>
        <v>58</v>
      </c>
      <c r="M21" s="8" t="str">
        <f>_xlfn.XLOOKUP(total_table[[#This Row],[Customer_ID]],Customer_table[Customer_ID],Customer_table[Gender],FALSE)</f>
        <v>Female</v>
      </c>
      <c r="N21" s="8" t="str">
        <f>_xlfn.XLOOKUP(total_table[[#This Row],[Customer_ID]],Customer_table[Customer_ID],Customer_table[City],FALSE)</f>
        <v>Zamoraborough</v>
      </c>
      <c r="O21" s="8" t="str">
        <f>_xlfn.XLOOKUP(total_table[[#This Row],[Customer_ID]],Customer_table[Customer_ID],Customer_table[State],FALSE)</f>
        <v>Nevada</v>
      </c>
      <c r="P21" s="8" t="str">
        <f>_xlfn.XLOOKUP(total_table[[#This Row],[Customer_ID]],Customer_table[Customer_ID],Customer_table[Country],FALSE)</f>
        <v>USA</v>
      </c>
      <c r="Q21" s="8" t="str">
        <f>_xlfn.XLOOKUP(total_table[[#This Row],[Product_ID]],Product_table[Product_ID],Product_table[Product_Name],FALSE)</f>
        <v>Luxury Perfume Spray</v>
      </c>
      <c r="R21" s="8" t="str">
        <f>_xlfn.XLOOKUP(total_table[[#This Row],[Product_ID]],Product_table[Product_ID],Product_table[Category],FALSE)</f>
        <v>Beauty</v>
      </c>
      <c r="S21" s="8" t="str">
        <f>_xlfn.XLOOKUP(total_table[[#This Row],[Product_ID]],Product_table[Product_ID],Product_table[Sub_Category],FALSE)</f>
        <v>Fragrance</v>
      </c>
      <c r="T21" s="8" t="str">
        <f>_xlfn.XLOOKUP(total_table[[#This Row],[Product_ID]],Product_table[Product_ID],Product_table[Brand],FALSE)</f>
        <v>Gibson, Green and Lopez</v>
      </c>
      <c r="U21" s="8">
        <f>_xlfn.XLOOKUP(total_table[[#This Row],[Product_ID]],Product_table[Product_ID],Product_table[Cost],FALSE)</f>
        <v>482.75</v>
      </c>
      <c r="V21" s="11">
        <f>_xlfn.XLOOKUP(total_table[[#This Row],[Product_ID]],Product_table[Product_ID],Product_table[Stock],FALSE)</f>
        <v>444</v>
      </c>
      <c r="W21" s="8" t="str">
        <f>_xlfn.XLOOKUP(total_table[[#This Row],[Store_ID]],Store_table[Store_ID],Store_table[Store_Name],FALSE)</f>
        <v>Gardner, Humphrey and Contreras</v>
      </c>
      <c r="X21" s="8" t="str">
        <f>_xlfn.XLOOKUP(total_table[[#This Row],[Store_ID]],Store_table[Store_ID],Store_table[Region],FALSE)</f>
        <v>East</v>
      </c>
      <c r="Y21" s="8" t="str">
        <f>_xlfn.XLOOKUP(total_table[[#This Row],[Store_ID]],Store_table[Store_ID],Store_table[City],FALSE)</f>
        <v>Johnsonville</v>
      </c>
      <c r="Z21" s="8" t="str">
        <f>_xlfn.XLOOKUP(total_table[[#This Row],[Store_ID]],Store_table[Store_ID],Store_table[Store_Type],FALSE)</f>
        <v>Flagship</v>
      </c>
    </row>
    <row r="22" spans="1:26" x14ac:dyDescent="0.35">
      <c r="A22" s="2" t="s">
        <v>1824</v>
      </c>
      <c r="B22" s="14">
        <v>45843</v>
      </c>
      <c r="C22" s="2" t="s">
        <v>477</v>
      </c>
      <c r="D22" s="2" t="s">
        <v>1670</v>
      </c>
      <c r="E22" s="2" t="s">
        <v>1785</v>
      </c>
      <c r="F22" s="11">
        <v>3</v>
      </c>
      <c r="G22" s="8">
        <v>986.04</v>
      </c>
      <c r="H22" s="8">
        <v>0.27</v>
      </c>
      <c r="I22" s="2" t="s">
        <v>1807</v>
      </c>
      <c r="J22" s="8">
        <v>2957.85</v>
      </c>
      <c r="K22" s="8" t="str">
        <f>_xlfn.XLOOKUP(total_table[[#This Row],[Customer_ID]],Customer_table[Customer_ID],Customer_table[Name],FALSE)</f>
        <v>Justin Cross</v>
      </c>
      <c r="L22" s="11">
        <f>_xlfn.XLOOKUP(total_table[[#This Row],[Customer_ID]],Customer_table[Customer_ID],Customer_table[Age],FALSE)</f>
        <v>62</v>
      </c>
      <c r="M22" s="8" t="str">
        <f>_xlfn.XLOOKUP(total_table[[#This Row],[Customer_ID]],Customer_table[Customer_ID],Customer_table[Gender],FALSE)</f>
        <v>Female</v>
      </c>
      <c r="N22" s="8" t="str">
        <f>_xlfn.XLOOKUP(total_table[[#This Row],[Customer_ID]],Customer_table[Customer_ID],Customer_table[City],FALSE)</f>
        <v>North Anthonychester</v>
      </c>
      <c r="O22" s="8" t="str">
        <f>_xlfn.XLOOKUP(total_table[[#This Row],[Customer_ID]],Customer_table[Customer_ID],Customer_table[State],FALSE)</f>
        <v>Nevada</v>
      </c>
      <c r="P22" s="8" t="str">
        <f>_xlfn.XLOOKUP(total_table[[#This Row],[Customer_ID]],Customer_table[Customer_ID],Customer_table[Country],FALSE)</f>
        <v>USA</v>
      </c>
      <c r="Q22" s="8" t="str">
        <f>_xlfn.XLOOKUP(total_table[[#This Row],[Product_ID]],Product_table[Product_ID],Product_table[Product_Name],FALSE)</f>
        <v>Professional Jump Rope</v>
      </c>
      <c r="R22" s="8" t="str">
        <f>_xlfn.XLOOKUP(total_table[[#This Row],[Product_ID]],Product_table[Product_ID],Product_table[Category],FALSE)</f>
        <v>Sports</v>
      </c>
      <c r="S22" s="8" t="str">
        <f>_xlfn.XLOOKUP(total_table[[#This Row],[Product_ID]],Product_table[Product_ID],Product_table[Sub_Category],FALSE)</f>
        <v>Fitness</v>
      </c>
      <c r="T22" s="8" t="str">
        <f>_xlfn.XLOOKUP(total_table[[#This Row],[Product_ID]],Product_table[Product_ID],Product_table[Brand],FALSE)</f>
        <v>Davis PLC</v>
      </c>
      <c r="U22" s="8">
        <f>_xlfn.XLOOKUP(total_table[[#This Row],[Product_ID]],Product_table[Product_ID],Product_table[Cost],FALSE)</f>
        <v>477.61</v>
      </c>
      <c r="V22" s="11">
        <f>_xlfn.XLOOKUP(total_table[[#This Row],[Product_ID]],Product_table[Product_ID],Product_table[Stock],FALSE)</f>
        <v>300</v>
      </c>
      <c r="W22" s="8" t="str">
        <f>_xlfn.XLOOKUP(total_table[[#This Row],[Store_ID]],Store_table[Store_ID],Store_table[Store_Name],FALSE)</f>
        <v>Holloway Ltd</v>
      </c>
      <c r="X22" s="8" t="str">
        <f>_xlfn.XLOOKUP(total_table[[#This Row],[Store_ID]],Store_table[Store_ID],Store_table[Region],FALSE)</f>
        <v>North</v>
      </c>
      <c r="Y22" s="8" t="str">
        <f>_xlfn.XLOOKUP(total_table[[#This Row],[Store_ID]],Store_table[Store_ID],Store_table[City],FALSE)</f>
        <v>Bensonhaven</v>
      </c>
      <c r="Z22" s="8" t="str">
        <f>_xlfn.XLOOKUP(total_table[[#This Row],[Store_ID]],Store_table[Store_ID],Store_table[Store_Type],FALSE)</f>
        <v>Flagship</v>
      </c>
    </row>
    <row r="23" spans="1:26" x14ac:dyDescent="0.35">
      <c r="A23" s="2" t="s">
        <v>1825</v>
      </c>
      <c r="B23" s="14">
        <v>45447</v>
      </c>
      <c r="C23" s="2" t="s">
        <v>1217</v>
      </c>
      <c r="D23" s="2" t="s">
        <v>1612</v>
      </c>
      <c r="E23" s="2" t="s">
        <v>1788</v>
      </c>
      <c r="F23" s="11">
        <v>1</v>
      </c>
      <c r="G23" s="8">
        <v>589.55999999999995</v>
      </c>
      <c r="H23" s="8">
        <v>0.22</v>
      </c>
      <c r="I23" s="2" t="s">
        <v>1802</v>
      </c>
      <c r="J23" s="8">
        <v>589.33999999999992</v>
      </c>
      <c r="K23" s="8" t="str">
        <f>_xlfn.XLOOKUP(total_table[[#This Row],[Customer_ID]],Customer_table[Customer_ID],Customer_table[Name],FALSE)</f>
        <v>Alexander Byrd</v>
      </c>
      <c r="L23" s="11">
        <f>_xlfn.XLOOKUP(total_table[[#This Row],[Customer_ID]],Customer_table[Customer_ID],Customer_table[Age],FALSE)</f>
        <v>25</v>
      </c>
      <c r="M23" s="8" t="str">
        <f>_xlfn.XLOOKUP(total_table[[#This Row],[Customer_ID]],Customer_table[Customer_ID],Customer_table[Gender],FALSE)</f>
        <v>Female</v>
      </c>
      <c r="N23" s="8" t="str">
        <f>_xlfn.XLOOKUP(total_table[[#This Row],[Customer_ID]],Customer_table[Customer_ID],Customer_table[City],FALSE)</f>
        <v>Parkerview</v>
      </c>
      <c r="O23" s="8" t="str">
        <f>_xlfn.XLOOKUP(total_table[[#This Row],[Customer_ID]],Customer_table[Customer_ID],Customer_table[State],FALSE)</f>
        <v>New York</v>
      </c>
      <c r="P23" s="8" t="str">
        <f>_xlfn.XLOOKUP(total_table[[#This Row],[Customer_ID]],Customer_table[Customer_ID],Customer_table[Country],FALSE)</f>
        <v>USA</v>
      </c>
      <c r="Q23" s="8" t="str">
        <f>_xlfn.XLOOKUP(total_table[[#This Row],[Product_ID]],Product_table[Product_ID],Product_table[Product_Name],FALSE)</f>
        <v>USB External Hard Drive</v>
      </c>
      <c r="R23" s="8" t="str">
        <f>_xlfn.XLOOKUP(total_table[[#This Row],[Product_ID]],Product_table[Product_ID],Product_table[Category],FALSE)</f>
        <v>Electronics</v>
      </c>
      <c r="S23" s="8" t="str">
        <f>_xlfn.XLOOKUP(total_table[[#This Row],[Product_ID]],Product_table[Product_ID],Product_table[Sub_Category],FALSE)</f>
        <v>Computer</v>
      </c>
      <c r="T23" s="8" t="str">
        <f>_xlfn.XLOOKUP(total_table[[#This Row],[Product_ID]],Product_table[Product_ID],Product_table[Brand],FALSE)</f>
        <v>Robinson Inc</v>
      </c>
      <c r="U23" s="8">
        <f>_xlfn.XLOOKUP(total_table[[#This Row],[Product_ID]],Product_table[Product_ID],Product_table[Cost],FALSE)</f>
        <v>253.33</v>
      </c>
      <c r="V23" s="11">
        <f>_xlfn.XLOOKUP(total_table[[#This Row],[Product_ID]],Product_table[Product_ID],Product_table[Stock],FALSE)</f>
        <v>266</v>
      </c>
      <c r="W23" s="8" t="str">
        <f>_xlfn.XLOOKUP(total_table[[#This Row],[Store_ID]],Store_table[Store_ID],Store_table[Store_Name],FALSE)</f>
        <v>Guerrero-Schmitt</v>
      </c>
      <c r="X23" s="8" t="str">
        <f>_xlfn.XLOOKUP(total_table[[#This Row],[Store_ID]],Store_table[Store_ID],Store_table[Region],FALSE)</f>
        <v>East</v>
      </c>
      <c r="Y23" s="8" t="str">
        <f>_xlfn.XLOOKUP(total_table[[#This Row],[Store_ID]],Store_table[Store_ID],Store_table[City],FALSE)</f>
        <v>East Stevechester</v>
      </c>
      <c r="Z23" s="8" t="str">
        <f>_xlfn.XLOOKUP(total_table[[#This Row],[Store_ID]],Store_table[Store_ID],Store_table[Store_Type],FALSE)</f>
        <v>Flagship</v>
      </c>
    </row>
    <row r="24" spans="1:26" x14ac:dyDescent="0.35">
      <c r="A24" s="2" t="s">
        <v>1826</v>
      </c>
      <c r="B24" s="14">
        <v>45394</v>
      </c>
      <c r="C24" s="2" t="s">
        <v>1445</v>
      </c>
      <c r="D24" s="2" t="s">
        <v>1664</v>
      </c>
      <c r="E24" s="2" t="s">
        <v>1767</v>
      </c>
      <c r="F24" s="11">
        <v>3</v>
      </c>
      <c r="G24" s="8">
        <v>979.42</v>
      </c>
      <c r="H24" s="8">
        <v>0.03</v>
      </c>
      <c r="I24" s="2" t="s">
        <v>1804</v>
      </c>
      <c r="J24" s="8">
        <v>2938.2299999999996</v>
      </c>
      <c r="K24" s="8" t="str">
        <f>_xlfn.XLOOKUP(total_table[[#This Row],[Customer_ID]],Customer_table[Customer_ID],Customer_table[Name],FALSE)</f>
        <v>Elizabeth Foster</v>
      </c>
      <c r="L24" s="11">
        <f>_xlfn.XLOOKUP(total_table[[#This Row],[Customer_ID]],Customer_table[Customer_ID],Customer_table[Age],FALSE)</f>
        <v>33</v>
      </c>
      <c r="M24" s="8" t="str">
        <f>_xlfn.XLOOKUP(total_table[[#This Row],[Customer_ID]],Customer_table[Customer_ID],Customer_table[Gender],FALSE)</f>
        <v>Female</v>
      </c>
      <c r="N24" s="8" t="str">
        <f>_xlfn.XLOOKUP(total_table[[#This Row],[Customer_ID]],Customer_table[Customer_ID],Customer_table[City],FALSE)</f>
        <v>Anthonymouth</v>
      </c>
      <c r="O24" s="8" t="str">
        <f>_xlfn.XLOOKUP(total_table[[#This Row],[Customer_ID]],Customer_table[Customer_ID],Customer_table[State],FALSE)</f>
        <v>Oklahoma</v>
      </c>
      <c r="P24" s="8" t="str">
        <f>_xlfn.XLOOKUP(total_table[[#This Row],[Customer_ID]],Customer_table[Customer_ID],Customer_table[Country],FALSE)</f>
        <v>USA</v>
      </c>
      <c r="Q24" s="8" t="str">
        <f>_xlfn.XLOOKUP(total_table[[#This Row],[Product_ID]],Product_table[Product_ID],Product_table[Product_Name],FALSE)</f>
        <v>Men's Sports Shorts</v>
      </c>
      <c r="R24" s="8" t="str">
        <f>_xlfn.XLOOKUP(total_table[[#This Row],[Product_ID]],Product_table[Product_ID],Product_table[Category],FALSE)</f>
        <v>Clothing</v>
      </c>
      <c r="S24" s="8" t="str">
        <f>_xlfn.XLOOKUP(total_table[[#This Row],[Product_ID]],Product_table[Product_ID],Product_table[Sub_Category],FALSE)</f>
        <v>Bottoms</v>
      </c>
      <c r="T24" s="8" t="str">
        <f>_xlfn.XLOOKUP(total_table[[#This Row],[Product_ID]],Product_table[Product_ID],Product_table[Brand],FALSE)</f>
        <v>Fitzpatrick Ltd</v>
      </c>
      <c r="U24" s="8">
        <f>_xlfn.XLOOKUP(total_table[[#This Row],[Product_ID]],Product_table[Product_ID],Product_table[Cost],FALSE)</f>
        <v>218.22</v>
      </c>
      <c r="V24" s="11">
        <f>_xlfn.XLOOKUP(total_table[[#This Row],[Product_ID]],Product_table[Product_ID],Product_table[Stock],FALSE)</f>
        <v>224</v>
      </c>
      <c r="W24" s="8" t="str">
        <f>_xlfn.XLOOKUP(total_table[[#This Row],[Store_ID]],Store_table[Store_ID],Store_table[Store_Name],FALSE)</f>
        <v>Hill, Wagner and Ballard</v>
      </c>
      <c r="X24" s="8" t="str">
        <f>_xlfn.XLOOKUP(total_table[[#This Row],[Store_ID]],Store_table[Store_ID],Store_table[Region],FALSE)</f>
        <v>East</v>
      </c>
      <c r="Y24" s="8" t="str">
        <f>_xlfn.XLOOKUP(total_table[[#This Row],[Store_ID]],Store_table[Store_ID],Store_table[City],FALSE)</f>
        <v>East Davidville</v>
      </c>
      <c r="Z24" s="8" t="str">
        <f>_xlfn.XLOOKUP(total_table[[#This Row],[Store_ID]],Store_table[Store_ID],Store_table[Store_Type],FALSE)</f>
        <v>Online</v>
      </c>
    </row>
    <row r="25" spans="1:26" x14ac:dyDescent="0.35">
      <c r="A25" s="2" t="s">
        <v>1827</v>
      </c>
      <c r="B25" s="14">
        <v>45466</v>
      </c>
      <c r="C25" s="2" t="s">
        <v>1133</v>
      </c>
      <c r="D25" s="2" t="s">
        <v>1550</v>
      </c>
      <c r="E25" s="2" t="s">
        <v>1760</v>
      </c>
      <c r="F25" s="11">
        <v>1</v>
      </c>
      <c r="G25" s="8">
        <v>719.28</v>
      </c>
      <c r="H25" s="8">
        <v>0.08</v>
      </c>
      <c r="I25" s="2" t="s">
        <v>1802</v>
      </c>
      <c r="J25" s="8">
        <v>719.19999999999993</v>
      </c>
      <c r="K25" s="8" t="str">
        <f>_xlfn.XLOOKUP(total_table[[#This Row],[Customer_ID]],Customer_table[Customer_ID],Customer_table[Name],FALSE)</f>
        <v>Miranda King</v>
      </c>
      <c r="L25" s="11">
        <f>_xlfn.XLOOKUP(total_table[[#This Row],[Customer_ID]],Customer_table[Customer_ID],Customer_table[Age],FALSE)</f>
        <v>34</v>
      </c>
      <c r="M25" s="8" t="str">
        <f>_xlfn.XLOOKUP(total_table[[#This Row],[Customer_ID]],Customer_table[Customer_ID],Customer_table[Gender],FALSE)</f>
        <v>Female</v>
      </c>
      <c r="N25" s="8" t="str">
        <f>_xlfn.XLOOKUP(total_table[[#This Row],[Customer_ID]],Customer_table[Customer_ID],Customer_table[City],FALSE)</f>
        <v>West Mathew</v>
      </c>
      <c r="O25" s="8" t="str">
        <f>_xlfn.XLOOKUP(total_table[[#This Row],[Customer_ID]],Customer_table[Customer_ID],Customer_table[State],FALSE)</f>
        <v>New York</v>
      </c>
      <c r="P25" s="8" t="str">
        <f>_xlfn.XLOOKUP(total_table[[#This Row],[Customer_ID]],Customer_table[Customer_ID],Customer_table[Country],FALSE)</f>
        <v>USA</v>
      </c>
      <c r="Q25" s="8" t="str">
        <f>_xlfn.XLOOKUP(total_table[[#This Row],[Product_ID]],Product_table[Product_ID],Product_table[Product_Name],FALSE)</f>
        <v>Hair Strengthening Shampoo</v>
      </c>
      <c r="R25" s="8" t="str">
        <f>_xlfn.XLOOKUP(total_table[[#This Row],[Product_ID]],Product_table[Product_ID],Product_table[Category],FALSE)</f>
        <v>Beauty</v>
      </c>
      <c r="S25" s="8" t="str">
        <f>_xlfn.XLOOKUP(total_table[[#This Row],[Product_ID]],Product_table[Product_ID],Product_table[Sub_Category],FALSE)</f>
        <v>Haircare</v>
      </c>
      <c r="T25" s="8" t="str">
        <f>_xlfn.XLOOKUP(total_table[[#This Row],[Product_ID]],Product_table[Product_ID],Product_table[Brand],FALSE)</f>
        <v>Rice LLC</v>
      </c>
      <c r="U25" s="8">
        <f>_xlfn.XLOOKUP(total_table[[#This Row],[Product_ID]],Product_table[Product_ID],Product_table[Cost],FALSE)</f>
        <v>115.82</v>
      </c>
      <c r="V25" s="11">
        <f>_xlfn.XLOOKUP(total_table[[#This Row],[Product_ID]],Product_table[Product_ID],Product_table[Stock],FALSE)</f>
        <v>460</v>
      </c>
      <c r="W25" s="8" t="str">
        <f>_xlfn.XLOOKUP(total_table[[#This Row],[Store_ID]],Store_table[Store_ID],Store_table[Store_Name],FALSE)</f>
        <v>Bean, Jones and Park</v>
      </c>
      <c r="X25" s="8" t="str">
        <f>_xlfn.XLOOKUP(total_table[[#This Row],[Store_ID]],Store_table[Store_ID],Store_table[Region],FALSE)</f>
        <v>West</v>
      </c>
      <c r="Y25" s="8" t="str">
        <f>_xlfn.XLOOKUP(total_table[[#This Row],[Store_ID]],Store_table[Store_ID],Store_table[City],FALSE)</f>
        <v>Thompsonborough</v>
      </c>
      <c r="Z25" s="8" t="str">
        <f>_xlfn.XLOOKUP(total_table[[#This Row],[Store_ID]],Store_table[Store_ID],Store_table[Store_Type],FALSE)</f>
        <v>Online</v>
      </c>
    </row>
    <row r="26" spans="1:26" x14ac:dyDescent="0.35">
      <c r="A26" s="2" t="s">
        <v>1828</v>
      </c>
      <c r="B26" s="14">
        <v>45908</v>
      </c>
      <c r="C26" s="2" t="s">
        <v>602</v>
      </c>
      <c r="D26" s="2" t="s">
        <v>1660</v>
      </c>
      <c r="E26" s="2" t="s">
        <v>1754</v>
      </c>
      <c r="F26" s="11">
        <v>3</v>
      </c>
      <c r="G26" s="8">
        <v>77.599999999999994</v>
      </c>
      <c r="H26" s="8">
        <v>7.0000000000000007E-2</v>
      </c>
      <c r="I26" s="2" t="s">
        <v>1802</v>
      </c>
      <c r="J26" s="8">
        <v>232.73</v>
      </c>
      <c r="K26" s="8" t="str">
        <f>_xlfn.XLOOKUP(total_table[[#This Row],[Customer_ID]],Customer_table[Customer_ID],Customer_table[Name],FALSE)</f>
        <v>Jennifer Pruitt</v>
      </c>
      <c r="L26" s="11">
        <f>_xlfn.XLOOKUP(total_table[[#This Row],[Customer_ID]],Customer_table[Customer_ID],Customer_table[Age],FALSE)</f>
        <v>53</v>
      </c>
      <c r="M26" s="8" t="str">
        <f>_xlfn.XLOOKUP(total_table[[#This Row],[Customer_ID]],Customer_table[Customer_ID],Customer_table[Gender],FALSE)</f>
        <v>Male</v>
      </c>
      <c r="N26" s="8" t="str">
        <f>_xlfn.XLOOKUP(total_table[[#This Row],[Customer_ID]],Customer_table[Customer_ID],Customer_table[City],FALSE)</f>
        <v>East Justin</v>
      </c>
      <c r="O26" s="8" t="str">
        <f>_xlfn.XLOOKUP(total_table[[#This Row],[Customer_ID]],Customer_table[Customer_ID],Customer_table[State],FALSE)</f>
        <v>Missouri</v>
      </c>
      <c r="P26" s="8" t="str">
        <f>_xlfn.XLOOKUP(total_table[[#This Row],[Customer_ID]],Customer_table[Customer_ID],Customer_table[Country],FALSE)</f>
        <v>USA</v>
      </c>
      <c r="Q26" s="8" t="str">
        <f>_xlfn.XLOOKUP(total_table[[#This Row],[Product_ID]],Product_table[Product_ID],Product_table[Product_Name],FALSE)</f>
        <v>Smart LED Light Strip</v>
      </c>
      <c r="R26" s="8" t="str">
        <f>_xlfn.XLOOKUP(total_table[[#This Row],[Product_ID]],Product_table[Product_ID],Product_table[Category],FALSE)</f>
        <v>Electronics</v>
      </c>
      <c r="S26" s="8" t="str">
        <f>_xlfn.XLOOKUP(total_table[[#This Row],[Product_ID]],Product_table[Product_ID],Product_table[Sub_Category],FALSE)</f>
        <v>Accessories</v>
      </c>
      <c r="T26" s="8" t="str">
        <f>_xlfn.XLOOKUP(total_table[[#This Row],[Product_ID]],Product_table[Product_ID],Product_table[Brand],FALSE)</f>
        <v>Flores-Davis</v>
      </c>
      <c r="U26" s="8">
        <f>_xlfn.XLOOKUP(total_table[[#This Row],[Product_ID]],Product_table[Product_ID],Product_table[Cost],FALSE)</f>
        <v>349.17</v>
      </c>
      <c r="V26" s="11">
        <f>_xlfn.XLOOKUP(total_table[[#This Row],[Product_ID]],Product_table[Product_ID],Product_table[Stock],FALSE)</f>
        <v>476</v>
      </c>
      <c r="W26" s="8" t="str">
        <f>_xlfn.XLOOKUP(total_table[[#This Row],[Store_ID]],Store_table[Store_ID],Store_table[Store_Name],FALSE)</f>
        <v>Benson-Elliott</v>
      </c>
      <c r="X26" s="8" t="str">
        <f>_xlfn.XLOOKUP(total_table[[#This Row],[Store_ID]],Store_table[Store_ID],Store_table[Region],FALSE)</f>
        <v>East</v>
      </c>
      <c r="Y26" s="8" t="str">
        <f>_xlfn.XLOOKUP(total_table[[#This Row],[Store_ID]],Store_table[Store_ID],Store_table[City],FALSE)</f>
        <v>Port Josephberg</v>
      </c>
      <c r="Z26" s="8" t="str">
        <f>_xlfn.XLOOKUP(total_table[[#This Row],[Store_ID]],Store_table[Store_ID],Store_table[Store_Type],FALSE)</f>
        <v>Online</v>
      </c>
    </row>
    <row r="27" spans="1:26" x14ac:dyDescent="0.35">
      <c r="A27" s="2" t="s">
        <v>1829</v>
      </c>
      <c r="B27" s="14">
        <v>45552</v>
      </c>
      <c r="C27" s="2" t="s">
        <v>1172</v>
      </c>
      <c r="D27" s="2" t="s">
        <v>1533</v>
      </c>
      <c r="E27" s="2" t="s">
        <v>1744</v>
      </c>
      <c r="F27" s="11">
        <v>4</v>
      </c>
      <c r="G27" s="8">
        <v>852.71</v>
      </c>
      <c r="H27" s="8">
        <v>0.14000000000000001</v>
      </c>
      <c r="I27" s="2" t="s">
        <v>1804</v>
      </c>
      <c r="J27" s="8">
        <v>3410.7000000000003</v>
      </c>
      <c r="K27" s="8" t="str">
        <f>_xlfn.XLOOKUP(total_table[[#This Row],[Customer_ID]],Customer_table[Customer_ID],Customer_table[Name],FALSE)</f>
        <v>Erika Padilla</v>
      </c>
      <c r="L27" s="11">
        <f>_xlfn.XLOOKUP(total_table[[#This Row],[Customer_ID]],Customer_table[Customer_ID],Customer_table[Age],FALSE)</f>
        <v>50</v>
      </c>
      <c r="M27" s="8" t="str">
        <f>_xlfn.XLOOKUP(total_table[[#This Row],[Customer_ID]],Customer_table[Customer_ID],Customer_table[Gender],FALSE)</f>
        <v>Male</v>
      </c>
      <c r="N27" s="8" t="str">
        <f>_xlfn.XLOOKUP(total_table[[#This Row],[Customer_ID]],Customer_table[Customer_ID],Customer_table[City],FALSE)</f>
        <v>Andrewsland</v>
      </c>
      <c r="O27" s="8" t="str">
        <f>_xlfn.XLOOKUP(total_table[[#This Row],[Customer_ID]],Customer_table[Customer_ID],Customer_table[State],FALSE)</f>
        <v>Alabama</v>
      </c>
      <c r="P27" s="8" t="str">
        <f>_xlfn.XLOOKUP(total_table[[#This Row],[Customer_ID]],Customer_table[Customer_ID],Customer_table[Country],FALSE)</f>
        <v>USA</v>
      </c>
      <c r="Q27" s="8" t="str">
        <f>_xlfn.XLOOKUP(total_table[[#This Row],[Product_ID]],Product_table[Product_ID],Product_table[Product_Name],FALSE)</f>
        <v>Men's Leather Belt</v>
      </c>
      <c r="R27" s="8" t="str">
        <f>_xlfn.XLOOKUP(total_table[[#This Row],[Product_ID]],Product_table[Product_ID],Product_table[Category],FALSE)</f>
        <v>Clothing</v>
      </c>
      <c r="S27" s="8" t="str">
        <f>_xlfn.XLOOKUP(total_table[[#This Row],[Product_ID]],Product_table[Product_ID],Product_table[Sub_Category],FALSE)</f>
        <v>Accessories</v>
      </c>
      <c r="T27" s="8" t="str">
        <f>_xlfn.XLOOKUP(total_table[[#This Row],[Product_ID]],Product_table[Product_ID],Product_table[Brand],FALSE)</f>
        <v>Baldwin, Garza and Gonzalez</v>
      </c>
      <c r="U27" s="8">
        <f>_xlfn.XLOOKUP(total_table[[#This Row],[Product_ID]],Product_table[Product_ID],Product_table[Cost],FALSE)</f>
        <v>261</v>
      </c>
      <c r="V27" s="11">
        <f>_xlfn.XLOOKUP(total_table[[#This Row],[Product_ID]],Product_table[Product_ID],Product_table[Stock],FALSE)</f>
        <v>59</v>
      </c>
      <c r="W27" s="8" t="str">
        <f>_xlfn.XLOOKUP(total_table[[#This Row],[Store_ID]],Store_table[Store_ID],Store_table[Store_Name],FALSE)</f>
        <v>Johnson-Wright</v>
      </c>
      <c r="X27" s="8" t="str">
        <f>_xlfn.XLOOKUP(total_table[[#This Row],[Store_ID]],Store_table[Store_ID],Store_table[Region],FALSE)</f>
        <v>North</v>
      </c>
      <c r="Y27" s="8" t="str">
        <f>_xlfn.XLOOKUP(total_table[[#This Row],[Store_ID]],Store_table[Store_ID],Store_table[City],FALSE)</f>
        <v>Hoodberg</v>
      </c>
      <c r="Z27" s="8" t="str">
        <f>_xlfn.XLOOKUP(total_table[[#This Row],[Store_ID]],Store_table[Store_ID],Store_table[Store_Type],FALSE)</f>
        <v>Outlet</v>
      </c>
    </row>
    <row r="28" spans="1:26" x14ac:dyDescent="0.35">
      <c r="A28" s="2" t="s">
        <v>1830</v>
      </c>
      <c r="B28" s="14">
        <v>45294</v>
      </c>
      <c r="C28" s="2" t="s">
        <v>682</v>
      </c>
      <c r="D28" s="2" t="s">
        <v>1722</v>
      </c>
      <c r="E28" s="2" t="s">
        <v>1760</v>
      </c>
      <c r="F28" s="11">
        <v>4</v>
      </c>
      <c r="G28" s="8">
        <v>156.16</v>
      </c>
      <c r="H28" s="8">
        <v>0.14808617234468943</v>
      </c>
      <c r="I28" s="2" t="s">
        <v>1802</v>
      </c>
      <c r="J28" s="8">
        <v>624.49191382765525</v>
      </c>
      <c r="K28" s="8" t="str">
        <f>_xlfn.XLOOKUP(total_table[[#This Row],[Customer_ID]],Customer_table[Customer_ID],Customer_table[Name],FALSE)</f>
        <v>Stuart Johnson</v>
      </c>
      <c r="L28" s="11">
        <f>_xlfn.XLOOKUP(total_table[[#This Row],[Customer_ID]],Customer_table[Customer_ID],Customer_table[Age],FALSE)</f>
        <v>42</v>
      </c>
      <c r="M28" s="8" t="str">
        <f>_xlfn.XLOOKUP(total_table[[#This Row],[Customer_ID]],Customer_table[Customer_ID],Customer_table[Gender],FALSE)</f>
        <v>Female</v>
      </c>
      <c r="N28" s="8" t="str">
        <f>_xlfn.XLOOKUP(total_table[[#This Row],[Customer_ID]],Customer_table[Customer_ID],Customer_table[City],FALSE)</f>
        <v>West Markport</v>
      </c>
      <c r="O28" s="8" t="str">
        <f>_xlfn.XLOOKUP(total_table[[#This Row],[Customer_ID]],Customer_table[Customer_ID],Customer_table[State],FALSE)</f>
        <v>North Dakota</v>
      </c>
      <c r="P28" s="8" t="str">
        <f>_xlfn.XLOOKUP(total_table[[#This Row],[Customer_ID]],Customer_table[Customer_ID],Customer_table[Country],FALSE)</f>
        <v>USA</v>
      </c>
      <c r="Q28" s="8" t="str">
        <f>_xlfn.XLOOKUP(total_table[[#This Row],[Product_ID]],Product_table[Product_ID],Product_table[Product_Name],FALSE)</f>
        <v>Portable Bluetooth Speaker</v>
      </c>
      <c r="R28" s="8" t="str">
        <f>_xlfn.XLOOKUP(total_table[[#This Row],[Product_ID]],Product_table[Product_ID],Product_table[Category],FALSE)</f>
        <v>Electronics</v>
      </c>
      <c r="S28" s="8" t="str">
        <f>_xlfn.XLOOKUP(total_table[[#This Row],[Product_ID]],Product_table[Product_ID],Product_table[Sub_Category],FALSE)</f>
        <v>Audio</v>
      </c>
      <c r="T28" s="8" t="str">
        <f>_xlfn.XLOOKUP(total_table[[#This Row],[Product_ID]],Product_table[Product_ID],Product_table[Brand],FALSE)</f>
        <v>Flores-King</v>
      </c>
      <c r="U28" s="8">
        <f>_xlfn.XLOOKUP(total_table[[#This Row],[Product_ID]],Product_table[Product_ID],Product_table[Cost],FALSE)</f>
        <v>431.67</v>
      </c>
      <c r="V28" s="11">
        <f>_xlfn.XLOOKUP(total_table[[#This Row],[Product_ID]],Product_table[Product_ID],Product_table[Stock],FALSE)</f>
        <v>73</v>
      </c>
      <c r="W28" s="8" t="str">
        <f>_xlfn.XLOOKUP(total_table[[#This Row],[Store_ID]],Store_table[Store_ID],Store_table[Store_Name],FALSE)</f>
        <v>Bean, Jones and Park</v>
      </c>
      <c r="X28" s="8" t="str">
        <f>_xlfn.XLOOKUP(total_table[[#This Row],[Store_ID]],Store_table[Store_ID],Store_table[Region],FALSE)</f>
        <v>West</v>
      </c>
      <c r="Y28" s="8" t="str">
        <f>_xlfn.XLOOKUP(total_table[[#This Row],[Store_ID]],Store_table[Store_ID],Store_table[City],FALSE)</f>
        <v>Thompsonborough</v>
      </c>
      <c r="Z28" s="8" t="str">
        <f>_xlfn.XLOOKUP(total_table[[#This Row],[Store_ID]],Store_table[Store_ID],Store_table[Store_Type],FALSE)</f>
        <v>Online</v>
      </c>
    </row>
    <row r="29" spans="1:26" x14ac:dyDescent="0.35">
      <c r="A29" s="2" t="s">
        <v>1831</v>
      </c>
      <c r="B29" s="14">
        <v>45710</v>
      </c>
      <c r="C29" s="2" t="s">
        <v>643</v>
      </c>
      <c r="D29" s="2" t="s">
        <v>1680</v>
      </c>
      <c r="E29" s="2" t="s">
        <v>1760</v>
      </c>
      <c r="F29" s="11">
        <v>3</v>
      </c>
      <c r="G29" s="8">
        <v>815.49</v>
      </c>
      <c r="H29" s="8">
        <v>0.17</v>
      </c>
      <c r="I29" s="2" t="s">
        <v>1802</v>
      </c>
      <c r="J29" s="8">
        <v>2446.3000000000002</v>
      </c>
      <c r="K29" s="8" t="str">
        <f>_xlfn.XLOOKUP(total_table[[#This Row],[Customer_ID]],Customer_table[Customer_ID],Customer_table[Name],FALSE)</f>
        <v>Anna Perez</v>
      </c>
      <c r="L29" s="11">
        <f>_xlfn.XLOOKUP(total_table[[#This Row],[Customer_ID]],Customer_table[Customer_ID],Customer_table[Age],FALSE)</f>
        <v>30</v>
      </c>
      <c r="M29" s="8" t="str">
        <f>_xlfn.XLOOKUP(total_table[[#This Row],[Customer_ID]],Customer_table[Customer_ID],Customer_table[Gender],FALSE)</f>
        <v>Male</v>
      </c>
      <c r="N29" s="8" t="str">
        <f>_xlfn.XLOOKUP(total_table[[#This Row],[Customer_ID]],Customer_table[Customer_ID],Customer_table[City],FALSE)</f>
        <v>South Jerry</v>
      </c>
      <c r="O29" s="8" t="str">
        <f>_xlfn.XLOOKUP(total_table[[#This Row],[Customer_ID]],Customer_table[Customer_ID],Customer_table[State],FALSE)</f>
        <v>Maine</v>
      </c>
      <c r="P29" s="8" t="str">
        <f>_xlfn.XLOOKUP(total_table[[#This Row],[Customer_ID]],Customer_table[Customer_ID],Customer_table[Country],FALSE)</f>
        <v>USA</v>
      </c>
      <c r="Q29" s="8" t="str">
        <f>_xlfn.XLOOKUP(total_table[[#This Row],[Product_ID]],Product_table[Product_ID],Product_table[Product_Name],FALSE)</f>
        <v>WiFi Mesh Router</v>
      </c>
      <c r="R29" s="8" t="str">
        <f>_xlfn.XLOOKUP(total_table[[#This Row],[Product_ID]],Product_table[Product_ID],Product_table[Category],FALSE)</f>
        <v>Electronics</v>
      </c>
      <c r="S29" s="8" t="str">
        <f>_xlfn.XLOOKUP(total_table[[#This Row],[Product_ID]],Product_table[Product_ID],Product_table[Sub_Category],FALSE)</f>
        <v>Appliances</v>
      </c>
      <c r="T29" s="8" t="str">
        <f>_xlfn.XLOOKUP(total_table[[#This Row],[Product_ID]],Product_table[Product_ID],Product_table[Brand],FALSE)</f>
        <v>White, Reeves and Woods</v>
      </c>
      <c r="U29" s="8">
        <f>_xlfn.XLOOKUP(total_table[[#This Row],[Product_ID]],Product_table[Product_ID],Product_table[Cost],FALSE)</f>
        <v>480.9</v>
      </c>
      <c r="V29" s="11">
        <f>_xlfn.XLOOKUP(total_table[[#This Row],[Product_ID]],Product_table[Product_ID],Product_table[Stock],FALSE)</f>
        <v>104</v>
      </c>
      <c r="W29" s="8" t="str">
        <f>_xlfn.XLOOKUP(total_table[[#This Row],[Store_ID]],Store_table[Store_ID],Store_table[Store_Name],FALSE)</f>
        <v>Bean, Jones and Park</v>
      </c>
      <c r="X29" s="8" t="str">
        <f>_xlfn.XLOOKUP(total_table[[#This Row],[Store_ID]],Store_table[Store_ID],Store_table[Region],FALSE)</f>
        <v>West</v>
      </c>
      <c r="Y29" s="8" t="str">
        <f>_xlfn.XLOOKUP(total_table[[#This Row],[Store_ID]],Store_table[Store_ID],Store_table[City],FALSE)</f>
        <v>Thompsonborough</v>
      </c>
      <c r="Z29" s="8" t="str">
        <f>_xlfn.XLOOKUP(total_table[[#This Row],[Store_ID]],Store_table[Store_ID],Store_table[Store_Type],FALSE)</f>
        <v>Online</v>
      </c>
    </row>
    <row r="30" spans="1:26" x14ac:dyDescent="0.35">
      <c r="A30" s="2" t="s">
        <v>1832</v>
      </c>
      <c r="B30" s="14">
        <v>45923</v>
      </c>
      <c r="C30" s="2" t="s">
        <v>489</v>
      </c>
      <c r="D30" s="2" t="s">
        <v>1552</v>
      </c>
      <c r="E30" s="2" t="s">
        <v>1739</v>
      </c>
      <c r="F30" s="11">
        <v>2</v>
      </c>
      <c r="G30" s="8">
        <v>74.209999999999994</v>
      </c>
      <c r="H30" s="8">
        <v>0.11</v>
      </c>
      <c r="I30" s="2" t="s">
        <v>1804</v>
      </c>
      <c r="J30" s="8">
        <v>148.30999999999997</v>
      </c>
      <c r="K30" s="8" t="str">
        <f>_xlfn.XLOOKUP(total_table[[#This Row],[Customer_ID]],Customer_table[Customer_ID],Customer_table[Name],FALSE)</f>
        <v>Theresa Campbell</v>
      </c>
      <c r="L30" s="11">
        <f>_xlfn.XLOOKUP(total_table[[#This Row],[Customer_ID]],Customer_table[Customer_ID],Customer_table[Age],FALSE)</f>
        <v>42</v>
      </c>
      <c r="M30" s="8" t="str">
        <f>_xlfn.XLOOKUP(total_table[[#This Row],[Customer_ID]],Customer_table[Customer_ID],Customer_table[Gender],FALSE)</f>
        <v>Female</v>
      </c>
      <c r="N30" s="8" t="str">
        <f>_xlfn.XLOOKUP(total_table[[#This Row],[Customer_ID]],Customer_table[Customer_ID],Customer_table[City],FALSE)</f>
        <v>New Brian</v>
      </c>
      <c r="O30" s="8" t="str">
        <f>_xlfn.XLOOKUP(total_table[[#This Row],[Customer_ID]],Customer_table[Customer_ID],Customer_table[State],FALSE)</f>
        <v>Wisconsin</v>
      </c>
      <c r="P30" s="8" t="str">
        <f>_xlfn.XLOOKUP(total_table[[#This Row],[Customer_ID]],Customer_table[Customer_ID],Customer_table[Country],FALSE)</f>
        <v>USA</v>
      </c>
      <c r="Q30" s="8" t="str">
        <f>_xlfn.XLOOKUP(total_table[[#This Row],[Product_ID]],Product_table[Product_ID],Product_table[Product_Name],FALSE)</f>
        <v>USB-C Fast Charger</v>
      </c>
      <c r="R30" s="8" t="str">
        <f>_xlfn.XLOOKUP(total_table[[#This Row],[Product_ID]],Product_table[Product_ID],Product_table[Category],FALSE)</f>
        <v>Electronics</v>
      </c>
      <c r="S30" s="8" t="str">
        <f>_xlfn.XLOOKUP(total_table[[#This Row],[Product_ID]],Product_table[Product_ID],Product_table[Sub_Category],FALSE)</f>
        <v>Accessories</v>
      </c>
      <c r="T30" s="8" t="str">
        <f>_xlfn.XLOOKUP(total_table[[#This Row],[Product_ID]],Product_table[Product_ID],Product_table[Brand],FALSE)</f>
        <v>Dawson-Perkins</v>
      </c>
      <c r="U30" s="8">
        <f>_xlfn.XLOOKUP(total_table[[#This Row],[Product_ID]],Product_table[Product_ID],Product_table[Cost],FALSE)</f>
        <v>242.23</v>
      </c>
      <c r="V30" s="11">
        <f>_xlfn.XLOOKUP(total_table[[#This Row],[Product_ID]],Product_table[Product_ID],Product_table[Stock],FALSE)</f>
        <v>453</v>
      </c>
      <c r="W30" s="8" t="str">
        <f>_xlfn.XLOOKUP(total_table[[#This Row],[Store_ID]],Store_table[Store_ID],Store_table[Store_Name],FALSE)</f>
        <v>Black-Horn</v>
      </c>
      <c r="X30" s="8" t="str">
        <f>_xlfn.XLOOKUP(total_table[[#This Row],[Store_ID]],Store_table[Store_ID],Store_table[Region],FALSE)</f>
        <v>South</v>
      </c>
      <c r="Y30" s="8" t="str">
        <f>_xlfn.XLOOKUP(total_table[[#This Row],[Store_ID]],Store_table[Store_ID],Store_table[City],FALSE)</f>
        <v>North Nancyview</v>
      </c>
      <c r="Z30" s="8" t="str">
        <f>_xlfn.XLOOKUP(total_table[[#This Row],[Store_ID]],Store_table[Store_ID],Store_table[Store_Type],FALSE)</f>
        <v>Outlet</v>
      </c>
    </row>
    <row r="31" spans="1:26" x14ac:dyDescent="0.35">
      <c r="A31" s="2" t="s">
        <v>1833</v>
      </c>
      <c r="B31" s="14">
        <v>45302</v>
      </c>
      <c r="C31" s="2" t="s">
        <v>1075</v>
      </c>
      <c r="D31" s="2" t="s">
        <v>1724</v>
      </c>
      <c r="E31" s="2" t="s">
        <v>1744</v>
      </c>
      <c r="F31" s="11">
        <v>2.4802005012531327</v>
      </c>
      <c r="G31" s="8">
        <v>451.67</v>
      </c>
      <c r="H31" s="8">
        <v>0.15</v>
      </c>
      <c r="I31" s="2" t="s">
        <v>1802</v>
      </c>
      <c r="J31" s="8">
        <v>1120.0821604010025</v>
      </c>
      <c r="K31" s="8" t="str">
        <f>_xlfn.XLOOKUP(total_table[[#This Row],[Customer_ID]],Customer_table[Customer_ID],Customer_table[Name],FALSE)</f>
        <v>Sherry Cabrera</v>
      </c>
      <c r="L31" s="11">
        <f>_xlfn.XLOOKUP(total_table[[#This Row],[Customer_ID]],Customer_table[Customer_ID],Customer_table[Age],FALSE)</f>
        <v>55</v>
      </c>
      <c r="M31" s="8" t="str">
        <f>_xlfn.XLOOKUP(total_table[[#This Row],[Customer_ID]],Customer_table[Customer_ID],Customer_table[Gender],FALSE)</f>
        <v>Male</v>
      </c>
      <c r="N31" s="8" t="str">
        <f>_xlfn.XLOOKUP(total_table[[#This Row],[Customer_ID]],Customer_table[Customer_ID],Customer_table[City],FALSE)</f>
        <v>Shannonview</v>
      </c>
      <c r="O31" s="8" t="str">
        <f>_xlfn.XLOOKUP(total_table[[#This Row],[Customer_ID]],Customer_table[Customer_ID],Customer_table[State],FALSE)</f>
        <v>Pennsylvania</v>
      </c>
      <c r="P31" s="8" t="str">
        <f>_xlfn.XLOOKUP(total_table[[#This Row],[Customer_ID]],Customer_table[Customer_ID],Customer_table[Country],FALSE)</f>
        <v>USA</v>
      </c>
      <c r="Q31" s="8" t="str">
        <f>_xlfn.XLOOKUP(total_table[[#This Row],[Product_ID]],Product_table[Product_ID],Product_table[Product_Name],FALSE)</f>
        <v>Stainless Steel Cookware Set</v>
      </c>
      <c r="R31" s="8" t="str">
        <f>_xlfn.XLOOKUP(total_table[[#This Row],[Product_ID]],Product_table[Product_ID],Product_table[Category],FALSE)</f>
        <v>Home</v>
      </c>
      <c r="S31" s="8" t="str">
        <f>_xlfn.XLOOKUP(total_table[[#This Row],[Product_ID]],Product_table[Product_ID],Product_table[Sub_Category],FALSE)</f>
        <v>Kitchen</v>
      </c>
      <c r="T31" s="8" t="str">
        <f>_xlfn.XLOOKUP(total_table[[#This Row],[Product_ID]],Product_table[Product_ID],Product_table[Brand],FALSE)</f>
        <v>Campbell Ltd</v>
      </c>
      <c r="U31" s="8">
        <f>_xlfn.XLOOKUP(total_table[[#This Row],[Product_ID]],Product_table[Product_ID],Product_table[Cost],FALSE)</f>
        <v>201.41</v>
      </c>
      <c r="V31" s="11">
        <f>_xlfn.XLOOKUP(total_table[[#This Row],[Product_ID]],Product_table[Product_ID],Product_table[Stock],FALSE)</f>
        <v>146</v>
      </c>
      <c r="W31" s="8" t="str">
        <f>_xlfn.XLOOKUP(total_table[[#This Row],[Store_ID]],Store_table[Store_ID],Store_table[Store_Name],FALSE)</f>
        <v>Johnson-Wright</v>
      </c>
      <c r="X31" s="8" t="str">
        <f>_xlfn.XLOOKUP(total_table[[#This Row],[Store_ID]],Store_table[Store_ID],Store_table[Region],FALSE)</f>
        <v>North</v>
      </c>
      <c r="Y31" s="8" t="str">
        <f>_xlfn.XLOOKUP(total_table[[#This Row],[Store_ID]],Store_table[Store_ID],Store_table[City],FALSE)</f>
        <v>Hoodberg</v>
      </c>
      <c r="Z31" s="8" t="str">
        <f>_xlfn.XLOOKUP(total_table[[#This Row],[Store_ID]],Store_table[Store_ID],Store_table[Store_Type],FALSE)</f>
        <v>Outlet</v>
      </c>
    </row>
    <row r="32" spans="1:26" x14ac:dyDescent="0.35">
      <c r="A32" s="2" t="s">
        <v>1834</v>
      </c>
      <c r="B32" s="14">
        <v>45217</v>
      </c>
      <c r="C32" s="2" t="s">
        <v>113</v>
      </c>
      <c r="D32" s="2" t="s">
        <v>1533</v>
      </c>
      <c r="E32" s="2" t="s">
        <v>1791</v>
      </c>
      <c r="F32" s="11">
        <v>1</v>
      </c>
      <c r="G32" s="8">
        <v>429.38</v>
      </c>
      <c r="H32" s="8">
        <v>0.13</v>
      </c>
      <c r="I32" s="2" t="s">
        <v>1804</v>
      </c>
      <c r="J32" s="8">
        <v>429.25</v>
      </c>
      <c r="K32" s="8" t="str">
        <f>_xlfn.XLOOKUP(total_table[[#This Row],[Customer_ID]],Customer_table[Customer_ID],Customer_table[Name],FALSE)</f>
        <v>Joshua Ryan</v>
      </c>
      <c r="L32" s="11">
        <f>_xlfn.XLOOKUP(total_table[[#This Row],[Customer_ID]],Customer_table[Customer_ID],Customer_table[Age],FALSE)</f>
        <v>27</v>
      </c>
      <c r="M32" s="8" t="str">
        <f>_xlfn.XLOOKUP(total_table[[#This Row],[Customer_ID]],Customer_table[Customer_ID],Customer_table[Gender],FALSE)</f>
        <v>Female</v>
      </c>
      <c r="N32" s="8" t="str">
        <f>_xlfn.XLOOKUP(total_table[[#This Row],[Customer_ID]],Customer_table[Customer_ID],Customer_table[City],FALSE)</f>
        <v>New David</v>
      </c>
      <c r="O32" s="8" t="str">
        <f>_xlfn.XLOOKUP(total_table[[#This Row],[Customer_ID]],Customer_table[Customer_ID],Customer_table[State],FALSE)</f>
        <v>New Jersey</v>
      </c>
      <c r="P32" s="8" t="str">
        <f>_xlfn.XLOOKUP(total_table[[#This Row],[Customer_ID]],Customer_table[Customer_ID],Customer_table[Country],FALSE)</f>
        <v>USA</v>
      </c>
      <c r="Q32" s="8" t="str">
        <f>_xlfn.XLOOKUP(total_table[[#This Row],[Product_ID]],Product_table[Product_ID],Product_table[Product_Name],FALSE)</f>
        <v>Men's Leather Belt</v>
      </c>
      <c r="R32" s="8" t="str">
        <f>_xlfn.XLOOKUP(total_table[[#This Row],[Product_ID]],Product_table[Product_ID],Product_table[Category],FALSE)</f>
        <v>Clothing</v>
      </c>
      <c r="S32" s="8" t="str">
        <f>_xlfn.XLOOKUP(total_table[[#This Row],[Product_ID]],Product_table[Product_ID],Product_table[Sub_Category],FALSE)</f>
        <v>Accessories</v>
      </c>
      <c r="T32" s="8" t="str">
        <f>_xlfn.XLOOKUP(total_table[[#This Row],[Product_ID]],Product_table[Product_ID],Product_table[Brand],FALSE)</f>
        <v>Baldwin, Garza and Gonzalez</v>
      </c>
      <c r="U32" s="8">
        <f>_xlfn.XLOOKUP(total_table[[#This Row],[Product_ID]],Product_table[Product_ID],Product_table[Cost],FALSE)</f>
        <v>261</v>
      </c>
      <c r="V32" s="11">
        <f>_xlfn.XLOOKUP(total_table[[#This Row],[Product_ID]],Product_table[Product_ID],Product_table[Stock],FALSE)</f>
        <v>59</v>
      </c>
      <c r="W32" s="8" t="str">
        <f>_xlfn.XLOOKUP(total_table[[#This Row],[Store_ID]],Store_table[Store_ID],Store_table[Store_Name],FALSE)</f>
        <v>Mann-Austin</v>
      </c>
      <c r="X32" s="8" t="str">
        <f>_xlfn.XLOOKUP(total_table[[#This Row],[Store_ID]],Store_table[Store_ID],Store_table[Region],FALSE)</f>
        <v>East</v>
      </c>
      <c r="Y32" s="8" t="str">
        <f>_xlfn.XLOOKUP(total_table[[#This Row],[Store_ID]],Store_table[Store_ID],Store_table[City],FALSE)</f>
        <v>Vasquezborough</v>
      </c>
      <c r="Z32" s="8" t="str">
        <f>_xlfn.XLOOKUP(total_table[[#This Row],[Store_ID]],Store_table[Store_ID],Store_table[Store_Type],FALSE)</f>
        <v>Online</v>
      </c>
    </row>
    <row r="33" spans="1:26" x14ac:dyDescent="0.35">
      <c r="A33" s="2" t="s">
        <v>1835</v>
      </c>
      <c r="B33" s="14">
        <v>45593</v>
      </c>
      <c r="C33" s="2" t="s">
        <v>1262</v>
      </c>
      <c r="D33" s="2" t="s">
        <v>1632</v>
      </c>
      <c r="E33" s="2" t="s">
        <v>1772</v>
      </c>
      <c r="F33" s="11">
        <v>2</v>
      </c>
      <c r="G33" s="8">
        <v>148.96</v>
      </c>
      <c r="H33" s="8">
        <v>0.03</v>
      </c>
      <c r="I33" s="2" t="s">
        <v>1807</v>
      </c>
      <c r="J33" s="8">
        <v>297.89000000000004</v>
      </c>
      <c r="K33" s="8" t="str">
        <f>_xlfn.XLOOKUP(total_table[[#This Row],[Customer_ID]],Customer_table[Customer_ID],Customer_table[Name],FALSE)</f>
        <v>Shane Brown</v>
      </c>
      <c r="L33" s="11">
        <f>_xlfn.XLOOKUP(total_table[[#This Row],[Customer_ID]],Customer_table[Customer_ID],Customer_table[Age],FALSE)</f>
        <v>23</v>
      </c>
      <c r="M33" s="8" t="str">
        <f>_xlfn.XLOOKUP(total_table[[#This Row],[Customer_ID]],Customer_table[Customer_ID],Customer_table[Gender],FALSE)</f>
        <v>Female</v>
      </c>
      <c r="N33" s="8" t="str">
        <f>_xlfn.XLOOKUP(total_table[[#This Row],[Customer_ID]],Customer_table[Customer_ID],Customer_table[City],FALSE)</f>
        <v>East Andrea</v>
      </c>
      <c r="O33" s="8" t="str">
        <f>_xlfn.XLOOKUP(total_table[[#This Row],[Customer_ID]],Customer_table[Customer_ID],Customer_table[State],FALSE)</f>
        <v>Michigan</v>
      </c>
      <c r="P33" s="8" t="str">
        <f>_xlfn.XLOOKUP(total_table[[#This Row],[Customer_ID]],Customer_table[Customer_ID],Customer_table[Country],FALSE)</f>
        <v>USA</v>
      </c>
      <c r="Q33" s="8" t="str">
        <f>_xlfn.XLOOKUP(total_table[[#This Row],[Product_ID]],Product_table[Product_ID],Product_table[Product_Name],FALSE)</f>
        <v>Men's Track Pants</v>
      </c>
      <c r="R33" s="8" t="str">
        <f>_xlfn.XLOOKUP(total_table[[#This Row],[Product_ID]],Product_table[Product_ID],Product_table[Category],FALSE)</f>
        <v>Clothing</v>
      </c>
      <c r="S33" s="8" t="str">
        <f>_xlfn.XLOOKUP(total_table[[#This Row],[Product_ID]],Product_table[Product_ID],Product_table[Sub_Category],FALSE)</f>
        <v>Bottoms</v>
      </c>
      <c r="T33" s="8" t="str">
        <f>_xlfn.XLOOKUP(total_table[[#This Row],[Product_ID]],Product_table[Product_ID],Product_table[Brand],FALSE)</f>
        <v>Hamilton, Woods and Walker</v>
      </c>
      <c r="U33" s="8">
        <f>_xlfn.XLOOKUP(total_table[[#This Row],[Product_ID]],Product_table[Product_ID],Product_table[Cost],FALSE)</f>
        <v>386.56</v>
      </c>
      <c r="V33" s="11">
        <f>_xlfn.XLOOKUP(total_table[[#This Row],[Product_ID]],Product_table[Product_ID],Product_table[Stock],FALSE)</f>
        <v>125</v>
      </c>
      <c r="W33" s="8" t="str">
        <f>_xlfn.XLOOKUP(total_table[[#This Row],[Store_ID]],Store_table[Store_ID],Store_table[Store_Name],FALSE)</f>
        <v>Thomas, Bridges and Harris</v>
      </c>
      <c r="X33" s="8" t="str">
        <f>_xlfn.XLOOKUP(total_table[[#This Row],[Store_ID]],Store_table[Store_ID],Store_table[Region],FALSE)</f>
        <v>North</v>
      </c>
      <c r="Y33" s="8" t="str">
        <f>_xlfn.XLOOKUP(total_table[[#This Row],[Store_ID]],Store_table[Store_ID],Store_table[City],FALSE)</f>
        <v>Sabrinatown</v>
      </c>
      <c r="Z33" s="8" t="str">
        <f>_xlfn.XLOOKUP(total_table[[#This Row],[Store_ID]],Store_table[Store_ID],Store_table[Store_Type],FALSE)</f>
        <v>Online</v>
      </c>
    </row>
    <row r="34" spans="1:26" x14ac:dyDescent="0.35">
      <c r="A34" s="2" t="s">
        <v>1836</v>
      </c>
      <c r="B34" s="14">
        <v>45597</v>
      </c>
      <c r="C34" s="2" t="s">
        <v>1221</v>
      </c>
      <c r="D34" s="2" t="s">
        <v>1676</v>
      </c>
      <c r="E34" s="2" t="s">
        <v>1760</v>
      </c>
      <c r="F34" s="11">
        <v>4</v>
      </c>
      <c r="G34" s="8">
        <v>313.83</v>
      </c>
      <c r="H34" s="8">
        <v>0.08</v>
      </c>
      <c r="I34" s="2" t="s">
        <v>1802</v>
      </c>
      <c r="J34" s="8">
        <v>1255.24</v>
      </c>
      <c r="K34" s="8" t="str">
        <f>_xlfn.XLOOKUP(total_table[[#This Row],[Customer_ID]],Customer_table[Customer_ID],Customer_table[Name],FALSE)</f>
        <v>Jennifer Johnson</v>
      </c>
      <c r="L34" s="11">
        <f>_xlfn.XLOOKUP(total_table[[#This Row],[Customer_ID]],Customer_table[Customer_ID],Customer_table[Age],FALSE)</f>
        <v>54</v>
      </c>
      <c r="M34" s="8" t="str">
        <f>_xlfn.XLOOKUP(total_table[[#This Row],[Customer_ID]],Customer_table[Customer_ID],Customer_table[Gender],FALSE)</f>
        <v>Male</v>
      </c>
      <c r="N34" s="8" t="str">
        <f>_xlfn.XLOOKUP(total_table[[#This Row],[Customer_ID]],Customer_table[Customer_ID],Customer_table[City],FALSE)</f>
        <v>Cheyenneborough</v>
      </c>
      <c r="O34" s="8" t="str">
        <f>_xlfn.XLOOKUP(total_table[[#This Row],[Customer_ID]],Customer_table[Customer_ID],Customer_table[State],FALSE)</f>
        <v>New Hampshire</v>
      </c>
      <c r="P34" s="8" t="str">
        <f>_xlfn.XLOOKUP(total_table[[#This Row],[Customer_ID]],Customer_table[Customer_ID],Customer_table[Country],FALSE)</f>
        <v>USA</v>
      </c>
      <c r="Q34" s="8" t="str">
        <f>_xlfn.XLOOKUP(total_table[[#This Row],[Product_ID]],Product_table[Product_ID],Product_table[Product_Name],FALSE)</f>
        <v>Women's Ankle Boots</v>
      </c>
      <c r="R34" s="8" t="str">
        <f>_xlfn.XLOOKUP(total_table[[#This Row],[Product_ID]],Product_table[Product_ID],Product_table[Category],FALSE)</f>
        <v>Clothing</v>
      </c>
      <c r="S34" s="8" t="str">
        <f>_xlfn.XLOOKUP(total_table[[#This Row],[Product_ID]],Product_table[Product_ID],Product_table[Sub_Category],FALSE)</f>
        <v>Footwear</v>
      </c>
      <c r="T34" s="8" t="str">
        <f>_xlfn.XLOOKUP(total_table[[#This Row],[Product_ID]],Product_table[Product_ID],Product_table[Brand],FALSE)</f>
        <v>Poole PLC</v>
      </c>
      <c r="U34" s="8">
        <f>_xlfn.XLOOKUP(total_table[[#This Row],[Product_ID]],Product_table[Product_ID],Product_table[Cost],FALSE)</f>
        <v>158.13999999999999</v>
      </c>
      <c r="V34" s="11">
        <f>_xlfn.XLOOKUP(total_table[[#This Row],[Product_ID]],Product_table[Product_ID],Product_table[Stock],FALSE)</f>
        <v>82</v>
      </c>
      <c r="W34" s="8" t="str">
        <f>_xlfn.XLOOKUP(total_table[[#This Row],[Store_ID]],Store_table[Store_ID],Store_table[Store_Name],FALSE)</f>
        <v>Bean, Jones and Park</v>
      </c>
      <c r="X34" s="8" t="str">
        <f>_xlfn.XLOOKUP(total_table[[#This Row],[Store_ID]],Store_table[Store_ID],Store_table[Region],FALSE)</f>
        <v>West</v>
      </c>
      <c r="Y34" s="8" t="str">
        <f>_xlfn.XLOOKUP(total_table[[#This Row],[Store_ID]],Store_table[Store_ID],Store_table[City],FALSE)</f>
        <v>Thompsonborough</v>
      </c>
      <c r="Z34" s="8" t="str">
        <f>_xlfn.XLOOKUP(total_table[[#This Row],[Store_ID]],Store_table[Store_ID],Store_table[Store_Type],FALSE)</f>
        <v>Online</v>
      </c>
    </row>
    <row r="35" spans="1:26" x14ac:dyDescent="0.35">
      <c r="A35" s="2" t="s">
        <v>1837</v>
      </c>
      <c r="B35" s="14">
        <v>45620</v>
      </c>
      <c r="C35" s="2" t="s">
        <v>1379</v>
      </c>
      <c r="D35" s="2" t="s">
        <v>1550</v>
      </c>
      <c r="E35" s="2" t="s">
        <v>1754</v>
      </c>
      <c r="F35" s="11">
        <v>2</v>
      </c>
      <c r="G35" s="8">
        <v>717.31</v>
      </c>
      <c r="H35" s="8">
        <v>0.15</v>
      </c>
      <c r="I35" s="2" t="s">
        <v>1802</v>
      </c>
      <c r="J35" s="8">
        <v>1434.4699999999998</v>
      </c>
      <c r="K35" s="8" t="str">
        <f>_xlfn.XLOOKUP(total_table[[#This Row],[Customer_ID]],Customer_table[Customer_ID],Customer_table[Name],FALSE)</f>
        <v>April Phillips</v>
      </c>
      <c r="L35" s="11">
        <f>_xlfn.XLOOKUP(total_table[[#This Row],[Customer_ID]],Customer_table[Customer_ID],Customer_table[Age],FALSE)</f>
        <v>62</v>
      </c>
      <c r="M35" s="8" t="str">
        <f>_xlfn.XLOOKUP(total_table[[#This Row],[Customer_ID]],Customer_table[Customer_ID],Customer_table[Gender],FALSE)</f>
        <v>Female</v>
      </c>
      <c r="N35" s="8" t="str">
        <f>_xlfn.XLOOKUP(total_table[[#This Row],[Customer_ID]],Customer_table[Customer_ID],Customer_table[City],FALSE)</f>
        <v>Lake Carolyn</v>
      </c>
      <c r="O35" s="8" t="str">
        <f>_xlfn.XLOOKUP(total_table[[#This Row],[Customer_ID]],Customer_table[Customer_ID],Customer_table[State],FALSE)</f>
        <v>Hawaii</v>
      </c>
      <c r="P35" s="8" t="str">
        <f>_xlfn.XLOOKUP(total_table[[#This Row],[Customer_ID]],Customer_table[Customer_ID],Customer_table[Country],FALSE)</f>
        <v>USA</v>
      </c>
      <c r="Q35" s="8" t="str">
        <f>_xlfn.XLOOKUP(total_table[[#This Row],[Product_ID]],Product_table[Product_ID],Product_table[Product_Name],FALSE)</f>
        <v>Hair Strengthening Shampoo</v>
      </c>
      <c r="R35" s="8" t="str">
        <f>_xlfn.XLOOKUP(total_table[[#This Row],[Product_ID]],Product_table[Product_ID],Product_table[Category],FALSE)</f>
        <v>Beauty</v>
      </c>
      <c r="S35" s="8" t="str">
        <f>_xlfn.XLOOKUP(total_table[[#This Row],[Product_ID]],Product_table[Product_ID],Product_table[Sub_Category],FALSE)</f>
        <v>Haircare</v>
      </c>
      <c r="T35" s="8" t="str">
        <f>_xlfn.XLOOKUP(total_table[[#This Row],[Product_ID]],Product_table[Product_ID],Product_table[Brand],FALSE)</f>
        <v>Rice LLC</v>
      </c>
      <c r="U35" s="8">
        <f>_xlfn.XLOOKUP(total_table[[#This Row],[Product_ID]],Product_table[Product_ID],Product_table[Cost],FALSE)</f>
        <v>115.82</v>
      </c>
      <c r="V35" s="11">
        <f>_xlfn.XLOOKUP(total_table[[#This Row],[Product_ID]],Product_table[Product_ID],Product_table[Stock],FALSE)</f>
        <v>460</v>
      </c>
      <c r="W35" s="8" t="str">
        <f>_xlfn.XLOOKUP(total_table[[#This Row],[Store_ID]],Store_table[Store_ID],Store_table[Store_Name],FALSE)</f>
        <v>Benson-Elliott</v>
      </c>
      <c r="X35" s="8" t="str">
        <f>_xlfn.XLOOKUP(total_table[[#This Row],[Store_ID]],Store_table[Store_ID],Store_table[Region],FALSE)</f>
        <v>East</v>
      </c>
      <c r="Y35" s="8" t="str">
        <f>_xlfn.XLOOKUP(total_table[[#This Row],[Store_ID]],Store_table[Store_ID],Store_table[City],FALSE)</f>
        <v>Port Josephberg</v>
      </c>
      <c r="Z35" s="8" t="str">
        <f>_xlfn.XLOOKUP(total_table[[#This Row],[Store_ID]],Store_table[Store_ID],Store_table[Store_Type],FALSE)</f>
        <v>Online</v>
      </c>
    </row>
    <row r="36" spans="1:26" x14ac:dyDescent="0.35">
      <c r="A36" s="2" t="s">
        <v>1838</v>
      </c>
      <c r="B36" s="14">
        <v>45215</v>
      </c>
      <c r="C36" s="2" t="s">
        <v>1064</v>
      </c>
      <c r="D36" s="2" t="s">
        <v>1684</v>
      </c>
      <c r="E36" s="2" t="s">
        <v>1735</v>
      </c>
      <c r="F36" s="11">
        <v>2.4802005012531327</v>
      </c>
      <c r="G36" s="8">
        <v>873.22</v>
      </c>
      <c r="H36" s="8">
        <v>0.18</v>
      </c>
      <c r="I36" s="2" t="s">
        <v>1802</v>
      </c>
      <c r="J36" s="8">
        <v>2165.5806817042608</v>
      </c>
      <c r="K36" s="8" t="str">
        <f>_xlfn.XLOOKUP(total_table[[#This Row],[Customer_ID]],Customer_table[Customer_ID],Customer_table[Name],FALSE)</f>
        <v>Evelyn Brown</v>
      </c>
      <c r="L36" s="11">
        <f>_xlfn.XLOOKUP(total_table[[#This Row],[Customer_ID]],Customer_table[Customer_ID],Customer_table[Age],FALSE)</f>
        <v>39</v>
      </c>
      <c r="M36" s="8" t="str">
        <f>_xlfn.XLOOKUP(total_table[[#This Row],[Customer_ID]],Customer_table[Customer_ID],Customer_table[Gender],FALSE)</f>
        <v>Male</v>
      </c>
      <c r="N36" s="8" t="str">
        <f>_xlfn.XLOOKUP(total_table[[#This Row],[Customer_ID]],Customer_table[Customer_ID],Customer_table[City],FALSE)</f>
        <v>West Victoriaborough</v>
      </c>
      <c r="O36" s="8" t="str">
        <f>_xlfn.XLOOKUP(total_table[[#This Row],[Customer_ID]],Customer_table[Customer_ID],Customer_table[State],FALSE)</f>
        <v>New Mexico</v>
      </c>
      <c r="P36" s="8" t="str">
        <f>_xlfn.XLOOKUP(total_table[[#This Row],[Customer_ID]],Customer_table[Customer_ID],Customer_table[Country],FALSE)</f>
        <v>USA</v>
      </c>
      <c r="Q36" s="8" t="str">
        <f>_xlfn.XLOOKUP(total_table[[#This Row],[Product_ID]],Product_table[Product_ID],Product_table[Product_Name],FALSE)</f>
        <v>Decorative Lamp Shade</v>
      </c>
      <c r="R36" s="8" t="str">
        <f>_xlfn.XLOOKUP(total_table[[#This Row],[Product_ID]],Product_table[Product_ID],Product_table[Category],FALSE)</f>
        <v>Home</v>
      </c>
      <c r="S36" s="8" t="str">
        <f>_xlfn.XLOOKUP(total_table[[#This Row],[Product_ID]],Product_table[Product_ID],Product_table[Sub_Category],FALSE)</f>
        <v>Lighting</v>
      </c>
      <c r="T36" s="8" t="str">
        <f>_xlfn.XLOOKUP(total_table[[#This Row],[Product_ID]],Product_table[Product_ID],Product_table[Brand],FALSE)</f>
        <v>Ramirez-Hanson</v>
      </c>
      <c r="U36" s="8">
        <f>_xlfn.XLOOKUP(total_table[[#This Row],[Product_ID]],Product_table[Product_ID],Product_table[Cost],FALSE)</f>
        <v>228.53</v>
      </c>
      <c r="V36" s="11">
        <f>_xlfn.XLOOKUP(total_table[[#This Row],[Product_ID]],Product_table[Product_ID],Product_table[Stock],FALSE)</f>
        <v>469</v>
      </c>
      <c r="W36" s="8" t="str">
        <f>_xlfn.XLOOKUP(total_table[[#This Row],[Store_ID]],Store_table[Store_ID],Store_table[Store_Name],FALSE)</f>
        <v>Martinez, Adkins and Johnson</v>
      </c>
      <c r="X36" s="8" t="str">
        <f>_xlfn.XLOOKUP(total_table[[#This Row],[Store_ID]],Store_table[Store_ID],Store_table[Region],FALSE)</f>
        <v>North</v>
      </c>
      <c r="Y36" s="8" t="str">
        <f>_xlfn.XLOOKUP(total_table[[#This Row],[Store_ID]],Store_table[Store_ID],Store_table[City],FALSE)</f>
        <v>Danielmouth</v>
      </c>
      <c r="Z36" s="8" t="str">
        <f>_xlfn.XLOOKUP(total_table[[#This Row],[Store_ID]],Store_table[Store_ID],Store_table[Store_Type],FALSE)</f>
        <v>Flagship</v>
      </c>
    </row>
    <row r="37" spans="1:26" x14ac:dyDescent="0.35">
      <c r="A37" s="2" t="s">
        <v>1839</v>
      </c>
      <c r="B37" s="14">
        <v>45878</v>
      </c>
      <c r="C37" s="2" t="s">
        <v>697</v>
      </c>
      <c r="D37" s="2" t="s">
        <v>1558</v>
      </c>
      <c r="E37" s="2" t="s">
        <v>1744</v>
      </c>
      <c r="F37" s="11">
        <v>4</v>
      </c>
      <c r="G37" s="8">
        <v>109.36</v>
      </c>
      <c r="H37" s="8">
        <v>0.19</v>
      </c>
      <c r="I37" s="2" t="s">
        <v>1807</v>
      </c>
      <c r="J37" s="8">
        <v>437.25</v>
      </c>
      <c r="K37" s="8" t="str">
        <f>_xlfn.XLOOKUP(total_table[[#This Row],[Customer_ID]],Customer_table[Customer_ID],Customer_table[Name],FALSE)</f>
        <v>Julia Jackson</v>
      </c>
      <c r="L37" s="11">
        <f>_xlfn.XLOOKUP(total_table[[#This Row],[Customer_ID]],Customer_table[Customer_ID],Customer_table[Age],FALSE)</f>
        <v>46</v>
      </c>
      <c r="M37" s="8" t="str">
        <f>_xlfn.XLOOKUP(total_table[[#This Row],[Customer_ID]],Customer_table[Customer_ID],Customer_table[Gender],FALSE)</f>
        <v>Male</v>
      </c>
      <c r="N37" s="8" t="str">
        <f>_xlfn.XLOOKUP(total_table[[#This Row],[Customer_ID]],Customer_table[Customer_ID],Customer_table[City],FALSE)</f>
        <v>Edwardland</v>
      </c>
      <c r="O37" s="8" t="str">
        <f>_xlfn.XLOOKUP(total_table[[#This Row],[Customer_ID]],Customer_table[Customer_ID],Customer_table[State],FALSE)</f>
        <v>California</v>
      </c>
      <c r="P37" s="8" t="str">
        <f>_xlfn.XLOOKUP(total_table[[#This Row],[Customer_ID]],Customer_table[Customer_ID],Customer_table[Country],FALSE)</f>
        <v>USA</v>
      </c>
      <c r="Q37" s="8" t="str">
        <f>_xlfn.XLOOKUP(total_table[[#This Row],[Product_ID]],Product_table[Product_ID],Product_table[Product_Name],FALSE)</f>
        <v>Beard Grooming Kit</v>
      </c>
      <c r="R37" s="8" t="str">
        <f>_xlfn.XLOOKUP(total_table[[#This Row],[Product_ID]],Product_table[Product_ID],Product_table[Category],FALSE)</f>
        <v>Beauty</v>
      </c>
      <c r="S37" s="8" t="str">
        <f>_xlfn.XLOOKUP(total_table[[#This Row],[Product_ID]],Product_table[Product_ID],Product_table[Sub_Category],FALSE)</f>
        <v>Grooming</v>
      </c>
      <c r="T37" s="8" t="str">
        <f>_xlfn.XLOOKUP(total_table[[#This Row],[Product_ID]],Product_table[Product_ID],Product_table[Brand],FALSE)</f>
        <v>Erickson-Green</v>
      </c>
      <c r="U37" s="8">
        <f>_xlfn.XLOOKUP(total_table[[#This Row],[Product_ID]],Product_table[Product_ID],Product_table[Cost],FALSE)</f>
        <v>337.42</v>
      </c>
      <c r="V37" s="11">
        <f>_xlfn.XLOOKUP(total_table[[#This Row],[Product_ID]],Product_table[Product_ID],Product_table[Stock],FALSE)</f>
        <v>256</v>
      </c>
      <c r="W37" s="8" t="str">
        <f>_xlfn.XLOOKUP(total_table[[#This Row],[Store_ID]],Store_table[Store_ID],Store_table[Store_Name],FALSE)</f>
        <v>Johnson-Wright</v>
      </c>
      <c r="X37" s="8" t="str">
        <f>_xlfn.XLOOKUP(total_table[[#This Row],[Store_ID]],Store_table[Store_ID],Store_table[Region],FALSE)</f>
        <v>North</v>
      </c>
      <c r="Y37" s="8" t="str">
        <f>_xlfn.XLOOKUP(total_table[[#This Row],[Store_ID]],Store_table[Store_ID],Store_table[City],FALSE)</f>
        <v>Hoodberg</v>
      </c>
      <c r="Z37" s="8" t="str">
        <f>_xlfn.XLOOKUP(total_table[[#This Row],[Store_ID]],Store_table[Store_ID],Store_table[Store_Type],FALSE)</f>
        <v>Outlet</v>
      </c>
    </row>
    <row r="38" spans="1:26" x14ac:dyDescent="0.35">
      <c r="A38" s="2" t="s">
        <v>1840</v>
      </c>
      <c r="B38" s="14">
        <v>45635</v>
      </c>
      <c r="C38" s="2" t="s">
        <v>302</v>
      </c>
      <c r="D38" s="2" t="s">
        <v>1533</v>
      </c>
      <c r="E38" s="2" t="s">
        <v>1757</v>
      </c>
      <c r="F38" s="11">
        <v>3</v>
      </c>
      <c r="G38" s="8">
        <v>559.52</v>
      </c>
      <c r="H38" s="8">
        <v>0.16</v>
      </c>
      <c r="I38" s="2" t="s">
        <v>1804</v>
      </c>
      <c r="J38" s="8">
        <v>1678.3999999999999</v>
      </c>
      <c r="K38" s="8" t="str">
        <f>_xlfn.XLOOKUP(total_table[[#This Row],[Customer_ID]],Customer_table[Customer_ID],Customer_table[Name],FALSE)</f>
        <v>Tammy Miller Md</v>
      </c>
      <c r="L38" s="11">
        <f>_xlfn.XLOOKUP(total_table[[#This Row],[Customer_ID]],Customer_table[Customer_ID],Customer_table[Age],FALSE)</f>
        <v>19</v>
      </c>
      <c r="M38" s="8" t="str">
        <f>_xlfn.XLOOKUP(total_table[[#This Row],[Customer_ID]],Customer_table[Customer_ID],Customer_table[Gender],FALSE)</f>
        <v>Female</v>
      </c>
      <c r="N38" s="8" t="str">
        <f>_xlfn.XLOOKUP(total_table[[#This Row],[Customer_ID]],Customer_table[Customer_ID],Customer_table[City],FALSE)</f>
        <v>Austinfurt</v>
      </c>
      <c r="O38" s="8" t="str">
        <f>_xlfn.XLOOKUP(total_table[[#This Row],[Customer_ID]],Customer_table[Customer_ID],Customer_table[State],FALSE)</f>
        <v>Mississippi</v>
      </c>
      <c r="P38" s="8" t="str">
        <f>_xlfn.XLOOKUP(total_table[[#This Row],[Customer_ID]],Customer_table[Customer_ID],Customer_table[Country],FALSE)</f>
        <v>USA</v>
      </c>
      <c r="Q38" s="8" t="str">
        <f>_xlfn.XLOOKUP(total_table[[#This Row],[Product_ID]],Product_table[Product_ID],Product_table[Product_Name],FALSE)</f>
        <v>Men's Leather Belt</v>
      </c>
      <c r="R38" s="8" t="str">
        <f>_xlfn.XLOOKUP(total_table[[#This Row],[Product_ID]],Product_table[Product_ID],Product_table[Category],FALSE)</f>
        <v>Clothing</v>
      </c>
      <c r="S38" s="8" t="str">
        <f>_xlfn.XLOOKUP(total_table[[#This Row],[Product_ID]],Product_table[Product_ID],Product_table[Sub_Category],FALSE)</f>
        <v>Accessories</v>
      </c>
      <c r="T38" s="8" t="str">
        <f>_xlfn.XLOOKUP(total_table[[#This Row],[Product_ID]],Product_table[Product_ID],Product_table[Brand],FALSE)</f>
        <v>Baldwin, Garza and Gonzalez</v>
      </c>
      <c r="U38" s="8">
        <f>_xlfn.XLOOKUP(total_table[[#This Row],[Product_ID]],Product_table[Product_ID],Product_table[Cost],FALSE)</f>
        <v>261</v>
      </c>
      <c r="V38" s="11">
        <f>_xlfn.XLOOKUP(total_table[[#This Row],[Product_ID]],Product_table[Product_ID],Product_table[Stock],FALSE)</f>
        <v>59</v>
      </c>
      <c r="W38" s="8" t="str">
        <f>_xlfn.XLOOKUP(total_table[[#This Row],[Store_ID]],Store_table[Store_ID],Store_table[Store_Name],FALSE)</f>
        <v>Martinez-Mullins</v>
      </c>
      <c r="X38" s="8" t="str">
        <f>_xlfn.XLOOKUP(total_table[[#This Row],[Store_ID]],Store_table[Store_ID],Store_table[Region],FALSE)</f>
        <v>South</v>
      </c>
      <c r="Y38" s="8" t="str">
        <f>_xlfn.XLOOKUP(total_table[[#This Row],[Store_ID]],Store_table[Store_ID],Store_table[City],FALSE)</f>
        <v>Williamsfurt</v>
      </c>
      <c r="Z38" s="8" t="str">
        <f>_xlfn.XLOOKUP(total_table[[#This Row],[Store_ID]],Store_table[Store_ID],Store_table[Store_Type],FALSE)</f>
        <v>Online</v>
      </c>
    </row>
    <row r="39" spans="1:26" x14ac:dyDescent="0.35">
      <c r="A39" s="2" t="s">
        <v>1841</v>
      </c>
      <c r="B39" s="14">
        <v>45329</v>
      </c>
      <c r="C39" s="2" t="s">
        <v>1491</v>
      </c>
      <c r="D39" s="2" t="s">
        <v>1546</v>
      </c>
      <c r="E39" s="2" t="s">
        <v>1785</v>
      </c>
      <c r="F39" s="11">
        <v>3</v>
      </c>
      <c r="G39" s="8">
        <v>121.76</v>
      </c>
      <c r="H39" s="8">
        <v>0.27</v>
      </c>
      <c r="I39" s="2" t="s">
        <v>1804</v>
      </c>
      <c r="J39" s="8">
        <v>365.01000000000005</v>
      </c>
      <c r="K39" s="8" t="str">
        <f>_xlfn.XLOOKUP(total_table[[#This Row],[Customer_ID]],Customer_table[Customer_ID],Customer_table[Name],FALSE)</f>
        <v>Darrell Miller</v>
      </c>
      <c r="L39" s="11">
        <f>_xlfn.XLOOKUP(total_table[[#This Row],[Customer_ID]],Customer_table[Customer_ID],Customer_table[Age],FALSE)</f>
        <v>59</v>
      </c>
      <c r="M39" s="8" t="str">
        <f>_xlfn.XLOOKUP(total_table[[#This Row],[Customer_ID]],Customer_table[Customer_ID],Customer_table[Gender],FALSE)</f>
        <v>Female</v>
      </c>
      <c r="N39" s="8" t="str">
        <f>_xlfn.XLOOKUP(total_table[[#This Row],[Customer_ID]],Customer_table[Customer_ID],Customer_table[City],FALSE)</f>
        <v>Port Carol</v>
      </c>
      <c r="O39" s="8" t="str">
        <f>_xlfn.XLOOKUP(total_table[[#This Row],[Customer_ID]],Customer_table[Customer_ID],Customer_table[State],FALSE)</f>
        <v>Florida</v>
      </c>
      <c r="P39" s="8" t="str">
        <f>_xlfn.XLOOKUP(total_table[[#This Row],[Customer_ID]],Customer_table[Customer_ID],Customer_table[Country],FALSE)</f>
        <v>USA</v>
      </c>
      <c r="Q39" s="8" t="str">
        <f>_xlfn.XLOOKUP(total_table[[#This Row],[Product_ID]],Product_table[Product_ID],Product_table[Product_Name],FALSE)</f>
        <v>Ceramic Kitchen Bowl Set</v>
      </c>
      <c r="R39" s="8" t="str">
        <f>_xlfn.XLOOKUP(total_table[[#This Row],[Product_ID]],Product_table[Product_ID],Product_table[Category],FALSE)</f>
        <v>Home</v>
      </c>
      <c r="S39" s="8" t="str">
        <f>_xlfn.XLOOKUP(total_table[[#This Row],[Product_ID]],Product_table[Product_ID],Product_table[Sub_Category],FALSE)</f>
        <v>Kitchen</v>
      </c>
      <c r="T39" s="8" t="str">
        <f>_xlfn.XLOOKUP(total_table[[#This Row],[Product_ID]],Product_table[Product_ID],Product_table[Brand],FALSE)</f>
        <v>Hamilton Group</v>
      </c>
      <c r="U39" s="8">
        <f>_xlfn.XLOOKUP(total_table[[#This Row],[Product_ID]],Product_table[Product_ID],Product_table[Cost],FALSE)</f>
        <v>298.86</v>
      </c>
      <c r="V39" s="11">
        <f>_xlfn.XLOOKUP(total_table[[#This Row],[Product_ID]],Product_table[Product_ID],Product_table[Stock],FALSE)</f>
        <v>308</v>
      </c>
      <c r="W39" s="8" t="str">
        <f>_xlfn.XLOOKUP(total_table[[#This Row],[Store_ID]],Store_table[Store_ID],Store_table[Store_Name],FALSE)</f>
        <v>Holloway Ltd</v>
      </c>
      <c r="X39" s="8" t="str">
        <f>_xlfn.XLOOKUP(total_table[[#This Row],[Store_ID]],Store_table[Store_ID],Store_table[Region],FALSE)</f>
        <v>North</v>
      </c>
      <c r="Y39" s="8" t="str">
        <f>_xlfn.XLOOKUP(total_table[[#This Row],[Store_ID]],Store_table[Store_ID],Store_table[City],FALSE)</f>
        <v>Bensonhaven</v>
      </c>
      <c r="Z39" s="8" t="str">
        <f>_xlfn.XLOOKUP(total_table[[#This Row],[Store_ID]],Store_table[Store_ID],Store_table[Store_Type],FALSE)</f>
        <v>Flagship</v>
      </c>
    </row>
    <row r="40" spans="1:26" x14ac:dyDescent="0.35">
      <c r="A40" s="2" t="s">
        <v>1842</v>
      </c>
      <c r="B40" s="14">
        <v>45378</v>
      </c>
      <c r="C40" s="2" t="s">
        <v>611</v>
      </c>
      <c r="D40" s="2" t="s">
        <v>1592</v>
      </c>
      <c r="E40" s="2" t="s">
        <v>1775</v>
      </c>
      <c r="F40" s="11">
        <v>4</v>
      </c>
      <c r="G40" s="8">
        <v>735.32</v>
      </c>
      <c r="H40" s="8">
        <v>0.06</v>
      </c>
      <c r="I40" s="2" t="s">
        <v>1807</v>
      </c>
      <c r="J40" s="8">
        <v>2941.2200000000003</v>
      </c>
      <c r="K40" s="8" t="str">
        <f>_xlfn.XLOOKUP(total_table[[#This Row],[Customer_ID]],Customer_table[Customer_ID],Customer_table[Name],FALSE)</f>
        <v>Daniel Austin</v>
      </c>
      <c r="L40" s="11">
        <f>_xlfn.XLOOKUP(total_table[[#This Row],[Customer_ID]],Customer_table[Customer_ID],Customer_table[Age],FALSE)</f>
        <v>29</v>
      </c>
      <c r="M40" s="8" t="str">
        <f>_xlfn.XLOOKUP(total_table[[#This Row],[Customer_ID]],Customer_table[Customer_ID],Customer_table[Gender],FALSE)</f>
        <v>Male</v>
      </c>
      <c r="N40" s="8" t="str">
        <f>_xlfn.XLOOKUP(total_table[[#This Row],[Customer_ID]],Customer_table[Customer_ID],Customer_table[City],FALSE)</f>
        <v>Lake Howardberg</v>
      </c>
      <c r="O40" s="8" t="str">
        <f>_xlfn.XLOOKUP(total_table[[#This Row],[Customer_ID]],Customer_table[Customer_ID],Customer_table[State],FALSE)</f>
        <v>Kentucky</v>
      </c>
      <c r="P40" s="8" t="str">
        <f>_xlfn.XLOOKUP(total_table[[#This Row],[Customer_ID]],Customer_table[Customer_ID],Customer_table[Country],FALSE)</f>
        <v>USA</v>
      </c>
      <c r="Q40" s="8" t="str">
        <f>_xlfn.XLOOKUP(total_table[[#This Row],[Product_ID]],Product_table[Product_ID],Product_table[Product_Name],FALSE)</f>
        <v>Modern Wall Clock</v>
      </c>
      <c r="R40" s="8" t="str">
        <f>_xlfn.XLOOKUP(total_table[[#This Row],[Product_ID]],Product_table[Product_ID],Product_table[Category],FALSE)</f>
        <v>Home</v>
      </c>
      <c r="S40" s="8" t="str">
        <f>_xlfn.XLOOKUP(total_table[[#This Row],[Product_ID]],Product_table[Product_ID],Product_table[Sub_Category],FALSE)</f>
        <v>Decor</v>
      </c>
      <c r="T40" s="8" t="str">
        <f>_xlfn.XLOOKUP(total_table[[#This Row],[Product_ID]],Product_table[Product_ID],Product_table[Brand],FALSE)</f>
        <v>Weiss-Watson</v>
      </c>
      <c r="U40" s="8">
        <f>_xlfn.XLOOKUP(total_table[[#This Row],[Product_ID]],Product_table[Product_ID],Product_table[Cost],FALSE)</f>
        <v>179.77</v>
      </c>
      <c r="V40" s="11">
        <f>_xlfn.XLOOKUP(total_table[[#This Row],[Product_ID]],Product_table[Product_ID],Product_table[Stock],FALSE)</f>
        <v>305</v>
      </c>
      <c r="W40" s="8" t="str">
        <f>_xlfn.XLOOKUP(total_table[[#This Row],[Store_ID]],Store_table[Store_ID],Store_table[Store_Name],FALSE)</f>
        <v>Gardner, Humphrey and Contreras</v>
      </c>
      <c r="X40" s="8" t="str">
        <f>_xlfn.XLOOKUP(total_table[[#This Row],[Store_ID]],Store_table[Store_ID],Store_table[Region],FALSE)</f>
        <v>East</v>
      </c>
      <c r="Y40" s="8" t="str">
        <f>_xlfn.XLOOKUP(total_table[[#This Row],[Store_ID]],Store_table[Store_ID],Store_table[City],FALSE)</f>
        <v>Johnsonville</v>
      </c>
      <c r="Z40" s="8" t="str">
        <f>_xlfn.XLOOKUP(total_table[[#This Row],[Store_ID]],Store_table[Store_ID],Store_table[Store_Type],FALSE)</f>
        <v>Flagship</v>
      </c>
    </row>
    <row r="41" spans="1:26" x14ac:dyDescent="0.35">
      <c r="A41" s="2" t="s">
        <v>1843</v>
      </c>
      <c r="B41" s="14">
        <v>45264</v>
      </c>
      <c r="C41" s="2" t="s">
        <v>1316</v>
      </c>
      <c r="D41" s="2" t="s">
        <v>1714</v>
      </c>
      <c r="E41" s="2" t="s">
        <v>1744</v>
      </c>
      <c r="F41" s="11">
        <v>2</v>
      </c>
      <c r="G41" s="8">
        <v>600.73</v>
      </c>
      <c r="H41" s="8">
        <v>0.08</v>
      </c>
      <c r="I41" s="2" t="s">
        <v>1802</v>
      </c>
      <c r="J41" s="8">
        <v>1201.3800000000001</v>
      </c>
      <c r="K41" s="8" t="str">
        <f>_xlfn.XLOOKUP(total_table[[#This Row],[Customer_ID]],Customer_table[Customer_ID],Customer_table[Name],FALSE)</f>
        <v>John Smith</v>
      </c>
      <c r="L41" s="11">
        <f>_xlfn.XLOOKUP(total_table[[#This Row],[Customer_ID]],Customer_table[Customer_ID],Customer_table[Age],FALSE)</f>
        <v>27</v>
      </c>
      <c r="M41" s="8" t="str">
        <f>_xlfn.XLOOKUP(total_table[[#This Row],[Customer_ID]],Customer_table[Customer_ID],Customer_table[Gender],FALSE)</f>
        <v>Male</v>
      </c>
      <c r="N41" s="8" t="str">
        <f>_xlfn.XLOOKUP(total_table[[#This Row],[Customer_ID]],Customer_table[Customer_ID],Customer_table[City],FALSE)</f>
        <v>South Andrewport</v>
      </c>
      <c r="O41" s="8" t="str">
        <f>_xlfn.XLOOKUP(total_table[[#This Row],[Customer_ID]],Customer_table[Customer_ID],Customer_table[State],FALSE)</f>
        <v>California</v>
      </c>
      <c r="P41" s="8" t="str">
        <f>_xlfn.XLOOKUP(total_table[[#This Row],[Customer_ID]],Customer_table[Customer_ID],Customer_table[Country],FALSE)</f>
        <v>USA</v>
      </c>
      <c r="Q41" s="8" t="str">
        <f>_xlfn.XLOOKUP(total_table[[#This Row],[Product_ID]],Product_table[Product_ID],Product_table[Product_Name],FALSE)</f>
        <v>Vitamin E Body Lotion</v>
      </c>
      <c r="R41" s="8" t="str">
        <f>_xlfn.XLOOKUP(total_table[[#This Row],[Product_ID]],Product_table[Product_ID],Product_table[Category],FALSE)</f>
        <v>Beauty</v>
      </c>
      <c r="S41" s="8" t="str">
        <f>_xlfn.XLOOKUP(total_table[[#This Row],[Product_ID]],Product_table[Product_ID],Product_table[Sub_Category],FALSE)</f>
        <v>Skincare</v>
      </c>
      <c r="T41" s="8" t="str">
        <f>_xlfn.XLOOKUP(total_table[[#This Row],[Product_ID]],Product_table[Product_ID],Product_table[Brand],FALSE)</f>
        <v>Hoffman-Williams</v>
      </c>
      <c r="U41" s="8">
        <f>_xlfn.XLOOKUP(total_table[[#This Row],[Product_ID]],Product_table[Product_ID],Product_table[Cost],FALSE)</f>
        <v>358.47</v>
      </c>
      <c r="V41" s="11">
        <f>_xlfn.XLOOKUP(total_table[[#This Row],[Product_ID]],Product_table[Product_ID],Product_table[Stock],FALSE)</f>
        <v>213</v>
      </c>
      <c r="W41" s="8" t="str">
        <f>_xlfn.XLOOKUP(total_table[[#This Row],[Store_ID]],Store_table[Store_ID],Store_table[Store_Name],FALSE)</f>
        <v>Johnson-Wright</v>
      </c>
      <c r="X41" s="8" t="str">
        <f>_xlfn.XLOOKUP(total_table[[#This Row],[Store_ID]],Store_table[Store_ID],Store_table[Region],FALSE)</f>
        <v>North</v>
      </c>
      <c r="Y41" s="8" t="str">
        <f>_xlfn.XLOOKUP(total_table[[#This Row],[Store_ID]],Store_table[Store_ID],Store_table[City],FALSE)</f>
        <v>Hoodberg</v>
      </c>
      <c r="Z41" s="8" t="str">
        <f>_xlfn.XLOOKUP(total_table[[#This Row],[Store_ID]],Store_table[Store_ID],Store_table[Store_Type],FALSE)</f>
        <v>Outlet</v>
      </c>
    </row>
    <row r="42" spans="1:26" x14ac:dyDescent="0.35">
      <c r="A42" s="2" t="s">
        <v>1844</v>
      </c>
      <c r="B42" s="14">
        <v>45486</v>
      </c>
      <c r="C42" s="2" t="s">
        <v>256</v>
      </c>
      <c r="D42" s="2" t="s">
        <v>1578</v>
      </c>
      <c r="E42" s="2" t="s">
        <v>1791</v>
      </c>
      <c r="F42" s="11">
        <v>2</v>
      </c>
      <c r="G42" s="8">
        <v>873.86</v>
      </c>
      <c r="H42" s="8">
        <v>7.0000000000000007E-2</v>
      </c>
      <c r="I42" s="2" t="s">
        <v>1807</v>
      </c>
      <c r="J42" s="8">
        <v>1747.65</v>
      </c>
      <c r="K42" s="8" t="str">
        <f>_xlfn.XLOOKUP(total_table[[#This Row],[Customer_ID]],Customer_table[Customer_ID],Customer_table[Name],FALSE)</f>
        <v>Tonya Burch</v>
      </c>
      <c r="L42" s="11">
        <f>_xlfn.XLOOKUP(total_table[[#This Row],[Customer_ID]],Customer_table[Customer_ID],Customer_table[Age],FALSE)</f>
        <v>39</v>
      </c>
      <c r="M42" s="8" t="str">
        <f>_xlfn.XLOOKUP(total_table[[#This Row],[Customer_ID]],Customer_table[Customer_ID],Customer_table[Gender],FALSE)</f>
        <v>Female</v>
      </c>
      <c r="N42" s="8" t="str">
        <f>_xlfn.XLOOKUP(total_table[[#This Row],[Customer_ID]],Customer_table[Customer_ID],Customer_table[City],FALSE)</f>
        <v>Olsonhaven</v>
      </c>
      <c r="O42" s="8" t="str">
        <f>_xlfn.XLOOKUP(total_table[[#This Row],[Customer_ID]],Customer_table[Customer_ID],Customer_table[State],FALSE)</f>
        <v>Iowa</v>
      </c>
      <c r="P42" s="8" t="str">
        <f>_xlfn.XLOOKUP(total_table[[#This Row],[Customer_ID]],Customer_table[Customer_ID],Customer_table[Country],FALSE)</f>
        <v>USA</v>
      </c>
      <c r="Q42" s="8" t="str">
        <f>_xlfn.XLOOKUP(total_table[[#This Row],[Product_ID]],Product_table[Product_ID],Product_table[Product_Name],FALSE)</f>
        <v>Wireless Bluetooth Speaker</v>
      </c>
      <c r="R42" s="8" t="str">
        <f>_xlfn.XLOOKUP(total_table[[#This Row],[Product_ID]],Product_table[Product_ID],Product_table[Category],FALSE)</f>
        <v>Electronics</v>
      </c>
      <c r="S42" s="8" t="str">
        <f>_xlfn.XLOOKUP(total_table[[#This Row],[Product_ID]],Product_table[Product_ID],Product_table[Sub_Category],FALSE)</f>
        <v>Audio</v>
      </c>
      <c r="T42" s="8" t="str">
        <f>_xlfn.XLOOKUP(total_table[[#This Row],[Product_ID]],Product_table[Product_ID],Product_table[Brand],FALSE)</f>
        <v>Reed-Schmidt</v>
      </c>
      <c r="U42" s="8">
        <f>_xlfn.XLOOKUP(total_table[[#This Row],[Product_ID]],Product_table[Product_ID],Product_table[Cost],FALSE)</f>
        <v>322.41000000000003</v>
      </c>
      <c r="V42" s="11">
        <f>_xlfn.XLOOKUP(total_table[[#This Row],[Product_ID]],Product_table[Product_ID],Product_table[Stock],FALSE)</f>
        <v>213</v>
      </c>
      <c r="W42" s="8" t="str">
        <f>_xlfn.XLOOKUP(total_table[[#This Row],[Store_ID]],Store_table[Store_ID],Store_table[Store_Name],FALSE)</f>
        <v>Mann-Austin</v>
      </c>
      <c r="X42" s="8" t="str">
        <f>_xlfn.XLOOKUP(total_table[[#This Row],[Store_ID]],Store_table[Store_ID],Store_table[Region],FALSE)</f>
        <v>East</v>
      </c>
      <c r="Y42" s="8" t="str">
        <f>_xlfn.XLOOKUP(total_table[[#This Row],[Store_ID]],Store_table[Store_ID],Store_table[City],FALSE)</f>
        <v>Vasquezborough</v>
      </c>
      <c r="Z42" s="8" t="str">
        <f>_xlfn.XLOOKUP(total_table[[#This Row],[Store_ID]],Store_table[Store_ID],Store_table[Store_Type],FALSE)</f>
        <v>Online</v>
      </c>
    </row>
    <row r="43" spans="1:26" x14ac:dyDescent="0.35">
      <c r="A43" s="2" t="s">
        <v>1845</v>
      </c>
      <c r="B43" s="14">
        <v>45241</v>
      </c>
      <c r="C43" s="2" t="s">
        <v>940</v>
      </c>
      <c r="D43" s="2" t="s">
        <v>1572</v>
      </c>
      <c r="E43" s="2" t="s">
        <v>1760</v>
      </c>
      <c r="F43" s="11">
        <v>3</v>
      </c>
      <c r="G43" s="8">
        <v>342.47</v>
      </c>
      <c r="H43" s="8">
        <v>0.08</v>
      </c>
      <c r="I43" s="2" t="s">
        <v>1804</v>
      </c>
      <c r="J43" s="8">
        <v>1027.3300000000002</v>
      </c>
      <c r="K43" s="8" t="str">
        <f>_xlfn.XLOOKUP(total_table[[#This Row],[Customer_ID]],Customer_table[Customer_ID],Customer_table[Name],FALSE)</f>
        <v>Edward Cole</v>
      </c>
      <c r="L43" s="11">
        <f>_xlfn.XLOOKUP(total_table[[#This Row],[Customer_ID]],Customer_table[Customer_ID],Customer_table[Age],FALSE)</f>
        <v>36</v>
      </c>
      <c r="M43" s="8" t="str">
        <f>_xlfn.XLOOKUP(total_table[[#This Row],[Customer_ID]],Customer_table[Customer_ID],Customer_table[Gender],FALSE)</f>
        <v>Male</v>
      </c>
      <c r="N43" s="8" t="str">
        <f>_xlfn.XLOOKUP(total_table[[#This Row],[Customer_ID]],Customer_table[Customer_ID],Customer_table[City],FALSE)</f>
        <v>Lake Charlotte</v>
      </c>
      <c r="O43" s="8" t="str">
        <f>_xlfn.XLOOKUP(total_table[[#This Row],[Customer_ID]],Customer_table[Customer_ID],Customer_table[State],FALSE)</f>
        <v>Arizona</v>
      </c>
      <c r="P43" s="8" t="str">
        <f>_xlfn.XLOOKUP(total_table[[#This Row],[Customer_ID]],Customer_table[Customer_ID],Customer_table[Country],FALSE)</f>
        <v>USA</v>
      </c>
      <c r="Q43" s="8" t="str">
        <f>_xlfn.XLOOKUP(total_table[[#This Row],[Product_ID]],Product_table[Product_ID],Product_table[Product_Name],FALSE)</f>
        <v>Men's Formal Shirt</v>
      </c>
      <c r="R43" s="8" t="str">
        <f>_xlfn.XLOOKUP(total_table[[#This Row],[Product_ID]],Product_table[Product_ID],Product_table[Category],FALSE)</f>
        <v>Clothing</v>
      </c>
      <c r="S43" s="8" t="str">
        <f>_xlfn.XLOOKUP(total_table[[#This Row],[Product_ID]],Product_table[Product_ID],Product_table[Sub_Category],FALSE)</f>
        <v>Tops</v>
      </c>
      <c r="T43" s="8" t="str">
        <f>_xlfn.XLOOKUP(total_table[[#This Row],[Product_ID]],Product_table[Product_ID],Product_table[Brand],FALSE)</f>
        <v>Moon, Mora and Santos</v>
      </c>
      <c r="U43" s="8">
        <f>_xlfn.XLOOKUP(total_table[[#This Row],[Product_ID]],Product_table[Product_ID],Product_table[Cost],FALSE)</f>
        <v>254.04361702127662</v>
      </c>
      <c r="V43" s="11">
        <f>_xlfn.XLOOKUP(total_table[[#This Row],[Product_ID]],Product_table[Product_ID],Product_table[Stock],FALSE)</f>
        <v>360</v>
      </c>
      <c r="W43" s="8" t="str">
        <f>_xlfn.XLOOKUP(total_table[[#This Row],[Store_ID]],Store_table[Store_ID],Store_table[Store_Name],FALSE)</f>
        <v>Bean, Jones and Park</v>
      </c>
      <c r="X43" s="8" t="str">
        <f>_xlfn.XLOOKUP(total_table[[#This Row],[Store_ID]],Store_table[Store_ID],Store_table[Region],FALSE)</f>
        <v>West</v>
      </c>
      <c r="Y43" s="8" t="str">
        <f>_xlfn.XLOOKUP(total_table[[#This Row],[Store_ID]],Store_table[Store_ID],Store_table[City],FALSE)</f>
        <v>Thompsonborough</v>
      </c>
      <c r="Z43" s="8" t="str">
        <f>_xlfn.XLOOKUP(total_table[[#This Row],[Store_ID]],Store_table[Store_ID],Store_table[Store_Type],FALSE)</f>
        <v>Online</v>
      </c>
    </row>
    <row r="44" spans="1:26" x14ac:dyDescent="0.35">
      <c r="A44" s="2" t="s">
        <v>1846</v>
      </c>
      <c r="B44" s="14">
        <v>45649</v>
      </c>
      <c r="C44" s="2" t="s">
        <v>1037</v>
      </c>
      <c r="D44" s="2" t="s">
        <v>1584</v>
      </c>
      <c r="E44" s="2" t="s">
        <v>1764</v>
      </c>
      <c r="F44" s="11">
        <v>2</v>
      </c>
      <c r="G44" s="8">
        <v>915.15</v>
      </c>
      <c r="H44" s="8">
        <v>0.16</v>
      </c>
      <c r="I44" s="2" t="s">
        <v>1804</v>
      </c>
      <c r="J44" s="8">
        <v>1830.1399999999999</v>
      </c>
      <c r="K44" s="8" t="str">
        <f>_xlfn.XLOOKUP(total_table[[#This Row],[Customer_ID]],Customer_table[Customer_ID],Customer_table[Name],FALSE)</f>
        <v>Jennifer Woods</v>
      </c>
      <c r="L44" s="11">
        <f>_xlfn.XLOOKUP(total_table[[#This Row],[Customer_ID]],Customer_table[Customer_ID],Customer_table[Age],FALSE)</f>
        <v>37</v>
      </c>
      <c r="M44" s="8" t="str">
        <f>_xlfn.XLOOKUP(total_table[[#This Row],[Customer_ID]],Customer_table[Customer_ID],Customer_table[Gender],FALSE)</f>
        <v>Male</v>
      </c>
      <c r="N44" s="8" t="str">
        <f>_xlfn.XLOOKUP(total_table[[#This Row],[Customer_ID]],Customer_table[Customer_ID],Customer_table[City],FALSE)</f>
        <v>West Brendamouth</v>
      </c>
      <c r="O44" s="8" t="str">
        <f>_xlfn.XLOOKUP(total_table[[#This Row],[Customer_ID]],Customer_table[Customer_ID],Customer_table[State],FALSE)</f>
        <v>North Carolina</v>
      </c>
      <c r="P44" s="8" t="str">
        <f>_xlfn.XLOOKUP(total_table[[#This Row],[Customer_ID]],Customer_table[Customer_ID],Customer_table[Country],FALSE)</f>
        <v>USA</v>
      </c>
      <c r="Q44" s="8" t="str">
        <f>_xlfn.XLOOKUP(total_table[[#This Row],[Product_ID]],Product_table[Product_ID],Product_table[Product_Name],FALSE)</f>
        <v>Fabric Sofa Throw Blanket</v>
      </c>
      <c r="R44" s="8" t="str">
        <f>_xlfn.XLOOKUP(total_table[[#This Row],[Product_ID]],Product_table[Product_ID],Product_table[Category],FALSE)</f>
        <v>Home</v>
      </c>
      <c r="S44" s="8" t="str">
        <f>_xlfn.XLOOKUP(total_table[[#This Row],[Product_ID]],Product_table[Product_ID],Product_table[Sub_Category],FALSE)</f>
        <v>Decor</v>
      </c>
      <c r="T44" s="8" t="str">
        <f>_xlfn.XLOOKUP(total_table[[#This Row],[Product_ID]],Product_table[Product_ID],Product_table[Brand],FALSE)</f>
        <v>Hoffman Group</v>
      </c>
      <c r="U44" s="8">
        <f>_xlfn.XLOOKUP(total_table[[#This Row],[Product_ID]],Product_table[Product_ID],Product_table[Cost],FALSE)</f>
        <v>218.48</v>
      </c>
      <c r="V44" s="11">
        <f>_xlfn.XLOOKUP(total_table[[#This Row],[Product_ID]],Product_table[Product_ID],Product_table[Stock],FALSE)</f>
        <v>276</v>
      </c>
      <c r="W44" s="8" t="str">
        <f>_xlfn.XLOOKUP(total_table[[#This Row],[Store_ID]],Store_table[Store_ID],Store_table[Store_Name],FALSE)</f>
        <v>Moore, Padilla and Butler</v>
      </c>
      <c r="X44" s="8" t="str">
        <f>_xlfn.XLOOKUP(total_table[[#This Row],[Store_ID]],Store_table[Store_ID],Store_table[Region],FALSE)</f>
        <v>South</v>
      </c>
      <c r="Y44" s="8" t="str">
        <f>_xlfn.XLOOKUP(total_table[[#This Row],[Store_ID]],Store_table[Store_ID],Store_table[City],FALSE)</f>
        <v>East Johnstad</v>
      </c>
      <c r="Z44" s="8" t="str">
        <f>_xlfn.XLOOKUP(total_table[[#This Row],[Store_ID]],Store_table[Store_ID],Store_table[Store_Type],FALSE)</f>
        <v>Flagship</v>
      </c>
    </row>
    <row r="45" spans="1:26" x14ac:dyDescent="0.35">
      <c r="A45" s="2" t="s">
        <v>1847</v>
      </c>
      <c r="B45" s="14">
        <v>45677</v>
      </c>
      <c r="C45" s="2" t="s">
        <v>296</v>
      </c>
      <c r="D45" s="2" t="s">
        <v>1592</v>
      </c>
      <c r="E45" s="2" t="s">
        <v>1785</v>
      </c>
      <c r="F45" s="11">
        <v>2.4802005012531327</v>
      </c>
      <c r="G45" s="8">
        <v>863.11</v>
      </c>
      <c r="H45" s="8">
        <v>0.28000000000000003</v>
      </c>
      <c r="I45" s="2" t="s">
        <v>1804</v>
      </c>
      <c r="J45" s="8">
        <v>2140.4058546365914</v>
      </c>
      <c r="K45" s="8" t="str">
        <f>_xlfn.XLOOKUP(total_table[[#This Row],[Customer_ID]],Customer_table[Customer_ID],Customer_table[Name],FALSE)</f>
        <v>Christy Hoffman</v>
      </c>
      <c r="L45" s="11">
        <f>_xlfn.XLOOKUP(total_table[[#This Row],[Customer_ID]],Customer_table[Customer_ID],Customer_table[Age],FALSE)</f>
        <v>26</v>
      </c>
      <c r="M45" s="8" t="str">
        <f>_xlfn.XLOOKUP(total_table[[#This Row],[Customer_ID]],Customer_table[Customer_ID],Customer_table[Gender],FALSE)</f>
        <v>Female</v>
      </c>
      <c r="N45" s="8" t="str">
        <f>_xlfn.XLOOKUP(total_table[[#This Row],[Customer_ID]],Customer_table[Customer_ID],Customer_table[City],FALSE)</f>
        <v>Garyberg</v>
      </c>
      <c r="O45" s="8" t="str">
        <f>_xlfn.XLOOKUP(total_table[[#This Row],[Customer_ID]],Customer_table[Customer_ID],Customer_table[State],FALSE)</f>
        <v>Indiana</v>
      </c>
      <c r="P45" s="8" t="str">
        <f>_xlfn.XLOOKUP(total_table[[#This Row],[Customer_ID]],Customer_table[Customer_ID],Customer_table[Country],FALSE)</f>
        <v>USA</v>
      </c>
      <c r="Q45" s="8" t="str">
        <f>_xlfn.XLOOKUP(total_table[[#This Row],[Product_ID]],Product_table[Product_ID],Product_table[Product_Name],FALSE)</f>
        <v>Modern Wall Clock</v>
      </c>
      <c r="R45" s="8" t="str">
        <f>_xlfn.XLOOKUP(total_table[[#This Row],[Product_ID]],Product_table[Product_ID],Product_table[Category],FALSE)</f>
        <v>Home</v>
      </c>
      <c r="S45" s="8" t="str">
        <f>_xlfn.XLOOKUP(total_table[[#This Row],[Product_ID]],Product_table[Product_ID],Product_table[Sub_Category],FALSE)</f>
        <v>Decor</v>
      </c>
      <c r="T45" s="8" t="str">
        <f>_xlfn.XLOOKUP(total_table[[#This Row],[Product_ID]],Product_table[Product_ID],Product_table[Brand],FALSE)</f>
        <v>Weiss-Watson</v>
      </c>
      <c r="U45" s="8">
        <f>_xlfn.XLOOKUP(total_table[[#This Row],[Product_ID]],Product_table[Product_ID],Product_table[Cost],FALSE)</f>
        <v>179.77</v>
      </c>
      <c r="V45" s="11">
        <f>_xlfn.XLOOKUP(total_table[[#This Row],[Product_ID]],Product_table[Product_ID],Product_table[Stock],FALSE)</f>
        <v>305</v>
      </c>
      <c r="W45" s="8" t="str">
        <f>_xlfn.XLOOKUP(total_table[[#This Row],[Store_ID]],Store_table[Store_ID],Store_table[Store_Name],FALSE)</f>
        <v>Holloway Ltd</v>
      </c>
      <c r="X45" s="8" t="str">
        <f>_xlfn.XLOOKUP(total_table[[#This Row],[Store_ID]],Store_table[Store_ID],Store_table[Region],FALSE)</f>
        <v>North</v>
      </c>
      <c r="Y45" s="8" t="str">
        <f>_xlfn.XLOOKUP(total_table[[#This Row],[Store_ID]],Store_table[Store_ID],Store_table[City],FALSE)</f>
        <v>Bensonhaven</v>
      </c>
      <c r="Z45" s="8" t="str">
        <f>_xlfn.XLOOKUP(total_table[[#This Row],[Store_ID]],Store_table[Store_ID],Store_table[Store_Type],FALSE)</f>
        <v>Flagship</v>
      </c>
    </row>
    <row r="46" spans="1:26" x14ac:dyDescent="0.35">
      <c r="A46" s="2" t="s">
        <v>1848</v>
      </c>
      <c r="B46" s="14">
        <v>45538</v>
      </c>
      <c r="C46" s="2" t="s">
        <v>652</v>
      </c>
      <c r="D46" s="2" t="s">
        <v>1612</v>
      </c>
      <c r="E46" s="2" t="s">
        <v>1772</v>
      </c>
      <c r="F46" s="11">
        <v>2</v>
      </c>
      <c r="G46" s="8">
        <v>209.32</v>
      </c>
      <c r="H46" s="8">
        <v>0.23</v>
      </c>
      <c r="I46" s="2" t="s">
        <v>1807</v>
      </c>
      <c r="J46" s="8">
        <v>418.40999999999997</v>
      </c>
      <c r="K46" s="8" t="str">
        <f>_xlfn.XLOOKUP(total_table[[#This Row],[Customer_ID]],Customer_table[Customer_ID],Customer_table[Name],FALSE)</f>
        <v>Sarah Brady</v>
      </c>
      <c r="L46" s="11">
        <f>_xlfn.XLOOKUP(total_table[[#This Row],[Customer_ID]],Customer_table[Customer_ID],Customer_table[Age],FALSE)</f>
        <v>47</v>
      </c>
      <c r="M46" s="8" t="str">
        <f>_xlfn.XLOOKUP(total_table[[#This Row],[Customer_ID]],Customer_table[Customer_ID],Customer_table[Gender],FALSE)</f>
        <v>Male</v>
      </c>
      <c r="N46" s="8" t="str">
        <f>_xlfn.XLOOKUP(total_table[[#This Row],[Customer_ID]],Customer_table[Customer_ID],Customer_table[City],FALSE)</f>
        <v>Johnsonland</v>
      </c>
      <c r="O46" s="8" t="str">
        <f>_xlfn.XLOOKUP(total_table[[#This Row],[Customer_ID]],Customer_table[Customer_ID],Customer_table[State],FALSE)</f>
        <v>Iowa</v>
      </c>
      <c r="P46" s="8" t="str">
        <f>_xlfn.XLOOKUP(total_table[[#This Row],[Customer_ID]],Customer_table[Customer_ID],Customer_table[Country],FALSE)</f>
        <v>USA</v>
      </c>
      <c r="Q46" s="8" t="str">
        <f>_xlfn.XLOOKUP(total_table[[#This Row],[Product_ID]],Product_table[Product_ID],Product_table[Product_Name],FALSE)</f>
        <v>USB External Hard Drive</v>
      </c>
      <c r="R46" s="8" t="str">
        <f>_xlfn.XLOOKUP(total_table[[#This Row],[Product_ID]],Product_table[Product_ID],Product_table[Category],FALSE)</f>
        <v>Electronics</v>
      </c>
      <c r="S46" s="8" t="str">
        <f>_xlfn.XLOOKUP(total_table[[#This Row],[Product_ID]],Product_table[Product_ID],Product_table[Sub_Category],FALSE)</f>
        <v>Computer</v>
      </c>
      <c r="T46" s="8" t="str">
        <f>_xlfn.XLOOKUP(total_table[[#This Row],[Product_ID]],Product_table[Product_ID],Product_table[Brand],FALSE)</f>
        <v>Robinson Inc</v>
      </c>
      <c r="U46" s="8">
        <f>_xlfn.XLOOKUP(total_table[[#This Row],[Product_ID]],Product_table[Product_ID],Product_table[Cost],FALSE)</f>
        <v>253.33</v>
      </c>
      <c r="V46" s="11">
        <f>_xlfn.XLOOKUP(total_table[[#This Row],[Product_ID]],Product_table[Product_ID],Product_table[Stock],FALSE)</f>
        <v>266</v>
      </c>
      <c r="W46" s="8" t="str">
        <f>_xlfn.XLOOKUP(total_table[[#This Row],[Store_ID]],Store_table[Store_ID],Store_table[Store_Name],FALSE)</f>
        <v>Thomas, Bridges and Harris</v>
      </c>
      <c r="X46" s="8" t="str">
        <f>_xlfn.XLOOKUP(total_table[[#This Row],[Store_ID]],Store_table[Store_ID],Store_table[Region],FALSE)</f>
        <v>North</v>
      </c>
      <c r="Y46" s="8" t="str">
        <f>_xlfn.XLOOKUP(total_table[[#This Row],[Store_ID]],Store_table[Store_ID],Store_table[City],FALSE)</f>
        <v>Sabrinatown</v>
      </c>
      <c r="Z46" s="8" t="str">
        <f>_xlfn.XLOOKUP(total_table[[#This Row],[Store_ID]],Store_table[Store_ID],Store_table[Store_Type],FALSE)</f>
        <v>Online</v>
      </c>
    </row>
    <row r="47" spans="1:26" x14ac:dyDescent="0.35">
      <c r="A47" s="2" t="s">
        <v>1849</v>
      </c>
      <c r="B47" s="14">
        <v>45606</v>
      </c>
      <c r="C47" s="2" t="s">
        <v>1428</v>
      </c>
      <c r="D47" s="2" t="s">
        <v>1644</v>
      </c>
      <c r="E47" s="2" t="s">
        <v>1760</v>
      </c>
      <c r="F47" s="11">
        <v>4</v>
      </c>
      <c r="G47" s="8">
        <v>288.60000000000002</v>
      </c>
      <c r="H47" s="8">
        <v>0.09</v>
      </c>
      <c r="I47" s="2" t="s">
        <v>1804</v>
      </c>
      <c r="J47" s="8">
        <v>1154.3100000000002</v>
      </c>
      <c r="K47" s="8" t="str">
        <f>_xlfn.XLOOKUP(total_table[[#This Row],[Customer_ID]],Customer_table[Customer_ID],Customer_table[Name],FALSE)</f>
        <v>Manuel Fisher</v>
      </c>
      <c r="L47" s="11">
        <f>_xlfn.XLOOKUP(total_table[[#This Row],[Customer_ID]],Customer_table[Customer_ID],Customer_table[Age],FALSE)</f>
        <v>21</v>
      </c>
      <c r="M47" s="8" t="str">
        <f>_xlfn.XLOOKUP(total_table[[#This Row],[Customer_ID]],Customer_table[Customer_ID],Customer_table[Gender],FALSE)</f>
        <v>Female</v>
      </c>
      <c r="N47" s="8" t="str">
        <f>_xlfn.XLOOKUP(total_table[[#This Row],[Customer_ID]],Customer_table[Customer_ID],Customer_table[City],FALSE)</f>
        <v>Kanebury</v>
      </c>
      <c r="O47" s="8" t="str">
        <f>_xlfn.XLOOKUP(total_table[[#This Row],[Customer_ID]],Customer_table[Customer_ID],Customer_table[State],FALSE)</f>
        <v>New Hampshire</v>
      </c>
      <c r="P47" s="8" t="str">
        <f>_xlfn.XLOOKUP(total_table[[#This Row],[Customer_ID]],Customer_table[Customer_ID],Customer_table[Country],FALSE)</f>
        <v>USA</v>
      </c>
      <c r="Q47" s="8" t="str">
        <f>_xlfn.XLOOKUP(total_table[[#This Row],[Product_ID]],Product_table[Product_ID],Product_table[Product_Name],FALSE)</f>
        <v>Men's Hair Styling Gel</v>
      </c>
      <c r="R47" s="8" t="str">
        <f>_xlfn.XLOOKUP(total_table[[#This Row],[Product_ID]],Product_table[Product_ID],Product_table[Category],FALSE)</f>
        <v>Beauty</v>
      </c>
      <c r="S47" s="8" t="str">
        <f>_xlfn.XLOOKUP(total_table[[#This Row],[Product_ID]],Product_table[Product_ID],Product_table[Sub_Category],FALSE)</f>
        <v>Haircare</v>
      </c>
      <c r="T47" s="8" t="str">
        <f>_xlfn.XLOOKUP(total_table[[#This Row],[Product_ID]],Product_table[Product_ID],Product_table[Brand],FALSE)</f>
        <v>Cline-Mccarthy</v>
      </c>
      <c r="U47" s="8">
        <f>_xlfn.XLOOKUP(total_table[[#This Row],[Product_ID]],Product_table[Product_ID],Product_table[Cost],FALSE)</f>
        <v>17.309999999999999</v>
      </c>
      <c r="V47" s="11">
        <f>_xlfn.XLOOKUP(total_table[[#This Row],[Product_ID]],Product_table[Product_ID],Product_table[Stock],FALSE)</f>
        <v>399</v>
      </c>
      <c r="W47" s="8" t="str">
        <f>_xlfn.XLOOKUP(total_table[[#This Row],[Store_ID]],Store_table[Store_ID],Store_table[Store_Name],FALSE)</f>
        <v>Bean, Jones and Park</v>
      </c>
      <c r="X47" s="8" t="str">
        <f>_xlfn.XLOOKUP(total_table[[#This Row],[Store_ID]],Store_table[Store_ID],Store_table[Region],FALSE)</f>
        <v>West</v>
      </c>
      <c r="Y47" s="8" t="str">
        <f>_xlfn.XLOOKUP(total_table[[#This Row],[Store_ID]],Store_table[Store_ID],Store_table[City],FALSE)</f>
        <v>Thompsonborough</v>
      </c>
      <c r="Z47" s="8" t="str">
        <f>_xlfn.XLOOKUP(total_table[[#This Row],[Store_ID]],Store_table[Store_ID],Store_table[Store_Type],FALSE)</f>
        <v>Online</v>
      </c>
    </row>
    <row r="48" spans="1:26" x14ac:dyDescent="0.35">
      <c r="A48" s="2" t="s">
        <v>1850</v>
      </c>
      <c r="B48" s="14">
        <v>45570</v>
      </c>
      <c r="C48" s="2" t="s">
        <v>250</v>
      </c>
      <c r="D48" s="2" t="s">
        <v>1682</v>
      </c>
      <c r="E48" s="2" t="s">
        <v>1782</v>
      </c>
      <c r="F48" s="11">
        <v>1</v>
      </c>
      <c r="G48" s="8">
        <v>418.69</v>
      </c>
      <c r="H48" s="8">
        <v>0.06</v>
      </c>
      <c r="I48" s="2" t="s">
        <v>1804</v>
      </c>
      <c r="J48" s="8">
        <v>418.63</v>
      </c>
      <c r="K48" s="8" t="str">
        <f>_xlfn.XLOOKUP(total_table[[#This Row],[Customer_ID]],Customer_table[Customer_ID],Customer_table[Name],FALSE)</f>
        <v>Eric Singh</v>
      </c>
      <c r="L48" s="11">
        <f>_xlfn.XLOOKUP(total_table[[#This Row],[Customer_ID]],Customer_table[Customer_ID],Customer_table[Age],FALSE)</f>
        <v>29</v>
      </c>
      <c r="M48" s="8" t="str">
        <f>_xlfn.XLOOKUP(total_table[[#This Row],[Customer_ID]],Customer_table[Customer_ID],Customer_table[Gender],FALSE)</f>
        <v>Female</v>
      </c>
      <c r="N48" s="8" t="str">
        <f>_xlfn.XLOOKUP(total_table[[#This Row],[Customer_ID]],Customer_table[Customer_ID],Customer_table[City],FALSE)</f>
        <v>Port Lisa</v>
      </c>
      <c r="O48" s="8" t="str">
        <f>_xlfn.XLOOKUP(total_table[[#This Row],[Customer_ID]],Customer_table[Customer_ID],Customer_table[State],FALSE)</f>
        <v>New Mexico</v>
      </c>
      <c r="P48" s="8" t="str">
        <f>_xlfn.XLOOKUP(total_table[[#This Row],[Customer_ID]],Customer_table[Customer_ID],Customer_table[Country],FALSE)</f>
        <v>USA</v>
      </c>
      <c r="Q48" s="8" t="str">
        <f>_xlfn.XLOOKUP(total_table[[#This Row],[Product_ID]],Product_table[Product_ID],Product_table[Product_Name],FALSE)</f>
        <v>Essential Oil Diffuser</v>
      </c>
      <c r="R48" s="8" t="str">
        <f>_xlfn.XLOOKUP(total_table[[#This Row],[Product_ID]],Product_table[Product_ID],Product_table[Category],FALSE)</f>
        <v>Home</v>
      </c>
      <c r="S48" s="8" t="str">
        <f>_xlfn.XLOOKUP(total_table[[#This Row],[Product_ID]],Product_table[Product_ID],Product_table[Sub_Category],FALSE)</f>
        <v>Decor</v>
      </c>
      <c r="T48" s="8" t="str">
        <f>_xlfn.XLOOKUP(total_table[[#This Row],[Product_ID]],Product_table[Product_ID],Product_table[Brand],FALSE)</f>
        <v>Hernandez Inc</v>
      </c>
      <c r="U48" s="8">
        <f>_xlfn.XLOOKUP(total_table[[#This Row],[Product_ID]],Product_table[Product_ID],Product_table[Cost],FALSE)</f>
        <v>325.26</v>
      </c>
      <c r="V48" s="11">
        <f>_xlfn.XLOOKUP(total_table[[#This Row],[Product_ID]],Product_table[Product_ID],Product_table[Stock],FALSE)</f>
        <v>400</v>
      </c>
      <c r="W48" s="8" t="str">
        <f>_xlfn.XLOOKUP(total_table[[#This Row],[Store_ID]],Store_table[Store_ID],Store_table[Store_Name],FALSE)</f>
        <v>Frederick-Wright</v>
      </c>
      <c r="X48" s="8" t="str">
        <f>_xlfn.XLOOKUP(total_table[[#This Row],[Store_ID]],Store_table[Store_ID],Store_table[Region],FALSE)</f>
        <v>West</v>
      </c>
      <c r="Y48" s="8" t="str">
        <f>_xlfn.XLOOKUP(total_table[[#This Row],[Store_ID]],Store_table[Store_ID],Store_table[City],FALSE)</f>
        <v>New Jimmymouth</v>
      </c>
      <c r="Z48" s="8" t="str">
        <f>_xlfn.XLOOKUP(total_table[[#This Row],[Store_ID]],Store_table[Store_ID],Store_table[Store_Type],FALSE)</f>
        <v>Flagship</v>
      </c>
    </row>
    <row r="49" spans="1:26" x14ac:dyDescent="0.35">
      <c r="A49" s="2" t="s">
        <v>1851</v>
      </c>
      <c r="B49" s="14">
        <v>45466</v>
      </c>
      <c r="C49" s="2" t="s">
        <v>39</v>
      </c>
      <c r="D49" s="2" t="s">
        <v>1586</v>
      </c>
      <c r="E49" s="2" t="s">
        <v>1770</v>
      </c>
      <c r="F49" s="11">
        <v>1</v>
      </c>
      <c r="G49" s="8">
        <v>135.78</v>
      </c>
      <c r="H49" s="8">
        <v>0.14000000000000001</v>
      </c>
      <c r="I49" s="2" t="s">
        <v>1804</v>
      </c>
      <c r="J49" s="8">
        <v>135.64000000000001</v>
      </c>
      <c r="K49" s="8" t="str">
        <f>_xlfn.XLOOKUP(total_table[[#This Row],[Customer_ID]],Customer_table[Customer_ID],Customer_table[Name],FALSE)</f>
        <v>Melissa Howard</v>
      </c>
      <c r="L49" s="11">
        <f>_xlfn.XLOOKUP(total_table[[#This Row],[Customer_ID]],Customer_table[Customer_ID],Customer_table[Age],FALSE)</f>
        <v>53</v>
      </c>
      <c r="M49" s="8" t="str">
        <f>_xlfn.XLOOKUP(total_table[[#This Row],[Customer_ID]],Customer_table[Customer_ID],Customer_table[Gender],FALSE)</f>
        <v>Female</v>
      </c>
      <c r="N49" s="8" t="str">
        <f>_xlfn.XLOOKUP(total_table[[#This Row],[Customer_ID]],Customer_table[Customer_ID],Customer_table[City],FALSE)</f>
        <v>Maynardton</v>
      </c>
      <c r="O49" s="8" t="str">
        <f>_xlfn.XLOOKUP(total_table[[#This Row],[Customer_ID]],Customer_table[Customer_ID],Customer_table[State],FALSE)</f>
        <v>New Hampshire</v>
      </c>
      <c r="P49" s="8" t="str">
        <f>_xlfn.XLOOKUP(total_table[[#This Row],[Customer_ID]],Customer_table[Customer_ID],Customer_table[Country],FALSE)</f>
        <v>USA</v>
      </c>
      <c r="Q49" s="8" t="str">
        <f>_xlfn.XLOOKUP(total_table[[#This Row],[Product_ID]],Product_table[Product_ID],Product_table[Product_Name],FALSE)</f>
        <v>Stainless Steel Cutlery Set</v>
      </c>
      <c r="R49" s="8" t="str">
        <f>_xlfn.XLOOKUP(total_table[[#This Row],[Product_ID]],Product_table[Product_ID],Product_table[Category],FALSE)</f>
        <v>Home</v>
      </c>
      <c r="S49" s="8" t="str">
        <f>_xlfn.XLOOKUP(total_table[[#This Row],[Product_ID]],Product_table[Product_ID],Product_table[Sub_Category],FALSE)</f>
        <v>Kitchen</v>
      </c>
      <c r="T49" s="8" t="str">
        <f>_xlfn.XLOOKUP(total_table[[#This Row],[Product_ID]],Product_table[Product_ID],Product_table[Brand],FALSE)</f>
        <v>Stevens, Fernandez and Martin</v>
      </c>
      <c r="U49" s="8">
        <f>_xlfn.XLOOKUP(total_table[[#This Row],[Product_ID]],Product_table[Product_ID],Product_table[Cost],FALSE)</f>
        <v>19.52</v>
      </c>
      <c r="V49" s="11">
        <f>_xlfn.XLOOKUP(total_table[[#This Row],[Product_ID]],Product_table[Product_ID],Product_table[Stock],FALSE)</f>
        <v>57</v>
      </c>
      <c r="W49" s="8" t="str">
        <f>_xlfn.XLOOKUP(total_table[[#This Row],[Store_ID]],Store_table[Store_ID],Store_table[Store_Name],FALSE)</f>
        <v>Aguirre-Keller</v>
      </c>
      <c r="X49" s="8" t="str">
        <f>_xlfn.XLOOKUP(total_table[[#This Row],[Store_ID]],Store_table[Store_ID],Store_table[Region],FALSE)</f>
        <v>South</v>
      </c>
      <c r="Y49" s="8" t="str">
        <f>_xlfn.XLOOKUP(total_table[[#This Row],[Store_ID]],Store_table[Store_ID],Store_table[City],FALSE)</f>
        <v>Lake Michael</v>
      </c>
      <c r="Z49" s="8" t="str">
        <f>_xlfn.XLOOKUP(total_table[[#This Row],[Store_ID]],Store_table[Store_ID],Store_table[Store_Type],FALSE)</f>
        <v>Online</v>
      </c>
    </row>
    <row r="50" spans="1:26" x14ac:dyDescent="0.35">
      <c r="A50" s="2" t="s">
        <v>1852</v>
      </c>
      <c r="B50" s="14">
        <v>45218</v>
      </c>
      <c r="C50" s="2" t="s">
        <v>652</v>
      </c>
      <c r="D50" s="2" t="s">
        <v>1614</v>
      </c>
      <c r="E50" s="2" t="s">
        <v>1785</v>
      </c>
      <c r="F50" s="11">
        <v>1</v>
      </c>
      <c r="G50" s="8">
        <v>517.13</v>
      </c>
      <c r="H50" s="8">
        <v>0.28000000000000003</v>
      </c>
      <c r="I50" s="2" t="s">
        <v>1802</v>
      </c>
      <c r="J50" s="8">
        <v>516.85</v>
      </c>
      <c r="K50" s="8" t="str">
        <f>_xlfn.XLOOKUP(total_table[[#This Row],[Customer_ID]],Customer_table[Customer_ID],Customer_table[Name],FALSE)</f>
        <v>Sarah Brady</v>
      </c>
      <c r="L50" s="11">
        <f>_xlfn.XLOOKUP(total_table[[#This Row],[Customer_ID]],Customer_table[Customer_ID],Customer_table[Age],FALSE)</f>
        <v>47</v>
      </c>
      <c r="M50" s="8" t="str">
        <f>_xlfn.XLOOKUP(total_table[[#This Row],[Customer_ID]],Customer_table[Customer_ID],Customer_table[Gender],FALSE)</f>
        <v>Male</v>
      </c>
      <c r="N50" s="8" t="str">
        <f>_xlfn.XLOOKUP(total_table[[#This Row],[Customer_ID]],Customer_table[Customer_ID],Customer_table[City],FALSE)</f>
        <v>Johnsonland</v>
      </c>
      <c r="O50" s="8" t="str">
        <f>_xlfn.XLOOKUP(total_table[[#This Row],[Customer_ID]],Customer_table[Customer_ID],Customer_table[State],FALSE)</f>
        <v>Iowa</v>
      </c>
      <c r="P50" s="8" t="str">
        <f>_xlfn.XLOOKUP(total_table[[#This Row],[Customer_ID]],Customer_table[Customer_ID],Customer_table[Country],FALSE)</f>
        <v>USA</v>
      </c>
      <c r="Q50" s="8" t="str">
        <f>_xlfn.XLOOKUP(total_table[[#This Row],[Product_ID]],Product_table[Product_ID],Product_table[Product_Name],FALSE)</f>
        <v>Adjustable Jump Rope</v>
      </c>
      <c r="R50" s="8" t="str">
        <f>_xlfn.XLOOKUP(total_table[[#This Row],[Product_ID]],Product_table[Product_ID],Product_table[Category],FALSE)</f>
        <v>Sports</v>
      </c>
      <c r="S50" s="8" t="str">
        <f>_xlfn.XLOOKUP(total_table[[#This Row],[Product_ID]],Product_table[Product_ID],Product_table[Sub_Category],FALSE)</f>
        <v>Fitness</v>
      </c>
      <c r="T50" s="8" t="str">
        <f>_xlfn.XLOOKUP(total_table[[#This Row],[Product_ID]],Product_table[Product_ID],Product_table[Brand],FALSE)</f>
        <v>Cox Inc</v>
      </c>
      <c r="U50" s="8">
        <f>_xlfn.XLOOKUP(total_table[[#This Row],[Product_ID]],Product_table[Product_ID],Product_table[Cost],FALSE)</f>
        <v>167.12</v>
      </c>
      <c r="V50" s="11">
        <f>_xlfn.XLOOKUP(total_table[[#This Row],[Product_ID]],Product_table[Product_ID],Product_table[Stock],FALSE)</f>
        <v>316</v>
      </c>
      <c r="W50" s="8" t="str">
        <f>_xlfn.XLOOKUP(total_table[[#This Row],[Store_ID]],Store_table[Store_ID],Store_table[Store_Name],FALSE)</f>
        <v>Holloway Ltd</v>
      </c>
      <c r="X50" s="8" t="str">
        <f>_xlfn.XLOOKUP(total_table[[#This Row],[Store_ID]],Store_table[Store_ID],Store_table[Region],FALSE)</f>
        <v>North</v>
      </c>
      <c r="Y50" s="8" t="str">
        <f>_xlfn.XLOOKUP(total_table[[#This Row],[Store_ID]],Store_table[Store_ID],Store_table[City],FALSE)</f>
        <v>Bensonhaven</v>
      </c>
      <c r="Z50" s="8" t="str">
        <f>_xlfn.XLOOKUP(total_table[[#This Row],[Store_ID]],Store_table[Store_ID],Store_table[Store_Type],FALSE)</f>
        <v>Flagship</v>
      </c>
    </row>
    <row r="51" spans="1:26" x14ac:dyDescent="0.35">
      <c r="A51" s="2" t="s">
        <v>1853</v>
      </c>
      <c r="B51" s="14">
        <v>45607</v>
      </c>
      <c r="C51" s="2" t="s">
        <v>1285</v>
      </c>
      <c r="D51" s="2" t="s">
        <v>1568</v>
      </c>
      <c r="E51" s="2" t="s">
        <v>1782</v>
      </c>
      <c r="F51" s="11">
        <v>2</v>
      </c>
      <c r="G51" s="8">
        <v>384.66</v>
      </c>
      <c r="H51" s="8">
        <v>0.08</v>
      </c>
      <c r="I51" s="2" t="s">
        <v>1807</v>
      </c>
      <c r="J51" s="8">
        <v>769.24</v>
      </c>
      <c r="K51" s="8" t="str">
        <f>_xlfn.XLOOKUP(total_table[[#This Row],[Customer_ID]],Customer_table[Customer_ID],Customer_table[Name],FALSE)</f>
        <v>Dr. Tamara White Md</v>
      </c>
      <c r="L51" s="11">
        <f>_xlfn.XLOOKUP(total_table[[#This Row],[Customer_ID]],Customer_table[Customer_ID],Customer_table[Age],FALSE)</f>
        <v>60</v>
      </c>
      <c r="M51" s="8" t="str">
        <f>_xlfn.XLOOKUP(total_table[[#This Row],[Customer_ID]],Customer_table[Customer_ID],Customer_table[Gender],FALSE)</f>
        <v>Male</v>
      </c>
      <c r="N51" s="8" t="str">
        <f>_xlfn.XLOOKUP(total_table[[#This Row],[Customer_ID]],Customer_table[Customer_ID],Customer_table[City],FALSE)</f>
        <v>New Benjamin</v>
      </c>
      <c r="O51" s="8" t="str">
        <f>_xlfn.XLOOKUP(total_table[[#This Row],[Customer_ID]],Customer_table[Customer_ID],Customer_table[State],FALSE)</f>
        <v>North Carolina</v>
      </c>
      <c r="P51" s="8" t="str">
        <f>_xlfn.XLOOKUP(total_table[[#This Row],[Customer_ID]],Customer_table[Customer_ID],Customer_table[Country],FALSE)</f>
        <v>USA</v>
      </c>
      <c r="Q51" s="8" t="str">
        <f>_xlfn.XLOOKUP(total_table[[#This Row],[Product_ID]],Product_table[Product_ID],Product_table[Product_Name],FALSE)</f>
        <v>Multi-Purpose Storage Box</v>
      </c>
      <c r="R51" s="8" t="str">
        <f>_xlfn.XLOOKUP(total_table[[#This Row],[Product_ID]],Product_table[Product_ID],Product_table[Category],FALSE)</f>
        <v>Home</v>
      </c>
      <c r="S51" s="8" t="str">
        <f>_xlfn.XLOOKUP(total_table[[#This Row],[Product_ID]],Product_table[Product_ID],Product_table[Sub_Category],FALSE)</f>
        <v>Storage</v>
      </c>
      <c r="T51" s="8" t="str">
        <f>_xlfn.XLOOKUP(total_table[[#This Row],[Product_ID]],Product_table[Product_ID],Product_table[Brand],FALSE)</f>
        <v>Gardner-Montes</v>
      </c>
      <c r="U51" s="8">
        <f>_xlfn.XLOOKUP(total_table[[#This Row],[Product_ID]],Product_table[Product_ID],Product_table[Cost],FALSE)</f>
        <v>123.46</v>
      </c>
      <c r="V51" s="11">
        <f>_xlfn.XLOOKUP(total_table[[#This Row],[Product_ID]],Product_table[Product_ID],Product_table[Stock],FALSE)</f>
        <v>76</v>
      </c>
      <c r="W51" s="8" t="str">
        <f>_xlfn.XLOOKUP(total_table[[#This Row],[Store_ID]],Store_table[Store_ID],Store_table[Store_Name],FALSE)</f>
        <v>Frederick-Wright</v>
      </c>
      <c r="X51" s="8" t="str">
        <f>_xlfn.XLOOKUP(total_table[[#This Row],[Store_ID]],Store_table[Store_ID],Store_table[Region],FALSE)</f>
        <v>West</v>
      </c>
      <c r="Y51" s="8" t="str">
        <f>_xlfn.XLOOKUP(total_table[[#This Row],[Store_ID]],Store_table[Store_ID],Store_table[City],FALSE)</f>
        <v>New Jimmymouth</v>
      </c>
      <c r="Z51" s="8" t="str">
        <f>_xlfn.XLOOKUP(total_table[[#This Row],[Store_ID]],Store_table[Store_ID],Store_table[Store_Type],FALSE)</f>
        <v>Flagship</v>
      </c>
    </row>
    <row r="52" spans="1:26" x14ac:dyDescent="0.35">
      <c r="A52" s="2" t="s">
        <v>1854</v>
      </c>
      <c r="B52" s="14">
        <v>45291</v>
      </c>
      <c r="C52" s="2" t="s">
        <v>250</v>
      </c>
      <c r="D52" s="2" t="s">
        <v>1630</v>
      </c>
      <c r="E52" s="2" t="s">
        <v>1764</v>
      </c>
      <c r="F52" s="11">
        <v>3</v>
      </c>
      <c r="G52" s="8">
        <v>83.7</v>
      </c>
      <c r="H52" s="8">
        <v>0.24</v>
      </c>
      <c r="I52" s="2" t="s">
        <v>1804</v>
      </c>
      <c r="J52" s="8">
        <v>250.86</v>
      </c>
      <c r="K52" s="8" t="str">
        <f>_xlfn.XLOOKUP(total_table[[#This Row],[Customer_ID]],Customer_table[Customer_ID],Customer_table[Name],FALSE)</f>
        <v>Eric Singh</v>
      </c>
      <c r="L52" s="11">
        <f>_xlfn.XLOOKUP(total_table[[#This Row],[Customer_ID]],Customer_table[Customer_ID],Customer_table[Age],FALSE)</f>
        <v>29</v>
      </c>
      <c r="M52" s="8" t="str">
        <f>_xlfn.XLOOKUP(total_table[[#This Row],[Customer_ID]],Customer_table[Customer_ID],Customer_table[Gender],FALSE)</f>
        <v>Female</v>
      </c>
      <c r="N52" s="8" t="str">
        <f>_xlfn.XLOOKUP(total_table[[#This Row],[Customer_ID]],Customer_table[Customer_ID],Customer_table[City],FALSE)</f>
        <v>Port Lisa</v>
      </c>
      <c r="O52" s="8" t="str">
        <f>_xlfn.XLOOKUP(total_table[[#This Row],[Customer_ID]],Customer_table[Customer_ID],Customer_table[State],FALSE)</f>
        <v>New Mexico</v>
      </c>
      <c r="P52" s="8" t="str">
        <f>_xlfn.XLOOKUP(total_table[[#This Row],[Customer_ID]],Customer_table[Customer_ID],Customer_table[Country],FALSE)</f>
        <v>USA</v>
      </c>
      <c r="Q52" s="8" t="str">
        <f>_xlfn.XLOOKUP(total_table[[#This Row],[Product_ID]],Product_table[Product_ID],Product_table[Product_Name],FALSE)</f>
        <v>Rugby Ball</v>
      </c>
      <c r="R52" s="8" t="str">
        <f>_xlfn.XLOOKUP(total_table[[#This Row],[Product_ID]],Product_table[Product_ID],Product_table[Category],FALSE)</f>
        <v>Sports</v>
      </c>
      <c r="S52" s="8" t="str">
        <f>_xlfn.XLOOKUP(total_table[[#This Row],[Product_ID]],Product_table[Product_ID],Product_table[Sub_Category],FALSE)</f>
        <v>Team Sports</v>
      </c>
      <c r="T52" s="8" t="str">
        <f>_xlfn.XLOOKUP(total_table[[#This Row],[Product_ID]],Product_table[Product_ID],Product_table[Brand],FALSE)</f>
        <v>Harris Inc</v>
      </c>
      <c r="U52" s="8">
        <f>_xlfn.XLOOKUP(total_table[[#This Row],[Product_ID]],Product_table[Product_ID],Product_table[Cost],FALSE)</f>
        <v>212.26</v>
      </c>
      <c r="V52" s="11">
        <f>_xlfn.XLOOKUP(total_table[[#This Row],[Product_ID]],Product_table[Product_ID],Product_table[Stock],FALSE)</f>
        <v>82</v>
      </c>
      <c r="W52" s="8" t="str">
        <f>_xlfn.XLOOKUP(total_table[[#This Row],[Store_ID]],Store_table[Store_ID],Store_table[Store_Name],FALSE)</f>
        <v>Moore, Padilla and Butler</v>
      </c>
      <c r="X52" s="8" t="str">
        <f>_xlfn.XLOOKUP(total_table[[#This Row],[Store_ID]],Store_table[Store_ID],Store_table[Region],FALSE)</f>
        <v>South</v>
      </c>
      <c r="Y52" s="8" t="str">
        <f>_xlfn.XLOOKUP(total_table[[#This Row],[Store_ID]],Store_table[Store_ID],Store_table[City],FALSE)</f>
        <v>East Johnstad</v>
      </c>
      <c r="Z52" s="8" t="str">
        <f>_xlfn.XLOOKUP(total_table[[#This Row],[Store_ID]],Store_table[Store_ID],Store_table[Store_Type],FALSE)</f>
        <v>Flagship</v>
      </c>
    </row>
    <row r="53" spans="1:26" x14ac:dyDescent="0.35">
      <c r="A53" s="2" t="s">
        <v>1855</v>
      </c>
      <c r="B53" s="14">
        <v>45689</v>
      </c>
      <c r="C53" s="2" t="s">
        <v>471</v>
      </c>
      <c r="D53" s="2" t="s">
        <v>1664</v>
      </c>
      <c r="E53" s="2" t="s">
        <v>1757</v>
      </c>
      <c r="F53" s="11">
        <v>3</v>
      </c>
      <c r="G53" s="8">
        <v>76.569999999999993</v>
      </c>
      <c r="H53" s="8">
        <v>0.26</v>
      </c>
      <c r="I53" s="2" t="s">
        <v>1802</v>
      </c>
      <c r="J53" s="8">
        <v>229.45</v>
      </c>
      <c r="K53" s="8" t="str">
        <f>_xlfn.XLOOKUP(total_table[[#This Row],[Customer_ID]],Customer_table[Customer_ID],Customer_table[Name],FALSE)</f>
        <v>Maria Ramirez</v>
      </c>
      <c r="L53" s="11">
        <f>_xlfn.XLOOKUP(total_table[[#This Row],[Customer_ID]],Customer_table[Customer_ID],Customer_table[Age],FALSE)</f>
        <v>37</v>
      </c>
      <c r="M53" s="8" t="str">
        <f>_xlfn.XLOOKUP(total_table[[#This Row],[Customer_ID]],Customer_table[Customer_ID],Customer_table[Gender],FALSE)</f>
        <v>Male</v>
      </c>
      <c r="N53" s="8" t="str">
        <f>_xlfn.XLOOKUP(total_table[[#This Row],[Customer_ID]],Customer_table[Customer_ID],Customer_table[City],FALSE)</f>
        <v>West Brandon</v>
      </c>
      <c r="O53" s="8" t="str">
        <f>_xlfn.XLOOKUP(total_table[[#This Row],[Customer_ID]],Customer_table[Customer_ID],Customer_table[State],FALSE)</f>
        <v>Montana</v>
      </c>
      <c r="P53" s="8" t="str">
        <f>_xlfn.XLOOKUP(total_table[[#This Row],[Customer_ID]],Customer_table[Customer_ID],Customer_table[Country],FALSE)</f>
        <v>USA</v>
      </c>
      <c r="Q53" s="8" t="str">
        <f>_xlfn.XLOOKUP(total_table[[#This Row],[Product_ID]],Product_table[Product_ID],Product_table[Product_Name],FALSE)</f>
        <v>Men's Sports Shorts</v>
      </c>
      <c r="R53" s="8" t="str">
        <f>_xlfn.XLOOKUP(total_table[[#This Row],[Product_ID]],Product_table[Product_ID],Product_table[Category],FALSE)</f>
        <v>Clothing</v>
      </c>
      <c r="S53" s="8" t="str">
        <f>_xlfn.XLOOKUP(total_table[[#This Row],[Product_ID]],Product_table[Product_ID],Product_table[Sub_Category],FALSE)</f>
        <v>Bottoms</v>
      </c>
      <c r="T53" s="8" t="str">
        <f>_xlfn.XLOOKUP(total_table[[#This Row],[Product_ID]],Product_table[Product_ID],Product_table[Brand],FALSE)</f>
        <v>Fitzpatrick Ltd</v>
      </c>
      <c r="U53" s="8">
        <f>_xlfn.XLOOKUP(total_table[[#This Row],[Product_ID]],Product_table[Product_ID],Product_table[Cost],FALSE)</f>
        <v>218.22</v>
      </c>
      <c r="V53" s="11">
        <f>_xlfn.XLOOKUP(total_table[[#This Row],[Product_ID]],Product_table[Product_ID],Product_table[Stock],FALSE)</f>
        <v>224</v>
      </c>
      <c r="W53" s="8" t="str">
        <f>_xlfn.XLOOKUP(total_table[[#This Row],[Store_ID]],Store_table[Store_ID],Store_table[Store_Name],FALSE)</f>
        <v>Martinez-Mullins</v>
      </c>
      <c r="X53" s="8" t="str">
        <f>_xlfn.XLOOKUP(total_table[[#This Row],[Store_ID]],Store_table[Store_ID],Store_table[Region],FALSE)</f>
        <v>South</v>
      </c>
      <c r="Y53" s="8" t="str">
        <f>_xlfn.XLOOKUP(total_table[[#This Row],[Store_ID]],Store_table[Store_ID],Store_table[City],FALSE)</f>
        <v>Williamsfurt</v>
      </c>
      <c r="Z53" s="8" t="str">
        <f>_xlfn.XLOOKUP(total_table[[#This Row],[Store_ID]],Store_table[Store_ID],Store_table[Store_Type],FALSE)</f>
        <v>Online</v>
      </c>
    </row>
    <row r="54" spans="1:26" x14ac:dyDescent="0.35">
      <c r="A54" s="2" t="s">
        <v>1856</v>
      </c>
      <c r="B54" s="14">
        <v>45894</v>
      </c>
      <c r="C54" s="2" t="s">
        <v>489</v>
      </c>
      <c r="D54" s="2" t="s">
        <v>1704</v>
      </c>
      <c r="E54" s="2" t="s">
        <v>1754</v>
      </c>
      <c r="F54" s="11">
        <v>3</v>
      </c>
      <c r="G54" s="8">
        <v>513.98477215823721</v>
      </c>
      <c r="H54" s="8">
        <v>0.14808617234468943</v>
      </c>
      <c r="I54" s="2" t="s">
        <v>1802</v>
      </c>
      <c r="J54" s="8">
        <v>1541.8062303023669</v>
      </c>
      <c r="K54" s="8" t="str">
        <f>_xlfn.XLOOKUP(total_table[[#This Row],[Customer_ID]],Customer_table[Customer_ID],Customer_table[Name],FALSE)</f>
        <v>Theresa Campbell</v>
      </c>
      <c r="L54" s="11">
        <f>_xlfn.XLOOKUP(total_table[[#This Row],[Customer_ID]],Customer_table[Customer_ID],Customer_table[Age],FALSE)</f>
        <v>42</v>
      </c>
      <c r="M54" s="8" t="str">
        <f>_xlfn.XLOOKUP(total_table[[#This Row],[Customer_ID]],Customer_table[Customer_ID],Customer_table[Gender],FALSE)</f>
        <v>Female</v>
      </c>
      <c r="N54" s="8" t="str">
        <f>_xlfn.XLOOKUP(total_table[[#This Row],[Customer_ID]],Customer_table[Customer_ID],Customer_table[City],FALSE)</f>
        <v>New Brian</v>
      </c>
      <c r="O54" s="8" t="str">
        <f>_xlfn.XLOOKUP(total_table[[#This Row],[Customer_ID]],Customer_table[Customer_ID],Customer_table[State],FALSE)</f>
        <v>Wisconsin</v>
      </c>
      <c r="P54" s="8" t="str">
        <f>_xlfn.XLOOKUP(total_table[[#This Row],[Customer_ID]],Customer_table[Customer_ID],Customer_table[Country],FALSE)</f>
        <v>USA</v>
      </c>
      <c r="Q54" s="8" t="str">
        <f>_xlfn.XLOOKUP(total_table[[#This Row],[Product_ID]],Product_table[Product_ID],Product_table[Product_Name],FALSE)</f>
        <v>Face Foundation Kit</v>
      </c>
      <c r="R54" s="8" t="str">
        <f>_xlfn.XLOOKUP(total_table[[#This Row],[Product_ID]],Product_table[Product_ID],Product_table[Category],FALSE)</f>
        <v>Beauty</v>
      </c>
      <c r="S54" s="8" t="str">
        <f>_xlfn.XLOOKUP(total_table[[#This Row],[Product_ID]],Product_table[Product_ID],Product_table[Sub_Category],FALSE)</f>
        <v>Makeup</v>
      </c>
      <c r="T54" s="8" t="str">
        <f>_xlfn.XLOOKUP(total_table[[#This Row],[Product_ID]],Product_table[Product_ID],Product_table[Brand],FALSE)</f>
        <v>Taylor-Elliott</v>
      </c>
      <c r="U54" s="8">
        <f>_xlfn.XLOOKUP(total_table[[#This Row],[Product_ID]],Product_table[Product_ID],Product_table[Cost],FALSE)</f>
        <v>183.04</v>
      </c>
      <c r="V54" s="11">
        <f>_xlfn.XLOOKUP(total_table[[#This Row],[Product_ID]],Product_table[Product_ID],Product_table[Stock],FALSE)</f>
        <v>457</v>
      </c>
      <c r="W54" s="8" t="str">
        <f>_xlfn.XLOOKUP(total_table[[#This Row],[Store_ID]],Store_table[Store_ID],Store_table[Store_Name],FALSE)</f>
        <v>Benson-Elliott</v>
      </c>
      <c r="X54" s="8" t="str">
        <f>_xlfn.XLOOKUP(total_table[[#This Row],[Store_ID]],Store_table[Store_ID],Store_table[Region],FALSE)</f>
        <v>East</v>
      </c>
      <c r="Y54" s="8" t="str">
        <f>_xlfn.XLOOKUP(total_table[[#This Row],[Store_ID]],Store_table[Store_ID],Store_table[City],FALSE)</f>
        <v>Port Josephberg</v>
      </c>
      <c r="Z54" s="8" t="str">
        <f>_xlfn.XLOOKUP(total_table[[#This Row],[Store_ID]],Store_table[Store_ID],Store_table[Store_Type],FALSE)</f>
        <v>Online</v>
      </c>
    </row>
    <row r="55" spans="1:26" x14ac:dyDescent="0.35">
      <c r="A55" s="2" t="s">
        <v>1857</v>
      </c>
      <c r="B55" s="14">
        <v>45677</v>
      </c>
      <c r="C55" s="2" t="s">
        <v>1005</v>
      </c>
      <c r="D55" s="2" t="s">
        <v>1566</v>
      </c>
      <c r="E55" s="2" t="s">
        <v>1760</v>
      </c>
      <c r="F55" s="11">
        <v>1</v>
      </c>
      <c r="G55" s="8">
        <v>900.35</v>
      </c>
      <c r="H55" s="8">
        <v>0.13</v>
      </c>
      <c r="I55" s="2" t="s">
        <v>1807</v>
      </c>
      <c r="J55" s="8">
        <v>900.22</v>
      </c>
      <c r="K55" s="8" t="str">
        <f>_xlfn.XLOOKUP(total_table[[#This Row],[Customer_ID]],Customer_table[Customer_ID],Customer_table[Name],FALSE)</f>
        <v>Alex Mann Ii</v>
      </c>
      <c r="L55" s="11">
        <f>_xlfn.XLOOKUP(total_table[[#This Row],[Customer_ID]],Customer_table[Customer_ID],Customer_table[Age],FALSE)</f>
        <v>58</v>
      </c>
      <c r="M55" s="8" t="str">
        <f>_xlfn.XLOOKUP(total_table[[#This Row],[Customer_ID]],Customer_table[Customer_ID],Customer_table[Gender],FALSE)</f>
        <v>Male</v>
      </c>
      <c r="N55" s="8" t="str">
        <f>_xlfn.XLOOKUP(total_table[[#This Row],[Customer_ID]],Customer_table[Customer_ID],Customer_table[City],FALSE)</f>
        <v>South Zacharychester</v>
      </c>
      <c r="O55" s="8" t="str">
        <f>_xlfn.XLOOKUP(total_table[[#This Row],[Customer_ID]],Customer_table[Customer_ID],Customer_table[State],FALSE)</f>
        <v>Oklahoma</v>
      </c>
      <c r="P55" s="8" t="str">
        <f>_xlfn.XLOOKUP(total_table[[#This Row],[Customer_ID]],Customer_table[Customer_ID],Customer_table[Country],FALSE)</f>
        <v>USA</v>
      </c>
      <c r="Q55" s="8" t="str">
        <f>_xlfn.XLOOKUP(total_table[[#This Row],[Product_ID]],Product_table[Product_ID],Product_table[Product_Name],FALSE)</f>
        <v>Outdoor Sports Water Bottle</v>
      </c>
      <c r="R55" s="8" t="str">
        <f>_xlfn.XLOOKUP(total_table[[#This Row],[Product_ID]],Product_table[Product_ID],Product_table[Category],FALSE)</f>
        <v>Sports</v>
      </c>
      <c r="S55" s="8" t="str">
        <f>_xlfn.XLOOKUP(total_table[[#This Row],[Product_ID]],Product_table[Product_ID],Product_table[Sub_Category],FALSE)</f>
        <v>Accessories</v>
      </c>
      <c r="T55" s="8" t="str">
        <f>_xlfn.XLOOKUP(total_table[[#This Row],[Product_ID]],Product_table[Product_ID],Product_table[Brand],FALSE)</f>
        <v>Soto-Ellis</v>
      </c>
      <c r="U55" s="8">
        <f>_xlfn.XLOOKUP(total_table[[#This Row],[Product_ID]],Product_table[Product_ID],Product_table[Cost],FALSE)</f>
        <v>131.51</v>
      </c>
      <c r="V55" s="11">
        <f>_xlfn.XLOOKUP(total_table[[#This Row],[Product_ID]],Product_table[Product_ID],Product_table[Stock],FALSE)</f>
        <v>273.49484536082474</v>
      </c>
      <c r="W55" s="8" t="str">
        <f>_xlfn.XLOOKUP(total_table[[#This Row],[Store_ID]],Store_table[Store_ID],Store_table[Store_Name],FALSE)</f>
        <v>Bean, Jones and Park</v>
      </c>
      <c r="X55" s="8" t="str">
        <f>_xlfn.XLOOKUP(total_table[[#This Row],[Store_ID]],Store_table[Store_ID],Store_table[Region],FALSE)</f>
        <v>West</v>
      </c>
      <c r="Y55" s="8" t="str">
        <f>_xlfn.XLOOKUP(total_table[[#This Row],[Store_ID]],Store_table[Store_ID],Store_table[City],FALSE)</f>
        <v>Thompsonborough</v>
      </c>
      <c r="Z55" s="8" t="str">
        <f>_xlfn.XLOOKUP(total_table[[#This Row],[Store_ID]],Store_table[Store_ID],Store_table[Store_Type],FALSE)</f>
        <v>Online</v>
      </c>
    </row>
    <row r="56" spans="1:26" x14ac:dyDescent="0.35">
      <c r="A56" s="2" t="s">
        <v>1858</v>
      </c>
      <c r="B56" s="14">
        <v>45706</v>
      </c>
      <c r="C56" s="2" t="s">
        <v>331</v>
      </c>
      <c r="D56" s="2" t="s">
        <v>1606</v>
      </c>
      <c r="E56" s="2" t="s">
        <v>1767</v>
      </c>
      <c r="F56" s="11">
        <v>4</v>
      </c>
      <c r="G56" s="8">
        <v>428.09</v>
      </c>
      <c r="H56" s="8">
        <v>7.0000000000000007E-2</v>
      </c>
      <c r="I56" s="2" t="s">
        <v>1802</v>
      </c>
      <c r="J56" s="8">
        <v>1712.29</v>
      </c>
      <c r="K56" s="8" t="str">
        <f>_xlfn.XLOOKUP(total_table[[#This Row],[Customer_ID]],Customer_table[Customer_ID],Customer_table[Name],FALSE)</f>
        <v>Amy Fowler</v>
      </c>
      <c r="L56" s="11">
        <f>_xlfn.XLOOKUP(total_table[[#This Row],[Customer_ID]],Customer_table[Customer_ID],Customer_table[Age],FALSE)</f>
        <v>62</v>
      </c>
      <c r="M56" s="8" t="str">
        <f>_xlfn.XLOOKUP(total_table[[#This Row],[Customer_ID]],Customer_table[Customer_ID],Customer_table[Gender],FALSE)</f>
        <v>Female</v>
      </c>
      <c r="N56" s="8" t="str">
        <f>_xlfn.XLOOKUP(total_table[[#This Row],[Customer_ID]],Customer_table[Customer_ID],Customer_table[City],FALSE)</f>
        <v>West Bobbyshire</v>
      </c>
      <c r="O56" s="8" t="str">
        <f>_xlfn.XLOOKUP(total_table[[#This Row],[Customer_ID]],Customer_table[Customer_ID],Customer_table[State],FALSE)</f>
        <v>New York</v>
      </c>
      <c r="P56" s="8" t="str">
        <f>_xlfn.XLOOKUP(total_table[[#This Row],[Customer_ID]],Customer_table[Customer_ID],Customer_table[Country],FALSE)</f>
        <v>USA</v>
      </c>
      <c r="Q56" s="8" t="str">
        <f>_xlfn.XLOOKUP(total_table[[#This Row],[Product_ID]],Product_table[Product_ID],Product_table[Product_Name],FALSE)</f>
        <v>Noise-Canceling Headphones</v>
      </c>
      <c r="R56" s="8" t="str">
        <f>_xlfn.XLOOKUP(total_table[[#This Row],[Product_ID]],Product_table[Product_ID],Product_table[Category],FALSE)</f>
        <v>Electronics</v>
      </c>
      <c r="S56" s="8" t="str">
        <f>_xlfn.XLOOKUP(total_table[[#This Row],[Product_ID]],Product_table[Product_ID],Product_table[Sub_Category],FALSE)</f>
        <v>Audio</v>
      </c>
      <c r="T56" s="8" t="str">
        <f>_xlfn.XLOOKUP(total_table[[#This Row],[Product_ID]],Product_table[Product_ID],Product_table[Brand],FALSE)</f>
        <v>Taylor-Hart</v>
      </c>
      <c r="U56" s="8">
        <f>_xlfn.XLOOKUP(total_table[[#This Row],[Product_ID]],Product_table[Product_ID],Product_table[Cost],FALSE)</f>
        <v>38.520000000000003</v>
      </c>
      <c r="V56" s="11">
        <f>_xlfn.XLOOKUP(total_table[[#This Row],[Product_ID]],Product_table[Product_ID],Product_table[Stock],FALSE)</f>
        <v>378</v>
      </c>
      <c r="W56" s="8" t="str">
        <f>_xlfn.XLOOKUP(total_table[[#This Row],[Store_ID]],Store_table[Store_ID],Store_table[Store_Name],FALSE)</f>
        <v>Hill, Wagner and Ballard</v>
      </c>
      <c r="X56" s="8" t="str">
        <f>_xlfn.XLOOKUP(total_table[[#This Row],[Store_ID]],Store_table[Store_ID],Store_table[Region],FALSE)</f>
        <v>East</v>
      </c>
      <c r="Y56" s="8" t="str">
        <f>_xlfn.XLOOKUP(total_table[[#This Row],[Store_ID]],Store_table[Store_ID],Store_table[City],FALSE)</f>
        <v>East Davidville</v>
      </c>
      <c r="Z56" s="8" t="str">
        <f>_xlfn.XLOOKUP(total_table[[#This Row],[Store_ID]],Store_table[Store_ID],Store_table[Store_Type],FALSE)</f>
        <v>Online</v>
      </c>
    </row>
    <row r="57" spans="1:26" x14ac:dyDescent="0.35">
      <c r="A57" s="2" t="s">
        <v>1859</v>
      </c>
      <c r="B57" s="14">
        <v>45589</v>
      </c>
      <c r="C57" s="2" t="s">
        <v>1273</v>
      </c>
      <c r="D57" s="2" t="s">
        <v>1624</v>
      </c>
      <c r="E57" s="2" t="s">
        <v>1770</v>
      </c>
      <c r="F57" s="11">
        <v>2</v>
      </c>
      <c r="G57" s="8">
        <v>559.71</v>
      </c>
      <c r="H57" s="8">
        <v>0.3</v>
      </c>
      <c r="I57" s="2" t="s">
        <v>1807</v>
      </c>
      <c r="J57" s="8">
        <v>1119.1200000000001</v>
      </c>
      <c r="K57" s="8" t="str">
        <f>_xlfn.XLOOKUP(total_table[[#This Row],[Customer_ID]],Customer_table[Customer_ID],Customer_table[Name],FALSE)</f>
        <v>Jennifer Myers</v>
      </c>
      <c r="L57" s="11">
        <f>_xlfn.XLOOKUP(total_table[[#This Row],[Customer_ID]],Customer_table[Customer_ID],Customer_table[Age],FALSE)</f>
        <v>46</v>
      </c>
      <c r="M57" s="8" t="str">
        <f>_xlfn.XLOOKUP(total_table[[#This Row],[Customer_ID]],Customer_table[Customer_ID],Customer_table[Gender],FALSE)</f>
        <v>Male</v>
      </c>
      <c r="N57" s="8" t="str">
        <f>_xlfn.XLOOKUP(total_table[[#This Row],[Customer_ID]],Customer_table[Customer_ID],Customer_table[City],FALSE)</f>
        <v>Marthaborough</v>
      </c>
      <c r="O57" s="8" t="str">
        <f>_xlfn.XLOOKUP(total_table[[#This Row],[Customer_ID]],Customer_table[Customer_ID],Customer_table[State],FALSE)</f>
        <v>Wisconsin</v>
      </c>
      <c r="P57" s="8" t="str">
        <f>_xlfn.XLOOKUP(total_table[[#This Row],[Customer_ID]],Customer_table[Customer_ID],Customer_table[Country],FALSE)</f>
        <v>USA</v>
      </c>
      <c r="Q57" s="8" t="str">
        <f>_xlfn.XLOOKUP(total_table[[#This Row],[Product_ID]],Product_table[Product_ID],Product_table[Product_Name],FALSE)</f>
        <v>Men's Roll-On Perfume</v>
      </c>
      <c r="R57" s="8" t="str">
        <f>_xlfn.XLOOKUP(total_table[[#This Row],[Product_ID]],Product_table[Product_ID],Product_table[Category],FALSE)</f>
        <v>Beauty</v>
      </c>
      <c r="S57" s="8" t="str">
        <f>_xlfn.XLOOKUP(total_table[[#This Row],[Product_ID]],Product_table[Product_ID],Product_table[Sub_Category],FALSE)</f>
        <v>Fragrance</v>
      </c>
      <c r="T57" s="8" t="str">
        <f>_xlfn.XLOOKUP(total_table[[#This Row],[Product_ID]],Product_table[Product_ID],Product_table[Brand],FALSE)</f>
        <v>Sullivan and Sons</v>
      </c>
      <c r="U57" s="8">
        <f>_xlfn.XLOOKUP(total_table[[#This Row],[Product_ID]],Product_table[Product_ID],Product_table[Cost],FALSE)</f>
        <v>43.29</v>
      </c>
      <c r="V57" s="11">
        <f>_xlfn.XLOOKUP(total_table[[#This Row],[Product_ID]],Product_table[Product_ID],Product_table[Stock],FALSE)</f>
        <v>267</v>
      </c>
      <c r="W57" s="8" t="str">
        <f>_xlfn.XLOOKUP(total_table[[#This Row],[Store_ID]],Store_table[Store_ID],Store_table[Store_Name],FALSE)</f>
        <v>Aguirre-Keller</v>
      </c>
      <c r="X57" s="8" t="str">
        <f>_xlfn.XLOOKUP(total_table[[#This Row],[Store_ID]],Store_table[Store_ID],Store_table[Region],FALSE)</f>
        <v>South</v>
      </c>
      <c r="Y57" s="8" t="str">
        <f>_xlfn.XLOOKUP(total_table[[#This Row],[Store_ID]],Store_table[Store_ID],Store_table[City],FALSE)</f>
        <v>Lake Michael</v>
      </c>
      <c r="Z57" s="8" t="str">
        <f>_xlfn.XLOOKUP(total_table[[#This Row],[Store_ID]],Store_table[Store_ID],Store_table[Store_Type],FALSE)</f>
        <v>Online</v>
      </c>
    </row>
    <row r="58" spans="1:26" x14ac:dyDescent="0.35">
      <c r="A58" s="2" t="s">
        <v>1860</v>
      </c>
      <c r="B58" s="14">
        <v>45282</v>
      </c>
      <c r="C58" s="2" t="s">
        <v>284</v>
      </c>
      <c r="D58" s="2" t="s">
        <v>1594</v>
      </c>
      <c r="E58" s="2" t="s">
        <v>1754</v>
      </c>
      <c r="F58" s="11">
        <v>2</v>
      </c>
      <c r="G58" s="8">
        <v>833.7</v>
      </c>
      <c r="H58" s="8">
        <v>0.06</v>
      </c>
      <c r="I58" s="2" t="s">
        <v>1804</v>
      </c>
      <c r="J58" s="8">
        <v>1667.3400000000001</v>
      </c>
      <c r="K58" s="8" t="str">
        <f>_xlfn.XLOOKUP(total_table[[#This Row],[Customer_ID]],Customer_table[Customer_ID],Customer_table[Name],FALSE)</f>
        <v>Jennifer Garcia</v>
      </c>
      <c r="L58" s="11">
        <f>_xlfn.XLOOKUP(total_table[[#This Row],[Customer_ID]],Customer_table[Customer_ID],Customer_table[Age],FALSE)</f>
        <v>61</v>
      </c>
      <c r="M58" s="8" t="str">
        <f>_xlfn.XLOOKUP(total_table[[#This Row],[Customer_ID]],Customer_table[Customer_ID],Customer_table[Gender],FALSE)</f>
        <v>Female</v>
      </c>
      <c r="N58" s="8" t="str">
        <f>_xlfn.XLOOKUP(total_table[[#This Row],[Customer_ID]],Customer_table[Customer_ID],Customer_table[City],FALSE)</f>
        <v>New Sean</v>
      </c>
      <c r="O58" s="8" t="str">
        <f>_xlfn.XLOOKUP(total_table[[#This Row],[Customer_ID]],Customer_table[Customer_ID],Customer_table[State],FALSE)</f>
        <v>New Mexico</v>
      </c>
      <c r="P58" s="8" t="str">
        <f>_xlfn.XLOOKUP(total_table[[#This Row],[Customer_ID]],Customer_table[Customer_ID],Customer_table[Country],FALSE)</f>
        <v>USA</v>
      </c>
      <c r="Q58" s="8" t="str">
        <f>_xlfn.XLOOKUP(total_table[[#This Row],[Product_ID]],Product_table[Product_ID],Product_table[Product_Name],FALSE)</f>
        <v>Gaming Mechanical Keyboard</v>
      </c>
      <c r="R58" s="8" t="str">
        <f>_xlfn.XLOOKUP(total_table[[#This Row],[Product_ID]],Product_table[Product_ID],Product_table[Category],FALSE)</f>
        <v>Electronics</v>
      </c>
      <c r="S58" s="8" t="str">
        <f>_xlfn.XLOOKUP(total_table[[#This Row],[Product_ID]],Product_table[Product_ID],Product_table[Sub_Category],FALSE)</f>
        <v>Computer</v>
      </c>
      <c r="T58" s="8" t="str">
        <f>_xlfn.XLOOKUP(total_table[[#This Row],[Product_ID]],Product_table[Product_ID],Product_table[Brand],FALSE)</f>
        <v>Lucero LLC</v>
      </c>
      <c r="U58" s="8">
        <f>_xlfn.XLOOKUP(total_table[[#This Row],[Product_ID]],Product_table[Product_ID],Product_table[Cost],FALSE)</f>
        <v>419.28</v>
      </c>
      <c r="V58" s="11">
        <f>_xlfn.XLOOKUP(total_table[[#This Row],[Product_ID]],Product_table[Product_ID],Product_table[Stock],FALSE)</f>
        <v>86</v>
      </c>
      <c r="W58" s="8" t="str">
        <f>_xlfn.XLOOKUP(total_table[[#This Row],[Store_ID]],Store_table[Store_ID],Store_table[Store_Name],FALSE)</f>
        <v>Benson-Elliott</v>
      </c>
      <c r="X58" s="8" t="str">
        <f>_xlfn.XLOOKUP(total_table[[#This Row],[Store_ID]],Store_table[Store_ID],Store_table[Region],FALSE)</f>
        <v>East</v>
      </c>
      <c r="Y58" s="8" t="str">
        <f>_xlfn.XLOOKUP(total_table[[#This Row],[Store_ID]],Store_table[Store_ID],Store_table[City],FALSE)</f>
        <v>Port Josephberg</v>
      </c>
      <c r="Z58" s="8" t="str">
        <f>_xlfn.XLOOKUP(total_table[[#This Row],[Store_ID]],Store_table[Store_ID],Store_table[Store_Type],FALSE)</f>
        <v>Online</v>
      </c>
    </row>
    <row r="59" spans="1:26" x14ac:dyDescent="0.35">
      <c r="A59" s="2" t="s">
        <v>1861</v>
      </c>
      <c r="B59" s="14">
        <v>45462</v>
      </c>
      <c r="C59" s="2" t="s">
        <v>1419</v>
      </c>
      <c r="D59" s="2" t="s">
        <v>1620</v>
      </c>
      <c r="E59" s="2" t="s">
        <v>1777</v>
      </c>
      <c r="F59" s="11">
        <v>2</v>
      </c>
      <c r="G59" s="8">
        <v>680.16</v>
      </c>
      <c r="H59" s="8">
        <v>0.28000000000000003</v>
      </c>
      <c r="I59" s="2" t="s">
        <v>1802</v>
      </c>
      <c r="J59" s="8">
        <v>1360.04</v>
      </c>
      <c r="K59" s="8" t="str">
        <f>_xlfn.XLOOKUP(total_table[[#This Row],[Customer_ID]],Customer_table[Customer_ID],Customer_table[Name],FALSE)</f>
        <v>Michael Foley</v>
      </c>
      <c r="L59" s="11">
        <f>_xlfn.XLOOKUP(total_table[[#This Row],[Customer_ID]],Customer_table[Customer_ID],Customer_table[Age],FALSE)</f>
        <v>63</v>
      </c>
      <c r="M59" s="8" t="str">
        <f>_xlfn.XLOOKUP(total_table[[#This Row],[Customer_ID]],Customer_table[Customer_ID],Customer_table[Gender],FALSE)</f>
        <v>Female</v>
      </c>
      <c r="N59" s="8" t="str">
        <f>_xlfn.XLOOKUP(total_table[[#This Row],[Customer_ID]],Customer_table[Customer_ID],Customer_table[City],FALSE)</f>
        <v>Oneillfurt</v>
      </c>
      <c r="O59" s="8" t="str">
        <f>_xlfn.XLOOKUP(total_table[[#This Row],[Customer_ID]],Customer_table[Customer_ID],Customer_table[State],FALSE)</f>
        <v>Vermont</v>
      </c>
      <c r="P59" s="8" t="str">
        <f>_xlfn.XLOOKUP(total_table[[#This Row],[Customer_ID]],Customer_table[Customer_ID],Customer_table[Country],FALSE)</f>
        <v>USA</v>
      </c>
      <c r="Q59" s="8" t="str">
        <f>_xlfn.XLOOKUP(total_table[[#This Row],[Product_ID]],Product_table[Product_ID],Product_table[Product_Name],FALSE)</f>
        <v>Makeup Brush Set</v>
      </c>
      <c r="R59" s="8" t="str">
        <f>_xlfn.XLOOKUP(total_table[[#This Row],[Product_ID]],Product_table[Product_ID],Product_table[Category],FALSE)</f>
        <v>Beauty</v>
      </c>
      <c r="S59" s="8" t="str">
        <f>_xlfn.XLOOKUP(total_table[[#This Row],[Product_ID]],Product_table[Product_ID],Product_table[Sub_Category],FALSE)</f>
        <v>Makeup</v>
      </c>
      <c r="T59" s="8" t="str">
        <f>_xlfn.XLOOKUP(total_table[[#This Row],[Product_ID]],Product_table[Product_ID],Product_table[Brand],FALSE)</f>
        <v>Cook Inc</v>
      </c>
      <c r="U59" s="8">
        <f>_xlfn.XLOOKUP(total_table[[#This Row],[Product_ID]],Product_table[Product_ID],Product_table[Cost],FALSE)</f>
        <v>254.04361702127662</v>
      </c>
      <c r="V59" s="11">
        <f>_xlfn.XLOOKUP(total_table[[#This Row],[Product_ID]],Product_table[Product_ID],Product_table[Stock],FALSE)</f>
        <v>431</v>
      </c>
      <c r="W59" s="8" t="str">
        <f>_xlfn.XLOOKUP(total_table[[#This Row],[Store_ID]],Store_table[Store_ID],Store_table[Store_Name],FALSE)</f>
        <v>Mcdonald Inc</v>
      </c>
      <c r="X59" s="8" t="str">
        <f>_xlfn.XLOOKUP(total_table[[#This Row],[Store_ID]],Store_table[Store_ID],Store_table[Region],FALSE)</f>
        <v>South</v>
      </c>
      <c r="Y59" s="8" t="str">
        <f>_xlfn.XLOOKUP(total_table[[#This Row],[Store_ID]],Store_table[Store_ID],Store_table[City],FALSE)</f>
        <v>Christopherland</v>
      </c>
      <c r="Z59" s="8" t="str">
        <f>_xlfn.XLOOKUP(total_table[[#This Row],[Store_ID]],Store_table[Store_ID],Store_table[Store_Type],FALSE)</f>
        <v>Outlet</v>
      </c>
    </row>
    <row r="60" spans="1:26" x14ac:dyDescent="0.35">
      <c r="A60" s="2" t="s">
        <v>1862</v>
      </c>
      <c r="B60" s="14">
        <v>45633</v>
      </c>
      <c r="C60" s="2" t="s">
        <v>1238</v>
      </c>
      <c r="D60" s="2" t="s">
        <v>1556</v>
      </c>
      <c r="E60" s="2" t="s">
        <v>1757</v>
      </c>
      <c r="F60" s="11">
        <v>4</v>
      </c>
      <c r="G60" s="8">
        <v>733.42</v>
      </c>
      <c r="H60" s="8">
        <v>0.14808617234468943</v>
      </c>
      <c r="I60" s="2" t="s">
        <v>1804</v>
      </c>
      <c r="J60" s="8">
        <v>2933.531913827655</v>
      </c>
      <c r="K60" s="8" t="str">
        <f>_xlfn.XLOOKUP(total_table[[#This Row],[Customer_ID]],Customer_table[Customer_ID],Customer_table[Name],FALSE)</f>
        <v>David Ross</v>
      </c>
      <c r="L60" s="11">
        <f>_xlfn.XLOOKUP(total_table[[#This Row],[Customer_ID]],Customer_table[Customer_ID],Customer_table[Age],FALSE)</f>
        <v>22</v>
      </c>
      <c r="M60" s="8" t="str">
        <f>_xlfn.XLOOKUP(total_table[[#This Row],[Customer_ID]],Customer_table[Customer_ID],Customer_table[Gender],FALSE)</f>
        <v>Female</v>
      </c>
      <c r="N60" s="8" t="str">
        <f>_xlfn.XLOOKUP(total_table[[#This Row],[Customer_ID]],Customer_table[Customer_ID],Customer_table[City],FALSE)</f>
        <v>South Angela</v>
      </c>
      <c r="O60" s="8" t="str">
        <f>_xlfn.XLOOKUP(total_table[[#This Row],[Customer_ID]],Customer_table[Customer_ID],Customer_table[State],FALSE)</f>
        <v>Arkansas</v>
      </c>
      <c r="P60" s="8" t="str">
        <f>_xlfn.XLOOKUP(total_table[[#This Row],[Customer_ID]],Customer_table[Customer_ID],Customer_table[Country],FALSE)</f>
        <v>USA</v>
      </c>
      <c r="Q60" s="8" t="str">
        <f>_xlfn.XLOOKUP(total_table[[#This Row],[Product_ID]],Product_table[Product_ID],Product_table[Product_Name],FALSE)</f>
        <v>4K Home Projector</v>
      </c>
      <c r="R60" s="8" t="str">
        <f>_xlfn.XLOOKUP(total_table[[#This Row],[Product_ID]],Product_table[Product_ID],Product_table[Category],FALSE)</f>
        <v>Electronics</v>
      </c>
      <c r="S60" s="8" t="str">
        <f>_xlfn.XLOOKUP(total_table[[#This Row],[Product_ID]],Product_table[Product_ID],Product_table[Sub_Category],FALSE)</f>
        <v>Appliances</v>
      </c>
      <c r="T60" s="8" t="str">
        <f>_xlfn.XLOOKUP(total_table[[#This Row],[Product_ID]],Product_table[Product_ID],Product_table[Brand],FALSE)</f>
        <v>Thomas LLC</v>
      </c>
      <c r="U60" s="8">
        <f>_xlfn.XLOOKUP(total_table[[#This Row],[Product_ID]],Product_table[Product_ID],Product_table[Cost],FALSE)</f>
        <v>465.34</v>
      </c>
      <c r="V60" s="11">
        <f>_xlfn.XLOOKUP(total_table[[#This Row],[Product_ID]],Product_table[Product_ID],Product_table[Stock],FALSE)</f>
        <v>301</v>
      </c>
      <c r="W60" s="8" t="str">
        <f>_xlfn.XLOOKUP(total_table[[#This Row],[Store_ID]],Store_table[Store_ID],Store_table[Store_Name],FALSE)</f>
        <v>Martinez-Mullins</v>
      </c>
      <c r="X60" s="8" t="str">
        <f>_xlfn.XLOOKUP(total_table[[#This Row],[Store_ID]],Store_table[Store_ID],Store_table[Region],FALSE)</f>
        <v>South</v>
      </c>
      <c r="Y60" s="8" t="str">
        <f>_xlfn.XLOOKUP(total_table[[#This Row],[Store_ID]],Store_table[Store_ID],Store_table[City],FALSE)</f>
        <v>Williamsfurt</v>
      </c>
      <c r="Z60" s="8" t="str">
        <f>_xlfn.XLOOKUP(total_table[[#This Row],[Store_ID]],Store_table[Store_ID],Store_table[Store_Type],FALSE)</f>
        <v>Online</v>
      </c>
    </row>
    <row r="61" spans="1:26" x14ac:dyDescent="0.35">
      <c r="A61" s="2" t="s">
        <v>1863</v>
      </c>
      <c r="B61" s="14">
        <v>45257</v>
      </c>
      <c r="C61" s="2" t="s">
        <v>1130</v>
      </c>
      <c r="D61" s="2" t="s">
        <v>1704</v>
      </c>
      <c r="E61" s="2" t="s">
        <v>1770</v>
      </c>
      <c r="F61" s="11">
        <v>1</v>
      </c>
      <c r="G61" s="8">
        <v>996.33</v>
      </c>
      <c r="H61" s="8">
        <v>0.23</v>
      </c>
      <c r="I61" s="2" t="s">
        <v>1804</v>
      </c>
      <c r="J61" s="8">
        <v>996.1</v>
      </c>
      <c r="K61" s="8" t="str">
        <f>_xlfn.XLOOKUP(total_table[[#This Row],[Customer_ID]],Customer_table[Customer_ID],Customer_table[Name],FALSE)</f>
        <v>Melinda Johnson</v>
      </c>
      <c r="L61" s="11">
        <f>_xlfn.XLOOKUP(total_table[[#This Row],[Customer_ID]],Customer_table[Customer_ID],Customer_table[Age],FALSE)</f>
        <v>51</v>
      </c>
      <c r="M61" s="8" t="str">
        <f>_xlfn.XLOOKUP(total_table[[#This Row],[Customer_ID]],Customer_table[Customer_ID],Customer_table[Gender],FALSE)</f>
        <v>Male</v>
      </c>
      <c r="N61" s="8" t="str">
        <f>_xlfn.XLOOKUP(total_table[[#This Row],[Customer_ID]],Customer_table[Customer_ID],Customer_table[City],FALSE)</f>
        <v>Kaufmanfurt</v>
      </c>
      <c r="O61" s="8" t="str">
        <f>_xlfn.XLOOKUP(total_table[[#This Row],[Customer_ID]],Customer_table[Customer_ID],Customer_table[State],FALSE)</f>
        <v>Ohio</v>
      </c>
      <c r="P61" s="8" t="str">
        <f>_xlfn.XLOOKUP(total_table[[#This Row],[Customer_ID]],Customer_table[Customer_ID],Customer_table[Country],FALSE)</f>
        <v>USA</v>
      </c>
      <c r="Q61" s="8" t="str">
        <f>_xlfn.XLOOKUP(total_table[[#This Row],[Product_ID]],Product_table[Product_ID],Product_table[Product_Name],FALSE)</f>
        <v>Face Foundation Kit</v>
      </c>
      <c r="R61" s="8" t="str">
        <f>_xlfn.XLOOKUP(total_table[[#This Row],[Product_ID]],Product_table[Product_ID],Product_table[Category],FALSE)</f>
        <v>Beauty</v>
      </c>
      <c r="S61" s="8" t="str">
        <f>_xlfn.XLOOKUP(total_table[[#This Row],[Product_ID]],Product_table[Product_ID],Product_table[Sub_Category],FALSE)</f>
        <v>Makeup</v>
      </c>
      <c r="T61" s="8" t="str">
        <f>_xlfn.XLOOKUP(total_table[[#This Row],[Product_ID]],Product_table[Product_ID],Product_table[Brand],FALSE)</f>
        <v>Taylor-Elliott</v>
      </c>
      <c r="U61" s="8">
        <f>_xlfn.XLOOKUP(total_table[[#This Row],[Product_ID]],Product_table[Product_ID],Product_table[Cost],FALSE)</f>
        <v>183.04</v>
      </c>
      <c r="V61" s="11">
        <f>_xlfn.XLOOKUP(total_table[[#This Row],[Product_ID]],Product_table[Product_ID],Product_table[Stock],FALSE)</f>
        <v>457</v>
      </c>
      <c r="W61" s="8" t="str">
        <f>_xlfn.XLOOKUP(total_table[[#This Row],[Store_ID]],Store_table[Store_ID],Store_table[Store_Name],FALSE)</f>
        <v>Aguirre-Keller</v>
      </c>
      <c r="X61" s="8" t="str">
        <f>_xlfn.XLOOKUP(total_table[[#This Row],[Store_ID]],Store_table[Store_ID],Store_table[Region],FALSE)</f>
        <v>South</v>
      </c>
      <c r="Y61" s="8" t="str">
        <f>_xlfn.XLOOKUP(total_table[[#This Row],[Store_ID]],Store_table[Store_ID],Store_table[City],FALSE)</f>
        <v>Lake Michael</v>
      </c>
      <c r="Z61" s="8" t="str">
        <f>_xlfn.XLOOKUP(total_table[[#This Row],[Store_ID]],Store_table[Store_ID],Store_table[Store_Type],FALSE)</f>
        <v>Online</v>
      </c>
    </row>
    <row r="62" spans="1:26" x14ac:dyDescent="0.35">
      <c r="A62" s="2" t="s">
        <v>1864</v>
      </c>
      <c r="B62" s="14">
        <v>45854</v>
      </c>
      <c r="C62" s="2" t="s">
        <v>1250</v>
      </c>
      <c r="D62" s="2" t="s">
        <v>1588</v>
      </c>
      <c r="E62" s="2" t="s">
        <v>1767</v>
      </c>
      <c r="F62" s="11">
        <v>1</v>
      </c>
      <c r="G62" s="8">
        <v>198.83</v>
      </c>
      <c r="H62" s="8">
        <v>0.09</v>
      </c>
      <c r="I62" s="2" t="s">
        <v>1807</v>
      </c>
      <c r="J62" s="8">
        <v>198.74</v>
      </c>
      <c r="K62" s="8" t="str">
        <f>_xlfn.XLOOKUP(total_table[[#This Row],[Customer_ID]],Customer_table[Customer_ID],Customer_table[Name],FALSE)</f>
        <v>Isabel Foster</v>
      </c>
      <c r="L62" s="11">
        <f>_xlfn.XLOOKUP(total_table[[#This Row],[Customer_ID]],Customer_table[Customer_ID],Customer_table[Age],FALSE)</f>
        <v>36</v>
      </c>
      <c r="M62" s="8" t="str">
        <f>_xlfn.XLOOKUP(total_table[[#This Row],[Customer_ID]],Customer_table[Customer_ID],Customer_table[Gender],FALSE)</f>
        <v>Male</v>
      </c>
      <c r="N62" s="8" t="str">
        <f>_xlfn.XLOOKUP(total_table[[#This Row],[Customer_ID]],Customer_table[Customer_ID],Customer_table[City],FALSE)</f>
        <v>Port Joshuaville</v>
      </c>
      <c r="O62" s="8" t="str">
        <f>_xlfn.XLOOKUP(total_table[[#This Row],[Customer_ID]],Customer_table[Customer_ID],Customer_table[State],FALSE)</f>
        <v>New Jersey</v>
      </c>
      <c r="P62" s="8" t="str">
        <f>_xlfn.XLOOKUP(total_table[[#This Row],[Customer_ID]],Customer_table[Customer_ID],Customer_table[Country],FALSE)</f>
        <v>USA</v>
      </c>
      <c r="Q62" s="8" t="str">
        <f>_xlfn.XLOOKUP(total_table[[#This Row],[Product_ID]],Product_table[Product_ID],Product_table[Product_Name],FALSE)</f>
        <v>Basketball</v>
      </c>
      <c r="R62" s="8" t="str">
        <f>_xlfn.XLOOKUP(total_table[[#This Row],[Product_ID]],Product_table[Product_ID],Product_table[Category],FALSE)</f>
        <v>Sports</v>
      </c>
      <c r="S62" s="8" t="str">
        <f>_xlfn.XLOOKUP(total_table[[#This Row],[Product_ID]],Product_table[Product_ID],Product_table[Sub_Category],FALSE)</f>
        <v>Team Sports</v>
      </c>
      <c r="T62" s="8" t="str">
        <f>_xlfn.XLOOKUP(total_table[[#This Row],[Product_ID]],Product_table[Product_ID],Product_table[Brand],FALSE)</f>
        <v>Nolan-Snow</v>
      </c>
      <c r="U62" s="8">
        <f>_xlfn.XLOOKUP(total_table[[#This Row],[Product_ID]],Product_table[Product_ID],Product_table[Cost],FALSE)</f>
        <v>204.39</v>
      </c>
      <c r="V62" s="11">
        <f>_xlfn.XLOOKUP(total_table[[#This Row],[Product_ID]],Product_table[Product_ID],Product_table[Stock],FALSE)</f>
        <v>281</v>
      </c>
      <c r="W62" s="8" t="str">
        <f>_xlfn.XLOOKUP(total_table[[#This Row],[Store_ID]],Store_table[Store_ID],Store_table[Store_Name],FALSE)</f>
        <v>Hill, Wagner and Ballard</v>
      </c>
      <c r="X62" s="8" t="str">
        <f>_xlfn.XLOOKUP(total_table[[#This Row],[Store_ID]],Store_table[Store_ID],Store_table[Region],FALSE)</f>
        <v>East</v>
      </c>
      <c r="Y62" s="8" t="str">
        <f>_xlfn.XLOOKUP(total_table[[#This Row],[Store_ID]],Store_table[Store_ID],Store_table[City],FALSE)</f>
        <v>East Davidville</v>
      </c>
      <c r="Z62" s="8" t="str">
        <f>_xlfn.XLOOKUP(total_table[[#This Row],[Store_ID]],Store_table[Store_ID],Store_table[Store_Type],FALSE)</f>
        <v>Online</v>
      </c>
    </row>
    <row r="63" spans="1:26" x14ac:dyDescent="0.35">
      <c r="A63" s="2" t="s">
        <v>1865</v>
      </c>
      <c r="B63" s="14">
        <v>45716</v>
      </c>
      <c r="C63" s="2" t="s">
        <v>756</v>
      </c>
      <c r="D63" s="2" t="s">
        <v>1564</v>
      </c>
      <c r="E63" s="2" t="s">
        <v>1757</v>
      </c>
      <c r="F63" s="11">
        <v>1</v>
      </c>
      <c r="G63" s="8">
        <v>374.92</v>
      </c>
      <c r="H63" s="8">
        <v>0.18</v>
      </c>
      <c r="I63" s="2" t="s">
        <v>1804</v>
      </c>
      <c r="J63" s="8">
        <v>374.74</v>
      </c>
      <c r="K63" s="8" t="str">
        <f>_xlfn.XLOOKUP(total_table[[#This Row],[Customer_ID]],Customer_table[Customer_ID],Customer_table[Name],FALSE)</f>
        <v>Maria Hill</v>
      </c>
      <c r="L63" s="11">
        <f>_xlfn.XLOOKUP(total_table[[#This Row],[Customer_ID]],Customer_table[Customer_ID],Customer_table[Age],FALSE)</f>
        <v>58</v>
      </c>
      <c r="M63" s="8" t="str">
        <f>_xlfn.XLOOKUP(total_table[[#This Row],[Customer_ID]],Customer_table[Customer_ID],Customer_table[Gender],FALSE)</f>
        <v>Female</v>
      </c>
      <c r="N63" s="8" t="str">
        <f>_xlfn.XLOOKUP(total_table[[#This Row],[Customer_ID]],Customer_table[Customer_ID],Customer_table[City],FALSE)</f>
        <v>Zamoraborough</v>
      </c>
      <c r="O63" s="8" t="str">
        <f>_xlfn.XLOOKUP(total_table[[#This Row],[Customer_ID]],Customer_table[Customer_ID],Customer_table[State],FALSE)</f>
        <v>Nevada</v>
      </c>
      <c r="P63" s="8" t="str">
        <f>_xlfn.XLOOKUP(total_table[[#This Row],[Customer_ID]],Customer_table[Customer_ID],Customer_table[Country],FALSE)</f>
        <v>USA</v>
      </c>
      <c r="Q63" s="8" t="str">
        <f>_xlfn.XLOOKUP(total_table[[#This Row],[Product_ID]],Product_table[Product_ID],Product_table[Product_Name],FALSE)</f>
        <v>Knee Support Brace</v>
      </c>
      <c r="R63" s="8" t="str">
        <f>_xlfn.XLOOKUP(total_table[[#This Row],[Product_ID]],Product_table[Product_ID],Product_table[Category],FALSE)</f>
        <v>Sports</v>
      </c>
      <c r="S63" s="8" t="str">
        <f>_xlfn.XLOOKUP(total_table[[#This Row],[Product_ID]],Product_table[Product_ID],Product_table[Sub_Category],FALSE)</f>
        <v>Equipment</v>
      </c>
      <c r="T63" s="8" t="str">
        <f>_xlfn.XLOOKUP(total_table[[#This Row],[Product_ID]],Product_table[Product_ID],Product_table[Brand],FALSE)</f>
        <v>May-Reese</v>
      </c>
      <c r="U63" s="8">
        <f>_xlfn.XLOOKUP(total_table[[#This Row],[Product_ID]],Product_table[Product_ID],Product_table[Cost],FALSE)</f>
        <v>21.34</v>
      </c>
      <c r="V63" s="11">
        <f>_xlfn.XLOOKUP(total_table[[#This Row],[Product_ID]],Product_table[Product_ID],Product_table[Stock],FALSE)</f>
        <v>65</v>
      </c>
      <c r="W63" s="8" t="str">
        <f>_xlfn.XLOOKUP(total_table[[#This Row],[Store_ID]],Store_table[Store_ID],Store_table[Store_Name],FALSE)</f>
        <v>Martinez-Mullins</v>
      </c>
      <c r="X63" s="8" t="str">
        <f>_xlfn.XLOOKUP(total_table[[#This Row],[Store_ID]],Store_table[Store_ID],Store_table[Region],FALSE)</f>
        <v>South</v>
      </c>
      <c r="Y63" s="8" t="str">
        <f>_xlfn.XLOOKUP(total_table[[#This Row],[Store_ID]],Store_table[Store_ID],Store_table[City],FALSE)</f>
        <v>Williamsfurt</v>
      </c>
      <c r="Z63" s="8" t="str">
        <f>_xlfn.XLOOKUP(total_table[[#This Row],[Store_ID]],Store_table[Store_ID],Store_table[Store_Type],FALSE)</f>
        <v>Online</v>
      </c>
    </row>
    <row r="64" spans="1:26" x14ac:dyDescent="0.35">
      <c r="A64" s="2" t="s">
        <v>1866</v>
      </c>
      <c r="B64" s="14">
        <v>45515</v>
      </c>
      <c r="C64" s="2" t="s">
        <v>1410</v>
      </c>
      <c r="D64" s="2" t="s">
        <v>1712</v>
      </c>
      <c r="E64" s="2" t="s">
        <v>1782</v>
      </c>
      <c r="F64" s="11">
        <v>1</v>
      </c>
      <c r="G64" s="8">
        <v>468.94</v>
      </c>
      <c r="H64" s="8">
        <v>0.12</v>
      </c>
      <c r="I64" s="2" t="s">
        <v>1802</v>
      </c>
      <c r="J64" s="8">
        <v>468.82</v>
      </c>
      <c r="K64" s="8" t="str">
        <f>_xlfn.XLOOKUP(total_table[[#This Row],[Customer_ID]],Customer_table[Customer_ID],Customer_table[Name],FALSE)</f>
        <v>David Pierce</v>
      </c>
      <c r="L64" s="11">
        <f>_xlfn.XLOOKUP(total_table[[#This Row],[Customer_ID]],Customer_table[Customer_ID],Customer_table[Age],FALSE)</f>
        <v>45</v>
      </c>
      <c r="M64" s="8" t="str">
        <f>_xlfn.XLOOKUP(total_table[[#This Row],[Customer_ID]],Customer_table[Customer_ID],Customer_table[Gender],FALSE)</f>
        <v>Female</v>
      </c>
      <c r="N64" s="8" t="str">
        <f>_xlfn.XLOOKUP(total_table[[#This Row],[Customer_ID]],Customer_table[Customer_ID],Customer_table[City],FALSE)</f>
        <v>Grayland</v>
      </c>
      <c r="O64" s="8" t="str">
        <f>_xlfn.XLOOKUP(total_table[[#This Row],[Customer_ID]],Customer_table[Customer_ID],Customer_table[State],FALSE)</f>
        <v>Washington</v>
      </c>
      <c r="P64" s="8" t="str">
        <f>_xlfn.XLOOKUP(total_table[[#This Row],[Customer_ID]],Customer_table[Customer_ID],Customer_table[Country],FALSE)</f>
        <v>USA</v>
      </c>
      <c r="Q64" s="8" t="str">
        <f>_xlfn.XLOOKUP(total_table[[#This Row],[Product_ID]],Product_table[Product_ID],Product_table[Product_Name],FALSE)</f>
        <v>USB-C Laptop Charger</v>
      </c>
      <c r="R64" s="8" t="str">
        <f>_xlfn.XLOOKUP(total_table[[#This Row],[Product_ID]],Product_table[Product_ID],Product_table[Category],FALSE)</f>
        <v>Electronics</v>
      </c>
      <c r="S64" s="8" t="str">
        <f>_xlfn.XLOOKUP(total_table[[#This Row],[Product_ID]],Product_table[Product_ID],Product_table[Sub_Category],FALSE)</f>
        <v>Computer</v>
      </c>
      <c r="T64" s="8" t="str">
        <f>_xlfn.XLOOKUP(total_table[[#This Row],[Product_ID]],Product_table[Product_ID],Product_table[Brand],FALSE)</f>
        <v>Martin LLC</v>
      </c>
      <c r="U64" s="8">
        <f>_xlfn.XLOOKUP(total_table[[#This Row],[Product_ID]],Product_table[Product_ID],Product_table[Cost],FALSE)</f>
        <v>377.52</v>
      </c>
      <c r="V64" s="11">
        <f>_xlfn.XLOOKUP(total_table[[#This Row],[Product_ID]],Product_table[Product_ID],Product_table[Stock],FALSE)</f>
        <v>485</v>
      </c>
      <c r="W64" s="8" t="str">
        <f>_xlfn.XLOOKUP(total_table[[#This Row],[Store_ID]],Store_table[Store_ID],Store_table[Store_Name],FALSE)</f>
        <v>Frederick-Wright</v>
      </c>
      <c r="X64" s="8" t="str">
        <f>_xlfn.XLOOKUP(total_table[[#This Row],[Store_ID]],Store_table[Store_ID],Store_table[Region],FALSE)</f>
        <v>West</v>
      </c>
      <c r="Y64" s="8" t="str">
        <f>_xlfn.XLOOKUP(total_table[[#This Row],[Store_ID]],Store_table[Store_ID],Store_table[City],FALSE)</f>
        <v>New Jimmymouth</v>
      </c>
      <c r="Z64" s="8" t="str">
        <f>_xlfn.XLOOKUP(total_table[[#This Row],[Store_ID]],Store_table[Store_ID],Store_table[Store_Type],FALSE)</f>
        <v>Flagship</v>
      </c>
    </row>
    <row r="65" spans="1:26" x14ac:dyDescent="0.35">
      <c r="A65" s="2" t="s">
        <v>1867</v>
      </c>
      <c r="B65" s="14">
        <v>45927</v>
      </c>
      <c r="C65" s="2" t="s">
        <v>425</v>
      </c>
      <c r="D65" s="2" t="s">
        <v>1704</v>
      </c>
      <c r="E65" s="2" t="s">
        <v>1772</v>
      </c>
      <c r="F65" s="11">
        <v>2</v>
      </c>
      <c r="G65" s="8">
        <v>121.37</v>
      </c>
      <c r="H65" s="8">
        <v>0.05</v>
      </c>
      <c r="I65" s="2" t="s">
        <v>1802</v>
      </c>
      <c r="J65" s="8">
        <v>242.69</v>
      </c>
      <c r="K65" s="8" t="str">
        <f>_xlfn.XLOOKUP(total_table[[#This Row],[Customer_ID]],Customer_table[Customer_ID],Customer_table[Name],FALSE)</f>
        <v>James Wolfe</v>
      </c>
      <c r="L65" s="11">
        <f>_xlfn.XLOOKUP(total_table[[#This Row],[Customer_ID]],Customer_table[Customer_ID],Customer_table[Age],FALSE)</f>
        <v>62</v>
      </c>
      <c r="M65" s="8" t="str">
        <f>_xlfn.XLOOKUP(total_table[[#This Row],[Customer_ID]],Customer_table[Customer_ID],Customer_table[Gender],FALSE)</f>
        <v>Female</v>
      </c>
      <c r="N65" s="8" t="str">
        <f>_xlfn.XLOOKUP(total_table[[#This Row],[Customer_ID]],Customer_table[Customer_ID],Customer_table[City],FALSE)</f>
        <v>Benjaminton</v>
      </c>
      <c r="O65" s="8" t="str">
        <f>_xlfn.XLOOKUP(total_table[[#This Row],[Customer_ID]],Customer_table[Customer_ID],Customer_table[State],FALSE)</f>
        <v>Arizona</v>
      </c>
      <c r="P65" s="8" t="str">
        <f>_xlfn.XLOOKUP(total_table[[#This Row],[Customer_ID]],Customer_table[Customer_ID],Customer_table[Country],FALSE)</f>
        <v>USA</v>
      </c>
      <c r="Q65" s="8" t="str">
        <f>_xlfn.XLOOKUP(total_table[[#This Row],[Product_ID]],Product_table[Product_ID],Product_table[Product_Name],FALSE)</f>
        <v>Face Foundation Kit</v>
      </c>
      <c r="R65" s="8" t="str">
        <f>_xlfn.XLOOKUP(total_table[[#This Row],[Product_ID]],Product_table[Product_ID],Product_table[Category],FALSE)</f>
        <v>Beauty</v>
      </c>
      <c r="S65" s="8" t="str">
        <f>_xlfn.XLOOKUP(total_table[[#This Row],[Product_ID]],Product_table[Product_ID],Product_table[Sub_Category],FALSE)</f>
        <v>Makeup</v>
      </c>
      <c r="T65" s="8" t="str">
        <f>_xlfn.XLOOKUP(total_table[[#This Row],[Product_ID]],Product_table[Product_ID],Product_table[Brand],FALSE)</f>
        <v>Taylor-Elliott</v>
      </c>
      <c r="U65" s="8">
        <f>_xlfn.XLOOKUP(total_table[[#This Row],[Product_ID]],Product_table[Product_ID],Product_table[Cost],FALSE)</f>
        <v>183.04</v>
      </c>
      <c r="V65" s="11">
        <f>_xlfn.XLOOKUP(total_table[[#This Row],[Product_ID]],Product_table[Product_ID],Product_table[Stock],FALSE)</f>
        <v>457</v>
      </c>
      <c r="W65" s="8" t="str">
        <f>_xlfn.XLOOKUP(total_table[[#This Row],[Store_ID]],Store_table[Store_ID],Store_table[Store_Name],FALSE)</f>
        <v>Thomas, Bridges and Harris</v>
      </c>
      <c r="X65" s="8" t="str">
        <f>_xlfn.XLOOKUP(total_table[[#This Row],[Store_ID]],Store_table[Store_ID],Store_table[Region],FALSE)</f>
        <v>North</v>
      </c>
      <c r="Y65" s="8" t="str">
        <f>_xlfn.XLOOKUP(total_table[[#This Row],[Store_ID]],Store_table[Store_ID],Store_table[City],FALSE)</f>
        <v>Sabrinatown</v>
      </c>
      <c r="Z65" s="8" t="str">
        <f>_xlfn.XLOOKUP(total_table[[#This Row],[Store_ID]],Store_table[Store_ID],Store_table[Store_Type],FALSE)</f>
        <v>Online</v>
      </c>
    </row>
    <row r="66" spans="1:26" x14ac:dyDescent="0.35">
      <c r="A66" s="2" t="s">
        <v>1868</v>
      </c>
      <c r="B66" s="14">
        <v>45914</v>
      </c>
      <c r="C66" s="2" t="s">
        <v>803</v>
      </c>
      <c r="D66" s="2" t="s">
        <v>1632</v>
      </c>
      <c r="E66" s="2" t="s">
        <v>1767</v>
      </c>
      <c r="F66" s="11">
        <v>3</v>
      </c>
      <c r="G66" s="8">
        <v>480.06</v>
      </c>
      <c r="H66" s="8">
        <v>0.01</v>
      </c>
      <c r="I66" s="2" t="s">
        <v>1802</v>
      </c>
      <c r="J66" s="8">
        <v>1440.17</v>
      </c>
      <c r="K66" s="8" t="str">
        <f>_xlfn.XLOOKUP(total_table[[#This Row],[Customer_ID]],Customer_table[Customer_ID],Customer_table[Name],FALSE)</f>
        <v>Damon Perez</v>
      </c>
      <c r="L66" s="11">
        <f>_xlfn.XLOOKUP(total_table[[#This Row],[Customer_ID]],Customer_table[Customer_ID],Customer_table[Age],FALSE)</f>
        <v>21</v>
      </c>
      <c r="M66" s="8" t="str">
        <f>_xlfn.XLOOKUP(total_table[[#This Row],[Customer_ID]],Customer_table[Customer_ID],Customer_table[Gender],FALSE)</f>
        <v>Male</v>
      </c>
      <c r="N66" s="8" t="str">
        <f>_xlfn.XLOOKUP(total_table[[#This Row],[Customer_ID]],Customer_table[Customer_ID],Customer_table[City],FALSE)</f>
        <v>Jasonton</v>
      </c>
      <c r="O66" s="8" t="str">
        <f>_xlfn.XLOOKUP(total_table[[#This Row],[Customer_ID]],Customer_table[Customer_ID],Customer_table[State],FALSE)</f>
        <v>Ohio</v>
      </c>
      <c r="P66" s="8" t="str">
        <f>_xlfn.XLOOKUP(total_table[[#This Row],[Customer_ID]],Customer_table[Customer_ID],Customer_table[Country],FALSE)</f>
        <v>USA</v>
      </c>
      <c r="Q66" s="8" t="str">
        <f>_xlfn.XLOOKUP(total_table[[#This Row],[Product_ID]],Product_table[Product_ID],Product_table[Product_Name],FALSE)</f>
        <v>Men's Track Pants</v>
      </c>
      <c r="R66" s="8" t="str">
        <f>_xlfn.XLOOKUP(total_table[[#This Row],[Product_ID]],Product_table[Product_ID],Product_table[Category],FALSE)</f>
        <v>Clothing</v>
      </c>
      <c r="S66" s="8" t="str">
        <f>_xlfn.XLOOKUP(total_table[[#This Row],[Product_ID]],Product_table[Product_ID],Product_table[Sub_Category],FALSE)</f>
        <v>Bottoms</v>
      </c>
      <c r="T66" s="8" t="str">
        <f>_xlfn.XLOOKUP(total_table[[#This Row],[Product_ID]],Product_table[Product_ID],Product_table[Brand],FALSE)</f>
        <v>Hamilton, Woods and Walker</v>
      </c>
      <c r="U66" s="8">
        <f>_xlfn.XLOOKUP(total_table[[#This Row],[Product_ID]],Product_table[Product_ID],Product_table[Cost],FALSE)</f>
        <v>386.56</v>
      </c>
      <c r="V66" s="11">
        <f>_xlfn.XLOOKUP(total_table[[#This Row],[Product_ID]],Product_table[Product_ID],Product_table[Stock],FALSE)</f>
        <v>125</v>
      </c>
      <c r="W66" s="8" t="str">
        <f>_xlfn.XLOOKUP(total_table[[#This Row],[Store_ID]],Store_table[Store_ID],Store_table[Store_Name],FALSE)</f>
        <v>Hill, Wagner and Ballard</v>
      </c>
      <c r="X66" s="8" t="str">
        <f>_xlfn.XLOOKUP(total_table[[#This Row],[Store_ID]],Store_table[Store_ID],Store_table[Region],FALSE)</f>
        <v>East</v>
      </c>
      <c r="Y66" s="8" t="str">
        <f>_xlfn.XLOOKUP(total_table[[#This Row],[Store_ID]],Store_table[Store_ID],Store_table[City],FALSE)</f>
        <v>East Davidville</v>
      </c>
      <c r="Z66" s="8" t="str">
        <f>_xlfn.XLOOKUP(total_table[[#This Row],[Store_ID]],Store_table[Store_ID],Store_table[Store_Type],FALSE)</f>
        <v>Online</v>
      </c>
    </row>
    <row r="67" spans="1:26" x14ac:dyDescent="0.35">
      <c r="A67" s="2" t="s">
        <v>1869</v>
      </c>
      <c r="B67" s="14">
        <v>45290</v>
      </c>
      <c r="C67" s="2" t="s">
        <v>531</v>
      </c>
      <c r="D67" s="2" t="s">
        <v>1724</v>
      </c>
      <c r="E67" s="2" t="s">
        <v>1785</v>
      </c>
      <c r="F67" s="11">
        <v>2</v>
      </c>
      <c r="G67" s="8">
        <v>856.57</v>
      </c>
      <c r="H67" s="8">
        <v>0.24</v>
      </c>
      <c r="I67" s="2" t="s">
        <v>1802</v>
      </c>
      <c r="J67" s="8">
        <v>1712.9</v>
      </c>
      <c r="K67" s="8" t="str">
        <f>_xlfn.XLOOKUP(total_table[[#This Row],[Customer_ID]],Customer_table[Customer_ID],Customer_table[Name],FALSE)</f>
        <v>Mariah Brown</v>
      </c>
      <c r="L67" s="11">
        <f>_xlfn.XLOOKUP(total_table[[#This Row],[Customer_ID]],Customer_table[Customer_ID],Customer_table[Age],FALSE)</f>
        <v>37</v>
      </c>
      <c r="M67" s="8" t="str">
        <f>_xlfn.XLOOKUP(total_table[[#This Row],[Customer_ID]],Customer_table[Customer_ID],Customer_table[Gender],FALSE)</f>
        <v>Male</v>
      </c>
      <c r="N67" s="8" t="str">
        <f>_xlfn.XLOOKUP(total_table[[#This Row],[Customer_ID]],Customer_table[Customer_ID],Customer_table[City],FALSE)</f>
        <v>Palmerbury</v>
      </c>
      <c r="O67" s="8" t="str">
        <f>_xlfn.XLOOKUP(total_table[[#This Row],[Customer_ID]],Customer_table[Customer_ID],Customer_table[State],FALSE)</f>
        <v>Tennessee</v>
      </c>
      <c r="P67" s="8" t="str">
        <f>_xlfn.XLOOKUP(total_table[[#This Row],[Customer_ID]],Customer_table[Customer_ID],Customer_table[Country],FALSE)</f>
        <v>USA</v>
      </c>
      <c r="Q67" s="8" t="str">
        <f>_xlfn.XLOOKUP(total_table[[#This Row],[Product_ID]],Product_table[Product_ID],Product_table[Product_Name],FALSE)</f>
        <v>Stainless Steel Cookware Set</v>
      </c>
      <c r="R67" s="8" t="str">
        <f>_xlfn.XLOOKUP(total_table[[#This Row],[Product_ID]],Product_table[Product_ID],Product_table[Category],FALSE)</f>
        <v>Home</v>
      </c>
      <c r="S67" s="8" t="str">
        <f>_xlfn.XLOOKUP(total_table[[#This Row],[Product_ID]],Product_table[Product_ID],Product_table[Sub_Category],FALSE)</f>
        <v>Kitchen</v>
      </c>
      <c r="T67" s="8" t="str">
        <f>_xlfn.XLOOKUP(total_table[[#This Row],[Product_ID]],Product_table[Product_ID],Product_table[Brand],FALSE)</f>
        <v>Campbell Ltd</v>
      </c>
      <c r="U67" s="8">
        <f>_xlfn.XLOOKUP(total_table[[#This Row],[Product_ID]],Product_table[Product_ID],Product_table[Cost],FALSE)</f>
        <v>201.41</v>
      </c>
      <c r="V67" s="11">
        <f>_xlfn.XLOOKUP(total_table[[#This Row],[Product_ID]],Product_table[Product_ID],Product_table[Stock],FALSE)</f>
        <v>146</v>
      </c>
      <c r="W67" s="8" t="str">
        <f>_xlfn.XLOOKUP(total_table[[#This Row],[Store_ID]],Store_table[Store_ID],Store_table[Store_Name],FALSE)</f>
        <v>Holloway Ltd</v>
      </c>
      <c r="X67" s="8" t="str">
        <f>_xlfn.XLOOKUP(total_table[[#This Row],[Store_ID]],Store_table[Store_ID],Store_table[Region],FALSE)</f>
        <v>North</v>
      </c>
      <c r="Y67" s="8" t="str">
        <f>_xlfn.XLOOKUP(total_table[[#This Row],[Store_ID]],Store_table[Store_ID],Store_table[City],FALSE)</f>
        <v>Bensonhaven</v>
      </c>
      <c r="Z67" s="8" t="str">
        <f>_xlfn.XLOOKUP(total_table[[#This Row],[Store_ID]],Store_table[Store_ID],Store_table[Store_Type],FALSE)</f>
        <v>Flagship</v>
      </c>
    </row>
    <row r="68" spans="1:26" x14ac:dyDescent="0.35">
      <c r="A68" s="2" t="s">
        <v>1870</v>
      </c>
      <c r="B68" s="14">
        <v>45213</v>
      </c>
      <c r="C68" s="2" t="s">
        <v>845</v>
      </c>
      <c r="D68" s="2" t="s">
        <v>1680</v>
      </c>
      <c r="E68" s="2" t="s">
        <v>1739</v>
      </c>
      <c r="F68" s="11">
        <v>4</v>
      </c>
      <c r="G68" s="8">
        <v>814.25</v>
      </c>
      <c r="H68" s="8">
        <v>0.18</v>
      </c>
      <c r="I68" s="2" t="s">
        <v>1802</v>
      </c>
      <c r="J68" s="8">
        <v>3256.82</v>
      </c>
      <c r="K68" s="8" t="str">
        <f>_xlfn.XLOOKUP(total_table[[#This Row],[Customer_ID]],Customer_table[Customer_ID],Customer_table[Name],FALSE)</f>
        <v>Tyrone Olson</v>
      </c>
      <c r="L68" s="11">
        <f>_xlfn.XLOOKUP(total_table[[#This Row],[Customer_ID]],Customer_table[Customer_ID],Customer_table[Age],FALSE)</f>
        <v>45</v>
      </c>
      <c r="M68" s="8" t="str">
        <f>_xlfn.XLOOKUP(total_table[[#This Row],[Customer_ID]],Customer_table[Customer_ID],Customer_table[Gender],FALSE)</f>
        <v>Female</v>
      </c>
      <c r="N68" s="8" t="str">
        <f>_xlfn.XLOOKUP(total_table[[#This Row],[Customer_ID]],Customer_table[Customer_ID],Customer_table[City],FALSE)</f>
        <v>Emilytown</v>
      </c>
      <c r="O68" s="8" t="str">
        <f>_xlfn.XLOOKUP(total_table[[#This Row],[Customer_ID]],Customer_table[Customer_ID],Customer_table[State],FALSE)</f>
        <v>California</v>
      </c>
      <c r="P68" s="8" t="str">
        <f>_xlfn.XLOOKUP(total_table[[#This Row],[Customer_ID]],Customer_table[Customer_ID],Customer_table[Country],FALSE)</f>
        <v>USA</v>
      </c>
      <c r="Q68" s="8" t="str">
        <f>_xlfn.XLOOKUP(total_table[[#This Row],[Product_ID]],Product_table[Product_ID],Product_table[Product_Name],FALSE)</f>
        <v>WiFi Mesh Router</v>
      </c>
      <c r="R68" s="8" t="str">
        <f>_xlfn.XLOOKUP(total_table[[#This Row],[Product_ID]],Product_table[Product_ID],Product_table[Category],FALSE)</f>
        <v>Electronics</v>
      </c>
      <c r="S68" s="8" t="str">
        <f>_xlfn.XLOOKUP(total_table[[#This Row],[Product_ID]],Product_table[Product_ID],Product_table[Sub_Category],FALSE)</f>
        <v>Appliances</v>
      </c>
      <c r="T68" s="8" t="str">
        <f>_xlfn.XLOOKUP(total_table[[#This Row],[Product_ID]],Product_table[Product_ID],Product_table[Brand],FALSE)</f>
        <v>White, Reeves and Woods</v>
      </c>
      <c r="U68" s="8">
        <f>_xlfn.XLOOKUP(total_table[[#This Row],[Product_ID]],Product_table[Product_ID],Product_table[Cost],FALSE)</f>
        <v>480.9</v>
      </c>
      <c r="V68" s="11">
        <f>_xlfn.XLOOKUP(total_table[[#This Row],[Product_ID]],Product_table[Product_ID],Product_table[Stock],FALSE)</f>
        <v>104</v>
      </c>
      <c r="W68" s="8" t="str">
        <f>_xlfn.XLOOKUP(total_table[[#This Row],[Store_ID]],Store_table[Store_ID],Store_table[Store_Name],FALSE)</f>
        <v>Black-Horn</v>
      </c>
      <c r="X68" s="8" t="str">
        <f>_xlfn.XLOOKUP(total_table[[#This Row],[Store_ID]],Store_table[Store_ID],Store_table[Region],FALSE)</f>
        <v>South</v>
      </c>
      <c r="Y68" s="8" t="str">
        <f>_xlfn.XLOOKUP(total_table[[#This Row],[Store_ID]],Store_table[Store_ID],Store_table[City],FALSE)</f>
        <v>North Nancyview</v>
      </c>
      <c r="Z68" s="8" t="str">
        <f>_xlfn.XLOOKUP(total_table[[#This Row],[Store_ID]],Store_table[Store_ID],Store_table[Store_Type],FALSE)</f>
        <v>Outlet</v>
      </c>
    </row>
    <row r="69" spans="1:26" x14ac:dyDescent="0.35">
      <c r="A69" s="2" t="s">
        <v>1871</v>
      </c>
      <c r="B69" s="14">
        <v>45255</v>
      </c>
      <c r="C69" s="2" t="s">
        <v>1465</v>
      </c>
      <c r="D69" s="2" t="s">
        <v>1550</v>
      </c>
      <c r="E69" s="2" t="s">
        <v>1739</v>
      </c>
      <c r="F69" s="11">
        <v>1</v>
      </c>
      <c r="G69" s="8">
        <v>989.17</v>
      </c>
      <c r="H69" s="8">
        <v>0.2</v>
      </c>
      <c r="I69" s="2" t="s">
        <v>1804</v>
      </c>
      <c r="J69" s="8">
        <v>988.96999999999991</v>
      </c>
      <c r="K69" s="8" t="str">
        <f>_xlfn.XLOOKUP(total_table[[#This Row],[Customer_ID]],Customer_table[Customer_ID],Customer_table[Name],FALSE)</f>
        <v>Sarah Smith</v>
      </c>
      <c r="L69" s="11">
        <f>_xlfn.XLOOKUP(total_table[[#This Row],[Customer_ID]],Customer_table[Customer_ID],Customer_table[Age],FALSE)</f>
        <v>48</v>
      </c>
      <c r="M69" s="8" t="str">
        <f>_xlfn.XLOOKUP(total_table[[#This Row],[Customer_ID]],Customer_table[Customer_ID],Customer_table[Gender],FALSE)</f>
        <v>Male</v>
      </c>
      <c r="N69" s="8" t="str">
        <f>_xlfn.XLOOKUP(total_table[[#This Row],[Customer_ID]],Customer_table[Customer_ID],Customer_table[City],FALSE)</f>
        <v>East Rodney</v>
      </c>
      <c r="O69" s="8" t="str">
        <f>_xlfn.XLOOKUP(total_table[[#This Row],[Customer_ID]],Customer_table[Customer_ID],Customer_table[State],FALSE)</f>
        <v>Nevada</v>
      </c>
      <c r="P69" s="8" t="str">
        <f>_xlfn.XLOOKUP(total_table[[#This Row],[Customer_ID]],Customer_table[Customer_ID],Customer_table[Country],FALSE)</f>
        <v>USA</v>
      </c>
      <c r="Q69" s="8" t="str">
        <f>_xlfn.XLOOKUP(total_table[[#This Row],[Product_ID]],Product_table[Product_ID],Product_table[Product_Name],FALSE)</f>
        <v>Hair Strengthening Shampoo</v>
      </c>
      <c r="R69" s="8" t="str">
        <f>_xlfn.XLOOKUP(total_table[[#This Row],[Product_ID]],Product_table[Product_ID],Product_table[Category],FALSE)</f>
        <v>Beauty</v>
      </c>
      <c r="S69" s="8" t="str">
        <f>_xlfn.XLOOKUP(total_table[[#This Row],[Product_ID]],Product_table[Product_ID],Product_table[Sub_Category],FALSE)</f>
        <v>Haircare</v>
      </c>
      <c r="T69" s="8" t="str">
        <f>_xlfn.XLOOKUP(total_table[[#This Row],[Product_ID]],Product_table[Product_ID],Product_table[Brand],FALSE)</f>
        <v>Rice LLC</v>
      </c>
      <c r="U69" s="8">
        <f>_xlfn.XLOOKUP(total_table[[#This Row],[Product_ID]],Product_table[Product_ID],Product_table[Cost],FALSE)</f>
        <v>115.82</v>
      </c>
      <c r="V69" s="11">
        <f>_xlfn.XLOOKUP(total_table[[#This Row],[Product_ID]],Product_table[Product_ID],Product_table[Stock],FALSE)</f>
        <v>460</v>
      </c>
      <c r="W69" s="8" t="str">
        <f>_xlfn.XLOOKUP(total_table[[#This Row],[Store_ID]],Store_table[Store_ID],Store_table[Store_Name],FALSE)</f>
        <v>Black-Horn</v>
      </c>
      <c r="X69" s="8" t="str">
        <f>_xlfn.XLOOKUP(total_table[[#This Row],[Store_ID]],Store_table[Store_ID],Store_table[Region],FALSE)</f>
        <v>South</v>
      </c>
      <c r="Y69" s="8" t="str">
        <f>_xlfn.XLOOKUP(total_table[[#This Row],[Store_ID]],Store_table[Store_ID],Store_table[City],FALSE)</f>
        <v>North Nancyview</v>
      </c>
      <c r="Z69" s="8" t="str">
        <f>_xlfn.XLOOKUP(total_table[[#This Row],[Store_ID]],Store_table[Store_ID],Store_table[Store_Type],FALSE)</f>
        <v>Outlet</v>
      </c>
    </row>
    <row r="70" spans="1:26" x14ac:dyDescent="0.35">
      <c r="A70" s="2" t="s">
        <v>1872</v>
      </c>
      <c r="B70" s="14">
        <v>45270</v>
      </c>
      <c r="C70" s="2" t="s">
        <v>1145</v>
      </c>
      <c r="D70" s="2" t="s">
        <v>1670</v>
      </c>
      <c r="E70" s="2" t="s">
        <v>1767</v>
      </c>
      <c r="F70" s="11">
        <v>4</v>
      </c>
      <c r="G70" s="8">
        <v>62.48</v>
      </c>
      <c r="H70" s="8">
        <v>0.18</v>
      </c>
      <c r="I70" s="2" t="s">
        <v>1802</v>
      </c>
      <c r="J70" s="8">
        <v>249.73999999999998</v>
      </c>
      <c r="K70" s="8" t="str">
        <f>_xlfn.XLOOKUP(total_table[[#This Row],[Customer_ID]],Customer_table[Customer_ID],Customer_table[Name],FALSE)</f>
        <v>Jacqueline Anthony</v>
      </c>
      <c r="L70" s="11">
        <f>_xlfn.XLOOKUP(total_table[[#This Row],[Customer_ID]],Customer_table[Customer_ID],Customer_table[Age],FALSE)</f>
        <v>28</v>
      </c>
      <c r="M70" s="8" t="str">
        <f>_xlfn.XLOOKUP(total_table[[#This Row],[Customer_ID]],Customer_table[Customer_ID],Customer_table[Gender],FALSE)</f>
        <v>Male</v>
      </c>
      <c r="N70" s="8" t="str">
        <f>_xlfn.XLOOKUP(total_table[[#This Row],[Customer_ID]],Customer_table[Customer_ID],Customer_table[City],FALSE)</f>
        <v>Vincentside</v>
      </c>
      <c r="O70" s="8" t="str">
        <f>_xlfn.XLOOKUP(total_table[[#This Row],[Customer_ID]],Customer_table[Customer_ID],Customer_table[State],FALSE)</f>
        <v>Ohio</v>
      </c>
      <c r="P70" s="8" t="str">
        <f>_xlfn.XLOOKUP(total_table[[#This Row],[Customer_ID]],Customer_table[Customer_ID],Customer_table[Country],FALSE)</f>
        <v>USA</v>
      </c>
      <c r="Q70" s="8" t="str">
        <f>_xlfn.XLOOKUP(total_table[[#This Row],[Product_ID]],Product_table[Product_ID],Product_table[Product_Name],FALSE)</f>
        <v>Professional Jump Rope</v>
      </c>
      <c r="R70" s="8" t="str">
        <f>_xlfn.XLOOKUP(total_table[[#This Row],[Product_ID]],Product_table[Product_ID],Product_table[Category],FALSE)</f>
        <v>Sports</v>
      </c>
      <c r="S70" s="8" t="str">
        <f>_xlfn.XLOOKUP(total_table[[#This Row],[Product_ID]],Product_table[Product_ID],Product_table[Sub_Category],FALSE)</f>
        <v>Fitness</v>
      </c>
      <c r="T70" s="8" t="str">
        <f>_xlfn.XLOOKUP(total_table[[#This Row],[Product_ID]],Product_table[Product_ID],Product_table[Brand],FALSE)</f>
        <v>Davis PLC</v>
      </c>
      <c r="U70" s="8">
        <f>_xlfn.XLOOKUP(total_table[[#This Row],[Product_ID]],Product_table[Product_ID],Product_table[Cost],FALSE)</f>
        <v>477.61</v>
      </c>
      <c r="V70" s="11">
        <f>_xlfn.XLOOKUP(total_table[[#This Row],[Product_ID]],Product_table[Product_ID],Product_table[Stock],FALSE)</f>
        <v>300</v>
      </c>
      <c r="W70" s="8" t="str">
        <f>_xlfn.XLOOKUP(total_table[[#This Row],[Store_ID]],Store_table[Store_ID],Store_table[Store_Name],FALSE)</f>
        <v>Hill, Wagner and Ballard</v>
      </c>
      <c r="X70" s="8" t="str">
        <f>_xlfn.XLOOKUP(total_table[[#This Row],[Store_ID]],Store_table[Store_ID],Store_table[Region],FALSE)</f>
        <v>East</v>
      </c>
      <c r="Y70" s="8" t="str">
        <f>_xlfn.XLOOKUP(total_table[[#This Row],[Store_ID]],Store_table[Store_ID],Store_table[City],FALSE)</f>
        <v>East Davidville</v>
      </c>
      <c r="Z70" s="8" t="str">
        <f>_xlfn.XLOOKUP(total_table[[#This Row],[Store_ID]],Store_table[Store_ID],Store_table[Store_Type],FALSE)</f>
        <v>Online</v>
      </c>
    </row>
    <row r="71" spans="1:26" x14ac:dyDescent="0.35">
      <c r="A71" s="2" t="s">
        <v>1873</v>
      </c>
      <c r="B71" s="14">
        <v>45897</v>
      </c>
      <c r="C71" s="2" t="s">
        <v>1292</v>
      </c>
      <c r="D71" s="2" t="s">
        <v>1552</v>
      </c>
      <c r="E71" s="2" t="s">
        <v>1782</v>
      </c>
      <c r="F71" s="11">
        <v>4</v>
      </c>
      <c r="G71" s="8">
        <v>561.24</v>
      </c>
      <c r="H71" s="8">
        <v>0.24</v>
      </c>
      <c r="I71" s="2" t="s">
        <v>1802</v>
      </c>
      <c r="J71" s="8">
        <v>2244.7200000000003</v>
      </c>
      <c r="K71" s="8" t="str">
        <f>_xlfn.XLOOKUP(total_table[[#This Row],[Customer_ID]],Customer_table[Customer_ID],Customer_table[Name],FALSE)</f>
        <v>Rebecca Baker</v>
      </c>
      <c r="L71" s="11">
        <f>_xlfn.XLOOKUP(total_table[[#This Row],[Customer_ID]],Customer_table[Customer_ID],Customer_table[Age],FALSE)</f>
        <v>35</v>
      </c>
      <c r="M71" s="8" t="str">
        <f>_xlfn.XLOOKUP(total_table[[#This Row],[Customer_ID]],Customer_table[Customer_ID],Customer_table[Gender],FALSE)</f>
        <v>Male</v>
      </c>
      <c r="N71" s="8" t="str">
        <f>_xlfn.XLOOKUP(total_table[[#This Row],[Customer_ID]],Customer_table[Customer_ID],Customer_table[City],FALSE)</f>
        <v>New Katherine</v>
      </c>
      <c r="O71" s="8" t="str">
        <f>_xlfn.XLOOKUP(total_table[[#This Row],[Customer_ID]],Customer_table[Customer_ID],Customer_table[State],FALSE)</f>
        <v>Kansas</v>
      </c>
      <c r="P71" s="8" t="str">
        <f>_xlfn.XLOOKUP(total_table[[#This Row],[Customer_ID]],Customer_table[Customer_ID],Customer_table[Country],FALSE)</f>
        <v>USA</v>
      </c>
      <c r="Q71" s="8" t="str">
        <f>_xlfn.XLOOKUP(total_table[[#This Row],[Product_ID]],Product_table[Product_ID],Product_table[Product_Name],FALSE)</f>
        <v>USB-C Fast Charger</v>
      </c>
      <c r="R71" s="8" t="str">
        <f>_xlfn.XLOOKUP(total_table[[#This Row],[Product_ID]],Product_table[Product_ID],Product_table[Category],FALSE)</f>
        <v>Electronics</v>
      </c>
      <c r="S71" s="8" t="str">
        <f>_xlfn.XLOOKUP(total_table[[#This Row],[Product_ID]],Product_table[Product_ID],Product_table[Sub_Category],FALSE)</f>
        <v>Accessories</v>
      </c>
      <c r="T71" s="8" t="str">
        <f>_xlfn.XLOOKUP(total_table[[#This Row],[Product_ID]],Product_table[Product_ID],Product_table[Brand],FALSE)</f>
        <v>Dawson-Perkins</v>
      </c>
      <c r="U71" s="8">
        <f>_xlfn.XLOOKUP(total_table[[#This Row],[Product_ID]],Product_table[Product_ID],Product_table[Cost],FALSE)</f>
        <v>242.23</v>
      </c>
      <c r="V71" s="11">
        <f>_xlfn.XLOOKUP(total_table[[#This Row],[Product_ID]],Product_table[Product_ID],Product_table[Stock],FALSE)</f>
        <v>453</v>
      </c>
      <c r="W71" s="8" t="str">
        <f>_xlfn.XLOOKUP(total_table[[#This Row],[Store_ID]],Store_table[Store_ID],Store_table[Store_Name],FALSE)</f>
        <v>Frederick-Wright</v>
      </c>
      <c r="X71" s="8" t="str">
        <f>_xlfn.XLOOKUP(total_table[[#This Row],[Store_ID]],Store_table[Store_ID],Store_table[Region],FALSE)</f>
        <v>West</v>
      </c>
      <c r="Y71" s="8" t="str">
        <f>_xlfn.XLOOKUP(total_table[[#This Row],[Store_ID]],Store_table[Store_ID],Store_table[City],FALSE)</f>
        <v>New Jimmymouth</v>
      </c>
      <c r="Z71" s="8" t="str">
        <f>_xlfn.XLOOKUP(total_table[[#This Row],[Store_ID]],Store_table[Store_ID],Store_table[Store_Type],FALSE)</f>
        <v>Flagship</v>
      </c>
    </row>
    <row r="72" spans="1:26" x14ac:dyDescent="0.35">
      <c r="A72" s="2" t="s">
        <v>1874</v>
      </c>
      <c r="B72" s="14">
        <v>45849</v>
      </c>
      <c r="C72" s="2" t="s">
        <v>210</v>
      </c>
      <c r="D72" s="2" t="s">
        <v>1646</v>
      </c>
      <c r="E72" s="2" t="s">
        <v>1751</v>
      </c>
      <c r="F72" s="11">
        <v>3</v>
      </c>
      <c r="G72" s="8">
        <v>92.24</v>
      </c>
      <c r="H72" s="8">
        <v>0.28000000000000003</v>
      </c>
      <c r="I72" s="2" t="s">
        <v>1807</v>
      </c>
      <c r="J72" s="8">
        <v>276.44</v>
      </c>
      <c r="K72" s="8" t="str">
        <f>_xlfn.XLOOKUP(total_table[[#This Row],[Customer_ID]],Customer_table[Customer_ID],Customer_table[Name],FALSE)</f>
        <v>Cheryl Copeland</v>
      </c>
      <c r="L72" s="11">
        <f>_xlfn.XLOOKUP(total_table[[#This Row],[Customer_ID]],Customer_table[Customer_ID],Customer_table[Age],FALSE)</f>
        <v>51</v>
      </c>
      <c r="M72" s="8" t="str">
        <f>_xlfn.XLOOKUP(total_table[[#This Row],[Customer_ID]],Customer_table[Customer_ID],Customer_table[Gender],FALSE)</f>
        <v>Male</v>
      </c>
      <c r="N72" s="8" t="str">
        <f>_xlfn.XLOOKUP(total_table[[#This Row],[Customer_ID]],Customer_table[Customer_ID],Customer_table[City],FALSE)</f>
        <v>Snowmouth</v>
      </c>
      <c r="O72" s="8" t="str">
        <f>_xlfn.XLOOKUP(total_table[[#This Row],[Customer_ID]],Customer_table[Customer_ID],Customer_table[State],FALSE)</f>
        <v>Maryland</v>
      </c>
      <c r="P72" s="8" t="str">
        <f>_xlfn.XLOOKUP(total_table[[#This Row],[Customer_ID]],Customer_table[Customer_ID],Customer_table[Country],FALSE)</f>
        <v>USA</v>
      </c>
      <c r="Q72" s="8" t="str">
        <f>_xlfn.XLOOKUP(total_table[[#This Row],[Product_ID]],Product_table[Product_ID],Product_table[Product_Name],FALSE)</f>
        <v>Luxury Perfume Spray</v>
      </c>
      <c r="R72" s="8" t="str">
        <f>_xlfn.XLOOKUP(total_table[[#This Row],[Product_ID]],Product_table[Product_ID],Product_table[Category],FALSE)</f>
        <v>Beauty</v>
      </c>
      <c r="S72" s="8" t="str">
        <f>_xlfn.XLOOKUP(total_table[[#This Row],[Product_ID]],Product_table[Product_ID],Product_table[Sub_Category],FALSE)</f>
        <v>Fragrance</v>
      </c>
      <c r="T72" s="8" t="str">
        <f>_xlfn.XLOOKUP(total_table[[#This Row],[Product_ID]],Product_table[Product_ID],Product_table[Brand],FALSE)</f>
        <v>Gibson, Green and Lopez</v>
      </c>
      <c r="U72" s="8">
        <f>_xlfn.XLOOKUP(total_table[[#This Row],[Product_ID]],Product_table[Product_ID],Product_table[Cost],FALSE)</f>
        <v>482.75</v>
      </c>
      <c r="V72" s="11">
        <f>_xlfn.XLOOKUP(total_table[[#This Row],[Product_ID]],Product_table[Product_ID],Product_table[Stock],FALSE)</f>
        <v>444</v>
      </c>
      <c r="W72" s="8" t="str">
        <f>_xlfn.XLOOKUP(total_table[[#This Row],[Store_ID]],Store_table[Store_ID],Store_table[Store_Name],FALSE)</f>
        <v>Gray Ltd</v>
      </c>
      <c r="X72" s="8" t="str">
        <f>_xlfn.XLOOKUP(total_table[[#This Row],[Store_ID]],Store_table[Store_ID],Store_table[Region],FALSE)</f>
        <v>North</v>
      </c>
      <c r="Y72" s="8" t="str">
        <f>_xlfn.XLOOKUP(total_table[[#This Row],[Store_ID]],Store_table[Store_ID],Store_table[City],FALSE)</f>
        <v>New Michaelchester</v>
      </c>
      <c r="Z72" s="8" t="str">
        <f>_xlfn.XLOOKUP(total_table[[#This Row],[Store_ID]],Store_table[Store_ID],Store_table[Store_Type],FALSE)</f>
        <v>Outlet</v>
      </c>
    </row>
    <row r="73" spans="1:26" x14ac:dyDescent="0.35">
      <c r="A73" s="2" t="s">
        <v>1875</v>
      </c>
      <c r="B73" s="14">
        <v>45889</v>
      </c>
      <c r="C73" s="2" t="s">
        <v>549</v>
      </c>
      <c r="D73" s="2" t="s">
        <v>1670</v>
      </c>
      <c r="E73" s="2" t="s">
        <v>1735</v>
      </c>
      <c r="F73" s="11">
        <v>2</v>
      </c>
      <c r="G73" s="8">
        <v>668.3</v>
      </c>
      <c r="H73" s="8">
        <v>7.0000000000000007E-2</v>
      </c>
      <c r="I73" s="2" t="s">
        <v>1802</v>
      </c>
      <c r="J73" s="8">
        <v>1336.53</v>
      </c>
      <c r="K73" s="8" t="str">
        <f>_xlfn.XLOOKUP(total_table[[#This Row],[Customer_ID]],Customer_table[Customer_ID],Customer_table[Name],FALSE)</f>
        <v>Daniel Contreras</v>
      </c>
      <c r="L73" s="11">
        <f>_xlfn.XLOOKUP(total_table[[#This Row],[Customer_ID]],Customer_table[Customer_ID],Customer_table[Age],FALSE)</f>
        <v>36</v>
      </c>
      <c r="M73" s="8" t="str">
        <f>_xlfn.XLOOKUP(total_table[[#This Row],[Customer_ID]],Customer_table[Customer_ID],Customer_table[Gender],FALSE)</f>
        <v>Female</v>
      </c>
      <c r="N73" s="8" t="str">
        <f>_xlfn.XLOOKUP(total_table[[#This Row],[Customer_ID]],Customer_table[Customer_ID],Customer_table[City],FALSE)</f>
        <v>Robertview</v>
      </c>
      <c r="O73" s="8" t="str">
        <f>_xlfn.XLOOKUP(total_table[[#This Row],[Customer_ID]],Customer_table[Customer_ID],Customer_table[State],FALSE)</f>
        <v>Florida</v>
      </c>
      <c r="P73" s="8" t="str">
        <f>_xlfn.XLOOKUP(total_table[[#This Row],[Customer_ID]],Customer_table[Customer_ID],Customer_table[Country],FALSE)</f>
        <v>USA</v>
      </c>
      <c r="Q73" s="8" t="str">
        <f>_xlfn.XLOOKUP(total_table[[#This Row],[Product_ID]],Product_table[Product_ID],Product_table[Product_Name],FALSE)</f>
        <v>Professional Jump Rope</v>
      </c>
      <c r="R73" s="8" t="str">
        <f>_xlfn.XLOOKUP(total_table[[#This Row],[Product_ID]],Product_table[Product_ID],Product_table[Category],FALSE)</f>
        <v>Sports</v>
      </c>
      <c r="S73" s="8" t="str">
        <f>_xlfn.XLOOKUP(total_table[[#This Row],[Product_ID]],Product_table[Product_ID],Product_table[Sub_Category],FALSE)</f>
        <v>Fitness</v>
      </c>
      <c r="T73" s="8" t="str">
        <f>_xlfn.XLOOKUP(total_table[[#This Row],[Product_ID]],Product_table[Product_ID],Product_table[Brand],FALSE)</f>
        <v>Davis PLC</v>
      </c>
      <c r="U73" s="8">
        <f>_xlfn.XLOOKUP(total_table[[#This Row],[Product_ID]],Product_table[Product_ID],Product_table[Cost],FALSE)</f>
        <v>477.61</v>
      </c>
      <c r="V73" s="11">
        <f>_xlfn.XLOOKUP(total_table[[#This Row],[Product_ID]],Product_table[Product_ID],Product_table[Stock],FALSE)</f>
        <v>300</v>
      </c>
      <c r="W73" s="8" t="str">
        <f>_xlfn.XLOOKUP(total_table[[#This Row],[Store_ID]],Store_table[Store_ID],Store_table[Store_Name],FALSE)</f>
        <v>Martinez, Adkins and Johnson</v>
      </c>
      <c r="X73" s="8" t="str">
        <f>_xlfn.XLOOKUP(total_table[[#This Row],[Store_ID]],Store_table[Store_ID],Store_table[Region],FALSE)</f>
        <v>North</v>
      </c>
      <c r="Y73" s="8" t="str">
        <f>_xlfn.XLOOKUP(total_table[[#This Row],[Store_ID]],Store_table[Store_ID],Store_table[City],FALSE)</f>
        <v>Danielmouth</v>
      </c>
      <c r="Z73" s="8" t="str">
        <f>_xlfn.XLOOKUP(total_table[[#This Row],[Store_ID]],Store_table[Store_ID],Store_table[Store_Type],FALSE)</f>
        <v>Flagship</v>
      </c>
    </row>
    <row r="74" spans="1:26" x14ac:dyDescent="0.35">
      <c r="A74" s="2" t="s">
        <v>1876</v>
      </c>
      <c r="B74" s="14">
        <v>45533</v>
      </c>
      <c r="C74" s="2" t="s">
        <v>1253</v>
      </c>
      <c r="D74" s="2" t="s">
        <v>1602</v>
      </c>
      <c r="E74" s="2" t="s">
        <v>1751</v>
      </c>
      <c r="F74" s="11">
        <v>1</v>
      </c>
      <c r="G74" s="8">
        <v>553.82000000000005</v>
      </c>
      <c r="H74" s="8">
        <v>0.09</v>
      </c>
      <c r="I74" s="2" t="s">
        <v>1802</v>
      </c>
      <c r="J74" s="8">
        <v>553.73</v>
      </c>
      <c r="K74" s="8" t="str">
        <f>_xlfn.XLOOKUP(total_table[[#This Row],[Customer_ID]],Customer_table[Customer_ID],Customer_table[Name],FALSE)</f>
        <v>Sarah Smith</v>
      </c>
      <c r="L74" s="11">
        <f>_xlfn.XLOOKUP(total_table[[#This Row],[Customer_ID]],Customer_table[Customer_ID],Customer_table[Age],FALSE)</f>
        <v>55</v>
      </c>
      <c r="M74" s="8" t="str">
        <f>_xlfn.XLOOKUP(total_table[[#This Row],[Customer_ID]],Customer_table[Customer_ID],Customer_table[Gender],FALSE)</f>
        <v>Male</v>
      </c>
      <c r="N74" s="8" t="str">
        <f>_xlfn.XLOOKUP(total_table[[#This Row],[Customer_ID]],Customer_table[Customer_ID],Customer_table[City],FALSE)</f>
        <v>Kathleenport</v>
      </c>
      <c r="O74" s="8" t="str">
        <f>_xlfn.XLOOKUP(total_table[[#This Row],[Customer_ID]],Customer_table[Customer_ID],Customer_table[State],FALSE)</f>
        <v>Wyoming</v>
      </c>
      <c r="P74" s="8" t="str">
        <f>_xlfn.XLOOKUP(total_table[[#This Row],[Customer_ID]],Customer_table[Customer_ID],Customer_table[Country],FALSE)</f>
        <v>USA</v>
      </c>
      <c r="Q74" s="8" t="str">
        <f>_xlfn.XLOOKUP(total_table[[#This Row],[Product_ID]],Product_table[Product_ID],Product_table[Product_Name],FALSE)</f>
        <v>Sports Water Hydration Pack</v>
      </c>
      <c r="R74" s="8" t="str">
        <f>_xlfn.XLOOKUP(total_table[[#This Row],[Product_ID]],Product_table[Product_ID],Product_table[Category],FALSE)</f>
        <v>Sports</v>
      </c>
      <c r="S74" s="8" t="str">
        <f>_xlfn.XLOOKUP(total_table[[#This Row],[Product_ID]],Product_table[Product_ID],Product_table[Sub_Category],FALSE)</f>
        <v>Outdoor</v>
      </c>
      <c r="T74" s="8" t="str">
        <f>_xlfn.XLOOKUP(total_table[[#This Row],[Product_ID]],Product_table[Product_ID],Product_table[Brand],FALSE)</f>
        <v>Sims-Smith</v>
      </c>
      <c r="U74" s="8">
        <f>_xlfn.XLOOKUP(total_table[[#This Row],[Product_ID]],Product_table[Product_ID],Product_table[Cost],FALSE)</f>
        <v>135.61000000000001</v>
      </c>
      <c r="V74" s="11">
        <f>_xlfn.XLOOKUP(total_table[[#This Row],[Product_ID]],Product_table[Product_ID],Product_table[Stock],FALSE)</f>
        <v>394</v>
      </c>
      <c r="W74" s="8" t="str">
        <f>_xlfn.XLOOKUP(total_table[[#This Row],[Store_ID]],Store_table[Store_ID],Store_table[Store_Name],FALSE)</f>
        <v>Gray Ltd</v>
      </c>
      <c r="X74" s="8" t="str">
        <f>_xlfn.XLOOKUP(total_table[[#This Row],[Store_ID]],Store_table[Store_ID],Store_table[Region],FALSE)</f>
        <v>North</v>
      </c>
      <c r="Y74" s="8" t="str">
        <f>_xlfn.XLOOKUP(total_table[[#This Row],[Store_ID]],Store_table[Store_ID],Store_table[City],FALSE)</f>
        <v>New Michaelchester</v>
      </c>
      <c r="Z74" s="8" t="str">
        <f>_xlfn.XLOOKUP(total_table[[#This Row],[Store_ID]],Store_table[Store_ID],Store_table[Store_Type],FALSE)</f>
        <v>Outlet</v>
      </c>
    </row>
    <row r="75" spans="1:26" x14ac:dyDescent="0.35">
      <c r="A75" s="2" t="s">
        <v>1877</v>
      </c>
      <c r="B75" s="14">
        <v>45626</v>
      </c>
      <c r="C75" s="2" t="s">
        <v>141</v>
      </c>
      <c r="D75" s="2" t="s">
        <v>1616</v>
      </c>
      <c r="E75" s="2" t="s">
        <v>1770</v>
      </c>
      <c r="F75" s="11">
        <v>2</v>
      </c>
      <c r="G75" s="8">
        <v>556.42999999999995</v>
      </c>
      <c r="H75" s="8">
        <v>0.13</v>
      </c>
      <c r="I75" s="2" t="s">
        <v>1802</v>
      </c>
      <c r="J75" s="8">
        <v>1112.7299999999998</v>
      </c>
      <c r="K75" s="8" t="str">
        <f>_xlfn.XLOOKUP(total_table[[#This Row],[Customer_ID]],Customer_table[Customer_ID],Customer_table[Name],FALSE)</f>
        <v>Christopher Carter</v>
      </c>
      <c r="L75" s="11">
        <f>_xlfn.XLOOKUP(total_table[[#This Row],[Customer_ID]],Customer_table[Customer_ID],Customer_table[Age],FALSE)</f>
        <v>27</v>
      </c>
      <c r="M75" s="8" t="str">
        <f>_xlfn.XLOOKUP(total_table[[#This Row],[Customer_ID]],Customer_table[Customer_ID],Customer_table[Gender],FALSE)</f>
        <v>Female</v>
      </c>
      <c r="N75" s="8" t="str">
        <f>_xlfn.XLOOKUP(total_table[[#This Row],[Customer_ID]],Customer_table[Customer_ID],Customer_table[City],FALSE)</f>
        <v>Brendastad</v>
      </c>
      <c r="O75" s="8" t="str">
        <f>_xlfn.XLOOKUP(total_table[[#This Row],[Customer_ID]],Customer_table[Customer_ID],Customer_table[State],FALSE)</f>
        <v>South Dakota</v>
      </c>
      <c r="P75" s="8" t="str">
        <f>_xlfn.XLOOKUP(total_table[[#This Row],[Customer_ID]],Customer_table[Customer_ID],Customer_table[Country],FALSE)</f>
        <v>USA</v>
      </c>
      <c r="Q75" s="8" t="str">
        <f>_xlfn.XLOOKUP(total_table[[#This Row],[Product_ID]],Product_table[Product_ID],Product_table[Product_Name],FALSE)</f>
        <v>High-Grip Football</v>
      </c>
      <c r="R75" s="8" t="str">
        <f>_xlfn.XLOOKUP(total_table[[#This Row],[Product_ID]],Product_table[Product_ID],Product_table[Category],FALSE)</f>
        <v>Sports</v>
      </c>
      <c r="S75" s="8" t="str">
        <f>_xlfn.XLOOKUP(total_table[[#This Row],[Product_ID]],Product_table[Product_ID],Product_table[Sub_Category],FALSE)</f>
        <v>Team Sports</v>
      </c>
      <c r="T75" s="8" t="str">
        <f>_xlfn.XLOOKUP(total_table[[#This Row],[Product_ID]],Product_table[Product_ID],Product_table[Brand],FALSE)</f>
        <v>Bridges, Banks and Cummings</v>
      </c>
      <c r="U75" s="8">
        <f>_xlfn.XLOOKUP(total_table[[#This Row],[Product_ID]],Product_table[Product_ID],Product_table[Cost],FALSE)</f>
        <v>318.91000000000003</v>
      </c>
      <c r="V75" s="11">
        <f>_xlfn.XLOOKUP(total_table[[#This Row],[Product_ID]],Product_table[Product_ID],Product_table[Stock],FALSE)</f>
        <v>114</v>
      </c>
      <c r="W75" s="8" t="str">
        <f>_xlfn.XLOOKUP(total_table[[#This Row],[Store_ID]],Store_table[Store_ID],Store_table[Store_Name],FALSE)</f>
        <v>Aguirre-Keller</v>
      </c>
      <c r="X75" s="8" t="str">
        <f>_xlfn.XLOOKUP(total_table[[#This Row],[Store_ID]],Store_table[Store_ID],Store_table[Region],FALSE)</f>
        <v>South</v>
      </c>
      <c r="Y75" s="8" t="str">
        <f>_xlfn.XLOOKUP(total_table[[#This Row],[Store_ID]],Store_table[Store_ID],Store_table[City],FALSE)</f>
        <v>Lake Michael</v>
      </c>
      <c r="Z75" s="8" t="str">
        <f>_xlfn.XLOOKUP(total_table[[#This Row],[Store_ID]],Store_table[Store_ID],Store_table[Store_Type],FALSE)</f>
        <v>Online</v>
      </c>
    </row>
    <row r="76" spans="1:26" x14ac:dyDescent="0.35">
      <c r="A76" s="2" t="s">
        <v>1878</v>
      </c>
      <c r="B76" s="14">
        <v>45942</v>
      </c>
      <c r="C76" s="2" t="s">
        <v>856</v>
      </c>
      <c r="D76" s="2" t="s">
        <v>1566</v>
      </c>
      <c r="E76" s="2" t="s">
        <v>1760</v>
      </c>
      <c r="F76" s="11">
        <v>1</v>
      </c>
      <c r="G76" s="8">
        <v>184.98</v>
      </c>
      <c r="H76" s="8">
        <v>0.1</v>
      </c>
      <c r="I76" s="2" t="s">
        <v>1807</v>
      </c>
      <c r="J76" s="8">
        <v>184.88</v>
      </c>
      <c r="K76" s="8" t="str">
        <f>_xlfn.XLOOKUP(total_table[[#This Row],[Customer_ID]],Customer_table[Customer_ID],Customer_table[Name],FALSE)</f>
        <v>Samantha Robinson</v>
      </c>
      <c r="L76" s="11">
        <f>_xlfn.XLOOKUP(total_table[[#This Row],[Customer_ID]],Customer_table[Customer_ID],Customer_table[Age],FALSE)</f>
        <v>23</v>
      </c>
      <c r="M76" s="8" t="str">
        <f>_xlfn.XLOOKUP(total_table[[#This Row],[Customer_ID]],Customer_table[Customer_ID],Customer_table[Gender],FALSE)</f>
        <v>Male</v>
      </c>
      <c r="N76" s="8" t="str">
        <f>_xlfn.XLOOKUP(total_table[[#This Row],[Customer_ID]],Customer_table[Customer_ID],Customer_table[City],FALSE)</f>
        <v>North Roy</v>
      </c>
      <c r="O76" s="8" t="str">
        <f>_xlfn.XLOOKUP(total_table[[#This Row],[Customer_ID]],Customer_table[Customer_ID],Customer_table[State],FALSE)</f>
        <v>Mississippi</v>
      </c>
      <c r="P76" s="8" t="str">
        <f>_xlfn.XLOOKUP(total_table[[#This Row],[Customer_ID]],Customer_table[Customer_ID],Customer_table[Country],FALSE)</f>
        <v>USA</v>
      </c>
      <c r="Q76" s="8" t="str">
        <f>_xlfn.XLOOKUP(total_table[[#This Row],[Product_ID]],Product_table[Product_ID],Product_table[Product_Name],FALSE)</f>
        <v>Outdoor Sports Water Bottle</v>
      </c>
      <c r="R76" s="8" t="str">
        <f>_xlfn.XLOOKUP(total_table[[#This Row],[Product_ID]],Product_table[Product_ID],Product_table[Category],FALSE)</f>
        <v>Sports</v>
      </c>
      <c r="S76" s="8" t="str">
        <f>_xlfn.XLOOKUP(total_table[[#This Row],[Product_ID]],Product_table[Product_ID],Product_table[Sub_Category],FALSE)</f>
        <v>Accessories</v>
      </c>
      <c r="T76" s="8" t="str">
        <f>_xlfn.XLOOKUP(total_table[[#This Row],[Product_ID]],Product_table[Product_ID],Product_table[Brand],FALSE)</f>
        <v>Soto-Ellis</v>
      </c>
      <c r="U76" s="8">
        <f>_xlfn.XLOOKUP(total_table[[#This Row],[Product_ID]],Product_table[Product_ID],Product_table[Cost],FALSE)</f>
        <v>131.51</v>
      </c>
      <c r="V76" s="11">
        <f>_xlfn.XLOOKUP(total_table[[#This Row],[Product_ID]],Product_table[Product_ID],Product_table[Stock],FALSE)</f>
        <v>273.49484536082474</v>
      </c>
      <c r="W76" s="8" t="str">
        <f>_xlfn.XLOOKUP(total_table[[#This Row],[Store_ID]],Store_table[Store_ID],Store_table[Store_Name],FALSE)</f>
        <v>Bean, Jones and Park</v>
      </c>
      <c r="X76" s="8" t="str">
        <f>_xlfn.XLOOKUP(total_table[[#This Row],[Store_ID]],Store_table[Store_ID],Store_table[Region],FALSE)</f>
        <v>West</v>
      </c>
      <c r="Y76" s="8" t="str">
        <f>_xlfn.XLOOKUP(total_table[[#This Row],[Store_ID]],Store_table[Store_ID],Store_table[City],FALSE)</f>
        <v>Thompsonborough</v>
      </c>
      <c r="Z76" s="8" t="str">
        <f>_xlfn.XLOOKUP(total_table[[#This Row],[Store_ID]],Store_table[Store_ID],Store_table[Store_Type],FALSE)</f>
        <v>Online</v>
      </c>
    </row>
    <row r="77" spans="1:26" x14ac:dyDescent="0.35">
      <c r="A77" s="2" t="s">
        <v>1879</v>
      </c>
      <c r="B77" s="14">
        <v>45500</v>
      </c>
      <c r="C77" s="2" t="s">
        <v>135</v>
      </c>
      <c r="D77" s="2" t="s">
        <v>1720</v>
      </c>
      <c r="E77" s="2" t="s">
        <v>1772</v>
      </c>
      <c r="F77" s="11">
        <v>4</v>
      </c>
      <c r="G77" s="8">
        <v>700.18</v>
      </c>
      <c r="H77" s="8">
        <v>0.23</v>
      </c>
      <c r="I77" s="2" t="s">
        <v>1802</v>
      </c>
      <c r="J77" s="8">
        <v>2800.49</v>
      </c>
      <c r="K77" s="8" t="str">
        <f>_xlfn.XLOOKUP(total_table[[#This Row],[Customer_ID]],Customer_table[Customer_ID],Customer_table[Name],FALSE)</f>
        <v>Rachel Myers</v>
      </c>
      <c r="L77" s="11">
        <f>_xlfn.XLOOKUP(total_table[[#This Row],[Customer_ID]],Customer_table[Customer_ID],Customer_table[Age],FALSE)</f>
        <v>52</v>
      </c>
      <c r="M77" s="8" t="str">
        <f>_xlfn.XLOOKUP(total_table[[#This Row],[Customer_ID]],Customer_table[Customer_ID],Customer_table[Gender],FALSE)</f>
        <v>Male</v>
      </c>
      <c r="N77" s="8" t="str">
        <f>_xlfn.XLOOKUP(total_table[[#This Row],[Customer_ID]],Customer_table[Customer_ID],Customer_table[City],FALSE)</f>
        <v>Robertberg</v>
      </c>
      <c r="O77" s="8" t="str">
        <f>_xlfn.XLOOKUP(total_table[[#This Row],[Customer_ID]],Customer_table[Customer_ID],Customer_table[State],FALSE)</f>
        <v>North Dakota</v>
      </c>
      <c r="P77" s="8" t="str">
        <f>_xlfn.XLOOKUP(total_table[[#This Row],[Customer_ID]],Customer_table[Customer_ID],Customer_table[Country],FALSE)</f>
        <v>USA</v>
      </c>
      <c r="Q77" s="8" t="str">
        <f>_xlfn.XLOOKUP(total_table[[#This Row],[Product_ID]],Product_table[Product_ID],Product_table[Product_Name],FALSE)</f>
        <v>Cricket Bat</v>
      </c>
      <c r="R77" s="8" t="str">
        <f>_xlfn.XLOOKUP(total_table[[#This Row],[Product_ID]],Product_table[Product_ID],Product_table[Category],FALSE)</f>
        <v>Sports</v>
      </c>
      <c r="S77" s="8" t="str">
        <f>_xlfn.XLOOKUP(total_table[[#This Row],[Product_ID]],Product_table[Product_ID],Product_table[Sub_Category],FALSE)</f>
        <v>Team Sports</v>
      </c>
      <c r="T77" s="8" t="str">
        <f>_xlfn.XLOOKUP(total_table[[#This Row],[Product_ID]],Product_table[Product_ID],Product_table[Brand],FALSE)</f>
        <v>Khan LLC</v>
      </c>
      <c r="U77" s="8">
        <f>_xlfn.XLOOKUP(total_table[[#This Row],[Product_ID]],Product_table[Product_ID],Product_table[Cost],FALSE)</f>
        <v>245.98</v>
      </c>
      <c r="V77" s="11">
        <f>_xlfn.XLOOKUP(total_table[[#This Row],[Product_ID]],Product_table[Product_ID],Product_table[Stock],FALSE)</f>
        <v>471</v>
      </c>
      <c r="W77" s="8" t="str">
        <f>_xlfn.XLOOKUP(total_table[[#This Row],[Store_ID]],Store_table[Store_ID],Store_table[Store_Name],FALSE)</f>
        <v>Thomas, Bridges and Harris</v>
      </c>
      <c r="X77" s="8" t="str">
        <f>_xlfn.XLOOKUP(total_table[[#This Row],[Store_ID]],Store_table[Store_ID],Store_table[Region],FALSE)</f>
        <v>North</v>
      </c>
      <c r="Y77" s="8" t="str">
        <f>_xlfn.XLOOKUP(total_table[[#This Row],[Store_ID]],Store_table[Store_ID],Store_table[City],FALSE)</f>
        <v>Sabrinatown</v>
      </c>
      <c r="Z77" s="8" t="str">
        <f>_xlfn.XLOOKUP(total_table[[#This Row],[Store_ID]],Store_table[Store_ID],Store_table[Store_Type],FALSE)</f>
        <v>Online</v>
      </c>
    </row>
    <row r="78" spans="1:26" x14ac:dyDescent="0.35">
      <c r="A78" s="2" t="s">
        <v>1880</v>
      </c>
      <c r="B78" s="14">
        <v>45285</v>
      </c>
      <c r="C78" s="2" t="s">
        <v>80</v>
      </c>
      <c r="D78" s="2" t="s">
        <v>1678</v>
      </c>
      <c r="E78" s="2" t="s">
        <v>1767</v>
      </c>
      <c r="F78" s="11">
        <v>2</v>
      </c>
      <c r="G78" s="8">
        <v>686.31</v>
      </c>
      <c r="H78" s="8">
        <v>0.25</v>
      </c>
      <c r="I78" s="2" t="s">
        <v>1802</v>
      </c>
      <c r="J78" s="8">
        <v>1372.37</v>
      </c>
      <c r="K78" s="8" t="str">
        <f>_xlfn.XLOOKUP(total_table[[#This Row],[Customer_ID]],Customer_table[Customer_ID],Customer_table[Name],FALSE)</f>
        <v>Michael Torres</v>
      </c>
      <c r="L78" s="11">
        <f>_xlfn.XLOOKUP(total_table[[#This Row],[Customer_ID]],Customer_table[Customer_ID],Customer_table[Age],FALSE)</f>
        <v>46</v>
      </c>
      <c r="M78" s="8" t="str">
        <f>_xlfn.XLOOKUP(total_table[[#This Row],[Customer_ID]],Customer_table[Customer_ID],Customer_table[Gender],FALSE)</f>
        <v>Female</v>
      </c>
      <c r="N78" s="8" t="str">
        <f>_xlfn.XLOOKUP(total_table[[#This Row],[Customer_ID]],Customer_table[Customer_ID],Customer_table[City],FALSE)</f>
        <v>Gonzalezfort</v>
      </c>
      <c r="O78" s="8" t="str">
        <f>_xlfn.XLOOKUP(total_table[[#This Row],[Customer_ID]],Customer_table[Customer_ID],Customer_table[State],FALSE)</f>
        <v>New Jersey</v>
      </c>
      <c r="P78" s="8" t="str">
        <f>_xlfn.XLOOKUP(total_table[[#This Row],[Customer_ID]],Customer_table[Customer_ID],Customer_table[Country],FALSE)</f>
        <v>USA</v>
      </c>
      <c r="Q78" s="8" t="str">
        <f>_xlfn.XLOOKUP(total_table[[#This Row],[Product_ID]],Product_table[Product_ID],Product_table[Product_Name],FALSE)</f>
        <v>Wireless Mouse</v>
      </c>
      <c r="R78" s="8" t="str">
        <f>_xlfn.XLOOKUP(total_table[[#This Row],[Product_ID]],Product_table[Product_ID],Product_table[Category],FALSE)</f>
        <v>Electronics</v>
      </c>
      <c r="S78" s="8" t="str">
        <f>_xlfn.XLOOKUP(total_table[[#This Row],[Product_ID]],Product_table[Product_ID],Product_table[Sub_Category],FALSE)</f>
        <v>Computer</v>
      </c>
      <c r="T78" s="8" t="str">
        <f>_xlfn.XLOOKUP(total_table[[#This Row],[Product_ID]],Product_table[Product_ID],Product_table[Brand],FALSE)</f>
        <v>Larson Ltd</v>
      </c>
      <c r="U78" s="8">
        <f>_xlfn.XLOOKUP(total_table[[#This Row],[Product_ID]],Product_table[Product_ID],Product_table[Cost],FALSE)</f>
        <v>392.89</v>
      </c>
      <c r="V78" s="11">
        <f>_xlfn.XLOOKUP(total_table[[#This Row],[Product_ID]],Product_table[Product_ID],Product_table[Stock],FALSE)</f>
        <v>320</v>
      </c>
      <c r="W78" s="8" t="str">
        <f>_xlfn.XLOOKUP(total_table[[#This Row],[Store_ID]],Store_table[Store_ID],Store_table[Store_Name],FALSE)</f>
        <v>Hill, Wagner and Ballard</v>
      </c>
      <c r="X78" s="8" t="str">
        <f>_xlfn.XLOOKUP(total_table[[#This Row],[Store_ID]],Store_table[Store_ID],Store_table[Region],FALSE)</f>
        <v>East</v>
      </c>
      <c r="Y78" s="8" t="str">
        <f>_xlfn.XLOOKUP(total_table[[#This Row],[Store_ID]],Store_table[Store_ID],Store_table[City],FALSE)</f>
        <v>East Davidville</v>
      </c>
      <c r="Z78" s="8" t="str">
        <f>_xlfn.XLOOKUP(total_table[[#This Row],[Store_ID]],Store_table[Store_ID],Store_table[Store_Type],FALSE)</f>
        <v>Online</v>
      </c>
    </row>
    <row r="79" spans="1:26" x14ac:dyDescent="0.35">
      <c r="A79" s="2" t="s">
        <v>1881</v>
      </c>
      <c r="B79" s="14">
        <v>45800</v>
      </c>
      <c r="C79" s="2" t="s">
        <v>35</v>
      </c>
      <c r="D79" s="2" t="s">
        <v>1660</v>
      </c>
      <c r="E79" s="2" t="s">
        <v>1779</v>
      </c>
      <c r="F79" s="11">
        <v>1</v>
      </c>
      <c r="G79" s="8">
        <v>687.82</v>
      </c>
      <c r="H79" s="8">
        <v>0.27</v>
      </c>
      <c r="I79" s="2" t="s">
        <v>1807</v>
      </c>
      <c r="J79" s="8">
        <v>687.55000000000007</v>
      </c>
      <c r="K79" s="8" t="str">
        <f>_xlfn.XLOOKUP(total_table[[#This Row],[Customer_ID]],Customer_table[Customer_ID],Customer_table[Name],FALSE)</f>
        <v>Daniel Boyd</v>
      </c>
      <c r="L79" s="11">
        <f>_xlfn.XLOOKUP(total_table[[#This Row],[Customer_ID]],Customer_table[Customer_ID],Customer_table[Age],FALSE)</f>
        <v>29</v>
      </c>
      <c r="M79" s="8" t="str">
        <f>_xlfn.XLOOKUP(total_table[[#This Row],[Customer_ID]],Customer_table[Customer_ID],Customer_table[Gender],FALSE)</f>
        <v>Female</v>
      </c>
      <c r="N79" s="8" t="str">
        <f>_xlfn.XLOOKUP(total_table[[#This Row],[Customer_ID]],Customer_table[Customer_ID],Customer_table[City],FALSE)</f>
        <v>West Pamelafurt</v>
      </c>
      <c r="O79" s="8" t="str">
        <f>_xlfn.XLOOKUP(total_table[[#This Row],[Customer_ID]],Customer_table[Customer_ID],Customer_table[State],FALSE)</f>
        <v>West Virginia</v>
      </c>
      <c r="P79" s="8" t="str">
        <f>_xlfn.XLOOKUP(total_table[[#This Row],[Customer_ID]],Customer_table[Customer_ID],Customer_table[Country],FALSE)</f>
        <v>USA</v>
      </c>
      <c r="Q79" s="8" t="str">
        <f>_xlfn.XLOOKUP(total_table[[#This Row],[Product_ID]],Product_table[Product_ID],Product_table[Product_Name],FALSE)</f>
        <v>Smart LED Light Strip</v>
      </c>
      <c r="R79" s="8" t="str">
        <f>_xlfn.XLOOKUP(total_table[[#This Row],[Product_ID]],Product_table[Product_ID],Product_table[Category],FALSE)</f>
        <v>Electronics</v>
      </c>
      <c r="S79" s="8" t="str">
        <f>_xlfn.XLOOKUP(total_table[[#This Row],[Product_ID]],Product_table[Product_ID],Product_table[Sub_Category],FALSE)</f>
        <v>Accessories</v>
      </c>
      <c r="T79" s="8" t="str">
        <f>_xlfn.XLOOKUP(total_table[[#This Row],[Product_ID]],Product_table[Product_ID],Product_table[Brand],FALSE)</f>
        <v>Flores-Davis</v>
      </c>
      <c r="U79" s="8">
        <f>_xlfn.XLOOKUP(total_table[[#This Row],[Product_ID]],Product_table[Product_ID],Product_table[Cost],FALSE)</f>
        <v>349.17</v>
      </c>
      <c r="V79" s="11">
        <f>_xlfn.XLOOKUP(total_table[[#This Row],[Product_ID]],Product_table[Product_ID],Product_table[Stock],FALSE)</f>
        <v>476</v>
      </c>
      <c r="W79" s="8" t="str">
        <f>_xlfn.XLOOKUP(total_table[[#This Row],[Store_ID]],Store_table[Store_ID],Store_table[Store_Name],FALSE)</f>
        <v>Shelton PLC</v>
      </c>
      <c r="X79" s="8" t="str">
        <f>_xlfn.XLOOKUP(total_table[[#This Row],[Store_ID]],Store_table[Store_ID],Store_table[Region],FALSE)</f>
        <v>North</v>
      </c>
      <c r="Y79" s="8" t="str">
        <f>_xlfn.XLOOKUP(total_table[[#This Row],[Store_ID]],Store_table[Store_ID],Store_table[City],FALSE)</f>
        <v>East Jenniferstad</v>
      </c>
      <c r="Z79" s="8" t="str">
        <f>_xlfn.XLOOKUP(total_table[[#This Row],[Store_ID]],Store_table[Store_ID],Store_table[Store_Type],FALSE)</f>
        <v>Flagship</v>
      </c>
    </row>
    <row r="80" spans="1:26" x14ac:dyDescent="0.35">
      <c r="A80" s="2" t="s">
        <v>1882</v>
      </c>
      <c r="B80" s="14">
        <v>45609</v>
      </c>
      <c r="C80" s="2" t="s">
        <v>705</v>
      </c>
      <c r="D80" s="2" t="s">
        <v>1692</v>
      </c>
      <c r="E80" s="2" t="s">
        <v>1760</v>
      </c>
      <c r="F80" s="11">
        <v>2</v>
      </c>
      <c r="G80" s="8">
        <v>900.55</v>
      </c>
      <c r="H80" s="8">
        <v>0.16</v>
      </c>
      <c r="I80" s="2" t="s">
        <v>1802</v>
      </c>
      <c r="J80" s="8">
        <v>1800.9399999999998</v>
      </c>
      <c r="K80" s="8" t="str">
        <f>_xlfn.XLOOKUP(total_table[[#This Row],[Customer_ID]],Customer_table[Customer_ID],Customer_table[Name],FALSE)</f>
        <v>Lisa Young</v>
      </c>
      <c r="L80" s="11">
        <f>_xlfn.XLOOKUP(total_table[[#This Row],[Customer_ID]],Customer_table[Customer_ID],Customer_table[Age],FALSE)</f>
        <v>38</v>
      </c>
      <c r="M80" s="8" t="str">
        <f>_xlfn.XLOOKUP(total_table[[#This Row],[Customer_ID]],Customer_table[Customer_ID],Customer_table[Gender],FALSE)</f>
        <v>Male</v>
      </c>
      <c r="N80" s="8" t="str">
        <f>_xlfn.XLOOKUP(total_table[[#This Row],[Customer_ID]],Customer_table[Customer_ID],Customer_table[City],FALSE)</f>
        <v>Maybury</v>
      </c>
      <c r="O80" s="8" t="str">
        <f>_xlfn.XLOOKUP(total_table[[#This Row],[Customer_ID]],Customer_table[Customer_ID],Customer_table[State],FALSE)</f>
        <v>Georgia</v>
      </c>
      <c r="P80" s="8" t="str">
        <f>_xlfn.XLOOKUP(total_table[[#This Row],[Customer_ID]],Customer_table[Customer_ID],Customer_table[Country],FALSE)</f>
        <v>USA</v>
      </c>
      <c r="Q80" s="8" t="str">
        <f>_xlfn.XLOOKUP(total_table[[#This Row],[Product_ID]],Product_table[Product_ID],Product_table[Product_Name],FALSE)</f>
        <v>Hydrating Face Cleanser</v>
      </c>
      <c r="R80" s="8" t="str">
        <f>_xlfn.XLOOKUP(total_table[[#This Row],[Product_ID]],Product_table[Product_ID],Product_table[Category],FALSE)</f>
        <v>Beauty</v>
      </c>
      <c r="S80" s="8" t="str">
        <f>_xlfn.XLOOKUP(total_table[[#This Row],[Product_ID]],Product_table[Product_ID],Product_table[Sub_Category],FALSE)</f>
        <v>Skincare</v>
      </c>
      <c r="T80" s="8" t="str">
        <f>_xlfn.XLOOKUP(total_table[[#This Row],[Product_ID]],Product_table[Product_ID],Product_table[Brand],FALSE)</f>
        <v>Butler Group</v>
      </c>
      <c r="U80" s="8">
        <f>_xlfn.XLOOKUP(total_table[[#This Row],[Product_ID]],Product_table[Product_ID],Product_table[Cost],FALSE)</f>
        <v>254.04361702127662</v>
      </c>
      <c r="V80" s="11">
        <f>_xlfn.XLOOKUP(total_table[[#This Row],[Product_ID]],Product_table[Product_ID],Product_table[Stock],FALSE)</f>
        <v>159</v>
      </c>
      <c r="W80" s="8" t="str">
        <f>_xlfn.XLOOKUP(total_table[[#This Row],[Store_ID]],Store_table[Store_ID],Store_table[Store_Name],FALSE)</f>
        <v>Bean, Jones and Park</v>
      </c>
      <c r="X80" s="8" t="str">
        <f>_xlfn.XLOOKUP(total_table[[#This Row],[Store_ID]],Store_table[Store_ID],Store_table[Region],FALSE)</f>
        <v>West</v>
      </c>
      <c r="Y80" s="8" t="str">
        <f>_xlfn.XLOOKUP(total_table[[#This Row],[Store_ID]],Store_table[Store_ID],Store_table[City],FALSE)</f>
        <v>Thompsonborough</v>
      </c>
      <c r="Z80" s="8" t="str">
        <f>_xlfn.XLOOKUP(total_table[[#This Row],[Store_ID]],Store_table[Store_ID],Store_table[Store_Type],FALSE)</f>
        <v>Online</v>
      </c>
    </row>
    <row r="81" spans="1:26" x14ac:dyDescent="0.35">
      <c r="A81" s="2" t="s">
        <v>1883</v>
      </c>
      <c r="B81" s="14">
        <v>45268</v>
      </c>
      <c r="C81" s="2" t="s">
        <v>392</v>
      </c>
      <c r="D81" s="2" t="s">
        <v>1568</v>
      </c>
      <c r="E81" s="2" t="s">
        <v>1739</v>
      </c>
      <c r="F81" s="11">
        <v>1</v>
      </c>
      <c r="G81" s="8">
        <v>341.17</v>
      </c>
      <c r="H81" s="8">
        <v>0.15</v>
      </c>
      <c r="I81" s="2" t="s">
        <v>1802</v>
      </c>
      <c r="J81" s="8">
        <v>341.02000000000004</v>
      </c>
      <c r="K81" s="8" t="str">
        <f>_xlfn.XLOOKUP(total_table[[#This Row],[Customer_ID]],Customer_table[Customer_ID],Customer_table[Name],FALSE)</f>
        <v>Tyler Conrad</v>
      </c>
      <c r="L81" s="11">
        <f>_xlfn.XLOOKUP(total_table[[#This Row],[Customer_ID]],Customer_table[Customer_ID],Customer_table[Age],FALSE)</f>
        <v>53</v>
      </c>
      <c r="M81" s="8" t="str">
        <f>_xlfn.XLOOKUP(total_table[[#This Row],[Customer_ID]],Customer_table[Customer_ID],Customer_table[Gender],FALSE)</f>
        <v>Female</v>
      </c>
      <c r="N81" s="8" t="str">
        <f>_xlfn.XLOOKUP(total_table[[#This Row],[Customer_ID]],Customer_table[Customer_ID],Customer_table[City],FALSE)</f>
        <v>North Curtischester</v>
      </c>
      <c r="O81" s="8" t="str">
        <f>_xlfn.XLOOKUP(total_table[[#This Row],[Customer_ID]],Customer_table[Customer_ID],Customer_table[State],FALSE)</f>
        <v>North Dakota</v>
      </c>
      <c r="P81" s="8" t="str">
        <f>_xlfn.XLOOKUP(total_table[[#This Row],[Customer_ID]],Customer_table[Customer_ID],Customer_table[Country],FALSE)</f>
        <v>USA</v>
      </c>
      <c r="Q81" s="8" t="str">
        <f>_xlfn.XLOOKUP(total_table[[#This Row],[Product_ID]],Product_table[Product_ID],Product_table[Product_Name],FALSE)</f>
        <v>Multi-Purpose Storage Box</v>
      </c>
      <c r="R81" s="8" t="str">
        <f>_xlfn.XLOOKUP(total_table[[#This Row],[Product_ID]],Product_table[Product_ID],Product_table[Category],FALSE)</f>
        <v>Home</v>
      </c>
      <c r="S81" s="8" t="str">
        <f>_xlfn.XLOOKUP(total_table[[#This Row],[Product_ID]],Product_table[Product_ID],Product_table[Sub_Category],FALSE)</f>
        <v>Storage</v>
      </c>
      <c r="T81" s="8" t="str">
        <f>_xlfn.XLOOKUP(total_table[[#This Row],[Product_ID]],Product_table[Product_ID],Product_table[Brand],FALSE)</f>
        <v>Gardner-Montes</v>
      </c>
      <c r="U81" s="8">
        <f>_xlfn.XLOOKUP(total_table[[#This Row],[Product_ID]],Product_table[Product_ID],Product_table[Cost],FALSE)</f>
        <v>123.46</v>
      </c>
      <c r="V81" s="11">
        <f>_xlfn.XLOOKUP(total_table[[#This Row],[Product_ID]],Product_table[Product_ID],Product_table[Stock],FALSE)</f>
        <v>76</v>
      </c>
      <c r="W81" s="8" t="str">
        <f>_xlfn.XLOOKUP(total_table[[#This Row],[Store_ID]],Store_table[Store_ID],Store_table[Store_Name],FALSE)</f>
        <v>Black-Horn</v>
      </c>
      <c r="X81" s="8" t="str">
        <f>_xlfn.XLOOKUP(total_table[[#This Row],[Store_ID]],Store_table[Store_ID],Store_table[Region],FALSE)</f>
        <v>South</v>
      </c>
      <c r="Y81" s="8" t="str">
        <f>_xlfn.XLOOKUP(total_table[[#This Row],[Store_ID]],Store_table[Store_ID],Store_table[City],FALSE)</f>
        <v>North Nancyview</v>
      </c>
      <c r="Z81" s="8" t="str">
        <f>_xlfn.XLOOKUP(total_table[[#This Row],[Store_ID]],Store_table[Store_ID],Store_table[Store_Type],FALSE)</f>
        <v>Outlet</v>
      </c>
    </row>
    <row r="82" spans="1:26" x14ac:dyDescent="0.35">
      <c r="A82" s="2" t="s">
        <v>1884</v>
      </c>
      <c r="B82" s="14">
        <v>45885</v>
      </c>
      <c r="C82" s="2" t="s">
        <v>571</v>
      </c>
      <c r="D82" s="2" t="s">
        <v>1630</v>
      </c>
      <c r="E82" s="2" t="s">
        <v>1760</v>
      </c>
      <c r="F82" s="11">
        <v>1</v>
      </c>
      <c r="G82" s="8">
        <v>442.27</v>
      </c>
      <c r="H82" s="8">
        <v>0.06</v>
      </c>
      <c r="I82" s="2" t="s">
        <v>1807</v>
      </c>
      <c r="J82" s="8">
        <v>442.21</v>
      </c>
      <c r="K82" s="8" t="str">
        <f>_xlfn.XLOOKUP(total_table[[#This Row],[Customer_ID]],Customer_table[Customer_ID],Customer_table[Name],FALSE)</f>
        <v>John Bradford</v>
      </c>
      <c r="L82" s="11">
        <f>_xlfn.XLOOKUP(total_table[[#This Row],[Customer_ID]],Customer_table[Customer_ID],Customer_table[Age],FALSE)</f>
        <v>48</v>
      </c>
      <c r="M82" s="8" t="str">
        <f>_xlfn.XLOOKUP(total_table[[#This Row],[Customer_ID]],Customer_table[Customer_ID],Customer_table[Gender],FALSE)</f>
        <v>Male</v>
      </c>
      <c r="N82" s="8" t="str">
        <f>_xlfn.XLOOKUP(total_table[[#This Row],[Customer_ID]],Customer_table[Customer_ID],Customer_table[City],FALSE)</f>
        <v>Anabury</v>
      </c>
      <c r="O82" s="8" t="str">
        <f>_xlfn.XLOOKUP(total_table[[#This Row],[Customer_ID]],Customer_table[Customer_ID],Customer_table[State],FALSE)</f>
        <v>Vermont</v>
      </c>
      <c r="P82" s="8" t="str">
        <f>_xlfn.XLOOKUP(total_table[[#This Row],[Customer_ID]],Customer_table[Customer_ID],Customer_table[Country],FALSE)</f>
        <v>USA</v>
      </c>
      <c r="Q82" s="8" t="str">
        <f>_xlfn.XLOOKUP(total_table[[#This Row],[Product_ID]],Product_table[Product_ID],Product_table[Product_Name],FALSE)</f>
        <v>Rugby Ball</v>
      </c>
      <c r="R82" s="8" t="str">
        <f>_xlfn.XLOOKUP(total_table[[#This Row],[Product_ID]],Product_table[Product_ID],Product_table[Category],FALSE)</f>
        <v>Sports</v>
      </c>
      <c r="S82" s="8" t="str">
        <f>_xlfn.XLOOKUP(total_table[[#This Row],[Product_ID]],Product_table[Product_ID],Product_table[Sub_Category],FALSE)</f>
        <v>Team Sports</v>
      </c>
      <c r="T82" s="8" t="str">
        <f>_xlfn.XLOOKUP(total_table[[#This Row],[Product_ID]],Product_table[Product_ID],Product_table[Brand],FALSE)</f>
        <v>Harris Inc</v>
      </c>
      <c r="U82" s="8">
        <f>_xlfn.XLOOKUP(total_table[[#This Row],[Product_ID]],Product_table[Product_ID],Product_table[Cost],FALSE)</f>
        <v>212.26</v>
      </c>
      <c r="V82" s="11">
        <f>_xlfn.XLOOKUP(total_table[[#This Row],[Product_ID]],Product_table[Product_ID],Product_table[Stock],FALSE)</f>
        <v>82</v>
      </c>
      <c r="W82" s="8" t="str">
        <f>_xlfn.XLOOKUP(total_table[[#This Row],[Store_ID]],Store_table[Store_ID],Store_table[Store_Name],FALSE)</f>
        <v>Bean, Jones and Park</v>
      </c>
      <c r="X82" s="8" t="str">
        <f>_xlfn.XLOOKUP(total_table[[#This Row],[Store_ID]],Store_table[Store_ID],Store_table[Region],FALSE)</f>
        <v>West</v>
      </c>
      <c r="Y82" s="8" t="str">
        <f>_xlfn.XLOOKUP(total_table[[#This Row],[Store_ID]],Store_table[Store_ID],Store_table[City],FALSE)</f>
        <v>Thompsonborough</v>
      </c>
      <c r="Z82" s="8" t="str">
        <f>_xlfn.XLOOKUP(total_table[[#This Row],[Store_ID]],Store_table[Store_ID],Store_table[Store_Type],FALSE)</f>
        <v>Online</v>
      </c>
    </row>
    <row r="83" spans="1:26" x14ac:dyDescent="0.35">
      <c r="A83" s="2" t="s">
        <v>1885</v>
      </c>
      <c r="B83" s="14">
        <v>45616</v>
      </c>
      <c r="C83" s="2" t="s">
        <v>798</v>
      </c>
      <c r="D83" s="2" t="s">
        <v>1668</v>
      </c>
      <c r="E83" s="2" t="s">
        <v>1764</v>
      </c>
      <c r="F83" s="11">
        <v>1</v>
      </c>
      <c r="G83" s="8">
        <v>363.73</v>
      </c>
      <c r="H83" s="8">
        <v>0.25</v>
      </c>
      <c r="I83" s="2" t="s">
        <v>1804</v>
      </c>
      <c r="J83" s="8">
        <v>363.48</v>
      </c>
      <c r="K83" s="8" t="str">
        <f>_xlfn.XLOOKUP(total_table[[#This Row],[Customer_ID]],Customer_table[Customer_ID],Customer_table[Name],FALSE)</f>
        <v>Dr. Ashley Yates Md</v>
      </c>
      <c r="L83" s="11">
        <f>_xlfn.XLOOKUP(total_table[[#This Row],[Customer_ID]],Customer_table[Customer_ID],Customer_table[Age],FALSE)</f>
        <v>32</v>
      </c>
      <c r="M83" s="8" t="str">
        <f>_xlfn.XLOOKUP(total_table[[#This Row],[Customer_ID]],Customer_table[Customer_ID],Customer_table[Gender],FALSE)</f>
        <v>Male</v>
      </c>
      <c r="N83" s="8" t="str">
        <f>_xlfn.XLOOKUP(total_table[[#This Row],[Customer_ID]],Customer_table[Customer_ID],Customer_table[City],FALSE)</f>
        <v>New Maria</v>
      </c>
      <c r="O83" s="8" t="str">
        <f>_xlfn.XLOOKUP(total_table[[#This Row],[Customer_ID]],Customer_table[Customer_ID],Customer_table[State],FALSE)</f>
        <v>Wisconsin</v>
      </c>
      <c r="P83" s="8" t="str">
        <f>_xlfn.XLOOKUP(total_table[[#This Row],[Customer_ID]],Customer_table[Customer_ID],Customer_table[Country],FALSE)</f>
        <v>USA</v>
      </c>
      <c r="Q83" s="8" t="str">
        <f>_xlfn.XLOOKUP(total_table[[#This Row],[Product_ID]],Product_table[Product_ID],Product_table[Product_Name],FALSE)</f>
        <v>Hair Repair Oil Treatment</v>
      </c>
      <c r="R83" s="8" t="str">
        <f>_xlfn.XLOOKUP(total_table[[#This Row],[Product_ID]],Product_table[Product_ID],Product_table[Category],FALSE)</f>
        <v>Beauty</v>
      </c>
      <c r="S83" s="8" t="str">
        <f>_xlfn.XLOOKUP(total_table[[#This Row],[Product_ID]],Product_table[Product_ID],Product_table[Sub_Category],FALSE)</f>
        <v>Haircare</v>
      </c>
      <c r="T83" s="8" t="str">
        <f>_xlfn.XLOOKUP(total_table[[#This Row],[Product_ID]],Product_table[Product_ID],Product_table[Brand],FALSE)</f>
        <v>Hopkins Ltd</v>
      </c>
      <c r="U83" s="8">
        <f>_xlfn.XLOOKUP(total_table[[#This Row],[Product_ID]],Product_table[Product_ID],Product_table[Cost],FALSE)</f>
        <v>214.32</v>
      </c>
      <c r="V83" s="11">
        <f>_xlfn.XLOOKUP(total_table[[#This Row],[Product_ID]],Product_table[Product_ID],Product_table[Stock],FALSE)</f>
        <v>383</v>
      </c>
      <c r="W83" s="8" t="str">
        <f>_xlfn.XLOOKUP(total_table[[#This Row],[Store_ID]],Store_table[Store_ID],Store_table[Store_Name],FALSE)</f>
        <v>Moore, Padilla and Butler</v>
      </c>
      <c r="X83" s="8" t="str">
        <f>_xlfn.XLOOKUP(total_table[[#This Row],[Store_ID]],Store_table[Store_ID],Store_table[Region],FALSE)</f>
        <v>South</v>
      </c>
      <c r="Y83" s="8" t="str">
        <f>_xlfn.XLOOKUP(total_table[[#This Row],[Store_ID]],Store_table[Store_ID],Store_table[City],FALSE)</f>
        <v>East Johnstad</v>
      </c>
      <c r="Z83" s="8" t="str">
        <f>_xlfn.XLOOKUP(total_table[[#This Row],[Store_ID]],Store_table[Store_ID],Store_table[Store_Type],FALSE)</f>
        <v>Flagship</v>
      </c>
    </row>
    <row r="84" spans="1:26" x14ac:dyDescent="0.35">
      <c r="A84" s="2" t="s">
        <v>1886</v>
      </c>
      <c r="B84" s="14">
        <v>45518</v>
      </c>
      <c r="C84" s="2" t="s">
        <v>1163</v>
      </c>
      <c r="D84" s="2" t="s">
        <v>1708</v>
      </c>
      <c r="E84" s="2" t="s">
        <v>1785</v>
      </c>
      <c r="F84" s="11">
        <v>2</v>
      </c>
      <c r="G84" s="8">
        <v>601.33000000000004</v>
      </c>
      <c r="H84" s="8">
        <v>0.16</v>
      </c>
      <c r="I84" s="2" t="s">
        <v>1804</v>
      </c>
      <c r="J84" s="8">
        <v>1202.5</v>
      </c>
      <c r="K84" s="8" t="str">
        <f>_xlfn.XLOOKUP(total_table[[#This Row],[Customer_ID]],Customer_table[Customer_ID],Customer_table[Name],FALSE)</f>
        <v>Frank Stewart</v>
      </c>
      <c r="L84" s="11">
        <f>_xlfn.XLOOKUP(total_table[[#This Row],[Customer_ID]],Customer_table[Customer_ID],Customer_table[Age],FALSE)</f>
        <v>44</v>
      </c>
      <c r="M84" s="8" t="str">
        <f>_xlfn.XLOOKUP(total_table[[#This Row],[Customer_ID]],Customer_table[Customer_ID],Customer_table[Gender],FALSE)</f>
        <v>Female</v>
      </c>
      <c r="N84" s="8" t="str">
        <f>_xlfn.XLOOKUP(total_table[[#This Row],[Customer_ID]],Customer_table[Customer_ID],Customer_table[City],FALSE)</f>
        <v>Fischerborough</v>
      </c>
      <c r="O84" s="8" t="str">
        <f>_xlfn.XLOOKUP(total_table[[#This Row],[Customer_ID]],Customer_table[Customer_ID],Customer_table[State],FALSE)</f>
        <v>Delaware</v>
      </c>
      <c r="P84" s="8" t="str">
        <f>_xlfn.XLOOKUP(total_table[[#This Row],[Customer_ID]],Customer_table[Customer_ID],Customer_table[Country],FALSE)</f>
        <v>USA</v>
      </c>
      <c r="Q84" s="8" t="str">
        <f>_xlfn.XLOOKUP(total_table[[#This Row],[Product_ID]],Product_table[Product_ID],Product_table[Product_Name],FALSE)</f>
        <v>Women's High Heels</v>
      </c>
      <c r="R84" s="8" t="str">
        <f>_xlfn.XLOOKUP(total_table[[#This Row],[Product_ID]],Product_table[Product_ID],Product_table[Category],FALSE)</f>
        <v>Clothing</v>
      </c>
      <c r="S84" s="8" t="str">
        <f>_xlfn.XLOOKUP(total_table[[#This Row],[Product_ID]],Product_table[Product_ID],Product_table[Sub_Category],FALSE)</f>
        <v>Footwear</v>
      </c>
      <c r="T84" s="8" t="str">
        <f>_xlfn.XLOOKUP(total_table[[#This Row],[Product_ID]],Product_table[Product_ID],Product_table[Brand],FALSE)</f>
        <v>Smith-Charles</v>
      </c>
      <c r="U84" s="8">
        <f>_xlfn.XLOOKUP(total_table[[#This Row],[Product_ID]],Product_table[Product_ID],Product_table[Cost],FALSE)</f>
        <v>438.25</v>
      </c>
      <c r="V84" s="11">
        <f>_xlfn.XLOOKUP(total_table[[#This Row],[Product_ID]],Product_table[Product_ID],Product_table[Stock],FALSE)</f>
        <v>496</v>
      </c>
      <c r="W84" s="8" t="str">
        <f>_xlfn.XLOOKUP(total_table[[#This Row],[Store_ID]],Store_table[Store_ID],Store_table[Store_Name],FALSE)</f>
        <v>Holloway Ltd</v>
      </c>
      <c r="X84" s="8" t="str">
        <f>_xlfn.XLOOKUP(total_table[[#This Row],[Store_ID]],Store_table[Store_ID],Store_table[Region],FALSE)</f>
        <v>North</v>
      </c>
      <c r="Y84" s="8" t="str">
        <f>_xlfn.XLOOKUP(total_table[[#This Row],[Store_ID]],Store_table[Store_ID],Store_table[City],FALSE)</f>
        <v>Bensonhaven</v>
      </c>
      <c r="Z84" s="8" t="str">
        <f>_xlfn.XLOOKUP(total_table[[#This Row],[Store_ID]],Store_table[Store_ID],Store_table[Store_Type],FALSE)</f>
        <v>Flagship</v>
      </c>
    </row>
    <row r="85" spans="1:26" x14ac:dyDescent="0.35">
      <c r="A85" s="2" t="s">
        <v>1887</v>
      </c>
      <c r="B85" s="14">
        <v>45427</v>
      </c>
      <c r="C85" s="2" t="s">
        <v>1235</v>
      </c>
      <c r="D85" s="2" t="s">
        <v>1560</v>
      </c>
      <c r="E85" s="2" t="s">
        <v>1788</v>
      </c>
      <c r="F85" s="11">
        <v>4</v>
      </c>
      <c r="G85" s="8">
        <v>34.39</v>
      </c>
      <c r="H85" s="8">
        <v>0.03</v>
      </c>
      <c r="I85" s="2" t="s">
        <v>1804</v>
      </c>
      <c r="J85" s="8">
        <v>137.53</v>
      </c>
      <c r="K85" s="8" t="str">
        <f>_xlfn.XLOOKUP(total_table[[#This Row],[Customer_ID]],Customer_table[Customer_ID],Customer_table[Name],FALSE)</f>
        <v>Justin Ingram</v>
      </c>
      <c r="L85" s="11">
        <f>_xlfn.XLOOKUP(total_table[[#This Row],[Customer_ID]],Customer_table[Customer_ID],Customer_table[Age],FALSE)</f>
        <v>34</v>
      </c>
      <c r="M85" s="8" t="str">
        <f>_xlfn.XLOOKUP(total_table[[#This Row],[Customer_ID]],Customer_table[Customer_ID],Customer_table[Gender],FALSE)</f>
        <v>Male</v>
      </c>
      <c r="N85" s="8" t="str">
        <f>_xlfn.XLOOKUP(total_table[[#This Row],[Customer_ID]],Customer_table[Customer_ID],Customer_table[City],FALSE)</f>
        <v>Lake Lisaland</v>
      </c>
      <c r="O85" s="8" t="str">
        <f>_xlfn.XLOOKUP(total_table[[#This Row],[Customer_ID]],Customer_table[Customer_ID],Customer_table[State],FALSE)</f>
        <v>Louisiana</v>
      </c>
      <c r="P85" s="8" t="str">
        <f>_xlfn.XLOOKUP(total_table[[#This Row],[Customer_ID]],Customer_table[Customer_ID],Customer_table[Country],FALSE)</f>
        <v>USA</v>
      </c>
      <c r="Q85" s="8" t="str">
        <f>_xlfn.XLOOKUP(total_table[[#This Row],[Product_ID]],Product_table[Product_ID],Product_table[Product_Name],FALSE)</f>
        <v>Soccer Training Cone Set</v>
      </c>
      <c r="R85" s="8" t="str">
        <f>_xlfn.XLOOKUP(total_table[[#This Row],[Product_ID]],Product_table[Product_ID],Product_table[Category],FALSE)</f>
        <v>Sports</v>
      </c>
      <c r="S85" s="8" t="str">
        <f>_xlfn.XLOOKUP(total_table[[#This Row],[Product_ID]],Product_table[Product_ID],Product_table[Sub_Category],FALSE)</f>
        <v>Accessories</v>
      </c>
      <c r="T85" s="8" t="str">
        <f>_xlfn.XLOOKUP(total_table[[#This Row],[Product_ID]],Product_table[Product_ID],Product_table[Brand],FALSE)</f>
        <v>Ford, Murphy and Wilson</v>
      </c>
      <c r="U85" s="8">
        <f>_xlfn.XLOOKUP(total_table[[#This Row],[Product_ID]],Product_table[Product_ID],Product_table[Cost],FALSE)</f>
        <v>144.53</v>
      </c>
      <c r="V85" s="11">
        <f>_xlfn.XLOOKUP(total_table[[#This Row],[Product_ID]],Product_table[Product_ID],Product_table[Stock],FALSE)</f>
        <v>367</v>
      </c>
      <c r="W85" s="8" t="str">
        <f>_xlfn.XLOOKUP(total_table[[#This Row],[Store_ID]],Store_table[Store_ID],Store_table[Store_Name],FALSE)</f>
        <v>Guerrero-Schmitt</v>
      </c>
      <c r="X85" s="8" t="str">
        <f>_xlfn.XLOOKUP(total_table[[#This Row],[Store_ID]],Store_table[Store_ID],Store_table[Region],FALSE)</f>
        <v>East</v>
      </c>
      <c r="Y85" s="8" t="str">
        <f>_xlfn.XLOOKUP(total_table[[#This Row],[Store_ID]],Store_table[Store_ID],Store_table[City],FALSE)</f>
        <v>East Stevechester</v>
      </c>
      <c r="Z85" s="8" t="str">
        <f>_xlfn.XLOOKUP(total_table[[#This Row],[Store_ID]],Store_table[Store_ID],Store_table[Store_Type],FALSE)</f>
        <v>Flagship</v>
      </c>
    </row>
    <row r="86" spans="1:26" x14ac:dyDescent="0.35">
      <c r="A86" s="2" t="s">
        <v>1888</v>
      </c>
      <c r="B86" s="14">
        <v>45268</v>
      </c>
      <c r="C86" s="2" t="s">
        <v>1292</v>
      </c>
      <c r="D86" s="2" t="s">
        <v>1618</v>
      </c>
      <c r="E86" s="2" t="s">
        <v>1785</v>
      </c>
      <c r="F86" s="11">
        <v>1</v>
      </c>
      <c r="G86" s="8">
        <v>773.57</v>
      </c>
      <c r="H86" s="8">
        <v>0.05</v>
      </c>
      <c r="I86" s="2" t="s">
        <v>1807</v>
      </c>
      <c r="J86" s="8">
        <v>773.5200000000001</v>
      </c>
      <c r="K86" s="8" t="str">
        <f>_xlfn.XLOOKUP(total_table[[#This Row],[Customer_ID]],Customer_table[Customer_ID],Customer_table[Name],FALSE)</f>
        <v>Rebecca Baker</v>
      </c>
      <c r="L86" s="11">
        <f>_xlfn.XLOOKUP(total_table[[#This Row],[Customer_ID]],Customer_table[Customer_ID],Customer_table[Age],FALSE)</f>
        <v>35</v>
      </c>
      <c r="M86" s="8" t="str">
        <f>_xlfn.XLOOKUP(total_table[[#This Row],[Customer_ID]],Customer_table[Customer_ID],Customer_table[Gender],FALSE)</f>
        <v>Male</v>
      </c>
      <c r="N86" s="8" t="str">
        <f>_xlfn.XLOOKUP(total_table[[#This Row],[Customer_ID]],Customer_table[Customer_ID],Customer_table[City],FALSE)</f>
        <v>New Katherine</v>
      </c>
      <c r="O86" s="8" t="str">
        <f>_xlfn.XLOOKUP(total_table[[#This Row],[Customer_ID]],Customer_table[Customer_ID],Customer_table[State],FALSE)</f>
        <v>Kansas</v>
      </c>
      <c r="P86" s="8" t="str">
        <f>_xlfn.XLOOKUP(total_table[[#This Row],[Customer_ID]],Customer_table[Customer_ID],Customer_table[Country],FALSE)</f>
        <v>USA</v>
      </c>
      <c r="Q86" s="8" t="str">
        <f>_xlfn.XLOOKUP(total_table[[#This Row],[Product_ID]],Product_table[Product_ID],Product_table[Product_Name],FALSE)</f>
        <v>Men's Winter Jacket</v>
      </c>
      <c r="R86" s="8" t="str">
        <f>_xlfn.XLOOKUP(total_table[[#This Row],[Product_ID]],Product_table[Product_ID],Product_table[Category],FALSE)</f>
        <v>Clothing</v>
      </c>
      <c r="S86" s="8" t="str">
        <f>_xlfn.XLOOKUP(total_table[[#This Row],[Product_ID]],Product_table[Product_ID],Product_table[Sub_Category],FALSE)</f>
        <v>Outerwear</v>
      </c>
      <c r="T86" s="8" t="str">
        <f>_xlfn.XLOOKUP(total_table[[#This Row],[Product_ID]],Product_table[Product_ID],Product_table[Brand],FALSE)</f>
        <v>Kelly, Smith and Perez</v>
      </c>
      <c r="U86" s="8">
        <f>_xlfn.XLOOKUP(total_table[[#This Row],[Product_ID]],Product_table[Product_ID],Product_table[Cost],FALSE)</f>
        <v>167.34</v>
      </c>
      <c r="V86" s="11">
        <f>_xlfn.XLOOKUP(total_table[[#This Row],[Product_ID]],Product_table[Product_ID],Product_table[Stock],FALSE)</f>
        <v>296</v>
      </c>
      <c r="W86" s="8" t="str">
        <f>_xlfn.XLOOKUP(total_table[[#This Row],[Store_ID]],Store_table[Store_ID],Store_table[Store_Name],FALSE)</f>
        <v>Holloway Ltd</v>
      </c>
      <c r="X86" s="8" t="str">
        <f>_xlfn.XLOOKUP(total_table[[#This Row],[Store_ID]],Store_table[Store_ID],Store_table[Region],FALSE)</f>
        <v>North</v>
      </c>
      <c r="Y86" s="8" t="str">
        <f>_xlfn.XLOOKUP(total_table[[#This Row],[Store_ID]],Store_table[Store_ID],Store_table[City],FALSE)</f>
        <v>Bensonhaven</v>
      </c>
      <c r="Z86" s="8" t="str">
        <f>_xlfn.XLOOKUP(total_table[[#This Row],[Store_ID]],Store_table[Store_ID],Store_table[Store_Type],FALSE)</f>
        <v>Flagship</v>
      </c>
    </row>
    <row r="87" spans="1:26" x14ac:dyDescent="0.35">
      <c r="A87" s="2" t="s">
        <v>1889</v>
      </c>
      <c r="B87" s="14">
        <v>45282</v>
      </c>
      <c r="C87" s="2" t="s">
        <v>197</v>
      </c>
      <c r="D87" s="2" t="s">
        <v>1702</v>
      </c>
      <c r="E87" s="2" t="s">
        <v>1757</v>
      </c>
      <c r="F87" s="11">
        <v>4</v>
      </c>
      <c r="G87" s="8">
        <v>127.1</v>
      </c>
      <c r="H87" s="8">
        <v>0.24</v>
      </c>
      <c r="I87" s="2" t="s">
        <v>1807</v>
      </c>
      <c r="J87" s="8">
        <v>508.15999999999997</v>
      </c>
      <c r="K87" s="8" t="str">
        <f>_xlfn.XLOOKUP(total_table[[#This Row],[Customer_ID]],Customer_table[Customer_ID],Customer_table[Name],FALSE)</f>
        <v>Katherine Dorsey</v>
      </c>
      <c r="L87" s="11">
        <f>_xlfn.XLOOKUP(total_table[[#This Row],[Customer_ID]],Customer_table[Customer_ID],Customer_table[Age],FALSE)</f>
        <v>24</v>
      </c>
      <c r="M87" s="8" t="str">
        <f>_xlfn.XLOOKUP(total_table[[#This Row],[Customer_ID]],Customer_table[Customer_ID],Customer_table[Gender],FALSE)</f>
        <v>Male</v>
      </c>
      <c r="N87" s="8" t="str">
        <f>_xlfn.XLOOKUP(total_table[[#This Row],[Customer_ID]],Customer_table[Customer_ID],Customer_table[City],FALSE)</f>
        <v>Christopherland</v>
      </c>
      <c r="O87" s="8" t="str">
        <f>_xlfn.XLOOKUP(total_table[[#This Row],[Customer_ID]],Customer_table[Customer_ID],Customer_table[State],FALSE)</f>
        <v>Oklahoma</v>
      </c>
      <c r="P87" s="8" t="str">
        <f>_xlfn.XLOOKUP(total_table[[#This Row],[Customer_ID]],Customer_table[Customer_ID],Customer_table[Country],FALSE)</f>
        <v>USA</v>
      </c>
      <c r="Q87" s="8" t="str">
        <f>_xlfn.XLOOKUP(total_table[[#This Row],[Product_ID]],Product_table[Product_ID],Product_table[Product_Name],FALSE)</f>
        <v>Sports Wrist Sweatbands</v>
      </c>
      <c r="R87" s="8" t="str">
        <f>_xlfn.XLOOKUP(total_table[[#This Row],[Product_ID]],Product_table[Product_ID],Product_table[Category],FALSE)</f>
        <v>Sports</v>
      </c>
      <c r="S87" s="8" t="str">
        <f>_xlfn.XLOOKUP(total_table[[#This Row],[Product_ID]],Product_table[Product_ID],Product_table[Sub_Category],FALSE)</f>
        <v>Accessories</v>
      </c>
      <c r="T87" s="8" t="str">
        <f>_xlfn.XLOOKUP(total_table[[#This Row],[Product_ID]],Product_table[Product_ID],Product_table[Brand],FALSE)</f>
        <v>Olsen-Daniels</v>
      </c>
      <c r="U87" s="8">
        <f>_xlfn.XLOOKUP(total_table[[#This Row],[Product_ID]],Product_table[Product_ID],Product_table[Cost],FALSE)</f>
        <v>131.24</v>
      </c>
      <c r="V87" s="11">
        <f>_xlfn.XLOOKUP(total_table[[#This Row],[Product_ID]],Product_table[Product_ID],Product_table[Stock],FALSE)</f>
        <v>232</v>
      </c>
      <c r="W87" s="8" t="str">
        <f>_xlfn.XLOOKUP(total_table[[#This Row],[Store_ID]],Store_table[Store_ID],Store_table[Store_Name],FALSE)</f>
        <v>Martinez-Mullins</v>
      </c>
      <c r="X87" s="8" t="str">
        <f>_xlfn.XLOOKUP(total_table[[#This Row],[Store_ID]],Store_table[Store_ID],Store_table[Region],FALSE)</f>
        <v>South</v>
      </c>
      <c r="Y87" s="8" t="str">
        <f>_xlfn.XLOOKUP(total_table[[#This Row],[Store_ID]],Store_table[Store_ID],Store_table[City],FALSE)</f>
        <v>Williamsfurt</v>
      </c>
      <c r="Z87" s="8" t="str">
        <f>_xlfn.XLOOKUP(total_table[[#This Row],[Store_ID]],Store_table[Store_ID],Store_table[Store_Type],FALSE)</f>
        <v>Online</v>
      </c>
    </row>
    <row r="88" spans="1:26" x14ac:dyDescent="0.35">
      <c r="A88" s="2" t="s">
        <v>1890</v>
      </c>
      <c r="B88" s="14">
        <v>45545</v>
      </c>
      <c r="C88" s="2" t="s">
        <v>943</v>
      </c>
      <c r="D88" s="2" t="s">
        <v>1566</v>
      </c>
      <c r="E88" s="2" t="s">
        <v>1744</v>
      </c>
      <c r="F88" s="11">
        <v>3</v>
      </c>
      <c r="G88" s="8">
        <v>899.58</v>
      </c>
      <c r="H88" s="8">
        <v>0.28000000000000003</v>
      </c>
      <c r="I88" s="2" t="s">
        <v>1804</v>
      </c>
      <c r="J88" s="8">
        <v>2698.46</v>
      </c>
      <c r="K88" s="8" t="str">
        <f>_xlfn.XLOOKUP(total_table[[#This Row],[Customer_ID]],Customer_table[Customer_ID],Customer_table[Name],FALSE)</f>
        <v>John Sloan</v>
      </c>
      <c r="L88" s="11">
        <f>_xlfn.XLOOKUP(total_table[[#This Row],[Customer_ID]],Customer_table[Customer_ID],Customer_table[Age],FALSE)</f>
        <v>23</v>
      </c>
      <c r="M88" s="8" t="str">
        <f>_xlfn.XLOOKUP(total_table[[#This Row],[Customer_ID]],Customer_table[Customer_ID],Customer_table[Gender],FALSE)</f>
        <v>Female</v>
      </c>
      <c r="N88" s="8" t="str">
        <f>_xlfn.XLOOKUP(total_table[[#This Row],[Customer_ID]],Customer_table[Customer_ID],Customer_table[City],FALSE)</f>
        <v>East Johntown</v>
      </c>
      <c r="O88" s="8" t="str">
        <f>_xlfn.XLOOKUP(total_table[[#This Row],[Customer_ID]],Customer_table[Customer_ID],Customer_table[State],FALSE)</f>
        <v>Delaware</v>
      </c>
      <c r="P88" s="8" t="str">
        <f>_xlfn.XLOOKUP(total_table[[#This Row],[Customer_ID]],Customer_table[Customer_ID],Customer_table[Country],FALSE)</f>
        <v>USA</v>
      </c>
      <c r="Q88" s="8" t="str">
        <f>_xlfn.XLOOKUP(total_table[[#This Row],[Product_ID]],Product_table[Product_ID],Product_table[Product_Name],FALSE)</f>
        <v>Outdoor Sports Water Bottle</v>
      </c>
      <c r="R88" s="8" t="str">
        <f>_xlfn.XLOOKUP(total_table[[#This Row],[Product_ID]],Product_table[Product_ID],Product_table[Category],FALSE)</f>
        <v>Sports</v>
      </c>
      <c r="S88" s="8" t="str">
        <f>_xlfn.XLOOKUP(total_table[[#This Row],[Product_ID]],Product_table[Product_ID],Product_table[Sub_Category],FALSE)</f>
        <v>Accessories</v>
      </c>
      <c r="T88" s="8" t="str">
        <f>_xlfn.XLOOKUP(total_table[[#This Row],[Product_ID]],Product_table[Product_ID],Product_table[Brand],FALSE)</f>
        <v>Soto-Ellis</v>
      </c>
      <c r="U88" s="8">
        <f>_xlfn.XLOOKUP(total_table[[#This Row],[Product_ID]],Product_table[Product_ID],Product_table[Cost],FALSE)</f>
        <v>131.51</v>
      </c>
      <c r="V88" s="11">
        <f>_xlfn.XLOOKUP(total_table[[#This Row],[Product_ID]],Product_table[Product_ID],Product_table[Stock],FALSE)</f>
        <v>273.49484536082474</v>
      </c>
      <c r="W88" s="8" t="str">
        <f>_xlfn.XLOOKUP(total_table[[#This Row],[Store_ID]],Store_table[Store_ID],Store_table[Store_Name],FALSE)</f>
        <v>Johnson-Wright</v>
      </c>
      <c r="X88" s="8" t="str">
        <f>_xlfn.XLOOKUP(total_table[[#This Row],[Store_ID]],Store_table[Store_ID],Store_table[Region],FALSE)</f>
        <v>North</v>
      </c>
      <c r="Y88" s="8" t="str">
        <f>_xlfn.XLOOKUP(total_table[[#This Row],[Store_ID]],Store_table[Store_ID],Store_table[City],FALSE)</f>
        <v>Hoodberg</v>
      </c>
      <c r="Z88" s="8" t="str">
        <f>_xlfn.XLOOKUP(total_table[[#This Row],[Store_ID]],Store_table[Store_ID],Store_table[Store_Type],FALSE)</f>
        <v>Outlet</v>
      </c>
    </row>
    <row r="89" spans="1:26" x14ac:dyDescent="0.35">
      <c r="A89" s="2" t="s">
        <v>1891</v>
      </c>
      <c r="B89" s="14">
        <v>45755</v>
      </c>
      <c r="C89" s="2" t="s">
        <v>1013</v>
      </c>
      <c r="D89" s="2" t="s">
        <v>1524</v>
      </c>
      <c r="E89" s="2" t="s">
        <v>1767</v>
      </c>
      <c r="F89" s="11">
        <v>3</v>
      </c>
      <c r="G89" s="8">
        <v>964.39</v>
      </c>
      <c r="H89" s="8">
        <v>0.04</v>
      </c>
      <c r="I89" s="2" t="s">
        <v>1802</v>
      </c>
      <c r="J89" s="8">
        <v>2893.13</v>
      </c>
      <c r="K89" s="8" t="str">
        <f>_xlfn.XLOOKUP(total_table[[#This Row],[Customer_ID]],Customer_table[Customer_ID],Customer_table[Name],FALSE)</f>
        <v>Reginald Willis</v>
      </c>
      <c r="L89" s="11">
        <f>_xlfn.XLOOKUP(total_table[[#This Row],[Customer_ID]],Customer_table[Customer_ID],Customer_table[Age],FALSE)</f>
        <v>62</v>
      </c>
      <c r="M89" s="8" t="str">
        <f>_xlfn.XLOOKUP(total_table[[#This Row],[Customer_ID]],Customer_table[Customer_ID],Customer_table[Gender],FALSE)</f>
        <v>Female</v>
      </c>
      <c r="N89" s="8" t="str">
        <f>_xlfn.XLOOKUP(total_table[[#This Row],[Customer_ID]],Customer_table[Customer_ID],Customer_table[City],FALSE)</f>
        <v>Kellybury</v>
      </c>
      <c r="O89" s="8" t="str">
        <f>_xlfn.XLOOKUP(total_table[[#This Row],[Customer_ID]],Customer_table[Customer_ID],Customer_table[State],FALSE)</f>
        <v>New York</v>
      </c>
      <c r="P89" s="8" t="str">
        <f>_xlfn.XLOOKUP(total_table[[#This Row],[Customer_ID]],Customer_table[Customer_ID],Customer_table[Country],FALSE)</f>
        <v>USA</v>
      </c>
      <c r="Q89" s="8" t="str">
        <f>_xlfn.XLOOKUP(total_table[[#This Row],[Product_ID]],Product_table[Product_ID],Product_table[Product_Name],FALSE)</f>
        <v>Men's Graphic T-Shirt</v>
      </c>
      <c r="R89" s="8" t="str">
        <f>_xlfn.XLOOKUP(total_table[[#This Row],[Product_ID]],Product_table[Product_ID],Product_table[Category],FALSE)</f>
        <v>Clothing</v>
      </c>
      <c r="S89" s="8" t="str">
        <f>_xlfn.XLOOKUP(total_table[[#This Row],[Product_ID]],Product_table[Product_ID],Product_table[Sub_Category],FALSE)</f>
        <v>Tops</v>
      </c>
      <c r="T89" s="8" t="str">
        <f>_xlfn.XLOOKUP(total_table[[#This Row],[Product_ID]],Product_table[Product_ID],Product_table[Brand],FALSE)</f>
        <v>Terry-Moore</v>
      </c>
      <c r="U89" s="8">
        <f>_xlfn.XLOOKUP(total_table[[#This Row],[Product_ID]],Product_table[Product_ID],Product_table[Cost],FALSE)</f>
        <v>342.56</v>
      </c>
      <c r="V89" s="11">
        <f>_xlfn.XLOOKUP(total_table[[#This Row],[Product_ID]],Product_table[Product_ID],Product_table[Stock],FALSE)</f>
        <v>181</v>
      </c>
      <c r="W89" s="8" t="str">
        <f>_xlfn.XLOOKUP(total_table[[#This Row],[Store_ID]],Store_table[Store_ID],Store_table[Store_Name],FALSE)</f>
        <v>Hill, Wagner and Ballard</v>
      </c>
      <c r="X89" s="8" t="str">
        <f>_xlfn.XLOOKUP(total_table[[#This Row],[Store_ID]],Store_table[Store_ID],Store_table[Region],FALSE)</f>
        <v>East</v>
      </c>
      <c r="Y89" s="8" t="str">
        <f>_xlfn.XLOOKUP(total_table[[#This Row],[Store_ID]],Store_table[Store_ID],Store_table[City],FALSE)</f>
        <v>East Davidville</v>
      </c>
      <c r="Z89" s="8" t="str">
        <f>_xlfn.XLOOKUP(total_table[[#This Row],[Store_ID]],Store_table[Store_ID],Store_table[Store_Type],FALSE)</f>
        <v>Online</v>
      </c>
    </row>
    <row r="90" spans="1:26" x14ac:dyDescent="0.35">
      <c r="A90" s="2" t="s">
        <v>1892</v>
      </c>
      <c r="B90" s="14">
        <v>45588</v>
      </c>
      <c r="C90" s="2" t="s">
        <v>593</v>
      </c>
      <c r="D90" s="2" t="s">
        <v>1602</v>
      </c>
      <c r="E90" s="2" t="s">
        <v>1730</v>
      </c>
      <c r="F90" s="11">
        <v>2</v>
      </c>
      <c r="G90" s="8">
        <v>217.83</v>
      </c>
      <c r="H90" s="8">
        <v>0.14000000000000001</v>
      </c>
      <c r="I90" s="2" t="s">
        <v>1804</v>
      </c>
      <c r="J90" s="8">
        <v>435.52000000000004</v>
      </c>
      <c r="K90" s="8" t="str">
        <f>_xlfn.XLOOKUP(total_table[[#This Row],[Customer_ID]],Customer_table[Customer_ID],Customer_table[Name],FALSE)</f>
        <v>Mario Jacobs</v>
      </c>
      <c r="L90" s="11">
        <f>_xlfn.XLOOKUP(total_table[[#This Row],[Customer_ID]],Customer_table[Customer_ID],Customer_table[Age],FALSE)</f>
        <v>18</v>
      </c>
      <c r="M90" s="8" t="str">
        <f>_xlfn.XLOOKUP(total_table[[#This Row],[Customer_ID]],Customer_table[Customer_ID],Customer_table[Gender],FALSE)</f>
        <v>Male</v>
      </c>
      <c r="N90" s="8" t="str">
        <f>_xlfn.XLOOKUP(total_table[[#This Row],[Customer_ID]],Customer_table[Customer_ID],Customer_table[City],FALSE)</f>
        <v>Port James</v>
      </c>
      <c r="O90" s="8" t="str">
        <f>_xlfn.XLOOKUP(total_table[[#This Row],[Customer_ID]],Customer_table[Customer_ID],Customer_table[State],FALSE)</f>
        <v>New York</v>
      </c>
      <c r="P90" s="8" t="str">
        <f>_xlfn.XLOOKUP(total_table[[#This Row],[Customer_ID]],Customer_table[Customer_ID],Customer_table[Country],FALSE)</f>
        <v>USA</v>
      </c>
      <c r="Q90" s="8" t="str">
        <f>_xlfn.XLOOKUP(total_table[[#This Row],[Product_ID]],Product_table[Product_ID],Product_table[Product_Name],FALSE)</f>
        <v>Sports Water Hydration Pack</v>
      </c>
      <c r="R90" s="8" t="str">
        <f>_xlfn.XLOOKUP(total_table[[#This Row],[Product_ID]],Product_table[Product_ID],Product_table[Category],FALSE)</f>
        <v>Sports</v>
      </c>
      <c r="S90" s="8" t="str">
        <f>_xlfn.XLOOKUP(total_table[[#This Row],[Product_ID]],Product_table[Product_ID],Product_table[Sub_Category],FALSE)</f>
        <v>Outdoor</v>
      </c>
      <c r="T90" s="8" t="str">
        <f>_xlfn.XLOOKUP(total_table[[#This Row],[Product_ID]],Product_table[Product_ID],Product_table[Brand],FALSE)</f>
        <v>Sims-Smith</v>
      </c>
      <c r="U90" s="8">
        <f>_xlfn.XLOOKUP(total_table[[#This Row],[Product_ID]],Product_table[Product_ID],Product_table[Cost],FALSE)</f>
        <v>135.61000000000001</v>
      </c>
      <c r="V90" s="11">
        <f>_xlfn.XLOOKUP(total_table[[#This Row],[Product_ID]],Product_table[Product_ID],Product_table[Stock],FALSE)</f>
        <v>394</v>
      </c>
      <c r="W90" s="8" t="str">
        <f>_xlfn.XLOOKUP(total_table[[#This Row],[Store_ID]],Store_table[Store_ID],Store_table[Store_Name],FALSE)</f>
        <v>Rivera-Warner</v>
      </c>
      <c r="X90" s="8" t="str">
        <f>_xlfn.XLOOKUP(total_table[[#This Row],[Store_ID]],Store_table[Store_ID],Store_table[Region],FALSE)</f>
        <v>East</v>
      </c>
      <c r="Y90" s="8" t="str">
        <f>_xlfn.XLOOKUP(total_table[[#This Row],[Store_ID]],Store_table[Store_ID],Store_table[City],FALSE)</f>
        <v>Washingtonfurt</v>
      </c>
      <c r="Z90" s="8" t="str">
        <f>_xlfn.XLOOKUP(total_table[[#This Row],[Store_ID]],Store_table[Store_ID],Store_table[Store_Type],FALSE)</f>
        <v>Flagship</v>
      </c>
    </row>
    <row r="91" spans="1:26" x14ac:dyDescent="0.35">
      <c r="A91" s="2" t="s">
        <v>1893</v>
      </c>
      <c r="B91" s="14">
        <v>45848</v>
      </c>
      <c r="C91" s="2" t="s">
        <v>474</v>
      </c>
      <c r="D91" s="2" t="s">
        <v>1560</v>
      </c>
      <c r="E91" s="2" t="s">
        <v>1735</v>
      </c>
      <c r="F91" s="11">
        <v>4</v>
      </c>
      <c r="G91" s="8">
        <v>187.71</v>
      </c>
      <c r="H91" s="8">
        <v>0.06</v>
      </c>
      <c r="I91" s="2" t="s">
        <v>1807</v>
      </c>
      <c r="J91" s="8">
        <v>750.78000000000009</v>
      </c>
      <c r="K91" s="8" t="str">
        <f>_xlfn.XLOOKUP(total_table[[#This Row],[Customer_ID]],Customer_table[Customer_ID],Customer_table[Name],FALSE)</f>
        <v>Carlos Skinner</v>
      </c>
      <c r="L91" s="11">
        <f>_xlfn.XLOOKUP(total_table[[#This Row],[Customer_ID]],Customer_table[Customer_ID],Customer_table[Age],FALSE)</f>
        <v>46</v>
      </c>
      <c r="M91" s="8" t="str">
        <f>_xlfn.XLOOKUP(total_table[[#This Row],[Customer_ID]],Customer_table[Customer_ID],Customer_table[Gender],FALSE)</f>
        <v>Male</v>
      </c>
      <c r="N91" s="8" t="str">
        <f>_xlfn.XLOOKUP(total_table[[#This Row],[Customer_ID]],Customer_table[Customer_ID],Customer_table[City],FALSE)</f>
        <v>Dwaynemouth</v>
      </c>
      <c r="O91" s="8" t="str">
        <f>_xlfn.XLOOKUP(total_table[[#This Row],[Customer_ID]],Customer_table[Customer_ID],Customer_table[State],FALSE)</f>
        <v>Alabama</v>
      </c>
      <c r="P91" s="8" t="str">
        <f>_xlfn.XLOOKUP(total_table[[#This Row],[Customer_ID]],Customer_table[Customer_ID],Customer_table[Country],FALSE)</f>
        <v>USA</v>
      </c>
      <c r="Q91" s="8" t="str">
        <f>_xlfn.XLOOKUP(total_table[[#This Row],[Product_ID]],Product_table[Product_ID],Product_table[Product_Name],FALSE)</f>
        <v>Soccer Training Cone Set</v>
      </c>
      <c r="R91" s="8" t="str">
        <f>_xlfn.XLOOKUP(total_table[[#This Row],[Product_ID]],Product_table[Product_ID],Product_table[Category],FALSE)</f>
        <v>Sports</v>
      </c>
      <c r="S91" s="8" t="str">
        <f>_xlfn.XLOOKUP(total_table[[#This Row],[Product_ID]],Product_table[Product_ID],Product_table[Sub_Category],FALSE)</f>
        <v>Accessories</v>
      </c>
      <c r="T91" s="8" t="str">
        <f>_xlfn.XLOOKUP(total_table[[#This Row],[Product_ID]],Product_table[Product_ID],Product_table[Brand],FALSE)</f>
        <v>Ford, Murphy and Wilson</v>
      </c>
      <c r="U91" s="8">
        <f>_xlfn.XLOOKUP(total_table[[#This Row],[Product_ID]],Product_table[Product_ID],Product_table[Cost],FALSE)</f>
        <v>144.53</v>
      </c>
      <c r="V91" s="11">
        <f>_xlfn.XLOOKUP(total_table[[#This Row],[Product_ID]],Product_table[Product_ID],Product_table[Stock],FALSE)</f>
        <v>367</v>
      </c>
      <c r="W91" s="8" t="str">
        <f>_xlfn.XLOOKUP(total_table[[#This Row],[Store_ID]],Store_table[Store_ID],Store_table[Store_Name],FALSE)</f>
        <v>Martinez, Adkins and Johnson</v>
      </c>
      <c r="X91" s="8" t="str">
        <f>_xlfn.XLOOKUP(total_table[[#This Row],[Store_ID]],Store_table[Store_ID],Store_table[Region],FALSE)</f>
        <v>North</v>
      </c>
      <c r="Y91" s="8" t="str">
        <f>_xlfn.XLOOKUP(total_table[[#This Row],[Store_ID]],Store_table[Store_ID],Store_table[City],FALSE)</f>
        <v>Danielmouth</v>
      </c>
      <c r="Z91" s="8" t="str">
        <f>_xlfn.XLOOKUP(total_table[[#This Row],[Store_ID]],Store_table[Store_ID],Store_table[Store_Type],FALSE)</f>
        <v>Flagship</v>
      </c>
    </row>
    <row r="92" spans="1:26" x14ac:dyDescent="0.35">
      <c r="A92" s="2" t="s">
        <v>1894</v>
      </c>
      <c r="B92" s="14">
        <v>45577</v>
      </c>
      <c r="C92" s="2" t="s">
        <v>47</v>
      </c>
      <c r="D92" s="2" t="s">
        <v>1592</v>
      </c>
      <c r="E92" s="2" t="s">
        <v>1788</v>
      </c>
      <c r="F92" s="11">
        <v>2</v>
      </c>
      <c r="G92" s="8">
        <v>350.12</v>
      </c>
      <c r="H92" s="8">
        <v>0.12</v>
      </c>
      <c r="I92" s="2" t="s">
        <v>1807</v>
      </c>
      <c r="J92" s="8">
        <v>700.12</v>
      </c>
      <c r="K92" s="8" t="str">
        <f>_xlfn.XLOOKUP(total_table[[#This Row],[Customer_ID]],Customer_table[Customer_ID],Customer_table[Name],FALSE)</f>
        <v>Dominic Page</v>
      </c>
      <c r="L92" s="11">
        <f>_xlfn.XLOOKUP(total_table[[#This Row],[Customer_ID]],Customer_table[Customer_ID],Customer_table[Age],FALSE)</f>
        <v>53</v>
      </c>
      <c r="M92" s="8" t="str">
        <f>_xlfn.XLOOKUP(total_table[[#This Row],[Customer_ID]],Customer_table[Customer_ID],Customer_table[Gender],FALSE)</f>
        <v>Male</v>
      </c>
      <c r="N92" s="8" t="str">
        <f>_xlfn.XLOOKUP(total_table[[#This Row],[Customer_ID]],Customer_table[Customer_ID],Customer_table[City],FALSE)</f>
        <v>Port Michaelburgh</v>
      </c>
      <c r="O92" s="8" t="str">
        <f>_xlfn.XLOOKUP(total_table[[#This Row],[Customer_ID]],Customer_table[Customer_ID],Customer_table[State],FALSE)</f>
        <v>Pennsylvania</v>
      </c>
      <c r="P92" s="8" t="str">
        <f>_xlfn.XLOOKUP(total_table[[#This Row],[Customer_ID]],Customer_table[Customer_ID],Customer_table[Country],FALSE)</f>
        <v>USA</v>
      </c>
      <c r="Q92" s="8" t="str">
        <f>_xlfn.XLOOKUP(total_table[[#This Row],[Product_ID]],Product_table[Product_ID],Product_table[Product_Name],FALSE)</f>
        <v>Modern Wall Clock</v>
      </c>
      <c r="R92" s="8" t="str">
        <f>_xlfn.XLOOKUP(total_table[[#This Row],[Product_ID]],Product_table[Product_ID],Product_table[Category],FALSE)</f>
        <v>Home</v>
      </c>
      <c r="S92" s="8" t="str">
        <f>_xlfn.XLOOKUP(total_table[[#This Row],[Product_ID]],Product_table[Product_ID],Product_table[Sub_Category],FALSE)</f>
        <v>Decor</v>
      </c>
      <c r="T92" s="8" t="str">
        <f>_xlfn.XLOOKUP(total_table[[#This Row],[Product_ID]],Product_table[Product_ID],Product_table[Brand],FALSE)</f>
        <v>Weiss-Watson</v>
      </c>
      <c r="U92" s="8">
        <f>_xlfn.XLOOKUP(total_table[[#This Row],[Product_ID]],Product_table[Product_ID],Product_table[Cost],FALSE)</f>
        <v>179.77</v>
      </c>
      <c r="V92" s="11">
        <f>_xlfn.XLOOKUP(total_table[[#This Row],[Product_ID]],Product_table[Product_ID],Product_table[Stock],FALSE)</f>
        <v>305</v>
      </c>
      <c r="W92" s="8" t="str">
        <f>_xlfn.XLOOKUP(total_table[[#This Row],[Store_ID]],Store_table[Store_ID],Store_table[Store_Name],FALSE)</f>
        <v>Guerrero-Schmitt</v>
      </c>
      <c r="X92" s="8" t="str">
        <f>_xlfn.XLOOKUP(total_table[[#This Row],[Store_ID]],Store_table[Store_ID],Store_table[Region],FALSE)</f>
        <v>East</v>
      </c>
      <c r="Y92" s="8" t="str">
        <f>_xlfn.XLOOKUP(total_table[[#This Row],[Store_ID]],Store_table[Store_ID],Store_table[City],FALSE)</f>
        <v>East Stevechester</v>
      </c>
      <c r="Z92" s="8" t="str">
        <f>_xlfn.XLOOKUP(total_table[[#This Row],[Store_ID]],Store_table[Store_ID],Store_table[Store_Type],FALSE)</f>
        <v>Flagship</v>
      </c>
    </row>
    <row r="93" spans="1:26" x14ac:dyDescent="0.35">
      <c r="A93" s="2" t="s">
        <v>1895</v>
      </c>
      <c r="B93" s="14">
        <v>45312</v>
      </c>
      <c r="C93" s="2" t="s">
        <v>1244</v>
      </c>
      <c r="D93" s="2" t="s">
        <v>1558</v>
      </c>
      <c r="E93" s="2" t="s">
        <v>1735</v>
      </c>
      <c r="F93" s="11">
        <v>4</v>
      </c>
      <c r="G93" s="8">
        <v>102.19</v>
      </c>
      <c r="H93" s="8">
        <v>0.17</v>
      </c>
      <c r="I93" s="2" t="s">
        <v>1804</v>
      </c>
      <c r="J93" s="8">
        <v>408.59</v>
      </c>
      <c r="K93" s="8" t="str">
        <f>_xlfn.XLOOKUP(total_table[[#This Row],[Customer_ID]],Customer_table[Customer_ID],Customer_table[Name],FALSE)</f>
        <v>David Lozano</v>
      </c>
      <c r="L93" s="11">
        <f>_xlfn.XLOOKUP(total_table[[#This Row],[Customer_ID]],Customer_table[Customer_ID],Customer_table[Age],FALSE)</f>
        <v>23</v>
      </c>
      <c r="M93" s="8" t="str">
        <f>_xlfn.XLOOKUP(total_table[[#This Row],[Customer_ID]],Customer_table[Customer_ID],Customer_table[Gender],FALSE)</f>
        <v>Female</v>
      </c>
      <c r="N93" s="8" t="str">
        <f>_xlfn.XLOOKUP(total_table[[#This Row],[Customer_ID]],Customer_table[Customer_ID],Customer_table[City],FALSE)</f>
        <v>North Michaelfurt</v>
      </c>
      <c r="O93" s="8" t="str">
        <f>_xlfn.XLOOKUP(total_table[[#This Row],[Customer_ID]],Customer_table[Customer_ID],Customer_table[State],FALSE)</f>
        <v>Wisconsin</v>
      </c>
      <c r="P93" s="8" t="str">
        <f>_xlfn.XLOOKUP(total_table[[#This Row],[Customer_ID]],Customer_table[Customer_ID],Customer_table[Country],FALSE)</f>
        <v>USA</v>
      </c>
      <c r="Q93" s="8" t="str">
        <f>_xlfn.XLOOKUP(total_table[[#This Row],[Product_ID]],Product_table[Product_ID],Product_table[Product_Name],FALSE)</f>
        <v>Beard Grooming Kit</v>
      </c>
      <c r="R93" s="8" t="str">
        <f>_xlfn.XLOOKUP(total_table[[#This Row],[Product_ID]],Product_table[Product_ID],Product_table[Category],FALSE)</f>
        <v>Beauty</v>
      </c>
      <c r="S93" s="8" t="str">
        <f>_xlfn.XLOOKUP(total_table[[#This Row],[Product_ID]],Product_table[Product_ID],Product_table[Sub_Category],FALSE)</f>
        <v>Grooming</v>
      </c>
      <c r="T93" s="8" t="str">
        <f>_xlfn.XLOOKUP(total_table[[#This Row],[Product_ID]],Product_table[Product_ID],Product_table[Brand],FALSE)</f>
        <v>Erickson-Green</v>
      </c>
      <c r="U93" s="8">
        <f>_xlfn.XLOOKUP(total_table[[#This Row],[Product_ID]],Product_table[Product_ID],Product_table[Cost],FALSE)</f>
        <v>337.42</v>
      </c>
      <c r="V93" s="11">
        <f>_xlfn.XLOOKUP(total_table[[#This Row],[Product_ID]],Product_table[Product_ID],Product_table[Stock],FALSE)</f>
        <v>256</v>
      </c>
      <c r="W93" s="8" t="str">
        <f>_xlfn.XLOOKUP(total_table[[#This Row],[Store_ID]],Store_table[Store_ID],Store_table[Store_Name],FALSE)</f>
        <v>Martinez, Adkins and Johnson</v>
      </c>
      <c r="X93" s="8" t="str">
        <f>_xlfn.XLOOKUP(total_table[[#This Row],[Store_ID]],Store_table[Store_ID],Store_table[Region],FALSE)</f>
        <v>North</v>
      </c>
      <c r="Y93" s="8" t="str">
        <f>_xlfn.XLOOKUP(total_table[[#This Row],[Store_ID]],Store_table[Store_ID],Store_table[City],FALSE)</f>
        <v>Danielmouth</v>
      </c>
      <c r="Z93" s="8" t="str">
        <f>_xlfn.XLOOKUP(total_table[[#This Row],[Store_ID]],Store_table[Store_ID],Store_table[Store_Type],FALSE)</f>
        <v>Flagship</v>
      </c>
    </row>
    <row r="94" spans="1:26" x14ac:dyDescent="0.35">
      <c r="A94" s="2" t="s">
        <v>1896</v>
      </c>
      <c r="B94" s="14">
        <v>45350</v>
      </c>
      <c r="C94" s="2" t="s">
        <v>35</v>
      </c>
      <c r="D94" s="2" t="s">
        <v>1698</v>
      </c>
      <c r="E94" s="2" t="s">
        <v>1747</v>
      </c>
      <c r="F94" s="11">
        <v>1</v>
      </c>
      <c r="G94" s="8">
        <v>696.53</v>
      </c>
      <c r="H94" s="8">
        <v>0.17</v>
      </c>
      <c r="I94" s="2" t="s">
        <v>1802</v>
      </c>
      <c r="J94" s="8">
        <v>696.36</v>
      </c>
      <c r="K94" s="8" t="str">
        <f>_xlfn.XLOOKUP(total_table[[#This Row],[Customer_ID]],Customer_table[Customer_ID],Customer_table[Name],FALSE)</f>
        <v>Daniel Boyd</v>
      </c>
      <c r="L94" s="11">
        <f>_xlfn.XLOOKUP(total_table[[#This Row],[Customer_ID]],Customer_table[Customer_ID],Customer_table[Age],FALSE)</f>
        <v>29</v>
      </c>
      <c r="M94" s="8" t="str">
        <f>_xlfn.XLOOKUP(total_table[[#This Row],[Customer_ID]],Customer_table[Customer_ID],Customer_table[Gender],FALSE)</f>
        <v>Female</v>
      </c>
      <c r="N94" s="8" t="str">
        <f>_xlfn.XLOOKUP(total_table[[#This Row],[Customer_ID]],Customer_table[Customer_ID],Customer_table[City],FALSE)</f>
        <v>West Pamelafurt</v>
      </c>
      <c r="O94" s="8" t="str">
        <f>_xlfn.XLOOKUP(total_table[[#This Row],[Customer_ID]],Customer_table[Customer_ID],Customer_table[State],FALSE)</f>
        <v>West Virginia</v>
      </c>
      <c r="P94" s="8" t="str">
        <f>_xlfn.XLOOKUP(total_table[[#This Row],[Customer_ID]],Customer_table[Customer_ID],Customer_table[Country],FALSE)</f>
        <v>USA</v>
      </c>
      <c r="Q94" s="8" t="str">
        <f>_xlfn.XLOOKUP(total_table[[#This Row],[Product_ID]],Product_table[Product_ID],Product_table[Product_Name],FALSE)</f>
        <v>Kitchen Cutting Board</v>
      </c>
      <c r="R94" s="8" t="str">
        <f>_xlfn.XLOOKUP(total_table[[#This Row],[Product_ID]],Product_table[Product_ID],Product_table[Category],FALSE)</f>
        <v>Home</v>
      </c>
      <c r="S94" s="8" t="str">
        <f>_xlfn.XLOOKUP(total_table[[#This Row],[Product_ID]],Product_table[Product_ID],Product_table[Sub_Category],FALSE)</f>
        <v>Kitchen</v>
      </c>
      <c r="T94" s="8" t="str">
        <f>_xlfn.XLOOKUP(total_table[[#This Row],[Product_ID]],Product_table[Product_ID],Product_table[Brand],FALSE)</f>
        <v>Taylor, Dodson and Johnston</v>
      </c>
      <c r="U94" s="8">
        <f>_xlfn.XLOOKUP(total_table[[#This Row],[Product_ID]],Product_table[Product_ID],Product_table[Cost],FALSE)</f>
        <v>176.07</v>
      </c>
      <c r="V94" s="11">
        <f>_xlfn.XLOOKUP(total_table[[#This Row],[Product_ID]],Product_table[Product_ID],Product_table[Stock],FALSE)</f>
        <v>82</v>
      </c>
      <c r="W94" s="8" t="str">
        <f>_xlfn.XLOOKUP(total_table[[#This Row],[Store_ID]],Store_table[Store_ID],Store_table[Store_Name],FALSE)</f>
        <v>Alexander Group</v>
      </c>
      <c r="X94" s="8" t="str">
        <f>_xlfn.XLOOKUP(total_table[[#This Row],[Store_ID]],Store_table[Store_ID],Store_table[Region],FALSE)</f>
        <v>South</v>
      </c>
      <c r="Y94" s="8" t="str">
        <f>_xlfn.XLOOKUP(total_table[[#This Row],[Store_ID]],Store_table[Store_ID],Store_table[City],FALSE)</f>
        <v>Port Sharon</v>
      </c>
      <c r="Z94" s="8" t="str">
        <f>_xlfn.XLOOKUP(total_table[[#This Row],[Store_ID]],Store_table[Store_ID],Store_table[Store_Type],FALSE)</f>
        <v>Online</v>
      </c>
    </row>
    <row r="95" spans="1:26" x14ac:dyDescent="0.35">
      <c r="A95" s="2" t="s">
        <v>1897</v>
      </c>
      <c r="B95" s="14">
        <v>45657</v>
      </c>
      <c r="C95" s="2" t="s">
        <v>233</v>
      </c>
      <c r="D95" s="2" t="s">
        <v>1564</v>
      </c>
      <c r="E95" s="2" t="s">
        <v>1747</v>
      </c>
      <c r="F95" s="11">
        <v>2</v>
      </c>
      <c r="G95" s="8">
        <v>327.52</v>
      </c>
      <c r="H95" s="8">
        <v>0.15</v>
      </c>
      <c r="I95" s="2" t="s">
        <v>1804</v>
      </c>
      <c r="J95" s="8">
        <v>654.89</v>
      </c>
      <c r="K95" s="8" t="str">
        <f>_xlfn.XLOOKUP(total_table[[#This Row],[Customer_ID]],Customer_table[Customer_ID],Customer_table[Name],FALSE)</f>
        <v>Michael Thomas</v>
      </c>
      <c r="L95" s="11">
        <f>_xlfn.XLOOKUP(total_table[[#This Row],[Customer_ID]],Customer_table[Customer_ID],Customer_table[Age],FALSE)</f>
        <v>21</v>
      </c>
      <c r="M95" s="8" t="str">
        <f>_xlfn.XLOOKUP(total_table[[#This Row],[Customer_ID]],Customer_table[Customer_ID],Customer_table[Gender],FALSE)</f>
        <v>Female</v>
      </c>
      <c r="N95" s="8" t="str">
        <f>_xlfn.XLOOKUP(total_table[[#This Row],[Customer_ID]],Customer_table[Customer_ID],Customer_table[City],FALSE)</f>
        <v>Woodmouth</v>
      </c>
      <c r="O95" s="8" t="str">
        <f>_xlfn.XLOOKUP(total_table[[#This Row],[Customer_ID]],Customer_table[Customer_ID],Customer_table[State],FALSE)</f>
        <v>Nevada</v>
      </c>
      <c r="P95" s="8" t="str">
        <f>_xlfn.XLOOKUP(total_table[[#This Row],[Customer_ID]],Customer_table[Customer_ID],Customer_table[Country],FALSE)</f>
        <v>USA</v>
      </c>
      <c r="Q95" s="8" t="str">
        <f>_xlfn.XLOOKUP(total_table[[#This Row],[Product_ID]],Product_table[Product_ID],Product_table[Product_Name],FALSE)</f>
        <v>Knee Support Brace</v>
      </c>
      <c r="R95" s="8" t="str">
        <f>_xlfn.XLOOKUP(total_table[[#This Row],[Product_ID]],Product_table[Product_ID],Product_table[Category],FALSE)</f>
        <v>Sports</v>
      </c>
      <c r="S95" s="8" t="str">
        <f>_xlfn.XLOOKUP(total_table[[#This Row],[Product_ID]],Product_table[Product_ID],Product_table[Sub_Category],FALSE)</f>
        <v>Equipment</v>
      </c>
      <c r="T95" s="8" t="str">
        <f>_xlfn.XLOOKUP(total_table[[#This Row],[Product_ID]],Product_table[Product_ID],Product_table[Brand],FALSE)</f>
        <v>May-Reese</v>
      </c>
      <c r="U95" s="8">
        <f>_xlfn.XLOOKUP(total_table[[#This Row],[Product_ID]],Product_table[Product_ID],Product_table[Cost],FALSE)</f>
        <v>21.34</v>
      </c>
      <c r="V95" s="11">
        <f>_xlfn.XLOOKUP(total_table[[#This Row],[Product_ID]],Product_table[Product_ID],Product_table[Stock],FALSE)</f>
        <v>65</v>
      </c>
      <c r="W95" s="8" t="str">
        <f>_xlfn.XLOOKUP(total_table[[#This Row],[Store_ID]],Store_table[Store_ID],Store_table[Store_Name],FALSE)</f>
        <v>Alexander Group</v>
      </c>
      <c r="X95" s="8" t="str">
        <f>_xlfn.XLOOKUP(total_table[[#This Row],[Store_ID]],Store_table[Store_ID],Store_table[Region],FALSE)</f>
        <v>South</v>
      </c>
      <c r="Y95" s="8" t="str">
        <f>_xlfn.XLOOKUP(total_table[[#This Row],[Store_ID]],Store_table[Store_ID],Store_table[City],FALSE)</f>
        <v>Port Sharon</v>
      </c>
      <c r="Z95" s="8" t="str">
        <f>_xlfn.XLOOKUP(total_table[[#This Row],[Store_ID]],Store_table[Store_ID],Store_table[Store_Type],FALSE)</f>
        <v>Online</v>
      </c>
    </row>
    <row r="96" spans="1:26" x14ac:dyDescent="0.35">
      <c r="A96" s="2" t="s">
        <v>1898</v>
      </c>
      <c r="B96" s="14">
        <v>45530</v>
      </c>
      <c r="C96" s="2" t="s">
        <v>928</v>
      </c>
      <c r="D96" s="2" t="s">
        <v>1720</v>
      </c>
      <c r="E96" s="2" t="s">
        <v>1791</v>
      </c>
      <c r="F96" s="11">
        <v>2</v>
      </c>
      <c r="G96" s="8">
        <v>569.36</v>
      </c>
      <c r="H96" s="8">
        <v>0.01</v>
      </c>
      <c r="I96" s="2" t="s">
        <v>1804</v>
      </c>
      <c r="J96" s="8">
        <v>1138.71</v>
      </c>
      <c r="K96" s="8" t="str">
        <f>_xlfn.XLOOKUP(total_table[[#This Row],[Customer_ID]],Customer_table[Customer_ID],Customer_table[Name],FALSE)</f>
        <v>Tracy Stephens</v>
      </c>
      <c r="L96" s="11">
        <f>_xlfn.XLOOKUP(total_table[[#This Row],[Customer_ID]],Customer_table[Customer_ID],Customer_table[Age],FALSE)</f>
        <v>64</v>
      </c>
      <c r="M96" s="8" t="str">
        <f>_xlfn.XLOOKUP(total_table[[#This Row],[Customer_ID]],Customer_table[Customer_ID],Customer_table[Gender],FALSE)</f>
        <v>Male</v>
      </c>
      <c r="N96" s="8" t="str">
        <f>_xlfn.XLOOKUP(total_table[[#This Row],[Customer_ID]],Customer_table[Customer_ID],Customer_table[City],FALSE)</f>
        <v>New Joshuatown</v>
      </c>
      <c r="O96" s="8" t="str">
        <f>_xlfn.XLOOKUP(total_table[[#This Row],[Customer_ID]],Customer_table[Customer_ID],Customer_table[State],FALSE)</f>
        <v>Maine</v>
      </c>
      <c r="P96" s="8" t="str">
        <f>_xlfn.XLOOKUP(total_table[[#This Row],[Customer_ID]],Customer_table[Customer_ID],Customer_table[Country],FALSE)</f>
        <v>USA</v>
      </c>
      <c r="Q96" s="8" t="str">
        <f>_xlfn.XLOOKUP(total_table[[#This Row],[Product_ID]],Product_table[Product_ID],Product_table[Product_Name],FALSE)</f>
        <v>Cricket Bat</v>
      </c>
      <c r="R96" s="8" t="str">
        <f>_xlfn.XLOOKUP(total_table[[#This Row],[Product_ID]],Product_table[Product_ID],Product_table[Category],FALSE)</f>
        <v>Sports</v>
      </c>
      <c r="S96" s="8" t="str">
        <f>_xlfn.XLOOKUP(total_table[[#This Row],[Product_ID]],Product_table[Product_ID],Product_table[Sub_Category],FALSE)</f>
        <v>Team Sports</v>
      </c>
      <c r="T96" s="8" t="str">
        <f>_xlfn.XLOOKUP(total_table[[#This Row],[Product_ID]],Product_table[Product_ID],Product_table[Brand],FALSE)</f>
        <v>Khan LLC</v>
      </c>
      <c r="U96" s="8">
        <f>_xlfn.XLOOKUP(total_table[[#This Row],[Product_ID]],Product_table[Product_ID],Product_table[Cost],FALSE)</f>
        <v>245.98</v>
      </c>
      <c r="V96" s="11">
        <f>_xlfn.XLOOKUP(total_table[[#This Row],[Product_ID]],Product_table[Product_ID],Product_table[Stock],FALSE)</f>
        <v>471</v>
      </c>
      <c r="W96" s="8" t="str">
        <f>_xlfn.XLOOKUP(total_table[[#This Row],[Store_ID]],Store_table[Store_ID],Store_table[Store_Name],FALSE)</f>
        <v>Mann-Austin</v>
      </c>
      <c r="X96" s="8" t="str">
        <f>_xlfn.XLOOKUP(total_table[[#This Row],[Store_ID]],Store_table[Store_ID],Store_table[Region],FALSE)</f>
        <v>East</v>
      </c>
      <c r="Y96" s="8" t="str">
        <f>_xlfn.XLOOKUP(total_table[[#This Row],[Store_ID]],Store_table[Store_ID],Store_table[City],FALSE)</f>
        <v>Vasquezborough</v>
      </c>
      <c r="Z96" s="8" t="str">
        <f>_xlfn.XLOOKUP(total_table[[#This Row],[Store_ID]],Store_table[Store_ID],Store_table[Store_Type],FALSE)</f>
        <v>Online</v>
      </c>
    </row>
    <row r="97" spans="1:26" x14ac:dyDescent="0.35">
      <c r="A97" s="2" t="s">
        <v>1899</v>
      </c>
      <c r="B97" s="14">
        <v>45556</v>
      </c>
      <c r="C97" s="2" t="s">
        <v>996</v>
      </c>
      <c r="D97" s="2" t="s">
        <v>1724</v>
      </c>
      <c r="E97" s="2" t="s">
        <v>1754</v>
      </c>
      <c r="F97" s="11">
        <v>2</v>
      </c>
      <c r="G97" s="8">
        <v>68.290000000000006</v>
      </c>
      <c r="H97" s="8">
        <v>0.14000000000000001</v>
      </c>
      <c r="I97" s="2" t="s">
        <v>1807</v>
      </c>
      <c r="J97" s="8">
        <v>136.44000000000003</v>
      </c>
      <c r="K97" s="8" t="str">
        <f>_xlfn.XLOOKUP(total_table[[#This Row],[Customer_ID]],Customer_table[Customer_ID],Customer_table[Name],FALSE)</f>
        <v>Darren Burton</v>
      </c>
      <c r="L97" s="11">
        <f>_xlfn.XLOOKUP(total_table[[#This Row],[Customer_ID]],Customer_table[Customer_ID],Customer_table[Age],FALSE)</f>
        <v>21</v>
      </c>
      <c r="M97" s="8" t="str">
        <f>_xlfn.XLOOKUP(total_table[[#This Row],[Customer_ID]],Customer_table[Customer_ID],Customer_table[Gender],FALSE)</f>
        <v>Female</v>
      </c>
      <c r="N97" s="8" t="str">
        <f>_xlfn.XLOOKUP(total_table[[#This Row],[Customer_ID]],Customer_table[Customer_ID],Customer_table[City],FALSE)</f>
        <v>Lake Alice</v>
      </c>
      <c r="O97" s="8" t="str">
        <f>_xlfn.XLOOKUP(total_table[[#This Row],[Customer_ID]],Customer_table[Customer_ID],Customer_table[State],FALSE)</f>
        <v>Tennessee</v>
      </c>
      <c r="P97" s="8" t="str">
        <f>_xlfn.XLOOKUP(total_table[[#This Row],[Customer_ID]],Customer_table[Customer_ID],Customer_table[Country],FALSE)</f>
        <v>USA</v>
      </c>
      <c r="Q97" s="8" t="str">
        <f>_xlfn.XLOOKUP(total_table[[#This Row],[Product_ID]],Product_table[Product_ID],Product_table[Product_Name],FALSE)</f>
        <v>Stainless Steel Cookware Set</v>
      </c>
      <c r="R97" s="8" t="str">
        <f>_xlfn.XLOOKUP(total_table[[#This Row],[Product_ID]],Product_table[Product_ID],Product_table[Category],FALSE)</f>
        <v>Home</v>
      </c>
      <c r="S97" s="8" t="str">
        <f>_xlfn.XLOOKUP(total_table[[#This Row],[Product_ID]],Product_table[Product_ID],Product_table[Sub_Category],FALSE)</f>
        <v>Kitchen</v>
      </c>
      <c r="T97" s="8" t="str">
        <f>_xlfn.XLOOKUP(total_table[[#This Row],[Product_ID]],Product_table[Product_ID],Product_table[Brand],FALSE)</f>
        <v>Campbell Ltd</v>
      </c>
      <c r="U97" s="8">
        <f>_xlfn.XLOOKUP(total_table[[#This Row],[Product_ID]],Product_table[Product_ID],Product_table[Cost],FALSE)</f>
        <v>201.41</v>
      </c>
      <c r="V97" s="11">
        <f>_xlfn.XLOOKUP(total_table[[#This Row],[Product_ID]],Product_table[Product_ID],Product_table[Stock],FALSE)</f>
        <v>146</v>
      </c>
      <c r="W97" s="8" t="str">
        <f>_xlfn.XLOOKUP(total_table[[#This Row],[Store_ID]],Store_table[Store_ID],Store_table[Store_Name],FALSE)</f>
        <v>Benson-Elliott</v>
      </c>
      <c r="X97" s="8" t="str">
        <f>_xlfn.XLOOKUP(total_table[[#This Row],[Store_ID]],Store_table[Store_ID],Store_table[Region],FALSE)</f>
        <v>East</v>
      </c>
      <c r="Y97" s="8" t="str">
        <f>_xlfn.XLOOKUP(total_table[[#This Row],[Store_ID]],Store_table[Store_ID],Store_table[City],FALSE)</f>
        <v>Port Josephberg</v>
      </c>
      <c r="Z97" s="8" t="str">
        <f>_xlfn.XLOOKUP(total_table[[#This Row],[Store_ID]],Store_table[Store_ID],Store_table[Store_Type],FALSE)</f>
        <v>Online</v>
      </c>
    </row>
    <row r="98" spans="1:26" x14ac:dyDescent="0.35">
      <c r="A98" s="2" t="s">
        <v>1900</v>
      </c>
      <c r="B98" s="14">
        <v>45523</v>
      </c>
      <c r="C98" s="2" t="s">
        <v>771</v>
      </c>
      <c r="D98" s="2" t="s">
        <v>1626</v>
      </c>
      <c r="E98" s="2" t="s">
        <v>1767</v>
      </c>
      <c r="F98" s="11">
        <v>1</v>
      </c>
      <c r="G98" s="8">
        <v>842.9</v>
      </c>
      <c r="H98" s="8">
        <v>0.06</v>
      </c>
      <c r="I98" s="2" t="s">
        <v>1807</v>
      </c>
      <c r="J98" s="8">
        <v>842.84</v>
      </c>
      <c r="K98" s="8" t="str">
        <f>_xlfn.XLOOKUP(total_table[[#This Row],[Customer_ID]],Customer_table[Customer_ID],Customer_table[Name],FALSE)</f>
        <v>Nancy Page</v>
      </c>
      <c r="L98" s="11">
        <f>_xlfn.XLOOKUP(total_table[[#This Row],[Customer_ID]],Customer_table[Customer_ID],Customer_table[Age],FALSE)</f>
        <v>19</v>
      </c>
      <c r="M98" s="8" t="str">
        <f>_xlfn.XLOOKUP(total_table[[#This Row],[Customer_ID]],Customer_table[Customer_ID],Customer_table[Gender],FALSE)</f>
        <v>Male</v>
      </c>
      <c r="N98" s="8" t="str">
        <f>_xlfn.XLOOKUP(total_table[[#This Row],[Customer_ID]],Customer_table[Customer_ID],Customer_table[City],FALSE)</f>
        <v>West Julia</v>
      </c>
      <c r="O98" s="8" t="str">
        <f>_xlfn.XLOOKUP(total_table[[#This Row],[Customer_ID]],Customer_table[Customer_ID],Customer_table[State],FALSE)</f>
        <v>Utah</v>
      </c>
      <c r="P98" s="8" t="str">
        <f>_xlfn.XLOOKUP(total_table[[#This Row],[Customer_ID]],Customer_table[Customer_ID],Customer_table[Country],FALSE)</f>
        <v>USA</v>
      </c>
      <c r="Q98" s="8" t="str">
        <f>_xlfn.XLOOKUP(total_table[[#This Row],[Product_ID]],Product_table[Product_ID],Product_table[Product_Name],FALSE)</f>
        <v>Boxing Hand Wraps</v>
      </c>
      <c r="R98" s="8" t="str">
        <f>_xlfn.XLOOKUP(total_table[[#This Row],[Product_ID]],Product_table[Product_ID],Product_table[Category],FALSE)</f>
        <v>Sports</v>
      </c>
      <c r="S98" s="8" t="str">
        <f>_xlfn.XLOOKUP(total_table[[#This Row],[Product_ID]],Product_table[Product_ID],Product_table[Sub_Category],FALSE)</f>
        <v>Fitness</v>
      </c>
      <c r="T98" s="8" t="str">
        <f>_xlfn.XLOOKUP(total_table[[#This Row],[Product_ID]],Product_table[Product_ID],Product_table[Brand],FALSE)</f>
        <v>Smith-King</v>
      </c>
      <c r="U98" s="8">
        <f>_xlfn.XLOOKUP(total_table[[#This Row],[Product_ID]],Product_table[Product_ID],Product_table[Cost],FALSE)</f>
        <v>190.29</v>
      </c>
      <c r="V98" s="11">
        <f>_xlfn.XLOOKUP(total_table[[#This Row],[Product_ID]],Product_table[Product_ID],Product_table[Stock],FALSE)</f>
        <v>260</v>
      </c>
      <c r="W98" s="8" t="str">
        <f>_xlfn.XLOOKUP(total_table[[#This Row],[Store_ID]],Store_table[Store_ID],Store_table[Store_Name],FALSE)</f>
        <v>Hill, Wagner and Ballard</v>
      </c>
      <c r="X98" s="8" t="str">
        <f>_xlfn.XLOOKUP(total_table[[#This Row],[Store_ID]],Store_table[Store_ID],Store_table[Region],FALSE)</f>
        <v>East</v>
      </c>
      <c r="Y98" s="8" t="str">
        <f>_xlfn.XLOOKUP(total_table[[#This Row],[Store_ID]],Store_table[Store_ID],Store_table[City],FALSE)</f>
        <v>East Davidville</v>
      </c>
      <c r="Z98" s="8" t="str">
        <f>_xlfn.XLOOKUP(total_table[[#This Row],[Store_ID]],Store_table[Store_ID],Store_table[Store_Type],FALSE)</f>
        <v>Online</v>
      </c>
    </row>
    <row r="99" spans="1:26" x14ac:dyDescent="0.35">
      <c r="A99" s="2" t="s">
        <v>1901</v>
      </c>
      <c r="B99" s="14">
        <v>45587</v>
      </c>
      <c r="C99" s="2" t="s">
        <v>898</v>
      </c>
      <c r="D99" s="2" t="s">
        <v>1529</v>
      </c>
      <c r="E99" s="2" t="s">
        <v>1744</v>
      </c>
      <c r="F99" s="11">
        <v>3</v>
      </c>
      <c r="G99" s="8">
        <v>751.94</v>
      </c>
      <c r="H99" s="8">
        <v>0.26</v>
      </c>
      <c r="I99" s="2" t="s">
        <v>1804</v>
      </c>
      <c r="J99" s="8">
        <v>2255.56</v>
      </c>
      <c r="K99" s="8" t="str">
        <f>_xlfn.XLOOKUP(total_table[[#This Row],[Customer_ID]],Customer_table[Customer_ID],Customer_table[Name],FALSE)</f>
        <v>Cynthia Roberts</v>
      </c>
      <c r="L99" s="11">
        <f>_xlfn.XLOOKUP(total_table[[#This Row],[Customer_ID]],Customer_table[Customer_ID],Customer_table[Age],FALSE)</f>
        <v>22</v>
      </c>
      <c r="M99" s="8" t="str">
        <f>_xlfn.XLOOKUP(total_table[[#This Row],[Customer_ID]],Customer_table[Customer_ID],Customer_table[Gender],FALSE)</f>
        <v>Female</v>
      </c>
      <c r="N99" s="8" t="str">
        <f>_xlfn.XLOOKUP(total_table[[#This Row],[Customer_ID]],Customer_table[Customer_ID],Customer_table[City],FALSE)</f>
        <v>Millerfort</v>
      </c>
      <c r="O99" s="8" t="str">
        <f>_xlfn.XLOOKUP(total_table[[#This Row],[Customer_ID]],Customer_table[Customer_ID],Customer_table[State],FALSE)</f>
        <v>Vermont</v>
      </c>
      <c r="P99" s="8" t="str">
        <f>_xlfn.XLOOKUP(total_table[[#This Row],[Customer_ID]],Customer_table[Customer_ID],Customer_table[Country],FALSE)</f>
        <v>USA</v>
      </c>
      <c r="Q99" s="8" t="str">
        <f>_xlfn.XLOOKUP(total_table[[#This Row],[Product_ID]],Product_table[Product_ID],Product_table[Product_Name],FALSE)</f>
        <v>Men's Running Jacket</v>
      </c>
      <c r="R99" s="8" t="str">
        <f>_xlfn.XLOOKUP(total_table[[#This Row],[Product_ID]],Product_table[Product_ID],Product_table[Category],FALSE)</f>
        <v>Clothing</v>
      </c>
      <c r="S99" s="8" t="str">
        <f>_xlfn.XLOOKUP(total_table[[#This Row],[Product_ID]],Product_table[Product_ID],Product_table[Sub_Category],FALSE)</f>
        <v>Outerwear</v>
      </c>
      <c r="T99" s="8" t="str">
        <f>_xlfn.XLOOKUP(total_table[[#This Row],[Product_ID]],Product_table[Product_ID],Product_table[Brand],FALSE)</f>
        <v>Pineda Ltd</v>
      </c>
      <c r="U99" s="8">
        <f>_xlfn.XLOOKUP(total_table[[#This Row],[Product_ID]],Product_table[Product_ID],Product_table[Cost],FALSE)</f>
        <v>364.67</v>
      </c>
      <c r="V99" s="11">
        <f>_xlfn.XLOOKUP(total_table[[#This Row],[Product_ID]],Product_table[Product_ID],Product_table[Stock],FALSE)</f>
        <v>452</v>
      </c>
      <c r="W99" s="8" t="str">
        <f>_xlfn.XLOOKUP(total_table[[#This Row],[Store_ID]],Store_table[Store_ID],Store_table[Store_Name],FALSE)</f>
        <v>Johnson-Wright</v>
      </c>
      <c r="X99" s="8" t="str">
        <f>_xlfn.XLOOKUP(total_table[[#This Row],[Store_ID]],Store_table[Store_ID],Store_table[Region],FALSE)</f>
        <v>North</v>
      </c>
      <c r="Y99" s="8" t="str">
        <f>_xlfn.XLOOKUP(total_table[[#This Row],[Store_ID]],Store_table[Store_ID],Store_table[City],FALSE)</f>
        <v>Hoodberg</v>
      </c>
      <c r="Z99" s="8" t="str">
        <f>_xlfn.XLOOKUP(total_table[[#This Row],[Store_ID]],Store_table[Store_ID],Store_table[Store_Type],FALSE)</f>
        <v>Outlet</v>
      </c>
    </row>
    <row r="100" spans="1:26" x14ac:dyDescent="0.35">
      <c r="A100" s="2" t="s">
        <v>1902</v>
      </c>
      <c r="B100" s="14">
        <v>45580</v>
      </c>
      <c r="C100" s="2" t="s">
        <v>439</v>
      </c>
      <c r="D100" s="2" t="s">
        <v>1638</v>
      </c>
      <c r="E100" s="2" t="s">
        <v>1757</v>
      </c>
      <c r="F100" s="11">
        <v>4</v>
      </c>
      <c r="G100" s="8">
        <v>476.28</v>
      </c>
      <c r="H100" s="8">
        <v>0.17</v>
      </c>
      <c r="I100" s="2" t="s">
        <v>1802</v>
      </c>
      <c r="J100" s="8">
        <v>1904.9499999999998</v>
      </c>
      <c r="K100" s="8" t="str">
        <f>_xlfn.XLOOKUP(total_table[[#This Row],[Customer_ID]],Customer_table[Customer_ID],Customer_table[Name],FALSE)</f>
        <v>Joseph Richards</v>
      </c>
      <c r="L100" s="11">
        <f>_xlfn.XLOOKUP(total_table[[#This Row],[Customer_ID]],Customer_table[Customer_ID],Customer_table[Age],FALSE)</f>
        <v>34</v>
      </c>
      <c r="M100" s="8" t="str">
        <f>_xlfn.XLOOKUP(total_table[[#This Row],[Customer_ID]],Customer_table[Customer_ID],Customer_table[Gender],FALSE)</f>
        <v>Female</v>
      </c>
      <c r="N100" s="8" t="str">
        <f>_xlfn.XLOOKUP(total_table[[#This Row],[Customer_ID]],Customer_table[Customer_ID],Customer_table[City],FALSE)</f>
        <v>Wigginsville</v>
      </c>
      <c r="O100" s="8" t="str">
        <f>_xlfn.XLOOKUP(total_table[[#This Row],[Customer_ID]],Customer_table[Customer_ID],Customer_table[State],FALSE)</f>
        <v>Alabama</v>
      </c>
      <c r="P100" s="8" t="str">
        <f>_xlfn.XLOOKUP(total_table[[#This Row],[Customer_ID]],Customer_table[Customer_ID],Customer_table[Country],FALSE)</f>
        <v>USA</v>
      </c>
      <c r="Q100" s="8" t="str">
        <f>_xlfn.XLOOKUP(total_table[[#This Row],[Product_ID]],Product_table[Product_ID],Product_table[Product_Name],FALSE)</f>
        <v>Premium Blanket Throw</v>
      </c>
      <c r="R100" s="8" t="str">
        <f>_xlfn.XLOOKUP(total_table[[#This Row],[Product_ID]],Product_table[Product_ID],Product_table[Category],FALSE)</f>
        <v>Home</v>
      </c>
      <c r="S100" s="8" t="str">
        <f>_xlfn.XLOOKUP(total_table[[#This Row],[Product_ID]],Product_table[Product_ID],Product_table[Sub_Category],FALSE)</f>
        <v>Decor</v>
      </c>
      <c r="T100" s="8" t="str">
        <f>_xlfn.XLOOKUP(total_table[[#This Row],[Product_ID]],Product_table[Product_ID],Product_table[Brand],FALSE)</f>
        <v>Hernandez, Kennedy and Porter</v>
      </c>
      <c r="U100" s="8">
        <f>_xlfn.XLOOKUP(total_table[[#This Row],[Product_ID]],Product_table[Product_ID],Product_table[Cost],FALSE)</f>
        <v>461.47</v>
      </c>
      <c r="V100" s="11">
        <f>_xlfn.XLOOKUP(total_table[[#This Row],[Product_ID]],Product_table[Product_ID],Product_table[Stock],FALSE)</f>
        <v>190</v>
      </c>
      <c r="W100" s="8" t="str">
        <f>_xlfn.XLOOKUP(total_table[[#This Row],[Store_ID]],Store_table[Store_ID],Store_table[Store_Name],FALSE)</f>
        <v>Martinez-Mullins</v>
      </c>
      <c r="X100" s="8" t="str">
        <f>_xlfn.XLOOKUP(total_table[[#This Row],[Store_ID]],Store_table[Store_ID],Store_table[Region],FALSE)</f>
        <v>South</v>
      </c>
      <c r="Y100" s="8" t="str">
        <f>_xlfn.XLOOKUP(total_table[[#This Row],[Store_ID]],Store_table[Store_ID],Store_table[City],FALSE)</f>
        <v>Williamsfurt</v>
      </c>
      <c r="Z100" s="8" t="str">
        <f>_xlfn.XLOOKUP(total_table[[#This Row],[Store_ID]],Store_table[Store_ID],Store_table[Store_Type],FALSE)</f>
        <v>Online</v>
      </c>
    </row>
    <row r="101" spans="1:26" x14ac:dyDescent="0.35">
      <c r="A101" s="2" t="s">
        <v>1903</v>
      </c>
      <c r="B101" s="14">
        <v>45479</v>
      </c>
      <c r="C101" s="2" t="s">
        <v>1007</v>
      </c>
      <c r="D101" s="2" t="s">
        <v>1634</v>
      </c>
      <c r="E101" s="2" t="s">
        <v>1744</v>
      </c>
      <c r="F101" s="11">
        <v>3</v>
      </c>
      <c r="G101" s="8">
        <v>541.99</v>
      </c>
      <c r="H101" s="8">
        <v>0.24</v>
      </c>
      <c r="I101" s="2" t="s">
        <v>1807</v>
      </c>
      <c r="J101" s="8">
        <v>1625.73</v>
      </c>
      <c r="K101" s="8" t="str">
        <f>_xlfn.XLOOKUP(total_table[[#This Row],[Customer_ID]],Customer_table[Customer_ID],Customer_table[Name],FALSE)</f>
        <v>Andrew Smith</v>
      </c>
      <c r="L101" s="11">
        <f>_xlfn.XLOOKUP(total_table[[#This Row],[Customer_ID]],Customer_table[Customer_ID],Customer_table[Age],FALSE)</f>
        <v>60</v>
      </c>
      <c r="M101" s="8" t="str">
        <f>_xlfn.XLOOKUP(total_table[[#This Row],[Customer_ID]],Customer_table[Customer_ID],Customer_table[Gender],FALSE)</f>
        <v>Male</v>
      </c>
      <c r="N101" s="8" t="str">
        <f>_xlfn.XLOOKUP(total_table[[#This Row],[Customer_ID]],Customer_table[Customer_ID],Customer_table[City],FALSE)</f>
        <v>East Matthew</v>
      </c>
      <c r="O101" s="8" t="str">
        <f>_xlfn.XLOOKUP(total_table[[#This Row],[Customer_ID]],Customer_table[Customer_ID],Customer_table[State],FALSE)</f>
        <v>Wisconsin</v>
      </c>
      <c r="P101" s="8" t="str">
        <f>_xlfn.XLOOKUP(total_table[[#This Row],[Customer_ID]],Customer_table[Customer_ID],Customer_table[Country],FALSE)</f>
        <v>USA</v>
      </c>
      <c r="Q101" s="8" t="str">
        <f>_xlfn.XLOOKUP(total_table[[#This Row],[Product_ID]],Product_table[Product_ID],Product_table[Product_Name],FALSE)</f>
        <v>Sports Stopwatch Pro</v>
      </c>
      <c r="R101" s="8" t="str">
        <f>_xlfn.XLOOKUP(total_table[[#This Row],[Product_ID]],Product_table[Product_ID],Product_table[Category],FALSE)</f>
        <v>Sports</v>
      </c>
      <c r="S101" s="8" t="str">
        <f>_xlfn.XLOOKUP(total_table[[#This Row],[Product_ID]],Product_table[Product_ID],Product_table[Sub_Category],FALSE)</f>
        <v>Accessories</v>
      </c>
      <c r="T101" s="8" t="str">
        <f>_xlfn.XLOOKUP(total_table[[#This Row],[Product_ID]],Product_table[Product_ID],Product_table[Brand],FALSE)</f>
        <v>Thompson-French</v>
      </c>
      <c r="U101" s="8">
        <f>_xlfn.XLOOKUP(total_table[[#This Row],[Product_ID]],Product_table[Product_ID],Product_table[Cost],FALSE)</f>
        <v>434.84</v>
      </c>
      <c r="V101" s="11">
        <f>_xlfn.XLOOKUP(total_table[[#This Row],[Product_ID]],Product_table[Product_ID],Product_table[Stock],FALSE)</f>
        <v>185</v>
      </c>
      <c r="W101" s="8" t="str">
        <f>_xlfn.XLOOKUP(total_table[[#This Row],[Store_ID]],Store_table[Store_ID],Store_table[Store_Name],FALSE)</f>
        <v>Johnson-Wright</v>
      </c>
      <c r="X101" s="8" t="str">
        <f>_xlfn.XLOOKUP(total_table[[#This Row],[Store_ID]],Store_table[Store_ID],Store_table[Region],FALSE)</f>
        <v>North</v>
      </c>
      <c r="Y101" s="8" t="str">
        <f>_xlfn.XLOOKUP(total_table[[#This Row],[Store_ID]],Store_table[Store_ID],Store_table[City],FALSE)</f>
        <v>Hoodberg</v>
      </c>
      <c r="Z101" s="8" t="str">
        <f>_xlfn.XLOOKUP(total_table[[#This Row],[Store_ID]],Store_table[Store_ID],Store_table[Store_Type],FALSE)</f>
        <v>Outlet</v>
      </c>
    </row>
    <row r="102" spans="1:26" x14ac:dyDescent="0.35">
      <c r="A102" s="2" t="s">
        <v>1904</v>
      </c>
      <c r="B102" s="14">
        <v>45677</v>
      </c>
      <c r="C102" s="2" t="s">
        <v>1136</v>
      </c>
      <c r="D102" s="2" t="s">
        <v>1592</v>
      </c>
      <c r="E102" s="2" t="s">
        <v>1751</v>
      </c>
      <c r="F102" s="11">
        <v>2</v>
      </c>
      <c r="G102" s="8">
        <v>401.5</v>
      </c>
      <c r="H102" s="8">
        <v>0.18</v>
      </c>
      <c r="I102" s="2" t="s">
        <v>1802</v>
      </c>
      <c r="J102" s="8">
        <v>802.82</v>
      </c>
      <c r="K102" s="8" t="str">
        <f>_xlfn.XLOOKUP(total_table[[#This Row],[Customer_ID]],Customer_table[Customer_ID],Customer_table[Name],FALSE)</f>
        <v>Gregory Allen</v>
      </c>
      <c r="L102" s="11">
        <f>_xlfn.XLOOKUP(total_table[[#This Row],[Customer_ID]],Customer_table[Customer_ID],Customer_table[Age],FALSE)</f>
        <v>20</v>
      </c>
      <c r="M102" s="8" t="str">
        <f>_xlfn.XLOOKUP(total_table[[#This Row],[Customer_ID]],Customer_table[Customer_ID],Customer_table[Gender],FALSE)</f>
        <v>Female</v>
      </c>
      <c r="N102" s="8" t="str">
        <f>_xlfn.XLOOKUP(total_table[[#This Row],[Customer_ID]],Customer_table[Customer_ID],Customer_table[City],FALSE)</f>
        <v>West Bruce</v>
      </c>
      <c r="O102" s="8" t="str">
        <f>_xlfn.XLOOKUP(total_table[[#This Row],[Customer_ID]],Customer_table[Customer_ID],Customer_table[State],FALSE)</f>
        <v>Vermont</v>
      </c>
      <c r="P102" s="8" t="str">
        <f>_xlfn.XLOOKUP(total_table[[#This Row],[Customer_ID]],Customer_table[Customer_ID],Customer_table[Country],FALSE)</f>
        <v>USA</v>
      </c>
      <c r="Q102" s="8" t="str">
        <f>_xlfn.XLOOKUP(total_table[[#This Row],[Product_ID]],Product_table[Product_ID],Product_table[Product_Name],FALSE)</f>
        <v>Modern Wall Clock</v>
      </c>
      <c r="R102" s="8" t="str">
        <f>_xlfn.XLOOKUP(total_table[[#This Row],[Product_ID]],Product_table[Product_ID],Product_table[Category],FALSE)</f>
        <v>Home</v>
      </c>
      <c r="S102" s="8" t="str">
        <f>_xlfn.XLOOKUP(total_table[[#This Row],[Product_ID]],Product_table[Product_ID],Product_table[Sub_Category],FALSE)</f>
        <v>Decor</v>
      </c>
      <c r="T102" s="8" t="str">
        <f>_xlfn.XLOOKUP(total_table[[#This Row],[Product_ID]],Product_table[Product_ID],Product_table[Brand],FALSE)</f>
        <v>Weiss-Watson</v>
      </c>
      <c r="U102" s="8">
        <f>_xlfn.XLOOKUP(total_table[[#This Row],[Product_ID]],Product_table[Product_ID],Product_table[Cost],FALSE)</f>
        <v>179.77</v>
      </c>
      <c r="V102" s="11">
        <f>_xlfn.XLOOKUP(total_table[[#This Row],[Product_ID]],Product_table[Product_ID],Product_table[Stock],FALSE)</f>
        <v>305</v>
      </c>
      <c r="W102" s="8" t="str">
        <f>_xlfn.XLOOKUP(total_table[[#This Row],[Store_ID]],Store_table[Store_ID],Store_table[Store_Name],FALSE)</f>
        <v>Gray Ltd</v>
      </c>
      <c r="X102" s="8" t="str">
        <f>_xlfn.XLOOKUP(total_table[[#This Row],[Store_ID]],Store_table[Store_ID],Store_table[Region],FALSE)</f>
        <v>North</v>
      </c>
      <c r="Y102" s="8" t="str">
        <f>_xlfn.XLOOKUP(total_table[[#This Row],[Store_ID]],Store_table[Store_ID],Store_table[City],FALSE)</f>
        <v>New Michaelchester</v>
      </c>
      <c r="Z102" s="8" t="str">
        <f>_xlfn.XLOOKUP(total_table[[#This Row],[Store_ID]],Store_table[Store_ID],Store_table[Store_Type],FALSE)</f>
        <v>Outlet</v>
      </c>
    </row>
    <row r="103" spans="1:26" x14ac:dyDescent="0.35">
      <c r="A103" s="2" t="s">
        <v>1905</v>
      </c>
      <c r="B103" s="14">
        <v>45453</v>
      </c>
      <c r="C103" s="2" t="s">
        <v>296</v>
      </c>
      <c r="D103" s="2" t="s">
        <v>1576</v>
      </c>
      <c r="E103" s="2" t="s">
        <v>1775</v>
      </c>
      <c r="F103" s="11">
        <v>3</v>
      </c>
      <c r="G103" s="8">
        <v>359.56</v>
      </c>
      <c r="H103" s="8">
        <v>0.17</v>
      </c>
      <c r="I103" s="2" t="s">
        <v>1804</v>
      </c>
      <c r="J103" s="8">
        <v>1078.51</v>
      </c>
      <c r="K103" s="8" t="str">
        <f>_xlfn.XLOOKUP(total_table[[#This Row],[Customer_ID]],Customer_table[Customer_ID],Customer_table[Name],FALSE)</f>
        <v>Christy Hoffman</v>
      </c>
      <c r="L103" s="11">
        <f>_xlfn.XLOOKUP(total_table[[#This Row],[Customer_ID]],Customer_table[Customer_ID],Customer_table[Age],FALSE)</f>
        <v>26</v>
      </c>
      <c r="M103" s="8" t="str">
        <f>_xlfn.XLOOKUP(total_table[[#This Row],[Customer_ID]],Customer_table[Customer_ID],Customer_table[Gender],FALSE)</f>
        <v>Female</v>
      </c>
      <c r="N103" s="8" t="str">
        <f>_xlfn.XLOOKUP(total_table[[#This Row],[Customer_ID]],Customer_table[Customer_ID],Customer_table[City],FALSE)</f>
        <v>Garyberg</v>
      </c>
      <c r="O103" s="8" t="str">
        <f>_xlfn.XLOOKUP(total_table[[#This Row],[Customer_ID]],Customer_table[Customer_ID],Customer_table[State],FALSE)</f>
        <v>Indiana</v>
      </c>
      <c r="P103" s="8" t="str">
        <f>_xlfn.XLOOKUP(total_table[[#This Row],[Customer_ID]],Customer_table[Customer_ID],Customer_table[Country],FALSE)</f>
        <v>USA</v>
      </c>
      <c r="Q103" s="8" t="str">
        <f>_xlfn.XLOOKUP(total_table[[#This Row],[Product_ID]],Product_table[Product_ID],Product_table[Product_Name],FALSE)</f>
        <v>Women's Scarf Set</v>
      </c>
      <c r="R103" s="8" t="str">
        <f>_xlfn.XLOOKUP(total_table[[#This Row],[Product_ID]],Product_table[Product_ID],Product_table[Category],FALSE)</f>
        <v>Clothing</v>
      </c>
      <c r="S103" s="8" t="str">
        <f>_xlfn.XLOOKUP(total_table[[#This Row],[Product_ID]],Product_table[Product_ID],Product_table[Sub_Category],FALSE)</f>
        <v>Accessories</v>
      </c>
      <c r="T103" s="8" t="str">
        <f>_xlfn.XLOOKUP(total_table[[#This Row],[Product_ID]],Product_table[Product_ID],Product_table[Brand],FALSE)</f>
        <v>Brown and Sons</v>
      </c>
      <c r="U103" s="8">
        <f>_xlfn.XLOOKUP(total_table[[#This Row],[Product_ID]],Product_table[Product_ID],Product_table[Cost],FALSE)</f>
        <v>174.02</v>
      </c>
      <c r="V103" s="11">
        <f>_xlfn.XLOOKUP(total_table[[#This Row],[Product_ID]],Product_table[Product_ID],Product_table[Stock],FALSE)</f>
        <v>268</v>
      </c>
      <c r="W103" s="8" t="str">
        <f>_xlfn.XLOOKUP(total_table[[#This Row],[Store_ID]],Store_table[Store_ID],Store_table[Store_Name],FALSE)</f>
        <v>Gardner, Humphrey and Contreras</v>
      </c>
      <c r="X103" s="8" t="str">
        <f>_xlfn.XLOOKUP(total_table[[#This Row],[Store_ID]],Store_table[Store_ID],Store_table[Region],FALSE)</f>
        <v>East</v>
      </c>
      <c r="Y103" s="8" t="str">
        <f>_xlfn.XLOOKUP(total_table[[#This Row],[Store_ID]],Store_table[Store_ID],Store_table[City],FALSE)</f>
        <v>Johnsonville</v>
      </c>
      <c r="Z103" s="8" t="str">
        <f>_xlfn.XLOOKUP(total_table[[#This Row],[Store_ID]],Store_table[Store_ID],Store_table[Store_Type],FALSE)</f>
        <v>Flagship</v>
      </c>
    </row>
    <row r="104" spans="1:26" x14ac:dyDescent="0.35">
      <c r="A104" s="2" t="s">
        <v>1906</v>
      </c>
      <c r="B104" s="14">
        <v>45552</v>
      </c>
      <c r="C104" s="2" t="s">
        <v>337</v>
      </c>
      <c r="D104" s="2" t="s">
        <v>1686</v>
      </c>
      <c r="E104" s="2" t="s">
        <v>1772</v>
      </c>
      <c r="F104" s="11">
        <v>2</v>
      </c>
      <c r="G104" s="8">
        <v>471.88</v>
      </c>
      <c r="H104" s="8">
        <v>0.24</v>
      </c>
      <c r="I104" s="2" t="s">
        <v>1804</v>
      </c>
      <c r="J104" s="8">
        <v>943.52</v>
      </c>
      <c r="K104" s="8" t="str">
        <f>_xlfn.XLOOKUP(total_table[[#This Row],[Customer_ID]],Customer_table[Customer_ID],Customer_table[Name],FALSE)</f>
        <v>David Cobb</v>
      </c>
      <c r="L104" s="11">
        <f>_xlfn.XLOOKUP(total_table[[#This Row],[Customer_ID]],Customer_table[Customer_ID],Customer_table[Age],FALSE)</f>
        <v>36</v>
      </c>
      <c r="M104" s="8" t="str">
        <f>_xlfn.XLOOKUP(total_table[[#This Row],[Customer_ID]],Customer_table[Customer_ID],Customer_table[Gender],FALSE)</f>
        <v>Male</v>
      </c>
      <c r="N104" s="8" t="str">
        <f>_xlfn.XLOOKUP(total_table[[#This Row],[Customer_ID]],Customer_table[Customer_ID],Customer_table[City],FALSE)</f>
        <v>Lake Thomas</v>
      </c>
      <c r="O104" s="8" t="str">
        <f>_xlfn.XLOOKUP(total_table[[#This Row],[Customer_ID]],Customer_table[Customer_ID],Customer_table[State],FALSE)</f>
        <v>South Dakota</v>
      </c>
      <c r="P104" s="8" t="str">
        <f>_xlfn.XLOOKUP(total_table[[#This Row],[Customer_ID]],Customer_table[Customer_ID],Customer_table[Country],FALSE)</f>
        <v>USA</v>
      </c>
      <c r="Q104" s="8" t="str">
        <f>_xlfn.XLOOKUP(total_table[[#This Row],[Product_ID]],Product_table[Product_ID],Product_table[Product_Name],FALSE)</f>
        <v>Wall-Mounted Spice Rack</v>
      </c>
      <c r="R104" s="8" t="str">
        <f>_xlfn.XLOOKUP(total_table[[#This Row],[Product_ID]],Product_table[Product_ID],Product_table[Category],FALSE)</f>
        <v>Home</v>
      </c>
      <c r="S104" s="8" t="str">
        <f>_xlfn.XLOOKUP(total_table[[#This Row],[Product_ID]],Product_table[Product_ID],Product_table[Sub_Category],FALSE)</f>
        <v>Kitchen</v>
      </c>
      <c r="T104" s="8" t="str">
        <f>_xlfn.XLOOKUP(total_table[[#This Row],[Product_ID]],Product_table[Product_ID],Product_table[Brand],FALSE)</f>
        <v>Allison Ltd</v>
      </c>
      <c r="U104" s="8">
        <f>_xlfn.XLOOKUP(total_table[[#This Row],[Product_ID]],Product_table[Product_ID],Product_table[Cost],FALSE)</f>
        <v>143.43</v>
      </c>
      <c r="V104" s="11">
        <f>_xlfn.XLOOKUP(total_table[[#This Row],[Product_ID]],Product_table[Product_ID],Product_table[Stock],FALSE)</f>
        <v>58</v>
      </c>
      <c r="W104" s="8" t="str">
        <f>_xlfn.XLOOKUP(total_table[[#This Row],[Store_ID]],Store_table[Store_ID],Store_table[Store_Name],FALSE)</f>
        <v>Thomas, Bridges and Harris</v>
      </c>
      <c r="X104" s="8" t="str">
        <f>_xlfn.XLOOKUP(total_table[[#This Row],[Store_ID]],Store_table[Store_ID],Store_table[Region],FALSE)</f>
        <v>North</v>
      </c>
      <c r="Y104" s="8" t="str">
        <f>_xlfn.XLOOKUP(total_table[[#This Row],[Store_ID]],Store_table[Store_ID],Store_table[City],FALSE)</f>
        <v>Sabrinatown</v>
      </c>
      <c r="Z104" s="8" t="str">
        <f>_xlfn.XLOOKUP(total_table[[#This Row],[Store_ID]],Store_table[Store_ID],Store_table[Store_Type],FALSE)</f>
        <v>Online</v>
      </c>
    </row>
    <row r="105" spans="1:26" x14ac:dyDescent="0.35">
      <c r="A105" s="2" t="s">
        <v>1907</v>
      </c>
      <c r="B105" s="14">
        <v>45907</v>
      </c>
      <c r="C105" s="2" t="s">
        <v>590</v>
      </c>
      <c r="D105" s="2" t="s">
        <v>1594</v>
      </c>
      <c r="E105" s="2" t="s">
        <v>1747</v>
      </c>
      <c r="F105" s="11">
        <v>4</v>
      </c>
      <c r="G105" s="8">
        <v>925.19</v>
      </c>
      <c r="H105" s="8">
        <v>0.19</v>
      </c>
      <c r="I105" s="2" t="s">
        <v>1804</v>
      </c>
      <c r="J105" s="8">
        <v>3700.57</v>
      </c>
      <c r="K105" s="8" t="str">
        <f>_xlfn.XLOOKUP(total_table[[#This Row],[Customer_ID]],Customer_table[Customer_ID],Customer_table[Name],FALSE)</f>
        <v>Melissa Hamilton</v>
      </c>
      <c r="L105" s="11">
        <f>_xlfn.XLOOKUP(total_table[[#This Row],[Customer_ID]],Customer_table[Customer_ID],Customer_table[Age],FALSE)</f>
        <v>23</v>
      </c>
      <c r="M105" s="8" t="str">
        <f>_xlfn.XLOOKUP(total_table[[#This Row],[Customer_ID]],Customer_table[Customer_ID],Customer_table[Gender],FALSE)</f>
        <v>Female</v>
      </c>
      <c r="N105" s="8" t="str">
        <f>_xlfn.XLOOKUP(total_table[[#This Row],[Customer_ID]],Customer_table[Customer_ID],Customer_table[City],FALSE)</f>
        <v>Hutchinsonville</v>
      </c>
      <c r="O105" s="8" t="str">
        <f>_xlfn.XLOOKUP(total_table[[#This Row],[Customer_ID]],Customer_table[Customer_ID],Customer_table[State],FALSE)</f>
        <v>Oklahoma</v>
      </c>
      <c r="P105" s="8" t="str">
        <f>_xlfn.XLOOKUP(total_table[[#This Row],[Customer_ID]],Customer_table[Customer_ID],Customer_table[Country],FALSE)</f>
        <v>USA</v>
      </c>
      <c r="Q105" s="8" t="str">
        <f>_xlfn.XLOOKUP(total_table[[#This Row],[Product_ID]],Product_table[Product_ID],Product_table[Product_Name],FALSE)</f>
        <v>Gaming Mechanical Keyboard</v>
      </c>
      <c r="R105" s="8" t="str">
        <f>_xlfn.XLOOKUP(total_table[[#This Row],[Product_ID]],Product_table[Product_ID],Product_table[Category],FALSE)</f>
        <v>Electronics</v>
      </c>
      <c r="S105" s="8" t="str">
        <f>_xlfn.XLOOKUP(total_table[[#This Row],[Product_ID]],Product_table[Product_ID],Product_table[Sub_Category],FALSE)</f>
        <v>Computer</v>
      </c>
      <c r="T105" s="8" t="str">
        <f>_xlfn.XLOOKUP(total_table[[#This Row],[Product_ID]],Product_table[Product_ID],Product_table[Brand],FALSE)</f>
        <v>Lucero LLC</v>
      </c>
      <c r="U105" s="8">
        <f>_xlfn.XLOOKUP(total_table[[#This Row],[Product_ID]],Product_table[Product_ID],Product_table[Cost],FALSE)</f>
        <v>419.28</v>
      </c>
      <c r="V105" s="11">
        <f>_xlfn.XLOOKUP(total_table[[#This Row],[Product_ID]],Product_table[Product_ID],Product_table[Stock],FALSE)</f>
        <v>86</v>
      </c>
      <c r="W105" s="8" t="str">
        <f>_xlfn.XLOOKUP(total_table[[#This Row],[Store_ID]],Store_table[Store_ID],Store_table[Store_Name],FALSE)</f>
        <v>Alexander Group</v>
      </c>
      <c r="X105" s="8" t="str">
        <f>_xlfn.XLOOKUP(total_table[[#This Row],[Store_ID]],Store_table[Store_ID],Store_table[Region],FALSE)</f>
        <v>South</v>
      </c>
      <c r="Y105" s="8" t="str">
        <f>_xlfn.XLOOKUP(total_table[[#This Row],[Store_ID]],Store_table[Store_ID],Store_table[City],FALSE)</f>
        <v>Port Sharon</v>
      </c>
      <c r="Z105" s="8" t="str">
        <f>_xlfn.XLOOKUP(total_table[[#This Row],[Store_ID]],Store_table[Store_ID],Store_table[Store_Type],FALSE)</f>
        <v>Online</v>
      </c>
    </row>
    <row r="106" spans="1:26" x14ac:dyDescent="0.35">
      <c r="A106" s="2" t="s">
        <v>1908</v>
      </c>
      <c r="B106" s="14">
        <v>45330</v>
      </c>
      <c r="C106" s="2" t="s">
        <v>116</v>
      </c>
      <c r="D106" s="2" t="s">
        <v>1698</v>
      </c>
      <c r="E106" s="2" t="s">
        <v>1770</v>
      </c>
      <c r="F106" s="11">
        <v>2</v>
      </c>
      <c r="G106" s="8">
        <v>879.63</v>
      </c>
      <c r="H106" s="8">
        <v>7.0000000000000007E-2</v>
      </c>
      <c r="I106" s="2" t="s">
        <v>1807</v>
      </c>
      <c r="J106" s="8">
        <v>1759.19</v>
      </c>
      <c r="K106" s="8" t="str">
        <f>_xlfn.XLOOKUP(total_table[[#This Row],[Customer_ID]],Customer_table[Customer_ID],Customer_table[Name],FALSE)</f>
        <v>David Arnold</v>
      </c>
      <c r="L106" s="11">
        <f>_xlfn.XLOOKUP(total_table[[#This Row],[Customer_ID]],Customer_table[Customer_ID],Customer_table[Age],FALSE)</f>
        <v>54</v>
      </c>
      <c r="M106" s="8" t="str">
        <f>_xlfn.XLOOKUP(total_table[[#This Row],[Customer_ID]],Customer_table[Customer_ID],Customer_table[Gender],FALSE)</f>
        <v>Female</v>
      </c>
      <c r="N106" s="8" t="str">
        <f>_xlfn.XLOOKUP(total_table[[#This Row],[Customer_ID]],Customer_table[Customer_ID],Customer_table[City],FALSE)</f>
        <v>East Jennifer</v>
      </c>
      <c r="O106" s="8" t="str">
        <f>_xlfn.XLOOKUP(total_table[[#This Row],[Customer_ID]],Customer_table[Customer_ID],Customer_table[State],FALSE)</f>
        <v>California</v>
      </c>
      <c r="P106" s="8" t="str">
        <f>_xlfn.XLOOKUP(total_table[[#This Row],[Customer_ID]],Customer_table[Customer_ID],Customer_table[Country],FALSE)</f>
        <v>USA</v>
      </c>
      <c r="Q106" s="8" t="str">
        <f>_xlfn.XLOOKUP(total_table[[#This Row],[Product_ID]],Product_table[Product_ID],Product_table[Product_Name],FALSE)</f>
        <v>Kitchen Cutting Board</v>
      </c>
      <c r="R106" s="8" t="str">
        <f>_xlfn.XLOOKUP(total_table[[#This Row],[Product_ID]],Product_table[Product_ID],Product_table[Category],FALSE)</f>
        <v>Home</v>
      </c>
      <c r="S106" s="8" t="str">
        <f>_xlfn.XLOOKUP(total_table[[#This Row],[Product_ID]],Product_table[Product_ID],Product_table[Sub_Category],FALSE)</f>
        <v>Kitchen</v>
      </c>
      <c r="T106" s="8" t="str">
        <f>_xlfn.XLOOKUP(total_table[[#This Row],[Product_ID]],Product_table[Product_ID],Product_table[Brand],FALSE)</f>
        <v>Taylor, Dodson and Johnston</v>
      </c>
      <c r="U106" s="8">
        <f>_xlfn.XLOOKUP(total_table[[#This Row],[Product_ID]],Product_table[Product_ID],Product_table[Cost],FALSE)</f>
        <v>176.07</v>
      </c>
      <c r="V106" s="11">
        <f>_xlfn.XLOOKUP(total_table[[#This Row],[Product_ID]],Product_table[Product_ID],Product_table[Stock],FALSE)</f>
        <v>82</v>
      </c>
      <c r="W106" s="8" t="str">
        <f>_xlfn.XLOOKUP(total_table[[#This Row],[Store_ID]],Store_table[Store_ID],Store_table[Store_Name],FALSE)</f>
        <v>Aguirre-Keller</v>
      </c>
      <c r="X106" s="8" t="str">
        <f>_xlfn.XLOOKUP(total_table[[#This Row],[Store_ID]],Store_table[Store_ID],Store_table[Region],FALSE)</f>
        <v>South</v>
      </c>
      <c r="Y106" s="8" t="str">
        <f>_xlfn.XLOOKUP(total_table[[#This Row],[Store_ID]],Store_table[Store_ID],Store_table[City],FALSE)</f>
        <v>Lake Michael</v>
      </c>
      <c r="Z106" s="8" t="str">
        <f>_xlfn.XLOOKUP(total_table[[#This Row],[Store_ID]],Store_table[Store_ID],Store_table[Store_Type],FALSE)</f>
        <v>Online</v>
      </c>
    </row>
    <row r="107" spans="1:26" x14ac:dyDescent="0.35">
      <c r="A107" s="2" t="s">
        <v>1909</v>
      </c>
      <c r="B107" s="14">
        <v>45214</v>
      </c>
      <c r="C107" s="2" t="s">
        <v>17</v>
      </c>
      <c r="D107" s="2" t="s">
        <v>1684</v>
      </c>
      <c r="E107" s="2" t="s">
        <v>1785</v>
      </c>
      <c r="F107" s="11">
        <v>2</v>
      </c>
      <c r="G107" s="8">
        <v>418.23</v>
      </c>
      <c r="H107" s="8">
        <v>0.28000000000000003</v>
      </c>
      <c r="I107" s="2" t="s">
        <v>1802</v>
      </c>
      <c r="J107" s="8">
        <v>836.18000000000006</v>
      </c>
      <c r="K107" s="8" t="str">
        <f>_xlfn.XLOOKUP(total_table[[#This Row],[Customer_ID]],Customer_table[Customer_ID],Customer_table[Name],FALSE)</f>
        <v>Dr. Benjamin Price</v>
      </c>
      <c r="L107" s="11">
        <f>_xlfn.XLOOKUP(total_table[[#This Row],[Customer_ID]],Customer_table[Customer_ID],Customer_table[Age],FALSE)</f>
        <v>29</v>
      </c>
      <c r="M107" s="8" t="str">
        <f>_xlfn.XLOOKUP(total_table[[#This Row],[Customer_ID]],Customer_table[Customer_ID],Customer_table[Gender],FALSE)</f>
        <v>Female</v>
      </c>
      <c r="N107" s="8" t="str">
        <f>_xlfn.XLOOKUP(total_table[[#This Row],[Customer_ID]],Customer_table[Customer_ID],Customer_table[City],FALSE)</f>
        <v>Kylebury</v>
      </c>
      <c r="O107" s="8" t="str">
        <f>_xlfn.XLOOKUP(total_table[[#This Row],[Customer_ID]],Customer_table[Customer_ID],Customer_table[State],FALSE)</f>
        <v>Alabama</v>
      </c>
      <c r="P107" s="8" t="str">
        <f>_xlfn.XLOOKUP(total_table[[#This Row],[Customer_ID]],Customer_table[Customer_ID],Customer_table[Country],FALSE)</f>
        <v>USA</v>
      </c>
      <c r="Q107" s="8" t="str">
        <f>_xlfn.XLOOKUP(total_table[[#This Row],[Product_ID]],Product_table[Product_ID],Product_table[Product_Name],FALSE)</f>
        <v>Decorative Lamp Shade</v>
      </c>
      <c r="R107" s="8" t="str">
        <f>_xlfn.XLOOKUP(total_table[[#This Row],[Product_ID]],Product_table[Product_ID],Product_table[Category],FALSE)</f>
        <v>Home</v>
      </c>
      <c r="S107" s="8" t="str">
        <f>_xlfn.XLOOKUP(total_table[[#This Row],[Product_ID]],Product_table[Product_ID],Product_table[Sub_Category],FALSE)</f>
        <v>Lighting</v>
      </c>
      <c r="T107" s="8" t="str">
        <f>_xlfn.XLOOKUP(total_table[[#This Row],[Product_ID]],Product_table[Product_ID],Product_table[Brand],FALSE)</f>
        <v>Ramirez-Hanson</v>
      </c>
      <c r="U107" s="8">
        <f>_xlfn.XLOOKUP(total_table[[#This Row],[Product_ID]],Product_table[Product_ID],Product_table[Cost],FALSE)</f>
        <v>228.53</v>
      </c>
      <c r="V107" s="11">
        <f>_xlfn.XLOOKUP(total_table[[#This Row],[Product_ID]],Product_table[Product_ID],Product_table[Stock],FALSE)</f>
        <v>469</v>
      </c>
      <c r="W107" s="8" t="str">
        <f>_xlfn.XLOOKUP(total_table[[#This Row],[Store_ID]],Store_table[Store_ID],Store_table[Store_Name],FALSE)</f>
        <v>Holloway Ltd</v>
      </c>
      <c r="X107" s="8" t="str">
        <f>_xlfn.XLOOKUP(total_table[[#This Row],[Store_ID]],Store_table[Store_ID],Store_table[Region],FALSE)</f>
        <v>North</v>
      </c>
      <c r="Y107" s="8" t="str">
        <f>_xlfn.XLOOKUP(total_table[[#This Row],[Store_ID]],Store_table[Store_ID],Store_table[City],FALSE)</f>
        <v>Bensonhaven</v>
      </c>
      <c r="Z107" s="8" t="str">
        <f>_xlfn.XLOOKUP(total_table[[#This Row],[Store_ID]],Store_table[Store_ID],Store_table[Store_Type],FALSE)</f>
        <v>Flagship</v>
      </c>
    </row>
    <row r="108" spans="1:26" x14ac:dyDescent="0.35">
      <c r="A108" s="2" t="s">
        <v>1910</v>
      </c>
      <c r="B108" s="14">
        <v>45891</v>
      </c>
      <c r="C108" s="2" t="s">
        <v>845</v>
      </c>
      <c r="D108" s="2" t="s">
        <v>1564</v>
      </c>
      <c r="E108" s="2" t="s">
        <v>1788</v>
      </c>
      <c r="F108" s="11">
        <v>3</v>
      </c>
      <c r="G108" s="8">
        <v>551.72</v>
      </c>
      <c r="H108" s="8">
        <v>0.03</v>
      </c>
      <c r="I108" s="2" t="s">
        <v>1807</v>
      </c>
      <c r="J108" s="8">
        <v>1655.13</v>
      </c>
      <c r="K108" s="8" t="str">
        <f>_xlfn.XLOOKUP(total_table[[#This Row],[Customer_ID]],Customer_table[Customer_ID],Customer_table[Name],FALSE)</f>
        <v>Tyrone Olson</v>
      </c>
      <c r="L108" s="11">
        <f>_xlfn.XLOOKUP(total_table[[#This Row],[Customer_ID]],Customer_table[Customer_ID],Customer_table[Age],FALSE)</f>
        <v>45</v>
      </c>
      <c r="M108" s="8" t="str">
        <f>_xlfn.XLOOKUP(total_table[[#This Row],[Customer_ID]],Customer_table[Customer_ID],Customer_table[Gender],FALSE)</f>
        <v>Female</v>
      </c>
      <c r="N108" s="8" t="str">
        <f>_xlfn.XLOOKUP(total_table[[#This Row],[Customer_ID]],Customer_table[Customer_ID],Customer_table[City],FALSE)</f>
        <v>Emilytown</v>
      </c>
      <c r="O108" s="8" t="str">
        <f>_xlfn.XLOOKUP(total_table[[#This Row],[Customer_ID]],Customer_table[Customer_ID],Customer_table[State],FALSE)</f>
        <v>California</v>
      </c>
      <c r="P108" s="8" t="str">
        <f>_xlfn.XLOOKUP(total_table[[#This Row],[Customer_ID]],Customer_table[Customer_ID],Customer_table[Country],FALSE)</f>
        <v>USA</v>
      </c>
      <c r="Q108" s="8" t="str">
        <f>_xlfn.XLOOKUP(total_table[[#This Row],[Product_ID]],Product_table[Product_ID],Product_table[Product_Name],FALSE)</f>
        <v>Knee Support Brace</v>
      </c>
      <c r="R108" s="8" t="str">
        <f>_xlfn.XLOOKUP(total_table[[#This Row],[Product_ID]],Product_table[Product_ID],Product_table[Category],FALSE)</f>
        <v>Sports</v>
      </c>
      <c r="S108" s="8" t="str">
        <f>_xlfn.XLOOKUP(total_table[[#This Row],[Product_ID]],Product_table[Product_ID],Product_table[Sub_Category],FALSE)</f>
        <v>Equipment</v>
      </c>
      <c r="T108" s="8" t="str">
        <f>_xlfn.XLOOKUP(total_table[[#This Row],[Product_ID]],Product_table[Product_ID],Product_table[Brand],FALSE)</f>
        <v>May-Reese</v>
      </c>
      <c r="U108" s="8">
        <f>_xlfn.XLOOKUP(total_table[[#This Row],[Product_ID]],Product_table[Product_ID],Product_table[Cost],FALSE)</f>
        <v>21.34</v>
      </c>
      <c r="V108" s="11">
        <f>_xlfn.XLOOKUP(total_table[[#This Row],[Product_ID]],Product_table[Product_ID],Product_table[Stock],FALSE)</f>
        <v>65</v>
      </c>
      <c r="W108" s="8" t="str">
        <f>_xlfn.XLOOKUP(total_table[[#This Row],[Store_ID]],Store_table[Store_ID],Store_table[Store_Name],FALSE)</f>
        <v>Guerrero-Schmitt</v>
      </c>
      <c r="X108" s="8" t="str">
        <f>_xlfn.XLOOKUP(total_table[[#This Row],[Store_ID]],Store_table[Store_ID],Store_table[Region],FALSE)</f>
        <v>East</v>
      </c>
      <c r="Y108" s="8" t="str">
        <f>_xlfn.XLOOKUP(total_table[[#This Row],[Store_ID]],Store_table[Store_ID],Store_table[City],FALSE)</f>
        <v>East Stevechester</v>
      </c>
      <c r="Z108" s="8" t="str">
        <f>_xlfn.XLOOKUP(total_table[[#This Row],[Store_ID]],Store_table[Store_ID],Store_table[Store_Type],FALSE)</f>
        <v>Flagship</v>
      </c>
    </row>
    <row r="109" spans="1:26" x14ac:dyDescent="0.35">
      <c r="A109" s="2" t="s">
        <v>1911</v>
      </c>
      <c r="B109" s="14">
        <v>45323</v>
      </c>
      <c r="C109" s="2" t="s">
        <v>1046</v>
      </c>
      <c r="D109" s="2" t="s">
        <v>1698</v>
      </c>
      <c r="E109" s="2" t="s">
        <v>1757</v>
      </c>
      <c r="F109" s="11">
        <v>4</v>
      </c>
      <c r="G109" s="8">
        <v>525.61</v>
      </c>
      <c r="H109" s="8">
        <v>0.02</v>
      </c>
      <c r="I109" s="2" t="s">
        <v>1804</v>
      </c>
      <c r="J109" s="8">
        <v>2102.42</v>
      </c>
      <c r="K109" s="8" t="str">
        <f>_xlfn.XLOOKUP(total_table[[#This Row],[Customer_ID]],Customer_table[Customer_ID],Customer_table[Name],FALSE)</f>
        <v>Jasmine Snyder</v>
      </c>
      <c r="L109" s="11">
        <f>_xlfn.XLOOKUP(total_table[[#This Row],[Customer_ID]],Customer_table[Customer_ID],Customer_table[Age],FALSE)</f>
        <v>46</v>
      </c>
      <c r="M109" s="8" t="str">
        <f>_xlfn.XLOOKUP(total_table[[#This Row],[Customer_ID]],Customer_table[Customer_ID],Customer_table[Gender],FALSE)</f>
        <v>Female</v>
      </c>
      <c r="N109" s="8" t="str">
        <f>_xlfn.XLOOKUP(total_table[[#This Row],[Customer_ID]],Customer_table[Customer_ID],Customer_table[City],FALSE)</f>
        <v>Hudsonfort</v>
      </c>
      <c r="O109" s="8" t="str">
        <f>_xlfn.XLOOKUP(total_table[[#This Row],[Customer_ID]],Customer_table[Customer_ID],Customer_table[State],FALSE)</f>
        <v>Connecticut</v>
      </c>
      <c r="P109" s="8" t="str">
        <f>_xlfn.XLOOKUP(total_table[[#This Row],[Customer_ID]],Customer_table[Customer_ID],Customer_table[Country],FALSE)</f>
        <v>USA</v>
      </c>
      <c r="Q109" s="8" t="str">
        <f>_xlfn.XLOOKUP(total_table[[#This Row],[Product_ID]],Product_table[Product_ID],Product_table[Product_Name],FALSE)</f>
        <v>Kitchen Cutting Board</v>
      </c>
      <c r="R109" s="8" t="str">
        <f>_xlfn.XLOOKUP(total_table[[#This Row],[Product_ID]],Product_table[Product_ID],Product_table[Category],FALSE)</f>
        <v>Home</v>
      </c>
      <c r="S109" s="8" t="str">
        <f>_xlfn.XLOOKUP(total_table[[#This Row],[Product_ID]],Product_table[Product_ID],Product_table[Sub_Category],FALSE)</f>
        <v>Kitchen</v>
      </c>
      <c r="T109" s="8" t="str">
        <f>_xlfn.XLOOKUP(total_table[[#This Row],[Product_ID]],Product_table[Product_ID],Product_table[Brand],FALSE)</f>
        <v>Taylor, Dodson and Johnston</v>
      </c>
      <c r="U109" s="8">
        <f>_xlfn.XLOOKUP(total_table[[#This Row],[Product_ID]],Product_table[Product_ID],Product_table[Cost],FALSE)</f>
        <v>176.07</v>
      </c>
      <c r="V109" s="11">
        <f>_xlfn.XLOOKUP(total_table[[#This Row],[Product_ID]],Product_table[Product_ID],Product_table[Stock],FALSE)</f>
        <v>82</v>
      </c>
      <c r="W109" s="8" t="str">
        <f>_xlfn.XLOOKUP(total_table[[#This Row],[Store_ID]],Store_table[Store_ID],Store_table[Store_Name],FALSE)</f>
        <v>Martinez-Mullins</v>
      </c>
      <c r="X109" s="8" t="str">
        <f>_xlfn.XLOOKUP(total_table[[#This Row],[Store_ID]],Store_table[Store_ID],Store_table[Region],FALSE)</f>
        <v>South</v>
      </c>
      <c r="Y109" s="8" t="str">
        <f>_xlfn.XLOOKUP(total_table[[#This Row],[Store_ID]],Store_table[Store_ID],Store_table[City],FALSE)</f>
        <v>Williamsfurt</v>
      </c>
      <c r="Z109" s="8" t="str">
        <f>_xlfn.XLOOKUP(total_table[[#This Row],[Store_ID]],Store_table[Store_ID],Store_table[Store_Type],FALSE)</f>
        <v>Online</v>
      </c>
    </row>
    <row r="110" spans="1:26" x14ac:dyDescent="0.35">
      <c r="A110" s="2" t="s">
        <v>1912</v>
      </c>
      <c r="B110" s="14">
        <v>45785</v>
      </c>
      <c r="C110" s="2" t="s">
        <v>154</v>
      </c>
      <c r="D110" s="2" t="s">
        <v>1570</v>
      </c>
      <c r="E110" s="2" t="s">
        <v>1775</v>
      </c>
      <c r="F110" s="11">
        <v>3</v>
      </c>
      <c r="G110" s="8">
        <v>815.3</v>
      </c>
      <c r="H110" s="8">
        <v>0.03</v>
      </c>
      <c r="I110" s="2" t="s">
        <v>1802</v>
      </c>
      <c r="J110" s="8">
        <v>2445.8699999999994</v>
      </c>
      <c r="K110" s="8" t="str">
        <f>_xlfn.XLOOKUP(total_table[[#This Row],[Customer_ID]],Customer_table[Customer_ID],Customer_table[Name],FALSE)</f>
        <v>James Gibbs</v>
      </c>
      <c r="L110" s="11">
        <f>_xlfn.XLOOKUP(total_table[[#This Row],[Customer_ID]],Customer_table[Customer_ID],Customer_table[Age],FALSE)</f>
        <v>21</v>
      </c>
      <c r="M110" s="8" t="str">
        <f>_xlfn.XLOOKUP(total_table[[#This Row],[Customer_ID]],Customer_table[Customer_ID],Customer_table[Gender],FALSE)</f>
        <v>Male</v>
      </c>
      <c r="N110" s="8" t="str">
        <f>_xlfn.XLOOKUP(total_table[[#This Row],[Customer_ID]],Customer_table[Customer_ID],Customer_table[City],FALSE)</f>
        <v>Mooneyshire</v>
      </c>
      <c r="O110" s="8" t="str">
        <f>_xlfn.XLOOKUP(total_table[[#This Row],[Customer_ID]],Customer_table[Customer_ID],Customer_table[State],FALSE)</f>
        <v>Alaska</v>
      </c>
      <c r="P110" s="8" t="str">
        <f>_xlfn.XLOOKUP(total_table[[#This Row],[Customer_ID]],Customer_table[Customer_ID],Customer_table[Country],FALSE)</f>
        <v>USA</v>
      </c>
      <c r="Q110" s="8" t="str">
        <f>_xlfn.XLOOKUP(total_table[[#This Row],[Product_ID]],Product_table[Product_ID],Product_table[Product_Name],FALSE)</f>
        <v>Carbon Fiber Tennis Racket</v>
      </c>
      <c r="R110" s="8" t="str">
        <f>_xlfn.XLOOKUP(total_table[[#This Row],[Product_ID]],Product_table[Product_ID],Product_table[Category],FALSE)</f>
        <v>Sports</v>
      </c>
      <c r="S110" s="8" t="str">
        <f>_xlfn.XLOOKUP(total_table[[#This Row],[Product_ID]],Product_table[Product_ID],Product_table[Sub_Category],FALSE)</f>
        <v>Equipment</v>
      </c>
      <c r="T110" s="8" t="str">
        <f>_xlfn.XLOOKUP(total_table[[#This Row],[Product_ID]],Product_table[Product_ID],Product_table[Brand],FALSE)</f>
        <v>Flores, Pineda and Rodriguez</v>
      </c>
      <c r="U110" s="8">
        <f>_xlfn.XLOOKUP(total_table[[#This Row],[Product_ID]],Product_table[Product_ID],Product_table[Cost],FALSE)</f>
        <v>484.62</v>
      </c>
      <c r="V110" s="11">
        <f>_xlfn.XLOOKUP(total_table[[#This Row],[Product_ID]],Product_table[Product_ID],Product_table[Stock],FALSE)</f>
        <v>432</v>
      </c>
      <c r="W110" s="8" t="str">
        <f>_xlfn.XLOOKUP(total_table[[#This Row],[Store_ID]],Store_table[Store_ID],Store_table[Store_Name],FALSE)</f>
        <v>Gardner, Humphrey and Contreras</v>
      </c>
      <c r="X110" s="8" t="str">
        <f>_xlfn.XLOOKUP(total_table[[#This Row],[Store_ID]],Store_table[Store_ID],Store_table[Region],FALSE)</f>
        <v>East</v>
      </c>
      <c r="Y110" s="8" t="str">
        <f>_xlfn.XLOOKUP(total_table[[#This Row],[Store_ID]],Store_table[Store_ID],Store_table[City],FALSE)</f>
        <v>Johnsonville</v>
      </c>
      <c r="Z110" s="8" t="str">
        <f>_xlfn.XLOOKUP(total_table[[#This Row],[Store_ID]],Store_table[Store_ID],Store_table[Store_Type],FALSE)</f>
        <v>Flagship</v>
      </c>
    </row>
    <row r="111" spans="1:26" x14ac:dyDescent="0.35">
      <c r="A111" s="2" t="s">
        <v>1913</v>
      </c>
      <c r="B111" s="14">
        <v>45738</v>
      </c>
      <c r="C111" s="2" t="s">
        <v>685</v>
      </c>
      <c r="D111" s="2" t="s">
        <v>1708</v>
      </c>
      <c r="E111" s="2" t="s">
        <v>1730</v>
      </c>
      <c r="F111" s="11">
        <v>3</v>
      </c>
      <c r="G111" s="8">
        <v>376.46</v>
      </c>
      <c r="H111" s="8">
        <v>0.09</v>
      </c>
      <c r="I111" s="2" t="s">
        <v>1807</v>
      </c>
      <c r="J111" s="8">
        <v>1129.29</v>
      </c>
      <c r="K111" s="8" t="str">
        <f>_xlfn.XLOOKUP(total_table[[#This Row],[Customer_ID]],Customer_table[Customer_ID],Customer_table[Name],FALSE)</f>
        <v>Eric Todd</v>
      </c>
      <c r="L111" s="11">
        <f>_xlfn.XLOOKUP(total_table[[#This Row],[Customer_ID]],Customer_table[Customer_ID],Customer_table[Age],FALSE)</f>
        <v>61</v>
      </c>
      <c r="M111" s="8" t="str">
        <f>_xlfn.XLOOKUP(total_table[[#This Row],[Customer_ID]],Customer_table[Customer_ID],Customer_table[Gender],FALSE)</f>
        <v>Male</v>
      </c>
      <c r="N111" s="8" t="str">
        <f>_xlfn.XLOOKUP(total_table[[#This Row],[Customer_ID]],Customer_table[Customer_ID],Customer_table[City],FALSE)</f>
        <v>Danielstad</v>
      </c>
      <c r="O111" s="8" t="str">
        <f>_xlfn.XLOOKUP(total_table[[#This Row],[Customer_ID]],Customer_table[Customer_ID],Customer_table[State],FALSE)</f>
        <v>Montana</v>
      </c>
      <c r="P111" s="8" t="str">
        <f>_xlfn.XLOOKUP(total_table[[#This Row],[Customer_ID]],Customer_table[Customer_ID],Customer_table[Country],FALSE)</f>
        <v>USA</v>
      </c>
      <c r="Q111" s="8" t="str">
        <f>_xlfn.XLOOKUP(total_table[[#This Row],[Product_ID]],Product_table[Product_ID],Product_table[Product_Name],FALSE)</f>
        <v>Women's High Heels</v>
      </c>
      <c r="R111" s="8" t="str">
        <f>_xlfn.XLOOKUP(total_table[[#This Row],[Product_ID]],Product_table[Product_ID],Product_table[Category],FALSE)</f>
        <v>Clothing</v>
      </c>
      <c r="S111" s="8" t="str">
        <f>_xlfn.XLOOKUP(total_table[[#This Row],[Product_ID]],Product_table[Product_ID],Product_table[Sub_Category],FALSE)</f>
        <v>Footwear</v>
      </c>
      <c r="T111" s="8" t="str">
        <f>_xlfn.XLOOKUP(total_table[[#This Row],[Product_ID]],Product_table[Product_ID],Product_table[Brand],FALSE)</f>
        <v>Smith-Charles</v>
      </c>
      <c r="U111" s="8">
        <f>_xlfn.XLOOKUP(total_table[[#This Row],[Product_ID]],Product_table[Product_ID],Product_table[Cost],FALSE)</f>
        <v>438.25</v>
      </c>
      <c r="V111" s="11">
        <f>_xlfn.XLOOKUP(total_table[[#This Row],[Product_ID]],Product_table[Product_ID],Product_table[Stock],FALSE)</f>
        <v>496</v>
      </c>
      <c r="W111" s="8" t="str">
        <f>_xlfn.XLOOKUP(total_table[[#This Row],[Store_ID]],Store_table[Store_ID],Store_table[Store_Name],FALSE)</f>
        <v>Rivera-Warner</v>
      </c>
      <c r="X111" s="8" t="str">
        <f>_xlfn.XLOOKUP(total_table[[#This Row],[Store_ID]],Store_table[Store_ID],Store_table[Region],FALSE)</f>
        <v>East</v>
      </c>
      <c r="Y111" s="8" t="str">
        <f>_xlfn.XLOOKUP(total_table[[#This Row],[Store_ID]],Store_table[Store_ID],Store_table[City],FALSE)</f>
        <v>Washingtonfurt</v>
      </c>
      <c r="Z111" s="8" t="str">
        <f>_xlfn.XLOOKUP(total_table[[#This Row],[Store_ID]],Store_table[Store_ID],Store_table[Store_Type],FALSE)</f>
        <v>Flagship</v>
      </c>
    </row>
    <row r="112" spans="1:26" x14ac:dyDescent="0.35">
      <c r="A112" s="2" t="s">
        <v>1914</v>
      </c>
      <c r="B112" s="14">
        <v>45851</v>
      </c>
      <c r="C112" s="2" t="s">
        <v>35</v>
      </c>
      <c r="D112" s="2" t="s">
        <v>1610</v>
      </c>
      <c r="E112" s="2" t="s">
        <v>1760</v>
      </c>
      <c r="F112" s="11">
        <v>4</v>
      </c>
      <c r="G112" s="8">
        <v>239.83</v>
      </c>
      <c r="H112" s="8">
        <v>0.08</v>
      </c>
      <c r="I112" s="2" t="s">
        <v>1802</v>
      </c>
      <c r="J112" s="8">
        <v>959.24</v>
      </c>
      <c r="K112" s="8" t="str">
        <f>_xlfn.XLOOKUP(total_table[[#This Row],[Customer_ID]],Customer_table[Customer_ID],Customer_table[Name],FALSE)</f>
        <v>Daniel Boyd</v>
      </c>
      <c r="L112" s="11">
        <f>_xlfn.XLOOKUP(total_table[[#This Row],[Customer_ID]],Customer_table[Customer_ID],Customer_table[Age],FALSE)</f>
        <v>29</v>
      </c>
      <c r="M112" s="8" t="str">
        <f>_xlfn.XLOOKUP(total_table[[#This Row],[Customer_ID]],Customer_table[Customer_ID],Customer_table[Gender],FALSE)</f>
        <v>Female</v>
      </c>
      <c r="N112" s="8" t="str">
        <f>_xlfn.XLOOKUP(total_table[[#This Row],[Customer_ID]],Customer_table[Customer_ID],Customer_table[City],FALSE)</f>
        <v>West Pamelafurt</v>
      </c>
      <c r="O112" s="8" t="str">
        <f>_xlfn.XLOOKUP(total_table[[#This Row],[Customer_ID]],Customer_table[Customer_ID],Customer_table[State],FALSE)</f>
        <v>West Virginia</v>
      </c>
      <c r="P112" s="8" t="str">
        <f>_xlfn.XLOOKUP(total_table[[#This Row],[Customer_ID]],Customer_table[Customer_ID],Customer_table[Country],FALSE)</f>
        <v>USA</v>
      </c>
      <c r="Q112" s="8" t="str">
        <f>_xlfn.XLOOKUP(total_table[[#This Row],[Product_ID]],Product_table[Product_ID],Product_table[Product_Name],FALSE)</f>
        <v>Smart Home WiFi Camera</v>
      </c>
      <c r="R112" s="8" t="str">
        <f>_xlfn.XLOOKUP(total_table[[#This Row],[Product_ID]],Product_table[Product_ID],Product_table[Category],FALSE)</f>
        <v>Electronics</v>
      </c>
      <c r="S112" s="8" t="str">
        <f>_xlfn.XLOOKUP(total_table[[#This Row],[Product_ID]],Product_table[Product_ID],Product_table[Sub_Category],FALSE)</f>
        <v>Accessories</v>
      </c>
      <c r="T112" s="8" t="str">
        <f>_xlfn.XLOOKUP(total_table[[#This Row],[Product_ID]],Product_table[Product_ID],Product_table[Brand],FALSE)</f>
        <v>Holmes LLC</v>
      </c>
      <c r="U112" s="8">
        <f>_xlfn.XLOOKUP(total_table[[#This Row],[Product_ID]],Product_table[Product_ID],Product_table[Cost],FALSE)</f>
        <v>450.71</v>
      </c>
      <c r="V112" s="11">
        <f>_xlfn.XLOOKUP(total_table[[#This Row],[Product_ID]],Product_table[Product_ID],Product_table[Stock],FALSE)</f>
        <v>389</v>
      </c>
      <c r="W112" s="8" t="str">
        <f>_xlfn.XLOOKUP(total_table[[#This Row],[Store_ID]],Store_table[Store_ID],Store_table[Store_Name],FALSE)</f>
        <v>Bean, Jones and Park</v>
      </c>
      <c r="X112" s="8" t="str">
        <f>_xlfn.XLOOKUP(total_table[[#This Row],[Store_ID]],Store_table[Store_ID],Store_table[Region],FALSE)</f>
        <v>West</v>
      </c>
      <c r="Y112" s="8" t="str">
        <f>_xlfn.XLOOKUP(total_table[[#This Row],[Store_ID]],Store_table[Store_ID],Store_table[City],FALSE)</f>
        <v>Thompsonborough</v>
      </c>
      <c r="Z112" s="8" t="str">
        <f>_xlfn.XLOOKUP(total_table[[#This Row],[Store_ID]],Store_table[Store_ID],Store_table[Store_Type],FALSE)</f>
        <v>Online</v>
      </c>
    </row>
    <row r="113" spans="1:26" x14ac:dyDescent="0.35">
      <c r="A113" s="2" t="s">
        <v>1915</v>
      </c>
      <c r="B113" s="14">
        <v>45798</v>
      </c>
      <c r="C113" s="2" t="s">
        <v>404</v>
      </c>
      <c r="D113" s="2" t="s">
        <v>1706</v>
      </c>
      <c r="E113" s="2" t="s">
        <v>1744</v>
      </c>
      <c r="F113" s="11">
        <v>2</v>
      </c>
      <c r="G113" s="8">
        <v>845.71</v>
      </c>
      <c r="H113" s="8">
        <v>0.01</v>
      </c>
      <c r="I113" s="2" t="s">
        <v>1804</v>
      </c>
      <c r="J113" s="8">
        <v>1691.41</v>
      </c>
      <c r="K113" s="8" t="str">
        <f>_xlfn.XLOOKUP(total_table[[#This Row],[Customer_ID]],Customer_table[Customer_ID],Customer_table[Name],FALSE)</f>
        <v>Michael Jones</v>
      </c>
      <c r="L113" s="11">
        <f>_xlfn.XLOOKUP(total_table[[#This Row],[Customer_ID]],Customer_table[Customer_ID],Customer_table[Age],FALSE)</f>
        <v>40</v>
      </c>
      <c r="M113" s="8" t="str">
        <f>_xlfn.XLOOKUP(total_table[[#This Row],[Customer_ID]],Customer_table[Customer_ID],Customer_table[Gender],FALSE)</f>
        <v>Male</v>
      </c>
      <c r="N113" s="8" t="str">
        <f>_xlfn.XLOOKUP(total_table[[#This Row],[Customer_ID]],Customer_table[Customer_ID],Customer_table[City],FALSE)</f>
        <v>North Edwardton</v>
      </c>
      <c r="O113" s="8" t="str">
        <f>_xlfn.XLOOKUP(total_table[[#This Row],[Customer_ID]],Customer_table[Customer_ID],Customer_table[State],FALSE)</f>
        <v>Tennessee</v>
      </c>
      <c r="P113" s="8" t="str">
        <f>_xlfn.XLOOKUP(total_table[[#This Row],[Customer_ID]],Customer_table[Customer_ID],Customer_table[Country],FALSE)</f>
        <v>USA</v>
      </c>
      <c r="Q113" s="8" t="str">
        <f>_xlfn.XLOOKUP(total_table[[#This Row],[Product_ID]],Product_table[Product_ID],Product_table[Product_Name],FALSE)</f>
        <v>Gaming Mouse Pad XL</v>
      </c>
      <c r="R113" s="8" t="str">
        <f>_xlfn.XLOOKUP(total_table[[#This Row],[Product_ID]],Product_table[Product_ID],Product_table[Category],FALSE)</f>
        <v>Electronics</v>
      </c>
      <c r="S113" s="8" t="str">
        <f>_xlfn.XLOOKUP(total_table[[#This Row],[Product_ID]],Product_table[Product_ID],Product_table[Sub_Category],FALSE)</f>
        <v>Accessories</v>
      </c>
      <c r="T113" s="8" t="str">
        <f>_xlfn.XLOOKUP(total_table[[#This Row],[Product_ID]],Product_table[Product_ID],Product_table[Brand],FALSE)</f>
        <v>Sharp, Taylor and Rodriguez</v>
      </c>
      <c r="U113" s="8">
        <f>_xlfn.XLOOKUP(total_table[[#This Row],[Product_ID]],Product_table[Product_ID],Product_table[Cost],FALSE)</f>
        <v>340.14</v>
      </c>
      <c r="V113" s="11">
        <f>_xlfn.XLOOKUP(total_table[[#This Row],[Product_ID]],Product_table[Product_ID],Product_table[Stock],FALSE)</f>
        <v>361</v>
      </c>
      <c r="W113" s="8" t="str">
        <f>_xlfn.XLOOKUP(total_table[[#This Row],[Store_ID]],Store_table[Store_ID],Store_table[Store_Name],FALSE)</f>
        <v>Johnson-Wright</v>
      </c>
      <c r="X113" s="8" t="str">
        <f>_xlfn.XLOOKUP(total_table[[#This Row],[Store_ID]],Store_table[Store_ID],Store_table[Region],FALSE)</f>
        <v>North</v>
      </c>
      <c r="Y113" s="8" t="str">
        <f>_xlfn.XLOOKUP(total_table[[#This Row],[Store_ID]],Store_table[Store_ID],Store_table[City],FALSE)</f>
        <v>Hoodberg</v>
      </c>
      <c r="Z113" s="8" t="str">
        <f>_xlfn.XLOOKUP(total_table[[#This Row],[Store_ID]],Store_table[Store_ID],Store_table[Store_Type],FALSE)</f>
        <v>Outlet</v>
      </c>
    </row>
    <row r="114" spans="1:26" x14ac:dyDescent="0.35">
      <c r="A114" s="2" t="s">
        <v>1916</v>
      </c>
      <c r="B114" s="14">
        <v>45705</v>
      </c>
      <c r="C114" s="2" t="s">
        <v>305</v>
      </c>
      <c r="D114" s="2" t="s">
        <v>1678</v>
      </c>
      <c r="E114" s="2" t="s">
        <v>1775</v>
      </c>
      <c r="F114" s="11">
        <v>3</v>
      </c>
      <c r="G114" s="8">
        <v>948.69</v>
      </c>
      <c r="H114" s="8">
        <v>0.28999999999999998</v>
      </c>
      <c r="I114" s="2" t="s">
        <v>1802</v>
      </c>
      <c r="J114" s="8">
        <v>2845.78</v>
      </c>
      <c r="K114" s="8" t="str">
        <f>_xlfn.XLOOKUP(total_table[[#This Row],[Customer_ID]],Customer_table[Customer_ID],Customer_table[Name],FALSE)</f>
        <v>Melissa Duffy Md</v>
      </c>
      <c r="L114" s="11">
        <f>_xlfn.XLOOKUP(total_table[[#This Row],[Customer_ID]],Customer_table[Customer_ID],Customer_table[Age],FALSE)</f>
        <v>58</v>
      </c>
      <c r="M114" s="8" t="str">
        <f>_xlfn.XLOOKUP(total_table[[#This Row],[Customer_ID]],Customer_table[Customer_ID],Customer_table[Gender],FALSE)</f>
        <v>Female</v>
      </c>
      <c r="N114" s="8" t="str">
        <f>_xlfn.XLOOKUP(total_table[[#This Row],[Customer_ID]],Customer_table[Customer_ID],Customer_table[City],FALSE)</f>
        <v>East Jenna</v>
      </c>
      <c r="O114" s="8" t="str">
        <f>_xlfn.XLOOKUP(total_table[[#This Row],[Customer_ID]],Customer_table[Customer_ID],Customer_table[State],FALSE)</f>
        <v>South Carolina</v>
      </c>
      <c r="P114" s="8" t="str">
        <f>_xlfn.XLOOKUP(total_table[[#This Row],[Customer_ID]],Customer_table[Customer_ID],Customer_table[Country],FALSE)</f>
        <v>USA</v>
      </c>
      <c r="Q114" s="8" t="str">
        <f>_xlfn.XLOOKUP(total_table[[#This Row],[Product_ID]],Product_table[Product_ID],Product_table[Product_Name],FALSE)</f>
        <v>Wireless Mouse</v>
      </c>
      <c r="R114" s="8" t="str">
        <f>_xlfn.XLOOKUP(total_table[[#This Row],[Product_ID]],Product_table[Product_ID],Product_table[Category],FALSE)</f>
        <v>Electronics</v>
      </c>
      <c r="S114" s="8" t="str">
        <f>_xlfn.XLOOKUP(total_table[[#This Row],[Product_ID]],Product_table[Product_ID],Product_table[Sub_Category],FALSE)</f>
        <v>Computer</v>
      </c>
      <c r="T114" s="8" t="str">
        <f>_xlfn.XLOOKUP(total_table[[#This Row],[Product_ID]],Product_table[Product_ID],Product_table[Brand],FALSE)</f>
        <v>Larson Ltd</v>
      </c>
      <c r="U114" s="8">
        <f>_xlfn.XLOOKUP(total_table[[#This Row],[Product_ID]],Product_table[Product_ID],Product_table[Cost],FALSE)</f>
        <v>392.89</v>
      </c>
      <c r="V114" s="11">
        <f>_xlfn.XLOOKUP(total_table[[#This Row],[Product_ID]],Product_table[Product_ID],Product_table[Stock],FALSE)</f>
        <v>320</v>
      </c>
      <c r="W114" s="8" t="str">
        <f>_xlfn.XLOOKUP(total_table[[#This Row],[Store_ID]],Store_table[Store_ID],Store_table[Store_Name],FALSE)</f>
        <v>Gardner, Humphrey and Contreras</v>
      </c>
      <c r="X114" s="8" t="str">
        <f>_xlfn.XLOOKUP(total_table[[#This Row],[Store_ID]],Store_table[Store_ID],Store_table[Region],FALSE)</f>
        <v>East</v>
      </c>
      <c r="Y114" s="8" t="str">
        <f>_xlfn.XLOOKUP(total_table[[#This Row],[Store_ID]],Store_table[Store_ID],Store_table[City],FALSE)</f>
        <v>Johnsonville</v>
      </c>
      <c r="Z114" s="8" t="str">
        <f>_xlfn.XLOOKUP(total_table[[#This Row],[Store_ID]],Store_table[Store_ID],Store_table[Store_Type],FALSE)</f>
        <v>Flagship</v>
      </c>
    </row>
    <row r="115" spans="1:26" x14ac:dyDescent="0.35">
      <c r="A115" s="2" t="s">
        <v>1917</v>
      </c>
      <c r="B115" s="14">
        <v>45413</v>
      </c>
      <c r="C115" s="2" t="s">
        <v>1419</v>
      </c>
      <c r="D115" s="2" t="s">
        <v>1580</v>
      </c>
      <c r="E115" s="2" t="s">
        <v>1767</v>
      </c>
      <c r="F115" s="11">
        <v>1</v>
      </c>
      <c r="G115" s="8">
        <v>281.97000000000003</v>
      </c>
      <c r="H115" s="8">
        <v>0.2</v>
      </c>
      <c r="I115" s="2" t="s">
        <v>1804</v>
      </c>
      <c r="J115" s="8">
        <v>281.77000000000004</v>
      </c>
      <c r="K115" s="8" t="str">
        <f>_xlfn.XLOOKUP(total_table[[#This Row],[Customer_ID]],Customer_table[Customer_ID],Customer_table[Name],FALSE)</f>
        <v>Michael Foley</v>
      </c>
      <c r="L115" s="11">
        <f>_xlfn.XLOOKUP(total_table[[#This Row],[Customer_ID]],Customer_table[Customer_ID],Customer_table[Age],FALSE)</f>
        <v>63</v>
      </c>
      <c r="M115" s="8" t="str">
        <f>_xlfn.XLOOKUP(total_table[[#This Row],[Customer_ID]],Customer_table[Customer_ID],Customer_table[Gender],FALSE)</f>
        <v>Female</v>
      </c>
      <c r="N115" s="8" t="str">
        <f>_xlfn.XLOOKUP(total_table[[#This Row],[Customer_ID]],Customer_table[Customer_ID],Customer_table[City],FALSE)</f>
        <v>Oneillfurt</v>
      </c>
      <c r="O115" s="8" t="str">
        <f>_xlfn.XLOOKUP(total_table[[#This Row],[Customer_ID]],Customer_table[Customer_ID],Customer_table[State],FALSE)</f>
        <v>Vermont</v>
      </c>
      <c r="P115" s="8" t="str">
        <f>_xlfn.XLOOKUP(total_table[[#This Row],[Customer_ID]],Customer_table[Customer_ID],Customer_table[Country],FALSE)</f>
        <v>USA</v>
      </c>
      <c r="Q115" s="8" t="str">
        <f>_xlfn.XLOOKUP(total_table[[#This Row],[Product_ID]],Product_table[Product_ID],Product_table[Product_Name],FALSE)</f>
        <v>Decorative Floor Vase</v>
      </c>
      <c r="R115" s="8" t="str">
        <f>_xlfn.XLOOKUP(total_table[[#This Row],[Product_ID]],Product_table[Product_ID],Product_table[Category],FALSE)</f>
        <v>Home</v>
      </c>
      <c r="S115" s="8" t="str">
        <f>_xlfn.XLOOKUP(total_table[[#This Row],[Product_ID]],Product_table[Product_ID],Product_table[Sub_Category],FALSE)</f>
        <v>Decor</v>
      </c>
      <c r="T115" s="8" t="str">
        <f>_xlfn.XLOOKUP(total_table[[#This Row],[Product_ID]],Product_table[Product_ID],Product_table[Brand],FALSE)</f>
        <v>Khan, Jones and Paul</v>
      </c>
      <c r="U115" s="8">
        <f>_xlfn.XLOOKUP(total_table[[#This Row],[Product_ID]],Product_table[Product_ID],Product_table[Cost],FALSE)</f>
        <v>254.04361702127662</v>
      </c>
      <c r="V115" s="11">
        <f>_xlfn.XLOOKUP(total_table[[#This Row],[Product_ID]],Product_table[Product_ID],Product_table[Stock],FALSE)</f>
        <v>378</v>
      </c>
      <c r="W115" s="8" t="str">
        <f>_xlfn.XLOOKUP(total_table[[#This Row],[Store_ID]],Store_table[Store_ID],Store_table[Store_Name],FALSE)</f>
        <v>Hill, Wagner and Ballard</v>
      </c>
      <c r="X115" s="8" t="str">
        <f>_xlfn.XLOOKUP(total_table[[#This Row],[Store_ID]],Store_table[Store_ID],Store_table[Region],FALSE)</f>
        <v>East</v>
      </c>
      <c r="Y115" s="8" t="str">
        <f>_xlfn.XLOOKUP(total_table[[#This Row],[Store_ID]],Store_table[Store_ID],Store_table[City],FALSE)</f>
        <v>East Davidville</v>
      </c>
      <c r="Z115" s="8" t="str">
        <f>_xlfn.XLOOKUP(total_table[[#This Row],[Store_ID]],Store_table[Store_ID],Store_table[Store_Type],FALSE)</f>
        <v>Online</v>
      </c>
    </row>
    <row r="116" spans="1:26" x14ac:dyDescent="0.35">
      <c r="A116" s="2" t="s">
        <v>1918</v>
      </c>
      <c r="B116" s="14">
        <v>45482</v>
      </c>
      <c r="C116" s="2" t="s">
        <v>501</v>
      </c>
      <c r="D116" s="2" t="s">
        <v>1708</v>
      </c>
      <c r="E116" s="2" t="s">
        <v>1747</v>
      </c>
      <c r="F116" s="11">
        <v>2</v>
      </c>
      <c r="G116" s="8">
        <v>731.01</v>
      </c>
      <c r="H116" s="8">
        <v>0.05</v>
      </c>
      <c r="I116" s="2" t="s">
        <v>1804</v>
      </c>
      <c r="J116" s="8">
        <v>1461.97</v>
      </c>
      <c r="K116" s="8" t="str">
        <f>_xlfn.XLOOKUP(total_table[[#This Row],[Customer_ID]],Customer_table[Customer_ID],Customer_table[Name],FALSE)</f>
        <v>Patrick Roberts</v>
      </c>
      <c r="L116" s="11">
        <f>_xlfn.XLOOKUP(total_table[[#This Row],[Customer_ID]],Customer_table[Customer_ID],Customer_table[Age],FALSE)</f>
        <v>41</v>
      </c>
      <c r="M116" s="8" t="str">
        <f>_xlfn.XLOOKUP(total_table[[#This Row],[Customer_ID]],Customer_table[Customer_ID],Customer_table[Gender],FALSE)</f>
        <v>Female</v>
      </c>
      <c r="N116" s="8" t="str">
        <f>_xlfn.XLOOKUP(total_table[[#This Row],[Customer_ID]],Customer_table[Customer_ID],Customer_table[City],FALSE)</f>
        <v>Jaredville</v>
      </c>
      <c r="O116" s="8" t="str">
        <f>_xlfn.XLOOKUP(total_table[[#This Row],[Customer_ID]],Customer_table[Customer_ID],Customer_table[State],FALSE)</f>
        <v>Missouri</v>
      </c>
      <c r="P116" s="8" t="str">
        <f>_xlfn.XLOOKUP(total_table[[#This Row],[Customer_ID]],Customer_table[Customer_ID],Customer_table[Country],FALSE)</f>
        <v>USA</v>
      </c>
      <c r="Q116" s="8" t="str">
        <f>_xlfn.XLOOKUP(total_table[[#This Row],[Product_ID]],Product_table[Product_ID],Product_table[Product_Name],FALSE)</f>
        <v>Women's High Heels</v>
      </c>
      <c r="R116" s="8" t="str">
        <f>_xlfn.XLOOKUP(total_table[[#This Row],[Product_ID]],Product_table[Product_ID],Product_table[Category],FALSE)</f>
        <v>Clothing</v>
      </c>
      <c r="S116" s="8" t="str">
        <f>_xlfn.XLOOKUP(total_table[[#This Row],[Product_ID]],Product_table[Product_ID],Product_table[Sub_Category],FALSE)</f>
        <v>Footwear</v>
      </c>
      <c r="T116" s="8" t="str">
        <f>_xlfn.XLOOKUP(total_table[[#This Row],[Product_ID]],Product_table[Product_ID],Product_table[Brand],FALSE)</f>
        <v>Smith-Charles</v>
      </c>
      <c r="U116" s="8">
        <f>_xlfn.XLOOKUP(total_table[[#This Row],[Product_ID]],Product_table[Product_ID],Product_table[Cost],FALSE)</f>
        <v>438.25</v>
      </c>
      <c r="V116" s="11">
        <f>_xlfn.XLOOKUP(total_table[[#This Row],[Product_ID]],Product_table[Product_ID],Product_table[Stock],FALSE)</f>
        <v>496</v>
      </c>
      <c r="W116" s="8" t="str">
        <f>_xlfn.XLOOKUP(total_table[[#This Row],[Store_ID]],Store_table[Store_ID],Store_table[Store_Name],FALSE)</f>
        <v>Alexander Group</v>
      </c>
      <c r="X116" s="8" t="str">
        <f>_xlfn.XLOOKUP(total_table[[#This Row],[Store_ID]],Store_table[Store_ID],Store_table[Region],FALSE)</f>
        <v>South</v>
      </c>
      <c r="Y116" s="8" t="str">
        <f>_xlfn.XLOOKUP(total_table[[#This Row],[Store_ID]],Store_table[Store_ID],Store_table[City],FALSE)</f>
        <v>Port Sharon</v>
      </c>
      <c r="Z116" s="8" t="str">
        <f>_xlfn.XLOOKUP(total_table[[#This Row],[Store_ID]],Store_table[Store_ID],Store_table[Store_Type],FALSE)</f>
        <v>Online</v>
      </c>
    </row>
    <row r="117" spans="1:26" x14ac:dyDescent="0.35">
      <c r="A117" s="2" t="s">
        <v>1919</v>
      </c>
      <c r="B117" s="14">
        <v>45925</v>
      </c>
      <c r="C117" s="2" t="s">
        <v>809</v>
      </c>
      <c r="D117" s="2" t="s">
        <v>1696</v>
      </c>
      <c r="E117" s="2" t="s">
        <v>1757</v>
      </c>
      <c r="F117" s="11">
        <v>4</v>
      </c>
      <c r="G117" s="8">
        <v>930.85</v>
      </c>
      <c r="H117" s="8">
        <v>0.13</v>
      </c>
      <c r="I117" s="2" t="s">
        <v>1804</v>
      </c>
      <c r="J117" s="8">
        <v>3723.27</v>
      </c>
      <c r="K117" s="8" t="str">
        <f>_xlfn.XLOOKUP(total_table[[#This Row],[Customer_ID]],Customer_table[Customer_ID],Customer_table[Name],FALSE)</f>
        <v>Christopher David</v>
      </c>
      <c r="L117" s="11">
        <f>_xlfn.XLOOKUP(total_table[[#This Row],[Customer_ID]],Customer_table[Customer_ID],Customer_table[Age],FALSE)</f>
        <v>42</v>
      </c>
      <c r="M117" s="8" t="str">
        <f>_xlfn.XLOOKUP(total_table[[#This Row],[Customer_ID]],Customer_table[Customer_ID],Customer_table[Gender],FALSE)</f>
        <v>Male</v>
      </c>
      <c r="N117" s="8" t="str">
        <f>_xlfn.XLOOKUP(total_table[[#This Row],[Customer_ID]],Customer_table[Customer_ID],Customer_table[City],FALSE)</f>
        <v>Karenmouth</v>
      </c>
      <c r="O117" s="8" t="str">
        <f>_xlfn.XLOOKUP(total_table[[#This Row],[Customer_ID]],Customer_table[Customer_ID],Customer_table[State],FALSE)</f>
        <v>Massachusetts</v>
      </c>
      <c r="P117" s="8" t="str">
        <f>_xlfn.XLOOKUP(total_table[[#This Row],[Customer_ID]],Customer_table[Customer_ID],Customer_table[Country],FALSE)</f>
        <v>USA</v>
      </c>
      <c r="Q117" s="8" t="str">
        <f>_xlfn.XLOOKUP(total_table[[#This Row],[Product_ID]],Product_table[Product_ID],Product_table[Product_Name],FALSE)</f>
        <v>Women's Beanie Hat</v>
      </c>
      <c r="R117" s="8" t="str">
        <f>_xlfn.XLOOKUP(total_table[[#This Row],[Product_ID]],Product_table[Product_ID],Product_table[Category],FALSE)</f>
        <v>Clothing</v>
      </c>
      <c r="S117" s="8" t="str">
        <f>_xlfn.XLOOKUP(total_table[[#This Row],[Product_ID]],Product_table[Product_ID],Product_table[Sub_Category],FALSE)</f>
        <v>Accessories</v>
      </c>
      <c r="T117" s="8" t="str">
        <f>_xlfn.XLOOKUP(total_table[[#This Row],[Product_ID]],Product_table[Product_ID],Product_table[Brand],FALSE)</f>
        <v>Richardson-Carrillo</v>
      </c>
      <c r="U117" s="8">
        <f>_xlfn.XLOOKUP(total_table[[#This Row],[Product_ID]],Product_table[Product_ID],Product_table[Cost],FALSE)</f>
        <v>119.57</v>
      </c>
      <c r="V117" s="11">
        <f>_xlfn.XLOOKUP(total_table[[#This Row],[Product_ID]],Product_table[Product_ID],Product_table[Stock],FALSE)</f>
        <v>210</v>
      </c>
      <c r="W117" s="8" t="str">
        <f>_xlfn.XLOOKUP(total_table[[#This Row],[Store_ID]],Store_table[Store_ID],Store_table[Store_Name],FALSE)</f>
        <v>Martinez-Mullins</v>
      </c>
      <c r="X117" s="8" t="str">
        <f>_xlfn.XLOOKUP(total_table[[#This Row],[Store_ID]],Store_table[Store_ID],Store_table[Region],FALSE)</f>
        <v>South</v>
      </c>
      <c r="Y117" s="8" t="str">
        <f>_xlfn.XLOOKUP(total_table[[#This Row],[Store_ID]],Store_table[Store_ID],Store_table[City],FALSE)</f>
        <v>Williamsfurt</v>
      </c>
      <c r="Z117" s="8" t="str">
        <f>_xlfn.XLOOKUP(total_table[[#This Row],[Store_ID]],Store_table[Store_ID],Store_table[Store_Type],FALSE)</f>
        <v>Online</v>
      </c>
    </row>
    <row r="118" spans="1:26" x14ac:dyDescent="0.35">
      <c r="A118" s="2" t="s">
        <v>1920</v>
      </c>
      <c r="B118" s="14">
        <v>45420</v>
      </c>
      <c r="C118" s="2" t="s">
        <v>1282</v>
      </c>
      <c r="D118" s="2" t="s">
        <v>1529</v>
      </c>
      <c r="E118" s="2" t="s">
        <v>1760</v>
      </c>
      <c r="F118" s="11">
        <v>4</v>
      </c>
      <c r="G118" s="8">
        <v>770.77</v>
      </c>
      <c r="H118" s="8">
        <v>0.22</v>
      </c>
      <c r="I118" s="2" t="s">
        <v>1802</v>
      </c>
      <c r="J118" s="8">
        <v>3082.86</v>
      </c>
      <c r="K118" s="8" t="str">
        <f>_xlfn.XLOOKUP(total_table[[#This Row],[Customer_ID]],Customer_table[Customer_ID],Customer_table[Name],FALSE)</f>
        <v>Monica Miller</v>
      </c>
      <c r="L118" s="11">
        <f>_xlfn.XLOOKUP(total_table[[#This Row],[Customer_ID]],Customer_table[Customer_ID],Customer_table[Age],FALSE)</f>
        <v>33</v>
      </c>
      <c r="M118" s="8" t="str">
        <f>_xlfn.XLOOKUP(total_table[[#This Row],[Customer_ID]],Customer_table[Customer_ID],Customer_table[Gender],FALSE)</f>
        <v>Male</v>
      </c>
      <c r="N118" s="8" t="str">
        <f>_xlfn.XLOOKUP(total_table[[#This Row],[Customer_ID]],Customer_table[Customer_ID],Customer_table[City],FALSE)</f>
        <v>Lake David</v>
      </c>
      <c r="O118" s="8" t="str">
        <f>_xlfn.XLOOKUP(total_table[[#This Row],[Customer_ID]],Customer_table[Customer_ID],Customer_table[State],FALSE)</f>
        <v>Mississippi</v>
      </c>
      <c r="P118" s="8" t="str">
        <f>_xlfn.XLOOKUP(total_table[[#This Row],[Customer_ID]],Customer_table[Customer_ID],Customer_table[Country],FALSE)</f>
        <v>USA</v>
      </c>
      <c r="Q118" s="8" t="str">
        <f>_xlfn.XLOOKUP(total_table[[#This Row],[Product_ID]],Product_table[Product_ID],Product_table[Product_Name],FALSE)</f>
        <v>Men's Running Jacket</v>
      </c>
      <c r="R118" s="8" t="str">
        <f>_xlfn.XLOOKUP(total_table[[#This Row],[Product_ID]],Product_table[Product_ID],Product_table[Category],FALSE)</f>
        <v>Clothing</v>
      </c>
      <c r="S118" s="8" t="str">
        <f>_xlfn.XLOOKUP(total_table[[#This Row],[Product_ID]],Product_table[Product_ID],Product_table[Sub_Category],FALSE)</f>
        <v>Outerwear</v>
      </c>
      <c r="T118" s="8" t="str">
        <f>_xlfn.XLOOKUP(total_table[[#This Row],[Product_ID]],Product_table[Product_ID],Product_table[Brand],FALSE)</f>
        <v>Pineda Ltd</v>
      </c>
      <c r="U118" s="8">
        <f>_xlfn.XLOOKUP(total_table[[#This Row],[Product_ID]],Product_table[Product_ID],Product_table[Cost],FALSE)</f>
        <v>364.67</v>
      </c>
      <c r="V118" s="11">
        <f>_xlfn.XLOOKUP(total_table[[#This Row],[Product_ID]],Product_table[Product_ID],Product_table[Stock],FALSE)</f>
        <v>452</v>
      </c>
      <c r="W118" s="8" t="str">
        <f>_xlfn.XLOOKUP(total_table[[#This Row],[Store_ID]],Store_table[Store_ID],Store_table[Store_Name],FALSE)</f>
        <v>Bean, Jones and Park</v>
      </c>
      <c r="X118" s="8" t="str">
        <f>_xlfn.XLOOKUP(total_table[[#This Row],[Store_ID]],Store_table[Store_ID],Store_table[Region],FALSE)</f>
        <v>West</v>
      </c>
      <c r="Y118" s="8" t="str">
        <f>_xlfn.XLOOKUP(total_table[[#This Row],[Store_ID]],Store_table[Store_ID],Store_table[City],FALSE)</f>
        <v>Thompsonborough</v>
      </c>
      <c r="Z118" s="8" t="str">
        <f>_xlfn.XLOOKUP(total_table[[#This Row],[Store_ID]],Store_table[Store_ID],Store_table[Store_Type],FALSE)</f>
        <v>Online</v>
      </c>
    </row>
    <row r="119" spans="1:26" x14ac:dyDescent="0.35">
      <c r="A119" s="2" t="s">
        <v>1921</v>
      </c>
      <c r="B119" s="14">
        <v>45554</v>
      </c>
      <c r="C119" s="2" t="s">
        <v>239</v>
      </c>
      <c r="D119" s="2" t="s">
        <v>1618</v>
      </c>
      <c r="E119" s="2" t="s">
        <v>1747</v>
      </c>
      <c r="F119" s="11">
        <v>3</v>
      </c>
      <c r="G119" s="8">
        <v>479.63</v>
      </c>
      <c r="H119" s="8">
        <v>0.3</v>
      </c>
      <c r="I119" s="2" t="s">
        <v>1804</v>
      </c>
      <c r="J119" s="8">
        <v>1438.59</v>
      </c>
      <c r="K119" s="8" t="str">
        <f>_xlfn.XLOOKUP(total_table[[#This Row],[Customer_ID]],Customer_table[Customer_ID],Customer_table[Name],FALSE)</f>
        <v>Amber Mcclain</v>
      </c>
      <c r="L119" s="11">
        <f>_xlfn.XLOOKUP(total_table[[#This Row],[Customer_ID]],Customer_table[Customer_ID],Customer_table[Age],FALSE)</f>
        <v>58</v>
      </c>
      <c r="M119" s="8" t="str">
        <f>_xlfn.XLOOKUP(total_table[[#This Row],[Customer_ID]],Customer_table[Customer_ID],Customer_table[Gender],FALSE)</f>
        <v>Male</v>
      </c>
      <c r="N119" s="8" t="str">
        <f>_xlfn.XLOOKUP(total_table[[#This Row],[Customer_ID]],Customer_table[Customer_ID],Customer_table[City],FALSE)</f>
        <v>Brendaburgh</v>
      </c>
      <c r="O119" s="8" t="str">
        <f>_xlfn.XLOOKUP(total_table[[#This Row],[Customer_ID]],Customer_table[Customer_ID],Customer_table[State],FALSE)</f>
        <v>Florida</v>
      </c>
      <c r="P119" s="8" t="str">
        <f>_xlfn.XLOOKUP(total_table[[#This Row],[Customer_ID]],Customer_table[Customer_ID],Customer_table[Country],FALSE)</f>
        <v>USA</v>
      </c>
      <c r="Q119" s="8" t="str">
        <f>_xlfn.XLOOKUP(total_table[[#This Row],[Product_ID]],Product_table[Product_ID],Product_table[Product_Name],FALSE)</f>
        <v>Men's Winter Jacket</v>
      </c>
      <c r="R119" s="8" t="str">
        <f>_xlfn.XLOOKUP(total_table[[#This Row],[Product_ID]],Product_table[Product_ID],Product_table[Category],FALSE)</f>
        <v>Clothing</v>
      </c>
      <c r="S119" s="8" t="str">
        <f>_xlfn.XLOOKUP(total_table[[#This Row],[Product_ID]],Product_table[Product_ID],Product_table[Sub_Category],FALSE)</f>
        <v>Outerwear</v>
      </c>
      <c r="T119" s="8" t="str">
        <f>_xlfn.XLOOKUP(total_table[[#This Row],[Product_ID]],Product_table[Product_ID],Product_table[Brand],FALSE)</f>
        <v>Kelly, Smith and Perez</v>
      </c>
      <c r="U119" s="8">
        <f>_xlfn.XLOOKUP(total_table[[#This Row],[Product_ID]],Product_table[Product_ID],Product_table[Cost],FALSE)</f>
        <v>167.34</v>
      </c>
      <c r="V119" s="11">
        <f>_xlfn.XLOOKUP(total_table[[#This Row],[Product_ID]],Product_table[Product_ID],Product_table[Stock],FALSE)</f>
        <v>296</v>
      </c>
      <c r="W119" s="8" t="str">
        <f>_xlfn.XLOOKUP(total_table[[#This Row],[Store_ID]],Store_table[Store_ID],Store_table[Store_Name],FALSE)</f>
        <v>Alexander Group</v>
      </c>
      <c r="X119" s="8" t="str">
        <f>_xlfn.XLOOKUP(total_table[[#This Row],[Store_ID]],Store_table[Store_ID],Store_table[Region],FALSE)</f>
        <v>South</v>
      </c>
      <c r="Y119" s="8" t="str">
        <f>_xlfn.XLOOKUP(total_table[[#This Row],[Store_ID]],Store_table[Store_ID],Store_table[City],FALSE)</f>
        <v>Port Sharon</v>
      </c>
      <c r="Z119" s="8" t="str">
        <f>_xlfn.XLOOKUP(total_table[[#This Row],[Store_ID]],Store_table[Store_ID],Store_table[Store_Type],FALSE)</f>
        <v>Online</v>
      </c>
    </row>
    <row r="120" spans="1:26" x14ac:dyDescent="0.35">
      <c r="A120" s="2" t="s">
        <v>1922</v>
      </c>
      <c r="B120" s="14">
        <v>45405</v>
      </c>
      <c r="C120" s="2" t="s">
        <v>362</v>
      </c>
      <c r="D120" s="2" t="s">
        <v>1604</v>
      </c>
      <c r="E120" s="2" t="s">
        <v>1770</v>
      </c>
      <c r="F120" s="11">
        <v>1</v>
      </c>
      <c r="G120" s="8">
        <v>165</v>
      </c>
      <c r="H120" s="8">
        <v>0.3</v>
      </c>
      <c r="I120" s="2" t="s">
        <v>1807</v>
      </c>
      <c r="J120" s="8">
        <v>164.7</v>
      </c>
      <c r="K120" s="8" t="str">
        <f>_xlfn.XLOOKUP(total_table[[#This Row],[Customer_ID]],Customer_table[Customer_ID],Customer_table[Name],FALSE)</f>
        <v>Lance Baker</v>
      </c>
      <c r="L120" s="11">
        <f>_xlfn.XLOOKUP(total_table[[#This Row],[Customer_ID]],Customer_table[Customer_ID],Customer_table[Age],FALSE)</f>
        <v>50</v>
      </c>
      <c r="M120" s="8" t="str">
        <f>_xlfn.XLOOKUP(total_table[[#This Row],[Customer_ID]],Customer_table[Customer_ID],Customer_table[Gender],FALSE)</f>
        <v>Female</v>
      </c>
      <c r="N120" s="8" t="str">
        <f>_xlfn.XLOOKUP(total_table[[#This Row],[Customer_ID]],Customer_table[Customer_ID],Customer_table[City],FALSE)</f>
        <v>Port Victoria</v>
      </c>
      <c r="O120" s="8" t="str">
        <f>_xlfn.XLOOKUP(total_table[[#This Row],[Customer_ID]],Customer_table[Customer_ID],Customer_table[State],FALSE)</f>
        <v>Florida</v>
      </c>
      <c r="P120" s="8" t="str">
        <f>_xlfn.XLOOKUP(total_table[[#This Row],[Customer_ID]],Customer_table[Customer_ID],Customer_table[Country],FALSE)</f>
        <v>USA</v>
      </c>
      <c r="Q120" s="8" t="str">
        <f>_xlfn.XLOOKUP(total_table[[#This Row],[Product_ID]],Product_table[Product_ID],Product_table[Product_Name],FALSE)</f>
        <v>Portable Power Bank</v>
      </c>
      <c r="R120" s="8" t="str">
        <f>_xlfn.XLOOKUP(total_table[[#This Row],[Product_ID]],Product_table[Product_ID],Product_table[Category],FALSE)</f>
        <v>Electronics</v>
      </c>
      <c r="S120" s="8" t="str">
        <f>_xlfn.XLOOKUP(total_table[[#This Row],[Product_ID]],Product_table[Product_ID],Product_table[Sub_Category],FALSE)</f>
        <v>Mobile</v>
      </c>
      <c r="T120" s="8" t="str">
        <f>_xlfn.XLOOKUP(total_table[[#This Row],[Product_ID]],Product_table[Product_ID],Product_table[Brand],FALSE)</f>
        <v>Cummings and Sons</v>
      </c>
      <c r="U120" s="8">
        <f>_xlfn.XLOOKUP(total_table[[#This Row],[Product_ID]],Product_table[Product_ID],Product_table[Cost],FALSE)</f>
        <v>326.06</v>
      </c>
      <c r="V120" s="11">
        <f>_xlfn.XLOOKUP(total_table[[#This Row],[Product_ID]],Product_table[Product_ID],Product_table[Stock],FALSE)</f>
        <v>301</v>
      </c>
      <c r="W120" s="8" t="str">
        <f>_xlfn.XLOOKUP(total_table[[#This Row],[Store_ID]],Store_table[Store_ID],Store_table[Store_Name],FALSE)</f>
        <v>Aguirre-Keller</v>
      </c>
      <c r="X120" s="8" t="str">
        <f>_xlfn.XLOOKUP(total_table[[#This Row],[Store_ID]],Store_table[Store_ID],Store_table[Region],FALSE)</f>
        <v>South</v>
      </c>
      <c r="Y120" s="8" t="str">
        <f>_xlfn.XLOOKUP(total_table[[#This Row],[Store_ID]],Store_table[Store_ID],Store_table[City],FALSE)</f>
        <v>Lake Michael</v>
      </c>
      <c r="Z120" s="8" t="str">
        <f>_xlfn.XLOOKUP(total_table[[#This Row],[Store_ID]],Store_table[Store_ID],Store_table[Store_Type],FALSE)</f>
        <v>Online</v>
      </c>
    </row>
    <row r="121" spans="1:26" x14ac:dyDescent="0.35">
      <c r="A121" s="2" t="s">
        <v>1923</v>
      </c>
      <c r="B121" s="14">
        <v>45503</v>
      </c>
      <c r="C121" s="2" t="s">
        <v>519</v>
      </c>
      <c r="D121" s="2" t="s">
        <v>1564</v>
      </c>
      <c r="E121" s="2" t="s">
        <v>1760</v>
      </c>
      <c r="F121" s="11">
        <v>2</v>
      </c>
      <c r="G121" s="8">
        <v>151.51</v>
      </c>
      <c r="H121" s="8">
        <v>0.28999999999999998</v>
      </c>
      <c r="I121" s="2" t="s">
        <v>1807</v>
      </c>
      <c r="J121" s="8">
        <v>302.72999999999996</v>
      </c>
      <c r="K121" s="8" t="str">
        <f>_xlfn.XLOOKUP(total_table[[#This Row],[Customer_ID]],Customer_table[Customer_ID],Customer_table[Name],FALSE)</f>
        <v>Sean Powell</v>
      </c>
      <c r="L121" s="11">
        <f>_xlfn.XLOOKUP(total_table[[#This Row],[Customer_ID]],Customer_table[Customer_ID],Customer_table[Age],FALSE)</f>
        <v>43</v>
      </c>
      <c r="M121" s="8" t="str">
        <f>_xlfn.XLOOKUP(total_table[[#This Row],[Customer_ID]],Customer_table[Customer_ID],Customer_table[Gender],FALSE)</f>
        <v>Male</v>
      </c>
      <c r="N121" s="8" t="str">
        <f>_xlfn.XLOOKUP(total_table[[#This Row],[Customer_ID]],Customer_table[Customer_ID],Customer_table[City],FALSE)</f>
        <v>South Kevin</v>
      </c>
      <c r="O121" s="8" t="str">
        <f>_xlfn.XLOOKUP(total_table[[#This Row],[Customer_ID]],Customer_table[Customer_ID],Customer_table[State],FALSE)</f>
        <v>Vermont</v>
      </c>
      <c r="P121" s="8" t="str">
        <f>_xlfn.XLOOKUP(total_table[[#This Row],[Customer_ID]],Customer_table[Customer_ID],Customer_table[Country],FALSE)</f>
        <v>USA</v>
      </c>
      <c r="Q121" s="8" t="str">
        <f>_xlfn.XLOOKUP(total_table[[#This Row],[Product_ID]],Product_table[Product_ID],Product_table[Product_Name],FALSE)</f>
        <v>Knee Support Brace</v>
      </c>
      <c r="R121" s="8" t="str">
        <f>_xlfn.XLOOKUP(total_table[[#This Row],[Product_ID]],Product_table[Product_ID],Product_table[Category],FALSE)</f>
        <v>Sports</v>
      </c>
      <c r="S121" s="8" t="str">
        <f>_xlfn.XLOOKUP(total_table[[#This Row],[Product_ID]],Product_table[Product_ID],Product_table[Sub_Category],FALSE)</f>
        <v>Equipment</v>
      </c>
      <c r="T121" s="8" t="str">
        <f>_xlfn.XLOOKUP(total_table[[#This Row],[Product_ID]],Product_table[Product_ID],Product_table[Brand],FALSE)</f>
        <v>May-Reese</v>
      </c>
      <c r="U121" s="8">
        <f>_xlfn.XLOOKUP(total_table[[#This Row],[Product_ID]],Product_table[Product_ID],Product_table[Cost],FALSE)</f>
        <v>21.34</v>
      </c>
      <c r="V121" s="11">
        <f>_xlfn.XLOOKUP(total_table[[#This Row],[Product_ID]],Product_table[Product_ID],Product_table[Stock],FALSE)</f>
        <v>65</v>
      </c>
      <c r="W121" s="8" t="str">
        <f>_xlfn.XLOOKUP(total_table[[#This Row],[Store_ID]],Store_table[Store_ID],Store_table[Store_Name],FALSE)</f>
        <v>Bean, Jones and Park</v>
      </c>
      <c r="X121" s="8" t="str">
        <f>_xlfn.XLOOKUP(total_table[[#This Row],[Store_ID]],Store_table[Store_ID],Store_table[Region],FALSE)</f>
        <v>West</v>
      </c>
      <c r="Y121" s="8" t="str">
        <f>_xlfn.XLOOKUP(total_table[[#This Row],[Store_ID]],Store_table[Store_ID],Store_table[City],FALSE)</f>
        <v>Thompsonborough</v>
      </c>
      <c r="Z121" s="8" t="str">
        <f>_xlfn.XLOOKUP(total_table[[#This Row],[Store_ID]],Store_table[Store_ID],Store_table[Store_Type],FALSE)</f>
        <v>Online</v>
      </c>
    </row>
    <row r="122" spans="1:26" x14ac:dyDescent="0.35">
      <c r="A122" s="2" t="s">
        <v>1924</v>
      </c>
      <c r="B122" s="14">
        <v>45274</v>
      </c>
      <c r="C122" s="2" t="s">
        <v>732</v>
      </c>
      <c r="D122" s="2" t="s">
        <v>1588</v>
      </c>
      <c r="E122" s="2" t="s">
        <v>1785</v>
      </c>
      <c r="F122" s="11">
        <v>2</v>
      </c>
      <c r="G122" s="8">
        <v>872.93</v>
      </c>
      <c r="H122" s="8">
        <v>0.28999999999999998</v>
      </c>
      <c r="I122" s="2" t="s">
        <v>1807</v>
      </c>
      <c r="J122" s="8">
        <v>1745.57</v>
      </c>
      <c r="K122" s="8" t="str">
        <f>_xlfn.XLOOKUP(total_table[[#This Row],[Customer_ID]],Customer_table[Customer_ID],Customer_table[Name],FALSE)</f>
        <v>Timothy Juarez</v>
      </c>
      <c r="L122" s="11">
        <f>_xlfn.XLOOKUP(total_table[[#This Row],[Customer_ID]],Customer_table[Customer_ID],Customer_table[Age],FALSE)</f>
        <v>22</v>
      </c>
      <c r="M122" s="8" t="str">
        <f>_xlfn.XLOOKUP(total_table[[#This Row],[Customer_ID]],Customer_table[Customer_ID],Customer_table[Gender],FALSE)</f>
        <v>Female</v>
      </c>
      <c r="N122" s="8" t="str">
        <f>_xlfn.XLOOKUP(total_table[[#This Row],[Customer_ID]],Customer_table[Customer_ID],Customer_table[City],FALSE)</f>
        <v>Grahamstad</v>
      </c>
      <c r="O122" s="8" t="str">
        <f>_xlfn.XLOOKUP(total_table[[#This Row],[Customer_ID]],Customer_table[Customer_ID],Customer_table[State],FALSE)</f>
        <v>South Carolina</v>
      </c>
      <c r="P122" s="8" t="str">
        <f>_xlfn.XLOOKUP(total_table[[#This Row],[Customer_ID]],Customer_table[Customer_ID],Customer_table[Country],FALSE)</f>
        <v>USA</v>
      </c>
      <c r="Q122" s="8" t="str">
        <f>_xlfn.XLOOKUP(total_table[[#This Row],[Product_ID]],Product_table[Product_ID],Product_table[Product_Name],FALSE)</f>
        <v>Basketball</v>
      </c>
      <c r="R122" s="8" t="str">
        <f>_xlfn.XLOOKUP(total_table[[#This Row],[Product_ID]],Product_table[Product_ID],Product_table[Category],FALSE)</f>
        <v>Sports</v>
      </c>
      <c r="S122" s="8" t="str">
        <f>_xlfn.XLOOKUP(total_table[[#This Row],[Product_ID]],Product_table[Product_ID],Product_table[Sub_Category],FALSE)</f>
        <v>Team Sports</v>
      </c>
      <c r="T122" s="8" t="str">
        <f>_xlfn.XLOOKUP(total_table[[#This Row],[Product_ID]],Product_table[Product_ID],Product_table[Brand],FALSE)</f>
        <v>Nolan-Snow</v>
      </c>
      <c r="U122" s="8">
        <f>_xlfn.XLOOKUP(total_table[[#This Row],[Product_ID]],Product_table[Product_ID],Product_table[Cost],FALSE)</f>
        <v>204.39</v>
      </c>
      <c r="V122" s="11">
        <f>_xlfn.XLOOKUP(total_table[[#This Row],[Product_ID]],Product_table[Product_ID],Product_table[Stock],FALSE)</f>
        <v>281</v>
      </c>
      <c r="W122" s="8" t="str">
        <f>_xlfn.XLOOKUP(total_table[[#This Row],[Store_ID]],Store_table[Store_ID],Store_table[Store_Name],FALSE)</f>
        <v>Holloway Ltd</v>
      </c>
      <c r="X122" s="8" t="str">
        <f>_xlfn.XLOOKUP(total_table[[#This Row],[Store_ID]],Store_table[Store_ID],Store_table[Region],FALSE)</f>
        <v>North</v>
      </c>
      <c r="Y122" s="8" t="str">
        <f>_xlfn.XLOOKUP(total_table[[#This Row],[Store_ID]],Store_table[Store_ID],Store_table[City],FALSE)</f>
        <v>Bensonhaven</v>
      </c>
      <c r="Z122" s="8" t="str">
        <f>_xlfn.XLOOKUP(total_table[[#This Row],[Store_ID]],Store_table[Store_ID],Store_table[Store_Type],FALSE)</f>
        <v>Flagship</v>
      </c>
    </row>
    <row r="123" spans="1:26" x14ac:dyDescent="0.35">
      <c r="A123" s="2" t="s">
        <v>1925</v>
      </c>
      <c r="B123" s="14">
        <v>45558</v>
      </c>
      <c r="C123" s="2" t="s">
        <v>830</v>
      </c>
      <c r="D123" s="2" t="s">
        <v>1570</v>
      </c>
      <c r="E123" s="2" t="s">
        <v>1767</v>
      </c>
      <c r="F123" s="11">
        <v>3</v>
      </c>
      <c r="G123" s="8">
        <v>432.4</v>
      </c>
      <c r="H123" s="8">
        <v>0.04</v>
      </c>
      <c r="I123" s="2" t="s">
        <v>1802</v>
      </c>
      <c r="J123" s="8">
        <v>1297.1599999999999</v>
      </c>
      <c r="K123" s="8" t="str">
        <f>_xlfn.XLOOKUP(total_table[[#This Row],[Customer_ID]],Customer_table[Customer_ID],Customer_table[Name],FALSE)</f>
        <v>Matthew Payne</v>
      </c>
      <c r="L123" s="11">
        <f>_xlfn.XLOOKUP(total_table[[#This Row],[Customer_ID]],Customer_table[Customer_ID],Customer_table[Age],FALSE)</f>
        <v>25</v>
      </c>
      <c r="M123" s="8" t="str">
        <f>_xlfn.XLOOKUP(total_table[[#This Row],[Customer_ID]],Customer_table[Customer_ID],Customer_table[Gender],FALSE)</f>
        <v>Male</v>
      </c>
      <c r="N123" s="8" t="str">
        <f>_xlfn.XLOOKUP(total_table[[#This Row],[Customer_ID]],Customer_table[Customer_ID],Customer_table[City],FALSE)</f>
        <v>Grahamfurt</v>
      </c>
      <c r="O123" s="8" t="str">
        <f>_xlfn.XLOOKUP(total_table[[#This Row],[Customer_ID]],Customer_table[Customer_ID],Customer_table[State],FALSE)</f>
        <v>Wyoming</v>
      </c>
      <c r="P123" s="8" t="str">
        <f>_xlfn.XLOOKUP(total_table[[#This Row],[Customer_ID]],Customer_table[Customer_ID],Customer_table[Country],FALSE)</f>
        <v>USA</v>
      </c>
      <c r="Q123" s="8" t="str">
        <f>_xlfn.XLOOKUP(total_table[[#This Row],[Product_ID]],Product_table[Product_ID],Product_table[Product_Name],FALSE)</f>
        <v>Carbon Fiber Tennis Racket</v>
      </c>
      <c r="R123" s="8" t="str">
        <f>_xlfn.XLOOKUP(total_table[[#This Row],[Product_ID]],Product_table[Product_ID],Product_table[Category],FALSE)</f>
        <v>Sports</v>
      </c>
      <c r="S123" s="8" t="str">
        <f>_xlfn.XLOOKUP(total_table[[#This Row],[Product_ID]],Product_table[Product_ID],Product_table[Sub_Category],FALSE)</f>
        <v>Equipment</v>
      </c>
      <c r="T123" s="8" t="str">
        <f>_xlfn.XLOOKUP(total_table[[#This Row],[Product_ID]],Product_table[Product_ID],Product_table[Brand],FALSE)</f>
        <v>Flores, Pineda and Rodriguez</v>
      </c>
      <c r="U123" s="8">
        <f>_xlfn.XLOOKUP(total_table[[#This Row],[Product_ID]],Product_table[Product_ID],Product_table[Cost],FALSE)</f>
        <v>484.62</v>
      </c>
      <c r="V123" s="11">
        <f>_xlfn.XLOOKUP(total_table[[#This Row],[Product_ID]],Product_table[Product_ID],Product_table[Stock],FALSE)</f>
        <v>432</v>
      </c>
      <c r="W123" s="8" t="str">
        <f>_xlfn.XLOOKUP(total_table[[#This Row],[Store_ID]],Store_table[Store_ID],Store_table[Store_Name],FALSE)</f>
        <v>Hill, Wagner and Ballard</v>
      </c>
      <c r="X123" s="8" t="str">
        <f>_xlfn.XLOOKUP(total_table[[#This Row],[Store_ID]],Store_table[Store_ID],Store_table[Region],FALSE)</f>
        <v>East</v>
      </c>
      <c r="Y123" s="8" t="str">
        <f>_xlfn.XLOOKUP(total_table[[#This Row],[Store_ID]],Store_table[Store_ID],Store_table[City],FALSE)</f>
        <v>East Davidville</v>
      </c>
      <c r="Z123" s="8" t="str">
        <f>_xlfn.XLOOKUP(total_table[[#This Row],[Store_ID]],Store_table[Store_ID],Store_table[Store_Type],FALSE)</f>
        <v>Online</v>
      </c>
    </row>
    <row r="124" spans="1:26" x14ac:dyDescent="0.35">
      <c r="A124" s="2" t="s">
        <v>1926</v>
      </c>
      <c r="B124" s="14">
        <v>45886</v>
      </c>
      <c r="C124" s="2" t="s">
        <v>1046</v>
      </c>
      <c r="D124" s="2" t="s">
        <v>1626</v>
      </c>
      <c r="E124" s="2" t="s">
        <v>1757</v>
      </c>
      <c r="F124" s="11">
        <v>2</v>
      </c>
      <c r="G124" s="8">
        <v>197.76</v>
      </c>
      <c r="H124" s="8">
        <v>0.04</v>
      </c>
      <c r="I124" s="2" t="s">
        <v>1802</v>
      </c>
      <c r="J124" s="8">
        <v>395.47999999999996</v>
      </c>
      <c r="K124" s="8" t="str">
        <f>_xlfn.XLOOKUP(total_table[[#This Row],[Customer_ID]],Customer_table[Customer_ID],Customer_table[Name],FALSE)</f>
        <v>Jasmine Snyder</v>
      </c>
      <c r="L124" s="11">
        <f>_xlfn.XLOOKUP(total_table[[#This Row],[Customer_ID]],Customer_table[Customer_ID],Customer_table[Age],FALSE)</f>
        <v>46</v>
      </c>
      <c r="M124" s="8" t="str">
        <f>_xlfn.XLOOKUP(total_table[[#This Row],[Customer_ID]],Customer_table[Customer_ID],Customer_table[Gender],FALSE)</f>
        <v>Female</v>
      </c>
      <c r="N124" s="8" t="str">
        <f>_xlfn.XLOOKUP(total_table[[#This Row],[Customer_ID]],Customer_table[Customer_ID],Customer_table[City],FALSE)</f>
        <v>Hudsonfort</v>
      </c>
      <c r="O124" s="8" t="str">
        <f>_xlfn.XLOOKUP(total_table[[#This Row],[Customer_ID]],Customer_table[Customer_ID],Customer_table[State],FALSE)</f>
        <v>Connecticut</v>
      </c>
      <c r="P124" s="8" t="str">
        <f>_xlfn.XLOOKUP(total_table[[#This Row],[Customer_ID]],Customer_table[Customer_ID],Customer_table[Country],FALSE)</f>
        <v>USA</v>
      </c>
      <c r="Q124" s="8" t="str">
        <f>_xlfn.XLOOKUP(total_table[[#This Row],[Product_ID]],Product_table[Product_ID],Product_table[Product_Name],FALSE)</f>
        <v>Boxing Hand Wraps</v>
      </c>
      <c r="R124" s="8" t="str">
        <f>_xlfn.XLOOKUP(total_table[[#This Row],[Product_ID]],Product_table[Product_ID],Product_table[Category],FALSE)</f>
        <v>Sports</v>
      </c>
      <c r="S124" s="8" t="str">
        <f>_xlfn.XLOOKUP(total_table[[#This Row],[Product_ID]],Product_table[Product_ID],Product_table[Sub_Category],FALSE)</f>
        <v>Fitness</v>
      </c>
      <c r="T124" s="8" t="str">
        <f>_xlfn.XLOOKUP(total_table[[#This Row],[Product_ID]],Product_table[Product_ID],Product_table[Brand],FALSE)</f>
        <v>Smith-King</v>
      </c>
      <c r="U124" s="8">
        <f>_xlfn.XLOOKUP(total_table[[#This Row],[Product_ID]],Product_table[Product_ID],Product_table[Cost],FALSE)</f>
        <v>190.29</v>
      </c>
      <c r="V124" s="11">
        <f>_xlfn.XLOOKUP(total_table[[#This Row],[Product_ID]],Product_table[Product_ID],Product_table[Stock],FALSE)</f>
        <v>260</v>
      </c>
      <c r="W124" s="8" t="str">
        <f>_xlfn.XLOOKUP(total_table[[#This Row],[Store_ID]],Store_table[Store_ID],Store_table[Store_Name],FALSE)</f>
        <v>Martinez-Mullins</v>
      </c>
      <c r="X124" s="8" t="str">
        <f>_xlfn.XLOOKUP(total_table[[#This Row],[Store_ID]],Store_table[Store_ID],Store_table[Region],FALSE)</f>
        <v>South</v>
      </c>
      <c r="Y124" s="8" t="str">
        <f>_xlfn.XLOOKUP(total_table[[#This Row],[Store_ID]],Store_table[Store_ID],Store_table[City],FALSE)</f>
        <v>Williamsfurt</v>
      </c>
      <c r="Z124" s="8" t="str">
        <f>_xlfn.XLOOKUP(total_table[[#This Row],[Store_ID]],Store_table[Store_ID],Store_table[Store_Type],FALSE)</f>
        <v>Online</v>
      </c>
    </row>
    <row r="125" spans="1:26" x14ac:dyDescent="0.35">
      <c r="A125" s="2" t="s">
        <v>1927</v>
      </c>
      <c r="B125" s="14">
        <v>45674</v>
      </c>
      <c r="C125" s="2" t="s">
        <v>1445</v>
      </c>
      <c r="D125" s="2" t="s">
        <v>1606</v>
      </c>
      <c r="E125" s="2" t="s">
        <v>1739</v>
      </c>
      <c r="F125" s="11">
        <v>3</v>
      </c>
      <c r="G125" s="8">
        <v>334.6</v>
      </c>
      <c r="H125" s="8">
        <v>0.11</v>
      </c>
      <c r="I125" s="2" t="s">
        <v>1804</v>
      </c>
      <c r="J125" s="8">
        <v>1003.69</v>
      </c>
      <c r="K125" s="8" t="str">
        <f>_xlfn.XLOOKUP(total_table[[#This Row],[Customer_ID]],Customer_table[Customer_ID],Customer_table[Name],FALSE)</f>
        <v>Elizabeth Foster</v>
      </c>
      <c r="L125" s="11">
        <f>_xlfn.XLOOKUP(total_table[[#This Row],[Customer_ID]],Customer_table[Customer_ID],Customer_table[Age],FALSE)</f>
        <v>33</v>
      </c>
      <c r="M125" s="8" t="str">
        <f>_xlfn.XLOOKUP(total_table[[#This Row],[Customer_ID]],Customer_table[Customer_ID],Customer_table[Gender],FALSE)</f>
        <v>Female</v>
      </c>
      <c r="N125" s="8" t="str">
        <f>_xlfn.XLOOKUP(total_table[[#This Row],[Customer_ID]],Customer_table[Customer_ID],Customer_table[City],FALSE)</f>
        <v>Anthonymouth</v>
      </c>
      <c r="O125" s="8" t="str">
        <f>_xlfn.XLOOKUP(total_table[[#This Row],[Customer_ID]],Customer_table[Customer_ID],Customer_table[State],FALSE)</f>
        <v>Oklahoma</v>
      </c>
      <c r="P125" s="8" t="str">
        <f>_xlfn.XLOOKUP(total_table[[#This Row],[Customer_ID]],Customer_table[Customer_ID],Customer_table[Country],FALSE)</f>
        <v>USA</v>
      </c>
      <c r="Q125" s="8" t="str">
        <f>_xlfn.XLOOKUP(total_table[[#This Row],[Product_ID]],Product_table[Product_ID],Product_table[Product_Name],FALSE)</f>
        <v>Noise-Canceling Headphones</v>
      </c>
      <c r="R125" s="8" t="str">
        <f>_xlfn.XLOOKUP(total_table[[#This Row],[Product_ID]],Product_table[Product_ID],Product_table[Category],FALSE)</f>
        <v>Electronics</v>
      </c>
      <c r="S125" s="8" t="str">
        <f>_xlfn.XLOOKUP(total_table[[#This Row],[Product_ID]],Product_table[Product_ID],Product_table[Sub_Category],FALSE)</f>
        <v>Audio</v>
      </c>
      <c r="T125" s="8" t="str">
        <f>_xlfn.XLOOKUP(total_table[[#This Row],[Product_ID]],Product_table[Product_ID],Product_table[Brand],FALSE)</f>
        <v>Taylor-Hart</v>
      </c>
      <c r="U125" s="8">
        <f>_xlfn.XLOOKUP(total_table[[#This Row],[Product_ID]],Product_table[Product_ID],Product_table[Cost],FALSE)</f>
        <v>38.520000000000003</v>
      </c>
      <c r="V125" s="11">
        <f>_xlfn.XLOOKUP(total_table[[#This Row],[Product_ID]],Product_table[Product_ID],Product_table[Stock],FALSE)</f>
        <v>378</v>
      </c>
      <c r="W125" s="8" t="str">
        <f>_xlfn.XLOOKUP(total_table[[#This Row],[Store_ID]],Store_table[Store_ID],Store_table[Store_Name],FALSE)</f>
        <v>Black-Horn</v>
      </c>
      <c r="X125" s="8" t="str">
        <f>_xlfn.XLOOKUP(total_table[[#This Row],[Store_ID]],Store_table[Store_ID],Store_table[Region],FALSE)</f>
        <v>South</v>
      </c>
      <c r="Y125" s="8" t="str">
        <f>_xlfn.XLOOKUP(total_table[[#This Row],[Store_ID]],Store_table[Store_ID],Store_table[City],FALSE)</f>
        <v>North Nancyview</v>
      </c>
      <c r="Z125" s="8" t="str">
        <f>_xlfn.XLOOKUP(total_table[[#This Row],[Store_ID]],Store_table[Store_ID],Store_table[Store_Type],FALSE)</f>
        <v>Outlet</v>
      </c>
    </row>
    <row r="126" spans="1:26" x14ac:dyDescent="0.35">
      <c r="A126" s="2" t="s">
        <v>1928</v>
      </c>
      <c r="B126" s="14">
        <v>45777</v>
      </c>
      <c r="C126" s="2" t="s">
        <v>305</v>
      </c>
      <c r="D126" s="2" t="s">
        <v>1554</v>
      </c>
      <c r="E126" s="2" t="s">
        <v>1744</v>
      </c>
      <c r="F126" s="11">
        <v>2</v>
      </c>
      <c r="G126" s="8">
        <v>44.35</v>
      </c>
      <c r="H126" s="8">
        <v>0.2</v>
      </c>
      <c r="I126" s="2" t="s">
        <v>1807</v>
      </c>
      <c r="J126" s="8">
        <v>88.5</v>
      </c>
      <c r="K126" s="8" t="str">
        <f>_xlfn.XLOOKUP(total_table[[#This Row],[Customer_ID]],Customer_table[Customer_ID],Customer_table[Name],FALSE)</f>
        <v>Melissa Duffy Md</v>
      </c>
      <c r="L126" s="11">
        <f>_xlfn.XLOOKUP(total_table[[#This Row],[Customer_ID]],Customer_table[Customer_ID],Customer_table[Age],FALSE)</f>
        <v>58</v>
      </c>
      <c r="M126" s="8" t="str">
        <f>_xlfn.XLOOKUP(total_table[[#This Row],[Customer_ID]],Customer_table[Customer_ID],Customer_table[Gender],FALSE)</f>
        <v>Female</v>
      </c>
      <c r="N126" s="8" t="str">
        <f>_xlfn.XLOOKUP(total_table[[#This Row],[Customer_ID]],Customer_table[Customer_ID],Customer_table[City],FALSE)</f>
        <v>East Jenna</v>
      </c>
      <c r="O126" s="8" t="str">
        <f>_xlfn.XLOOKUP(total_table[[#This Row],[Customer_ID]],Customer_table[Customer_ID],Customer_table[State],FALSE)</f>
        <v>South Carolina</v>
      </c>
      <c r="P126" s="8" t="str">
        <f>_xlfn.XLOOKUP(total_table[[#This Row],[Customer_ID]],Customer_table[Customer_ID],Customer_table[Country],FALSE)</f>
        <v>USA</v>
      </c>
      <c r="Q126" s="8" t="str">
        <f>_xlfn.XLOOKUP(total_table[[#This Row],[Product_ID]],Product_table[Product_ID],Product_table[Product_Name],FALSE)</f>
        <v>Decorative Wall Mirror</v>
      </c>
      <c r="R126" s="8" t="str">
        <f>_xlfn.XLOOKUP(total_table[[#This Row],[Product_ID]],Product_table[Product_ID],Product_table[Category],FALSE)</f>
        <v>Home</v>
      </c>
      <c r="S126" s="8" t="str">
        <f>_xlfn.XLOOKUP(total_table[[#This Row],[Product_ID]],Product_table[Product_ID],Product_table[Sub_Category],FALSE)</f>
        <v>Decor</v>
      </c>
      <c r="T126" s="8" t="str">
        <f>_xlfn.XLOOKUP(total_table[[#This Row],[Product_ID]],Product_table[Product_ID],Product_table[Brand],FALSE)</f>
        <v>Luna, Anderson and Bowman</v>
      </c>
      <c r="U126" s="8">
        <f>_xlfn.XLOOKUP(total_table[[#This Row],[Product_ID]],Product_table[Product_ID],Product_table[Cost],FALSE)</f>
        <v>48.01</v>
      </c>
      <c r="V126" s="11">
        <f>_xlfn.XLOOKUP(total_table[[#This Row],[Product_ID]],Product_table[Product_ID],Product_table[Stock],FALSE)</f>
        <v>439</v>
      </c>
      <c r="W126" s="8" t="str">
        <f>_xlfn.XLOOKUP(total_table[[#This Row],[Store_ID]],Store_table[Store_ID],Store_table[Store_Name],FALSE)</f>
        <v>Johnson-Wright</v>
      </c>
      <c r="X126" s="8" t="str">
        <f>_xlfn.XLOOKUP(total_table[[#This Row],[Store_ID]],Store_table[Store_ID],Store_table[Region],FALSE)</f>
        <v>North</v>
      </c>
      <c r="Y126" s="8" t="str">
        <f>_xlfn.XLOOKUP(total_table[[#This Row],[Store_ID]],Store_table[Store_ID],Store_table[City],FALSE)</f>
        <v>Hoodberg</v>
      </c>
      <c r="Z126" s="8" t="str">
        <f>_xlfn.XLOOKUP(total_table[[#This Row],[Store_ID]],Store_table[Store_ID],Store_table[Store_Type],FALSE)</f>
        <v>Outlet</v>
      </c>
    </row>
    <row r="127" spans="1:26" x14ac:dyDescent="0.35">
      <c r="A127" s="2" t="s">
        <v>1929</v>
      </c>
      <c r="B127" s="14">
        <v>45598</v>
      </c>
      <c r="C127" s="2" t="s">
        <v>1508</v>
      </c>
      <c r="D127" s="2" t="s">
        <v>1540</v>
      </c>
      <c r="E127" s="2" t="s">
        <v>1754</v>
      </c>
      <c r="F127" s="11">
        <v>1</v>
      </c>
      <c r="G127" s="8">
        <v>846.31</v>
      </c>
      <c r="H127" s="8">
        <v>0.05</v>
      </c>
      <c r="I127" s="2" t="s">
        <v>1804</v>
      </c>
      <c r="J127" s="8">
        <v>846.26</v>
      </c>
      <c r="K127" s="8" t="str">
        <f>_xlfn.XLOOKUP(total_table[[#This Row],[Customer_ID]],Customer_table[Customer_ID],Customer_table[Name],FALSE)</f>
        <v>Traci Gonzalez</v>
      </c>
      <c r="L127" s="11">
        <f>_xlfn.XLOOKUP(total_table[[#This Row],[Customer_ID]],Customer_table[Customer_ID],Customer_table[Age],FALSE)</f>
        <v>35</v>
      </c>
      <c r="M127" s="8" t="str">
        <f>_xlfn.XLOOKUP(total_table[[#This Row],[Customer_ID]],Customer_table[Customer_ID],Customer_table[Gender],FALSE)</f>
        <v>Male</v>
      </c>
      <c r="N127" s="8" t="str">
        <f>_xlfn.XLOOKUP(total_table[[#This Row],[Customer_ID]],Customer_table[Customer_ID],Customer_table[City],FALSE)</f>
        <v>Snyderfurt</v>
      </c>
      <c r="O127" s="8" t="str">
        <f>_xlfn.XLOOKUP(total_table[[#This Row],[Customer_ID]],Customer_table[Customer_ID],Customer_table[State],FALSE)</f>
        <v>New Mexico</v>
      </c>
      <c r="P127" s="8" t="str">
        <f>_xlfn.XLOOKUP(total_table[[#This Row],[Customer_ID]],Customer_table[Customer_ID],Customer_table[Country],FALSE)</f>
        <v>USA</v>
      </c>
      <c r="Q127" s="8" t="str">
        <f>_xlfn.XLOOKUP(total_table[[#This Row],[Product_ID]],Product_table[Product_ID],Product_table[Product_Name],FALSE)</f>
        <v>Wireless Bluetooth Earbuds</v>
      </c>
      <c r="R127" s="8" t="str">
        <f>_xlfn.XLOOKUP(total_table[[#This Row],[Product_ID]],Product_table[Product_ID],Product_table[Category],FALSE)</f>
        <v>Electronics</v>
      </c>
      <c r="S127" s="8" t="str">
        <f>_xlfn.XLOOKUP(total_table[[#This Row],[Product_ID]],Product_table[Product_ID],Product_table[Sub_Category],FALSE)</f>
        <v>Audio</v>
      </c>
      <c r="T127" s="8" t="str">
        <f>_xlfn.XLOOKUP(total_table[[#This Row],[Product_ID]],Product_table[Product_ID],Product_table[Brand],FALSE)</f>
        <v>Perez-Johnston</v>
      </c>
      <c r="U127" s="8">
        <f>_xlfn.XLOOKUP(total_table[[#This Row],[Product_ID]],Product_table[Product_ID],Product_table[Cost],FALSE)</f>
        <v>439.07</v>
      </c>
      <c r="V127" s="11">
        <f>_xlfn.XLOOKUP(total_table[[#This Row],[Product_ID]],Product_table[Product_ID],Product_table[Stock],FALSE)</f>
        <v>142</v>
      </c>
      <c r="W127" s="8" t="str">
        <f>_xlfn.XLOOKUP(total_table[[#This Row],[Store_ID]],Store_table[Store_ID],Store_table[Store_Name],FALSE)</f>
        <v>Benson-Elliott</v>
      </c>
      <c r="X127" s="8" t="str">
        <f>_xlfn.XLOOKUP(total_table[[#This Row],[Store_ID]],Store_table[Store_ID],Store_table[Region],FALSE)</f>
        <v>East</v>
      </c>
      <c r="Y127" s="8" t="str">
        <f>_xlfn.XLOOKUP(total_table[[#This Row],[Store_ID]],Store_table[Store_ID],Store_table[City],FALSE)</f>
        <v>Port Josephberg</v>
      </c>
      <c r="Z127" s="8" t="str">
        <f>_xlfn.XLOOKUP(total_table[[#This Row],[Store_ID]],Store_table[Store_ID],Store_table[Store_Type],FALSE)</f>
        <v>Online</v>
      </c>
    </row>
    <row r="128" spans="1:26" x14ac:dyDescent="0.35">
      <c r="A128" s="2" t="s">
        <v>1930</v>
      </c>
      <c r="B128" s="14">
        <v>45884</v>
      </c>
      <c r="C128" s="2" t="s">
        <v>439</v>
      </c>
      <c r="D128" s="2" t="s">
        <v>1596</v>
      </c>
      <c r="E128" s="2" t="s">
        <v>1772</v>
      </c>
      <c r="F128" s="11">
        <v>1</v>
      </c>
      <c r="G128" s="8">
        <v>996.48</v>
      </c>
      <c r="H128" s="8">
        <v>7.0000000000000007E-2</v>
      </c>
      <c r="I128" s="2" t="s">
        <v>1807</v>
      </c>
      <c r="J128" s="8">
        <v>996.41</v>
      </c>
      <c r="K128" s="8" t="str">
        <f>_xlfn.XLOOKUP(total_table[[#This Row],[Customer_ID]],Customer_table[Customer_ID],Customer_table[Name],FALSE)</f>
        <v>Joseph Richards</v>
      </c>
      <c r="L128" s="11">
        <f>_xlfn.XLOOKUP(total_table[[#This Row],[Customer_ID]],Customer_table[Customer_ID],Customer_table[Age],FALSE)</f>
        <v>34</v>
      </c>
      <c r="M128" s="8" t="str">
        <f>_xlfn.XLOOKUP(total_table[[#This Row],[Customer_ID]],Customer_table[Customer_ID],Customer_table[Gender],FALSE)</f>
        <v>Female</v>
      </c>
      <c r="N128" s="8" t="str">
        <f>_xlfn.XLOOKUP(total_table[[#This Row],[Customer_ID]],Customer_table[Customer_ID],Customer_table[City],FALSE)</f>
        <v>Wigginsville</v>
      </c>
      <c r="O128" s="8" t="str">
        <f>_xlfn.XLOOKUP(total_table[[#This Row],[Customer_ID]],Customer_table[Customer_ID],Customer_table[State],FALSE)</f>
        <v>Alabama</v>
      </c>
      <c r="P128" s="8" t="str">
        <f>_xlfn.XLOOKUP(total_table[[#This Row],[Customer_ID]],Customer_table[Customer_ID],Customer_table[Country],FALSE)</f>
        <v>USA</v>
      </c>
      <c r="Q128" s="8" t="str">
        <f>_xlfn.XLOOKUP(total_table[[#This Row],[Product_ID]],Product_table[Product_ID],Product_table[Product_Name],FALSE)</f>
        <v>Bedroom Table Lamp</v>
      </c>
      <c r="R128" s="8" t="str">
        <f>_xlfn.XLOOKUP(total_table[[#This Row],[Product_ID]],Product_table[Product_ID],Product_table[Category],FALSE)</f>
        <v>Home</v>
      </c>
      <c r="S128" s="8" t="str">
        <f>_xlfn.XLOOKUP(total_table[[#This Row],[Product_ID]],Product_table[Product_ID],Product_table[Sub_Category],FALSE)</f>
        <v>Lighting</v>
      </c>
      <c r="T128" s="8" t="str">
        <f>_xlfn.XLOOKUP(total_table[[#This Row],[Product_ID]],Product_table[Product_ID],Product_table[Brand],FALSE)</f>
        <v>Jones LLC</v>
      </c>
      <c r="U128" s="8">
        <f>_xlfn.XLOOKUP(total_table[[#This Row],[Product_ID]],Product_table[Product_ID],Product_table[Cost],FALSE)</f>
        <v>382.22</v>
      </c>
      <c r="V128" s="11">
        <f>_xlfn.XLOOKUP(total_table[[#This Row],[Product_ID]],Product_table[Product_ID],Product_table[Stock],FALSE)</f>
        <v>329</v>
      </c>
      <c r="W128" s="8" t="str">
        <f>_xlfn.XLOOKUP(total_table[[#This Row],[Store_ID]],Store_table[Store_ID],Store_table[Store_Name],FALSE)</f>
        <v>Thomas, Bridges and Harris</v>
      </c>
      <c r="X128" s="8" t="str">
        <f>_xlfn.XLOOKUP(total_table[[#This Row],[Store_ID]],Store_table[Store_ID],Store_table[Region],FALSE)</f>
        <v>North</v>
      </c>
      <c r="Y128" s="8" t="str">
        <f>_xlfn.XLOOKUP(total_table[[#This Row],[Store_ID]],Store_table[Store_ID],Store_table[City],FALSE)</f>
        <v>Sabrinatown</v>
      </c>
      <c r="Z128" s="8" t="str">
        <f>_xlfn.XLOOKUP(total_table[[#This Row],[Store_ID]],Store_table[Store_ID],Store_table[Store_Type],FALSE)</f>
        <v>Online</v>
      </c>
    </row>
    <row r="129" spans="1:26" x14ac:dyDescent="0.35">
      <c r="A129" s="2" t="s">
        <v>1931</v>
      </c>
      <c r="B129" s="14">
        <v>45916</v>
      </c>
      <c r="C129" s="2" t="s">
        <v>868</v>
      </c>
      <c r="D129" s="2" t="s">
        <v>1712</v>
      </c>
      <c r="E129" s="2" t="s">
        <v>1754</v>
      </c>
      <c r="F129" s="11">
        <v>3</v>
      </c>
      <c r="G129" s="8">
        <v>949.19</v>
      </c>
      <c r="H129" s="8">
        <v>0.03</v>
      </c>
      <c r="I129" s="2" t="s">
        <v>1807</v>
      </c>
      <c r="J129" s="8">
        <v>2847.54</v>
      </c>
      <c r="K129" s="8" t="str">
        <f>_xlfn.XLOOKUP(total_table[[#This Row],[Customer_ID]],Customer_table[Customer_ID],Customer_table[Name],FALSE)</f>
        <v>Jeffrey Gomez</v>
      </c>
      <c r="L129" s="11">
        <f>_xlfn.XLOOKUP(total_table[[#This Row],[Customer_ID]],Customer_table[Customer_ID],Customer_table[Age],FALSE)</f>
        <v>22</v>
      </c>
      <c r="M129" s="8" t="str">
        <f>_xlfn.XLOOKUP(total_table[[#This Row],[Customer_ID]],Customer_table[Customer_ID],Customer_table[Gender],FALSE)</f>
        <v>Female</v>
      </c>
      <c r="N129" s="8" t="str">
        <f>_xlfn.XLOOKUP(total_table[[#This Row],[Customer_ID]],Customer_table[Customer_ID],Customer_table[City],FALSE)</f>
        <v>Lake Nicole</v>
      </c>
      <c r="O129" s="8" t="str">
        <f>_xlfn.XLOOKUP(total_table[[#This Row],[Customer_ID]],Customer_table[Customer_ID],Customer_table[State],FALSE)</f>
        <v>Colorado</v>
      </c>
      <c r="P129" s="8" t="str">
        <f>_xlfn.XLOOKUP(total_table[[#This Row],[Customer_ID]],Customer_table[Customer_ID],Customer_table[Country],FALSE)</f>
        <v>USA</v>
      </c>
      <c r="Q129" s="8" t="str">
        <f>_xlfn.XLOOKUP(total_table[[#This Row],[Product_ID]],Product_table[Product_ID],Product_table[Product_Name],FALSE)</f>
        <v>USB-C Laptop Charger</v>
      </c>
      <c r="R129" s="8" t="str">
        <f>_xlfn.XLOOKUP(total_table[[#This Row],[Product_ID]],Product_table[Product_ID],Product_table[Category],FALSE)</f>
        <v>Electronics</v>
      </c>
      <c r="S129" s="8" t="str">
        <f>_xlfn.XLOOKUP(total_table[[#This Row],[Product_ID]],Product_table[Product_ID],Product_table[Sub_Category],FALSE)</f>
        <v>Computer</v>
      </c>
      <c r="T129" s="8" t="str">
        <f>_xlfn.XLOOKUP(total_table[[#This Row],[Product_ID]],Product_table[Product_ID],Product_table[Brand],FALSE)</f>
        <v>Martin LLC</v>
      </c>
      <c r="U129" s="8">
        <f>_xlfn.XLOOKUP(total_table[[#This Row],[Product_ID]],Product_table[Product_ID],Product_table[Cost],FALSE)</f>
        <v>377.52</v>
      </c>
      <c r="V129" s="11">
        <f>_xlfn.XLOOKUP(total_table[[#This Row],[Product_ID]],Product_table[Product_ID],Product_table[Stock],FALSE)</f>
        <v>485</v>
      </c>
      <c r="W129" s="8" t="str">
        <f>_xlfn.XLOOKUP(total_table[[#This Row],[Store_ID]],Store_table[Store_ID],Store_table[Store_Name],FALSE)</f>
        <v>Benson-Elliott</v>
      </c>
      <c r="X129" s="8" t="str">
        <f>_xlfn.XLOOKUP(total_table[[#This Row],[Store_ID]],Store_table[Store_ID],Store_table[Region],FALSE)</f>
        <v>East</v>
      </c>
      <c r="Y129" s="8" t="str">
        <f>_xlfn.XLOOKUP(total_table[[#This Row],[Store_ID]],Store_table[Store_ID],Store_table[City],FALSE)</f>
        <v>Port Josephberg</v>
      </c>
      <c r="Z129" s="8" t="str">
        <f>_xlfn.XLOOKUP(total_table[[#This Row],[Store_ID]],Store_table[Store_ID],Store_table[Store_Type],FALSE)</f>
        <v>Online</v>
      </c>
    </row>
    <row r="130" spans="1:26" x14ac:dyDescent="0.35">
      <c r="A130" s="2" t="s">
        <v>1932</v>
      </c>
      <c r="B130" s="14">
        <v>45347</v>
      </c>
      <c r="C130" s="2" t="s">
        <v>1220</v>
      </c>
      <c r="D130" s="2" t="s">
        <v>1714</v>
      </c>
      <c r="E130" s="2" t="s">
        <v>1764</v>
      </c>
      <c r="F130" s="11">
        <v>2</v>
      </c>
      <c r="G130" s="8">
        <v>724.97</v>
      </c>
      <c r="H130" s="8">
        <v>0.1</v>
      </c>
      <c r="I130" s="2" t="s">
        <v>1802</v>
      </c>
      <c r="J130" s="8">
        <v>1449.8400000000001</v>
      </c>
      <c r="K130" s="8" t="str">
        <f>_xlfn.XLOOKUP(total_table[[#This Row],[Customer_ID]],Customer_table[Customer_ID],Customer_table[Name],FALSE)</f>
        <v>Charles Norman Phd</v>
      </c>
      <c r="L130" s="11">
        <f>_xlfn.XLOOKUP(total_table[[#This Row],[Customer_ID]],Customer_table[Customer_ID],Customer_table[Age],FALSE)</f>
        <v>62</v>
      </c>
      <c r="M130" s="8" t="str">
        <f>_xlfn.XLOOKUP(total_table[[#This Row],[Customer_ID]],Customer_table[Customer_ID],Customer_table[Gender],FALSE)</f>
        <v>Female</v>
      </c>
      <c r="N130" s="8" t="str">
        <f>_xlfn.XLOOKUP(total_table[[#This Row],[Customer_ID]],Customer_table[Customer_ID],Customer_table[City],FALSE)</f>
        <v>East Jennifer</v>
      </c>
      <c r="O130" s="8" t="str">
        <f>_xlfn.XLOOKUP(total_table[[#This Row],[Customer_ID]],Customer_table[Customer_ID],Customer_table[State],FALSE)</f>
        <v>Kansas</v>
      </c>
      <c r="P130" s="8" t="str">
        <f>_xlfn.XLOOKUP(total_table[[#This Row],[Customer_ID]],Customer_table[Customer_ID],Customer_table[Country],FALSE)</f>
        <v>USA</v>
      </c>
      <c r="Q130" s="8" t="str">
        <f>_xlfn.XLOOKUP(total_table[[#This Row],[Product_ID]],Product_table[Product_ID],Product_table[Product_Name],FALSE)</f>
        <v>Vitamin E Body Lotion</v>
      </c>
      <c r="R130" s="8" t="str">
        <f>_xlfn.XLOOKUP(total_table[[#This Row],[Product_ID]],Product_table[Product_ID],Product_table[Category],FALSE)</f>
        <v>Beauty</v>
      </c>
      <c r="S130" s="8" t="str">
        <f>_xlfn.XLOOKUP(total_table[[#This Row],[Product_ID]],Product_table[Product_ID],Product_table[Sub_Category],FALSE)</f>
        <v>Skincare</v>
      </c>
      <c r="T130" s="8" t="str">
        <f>_xlfn.XLOOKUP(total_table[[#This Row],[Product_ID]],Product_table[Product_ID],Product_table[Brand],FALSE)</f>
        <v>Hoffman-Williams</v>
      </c>
      <c r="U130" s="8">
        <f>_xlfn.XLOOKUP(total_table[[#This Row],[Product_ID]],Product_table[Product_ID],Product_table[Cost],FALSE)</f>
        <v>358.47</v>
      </c>
      <c r="V130" s="11">
        <f>_xlfn.XLOOKUP(total_table[[#This Row],[Product_ID]],Product_table[Product_ID],Product_table[Stock],FALSE)</f>
        <v>213</v>
      </c>
      <c r="W130" s="8" t="str">
        <f>_xlfn.XLOOKUP(total_table[[#This Row],[Store_ID]],Store_table[Store_ID],Store_table[Store_Name],FALSE)</f>
        <v>Moore, Padilla and Butler</v>
      </c>
      <c r="X130" s="8" t="str">
        <f>_xlfn.XLOOKUP(total_table[[#This Row],[Store_ID]],Store_table[Store_ID],Store_table[Region],FALSE)</f>
        <v>South</v>
      </c>
      <c r="Y130" s="8" t="str">
        <f>_xlfn.XLOOKUP(total_table[[#This Row],[Store_ID]],Store_table[Store_ID],Store_table[City],FALSE)</f>
        <v>East Johnstad</v>
      </c>
      <c r="Z130" s="8" t="str">
        <f>_xlfn.XLOOKUP(total_table[[#This Row],[Store_ID]],Store_table[Store_ID],Store_table[Store_Type],FALSE)</f>
        <v>Flagship</v>
      </c>
    </row>
    <row r="131" spans="1:26" x14ac:dyDescent="0.35">
      <c r="A131" s="2" t="s">
        <v>1933</v>
      </c>
      <c r="B131" s="14">
        <v>45723</v>
      </c>
      <c r="C131" s="2" t="s">
        <v>978</v>
      </c>
      <c r="D131" s="2" t="s">
        <v>1524</v>
      </c>
      <c r="E131" s="2" t="s">
        <v>1782</v>
      </c>
      <c r="F131" s="11">
        <v>1</v>
      </c>
      <c r="G131" s="8">
        <v>783.25</v>
      </c>
      <c r="H131" s="8">
        <v>0.3</v>
      </c>
      <c r="I131" s="2" t="s">
        <v>1802</v>
      </c>
      <c r="J131" s="8">
        <v>782.95</v>
      </c>
      <c r="K131" s="8" t="str">
        <f>_xlfn.XLOOKUP(total_table[[#This Row],[Customer_ID]],Customer_table[Customer_ID],Customer_table[Name],FALSE)</f>
        <v>William Rodriguez</v>
      </c>
      <c r="L131" s="11">
        <f>_xlfn.XLOOKUP(total_table[[#This Row],[Customer_ID]],Customer_table[Customer_ID],Customer_table[Age],FALSE)</f>
        <v>49</v>
      </c>
      <c r="M131" s="8" t="str">
        <f>_xlfn.XLOOKUP(total_table[[#This Row],[Customer_ID]],Customer_table[Customer_ID],Customer_table[Gender],FALSE)</f>
        <v>Male</v>
      </c>
      <c r="N131" s="8" t="str">
        <f>_xlfn.XLOOKUP(total_table[[#This Row],[Customer_ID]],Customer_table[Customer_ID],Customer_table[City],FALSE)</f>
        <v>Port Chad</v>
      </c>
      <c r="O131" s="8" t="str">
        <f>_xlfn.XLOOKUP(total_table[[#This Row],[Customer_ID]],Customer_table[Customer_ID],Customer_table[State],FALSE)</f>
        <v>Massachusetts</v>
      </c>
      <c r="P131" s="8" t="str">
        <f>_xlfn.XLOOKUP(total_table[[#This Row],[Customer_ID]],Customer_table[Customer_ID],Customer_table[Country],FALSE)</f>
        <v>USA</v>
      </c>
      <c r="Q131" s="8" t="str">
        <f>_xlfn.XLOOKUP(total_table[[#This Row],[Product_ID]],Product_table[Product_ID],Product_table[Product_Name],FALSE)</f>
        <v>Men's Graphic T-Shirt</v>
      </c>
      <c r="R131" s="8" t="str">
        <f>_xlfn.XLOOKUP(total_table[[#This Row],[Product_ID]],Product_table[Product_ID],Product_table[Category],FALSE)</f>
        <v>Clothing</v>
      </c>
      <c r="S131" s="8" t="str">
        <f>_xlfn.XLOOKUP(total_table[[#This Row],[Product_ID]],Product_table[Product_ID],Product_table[Sub_Category],FALSE)</f>
        <v>Tops</v>
      </c>
      <c r="T131" s="8" t="str">
        <f>_xlfn.XLOOKUP(total_table[[#This Row],[Product_ID]],Product_table[Product_ID],Product_table[Brand],FALSE)</f>
        <v>Terry-Moore</v>
      </c>
      <c r="U131" s="8">
        <f>_xlfn.XLOOKUP(total_table[[#This Row],[Product_ID]],Product_table[Product_ID],Product_table[Cost],FALSE)</f>
        <v>342.56</v>
      </c>
      <c r="V131" s="11">
        <f>_xlfn.XLOOKUP(total_table[[#This Row],[Product_ID]],Product_table[Product_ID],Product_table[Stock],FALSE)</f>
        <v>181</v>
      </c>
      <c r="W131" s="8" t="str">
        <f>_xlfn.XLOOKUP(total_table[[#This Row],[Store_ID]],Store_table[Store_ID],Store_table[Store_Name],FALSE)</f>
        <v>Frederick-Wright</v>
      </c>
      <c r="X131" s="8" t="str">
        <f>_xlfn.XLOOKUP(total_table[[#This Row],[Store_ID]],Store_table[Store_ID],Store_table[Region],FALSE)</f>
        <v>West</v>
      </c>
      <c r="Y131" s="8" t="str">
        <f>_xlfn.XLOOKUP(total_table[[#This Row],[Store_ID]],Store_table[Store_ID],Store_table[City],FALSE)</f>
        <v>New Jimmymouth</v>
      </c>
      <c r="Z131" s="8" t="str">
        <f>_xlfn.XLOOKUP(total_table[[#This Row],[Store_ID]],Store_table[Store_ID],Store_table[Store_Type],FALSE)</f>
        <v>Flagship</v>
      </c>
    </row>
    <row r="132" spans="1:26" x14ac:dyDescent="0.35">
      <c r="A132" s="2" t="s">
        <v>1934</v>
      </c>
      <c r="B132" s="14">
        <v>45495</v>
      </c>
      <c r="C132" s="2" t="s">
        <v>1061</v>
      </c>
      <c r="D132" s="2" t="s">
        <v>1560</v>
      </c>
      <c r="E132" s="2" t="s">
        <v>1744</v>
      </c>
      <c r="F132" s="11">
        <v>1</v>
      </c>
      <c r="G132" s="8">
        <v>942.38</v>
      </c>
      <c r="H132" s="8">
        <v>0.17</v>
      </c>
      <c r="I132" s="2" t="s">
        <v>1802</v>
      </c>
      <c r="J132" s="8">
        <v>942.21</v>
      </c>
      <c r="K132" s="8" t="str">
        <f>_xlfn.XLOOKUP(total_table[[#This Row],[Customer_ID]],Customer_table[Customer_ID],Customer_table[Name],FALSE)</f>
        <v>Ryan Moore</v>
      </c>
      <c r="L132" s="11">
        <f>_xlfn.XLOOKUP(total_table[[#This Row],[Customer_ID]],Customer_table[Customer_ID],Customer_table[Age],FALSE)</f>
        <v>38</v>
      </c>
      <c r="M132" s="8" t="str">
        <f>_xlfn.XLOOKUP(total_table[[#This Row],[Customer_ID]],Customer_table[Customer_ID],Customer_table[Gender],FALSE)</f>
        <v>Male</v>
      </c>
      <c r="N132" s="8" t="str">
        <f>_xlfn.XLOOKUP(total_table[[#This Row],[Customer_ID]],Customer_table[Customer_ID],Customer_table[City],FALSE)</f>
        <v>Cartershire</v>
      </c>
      <c r="O132" s="8" t="str">
        <f>_xlfn.XLOOKUP(total_table[[#This Row],[Customer_ID]],Customer_table[Customer_ID],Customer_table[State],FALSE)</f>
        <v>Virginia</v>
      </c>
      <c r="P132" s="8" t="str">
        <f>_xlfn.XLOOKUP(total_table[[#This Row],[Customer_ID]],Customer_table[Customer_ID],Customer_table[Country],FALSE)</f>
        <v>USA</v>
      </c>
      <c r="Q132" s="8" t="str">
        <f>_xlfn.XLOOKUP(total_table[[#This Row],[Product_ID]],Product_table[Product_ID],Product_table[Product_Name],FALSE)</f>
        <v>Soccer Training Cone Set</v>
      </c>
      <c r="R132" s="8" t="str">
        <f>_xlfn.XLOOKUP(total_table[[#This Row],[Product_ID]],Product_table[Product_ID],Product_table[Category],FALSE)</f>
        <v>Sports</v>
      </c>
      <c r="S132" s="8" t="str">
        <f>_xlfn.XLOOKUP(total_table[[#This Row],[Product_ID]],Product_table[Product_ID],Product_table[Sub_Category],FALSE)</f>
        <v>Accessories</v>
      </c>
      <c r="T132" s="8" t="str">
        <f>_xlfn.XLOOKUP(total_table[[#This Row],[Product_ID]],Product_table[Product_ID],Product_table[Brand],FALSE)</f>
        <v>Ford, Murphy and Wilson</v>
      </c>
      <c r="U132" s="8">
        <f>_xlfn.XLOOKUP(total_table[[#This Row],[Product_ID]],Product_table[Product_ID],Product_table[Cost],FALSE)</f>
        <v>144.53</v>
      </c>
      <c r="V132" s="11">
        <f>_xlfn.XLOOKUP(total_table[[#This Row],[Product_ID]],Product_table[Product_ID],Product_table[Stock],FALSE)</f>
        <v>367</v>
      </c>
      <c r="W132" s="8" t="str">
        <f>_xlfn.XLOOKUP(total_table[[#This Row],[Store_ID]],Store_table[Store_ID],Store_table[Store_Name],FALSE)</f>
        <v>Johnson-Wright</v>
      </c>
      <c r="X132" s="8" t="str">
        <f>_xlfn.XLOOKUP(total_table[[#This Row],[Store_ID]],Store_table[Store_ID],Store_table[Region],FALSE)</f>
        <v>North</v>
      </c>
      <c r="Y132" s="8" t="str">
        <f>_xlfn.XLOOKUP(total_table[[#This Row],[Store_ID]],Store_table[Store_ID],Store_table[City],FALSE)</f>
        <v>Hoodberg</v>
      </c>
      <c r="Z132" s="8" t="str">
        <f>_xlfn.XLOOKUP(total_table[[#This Row],[Store_ID]],Store_table[Store_ID],Store_table[Store_Type],FALSE)</f>
        <v>Outlet</v>
      </c>
    </row>
    <row r="133" spans="1:26" x14ac:dyDescent="0.35">
      <c r="A133" s="2" t="s">
        <v>1935</v>
      </c>
      <c r="B133" s="14">
        <v>45444</v>
      </c>
      <c r="C133" s="2" t="s">
        <v>1502</v>
      </c>
      <c r="D133" s="2" t="s">
        <v>1628</v>
      </c>
      <c r="E133" s="2" t="s">
        <v>1770</v>
      </c>
      <c r="F133" s="11">
        <v>3</v>
      </c>
      <c r="G133" s="8">
        <v>298.35000000000002</v>
      </c>
      <c r="H133" s="8">
        <v>0.05</v>
      </c>
      <c r="I133" s="2" t="s">
        <v>1807</v>
      </c>
      <c r="J133" s="8">
        <v>895.00000000000011</v>
      </c>
      <c r="K133" s="8" t="str">
        <f>_xlfn.XLOOKUP(total_table[[#This Row],[Customer_ID]],Customer_table[Customer_ID],Customer_table[Name],FALSE)</f>
        <v>Christopher Ford</v>
      </c>
      <c r="L133" s="11">
        <f>_xlfn.XLOOKUP(total_table[[#This Row],[Customer_ID]],Customer_table[Customer_ID],Customer_table[Age],FALSE)</f>
        <v>56</v>
      </c>
      <c r="M133" s="8" t="str">
        <f>_xlfn.XLOOKUP(total_table[[#This Row],[Customer_ID]],Customer_table[Customer_ID],Customer_table[Gender],FALSE)</f>
        <v>Male</v>
      </c>
      <c r="N133" s="8" t="str">
        <f>_xlfn.XLOOKUP(total_table[[#This Row],[Customer_ID]],Customer_table[Customer_ID],Customer_table[City],FALSE)</f>
        <v>North Seanfurt</v>
      </c>
      <c r="O133" s="8" t="str">
        <f>_xlfn.XLOOKUP(total_table[[#This Row],[Customer_ID]],Customer_table[Customer_ID],Customer_table[State],FALSE)</f>
        <v>Ohio</v>
      </c>
      <c r="P133" s="8" t="str">
        <f>_xlfn.XLOOKUP(total_table[[#This Row],[Customer_ID]],Customer_table[Customer_ID],Customer_table[Country],FALSE)</f>
        <v>USA</v>
      </c>
      <c r="Q133" s="8" t="str">
        <f>_xlfn.XLOOKUP(total_table[[#This Row],[Product_ID]],Product_table[Product_ID],Product_table[Product_Name],FALSE)</f>
        <v>HDMI Cable – 2m</v>
      </c>
      <c r="R133" s="8" t="str">
        <f>_xlfn.XLOOKUP(total_table[[#This Row],[Product_ID]],Product_table[Product_ID],Product_table[Category],FALSE)</f>
        <v>Electronics</v>
      </c>
      <c r="S133" s="8" t="str">
        <f>_xlfn.XLOOKUP(total_table[[#This Row],[Product_ID]],Product_table[Product_ID],Product_table[Sub_Category],FALSE)</f>
        <v>Accessories</v>
      </c>
      <c r="T133" s="8" t="str">
        <f>_xlfn.XLOOKUP(total_table[[#This Row],[Product_ID]],Product_table[Product_ID],Product_table[Brand],FALSE)</f>
        <v>Bautista, Green and Hale</v>
      </c>
      <c r="U133" s="8">
        <f>_xlfn.XLOOKUP(total_table[[#This Row],[Product_ID]],Product_table[Product_ID],Product_table[Cost],FALSE)</f>
        <v>88.49</v>
      </c>
      <c r="V133" s="11">
        <f>_xlfn.XLOOKUP(total_table[[#This Row],[Product_ID]],Product_table[Product_ID],Product_table[Stock],FALSE)</f>
        <v>246</v>
      </c>
      <c r="W133" s="8" t="str">
        <f>_xlfn.XLOOKUP(total_table[[#This Row],[Store_ID]],Store_table[Store_ID],Store_table[Store_Name],FALSE)</f>
        <v>Aguirre-Keller</v>
      </c>
      <c r="X133" s="8" t="str">
        <f>_xlfn.XLOOKUP(total_table[[#This Row],[Store_ID]],Store_table[Store_ID],Store_table[Region],FALSE)</f>
        <v>South</v>
      </c>
      <c r="Y133" s="8" t="str">
        <f>_xlfn.XLOOKUP(total_table[[#This Row],[Store_ID]],Store_table[Store_ID],Store_table[City],FALSE)</f>
        <v>Lake Michael</v>
      </c>
      <c r="Z133" s="8" t="str">
        <f>_xlfn.XLOOKUP(total_table[[#This Row],[Store_ID]],Store_table[Store_ID],Store_table[Store_Type],FALSE)</f>
        <v>Online</v>
      </c>
    </row>
    <row r="134" spans="1:26" x14ac:dyDescent="0.35">
      <c r="A134" s="2" t="s">
        <v>1936</v>
      </c>
      <c r="B134" s="14">
        <v>45662</v>
      </c>
      <c r="C134" s="2" t="s">
        <v>537</v>
      </c>
      <c r="D134" s="2" t="s">
        <v>1622</v>
      </c>
      <c r="E134" s="2" t="s">
        <v>1772</v>
      </c>
      <c r="F134" s="11">
        <v>4</v>
      </c>
      <c r="G134" s="8">
        <v>950.04</v>
      </c>
      <c r="H134" s="8">
        <v>0.13</v>
      </c>
      <c r="I134" s="2" t="s">
        <v>1804</v>
      </c>
      <c r="J134" s="8">
        <v>3800.0299999999997</v>
      </c>
      <c r="K134" s="8" t="str">
        <f>_xlfn.XLOOKUP(total_table[[#This Row],[Customer_ID]],Customer_table[Customer_ID],Customer_table[Name],FALSE)</f>
        <v>Daniel Rivas</v>
      </c>
      <c r="L134" s="11">
        <f>_xlfn.XLOOKUP(total_table[[#This Row],[Customer_ID]],Customer_table[Customer_ID],Customer_table[Age],FALSE)</f>
        <v>39</v>
      </c>
      <c r="M134" s="8" t="str">
        <f>_xlfn.XLOOKUP(total_table[[#This Row],[Customer_ID]],Customer_table[Customer_ID],Customer_table[Gender],FALSE)</f>
        <v>Female</v>
      </c>
      <c r="N134" s="8" t="str">
        <f>_xlfn.XLOOKUP(total_table[[#This Row],[Customer_ID]],Customer_table[Customer_ID],Customer_table[City],FALSE)</f>
        <v>Dominiquefort</v>
      </c>
      <c r="O134" s="8" t="str">
        <f>_xlfn.XLOOKUP(total_table[[#This Row],[Customer_ID]],Customer_table[Customer_ID],Customer_table[State],FALSE)</f>
        <v>Georgia</v>
      </c>
      <c r="P134" s="8" t="str">
        <f>_xlfn.XLOOKUP(total_table[[#This Row],[Customer_ID]],Customer_table[Customer_ID],Customer_table[Country],FALSE)</f>
        <v>USA</v>
      </c>
      <c r="Q134" s="8" t="str">
        <f>_xlfn.XLOOKUP(total_table[[#This Row],[Product_ID]],Product_table[Product_ID],Product_table[Product_Name],FALSE)</f>
        <v>Car Dashboard Phone Holder</v>
      </c>
      <c r="R134" s="8" t="str">
        <f>_xlfn.XLOOKUP(total_table[[#This Row],[Product_ID]],Product_table[Product_ID],Product_table[Category],FALSE)</f>
        <v>Electronics</v>
      </c>
      <c r="S134" s="8" t="str">
        <f>_xlfn.XLOOKUP(total_table[[#This Row],[Product_ID]],Product_table[Product_ID],Product_table[Sub_Category],FALSE)</f>
        <v>Accessories</v>
      </c>
      <c r="T134" s="8" t="str">
        <f>_xlfn.XLOOKUP(total_table[[#This Row],[Product_ID]],Product_table[Product_ID],Product_table[Brand],FALSE)</f>
        <v>Byrd, Stewart and Valdez</v>
      </c>
      <c r="U134" s="8">
        <f>_xlfn.XLOOKUP(total_table[[#This Row],[Product_ID]],Product_table[Product_ID],Product_table[Cost],FALSE)</f>
        <v>177.98</v>
      </c>
      <c r="V134" s="11">
        <f>_xlfn.XLOOKUP(total_table[[#This Row],[Product_ID]],Product_table[Product_ID],Product_table[Stock],FALSE)</f>
        <v>103</v>
      </c>
      <c r="W134" s="8" t="str">
        <f>_xlfn.XLOOKUP(total_table[[#This Row],[Store_ID]],Store_table[Store_ID],Store_table[Store_Name],FALSE)</f>
        <v>Thomas, Bridges and Harris</v>
      </c>
      <c r="X134" s="8" t="str">
        <f>_xlfn.XLOOKUP(total_table[[#This Row],[Store_ID]],Store_table[Store_ID],Store_table[Region],FALSE)</f>
        <v>North</v>
      </c>
      <c r="Y134" s="8" t="str">
        <f>_xlfn.XLOOKUP(total_table[[#This Row],[Store_ID]],Store_table[Store_ID],Store_table[City],FALSE)</f>
        <v>Sabrinatown</v>
      </c>
      <c r="Z134" s="8" t="str">
        <f>_xlfn.XLOOKUP(total_table[[#This Row],[Store_ID]],Store_table[Store_ID],Store_table[Store_Type],FALSE)</f>
        <v>Online</v>
      </c>
    </row>
    <row r="135" spans="1:26" x14ac:dyDescent="0.35">
      <c r="A135" s="2" t="s">
        <v>1937</v>
      </c>
      <c r="B135" s="14">
        <v>45910</v>
      </c>
      <c r="C135" s="2" t="s">
        <v>1019</v>
      </c>
      <c r="D135" s="2" t="s">
        <v>1640</v>
      </c>
      <c r="E135" s="2" t="s">
        <v>1747</v>
      </c>
      <c r="F135" s="11">
        <v>2</v>
      </c>
      <c r="G135" s="8">
        <v>267.19</v>
      </c>
      <c r="H135" s="8">
        <v>7.0000000000000007E-2</v>
      </c>
      <c r="I135" s="2" t="s">
        <v>1802</v>
      </c>
      <c r="J135" s="8">
        <v>534.30999999999995</v>
      </c>
      <c r="K135" s="8" t="str">
        <f>_xlfn.XLOOKUP(total_table[[#This Row],[Customer_ID]],Customer_table[Customer_ID],Customer_table[Name],FALSE)</f>
        <v>Victor Mcintosh</v>
      </c>
      <c r="L135" s="11">
        <f>_xlfn.XLOOKUP(total_table[[#This Row],[Customer_ID]],Customer_table[Customer_ID],Customer_table[Age],FALSE)</f>
        <v>62</v>
      </c>
      <c r="M135" s="8" t="str">
        <f>_xlfn.XLOOKUP(total_table[[#This Row],[Customer_ID]],Customer_table[Customer_ID],Customer_table[Gender],FALSE)</f>
        <v>Female</v>
      </c>
      <c r="N135" s="8" t="str">
        <f>_xlfn.XLOOKUP(total_table[[#This Row],[Customer_ID]],Customer_table[Customer_ID],Customer_table[City],FALSE)</f>
        <v>Tiffanyshire</v>
      </c>
      <c r="O135" s="8" t="str">
        <f>_xlfn.XLOOKUP(total_table[[#This Row],[Customer_ID]],Customer_table[Customer_ID],Customer_table[State],FALSE)</f>
        <v>Minnesota</v>
      </c>
      <c r="P135" s="8" t="str">
        <f>_xlfn.XLOOKUP(total_table[[#This Row],[Customer_ID]],Customer_table[Customer_ID],Customer_table[Country],FALSE)</f>
        <v>USA</v>
      </c>
      <c r="Q135" s="8" t="str">
        <f>_xlfn.XLOOKUP(total_table[[#This Row],[Product_ID]],Product_table[Product_ID],Product_table[Product_Name],FALSE)</f>
        <v>Foam Roller</v>
      </c>
      <c r="R135" s="8" t="str">
        <f>_xlfn.XLOOKUP(total_table[[#This Row],[Product_ID]],Product_table[Product_ID],Product_table[Category],FALSE)</f>
        <v>Sports</v>
      </c>
      <c r="S135" s="8" t="str">
        <f>_xlfn.XLOOKUP(total_table[[#This Row],[Product_ID]],Product_table[Product_ID],Product_table[Sub_Category],FALSE)</f>
        <v>Fitness</v>
      </c>
      <c r="T135" s="8" t="str">
        <f>_xlfn.XLOOKUP(total_table[[#This Row],[Product_ID]],Product_table[Product_ID],Product_table[Brand],FALSE)</f>
        <v>Atkinson, Camacho and Oliver</v>
      </c>
      <c r="U135" s="8">
        <f>_xlfn.XLOOKUP(total_table[[#This Row],[Product_ID]],Product_table[Product_ID],Product_table[Cost],FALSE)</f>
        <v>30.62</v>
      </c>
      <c r="V135" s="11">
        <f>_xlfn.XLOOKUP(total_table[[#This Row],[Product_ID]],Product_table[Product_ID],Product_table[Stock],FALSE)</f>
        <v>138</v>
      </c>
      <c r="W135" s="8" t="str">
        <f>_xlfn.XLOOKUP(total_table[[#This Row],[Store_ID]],Store_table[Store_ID],Store_table[Store_Name],FALSE)</f>
        <v>Alexander Group</v>
      </c>
      <c r="X135" s="8" t="str">
        <f>_xlfn.XLOOKUP(total_table[[#This Row],[Store_ID]],Store_table[Store_ID],Store_table[Region],FALSE)</f>
        <v>South</v>
      </c>
      <c r="Y135" s="8" t="str">
        <f>_xlfn.XLOOKUP(total_table[[#This Row],[Store_ID]],Store_table[Store_ID],Store_table[City],FALSE)</f>
        <v>Port Sharon</v>
      </c>
      <c r="Z135" s="8" t="str">
        <f>_xlfn.XLOOKUP(total_table[[#This Row],[Store_ID]],Store_table[Store_ID],Store_table[Store_Type],FALSE)</f>
        <v>Online</v>
      </c>
    </row>
    <row r="136" spans="1:26" x14ac:dyDescent="0.35">
      <c r="A136" s="2" t="s">
        <v>1938</v>
      </c>
      <c r="B136" s="14">
        <v>45827</v>
      </c>
      <c r="C136" s="2" t="s">
        <v>646</v>
      </c>
      <c r="D136" s="2" t="s">
        <v>1700</v>
      </c>
      <c r="E136" s="2" t="s">
        <v>1779</v>
      </c>
      <c r="F136" s="11">
        <v>4</v>
      </c>
      <c r="G136" s="8">
        <v>72.63</v>
      </c>
      <c r="H136" s="8">
        <v>0.06</v>
      </c>
      <c r="I136" s="2" t="s">
        <v>1804</v>
      </c>
      <c r="J136" s="8">
        <v>290.45999999999998</v>
      </c>
      <c r="K136" s="8" t="str">
        <f>_xlfn.XLOOKUP(total_table[[#This Row],[Customer_ID]],Customer_table[Customer_ID],Customer_table[Name],FALSE)</f>
        <v>Mary Boyd</v>
      </c>
      <c r="L136" s="11">
        <f>_xlfn.XLOOKUP(total_table[[#This Row],[Customer_ID]],Customer_table[Customer_ID],Customer_table[Age],FALSE)</f>
        <v>25</v>
      </c>
      <c r="M136" s="8" t="str">
        <f>_xlfn.XLOOKUP(total_table[[#This Row],[Customer_ID]],Customer_table[Customer_ID],Customer_table[Gender],FALSE)</f>
        <v>Female</v>
      </c>
      <c r="N136" s="8" t="str">
        <f>_xlfn.XLOOKUP(total_table[[#This Row],[Customer_ID]],Customer_table[Customer_ID],Customer_table[City],FALSE)</f>
        <v>New Logan</v>
      </c>
      <c r="O136" s="8" t="str">
        <f>_xlfn.XLOOKUP(total_table[[#This Row],[Customer_ID]],Customer_table[Customer_ID],Customer_table[State],FALSE)</f>
        <v>Michigan</v>
      </c>
      <c r="P136" s="8" t="str">
        <f>_xlfn.XLOOKUP(total_table[[#This Row],[Customer_ID]],Customer_table[Customer_ID],Customer_table[Country],FALSE)</f>
        <v>USA</v>
      </c>
      <c r="Q136" s="8" t="str">
        <f>_xlfn.XLOOKUP(total_table[[#This Row],[Product_ID]],Product_table[Product_ID],Product_table[Product_Name],FALSE)</f>
        <v>LED Bedside Lamp</v>
      </c>
      <c r="R136" s="8" t="str">
        <f>_xlfn.XLOOKUP(total_table[[#This Row],[Product_ID]],Product_table[Product_ID],Product_table[Category],FALSE)</f>
        <v>Home</v>
      </c>
      <c r="S136" s="8" t="str">
        <f>_xlfn.XLOOKUP(total_table[[#This Row],[Product_ID]],Product_table[Product_ID],Product_table[Sub_Category],FALSE)</f>
        <v>Lighting</v>
      </c>
      <c r="T136" s="8" t="str">
        <f>_xlfn.XLOOKUP(total_table[[#This Row],[Product_ID]],Product_table[Product_ID],Product_table[Brand],FALSE)</f>
        <v>Aguilar, Horton and Lewis</v>
      </c>
      <c r="U136" s="8">
        <f>_xlfn.XLOOKUP(total_table[[#This Row],[Product_ID]],Product_table[Product_ID],Product_table[Cost],FALSE)</f>
        <v>371.38</v>
      </c>
      <c r="V136" s="11">
        <f>_xlfn.XLOOKUP(total_table[[#This Row],[Product_ID]],Product_table[Product_ID],Product_table[Stock],FALSE)</f>
        <v>220</v>
      </c>
      <c r="W136" s="8" t="str">
        <f>_xlfn.XLOOKUP(total_table[[#This Row],[Store_ID]],Store_table[Store_ID],Store_table[Store_Name],FALSE)</f>
        <v>Shelton PLC</v>
      </c>
      <c r="X136" s="8" t="str">
        <f>_xlfn.XLOOKUP(total_table[[#This Row],[Store_ID]],Store_table[Store_ID],Store_table[Region],FALSE)</f>
        <v>North</v>
      </c>
      <c r="Y136" s="8" t="str">
        <f>_xlfn.XLOOKUP(total_table[[#This Row],[Store_ID]],Store_table[Store_ID],Store_table[City],FALSE)</f>
        <v>East Jenniferstad</v>
      </c>
      <c r="Z136" s="8" t="str">
        <f>_xlfn.XLOOKUP(total_table[[#This Row],[Store_ID]],Store_table[Store_ID],Store_table[Store_Type],FALSE)</f>
        <v>Flagship</v>
      </c>
    </row>
    <row r="137" spans="1:26" x14ac:dyDescent="0.35">
      <c r="A137" s="2" t="s">
        <v>1939</v>
      </c>
      <c r="B137" s="14">
        <v>45544</v>
      </c>
      <c r="C137" s="2" t="s">
        <v>1304</v>
      </c>
      <c r="D137" s="2" t="s">
        <v>1632</v>
      </c>
      <c r="E137" s="2" t="s">
        <v>1751</v>
      </c>
      <c r="F137" s="11">
        <v>3</v>
      </c>
      <c r="G137" s="8">
        <v>576.52</v>
      </c>
      <c r="H137" s="8">
        <v>0.22</v>
      </c>
      <c r="I137" s="2" t="s">
        <v>1807</v>
      </c>
      <c r="J137" s="8">
        <v>1729.34</v>
      </c>
      <c r="K137" s="8" t="str">
        <f>_xlfn.XLOOKUP(total_table[[#This Row],[Customer_ID]],Customer_table[Customer_ID],Customer_table[Name],FALSE)</f>
        <v>Jose Stewart</v>
      </c>
      <c r="L137" s="11">
        <f>_xlfn.XLOOKUP(total_table[[#This Row],[Customer_ID]],Customer_table[Customer_ID],Customer_table[Age],FALSE)</f>
        <v>18</v>
      </c>
      <c r="M137" s="8" t="str">
        <f>_xlfn.XLOOKUP(total_table[[#This Row],[Customer_ID]],Customer_table[Customer_ID],Customer_table[Gender],FALSE)</f>
        <v>Female</v>
      </c>
      <c r="N137" s="8" t="str">
        <f>_xlfn.XLOOKUP(total_table[[#This Row],[Customer_ID]],Customer_table[Customer_ID],Customer_table[City],FALSE)</f>
        <v>South Robert</v>
      </c>
      <c r="O137" s="8" t="str">
        <f>_xlfn.XLOOKUP(total_table[[#This Row],[Customer_ID]],Customer_table[Customer_ID],Customer_table[State],FALSE)</f>
        <v>Maine</v>
      </c>
      <c r="P137" s="8" t="str">
        <f>_xlfn.XLOOKUP(total_table[[#This Row],[Customer_ID]],Customer_table[Customer_ID],Customer_table[Country],FALSE)</f>
        <v>USA</v>
      </c>
      <c r="Q137" s="8" t="str">
        <f>_xlfn.XLOOKUP(total_table[[#This Row],[Product_ID]],Product_table[Product_ID],Product_table[Product_Name],FALSE)</f>
        <v>Men's Track Pants</v>
      </c>
      <c r="R137" s="8" t="str">
        <f>_xlfn.XLOOKUP(total_table[[#This Row],[Product_ID]],Product_table[Product_ID],Product_table[Category],FALSE)</f>
        <v>Clothing</v>
      </c>
      <c r="S137" s="8" t="str">
        <f>_xlfn.XLOOKUP(total_table[[#This Row],[Product_ID]],Product_table[Product_ID],Product_table[Sub_Category],FALSE)</f>
        <v>Bottoms</v>
      </c>
      <c r="T137" s="8" t="str">
        <f>_xlfn.XLOOKUP(total_table[[#This Row],[Product_ID]],Product_table[Product_ID],Product_table[Brand],FALSE)</f>
        <v>Hamilton, Woods and Walker</v>
      </c>
      <c r="U137" s="8">
        <f>_xlfn.XLOOKUP(total_table[[#This Row],[Product_ID]],Product_table[Product_ID],Product_table[Cost],FALSE)</f>
        <v>386.56</v>
      </c>
      <c r="V137" s="11">
        <f>_xlfn.XLOOKUP(total_table[[#This Row],[Product_ID]],Product_table[Product_ID],Product_table[Stock],FALSE)</f>
        <v>125</v>
      </c>
      <c r="W137" s="8" t="str">
        <f>_xlfn.XLOOKUP(total_table[[#This Row],[Store_ID]],Store_table[Store_ID],Store_table[Store_Name],FALSE)</f>
        <v>Gray Ltd</v>
      </c>
      <c r="X137" s="8" t="str">
        <f>_xlfn.XLOOKUP(total_table[[#This Row],[Store_ID]],Store_table[Store_ID],Store_table[Region],FALSE)</f>
        <v>North</v>
      </c>
      <c r="Y137" s="8" t="str">
        <f>_xlfn.XLOOKUP(total_table[[#This Row],[Store_ID]],Store_table[Store_ID],Store_table[City],FALSE)</f>
        <v>New Michaelchester</v>
      </c>
      <c r="Z137" s="8" t="str">
        <f>_xlfn.XLOOKUP(total_table[[#This Row],[Store_ID]],Store_table[Store_ID],Store_table[Store_Type],FALSE)</f>
        <v>Outlet</v>
      </c>
    </row>
    <row r="138" spans="1:26" x14ac:dyDescent="0.35">
      <c r="A138" s="2" t="s">
        <v>1940</v>
      </c>
      <c r="B138" s="14">
        <v>45751</v>
      </c>
      <c r="C138" s="2" t="s">
        <v>1078</v>
      </c>
      <c r="D138" s="2" t="s">
        <v>1668</v>
      </c>
      <c r="E138" s="2" t="s">
        <v>1764</v>
      </c>
      <c r="F138" s="11">
        <v>3</v>
      </c>
      <c r="G138" s="8">
        <v>849.36</v>
      </c>
      <c r="H138" s="8">
        <v>0.03</v>
      </c>
      <c r="I138" s="2" t="s">
        <v>1802</v>
      </c>
      <c r="J138" s="8">
        <v>2548.0499999999997</v>
      </c>
      <c r="K138" s="8" t="str">
        <f>_xlfn.XLOOKUP(total_table[[#This Row],[Customer_ID]],Customer_table[Customer_ID],Customer_table[Name],FALSE)</f>
        <v>Heather Valenzuela</v>
      </c>
      <c r="L138" s="11">
        <f>_xlfn.XLOOKUP(total_table[[#This Row],[Customer_ID]],Customer_table[Customer_ID],Customer_table[Age],FALSE)</f>
        <v>31</v>
      </c>
      <c r="M138" s="8" t="str">
        <f>_xlfn.XLOOKUP(total_table[[#This Row],[Customer_ID]],Customer_table[Customer_ID],Customer_table[Gender],FALSE)</f>
        <v>Male</v>
      </c>
      <c r="N138" s="8" t="str">
        <f>_xlfn.XLOOKUP(total_table[[#This Row],[Customer_ID]],Customer_table[Customer_ID],Customer_table[City],FALSE)</f>
        <v>New Angiefurt</v>
      </c>
      <c r="O138" s="8" t="str">
        <f>_xlfn.XLOOKUP(total_table[[#This Row],[Customer_ID]],Customer_table[Customer_ID],Customer_table[State],FALSE)</f>
        <v>Alaska</v>
      </c>
      <c r="P138" s="8" t="str">
        <f>_xlfn.XLOOKUP(total_table[[#This Row],[Customer_ID]],Customer_table[Customer_ID],Customer_table[Country],FALSE)</f>
        <v>USA</v>
      </c>
      <c r="Q138" s="8" t="str">
        <f>_xlfn.XLOOKUP(total_table[[#This Row],[Product_ID]],Product_table[Product_ID],Product_table[Product_Name],FALSE)</f>
        <v>Hair Repair Oil Treatment</v>
      </c>
      <c r="R138" s="8" t="str">
        <f>_xlfn.XLOOKUP(total_table[[#This Row],[Product_ID]],Product_table[Product_ID],Product_table[Category],FALSE)</f>
        <v>Beauty</v>
      </c>
      <c r="S138" s="8" t="str">
        <f>_xlfn.XLOOKUP(total_table[[#This Row],[Product_ID]],Product_table[Product_ID],Product_table[Sub_Category],FALSE)</f>
        <v>Haircare</v>
      </c>
      <c r="T138" s="8" t="str">
        <f>_xlfn.XLOOKUP(total_table[[#This Row],[Product_ID]],Product_table[Product_ID],Product_table[Brand],FALSE)</f>
        <v>Hopkins Ltd</v>
      </c>
      <c r="U138" s="8">
        <f>_xlfn.XLOOKUP(total_table[[#This Row],[Product_ID]],Product_table[Product_ID],Product_table[Cost],FALSE)</f>
        <v>214.32</v>
      </c>
      <c r="V138" s="11">
        <f>_xlfn.XLOOKUP(total_table[[#This Row],[Product_ID]],Product_table[Product_ID],Product_table[Stock],FALSE)</f>
        <v>383</v>
      </c>
      <c r="W138" s="8" t="str">
        <f>_xlfn.XLOOKUP(total_table[[#This Row],[Store_ID]],Store_table[Store_ID],Store_table[Store_Name],FALSE)</f>
        <v>Moore, Padilla and Butler</v>
      </c>
      <c r="X138" s="8" t="str">
        <f>_xlfn.XLOOKUP(total_table[[#This Row],[Store_ID]],Store_table[Store_ID],Store_table[Region],FALSE)</f>
        <v>South</v>
      </c>
      <c r="Y138" s="8" t="str">
        <f>_xlfn.XLOOKUP(total_table[[#This Row],[Store_ID]],Store_table[Store_ID],Store_table[City],FALSE)</f>
        <v>East Johnstad</v>
      </c>
      <c r="Z138" s="8" t="str">
        <f>_xlfn.XLOOKUP(total_table[[#This Row],[Store_ID]],Store_table[Store_ID],Store_table[Store_Type],FALSE)</f>
        <v>Flagship</v>
      </c>
    </row>
    <row r="139" spans="1:26" x14ac:dyDescent="0.35">
      <c r="A139" s="2" t="s">
        <v>1941</v>
      </c>
      <c r="B139" s="14">
        <v>45392</v>
      </c>
      <c r="C139" s="2" t="s">
        <v>1437</v>
      </c>
      <c r="D139" s="2" t="s">
        <v>1626</v>
      </c>
      <c r="E139" s="2" t="s">
        <v>1754</v>
      </c>
      <c r="F139" s="11">
        <v>1</v>
      </c>
      <c r="G139" s="8">
        <v>245.85</v>
      </c>
      <c r="H139" s="8">
        <v>0.18</v>
      </c>
      <c r="I139" s="2" t="s">
        <v>1807</v>
      </c>
      <c r="J139" s="8">
        <v>245.67</v>
      </c>
      <c r="K139" s="8" t="str">
        <f>_xlfn.XLOOKUP(total_table[[#This Row],[Customer_ID]],Customer_table[Customer_ID],Customer_table[Name],FALSE)</f>
        <v>Laura Mathews</v>
      </c>
      <c r="L139" s="11">
        <f>_xlfn.XLOOKUP(total_table[[#This Row],[Customer_ID]],Customer_table[Customer_ID],Customer_table[Age],FALSE)</f>
        <v>53</v>
      </c>
      <c r="M139" s="8" t="str">
        <f>_xlfn.XLOOKUP(total_table[[#This Row],[Customer_ID]],Customer_table[Customer_ID],Customer_table[Gender],FALSE)</f>
        <v>Male</v>
      </c>
      <c r="N139" s="8" t="str">
        <f>_xlfn.XLOOKUP(total_table[[#This Row],[Customer_ID]],Customer_table[Customer_ID],Customer_table[City],FALSE)</f>
        <v>Chambersfurt</v>
      </c>
      <c r="O139" s="8" t="str">
        <f>_xlfn.XLOOKUP(total_table[[#This Row],[Customer_ID]],Customer_table[Customer_ID],Customer_table[State],FALSE)</f>
        <v>Wisconsin</v>
      </c>
      <c r="P139" s="8" t="str">
        <f>_xlfn.XLOOKUP(total_table[[#This Row],[Customer_ID]],Customer_table[Customer_ID],Customer_table[Country],FALSE)</f>
        <v>USA</v>
      </c>
      <c r="Q139" s="8" t="str">
        <f>_xlfn.XLOOKUP(total_table[[#This Row],[Product_ID]],Product_table[Product_ID],Product_table[Product_Name],FALSE)</f>
        <v>Boxing Hand Wraps</v>
      </c>
      <c r="R139" s="8" t="str">
        <f>_xlfn.XLOOKUP(total_table[[#This Row],[Product_ID]],Product_table[Product_ID],Product_table[Category],FALSE)</f>
        <v>Sports</v>
      </c>
      <c r="S139" s="8" t="str">
        <f>_xlfn.XLOOKUP(total_table[[#This Row],[Product_ID]],Product_table[Product_ID],Product_table[Sub_Category],FALSE)</f>
        <v>Fitness</v>
      </c>
      <c r="T139" s="8" t="str">
        <f>_xlfn.XLOOKUP(total_table[[#This Row],[Product_ID]],Product_table[Product_ID],Product_table[Brand],FALSE)</f>
        <v>Smith-King</v>
      </c>
      <c r="U139" s="8">
        <f>_xlfn.XLOOKUP(total_table[[#This Row],[Product_ID]],Product_table[Product_ID],Product_table[Cost],FALSE)</f>
        <v>190.29</v>
      </c>
      <c r="V139" s="11">
        <f>_xlfn.XLOOKUP(total_table[[#This Row],[Product_ID]],Product_table[Product_ID],Product_table[Stock],FALSE)</f>
        <v>260</v>
      </c>
      <c r="W139" s="8" t="str">
        <f>_xlfn.XLOOKUP(total_table[[#This Row],[Store_ID]],Store_table[Store_ID],Store_table[Store_Name],FALSE)</f>
        <v>Benson-Elliott</v>
      </c>
      <c r="X139" s="8" t="str">
        <f>_xlfn.XLOOKUP(total_table[[#This Row],[Store_ID]],Store_table[Store_ID],Store_table[Region],FALSE)</f>
        <v>East</v>
      </c>
      <c r="Y139" s="8" t="str">
        <f>_xlfn.XLOOKUP(total_table[[#This Row],[Store_ID]],Store_table[Store_ID],Store_table[City],FALSE)</f>
        <v>Port Josephberg</v>
      </c>
      <c r="Z139" s="8" t="str">
        <f>_xlfn.XLOOKUP(total_table[[#This Row],[Store_ID]],Store_table[Store_ID],Store_table[Store_Type],FALSE)</f>
        <v>Online</v>
      </c>
    </row>
    <row r="140" spans="1:26" x14ac:dyDescent="0.35">
      <c r="A140" s="2" t="s">
        <v>1942</v>
      </c>
      <c r="B140" s="14">
        <v>45589</v>
      </c>
      <c r="C140" s="2" t="s">
        <v>578</v>
      </c>
      <c r="D140" s="2" t="s">
        <v>1720</v>
      </c>
      <c r="E140" s="2" t="s">
        <v>1767</v>
      </c>
      <c r="F140" s="11">
        <v>3</v>
      </c>
      <c r="G140" s="8">
        <v>237.68</v>
      </c>
      <c r="H140" s="8">
        <v>0.1</v>
      </c>
      <c r="I140" s="2" t="s">
        <v>1807</v>
      </c>
      <c r="J140" s="8">
        <v>712.93999999999994</v>
      </c>
      <c r="K140" s="8" t="str">
        <f>_xlfn.XLOOKUP(total_table[[#This Row],[Customer_ID]],Customer_table[Customer_ID],Customer_table[Name],FALSE)</f>
        <v>Michelle Myers</v>
      </c>
      <c r="L140" s="11">
        <f>_xlfn.XLOOKUP(total_table[[#This Row],[Customer_ID]],Customer_table[Customer_ID],Customer_table[Age],FALSE)</f>
        <v>33</v>
      </c>
      <c r="M140" s="8" t="str">
        <f>_xlfn.XLOOKUP(total_table[[#This Row],[Customer_ID]],Customer_table[Customer_ID],Customer_table[Gender],FALSE)</f>
        <v>Female</v>
      </c>
      <c r="N140" s="8" t="str">
        <f>_xlfn.XLOOKUP(total_table[[#This Row],[Customer_ID]],Customer_table[Customer_ID],Customer_table[City],FALSE)</f>
        <v>West Daniel</v>
      </c>
      <c r="O140" s="8" t="str">
        <f>_xlfn.XLOOKUP(total_table[[#This Row],[Customer_ID]],Customer_table[Customer_ID],Customer_table[State],FALSE)</f>
        <v>South Carolina</v>
      </c>
      <c r="P140" s="8" t="str">
        <f>_xlfn.XLOOKUP(total_table[[#This Row],[Customer_ID]],Customer_table[Customer_ID],Customer_table[Country],FALSE)</f>
        <v>USA</v>
      </c>
      <c r="Q140" s="8" t="str">
        <f>_xlfn.XLOOKUP(total_table[[#This Row],[Product_ID]],Product_table[Product_ID],Product_table[Product_Name],FALSE)</f>
        <v>Cricket Bat</v>
      </c>
      <c r="R140" s="8" t="str">
        <f>_xlfn.XLOOKUP(total_table[[#This Row],[Product_ID]],Product_table[Product_ID],Product_table[Category],FALSE)</f>
        <v>Sports</v>
      </c>
      <c r="S140" s="8" t="str">
        <f>_xlfn.XLOOKUP(total_table[[#This Row],[Product_ID]],Product_table[Product_ID],Product_table[Sub_Category],FALSE)</f>
        <v>Team Sports</v>
      </c>
      <c r="T140" s="8" t="str">
        <f>_xlfn.XLOOKUP(total_table[[#This Row],[Product_ID]],Product_table[Product_ID],Product_table[Brand],FALSE)</f>
        <v>Khan LLC</v>
      </c>
      <c r="U140" s="8">
        <f>_xlfn.XLOOKUP(total_table[[#This Row],[Product_ID]],Product_table[Product_ID],Product_table[Cost],FALSE)</f>
        <v>245.98</v>
      </c>
      <c r="V140" s="11">
        <f>_xlfn.XLOOKUP(total_table[[#This Row],[Product_ID]],Product_table[Product_ID],Product_table[Stock],FALSE)</f>
        <v>471</v>
      </c>
      <c r="W140" s="8" t="str">
        <f>_xlfn.XLOOKUP(total_table[[#This Row],[Store_ID]],Store_table[Store_ID],Store_table[Store_Name],FALSE)</f>
        <v>Hill, Wagner and Ballard</v>
      </c>
      <c r="X140" s="8" t="str">
        <f>_xlfn.XLOOKUP(total_table[[#This Row],[Store_ID]],Store_table[Store_ID],Store_table[Region],FALSE)</f>
        <v>East</v>
      </c>
      <c r="Y140" s="8" t="str">
        <f>_xlfn.XLOOKUP(total_table[[#This Row],[Store_ID]],Store_table[Store_ID],Store_table[City],FALSE)</f>
        <v>East Davidville</v>
      </c>
      <c r="Z140" s="8" t="str">
        <f>_xlfn.XLOOKUP(total_table[[#This Row],[Store_ID]],Store_table[Store_ID],Store_table[Store_Type],FALSE)</f>
        <v>Online</v>
      </c>
    </row>
    <row r="141" spans="1:26" x14ac:dyDescent="0.35">
      <c r="A141" s="2" t="s">
        <v>1943</v>
      </c>
      <c r="B141" s="14">
        <v>45756</v>
      </c>
      <c r="C141" s="2" t="s">
        <v>1043</v>
      </c>
      <c r="D141" s="2" t="s">
        <v>1668</v>
      </c>
      <c r="E141" s="2" t="s">
        <v>1777</v>
      </c>
      <c r="F141" s="11">
        <v>4</v>
      </c>
      <c r="G141" s="8">
        <v>715.85</v>
      </c>
      <c r="H141" s="8">
        <v>0.25</v>
      </c>
      <c r="I141" s="2" t="s">
        <v>1804</v>
      </c>
      <c r="J141" s="8">
        <v>2863.15</v>
      </c>
      <c r="K141" s="8" t="str">
        <f>_xlfn.XLOOKUP(total_table[[#This Row],[Customer_ID]],Customer_table[Customer_ID],Customer_table[Name],FALSE)</f>
        <v>Carol Lewis</v>
      </c>
      <c r="L141" s="11">
        <f>_xlfn.XLOOKUP(total_table[[#This Row],[Customer_ID]],Customer_table[Customer_ID],Customer_table[Age],FALSE)</f>
        <v>40</v>
      </c>
      <c r="M141" s="8" t="str">
        <f>_xlfn.XLOOKUP(total_table[[#This Row],[Customer_ID]],Customer_table[Customer_ID],Customer_table[Gender],FALSE)</f>
        <v>Female</v>
      </c>
      <c r="N141" s="8" t="str">
        <f>_xlfn.XLOOKUP(total_table[[#This Row],[Customer_ID]],Customer_table[Customer_ID],Customer_table[City],FALSE)</f>
        <v>Ryanport</v>
      </c>
      <c r="O141" s="8" t="str">
        <f>_xlfn.XLOOKUP(total_table[[#This Row],[Customer_ID]],Customer_table[Customer_ID],Customer_table[State],FALSE)</f>
        <v>North Carolina</v>
      </c>
      <c r="P141" s="8" t="str">
        <f>_xlfn.XLOOKUP(total_table[[#This Row],[Customer_ID]],Customer_table[Customer_ID],Customer_table[Country],FALSE)</f>
        <v>USA</v>
      </c>
      <c r="Q141" s="8" t="str">
        <f>_xlfn.XLOOKUP(total_table[[#This Row],[Product_ID]],Product_table[Product_ID],Product_table[Product_Name],FALSE)</f>
        <v>Hair Repair Oil Treatment</v>
      </c>
      <c r="R141" s="8" t="str">
        <f>_xlfn.XLOOKUP(total_table[[#This Row],[Product_ID]],Product_table[Product_ID],Product_table[Category],FALSE)</f>
        <v>Beauty</v>
      </c>
      <c r="S141" s="8" t="str">
        <f>_xlfn.XLOOKUP(total_table[[#This Row],[Product_ID]],Product_table[Product_ID],Product_table[Sub_Category],FALSE)</f>
        <v>Haircare</v>
      </c>
      <c r="T141" s="8" t="str">
        <f>_xlfn.XLOOKUP(total_table[[#This Row],[Product_ID]],Product_table[Product_ID],Product_table[Brand],FALSE)</f>
        <v>Hopkins Ltd</v>
      </c>
      <c r="U141" s="8">
        <f>_xlfn.XLOOKUP(total_table[[#This Row],[Product_ID]],Product_table[Product_ID],Product_table[Cost],FALSE)</f>
        <v>214.32</v>
      </c>
      <c r="V141" s="11">
        <f>_xlfn.XLOOKUP(total_table[[#This Row],[Product_ID]],Product_table[Product_ID],Product_table[Stock],FALSE)</f>
        <v>383</v>
      </c>
      <c r="W141" s="8" t="str">
        <f>_xlfn.XLOOKUP(total_table[[#This Row],[Store_ID]],Store_table[Store_ID],Store_table[Store_Name],FALSE)</f>
        <v>Mcdonald Inc</v>
      </c>
      <c r="X141" s="8" t="str">
        <f>_xlfn.XLOOKUP(total_table[[#This Row],[Store_ID]],Store_table[Store_ID],Store_table[Region],FALSE)</f>
        <v>South</v>
      </c>
      <c r="Y141" s="8" t="str">
        <f>_xlfn.XLOOKUP(total_table[[#This Row],[Store_ID]],Store_table[Store_ID],Store_table[City],FALSE)</f>
        <v>Christopherland</v>
      </c>
      <c r="Z141" s="8" t="str">
        <f>_xlfn.XLOOKUP(total_table[[#This Row],[Store_ID]],Store_table[Store_ID],Store_table[Store_Type],FALSE)</f>
        <v>Outlet</v>
      </c>
    </row>
    <row r="142" spans="1:26" x14ac:dyDescent="0.35">
      <c r="A142" s="2" t="s">
        <v>1944</v>
      </c>
      <c r="B142" s="14">
        <v>45255</v>
      </c>
      <c r="C142" s="2" t="s">
        <v>557</v>
      </c>
      <c r="D142" s="2" t="s">
        <v>1706</v>
      </c>
      <c r="E142" s="2" t="s">
        <v>1751</v>
      </c>
      <c r="F142" s="11">
        <v>2</v>
      </c>
      <c r="G142" s="8">
        <v>478.85</v>
      </c>
      <c r="H142" s="8">
        <v>0.01</v>
      </c>
      <c r="I142" s="2" t="s">
        <v>1807</v>
      </c>
      <c r="J142" s="8">
        <v>957.69</v>
      </c>
      <c r="K142" s="8" t="str">
        <f>_xlfn.XLOOKUP(total_table[[#This Row],[Customer_ID]],Customer_table[Customer_ID],Customer_table[Name],FALSE)</f>
        <v>Amy Wilson</v>
      </c>
      <c r="L142" s="11">
        <f>_xlfn.XLOOKUP(total_table[[#This Row],[Customer_ID]],Customer_table[Customer_ID],Customer_table[Age],FALSE)</f>
        <v>44</v>
      </c>
      <c r="M142" s="8" t="str">
        <f>_xlfn.XLOOKUP(total_table[[#This Row],[Customer_ID]],Customer_table[Customer_ID],Customer_table[Gender],FALSE)</f>
        <v>Female</v>
      </c>
      <c r="N142" s="8" t="str">
        <f>_xlfn.XLOOKUP(total_table[[#This Row],[Customer_ID]],Customer_table[Customer_ID],Customer_table[City],FALSE)</f>
        <v>Morrisburgh</v>
      </c>
      <c r="O142" s="8" t="str">
        <f>_xlfn.XLOOKUP(total_table[[#This Row],[Customer_ID]],Customer_table[Customer_ID],Customer_table[State],FALSE)</f>
        <v>Indiana</v>
      </c>
      <c r="P142" s="8" t="str">
        <f>_xlfn.XLOOKUP(total_table[[#This Row],[Customer_ID]],Customer_table[Customer_ID],Customer_table[Country],FALSE)</f>
        <v>USA</v>
      </c>
      <c r="Q142" s="8" t="str">
        <f>_xlfn.XLOOKUP(total_table[[#This Row],[Product_ID]],Product_table[Product_ID],Product_table[Product_Name],FALSE)</f>
        <v>Gaming Mouse Pad XL</v>
      </c>
      <c r="R142" s="8" t="str">
        <f>_xlfn.XLOOKUP(total_table[[#This Row],[Product_ID]],Product_table[Product_ID],Product_table[Category],FALSE)</f>
        <v>Electronics</v>
      </c>
      <c r="S142" s="8" t="str">
        <f>_xlfn.XLOOKUP(total_table[[#This Row],[Product_ID]],Product_table[Product_ID],Product_table[Sub_Category],FALSE)</f>
        <v>Accessories</v>
      </c>
      <c r="T142" s="8" t="str">
        <f>_xlfn.XLOOKUP(total_table[[#This Row],[Product_ID]],Product_table[Product_ID],Product_table[Brand],FALSE)</f>
        <v>Sharp, Taylor and Rodriguez</v>
      </c>
      <c r="U142" s="8">
        <f>_xlfn.XLOOKUP(total_table[[#This Row],[Product_ID]],Product_table[Product_ID],Product_table[Cost],FALSE)</f>
        <v>340.14</v>
      </c>
      <c r="V142" s="11">
        <f>_xlfn.XLOOKUP(total_table[[#This Row],[Product_ID]],Product_table[Product_ID],Product_table[Stock],FALSE)</f>
        <v>361</v>
      </c>
      <c r="W142" s="8" t="str">
        <f>_xlfn.XLOOKUP(total_table[[#This Row],[Store_ID]],Store_table[Store_ID],Store_table[Store_Name],FALSE)</f>
        <v>Gray Ltd</v>
      </c>
      <c r="X142" s="8" t="str">
        <f>_xlfn.XLOOKUP(total_table[[#This Row],[Store_ID]],Store_table[Store_ID],Store_table[Region],FALSE)</f>
        <v>North</v>
      </c>
      <c r="Y142" s="8" t="str">
        <f>_xlfn.XLOOKUP(total_table[[#This Row],[Store_ID]],Store_table[Store_ID],Store_table[City],FALSE)</f>
        <v>New Michaelchester</v>
      </c>
      <c r="Z142" s="8" t="str">
        <f>_xlfn.XLOOKUP(total_table[[#This Row],[Store_ID]],Store_table[Store_ID],Store_table[Store_Type],FALSE)</f>
        <v>Outlet</v>
      </c>
    </row>
    <row r="143" spans="1:26" x14ac:dyDescent="0.35">
      <c r="A143" s="2" t="s">
        <v>1945</v>
      </c>
      <c r="B143" s="14">
        <v>45718</v>
      </c>
      <c r="C143" s="2" t="s">
        <v>386</v>
      </c>
      <c r="D143" s="2" t="s">
        <v>1620</v>
      </c>
      <c r="E143" s="2" t="s">
        <v>1730</v>
      </c>
      <c r="F143" s="11">
        <v>1</v>
      </c>
      <c r="G143" s="8">
        <v>503.95</v>
      </c>
      <c r="H143" s="8">
        <v>0.26</v>
      </c>
      <c r="I143" s="2" t="s">
        <v>1807</v>
      </c>
      <c r="J143" s="8">
        <v>503.69</v>
      </c>
      <c r="K143" s="8" t="str">
        <f>_xlfn.XLOOKUP(total_table[[#This Row],[Customer_ID]],Customer_table[Customer_ID],Customer_table[Name],FALSE)</f>
        <v>Edward Hall</v>
      </c>
      <c r="L143" s="11">
        <f>_xlfn.XLOOKUP(total_table[[#This Row],[Customer_ID]],Customer_table[Customer_ID],Customer_table[Age],FALSE)</f>
        <v>51</v>
      </c>
      <c r="M143" s="8" t="str">
        <f>_xlfn.XLOOKUP(total_table[[#This Row],[Customer_ID]],Customer_table[Customer_ID],Customer_table[Gender],FALSE)</f>
        <v>Male</v>
      </c>
      <c r="N143" s="8" t="str">
        <f>_xlfn.XLOOKUP(total_table[[#This Row],[Customer_ID]],Customer_table[Customer_ID],Customer_table[City],FALSE)</f>
        <v>New William</v>
      </c>
      <c r="O143" s="8" t="str">
        <f>_xlfn.XLOOKUP(total_table[[#This Row],[Customer_ID]],Customer_table[Customer_ID],Customer_table[State],FALSE)</f>
        <v>New Mexico</v>
      </c>
      <c r="P143" s="8" t="str">
        <f>_xlfn.XLOOKUP(total_table[[#This Row],[Customer_ID]],Customer_table[Customer_ID],Customer_table[Country],FALSE)</f>
        <v>USA</v>
      </c>
      <c r="Q143" s="8" t="str">
        <f>_xlfn.XLOOKUP(total_table[[#This Row],[Product_ID]],Product_table[Product_ID],Product_table[Product_Name],FALSE)</f>
        <v>Makeup Brush Set</v>
      </c>
      <c r="R143" s="8" t="str">
        <f>_xlfn.XLOOKUP(total_table[[#This Row],[Product_ID]],Product_table[Product_ID],Product_table[Category],FALSE)</f>
        <v>Beauty</v>
      </c>
      <c r="S143" s="8" t="str">
        <f>_xlfn.XLOOKUP(total_table[[#This Row],[Product_ID]],Product_table[Product_ID],Product_table[Sub_Category],FALSE)</f>
        <v>Makeup</v>
      </c>
      <c r="T143" s="8" t="str">
        <f>_xlfn.XLOOKUP(total_table[[#This Row],[Product_ID]],Product_table[Product_ID],Product_table[Brand],FALSE)</f>
        <v>Cook Inc</v>
      </c>
      <c r="U143" s="8">
        <f>_xlfn.XLOOKUP(total_table[[#This Row],[Product_ID]],Product_table[Product_ID],Product_table[Cost],FALSE)</f>
        <v>254.04361702127662</v>
      </c>
      <c r="V143" s="11">
        <f>_xlfn.XLOOKUP(total_table[[#This Row],[Product_ID]],Product_table[Product_ID],Product_table[Stock],FALSE)</f>
        <v>431</v>
      </c>
      <c r="W143" s="8" t="str">
        <f>_xlfn.XLOOKUP(total_table[[#This Row],[Store_ID]],Store_table[Store_ID],Store_table[Store_Name],FALSE)</f>
        <v>Rivera-Warner</v>
      </c>
      <c r="X143" s="8" t="str">
        <f>_xlfn.XLOOKUP(total_table[[#This Row],[Store_ID]],Store_table[Store_ID],Store_table[Region],FALSE)</f>
        <v>East</v>
      </c>
      <c r="Y143" s="8" t="str">
        <f>_xlfn.XLOOKUP(total_table[[#This Row],[Store_ID]],Store_table[Store_ID],Store_table[City],FALSE)</f>
        <v>Washingtonfurt</v>
      </c>
      <c r="Z143" s="8" t="str">
        <f>_xlfn.XLOOKUP(total_table[[#This Row],[Store_ID]],Store_table[Store_ID],Store_table[Store_Type],FALSE)</f>
        <v>Flagship</v>
      </c>
    </row>
    <row r="144" spans="1:26" x14ac:dyDescent="0.35">
      <c r="A144" s="2" t="s">
        <v>1946</v>
      </c>
      <c r="B144" s="14">
        <v>45573</v>
      </c>
      <c r="C144" s="2" t="s">
        <v>1224</v>
      </c>
      <c r="D144" s="2" t="s">
        <v>1658</v>
      </c>
      <c r="E144" s="2" t="s">
        <v>1772</v>
      </c>
      <c r="F144" s="11">
        <v>2</v>
      </c>
      <c r="G144" s="8">
        <v>975.48</v>
      </c>
      <c r="H144" s="8">
        <v>0.26</v>
      </c>
      <c r="I144" s="2" t="s">
        <v>1807</v>
      </c>
      <c r="J144" s="8">
        <v>1950.7</v>
      </c>
      <c r="K144" s="8" t="str">
        <f>_xlfn.XLOOKUP(total_table[[#This Row],[Customer_ID]],Customer_table[Customer_ID],Customer_table[Name],FALSE)</f>
        <v>John Donaldson</v>
      </c>
      <c r="L144" s="11">
        <f>_xlfn.XLOOKUP(total_table[[#This Row],[Customer_ID]],Customer_table[Customer_ID],Customer_table[Age],FALSE)</f>
        <v>27</v>
      </c>
      <c r="M144" s="8" t="str">
        <f>_xlfn.XLOOKUP(total_table[[#This Row],[Customer_ID]],Customer_table[Customer_ID],Customer_table[Gender],FALSE)</f>
        <v>Male</v>
      </c>
      <c r="N144" s="8" t="str">
        <f>_xlfn.XLOOKUP(total_table[[#This Row],[Customer_ID]],Customer_table[Customer_ID],Customer_table[City],FALSE)</f>
        <v>New Edward</v>
      </c>
      <c r="O144" s="8" t="str">
        <f>_xlfn.XLOOKUP(total_table[[#This Row],[Customer_ID]],Customer_table[Customer_ID],Customer_table[State],FALSE)</f>
        <v>Maine</v>
      </c>
      <c r="P144" s="8" t="str">
        <f>_xlfn.XLOOKUP(total_table[[#This Row],[Customer_ID]],Customer_table[Customer_ID],Customer_table[Country],FALSE)</f>
        <v>USA</v>
      </c>
      <c r="Q144" s="8" t="str">
        <f>_xlfn.XLOOKUP(total_table[[#This Row],[Product_ID]],Product_table[Product_ID],Product_table[Product_Name],FALSE)</f>
        <v>Women's Hair Dryer Brush</v>
      </c>
      <c r="R144" s="8" t="str">
        <f>_xlfn.XLOOKUP(total_table[[#This Row],[Product_ID]],Product_table[Product_ID],Product_table[Category],FALSE)</f>
        <v>Beauty</v>
      </c>
      <c r="S144" s="8" t="str">
        <f>_xlfn.XLOOKUP(total_table[[#This Row],[Product_ID]],Product_table[Product_ID],Product_table[Sub_Category],FALSE)</f>
        <v>Haircare</v>
      </c>
      <c r="T144" s="8" t="str">
        <f>_xlfn.XLOOKUP(total_table[[#This Row],[Product_ID]],Product_table[Product_ID],Product_table[Brand],FALSE)</f>
        <v>Torres, Spencer and Potter</v>
      </c>
      <c r="U144" s="8">
        <f>_xlfn.XLOOKUP(total_table[[#This Row],[Product_ID]],Product_table[Product_ID],Product_table[Cost],FALSE)</f>
        <v>340.39</v>
      </c>
      <c r="V144" s="11">
        <f>_xlfn.XLOOKUP(total_table[[#This Row],[Product_ID]],Product_table[Product_ID],Product_table[Stock],FALSE)</f>
        <v>177</v>
      </c>
      <c r="W144" s="8" t="str">
        <f>_xlfn.XLOOKUP(total_table[[#This Row],[Store_ID]],Store_table[Store_ID],Store_table[Store_Name],FALSE)</f>
        <v>Thomas, Bridges and Harris</v>
      </c>
      <c r="X144" s="8" t="str">
        <f>_xlfn.XLOOKUP(total_table[[#This Row],[Store_ID]],Store_table[Store_ID],Store_table[Region],FALSE)</f>
        <v>North</v>
      </c>
      <c r="Y144" s="8" t="str">
        <f>_xlfn.XLOOKUP(total_table[[#This Row],[Store_ID]],Store_table[Store_ID],Store_table[City],FALSE)</f>
        <v>Sabrinatown</v>
      </c>
      <c r="Z144" s="8" t="str">
        <f>_xlfn.XLOOKUP(total_table[[#This Row],[Store_ID]],Store_table[Store_ID],Store_table[Store_Type],FALSE)</f>
        <v>Online</v>
      </c>
    </row>
    <row r="145" spans="1:26" x14ac:dyDescent="0.35">
      <c r="A145" s="2" t="s">
        <v>1947</v>
      </c>
      <c r="B145" s="14">
        <v>45884</v>
      </c>
      <c r="C145" s="2" t="s">
        <v>1230</v>
      </c>
      <c r="D145" s="2" t="s">
        <v>1594</v>
      </c>
      <c r="E145" s="2" t="s">
        <v>1782</v>
      </c>
      <c r="F145" s="11">
        <v>4</v>
      </c>
      <c r="G145" s="8">
        <v>450.12</v>
      </c>
      <c r="H145" s="8">
        <v>0.28999999999999998</v>
      </c>
      <c r="I145" s="2" t="s">
        <v>1807</v>
      </c>
      <c r="J145" s="8">
        <v>1800.19</v>
      </c>
      <c r="K145" s="8" t="str">
        <f>_xlfn.XLOOKUP(total_table[[#This Row],[Customer_ID]],Customer_table[Customer_ID],Customer_table[Name],FALSE)</f>
        <v>Terry Moses</v>
      </c>
      <c r="L145" s="11">
        <f>_xlfn.XLOOKUP(total_table[[#This Row],[Customer_ID]],Customer_table[Customer_ID],Customer_table[Age],FALSE)</f>
        <v>51</v>
      </c>
      <c r="M145" s="8" t="str">
        <f>_xlfn.XLOOKUP(total_table[[#This Row],[Customer_ID]],Customer_table[Customer_ID],Customer_table[Gender],FALSE)</f>
        <v>Female</v>
      </c>
      <c r="N145" s="8" t="str">
        <f>_xlfn.XLOOKUP(total_table[[#This Row],[Customer_ID]],Customer_table[Customer_ID],Customer_table[City],FALSE)</f>
        <v>Leahmouth</v>
      </c>
      <c r="O145" s="8" t="str">
        <f>_xlfn.XLOOKUP(total_table[[#This Row],[Customer_ID]],Customer_table[Customer_ID],Customer_table[State],FALSE)</f>
        <v>Nevada</v>
      </c>
      <c r="P145" s="8" t="str">
        <f>_xlfn.XLOOKUP(total_table[[#This Row],[Customer_ID]],Customer_table[Customer_ID],Customer_table[Country],FALSE)</f>
        <v>USA</v>
      </c>
      <c r="Q145" s="8" t="str">
        <f>_xlfn.XLOOKUP(total_table[[#This Row],[Product_ID]],Product_table[Product_ID],Product_table[Product_Name],FALSE)</f>
        <v>Gaming Mechanical Keyboard</v>
      </c>
      <c r="R145" s="8" t="str">
        <f>_xlfn.XLOOKUP(total_table[[#This Row],[Product_ID]],Product_table[Product_ID],Product_table[Category],FALSE)</f>
        <v>Electronics</v>
      </c>
      <c r="S145" s="8" t="str">
        <f>_xlfn.XLOOKUP(total_table[[#This Row],[Product_ID]],Product_table[Product_ID],Product_table[Sub_Category],FALSE)</f>
        <v>Computer</v>
      </c>
      <c r="T145" s="8" t="str">
        <f>_xlfn.XLOOKUP(total_table[[#This Row],[Product_ID]],Product_table[Product_ID],Product_table[Brand],FALSE)</f>
        <v>Lucero LLC</v>
      </c>
      <c r="U145" s="8">
        <f>_xlfn.XLOOKUP(total_table[[#This Row],[Product_ID]],Product_table[Product_ID],Product_table[Cost],FALSE)</f>
        <v>419.28</v>
      </c>
      <c r="V145" s="11">
        <f>_xlfn.XLOOKUP(total_table[[#This Row],[Product_ID]],Product_table[Product_ID],Product_table[Stock],FALSE)</f>
        <v>86</v>
      </c>
      <c r="W145" s="8" t="str">
        <f>_xlfn.XLOOKUP(total_table[[#This Row],[Store_ID]],Store_table[Store_ID],Store_table[Store_Name],FALSE)</f>
        <v>Frederick-Wright</v>
      </c>
      <c r="X145" s="8" t="str">
        <f>_xlfn.XLOOKUP(total_table[[#This Row],[Store_ID]],Store_table[Store_ID],Store_table[Region],FALSE)</f>
        <v>West</v>
      </c>
      <c r="Y145" s="8" t="str">
        <f>_xlfn.XLOOKUP(total_table[[#This Row],[Store_ID]],Store_table[Store_ID],Store_table[City],FALSE)</f>
        <v>New Jimmymouth</v>
      </c>
      <c r="Z145" s="8" t="str">
        <f>_xlfn.XLOOKUP(total_table[[#This Row],[Store_ID]],Store_table[Store_ID],Store_table[Store_Type],FALSE)</f>
        <v>Flagship</v>
      </c>
    </row>
    <row r="146" spans="1:26" x14ac:dyDescent="0.35">
      <c r="A146" s="2" t="s">
        <v>1948</v>
      </c>
      <c r="B146" s="14">
        <v>45448</v>
      </c>
      <c r="C146" s="2" t="s">
        <v>1328</v>
      </c>
      <c r="D146" s="2" t="s">
        <v>1598</v>
      </c>
      <c r="E146" s="2" t="s">
        <v>1760</v>
      </c>
      <c r="F146" s="11">
        <v>3</v>
      </c>
      <c r="G146" s="8">
        <v>237.24</v>
      </c>
      <c r="H146" s="8">
        <v>0.24</v>
      </c>
      <c r="I146" s="2" t="s">
        <v>1804</v>
      </c>
      <c r="J146" s="8">
        <v>711.48</v>
      </c>
      <c r="K146" s="8" t="str">
        <f>_xlfn.XLOOKUP(total_table[[#This Row],[Customer_ID]],Customer_table[Customer_ID],Customer_table[Name],FALSE)</f>
        <v>Lindsay Beasley</v>
      </c>
      <c r="L146" s="11">
        <f>_xlfn.XLOOKUP(total_table[[#This Row],[Customer_ID]],Customer_table[Customer_ID],Customer_table[Age],FALSE)</f>
        <v>37</v>
      </c>
      <c r="M146" s="8" t="str">
        <f>_xlfn.XLOOKUP(total_table[[#This Row],[Customer_ID]],Customer_table[Customer_ID],Customer_table[Gender],FALSE)</f>
        <v>Female</v>
      </c>
      <c r="N146" s="8" t="str">
        <f>_xlfn.XLOOKUP(total_table[[#This Row],[Customer_ID]],Customer_table[Customer_ID],Customer_table[City],FALSE)</f>
        <v>Wesleyhaven</v>
      </c>
      <c r="O146" s="8" t="str">
        <f>_xlfn.XLOOKUP(total_table[[#This Row],[Customer_ID]],Customer_table[Customer_ID],Customer_table[State],FALSE)</f>
        <v>Idaho</v>
      </c>
      <c r="P146" s="8" t="str">
        <f>_xlfn.XLOOKUP(total_table[[#This Row],[Customer_ID]],Customer_table[Customer_ID],Customer_table[Country],FALSE)</f>
        <v>USA</v>
      </c>
      <c r="Q146" s="8" t="str">
        <f>_xlfn.XLOOKUP(total_table[[#This Row],[Product_ID]],Product_table[Product_ID],Product_table[Product_Name],FALSE)</f>
        <v>Women's Summer Dress</v>
      </c>
      <c r="R146" s="8" t="str">
        <f>_xlfn.XLOOKUP(total_table[[#This Row],[Product_ID]],Product_table[Product_ID],Product_table[Category],FALSE)</f>
        <v>Clothing</v>
      </c>
      <c r="S146" s="8" t="str">
        <f>_xlfn.XLOOKUP(total_table[[#This Row],[Product_ID]],Product_table[Product_ID],Product_table[Sub_Category],FALSE)</f>
        <v>Tops</v>
      </c>
      <c r="T146" s="8" t="str">
        <f>_xlfn.XLOOKUP(total_table[[#This Row],[Product_ID]],Product_table[Product_ID],Product_table[Brand],FALSE)</f>
        <v>Smith-Mills</v>
      </c>
      <c r="U146" s="8">
        <f>_xlfn.XLOOKUP(total_table[[#This Row],[Product_ID]],Product_table[Product_ID],Product_table[Cost],FALSE)</f>
        <v>223.43</v>
      </c>
      <c r="V146" s="11">
        <f>_xlfn.XLOOKUP(total_table[[#This Row],[Product_ID]],Product_table[Product_ID],Product_table[Stock],FALSE)</f>
        <v>154</v>
      </c>
      <c r="W146" s="8" t="str">
        <f>_xlfn.XLOOKUP(total_table[[#This Row],[Store_ID]],Store_table[Store_ID],Store_table[Store_Name],FALSE)</f>
        <v>Bean, Jones and Park</v>
      </c>
      <c r="X146" s="8" t="str">
        <f>_xlfn.XLOOKUP(total_table[[#This Row],[Store_ID]],Store_table[Store_ID],Store_table[Region],FALSE)</f>
        <v>West</v>
      </c>
      <c r="Y146" s="8" t="str">
        <f>_xlfn.XLOOKUP(total_table[[#This Row],[Store_ID]],Store_table[Store_ID],Store_table[City],FALSE)</f>
        <v>Thompsonborough</v>
      </c>
      <c r="Z146" s="8" t="str">
        <f>_xlfn.XLOOKUP(total_table[[#This Row],[Store_ID]],Store_table[Store_ID],Store_table[Store_Type],FALSE)</f>
        <v>Online</v>
      </c>
    </row>
    <row r="147" spans="1:26" x14ac:dyDescent="0.35">
      <c r="A147" s="2" t="s">
        <v>1949</v>
      </c>
      <c r="B147" s="14">
        <v>45522</v>
      </c>
      <c r="C147" s="2" t="s">
        <v>1396</v>
      </c>
      <c r="D147" s="2" t="s">
        <v>1634</v>
      </c>
      <c r="E147" s="2" t="s">
        <v>1779</v>
      </c>
      <c r="F147" s="11">
        <v>2</v>
      </c>
      <c r="G147" s="8">
        <v>536.84</v>
      </c>
      <c r="H147" s="8">
        <v>0.09</v>
      </c>
      <c r="I147" s="2" t="s">
        <v>1807</v>
      </c>
      <c r="J147" s="8">
        <v>1073.5900000000001</v>
      </c>
      <c r="K147" s="8" t="str">
        <f>_xlfn.XLOOKUP(total_table[[#This Row],[Customer_ID]],Customer_table[Customer_ID],Customer_table[Name],FALSE)</f>
        <v>John Perez</v>
      </c>
      <c r="L147" s="11">
        <f>_xlfn.XLOOKUP(total_table[[#This Row],[Customer_ID]],Customer_table[Customer_ID],Customer_table[Age],FALSE)</f>
        <v>29</v>
      </c>
      <c r="M147" s="8" t="str">
        <f>_xlfn.XLOOKUP(total_table[[#This Row],[Customer_ID]],Customer_table[Customer_ID],Customer_table[Gender],FALSE)</f>
        <v>Female</v>
      </c>
      <c r="N147" s="8" t="str">
        <f>_xlfn.XLOOKUP(total_table[[#This Row],[Customer_ID]],Customer_table[Customer_ID],Customer_table[City],FALSE)</f>
        <v>Brandontown</v>
      </c>
      <c r="O147" s="8" t="str">
        <f>_xlfn.XLOOKUP(total_table[[#This Row],[Customer_ID]],Customer_table[Customer_ID],Customer_table[State],FALSE)</f>
        <v>South Carolina</v>
      </c>
      <c r="P147" s="8" t="str">
        <f>_xlfn.XLOOKUP(total_table[[#This Row],[Customer_ID]],Customer_table[Customer_ID],Customer_table[Country],FALSE)</f>
        <v>USA</v>
      </c>
      <c r="Q147" s="8" t="str">
        <f>_xlfn.XLOOKUP(total_table[[#This Row],[Product_ID]],Product_table[Product_ID],Product_table[Product_Name],FALSE)</f>
        <v>Sports Stopwatch Pro</v>
      </c>
      <c r="R147" s="8" t="str">
        <f>_xlfn.XLOOKUP(total_table[[#This Row],[Product_ID]],Product_table[Product_ID],Product_table[Category],FALSE)</f>
        <v>Sports</v>
      </c>
      <c r="S147" s="8" t="str">
        <f>_xlfn.XLOOKUP(total_table[[#This Row],[Product_ID]],Product_table[Product_ID],Product_table[Sub_Category],FALSE)</f>
        <v>Accessories</v>
      </c>
      <c r="T147" s="8" t="str">
        <f>_xlfn.XLOOKUP(total_table[[#This Row],[Product_ID]],Product_table[Product_ID],Product_table[Brand],FALSE)</f>
        <v>Thompson-French</v>
      </c>
      <c r="U147" s="8">
        <f>_xlfn.XLOOKUP(total_table[[#This Row],[Product_ID]],Product_table[Product_ID],Product_table[Cost],FALSE)</f>
        <v>434.84</v>
      </c>
      <c r="V147" s="11">
        <f>_xlfn.XLOOKUP(total_table[[#This Row],[Product_ID]],Product_table[Product_ID],Product_table[Stock],FALSE)</f>
        <v>185</v>
      </c>
      <c r="W147" s="8" t="str">
        <f>_xlfn.XLOOKUP(total_table[[#This Row],[Store_ID]],Store_table[Store_ID],Store_table[Store_Name],FALSE)</f>
        <v>Shelton PLC</v>
      </c>
      <c r="X147" s="8" t="str">
        <f>_xlfn.XLOOKUP(total_table[[#This Row],[Store_ID]],Store_table[Store_ID],Store_table[Region],FALSE)</f>
        <v>North</v>
      </c>
      <c r="Y147" s="8" t="str">
        <f>_xlfn.XLOOKUP(total_table[[#This Row],[Store_ID]],Store_table[Store_ID],Store_table[City],FALSE)</f>
        <v>East Jenniferstad</v>
      </c>
      <c r="Z147" s="8" t="str">
        <f>_xlfn.XLOOKUP(total_table[[#This Row],[Store_ID]],Store_table[Store_ID],Store_table[Store_Type],FALSE)</f>
        <v>Flagship</v>
      </c>
    </row>
    <row r="148" spans="1:26" x14ac:dyDescent="0.35">
      <c r="A148" s="2" t="s">
        <v>1950</v>
      </c>
      <c r="B148" s="14">
        <v>45626</v>
      </c>
      <c r="C148" s="2" t="s">
        <v>1350</v>
      </c>
      <c r="D148" s="2" t="s">
        <v>1598</v>
      </c>
      <c r="E148" s="2" t="s">
        <v>1791</v>
      </c>
      <c r="F148" s="11">
        <v>3</v>
      </c>
      <c r="G148" s="8">
        <v>584.41</v>
      </c>
      <c r="H148" s="8">
        <v>0</v>
      </c>
      <c r="I148" s="2" t="s">
        <v>1807</v>
      </c>
      <c r="J148" s="8">
        <v>1753.23</v>
      </c>
      <c r="K148" s="8" t="str">
        <f>_xlfn.XLOOKUP(total_table[[#This Row],[Customer_ID]],Customer_table[Customer_ID],Customer_table[Name],FALSE)</f>
        <v>Adam Castro</v>
      </c>
      <c r="L148" s="11">
        <f>_xlfn.XLOOKUP(total_table[[#This Row],[Customer_ID]],Customer_table[Customer_ID],Customer_table[Age],FALSE)</f>
        <v>51</v>
      </c>
      <c r="M148" s="8" t="str">
        <f>_xlfn.XLOOKUP(total_table[[#This Row],[Customer_ID]],Customer_table[Customer_ID],Customer_table[Gender],FALSE)</f>
        <v>Male</v>
      </c>
      <c r="N148" s="8" t="str">
        <f>_xlfn.XLOOKUP(total_table[[#This Row],[Customer_ID]],Customer_table[Customer_ID],Customer_table[City],FALSE)</f>
        <v>New Donnabury</v>
      </c>
      <c r="O148" s="8" t="str">
        <f>_xlfn.XLOOKUP(total_table[[#This Row],[Customer_ID]],Customer_table[Customer_ID],Customer_table[State],FALSE)</f>
        <v>Texas</v>
      </c>
      <c r="P148" s="8" t="str">
        <f>_xlfn.XLOOKUP(total_table[[#This Row],[Customer_ID]],Customer_table[Customer_ID],Customer_table[Country],FALSE)</f>
        <v>USA</v>
      </c>
      <c r="Q148" s="8" t="str">
        <f>_xlfn.XLOOKUP(total_table[[#This Row],[Product_ID]],Product_table[Product_ID],Product_table[Product_Name],FALSE)</f>
        <v>Women's Summer Dress</v>
      </c>
      <c r="R148" s="8" t="str">
        <f>_xlfn.XLOOKUP(total_table[[#This Row],[Product_ID]],Product_table[Product_ID],Product_table[Category],FALSE)</f>
        <v>Clothing</v>
      </c>
      <c r="S148" s="8" t="str">
        <f>_xlfn.XLOOKUP(total_table[[#This Row],[Product_ID]],Product_table[Product_ID],Product_table[Sub_Category],FALSE)</f>
        <v>Tops</v>
      </c>
      <c r="T148" s="8" t="str">
        <f>_xlfn.XLOOKUP(total_table[[#This Row],[Product_ID]],Product_table[Product_ID],Product_table[Brand],FALSE)</f>
        <v>Smith-Mills</v>
      </c>
      <c r="U148" s="8">
        <f>_xlfn.XLOOKUP(total_table[[#This Row],[Product_ID]],Product_table[Product_ID],Product_table[Cost],FALSE)</f>
        <v>223.43</v>
      </c>
      <c r="V148" s="11">
        <f>_xlfn.XLOOKUP(total_table[[#This Row],[Product_ID]],Product_table[Product_ID],Product_table[Stock],FALSE)</f>
        <v>154</v>
      </c>
      <c r="W148" s="8" t="str">
        <f>_xlfn.XLOOKUP(total_table[[#This Row],[Store_ID]],Store_table[Store_ID],Store_table[Store_Name],FALSE)</f>
        <v>Mann-Austin</v>
      </c>
      <c r="X148" s="8" t="str">
        <f>_xlfn.XLOOKUP(total_table[[#This Row],[Store_ID]],Store_table[Store_ID],Store_table[Region],FALSE)</f>
        <v>East</v>
      </c>
      <c r="Y148" s="8" t="str">
        <f>_xlfn.XLOOKUP(total_table[[#This Row],[Store_ID]],Store_table[Store_ID],Store_table[City],FALSE)</f>
        <v>Vasquezborough</v>
      </c>
      <c r="Z148" s="8" t="str">
        <f>_xlfn.XLOOKUP(total_table[[#This Row],[Store_ID]],Store_table[Store_ID],Store_table[Store_Type],FALSE)</f>
        <v>Online</v>
      </c>
    </row>
    <row r="149" spans="1:26" x14ac:dyDescent="0.35">
      <c r="A149" s="2" t="s">
        <v>1951</v>
      </c>
      <c r="B149" s="14">
        <v>45617</v>
      </c>
      <c r="C149" s="2" t="s">
        <v>918</v>
      </c>
      <c r="D149" s="2" t="s">
        <v>1690</v>
      </c>
      <c r="E149" s="2" t="s">
        <v>1791</v>
      </c>
      <c r="F149" s="11">
        <v>1</v>
      </c>
      <c r="G149" s="8">
        <v>653.87</v>
      </c>
      <c r="H149" s="8">
        <v>0.14000000000000001</v>
      </c>
      <c r="I149" s="2" t="s">
        <v>1804</v>
      </c>
      <c r="J149" s="8">
        <v>653.73</v>
      </c>
      <c r="K149" s="8" t="str">
        <f>_xlfn.XLOOKUP(total_table[[#This Row],[Customer_ID]],Customer_table[Customer_ID],Customer_table[Name],FALSE)</f>
        <v>Lisa Chandler</v>
      </c>
      <c r="L149" s="11">
        <f>_xlfn.XLOOKUP(total_table[[#This Row],[Customer_ID]],Customer_table[Customer_ID],Customer_table[Age],FALSE)</f>
        <v>29</v>
      </c>
      <c r="M149" s="8" t="str">
        <f>_xlfn.XLOOKUP(total_table[[#This Row],[Customer_ID]],Customer_table[Customer_ID],Customer_table[Gender],FALSE)</f>
        <v>Male</v>
      </c>
      <c r="N149" s="8" t="str">
        <f>_xlfn.XLOOKUP(total_table[[#This Row],[Customer_ID]],Customer_table[Customer_ID],Customer_table[City],FALSE)</f>
        <v>Port Richard</v>
      </c>
      <c r="O149" s="8" t="str">
        <f>_xlfn.XLOOKUP(total_table[[#This Row],[Customer_ID]],Customer_table[Customer_ID],Customer_table[State],FALSE)</f>
        <v>Montana</v>
      </c>
      <c r="P149" s="8" t="str">
        <f>_xlfn.XLOOKUP(total_table[[#This Row],[Customer_ID]],Customer_table[Customer_ID],Customer_table[Country],FALSE)</f>
        <v>USA</v>
      </c>
      <c r="Q149" s="8" t="str">
        <f>_xlfn.XLOOKUP(total_table[[#This Row],[Product_ID]],Product_table[Product_ID],Product_table[Product_Name],FALSE)</f>
        <v>Fitness Resistance Bands</v>
      </c>
      <c r="R149" s="8" t="str">
        <f>_xlfn.XLOOKUP(total_table[[#This Row],[Product_ID]],Product_table[Product_ID],Product_table[Category],FALSE)</f>
        <v>Sports</v>
      </c>
      <c r="S149" s="8" t="str">
        <f>_xlfn.XLOOKUP(total_table[[#This Row],[Product_ID]],Product_table[Product_ID],Product_table[Sub_Category],FALSE)</f>
        <v>Fitness</v>
      </c>
      <c r="T149" s="8" t="str">
        <f>_xlfn.XLOOKUP(total_table[[#This Row],[Product_ID]],Product_table[Product_ID],Product_table[Brand],FALSE)</f>
        <v>Reese-Watson</v>
      </c>
      <c r="U149" s="8">
        <f>_xlfn.XLOOKUP(total_table[[#This Row],[Product_ID]],Product_table[Product_ID],Product_table[Cost],FALSE)</f>
        <v>152.91999999999999</v>
      </c>
      <c r="V149" s="11">
        <f>_xlfn.XLOOKUP(total_table[[#This Row],[Product_ID]],Product_table[Product_ID],Product_table[Stock],FALSE)</f>
        <v>281</v>
      </c>
      <c r="W149" s="8" t="str">
        <f>_xlfn.XLOOKUP(total_table[[#This Row],[Store_ID]],Store_table[Store_ID],Store_table[Store_Name],FALSE)</f>
        <v>Mann-Austin</v>
      </c>
      <c r="X149" s="8" t="str">
        <f>_xlfn.XLOOKUP(total_table[[#This Row],[Store_ID]],Store_table[Store_ID],Store_table[Region],FALSE)</f>
        <v>East</v>
      </c>
      <c r="Y149" s="8" t="str">
        <f>_xlfn.XLOOKUP(total_table[[#This Row],[Store_ID]],Store_table[Store_ID],Store_table[City],FALSE)</f>
        <v>Vasquezborough</v>
      </c>
      <c r="Z149" s="8" t="str">
        <f>_xlfn.XLOOKUP(total_table[[#This Row],[Store_ID]],Store_table[Store_ID],Store_table[Store_Type],FALSE)</f>
        <v>Online</v>
      </c>
    </row>
    <row r="150" spans="1:26" x14ac:dyDescent="0.35">
      <c r="A150" s="2" t="s">
        <v>1952</v>
      </c>
      <c r="B150" s="14">
        <v>45878</v>
      </c>
      <c r="C150" s="2" t="s">
        <v>1494</v>
      </c>
      <c r="D150" s="2" t="s">
        <v>1700</v>
      </c>
      <c r="E150" s="2" t="s">
        <v>1730</v>
      </c>
      <c r="F150" s="11">
        <v>1</v>
      </c>
      <c r="G150" s="8">
        <v>652.03</v>
      </c>
      <c r="H150" s="8">
        <v>0.27</v>
      </c>
      <c r="I150" s="2" t="s">
        <v>1802</v>
      </c>
      <c r="J150" s="8">
        <v>651.76</v>
      </c>
      <c r="K150" s="8" t="str">
        <f>_xlfn.XLOOKUP(total_table[[#This Row],[Customer_ID]],Customer_table[Customer_ID],Customer_table[Name],FALSE)</f>
        <v>Amanda Powell</v>
      </c>
      <c r="L150" s="11">
        <f>_xlfn.XLOOKUP(total_table[[#This Row],[Customer_ID]],Customer_table[Customer_ID],Customer_table[Age],FALSE)</f>
        <v>28</v>
      </c>
      <c r="M150" s="8" t="str">
        <f>_xlfn.XLOOKUP(total_table[[#This Row],[Customer_ID]],Customer_table[Customer_ID],Customer_table[Gender],FALSE)</f>
        <v>Male</v>
      </c>
      <c r="N150" s="8" t="str">
        <f>_xlfn.XLOOKUP(total_table[[#This Row],[Customer_ID]],Customer_table[Customer_ID],Customer_table[City],FALSE)</f>
        <v>South William</v>
      </c>
      <c r="O150" s="8" t="str">
        <f>_xlfn.XLOOKUP(total_table[[#This Row],[Customer_ID]],Customer_table[Customer_ID],Customer_table[State],FALSE)</f>
        <v>Alabama</v>
      </c>
      <c r="P150" s="8" t="str">
        <f>_xlfn.XLOOKUP(total_table[[#This Row],[Customer_ID]],Customer_table[Customer_ID],Customer_table[Country],FALSE)</f>
        <v>USA</v>
      </c>
      <c r="Q150" s="8" t="str">
        <f>_xlfn.XLOOKUP(total_table[[#This Row],[Product_ID]],Product_table[Product_ID],Product_table[Product_Name],FALSE)</f>
        <v>LED Bedside Lamp</v>
      </c>
      <c r="R150" s="8" t="str">
        <f>_xlfn.XLOOKUP(total_table[[#This Row],[Product_ID]],Product_table[Product_ID],Product_table[Category],FALSE)</f>
        <v>Home</v>
      </c>
      <c r="S150" s="8" t="str">
        <f>_xlfn.XLOOKUP(total_table[[#This Row],[Product_ID]],Product_table[Product_ID],Product_table[Sub_Category],FALSE)</f>
        <v>Lighting</v>
      </c>
      <c r="T150" s="8" t="str">
        <f>_xlfn.XLOOKUP(total_table[[#This Row],[Product_ID]],Product_table[Product_ID],Product_table[Brand],FALSE)</f>
        <v>Aguilar, Horton and Lewis</v>
      </c>
      <c r="U150" s="8">
        <f>_xlfn.XLOOKUP(total_table[[#This Row],[Product_ID]],Product_table[Product_ID],Product_table[Cost],FALSE)</f>
        <v>371.38</v>
      </c>
      <c r="V150" s="11">
        <f>_xlfn.XLOOKUP(total_table[[#This Row],[Product_ID]],Product_table[Product_ID],Product_table[Stock],FALSE)</f>
        <v>220</v>
      </c>
      <c r="W150" s="8" t="str">
        <f>_xlfn.XLOOKUP(total_table[[#This Row],[Store_ID]],Store_table[Store_ID],Store_table[Store_Name],FALSE)</f>
        <v>Rivera-Warner</v>
      </c>
      <c r="X150" s="8" t="str">
        <f>_xlfn.XLOOKUP(total_table[[#This Row],[Store_ID]],Store_table[Store_ID],Store_table[Region],FALSE)</f>
        <v>East</v>
      </c>
      <c r="Y150" s="8" t="str">
        <f>_xlfn.XLOOKUP(total_table[[#This Row],[Store_ID]],Store_table[Store_ID],Store_table[City],FALSE)</f>
        <v>Washingtonfurt</v>
      </c>
      <c r="Z150" s="8" t="str">
        <f>_xlfn.XLOOKUP(total_table[[#This Row],[Store_ID]],Store_table[Store_ID],Store_table[Store_Type],FALSE)</f>
        <v>Flagship</v>
      </c>
    </row>
    <row r="151" spans="1:26" x14ac:dyDescent="0.35">
      <c r="A151" s="2" t="s">
        <v>1953</v>
      </c>
      <c r="B151" s="14">
        <v>45502</v>
      </c>
      <c r="C151" s="2" t="s">
        <v>325</v>
      </c>
      <c r="D151" s="2" t="s">
        <v>1533</v>
      </c>
      <c r="E151" s="2" t="s">
        <v>1772</v>
      </c>
      <c r="F151" s="11">
        <v>3</v>
      </c>
      <c r="G151" s="8">
        <v>513.36</v>
      </c>
      <c r="H151" s="8">
        <v>7.0000000000000007E-2</v>
      </c>
      <c r="I151" s="2" t="s">
        <v>1807</v>
      </c>
      <c r="J151" s="8">
        <v>1540.01</v>
      </c>
      <c r="K151" s="8" t="str">
        <f>_xlfn.XLOOKUP(total_table[[#This Row],[Customer_ID]],Customer_table[Customer_ID],Customer_table[Name],FALSE)</f>
        <v>Christy Vasquez</v>
      </c>
      <c r="L151" s="11">
        <f>_xlfn.XLOOKUP(total_table[[#This Row],[Customer_ID]],Customer_table[Customer_ID],Customer_table[Age],FALSE)</f>
        <v>28</v>
      </c>
      <c r="M151" s="8" t="str">
        <f>_xlfn.XLOOKUP(total_table[[#This Row],[Customer_ID]],Customer_table[Customer_ID],Customer_table[Gender],FALSE)</f>
        <v>Female</v>
      </c>
      <c r="N151" s="8" t="str">
        <f>_xlfn.XLOOKUP(total_table[[#This Row],[Customer_ID]],Customer_table[Customer_ID],Customer_table[City],FALSE)</f>
        <v>Port Travisstad</v>
      </c>
      <c r="O151" s="8" t="str">
        <f>_xlfn.XLOOKUP(total_table[[#This Row],[Customer_ID]],Customer_table[Customer_ID],Customer_table[State],FALSE)</f>
        <v>South Carolina</v>
      </c>
      <c r="P151" s="8" t="str">
        <f>_xlfn.XLOOKUP(total_table[[#This Row],[Customer_ID]],Customer_table[Customer_ID],Customer_table[Country],FALSE)</f>
        <v>USA</v>
      </c>
      <c r="Q151" s="8" t="str">
        <f>_xlfn.XLOOKUP(total_table[[#This Row],[Product_ID]],Product_table[Product_ID],Product_table[Product_Name],FALSE)</f>
        <v>Men's Leather Belt</v>
      </c>
      <c r="R151" s="8" t="str">
        <f>_xlfn.XLOOKUP(total_table[[#This Row],[Product_ID]],Product_table[Product_ID],Product_table[Category],FALSE)</f>
        <v>Clothing</v>
      </c>
      <c r="S151" s="8" t="str">
        <f>_xlfn.XLOOKUP(total_table[[#This Row],[Product_ID]],Product_table[Product_ID],Product_table[Sub_Category],FALSE)</f>
        <v>Accessories</v>
      </c>
      <c r="T151" s="8" t="str">
        <f>_xlfn.XLOOKUP(total_table[[#This Row],[Product_ID]],Product_table[Product_ID],Product_table[Brand],FALSE)</f>
        <v>Baldwin, Garza and Gonzalez</v>
      </c>
      <c r="U151" s="8">
        <f>_xlfn.XLOOKUP(total_table[[#This Row],[Product_ID]],Product_table[Product_ID],Product_table[Cost],FALSE)</f>
        <v>261</v>
      </c>
      <c r="V151" s="11">
        <f>_xlfn.XLOOKUP(total_table[[#This Row],[Product_ID]],Product_table[Product_ID],Product_table[Stock],FALSE)</f>
        <v>59</v>
      </c>
      <c r="W151" s="8" t="str">
        <f>_xlfn.XLOOKUP(total_table[[#This Row],[Store_ID]],Store_table[Store_ID],Store_table[Store_Name],FALSE)</f>
        <v>Thomas, Bridges and Harris</v>
      </c>
      <c r="X151" s="8" t="str">
        <f>_xlfn.XLOOKUP(total_table[[#This Row],[Store_ID]],Store_table[Store_ID],Store_table[Region],FALSE)</f>
        <v>North</v>
      </c>
      <c r="Y151" s="8" t="str">
        <f>_xlfn.XLOOKUP(total_table[[#This Row],[Store_ID]],Store_table[Store_ID],Store_table[City],FALSE)</f>
        <v>Sabrinatown</v>
      </c>
      <c r="Z151" s="8" t="str">
        <f>_xlfn.XLOOKUP(total_table[[#This Row],[Store_ID]],Store_table[Store_ID],Store_table[Store_Type],FALSE)</f>
        <v>Online</v>
      </c>
    </row>
    <row r="152" spans="1:26" x14ac:dyDescent="0.35">
      <c r="A152" s="2" t="s">
        <v>1954</v>
      </c>
      <c r="B152" s="14">
        <v>45433</v>
      </c>
      <c r="C152" s="2" t="s">
        <v>243</v>
      </c>
      <c r="D152" s="2" t="s">
        <v>1630</v>
      </c>
      <c r="E152" s="2" t="s">
        <v>1751</v>
      </c>
      <c r="F152" s="11">
        <v>4</v>
      </c>
      <c r="G152" s="8">
        <v>355.64</v>
      </c>
      <c r="H152" s="8">
        <v>0.16</v>
      </c>
      <c r="I152" s="2" t="s">
        <v>1807</v>
      </c>
      <c r="J152" s="8">
        <v>1422.3999999999999</v>
      </c>
      <c r="K152" s="8" t="str">
        <f>_xlfn.XLOOKUP(total_table[[#This Row],[Customer_ID]],Customer_table[Customer_ID],Customer_table[Name],FALSE)</f>
        <v>Mr. Mark Beasley</v>
      </c>
      <c r="L152" s="11">
        <f>_xlfn.XLOOKUP(total_table[[#This Row],[Customer_ID]],Customer_table[Customer_ID],Customer_table[Age],FALSE)</f>
        <v>24</v>
      </c>
      <c r="M152" s="8" t="str">
        <f>_xlfn.XLOOKUP(total_table[[#This Row],[Customer_ID]],Customer_table[Customer_ID],Customer_table[Gender],FALSE)</f>
        <v>Female</v>
      </c>
      <c r="N152" s="8" t="str">
        <f>_xlfn.XLOOKUP(total_table[[#This Row],[Customer_ID]],Customer_table[Customer_ID],Customer_table[City],FALSE)</f>
        <v>West Johnchester</v>
      </c>
      <c r="O152" s="8" t="str">
        <f>_xlfn.XLOOKUP(total_table[[#This Row],[Customer_ID]],Customer_table[Customer_ID],Customer_table[State],FALSE)</f>
        <v>Indiana</v>
      </c>
      <c r="P152" s="8" t="str">
        <f>_xlfn.XLOOKUP(total_table[[#This Row],[Customer_ID]],Customer_table[Customer_ID],Customer_table[Country],FALSE)</f>
        <v>USA</v>
      </c>
      <c r="Q152" s="8" t="str">
        <f>_xlfn.XLOOKUP(total_table[[#This Row],[Product_ID]],Product_table[Product_ID],Product_table[Product_Name],FALSE)</f>
        <v>Rugby Ball</v>
      </c>
      <c r="R152" s="8" t="str">
        <f>_xlfn.XLOOKUP(total_table[[#This Row],[Product_ID]],Product_table[Product_ID],Product_table[Category],FALSE)</f>
        <v>Sports</v>
      </c>
      <c r="S152" s="8" t="str">
        <f>_xlfn.XLOOKUP(total_table[[#This Row],[Product_ID]],Product_table[Product_ID],Product_table[Sub_Category],FALSE)</f>
        <v>Team Sports</v>
      </c>
      <c r="T152" s="8" t="str">
        <f>_xlfn.XLOOKUP(total_table[[#This Row],[Product_ID]],Product_table[Product_ID],Product_table[Brand],FALSE)</f>
        <v>Harris Inc</v>
      </c>
      <c r="U152" s="8">
        <f>_xlfn.XLOOKUP(total_table[[#This Row],[Product_ID]],Product_table[Product_ID],Product_table[Cost],FALSE)</f>
        <v>212.26</v>
      </c>
      <c r="V152" s="11">
        <f>_xlfn.XLOOKUP(total_table[[#This Row],[Product_ID]],Product_table[Product_ID],Product_table[Stock],FALSE)</f>
        <v>82</v>
      </c>
      <c r="W152" s="8" t="str">
        <f>_xlfn.XLOOKUP(total_table[[#This Row],[Store_ID]],Store_table[Store_ID],Store_table[Store_Name],FALSE)</f>
        <v>Gray Ltd</v>
      </c>
      <c r="X152" s="8" t="str">
        <f>_xlfn.XLOOKUP(total_table[[#This Row],[Store_ID]],Store_table[Store_ID],Store_table[Region],FALSE)</f>
        <v>North</v>
      </c>
      <c r="Y152" s="8" t="str">
        <f>_xlfn.XLOOKUP(total_table[[#This Row],[Store_ID]],Store_table[Store_ID],Store_table[City],FALSE)</f>
        <v>New Michaelchester</v>
      </c>
      <c r="Z152" s="8" t="str">
        <f>_xlfn.XLOOKUP(total_table[[#This Row],[Store_ID]],Store_table[Store_ID],Store_table[Store_Type],FALSE)</f>
        <v>Outlet</v>
      </c>
    </row>
    <row r="153" spans="1:26" x14ac:dyDescent="0.35">
      <c r="A153" s="2" t="s">
        <v>1955</v>
      </c>
      <c r="B153" s="14">
        <v>45594</v>
      </c>
      <c r="C153" s="2" t="s">
        <v>92</v>
      </c>
      <c r="D153" s="2" t="s">
        <v>1552</v>
      </c>
      <c r="E153" s="2" t="s">
        <v>1760</v>
      </c>
      <c r="F153" s="11">
        <v>4</v>
      </c>
      <c r="G153" s="8">
        <v>535.4</v>
      </c>
      <c r="H153" s="8">
        <v>0.26</v>
      </c>
      <c r="I153" s="2" t="s">
        <v>1804</v>
      </c>
      <c r="J153" s="8">
        <v>2141.3399999999997</v>
      </c>
      <c r="K153" s="8" t="str">
        <f>_xlfn.XLOOKUP(total_table[[#This Row],[Customer_ID]],Customer_table[Customer_ID],Customer_table[Name],FALSE)</f>
        <v>Paul Fox</v>
      </c>
      <c r="L153" s="11">
        <f>_xlfn.XLOOKUP(total_table[[#This Row],[Customer_ID]],Customer_table[Customer_ID],Customer_table[Age],FALSE)</f>
        <v>33</v>
      </c>
      <c r="M153" s="8" t="str">
        <f>_xlfn.XLOOKUP(total_table[[#This Row],[Customer_ID]],Customer_table[Customer_ID],Customer_table[Gender],FALSE)</f>
        <v>Female</v>
      </c>
      <c r="N153" s="8" t="str">
        <f>_xlfn.XLOOKUP(total_table[[#This Row],[Customer_ID]],Customer_table[Customer_ID],Customer_table[City],FALSE)</f>
        <v>Michaelton</v>
      </c>
      <c r="O153" s="8" t="str">
        <f>_xlfn.XLOOKUP(total_table[[#This Row],[Customer_ID]],Customer_table[Customer_ID],Customer_table[State],FALSE)</f>
        <v>Hawaii</v>
      </c>
      <c r="P153" s="8" t="str">
        <f>_xlfn.XLOOKUP(total_table[[#This Row],[Customer_ID]],Customer_table[Customer_ID],Customer_table[Country],FALSE)</f>
        <v>USA</v>
      </c>
      <c r="Q153" s="8" t="str">
        <f>_xlfn.XLOOKUP(total_table[[#This Row],[Product_ID]],Product_table[Product_ID],Product_table[Product_Name],FALSE)</f>
        <v>USB-C Fast Charger</v>
      </c>
      <c r="R153" s="8" t="str">
        <f>_xlfn.XLOOKUP(total_table[[#This Row],[Product_ID]],Product_table[Product_ID],Product_table[Category],FALSE)</f>
        <v>Electronics</v>
      </c>
      <c r="S153" s="8" t="str">
        <f>_xlfn.XLOOKUP(total_table[[#This Row],[Product_ID]],Product_table[Product_ID],Product_table[Sub_Category],FALSE)</f>
        <v>Accessories</v>
      </c>
      <c r="T153" s="8" t="str">
        <f>_xlfn.XLOOKUP(total_table[[#This Row],[Product_ID]],Product_table[Product_ID],Product_table[Brand],FALSE)</f>
        <v>Dawson-Perkins</v>
      </c>
      <c r="U153" s="8">
        <f>_xlfn.XLOOKUP(total_table[[#This Row],[Product_ID]],Product_table[Product_ID],Product_table[Cost],FALSE)</f>
        <v>242.23</v>
      </c>
      <c r="V153" s="11">
        <f>_xlfn.XLOOKUP(total_table[[#This Row],[Product_ID]],Product_table[Product_ID],Product_table[Stock],FALSE)</f>
        <v>453</v>
      </c>
      <c r="W153" s="8" t="str">
        <f>_xlfn.XLOOKUP(total_table[[#This Row],[Store_ID]],Store_table[Store_ID],Store_table[Store_Name],FALSE)</f>
        <v>Bean, Jones and Park</v>
      </c>
      <c r="X153" s="8" t="str">
        <f>_xlfn.XLOOKUP(total_table[[#This Row],[Store_ID]],Store_table[Store_ID],Store_table[Region],FALSE)</f>
        <v>West</v>
      </c>
      <c r="Y153" s="8" t="str">
        <f>_xlfn.XLOOKUP(total_table[[#This Row],[Store_ID]],Store_table[Store_ID],Store_table[City],FALSE)</f>
        <v>Thompsonborough</v>
      </c>
      <c r="Z153" s="8" t="str">
        <f>_xlfn.XLOOKUP(total_table[[#This Row],[Store_ID]],Store_table[Store_ID],Store_table[Store_Type],FALSE)</f>
        <v>Online</v>
      </c>
    </row>
    <row r="154" spans="1:26" x14ac:dyDescent="0.35">
      <c r="A154" s="2" t="s">
        <v>1956</v>
      </c>
      <c r="B154" s="14">
        <v>45798</v>
      </c>
      <c r="C154" s="2" t="s">
        <v>768</v>
      </c>
      <c r="D154" s="2" t="s">
        <v>1664</v>
      </c>
      <c r="E154" s="2" t="s">
        <v>1791</v>
      </c>
      <c r="F154" s="11">
        <v>2</v>
      </c>
      <c r="G154" s="8">
        <v>108.74</v>
      </c>
      <c r="H154" s="8">
        <v>0.11</v>
      </c>
      <c r="I154" s="2" t="s">
        <v>1804</v>
      </c>
      <c r="J154" s="8">
        <v>217.36999999999998</v>
      </c>
      <c r="K154" s="8" t="str">
        <f>_xlfn.XLOOKUP(total_table[[#This Row],[Customer_ID]],Customer_table[Customer_ID],Customer_table[Name],FALSE)</f>
        <v>Brian Hammond</v>
      </c>
      <c r="L154" s="11">
        <f>_xlfn.XLOOKUP(total_table[[#This Row],[Customer_ID]],Customer_table[Customer_ID],Customer_table[Age],FALSE)</f>
        <v>56</v>
      </c>
      <c r="M154" s="8" t="str">
        <f>_xlfn.XLOOKUP(total_table[[#This Row],[Customer_ID]],Customer_table[Customer_ID],Customer_table[Gender],FALSE)</f>
        <v>Female</v>
      </c>
      <c r="N154" s="8" t="str">
        <f>_xlfn.XLOOKUP(total_table[[#This Row],[Customer_ID]],Customer_table[Customer_ID],Customer_table[City],FALSE)</f>
        <v>North Nicholas</v>
      </c>
      <c r="O154" s="8" t="str">
        <f>_xlfn.XLOOKUP(total_table[[#This Row],[Customer_ID]],Customer_table[Customer_ID],Customer_table[State],FALSE)</f>
        <v>Texas</v>
      </c>
      <c r="P154" s="8" t="str">
        <f>_xlfn.XLOOKUP(total_table[[#This Row],[Customer_ID]],Customer_table[Customer_ID],Customer_table[Country],FALSE)</f>
        <v>USA</v>
      </c>
      <c r="Q154" s="8" t="str">
        <f>_xlfn.XLOOKUP(total_table[[#This Row],[Product_ID]],Product_table[Product_ID],Product_table[Product_Name],FALSE)</f>
        <v>Men's Sports Shorts</v>
      </c>
      <c r="R154" s="8" t="str">
        <f>_xlfn.XLOOKUP(total_table[[#This Row],[Product_ID]],Product_table[Product_ID],Product_table[Category],FALSE)</f>
        <v>Clothing</v>
      </c>
      <c r="S154" s="8" t="str">
        <f>_xlfn.XLOOKUP(total_table[[#This Row],[Product_ID]],Product_table[Product_ID],Product_table[Sub_Category],FALSE)</f>
        <v>Bottoms</v>
      </c>
      <c r="T154" s="8" t="str">
        <f>_xlfn.XLOOKUP(total_table[[#This Row],[Product_ID]],Product_table[Product_ID],Product_table[Brand],FALSE)</f>
        <v>Fitzpatrick Ltd</v>
      </c>
      <c r="U154" s="8">
        <f>_xlfn.XLOOKUP(total_table[[#This Row],[Product_ID]],Product_table[Product_ID],Product_table[Cost],FALSE)</f>
        <v>218.22</v>
      </c>
      <c r="V154" s="11">
        <f>_xlfn.XLOOKUP(total_table[[#This Row],[Product_ID]],Product_table[Product_ID],Product_table[Stock],FALSE)</f>
        <v>224</v>
      </c>
      <c r="W154" s="8" t="str">
        <f>_xlfn.XLOOKUP(total_table[[#This Row],[Store_ID]],Store_table[Store_ID],Store_table[Store_Name],FALSE)</f>
        <v>Mann-Austin</v>
      </c>
      <c r="X154" s="8" t="str">
        <f>_xlfn.XLOOKUP(total_table[[#This Row],[Store_ID]],Store_table[Store_ID],Store_table[Region],FALSE)</f>
        <v>East</v>
      </c>
      <c r="Y154" s="8" t="str">
        <f>_xlfn.XLOOKUP(total_table[[#This Row],[Store_ID]],Store_table[Store_ID],Store_table[City],FALSE)</f>
        <v>Vasquezborough</v>
      </c>
      <c r="Z154" s="8" t="str">
        <f>_xlfn.XLOOKUP(total_table[[#This Row],[Store_ID]],Store_table[Store_ID],Store_table[Store_Type],FALSE)</f>
        <v>Online</v>
      </c>
    </row>
    <row r="155" spans="1:26" x14ac:dyDescent="0.35">
      <c r="A155" s="2" t="s">
        <v>1957</v>
      </c>
      <c r="B155" s="14">
        <v>45579</v>
      </c>
      <c r="C155" s="2" t="s">
        <v>975</v>
      </c>
      <c r="D155" s="2" t="s">
        <v>1548</v>
      </c>
      <c r="E155" s="2" t="s">
        <v>1791</v>
      </c>
      <c r="F155" s="11">
        <v>3</v>
      </c>
      <c r="G155" s="8">
        <v>591.98</v>
      </c>
      <c r="H155" s="8">
        <v>0.16</v>
      </c>
      <c r="I155" s="2" t="s">
        <v>1802</v>
      </c>
      <c r="J155" s="8">
        <v>1775.78</v>
      </c>
      <c r="K155" s="8" t="str">
        <f>_xlfn.XLOOKUP(total_table[[#This Row],[Customer_ID]],Customer_table[Customer_ID],Customer_table[Name],FALSE)</f>
        <v>Elizabeth Johnson</v>
      </c>
      <c r="L155" s="11">
        <f>_xlfn.XLOOKUP(total_table[[#This Row],[Customer_ID]],Customer_table[Customer_ID],Customer_table[Age],FALSE)</f>
        <v>53</v>
      </c>
      <c r="M155" s="8" t="str">
        <f>_xlfn.XLOOKUP(total_table[[#This Row],[Customer_ID]],Customer_table[Customer_ID],Customer_table[Gender],FALSE)</f>
        <v>Female</v>
      </c>
      <c r="N155" s="8" t="str">
        <f>_xlfn.XLOOKUP(total_table[[#This Row],[Customer_ID]],Customer_table[Customer_ID],Customer_table[City],FALSE)</f>
        <v>Anitaland</v>
      </c>
      <c r="O155" s="8" t="str">
        <f>_xlfn.XLOOKUP(total_table[[#This Row],[Customer_ID]],Customer_table[Customer_ID],Customer_table[State],FALSE)</f>
        <v>Washington</v>
      </c>
      <c r="P155" s="8" t="str">
        <f>_xlfn.XLOOKUP(total_table[[#This Row],[Customer_ID]],Customer_table[Customer_ID],Customer_table[Country],FALSE)</f>
        <v>USA</v>
      </c>
      <c r="Q155" s="8" t="str">
        <f>_xlfn.XLOOKUP(total_table[[#This Row],[Product_ID]],Product_table[Product_ID],Product_table[Product_Name],FALSE)</f>
        <v>HD Smart TV Stick</v>
      </c>
      <c r="R155" s="8" t="str">
        <f>_xlfn.XLOOKUP(total_table[[#This Row],[Product_ID]],Product_table[Product_ID],Product_table[Category],FALSE)</f>
        <v>Electronics</v>
      </c>
      <c r="S155" s="8" t="str">
        <f>_xlfn.XLOOKUP(total_table[[#This Row],[Product_ID]],Product_table[Product_ID],Product_table[Sub_Category],FALSE)</f>
        <v>Accessories</v>
      </c>
      <c r="T155" s="8" t="str">
        <f>_xlfn.XLOOKUP(total_table[[#This Row],[Product_ID]],Product_table[Product_ID],Product_table[Brand],FALSE)</f>
        <v>Gibson, Hobbs and Weaver</v>
      </c>
      <c r="U155" s="8">
        <f>_xlfn.XLOOKUP(total_table[[#This Row],[Product_ID]],Product_table[Product_ID],Product_table[Cost],FALSE)</f>
        <v>449.4</v>
      </c>
      <c r="V155" s="11">
        <f>_xlfn.XLOOKUP(total_table[[#This Row],[Product_ID]],Product_table[Product_ID],Product_table[Stock],FALSE)</f>
        <v>273.49484536082474</v>
      </c>
      <c r="W155" s="8" t="str">
        <f>_xlfn.XLOOKUP(total_table[[#This Row],[Store_ID]],Store_table[Store_ID],Store_table[Store_Name],FALSE)</f>
        <v>Mann-Austin</v>
      </c>
      <c r="X155" s="8" t="str">
        <f>_xlfn.XLOOKUP(total_table[[#This Row],[Store_ID]],Store_table[Store_ID],Store_table[Region],FALSE)</f>
        <v>East</v>
      </c>
      <c r="Y155" s="8" t="str">
        <f>_xlfn.XLOOKUP(total_table[[#This Row],[Store_ID]],Store_table[Store_ID],Store_table[City],FALSE)</f>
        <v>Vasquezborough</v>
      </c>
      <c r="Z155" s="8" t="str">
        <f>_xlfn.XLOOKUP(total_table[[#This Row],[Store_ID]],Store_table[Store_ID],Store_table[Store_Type],FALSE)</f>
        <v>Online</v>
      </c>
    </row>
    <row r="156" spans="1:26" x14ac:dyDescent="0.35">
      <c r="A156" s="2" t="s">
        <v>1958</v>
      </c>
      <c r="B156" s="14">
        <v>45613</v>
      </c>
      <c r="C156" s="2" t="s">
        <v>1241</v>
      </c>
      <c r="D156" s="2" t="s">
        <v>1622</v>
      </c>
      <c r="E156" s="2" t="s">
        <v>1739</v>
      </c>
      <c r="F156" s="11">
        <v>1</v>
      </c>
      <c r="G156" s="8">
        <v>345.06</v>
      </c>
      <c r="H156" s="8">
        <v>0.13</v>
      </c>
      <c r="I156" s="2" t="s">
        <v>1807</v>
      </c>
      <c r="J156" s="8">
        <v>344.93</v>
      </c>
      <c r="K156" s="8" t="str">
        <f>_xlfn.XLOOKUP(total_table[[#This Row],[Customer_ID]],Customer_table[Customer_ID],Customer_table[Name],FALSE)</f>
        <v>Eric Wolfe</v>
      </c>
      <c r="L156" s="11">
        <f>_xlfn.XLOOKUP(total_table[[#This Row],[Customer_ID]],Customer_table[Customer_ID],Customer_table[Age],FALSE)</f>
        <v>18</v>
      </c>
      <c r="M156" s="8" t="str">
        <f>_xlfn.XLOOKUP(total_table[[#This Row],[Customer_ID]],Customer_table[Customer_ID],Customer_table[Gender],FALSE)</f>
        <v>Female</v>
      </c>
      <c r="N156" s="8" t="str">
        <f>_xlfn.XLOOKUP(total_table[[#This Row],[Customer_ID]],Customer_table[Customer_ID],Customer_table[City],FALSE)</f>
        <v>Garciaview</v>
      </c>
      <c r="O156" s="8" t="str">
        <f>_xlfn.XLOOKUP(total_table[[#This Row],[Customer_ID]],Customer_table[Customer_ID],Customer_table[State],FALSE)</f>
        <v>Louisiana</v>
      </c>
      <c r="P156" s="8" t="str">
        <f>_xlfn.XLOOKUP(total_table[[#This Row],[Customer_ID]],Customer_table[Customer_ID],Customer_table[Country],FALSE)</f>
        <v>USA</v>
      </c>
      <c r="Q156" s="8" t="str">
        <f>_xlfn.XLOOKUP(total_table[[#This Row],[Product_ID]],Product_table[Product_ID],Product_table[Product_Name],FALSE)</f>
        <v>Car Dashboard Phone Holder</v>
      </c>
      <c r="R156" s="8" t="str">
        <f>_xlfn.XLOOKUP(total_table[[#This Row],[Product_ID]],Product_table[Product_ID],Product_table[Category],FALSE)</f>
        <v>Electronics</v>
      </c>
      <c r="S156" s="8" t="str">
        <f>_xlfn.XLOOKUP(total_table[[#This Row],[Product_ID]],Product_table[Product_ID],Product_table[Sub_Category],FALSE)</f>
        <v>Accessories</v>
      </c>
      <c r="T156" s="8" t="str">
        <f>_xlfn.XLOOKUP(total_table[[#This Row],[Product_ID]],Product_table[Product_ID],Product_table[Brand],FALSE)</f>
        <v>Byrd, Stewart and Valdez</v>
      </c>
      <c r="U156" s="8">
        <f>_xlfn.XLOOKUP(total_table[[#This Row],[Product_ID]],Product_table[Product_ID],Product_table[Cost],FALSE)</f>
        <v>177.98</v>
      </c>
      <c r="V156" s="11">
        <f>_xlfn.XLOOKUP(total_table[[#This Row],[Product_ID]],Product_table[Product_ID],Product_table[Stock],FALSE)</f>
        <v>103</v>
      </c>
      <c r="W156" s="8" t="str">
        <f>_xlfn.XLOOKUP(total_table[[#This Row],[Store_ID]],Store_table[Store_ID],Store_table[Store_Name],FALSE)</f>
        <v>Black-Horn</v>
      </c>
      <c r="X156" s="8" t="str">
        <f>_xlfn.XLOOKUP(total_table[[#This Row],[Store_ID]],Store_table[Store_ID],Store_table[Region],FALSE)</f>
        <v>South</v>
      </c>
      <c r="Y156" s="8" t="str">
        <f>_xlfn.XLOOKUP(total_table[[#This Row],[Store_ID]],Store_table[Store_ID],Store_table[City],FALSE)</f>
        <v>North Nancyview</v>
      </c>
      <c r="Z156" s="8" t="str">
        <f>_xlfn.XLOOKUP(total_table[[#This Row],[Store_ID]],Store_table[Store_ID],Store_table[Store_Type],FALSE)</f>
        <v>Outlet</v>
      </c>
    </row>
    <row r="157" spans="1:26" x14ac:dyDescent="0.35">
      <c r="A157" s="2" t="s">
        <v>1959</v>
      </c>
      <c r="B157" s="14">
        <v>45745</v>
      </c>
      <c r="C157" s="2" t="s">
        <v>954</v>
      </c>
      <c r="D157" s="2" t="s">
        <v>1712</v>
      </c>
      <c r="E157" s="2" t="s">
        <v>1772</v>
      </c>
      <c r="F157" s="11">
        <v>4</v>
      </c>
      <c r="G157" s="8">
        <v>986.41</v>
      </c>
      <c r="H157" s="8">
        <v>0.22</v>
      </c>
      <c r="I157" s="2" t="s">
        <v>1802</v>
      </c>
      <c r="J157" s="8">
        <v>3945.42</v>
      </c>
      <c r="K157" s="8" t="str">
        <f>_xlfn.XLOOKUP(total_table[[#This Row],[Customer_ID]],Customer_table[Customer_ID],Customer_table[Name],FALSE)</f>
        <v>Brandy Thompson</v>
      </c>
      <c r="L157" s="11">
        <f>_xlfn.XLOOKUP(total_table[[#This Row],[Customer_ID]],Customer_table[Customer_ID],Customer_table[Age],FALSE)</f>
        <v>56</v>
      </c>
      <c r="M157" s="8" t="str">
        <f>_xlfn.XLOOKUP(total_table[[#This Row],[Customer_ID]],Customer_table[Customer_ID],Customer_table[Gender],FALSE)</f>
        <v>Female</v>
      </c>
      <c r="N157" s="8" t="str">
        <f>_xlfn.XLOOKUP(total_table[[#This Row],[Customer_ID]],Customer_table[Customer_ID],Customer_table[City],FALSE)</f>
        <v>West Patriciaview</v>
      </c>
      <c r="O157" s="8" t="str">
        <f>_xlfn.XLOOKUP(total_table[[#This Row],[Customer_ID]],Customer_table[Customer_ID],Customer_table[State],FALSE)</f>
        <v>Alabama</v>
      </c>
      <c r="P157" s="8" t="str">
        <f>_xlfn.XLOOKUP(total_table[[#This Row],[Customer_ID]],Customer_table[Customer_ID],Customer_table[Country],FALSE)</f>
        <v>USA</v>
      </c>
      <c r="Q157" s="8" t="str">
        <f>_xlfn.XLOOKUP(total_table[[#This Row],[Product_ID]],Product_table[Product_ID],Product_table[Product_Name],FALSE)</f>
        <v>USB-C Laptop Charger</v>
      </c>
      <c r="R157" s="8" t="str">
        <f>_xlfn.XLOOKUP(total_table[[#This Row],[Product_ID]],Product_table[Product_ID],Product_table[Category],FALSE)</f>
        <v>Electronics</v>
      </c>
      <c r="S157" s="8" t="str">
        <f>_xlfn.XLOOKUP(total_table[[#This Row],[Product_ID]],Product_table[Product_ID],Product_table[Sub_Category],FALSE)</f>
        <v>Computer</v>
      </c>
      <c r="T157" s="8" t="str">
        <f>_xlfn.XLOOKUP(total_table[[#This Row],[Product_ID]],Product_table[Product_ID],Product_table[Brand],FALSE)</f>
        <v>Martin LLC</v>
      </c>
      <c r="U157" s="8">
        <f>_xlfn.XLOOKUP(total_table[[#This Row],[Product_ID]],Product_table[Product_ID],Product_table[Cost],FALSE)</f>
        <v>377.52</v>
      </c>
      <c r="V157" s="11">
        <f>_xlfn.XLOOKUP(total_table[[#This Row],[Product_ID]],Product_table[Product_ID],Product_table[Stock],FALSE)</f>
        <v>485</v>
      </c>
      <c r="W157" s="8" t="str">
        <f>_xlfn.XLOOKUP(total_table[[#This Row],[Store_ID]],Store_table[Store_ID],Store_table[Store_Name],FALSE)</f>
        <v>Thomas, Bridges and Harris</v>
      </c>
      <c r="X157" s="8" t="str">
        <f>_xlfn.XLOOKUP(total_table[[#This Row],[Store_ID]],Store_table[Store_ID],Store_table[Region],FALSE)</f>
        <v>North</v>
      </c>
      <c r="Y157" s="8" t="str">
        <f>_xlfn.XLOOKUP(total_table[[#This Row],[Store_ID]],Store_table[Store_ID],Store_table[City],FALSE)</f>
        <v>Sabrinatown</v>
      </c>
      <c r="Z157" s="8" t="str">
        <f>_xlfn.XLOOKUP(total_table[[#This Row],[Store_ID]],Store_table[Store_ID],Store_table[Store_Type],FALSE)</f>
        <v>Online</v>
      </c>
    </row>
    <row r="158" spans="1:26" x14ac:dyDescent="0.35">
      <c r="A158" s="2" t="s">
        <v>1960</v>
      </c>
      <c r="B158" s="14">
        <v>45494</v>
      </c>
      <c r="C158" s="2" t="s">
        <v>990</v>
      </c>
      <c r="D158" s="2" t="s">
        <v>1624</v>
      </c>
      <c r="E158" s="2" t="s">
        <v>1730</v>
      </c>
      <c r="F158" s="11">
        <v>2</v>
      </c>
      <c r="G158" s="8">
        <v>921.52</v>
      </c>
      <c r="H158" s="8">
        <v>0</v>
      </c>
      <c r="I158" s="2" t="s">
        <v>1804</v>
      </c>
      <c r="J158" s="8">
        <v>1843.04</v>
      </c>
      <c r="K158" s="8" t="str">
        <f>_xlfn.XLOOKUP(total_table[[#This Row],[Customer_ID]],Customer_table[Customer_ID],Customer_table[Name],FALSE)</f>
        <v>Casey Simpson</v>
      </c>
      <c r="L158" s="11">
        <f>_xlfn.XLOOKUP(total_table[[#This Row],[Customer_ID]],Customer_table[Customer_ID],Customer_table[Age],FALSE)</f>
        <v>54</v>
      </c>
      <c r="M158" s="8" t="str">
        <f>_xlfn.XLOOKUP(total_table[[#This Row],[Customer_ID]],Customer_table[Customer_ID],Customer_table[Gender],FALSE)</f>
        <v>Male</v>
      </c>
      <c r="N158" s="8" t="str">
        <f>_xlfn.XLOOKUP(total_table[[#This Row],[Customer_ID]],Customer_table[Customer_ID],Customer_table[City],FALSE)</f>
        <v>West Mathewside</v>
      </c>
      <c r="O158" s="8" t="str">
        <f>_xlfn.XLOOKUP(total_table[[#This Row],[Customer_ID]],Customer_table[Customer_ID],Customer_table[State],FALSE)</f>
        <v>Mississippi</v>
      </c>
      <c r="P158" s="8" t="str">
        <f>_xlfn.XLOOKUP(total_table[[#This Row],[Customer_ID]],Customer_table[Customer_ID],Customer_table[Country],FALSE)</f>
        <v>USA</v>
      </c>
      <c r="Q158" s="8" t="str">
        <f>_xlfn.XLOOKUP(total_table[[#This Row],[Product_ID]],Product_table[Product_ID],Product_table[Product_Name],FALSE)</f>
        <v>Men's Roll-On Perfume</v>
      </c>
      <c r="R158" s="8" t="str">
        <f>_xlfn.XLOOKUP(total_table[[#This Row],[Product_ID]],Product_table[Product_ID],Product_table[Category],FALSE)</f>
        <v>Beauty</v>
      </c>
      <c r="S158" s="8" t="str">
        <f>_xlfn.XLOOKUP(total_table[[#This Row],[Product_ID]],Product_table[Product_ID],Product_table[Sub_Category],FALSE)</f>
        <v>Fragrance</v>
      </c>
      <c r="T158" s="8" t="str">
        <f>_xlfn.XLOOKUP(total_table[[#This Row],[Product_ID]],Product_table[Product_ID],Product_table[Brand],FALSE)</f>
        <v>Sullivan and Sons</v>
      </c>
      <c r="U158" s="8">
        <f>_xlfn.XLOOKUP(total_table[[#This Row],[Product_ID]],Product_table[Product_ID],Product_table[Cost],FALSE)</f>
        <v>43.29</v>
      </c>
      <c r="V158" s="11">
        <f>_xlfn.XLOOKUP(total_table[[#This Row],[Product_ID]],Product_table[Product_ID],Product_table[Stock],FALSE)</f>
        <v>267</v>
      </c>
      <c r="W158" s="8" t="str">
        <f>_xlfn.XLOOKUP(total_table[[#This Row],[Store_ID]],Store_table[Store_ID],Store_table[Store_Name],FALSE)</f>
        <v>Rivera-Warner</v>
      </c>
      <c r="X158" s="8" t="str">
        <f>_xlfn.XLOOKUP(total_table[[#This Row],[Store_ID]],Store_table[Store_ID],Store_table[Region],FALSE)</f>
        <v>East</v>
      </c>
      <c r="Y158" s="8" t="str">
        <f>_xlfn.XLOOKUP(total_table[[#This Row],[Store_ID]],Store_table[Store_ID],Store_table[City],FALSE)</f>
        <v>Washingtonfurt</v>
      </c>
      <c r="Z158" s="8" t="str">
        <f>_xlfn.XLOOKUP(total_table[[#This Row],[Store_ID]],Store_table[Store_ID],Store_table[Store_Type],FALSE)</f>
        <v>Flagship</v>
      </c>
    </row>
    <row r="159" spans="1:26" x14ac:dyDescent="0.35">
      <c r="A159" s="2" t="s">
        <v>1961</v>
      </c>
      <c r="B159" s="14">
        <v>45883</v>
      </c>
      <c r="C159" s="2" t="s">
        <v>337</v>
      </c>
      <c r="D159" s="2" t="s">
        <v>1636</v>
      </c>
      <c r="E159" s="2" t="s">
        <v>1751</v>
      </c>
      <c r="F159" s="11">
        <v>1</v>
      </c>
      <c r="G159" s="8">
        <v>83.1</v>
      </c>
      <c r="H159" s="8">
        <v>0.04</v>
      </c>
      <c r="I159" s="2" t="s">
        <v>1804</v>
      </c>
      <c r="J159" s="8">
        <v>83.059999999999988</v>
      </c>
      <c r="K159" s="8" t="str">
        <f>_xlfn.XLOOKUP(total_table[[#This Row],[Customer_ID]],Customer_table[Customer_ID],Customer_table[Name],FALSE)</f>
        <v>David Cobb</v>
      </c>
      <c r="L159" s="11">
        <f>_xlfn.XLOOKUP(total_table[[#This Row],[Customer_ID]],Customer_table[Customer_ID],Customer_table[Age],FALSE)</f>
        <v>36</v>
      </c>
      <c r="M159" s="8" t="str">
        <f>_xlfn.XLOOKUP(total_table[[#This Row],[Customer_ID]],Customer_table[Customer_ID],Customer_table[Gender],FALSE)</f>
        <v>Male</v>
      </c>
      <c r="N159" s="8" t="str">
        <f>_xlfn.XLOOKUP(total_table[[#This Row],[Customer_ID]],Customer_table[Customer_ID],Customer_table[City],FALSE)</f>
        <v>Lake Thomas</v>
      </c>
      <c r="O159" s="8" t="str">
        <f>_xlfn.XLOOKUP(total_table[[#This Row],[Customer_ID]],Customer_table[Customer_ID],Customer_table[State],FALSE)</f>
        <v>South Dakota</v>
      </c>
      <c r="P159" s="8" t="str">
        <f>_xlfn.XLOOKUP(total_table[[#This Row],[Customer_ID]],Customer_table[Customer_ID],Customer_table[Country],FALSE)</f>
        <v>USA</v>
      </c>
      <c r="Q159" s="8" t="str">
        <f>_xlfn.XLOOKUP(total_table[[#This Row],[Product_ID]],Product_table[Product_ID],Product_table[Product_Name],FALSE)</f>
        <v>Ceramic Plant Pot</v>
      </c>
      <c r="R159" s="8" t="str">
        <f>_xlfn.XLOOKUP(total_table[[#This Row],[Product_ID]],Product_table[Product_ID],Product_table[Category],FALSE)</f>
        <v>Home</v>
      </c>
      <c r="S159" s="8" t="str">
        <f>_xlfn.XLOOKUP(total_table[[#This Row],[Product_ID]],Product_table[Product_ID],Product_table[Sub_Category],FALSE)</f>
        <v>Decor</v>
      </c>
      <c r="T159" s="8" t="str">
        <f>_xlfn.XLOOKUP(total_table[[#This Row],[Product_ID]],Product_table[Product_ID],Product_table[Brand],FALSE)</f>
        <v>Hatfield, Baird and Torres</v>
      </c>
      <c r="U159" s="8">
        <f>_xlfn.XLOOKUP(total_table[[#This Row],[Product_ID]],Product_table[Product_ID],Product_table[Cost],FALSE)</f>
        <v>81.75</v>
      </c>
      <c r="V159" s="11">
        <f>_xlfn.XLOOKUP(total_table[[#This Row],[Product_ID]],Product_table[Product_ID],Product_table[Stock],FALSE)</f>
        <v>273.49484536082474</v>
      </c>
      <c r="W159" s="8" t="str">
        <f>_xlfn.XLOOKUP(total_table[[#This Row],[Store_ID]],Store_table[Store_ID],Store_table[Store_Name],FALSE)</f>
        <v>Gray Ltd</v>
      </c>
      <c r="X159" s="8" t="str">
        <f>_xlfn.XLOOKUP(total_table[[#This Row],[Store_ID]],Store_table[Store_ID],Store_table[Region],FALSE)</f>
        <v>North</v>
      </c>
      <c r="Y159" s="8" t="str">
        <f>_xlfn.XLOOKUP(total_table[[#This Row],[Store_ID]],Store_table[Store_ID],Store_table[City],FALSE)</f>
        <v>New Michaelchester</v>
      </c>
      <c r="Z159" s="8" t="str">
        <f>_xlfn.XLOOKUP(total_table[[#This Row],[Store_ID]],Store_table[Store_ID],Store_table[Store_Type],FALSE)</f>
        <v>Outlet</v>
      </c>
    </row>
    <row r="160" spans="1:26" x14ac:dyDescent="0.35">
      <c r="A160" s="2" t="s">
        <v>1962</v>
      </c>
      <c r="B160" s="14">
        <v>45601</v>
      </c>
      <c r="C160" s="2" t="s">
        <v>1136</v>
      </c>
      <c r="D160" s="2" t="s">
        <v>1582</v>
      </c>
      <c r="E160" s="2" t="s">
        <v>1770</v>
      </c>
      <c r="F160" s="11">
        <v>2</v>
      </c>
      <c r="G160" s="8">
        <v>60.98</v>
      </c>
      <c r="H160" s="8">
        <v>0.23</v>
      </c>
      <c r="I160" s="2" t="s">
        <v>1804</v>
      </c>
      <c r="J160" s="8">
        <v>121.72999999999999</v>
      </c>
      <c r="K160" s="8" t="str">
        <f>_xlfn.XLOOKUP(total_table[[#This Row],[Customer_ID]],Customer_table[Customer_ID],Customer_table[Name],FALSE)</f>
        <v>Gregory Allen</v>
      </c>
      <c r="L160" s="11">
        <f>_xlfn.XLOOKUP(total_table[[#This Row],[Customer_ID]],Customer_table[Customer_ID],Customer_table[Age],FALSE)</f>
        <v>20</v>
      </c>
      <c r="M160" s="8" t="str">
        <f>_xlfn.XLOOKUP(total_table[[#This Row],[Customer_ID]],Customer_table[Customer_ID],Customer_table[Gender],FALSE)</f>
        <v>Female</v>
      </c>
      <c r="N160" s="8" t="str">
        <f>_xlfn.XLOOKUP(total_table[[#This Row],[Customer_ID]],Customer_table[Customer_ID],Customer_table[City],FALSE)</f>
        <v>West Bruce</v>
      </c>
      <c r="O160" s="8" t="str">
        <f>_xlfn.XLOOKUP(total_table[[#This Row],[Customer_ID]],Customer_table[Customer_ID],Customer_table[State],FALSE)</f>
        <v>Vermont</v>
      </c>
      <c r="P160" s="8" t="str">
        <f>_xlfn.XLOOKUP(total_table[[#This Row],[Customer_ID]],Customer_table[Customer_ID],Customer_table[Country],FALSE)</f>
        <v>USA</v>
      </c>
      <c r="Q160" s="8" t="str">
        <f>_xlfn.XLOOKUP(total_table[[#This Row],[Product_ID]],Product_table[Product_ID],Product_table[Product_Name],FALSE)</f>
        <v>Sports Stopwatch Timer</v>
      </c>
      <c r="R160" s="8" t="str">
        <f>_xlfn.XLOOKUP(total_table[[#This Row],[Product_ID]],Product_table[Product_ID],Product_table[Category],FALSE)</f>
        <v>Sports</v>
      </c>
      <c r="S160" s="8" t="str">
        <f>_xlfn.XLOOKUP(total_table[[#This Row],[Product_ID]],Product_table[Product_ID],Product_table[Sub_Category],FALSE)</f>
        <v>Accessories</v>
      </c>
      <c r="T160" s="8" t="str">
        <f>_xlfn.XLOOKUP(total_table[[#This Row],[Product_ID]],Product_table[Product_ID],Product_table[Brand],FALSE)</f>
        <v>Burns-Hansen</v>
      </c>
      <c r="U160" s="8">
        <f>_xlfn.XLOOKUP(total_table[[#This Row],[Product_ID]],Product_table[Product_ID],Product_table[Cost],FALSE)</f>
        <v>38.76</v>
      </c>
      <c r="V160" s="11">
        <f>_xlfn.XLOOKUP(total_table[[#This Row],[Product_ID]],Product_table[Product_ID],Product_table[Stock],FALSE)</f>
        <v>137</v>
      </c>
      <c r="W160" s="8" t="str">
        <f>_xlfn.XLOOKUP(total_table[[#This Row],[Store_ID]],Store_table[Store_ID],Store_table[Store_Name],FALSE)</f>
        <v>Aguirre-Keller</v>
      </c>
      <c r="X160" s="8" t="str">
        <f>_xlfn.XLOOKUP(total_table[[#This Row],[Store_ID]],Store_table[Store_ID],Store_table[Region],FALSE)</f>
        <v>South</v>
      </c>
      <c r="Y160" s="8" t="str">
        <f>_xlfn.XLOOKUP(total_table[[#This Row],[Store_ID]],Store_table[Store_ID],Store_table[City],FALSE)</f>
        <v>Lake Michael</v>
      </c>
      <c r="Z160" s="8" t="str">
        <f>_xlfn.XLOOKUP(total_table[[#This Row],[Store_ID]],Store_table[Store_ID],Store_table[Store_Type],FALSE)</f>
        <v>Online</v>
      </c>
    </row>
    <row r="161" spans="1:26" x14ac:dyDescent="0.35">
      <c r="A161" s="2" t="s">
        <v>1963</v>
      </c>
      <c r="B161" s="14">
        <v>45454</v>
      </c>
      <c r="C161" s="2" t="s">
        <v>1211</v>
      </c>
      <c r="D161" s="2" t="s">
        <v>1704</v>
      </c>
      <c r="E161" s="2" t="s">
        <v>1782</v>
      </c>
      <c r="F161" s="11">
        <v>2</v>
      </c>
      <c r="G161" s="8">
        <v>122.23</v>
      </c>
      <c r="H161" s="8">
        <v>0.21</v>
      </c>
      <c r="I161" s="2" t="s">
        <v>1807</v>
      </c>
      <c r="J161" s="8">
        <v>244.25</v>
      </c>
      <c r="K161" s="8" t="str">
        <f>_xlfn.XLOOKUP(total_table[[#This Row],[Customer_ID]],Customer_table[Customer_ID],Customer_table[Name],FALSE)</f>
        <v>Alejandro Evans</v>
      </c>
      <c r="L161" s="11">
        <f>_xlfn.XLOOKUP(total_table[[#This Row],[Customer_ID]],Customer_table[Customer_ID],Customer_table[Age],FALSE)</f>
        <v>43</v>
      </c>
      <c r="M161" s="8" t="str">
        <f>_xlfn.XLOOKUP(total_table[[#This Row],[Customer_ID]],Customer_table[Customer_ID],Customer_table[Gender],FALSE)</f>
        <v>Female</v>
      </c>
      <c r="N161" s="8" t="str">
        <f>_xlfn.XLOOKUP(total_table[[#This Row],[Customer_ID]],Customer_table[Customer_ID],Customer_table[City],FALSE)</f>
        <v>Cannonberg</v>
      </c>
      <c r="O161" s="8" t="str">
        <f>_xlfn.XLOOKUP(total_table[[#This Row],[Customer_ID]],Customer_table[Customer_ID],Customer_table[State],FALSE)</f>
        <v>Connecticut</v>
      </c>
      <c r="P161" s="8" t="str">
        <f>_xlfn.XLOOKUP(total_table[[#This Row],[Customer_ID]],Customer_table[Customer_ID],Customer_table[Country],FALSE)</f>
        <v>USA</v>
      </c>
      <c r="Q161" s="8" t="str">
        <f>_xlfn.XLOOKUP(total_table[[#This Row],[Product_ID]],Product_table[Product_ID],Product_table[Product_Name],FALSE)</f>
        <v>Face Foundation Kit</v>
      </c>
      <c r="R161" s="8" t="str">
        <f>_xlfn.XLOOKUP(total_table[[#This Row],[Product_ID]],Product_table[Product_ID],Product_table[Category],FALSE)</f>
        <v>Beauty</v>
      </c>
      <c r="S161" s="8" t="str">
        <f>_xlfn.XLOOKUP(total_table[[#This Row],[Product_ID]],Product_table[Product_ID],Product_table[Sub_Category],FALSE)</f>
        <v>Makeup</v>
      </c>
      <c r="T161" s="8" t="str">
        <f>_xlfn.XLOOKUP(total_table[[#This Row],[Product_ID]],Product_table[Product_ID],Product_table[Brand],FALSE)</f>
        <v>Taylor-Elliott</v>
      </c>
      <c r="U161" s="8">
        <f>_xlfn.XLOOKUP(total_table[[#This Row],[Product_ID]],Product_table[Product_ID],Product_table[Cost],FALSE)</f>
        <v>183.04</v>
      </c>
      <c r="V161" s="11">
        <f>_xlfn.XLOOKUP(total_table[[#This Row],[Product_ID]],Product_table[Product_ID],Product_table[Stock],FALSE)</f>
        <v>457</v>
      </c>
      <c r="W161" s="8" t="str">
        <f>_xlfn.XLOOKUP(total_table[[#This Row],[Store_ID]],Store_table[Store_ID],Store_table[Store_Name],FALSE)</f>
        <v>Frederick-Wright</v>
      </c>
      <c r="X161" s="8" t="str">
        <f>_xlfn.XLOOKUP(total_table[[#This Row],[Store_ID]],Store_table[Store_ID],Store_table[Region],FALSE)</f>
        <v>West</v>
      </c>
      <c r="Y161" s="8" t="str">
        <f>_xlfn.XLOOKUP(total_table[[#This Row],[Store_ID]],Store_table[Store_ID],Store_table[City],FALSE)</f>
        <v>New Jimmymouth</v>
      </c>
      <c r="Z161" s="8" t="str">
        <f>_xlfn.XLOOKUP(total_table[[#This Row],[Store_ID]],Store_table[Store_ID],Store_table[Store_Type],FALSE)</f>
        <v>Flagship</v>
      </c>
    </row>
    <row r="162" spans="1:26" x14ac:dyDescent="0.35">
      <c r="A162" s="2" t="s">
        <v>1964</v>
      </c>
      <c r="B162" s="14">
        <v>45918</v>
      </c>
      <c r="C162" s="2" t="s">
        <v>84</v>
      </c>
      <c r="D162" s="2" t="s">
        <v>1666</v>
      </c>
      <c r="E162" s="2" t="s">
        <v>1788</v>
      </c>
      <c r="F162" s="11">
        <v>2</v>
      </c>
      <c r="G162" s="8">
        <v>623.38</v>
      </c>
      <c r="H162" s="8">
        <v>0.13</v>
      </c>
      <c r="I162" s="2" t="s">
        <v>1802</v>
      </c>
      <c r="J162" s="8">
        <v>1246.6299999999999</v>
      </c>
      <c r="K162" s="8" t="str">
        <f>_xlfn.XLOOKUP(total_table[[#This Row],[Customer_ID]],Customer_table[Customer_ID],Customer_table[Name],FALSE)</f>
        <v>Bridget Allen</v>
      </c>
      <c r="L162" s="11">
        <f>_xlfn.XLOOKUP(total_table[[#This Row],[Customer_ID]],Customer_table[Customer_ID],Customer_table[Age],FALSE)</f>
        <v>59</v>
      </c>
      <c r="M162" s="8" t="str">
        <f>_xlfn.XLOOKUP(total_table[[#This Row],[Customer_ID]],Customer_table[Customer_ID],Customer_table[Gender],FALSE)</f>
        <v>Male</v>
      </c>
      <c r="N162" s="8" t="str">
        <f>_xlfn.XLOOKUP(total_table[[#This Row],[Customer_ID]],Customer_table[Customer_ID],Customer_table[City],FALSE)</f>
        <v>Lake Shaneburgh</v>
      </c>
      <c r="O162" s="8" t="str">
        <f>_xlfn.XLOOKUP(total_table[[#This Row],[Customer_ID]],Customer_table[Customer_ID],Customer_table[State],FALSE)</f>
        <v>Delaware</v>
      </c>
      <c r="P162" s="8" t="str">
        <f>_xlfn.XLOOKUP(total_table[[#This Row],[Customer_ID]],Customer_table[Customer_ID],Customer_table[Country],FALSE)</f>
        <v>USA</v>
      </c>
      <c r="Q162" s="8" t="str">
        <f>_xlfn.XLOOKUP(total_table[[#This Row],[Product_ID]],Product_table[Product_ID],Product_table[Product_Name],FALSE)</f>
        <v>Kitchen Storage Rack</v>
      </c>
      <c r="R162" s="8" t="str">
        <f>_xlfn.XLOOKUP(total_table[[#This Row],[Product_ID]],Product_table[Product_ID],Product_table[Category],FALSE)</f>
        <v>Home</v>
      </c>
      <c r="S162" s="8" t="str">
        <f>_xlfn.XLOOKUP(total_table[[#This Row],[Product_ID]],Product_table[Product_ID],Product_table[Sub_Category],FALSE)</f>
        <v>Storage</v>
      </c>
      <c r="T162" s="8" t="str">
        <f>_xlfn.XLOOKUP(total_table[[#This Row],[Product_ID]],Product_table[Product_ID],Product_table[Brand],FALSE)</f>
        <v>Duran Group</v>
      </c>
      <c r="U162" s="8">
        <f>_xlfn.XLOOKUP(total_table[[#This Row],[Product_ID]],Product_table[Product_ID],Product_table[Cost],FALSE)</f>
        <v>138.05000000000001</v>
      </c>
      <c r="V162" s="11">
        <f>_xlfn.XLOOKUP(total_table[[#This Row],[Product_ID]],Product_table[Product_ID],Product_table[Stock],FALSE)</f>
        <v>89</v>
      </c>
      <c r="W162" s="8" t="str">
        <f>_xlfn.XLOOKUP(total_table[[#This Row],[Store_ID]],Store_table[Store_ID],Store_table[Store_Name],FALSE)</f>
        <v>Guerrero-Schmitt</v>
      </c>
      <c r="X162" s="8" t="str">
        <f>_xlfn.XLOOKUP(total_table[[#This Row],[Store_ID]],Store_table[Store_ID],Store_table[Region],FALSE)</f>
        <v>East</v>
      </c>
      <c r="Y162" s="8" t="str">
        <f>_xlfn.XLOOKUP(total_table[[#This Row],[Store_ID]],Store_table[Store_ID],Store_table[City],FALSE)</f>
        <v>East Stevechester</v>
      </c>
      <c r="Z162" s="8" t="str">
        <f>_xlfn.XLOOKUP(total_table[[#This Row],[Store_ID]],Store_table[Store_ID],Store_table[Store_Type],FALSE)</f>
        <v>Flagship</v>
      </c>
    </row>
    <row r="163" spans="1:26" x14ac:dyDescent="0.35">
      <c r="A163" s="2" t="s">
        <v>1965</v>
      </c>
      <c r="B163" s="14">
        <v>45729</v>
      </c>
      <c r="C163" s="2" t="s">
        <v>210</v>
      </c>
      <c r="D163" s="2" t="s">
        <v>1666</v>
      </c>
      <c r="E163" s="2" t="s">
        <v>1730</v>
      </c>
      <c r="F163" s="11">
        <v>1</v>
      </c>
      <c r="G163" s="8">
        <v>479.58</v>
      </c>
      <c r="H163" s="8">
        <v>0.05</v>
      </c>
      <c r="I163" s="2" t="s">
        <v>1804</v>
      </c>
      <c r="J163" s="8">
        <v>479.53</v>
      </c>
      <c r="K163" s="8" t="str">
        <f>_xlfn.XLOOKUP(total_table[[#This Row],[Customer_ID]],Customer_table[Customer_ID],Customer_table[Name],FALSE)</f>
        <v>Cheryl Copeland</v>
      </c>
      <c r="L163" s="11">
        <f>_xlfn.XLOOKUP(total_table[[#This Row],[Customer_ID]],Customer_table[Customer_ID],Customer_table[Age],FALSE)</f>
        <v>51</v>
      </c>
      <c r="M163" s="8" t="str">
        <f>_xlfn.XLOOKUP(total_table[[#This Row],[Customer_ID]],Customer_table[Customer_ID],Customer_table[Gender],FALSE)</f>
        <v>Male</v>
      </c>
      <c r="N163" s="8" t="str">
        <f>_xlfn.XLOOKUP(total_table[[#This Row],[Customer_ID]],Customer_table[Customer_ID],Customer_table[City],FALSE)</f>
        <v>Snowmouth</v>
      </c>
      <c r="O163" s="8" t="str">
        <f>_xlfn.XLOOKUP(total_table[[#This Row],[Customer_ID]],Customer_table[Customer_ID],Customer_table[State],FALSE)</f>
        <v>Maryland</v>
      </c>
      <c r="P163" s="8" t="str">
        <f>_xlfn.XLOOKUP(total_table[[#This Row],[Customer_ID]],Customer_table[Customer_ID],Customer_table[Country],FALSE)</f>
        <v>USA</v>
      </c>
      <c r="Q163" s="8" t="str">
        <f>_xlfn.XLOOKUP(total_table[[#This Row],[Product_ID]],Product_table[Product_ID],Product_table[Product_Name],FALSE)</f>
        <v>Kitchen Storage Rack</v>
      </c>
      <c r="R163" s="8" t="str">
        <f>_xlfn.XLOOKUP(total_table[[#This Row],[Product_ID]],Product_table[Product_ID],Product_table[Category],FALSE)</f>
        <v>Home</v>
      </c>
      <c r="S163" s="8" t="str">
        <f>_xlfn.XLOOKUP(total_table[[#This Row],[Product_ID]],Product_table[Product_ID],Product_table[Sub_Category],FALSE)</f>
        <v>Storage</v>
      </c>
      <c r="T163" s="8" t="str">
        <f>_xlfn.XLOOKUP(total_table[[#This Row],[Product_ID]],Product_table[Product_ID],Product_table[Brand],FALSE)</f>
        <v>Duran Group</v>
      </c>
      <c r="U163" s="8">
        <f>_xlfn.XLOOKUP(total_table[[#This Row],[Product_ID]],Product_table[Product_ID],Product_table[Cost],FALSE)</f>
        <v>138.05000000000001</v>
      </c>
      <c r="V163" s="11">
        <f>_xlfn.XLOOKUP(total_table[[#This Row],[Product_ID]],Product_table[Product_ID],Product_table[Stock],FALSE)</f>
        <v>89</v>
      </c>
      <c r="W163" s="8" t="str">
        <f>_xlfn.XLOOKUP(total_table[[#This Row],[Store_ID]],Store_table[Store_ID],Store_table[Store_Name],FALSE)</f>
        <v>Rivera-Warner</v>
      </c>
      <c r="X163" s="8" t="str">
        <f>_xlfn.XLOOKUP(total_table[[#This Row],[Store_ID]],Store_table[Store_ID],Store_table[Region],FALSE)</f>
        <v>East</v>
      </c>
      <c r="Y163" s="8" t="str">
        <f>_xlfn.XLOOKUP(total_table[[#This Row],[Store_ID]],Store_table[Store_ID],Store_table[City],FALSE)</f>
        <v>Washingtonfurt</v>
      </c>
      <c r="Z163" s="8" t="str">
        <f>_xlfn.XLOOKUP(total_table[[#This Row],[Store_ID]],Store_table[Store_ID],Store_table[Store_Type],FALSE)</f>
        <v>Flagship</v>
      </c>
    </row>
    <row r="164" spans="1:26" x14ac:dyDescent="0.35">
      <c r="A164" s="2" t="s">
        <v>1966</v>
      </c>
      <c r="B164" s="14">
        <v>45276</v>
      </c>
      <c r="C164" s="2" t="s">
        <v>928</v>
      </c>
      <c r="D164" s="2" t="s">
        <v>1672</v>
      </c>
      <c r="E164" s="2" t="s">
        <v>1754</v>
      </c>
      <c r="F164" s="11">
        <v>3</v>
      </c>
      <c r="G164" s="8">
        <v>369.32</v>
      </c>
      <c r="H164" s="8">
        <v>0.14000000000000001</v>
      </c>
      <c r="I164" s="2" t="s">
        <v>1804</v>
      </c>
      <c r="J164" s="8">
        <v>1107.82</v>
      </c>
      <c r="K164" s="8" t="str">
        <f>_xlfn.XLOOKUP(total_table[[#This Row],[Customer_ID]],Customer_table[Customer_ID],Customer_table[Name],FALSE)</f>
        <v>Tracy Stephens</v>
      </c>
      <c r="L164" s="11">
        <f>_xlfn.XLOOKUP(total_table[[#This Row],[Customer_ID]],Customer_table[Customer_ID],Customer_table[Age],FALSE)</f>
        <v>64</v>
      </c>
      <c r="M164" s="8" t="str">
        <f>_xlfn.XLOOKUP(total_table[[#This Row],[Customer_ID]],Customer_table[Customer_ID],Customer_table[Gender],FALSE)</f>
        <v>Male</v>
      </c>
      <c r="N164" s="8" t="str">
        <f>_xlfn.XLOOKUP(total_table[[#This Row],[Customer_ID]],Customer_table[Customer_ID],Customer_table[City],FALSE)</f>
        <v>New Joshuatown</v>
      </c>
      <c r="O164" s="8" t="str">
        <f>_xlfn.XLOOKUP(total_table[[#This Row],[Customer_ID]],Customer_table[Customer_ID],Customer_table[State],FALSE)</f>
        <v>Maine</v>
      </c>
      <c r="P164" s="8" t="str">
        <f>_xlfn.XLOOKUP(total_table[[#This Row],[Customer_ID]],Customer_table[Customer_ID],Customer_table[Country],FALSE)</f>
        <v>USA</v>
      </c>
      <c r="Q164" s="8" t="str">
        <f>_xlfn.XLOOKUP(total_table[[#This Row],[Product_ID]],Product_table[Product_ID],Product_table[Product_Name],FALSE)</f>
        <v>Shin Guards – Adult</v>
      </c>
      <c r="R164" s="8" t="str">
        <f>_xlfn.XLOOKUP(total_table[[#This Row],[Product_ID]],Product_table[Product_ID],Product_table[Category],FALSE)</f>
        <v>Sports</v>
      </c>
      <c r="S164" s="8" t="str">
        <f>_xlfn.XLOOKUP(total_table[[#This Row],[Product_ID]],Product_table[Product_ID],Product_table[Sub_Category],FALSE)</f>
        <v>Team Sports</v>
      </c>
      <c r="T164" s="8" t="str">
        <f>_xlfn.XLOOKUP(total_table[[#This Row],[Product_ID]],Product_table[Product_ID],Product_table[Brand],FALSE)</f>
        <v>French Ltd</v>
      </c>
      <c r="U164" s="8">
        <f>_xlfn.XLOOKUP(total_table[[#This Row],[Product_ID]],Product_table[Product_ID],Product_table[Cost],FALSE)</f>
        <v>107.06</v>
      </c>
      <c r="V164" s="11">
        <f>_xlfn.XLOOKUP(total_table[[#This Row],[Product_ID]],Product_table[Product_ID],Product_table[Stock],FALSE)</f>
        <v>359</v>
      </c>
      <c r="W164" s="8" t="str">
        <f>_xlfn.XLOOKUP(total_table[[#This Row],[Store_ID]],Store_table[Store_ID],Store_table[Store_Name],FALSE)</f>
        <v>Benson-Elliott</v>
      </c>
      <c r="X164" s="8" t="str">
        <f>_xlfn.XLOOKUP(total_table[[#This Row],[Store_ID]],Store_table[Store_ID],Store_table[Region],FALSE)</f>
        <v>East</v>
      </c>
      <c r="Y164" s="8" t="str">
        <f>_xlfn.XLOOKUP(total_table[[#This Row],[Store_ID]],Store_table[Store_ID],Store_table[City],FALSE)</f>
        <v>Port Josephberg</v>
      </c>
      <c r="Z164" s="8" t="str">
        <f>_xlfn.XLOOKUP(total_table[[#This Row],[Store_ID]],Store_table[Store_ID],Store_table[Store_Type],FALSE)</f>
        <v>Online</v>
      </c>
    </row>
    <row r="165" spans="1:26" x14ac:dyDescent="0.35">
      <c r="A165" s="2" t="s">
        <v>1967</v>
      </c>
      <c r="B165" s="14">
        <v>45851</v>
      </c>
      <c r="C165" s="2" t="s">
        <v>270</v>
      </c>
      <c r="D165" s="2" t="s">
        <v>1590</v>
      </c>
      <c r="E165" s="2" t="s">
        <v>1735</v>
      </c>
      <c r="F165" s="11">
        <v>1</v>
      </c>
      <c r="G165" s="8">
        <v>488.31</v>
      </c>
      <c r="H165" s="8">
        <v>0.03</v>
      </c>
      <c r="I165" s="2" t="s">
        <v>1804</v>
      </c>
      <c r="J165" s="8">
        <v>488.28000000000003</v>
      </c>
      <c r="K165" s="8" t="str">
        <f>_xlfn.XLOOKUP(total_table[[#This Row],[Customer_ID]],Customer_table[Customer_ID],Customer_table[Name],FALSE)</f>
        <v>Nathan Campbell</v>
      </c>
      <c r="L165" s="11">
        <f>_xlfn.XLOOKUP(total_table[[#This Row],[Customer_ID]],Customer_table[Customer_ID],Customer_table[Age],FALSE)</f>
        <v>37</v>
      </c>
      <c r="M165" s="8" t="str">
        <f>_xlfn.XLOOKUP(total_table[[#This Row],[Customer_ID]],Customer_table[Customer_ID],Customer_table[Gender],FALSE)</f>
        <v>Male</v>
      </c>
      <c r="N165" s="8" t="str">
        <f>_xlfn.XLOOKUP(total_table[[#This Row],[Customer_ID]],Customer_table[Customer_ID],Customer_table[City],FALSE)</f>
        <v>Rodrigueztown</v>
      </c>
      <c r="O165" s="8" t="str">
        <f>_xlfn.XLOOKUP(total_table[[#This Row],[Customer_ID]],Customer_table[Customer_ID],Customer_table[State],FALSE)</f>
        <v>Oklahoma</v>
      </c>
      <c r="P165" s="8" t="str">
        <f>_xlfn.XLOOKUP(total_table[[#This Row],[Customer_ID]],Customer_table[Customer_ID],Customer_table[Country],FALSE)</f>
        <v>USA</v>
      </c>
      <c r="Q165" s="8" t="str">
        <f>_xlfn.XLOOKUP(total_table[[#This Row],[Product_ID]],Product_table[Product_ID],Product_table[Product_Name],FALSE)</f>
        <v>Vitamin C Face Serum</v>
      </c>
      <c r="R165" s="8" t="str">
        <f>_xlfn.XLOOKUP(total_table[[#This Row],[Product_ID]],Product_table[Product_ID],Product_table[Category],FALSE)</f>
        <v>Beauty</v>
      </c>
      <c r="S165" s="8" t="str">
        <f>_xlfn.XLOOKUP(total_table[[#This Row],[Product_ID]],Product_table[Product_ID],Product_table[Sub_Category],FALSE)</f>
        <v>Skincare</v>
      </c>
      <c r="T165" s="8" t="str">
        <f>_xlfn.XLOOKUP(total_table[[#This Row],[Product_ID]],Product_table[Product_ID],Product_table[Brand],FALSE)</f>
        <v>Griffin Ltd</v>
      </c>
      <c r="U165" s="8">
        <f>_xlfn.XLOOKUP(total_table[[#This Row],[Product_ID]],Product_table[Product_ID],Product_table[Cost],FALSE)</f>
        <v>283.83</v>
      </c>
      <c r="V165" s="11">
        <f>_xlfn.XLOOKUP(total_table[[#This Row],[Product_ID]],Product_table[Product_ID],Product_table[Stock],FALSE)</f>
        <v>244</v>
      </c>
      <c r="W165" s="8" t="str">
        <f>_xlfn.XLOOKUP(total_table[[#This Row],[Store_ID]],Store_table[Store_ID],Store_table[Store_Name],FALSE)</f>
        <v>Martinez, Adkins and Johnson</v>
      </c>
      <c r="X165" s="8" t="str">
        <f>_xlfn.XLOOKUP(total_table[[#This Row],[Store_ID]],Store_table[Store_ID],Store_table[Region],FALSE)</f>
        <v>North</v>
      </c>
      <c r="Y165" s="8" t="str">
        <f>_xlfn.XLOOKUP(total_table[[#This Row],[Store_ID]],Store_table[Store_ID],Store_table[City],FALSE)</f>
        <v>Danielmouth</v>
      </c>
      <c r="Z165" s="8" t="str">
        <f>_xlfn.XLOOKUP(total_table[[#This Row],[Store_ID]],Store_table[Store_ID],Store_table[Store_Type],FALSE)</f>
        <v>Flagship</v>
      </c>
    </row>
    <row r="166" spans="1:26" x14ac:dyDescent="0.35">
      <c r="A166" s="2" t="s">
        <v>1968</v>
      </c>
      <c r="B166" s="14">
        <v>45418</v>
      </c>
      <c r="C166" s="2" t="s">
        <v>865</v>
      </c>
      <c r="D166" s="2" t="s">
        <v>1634</v>
      </c>
      <c r="E166" s="2" t="s">
        <v>1772</v>
      </c>
      <c r="F166" s="11">
        <v>4</v>
      </c>
      <c r="G166" s="8">
        <v>164.04</v>
      </c>
      <c r="H166" s="8">
        <v>0.26</v>
      </c>
      <c r="I166" s="2" t="s">
        <v>1802</v>
      </c>
      <c r="J166" s="8">
        <v>655.9</v>
      </c>
      <c r="K166" s="8" t="str">
        <f>_xlfn.XLOOKUP(total_table[[#This Row],[Customer_ID]],Customer_table[Customer_ID],Customer_table[Name],FALSE)</f>
        <v>Arthur Warren</v>
      </c>
      <c r="L166" s="11">
        <f>_xlfn.XLOOKUP(total_table[[#This Row],[Customer_ID]],Customer_table[Customer_ID],Customer_table[Age],FALSE)</f>
        <v>38</v>
      </c>
      <c r="M166" s="8" t="str">
        <f>_xlfn.XLOOKUP(total_table[[#This Row],[Customer_ID]],Customer_table[Customer_ID],Customer_table[Gender],FALSE)</f>
        <v>Male</v>
      </c>
      <c r="N166" s="8" t="str">
        <f>_xlfn.XLOOKUP(total_table[[#This Row],[Customer_ID]],Customer_table[Customer_ID],Customer_table[City],FALSE)</f>
        <v>Ericshire</v>
      </c>
      <c r="O166" s="8" t="str">
        <f>_xlfn.XLOOKUP(total_table[[#This Row],[Customer_ID]],Customer_table[Customer_ID],Customer_table[State],FALSE)</f>
        <v>Nevada</v>
      </c>
      <c r="P166" s="8" t="str">
        <f>_xlfn.XLOOKUP(total_table[[#This Row],[Customer_ID]],Customer_table[Customer_ID],Customer_table[Country],FALSE)</f>
        <v>USA</v>
      </c>
      <c r="Q166" s="8" t="str">
        <f>_xlfn.XLOOKUP(total_table[[#This Row],[Product_ID]],Product_table[Product_ID],Product_table[Product_Name],FALSE)</f>
        <v>Sports Stopwatch Pro</v>
      </c>
      <c r="R166" s="8" t="str">
        <f>_xlfn.XLOOKUP(total_table[[#This Row],[Product_ID]],Product_table[Product_ID],Product_table[Category],FALSE)</f>
        <v>Sports</v>
      </c>
      <c r="S166" s="8" t="str">
        <f>_xlfn.XLOOKUP(total_table[[#This Row],[Product_ID]],Product_table[Product_ID],Product_table[Sub_Category],FALSE)</f>
        <v>Accessories</v>
      </c>
      <c r="T166" s="8" t="str">
        <f>_xlfn.XLOOKUP(total_table[[#This Row],[Product_ID]],Product_table[Product_ID],Product_table[Brand],FALSE)</f>
        <v>Thompson-French</v>
      </c>
      <c r="U166" s="8">
        <f>_xlfn.XLOOKUP(total_table[[#This Row],[Product_ID]],Product_table[Product_ID],Product_table[Cost],FALSE)</f>
        <v>434.84</v>
      </c>
      <c r="V166" s="11">
        <f>_xlfn.XLOOKUP(total_table[[#This Row],[Product_ID]],Product_table[Product_ID],Product_table[Stock],FALSE)</f>
        <v>185</v>
      </c>
      <c r="W166" s="8" t="str">
        <f>_xlfn.XLOOKUP(total_table[[#This Row],[Store_ID]],Store_table[Store_ID],Store_table[Store_Name],FALSE)</f>
        <v>Thomas, Bridges and Harris</v>
      </c>
      <c r="X166" s="8" t="str">
        <f>_xlfn.XLOOKUP(total_table[[#This Row],[Store_ID]],Store_table[Store_ID],Store_table[Region],FALSE)</f>
        <v>North</v>
      </c>
      <c r="Y166" s="8" t="str">
        <f>_xlfn.XLOOKUP(total_table[[#This Row],[Store_ID]],Store_table[Store_ID],Store_table[City],FALSE)</f>
        <v>Sabrinatown</v>
      </c>
      <c r="Z166" s="8" t="str">
        <f>_xlfn.XLOOKUP(total_table[[#This Row],[Store_ID]],Store_table[Store_ID],Store_table[Store_Type],FALSE)</f>
        <v>Online</v>
      </c>
    </row>
    <row r="167" spans="1:26" x14ac:dyDescent="0.35">
      <c r="A167" s="2" t="s">
        <v>1969</v>
      </c>
      <c r="B167" s="14">
        <v>45508</v>
      </c>
      <c r="C167" s="2" t="s">
        <v>260</v>
      </c>
      <c r="D167" s="2" t="s">
        <v>1546</v>
      </c>
      <c r="E167" s="2" t="s">
        <v>1785</v>
      </c>
      <c r="F167" s="11">
        <v>3</v>
      </c>
      <c r="G167" s="8">
        <v>707.95</v>
      </c>
      <c r="H167" s="8">
        <v>0.18</v>
      </c>
      <c r="I167" s="2" t="s">
        <v>1804</v>
      </c>
      <c r="J167" s="8">
        <v>2123.6700000000005</v>
      </c>
      <c r="K167" s="8" t="str">
        <f>_xlfn.XLOOKUP(total_table[[#This Row],[Customer_ID]],Customer_table[Customer_ID],Customer_table[Name],FALSE)</f>
        <v>Christopher Brown</v>
      </c>
      <c r="L167" s="11">
        <f>_xlfn.XLOOKUP(total_table[[#This Row],[Customer_ID]],Customer_table[Customer_ID],Customer_table[Age],FALSE)</f>
        <v>56</v>
      </c>
      <c r="M167" s="8" t="str">
        <f>_xlfn.XLOOKUP(total_table[[#This Row],[Customer_ID]],Customer_table[Customer_ID],Customer_table[Gender],FALSE)</f>
        <v>Female</v>
      </c>
      <c r="N167" s="8" t="str">
        <f>_xlfn.XLOOKUP(total_table[[#This Row],[Customer_ID]],Customer_table[Customer_ID],Customer_table[City],FALSE)</f>
        <v>Sandrastad</v>
      </c>
      <c r="O167" s="8" t="str">
        <f>_xlfn.XLOOKUP(total_table[[#This Row],[Customer_ID]],Customer_table[Customer_ID],Customer_table[State],FALSE)</f>
        <v>West Virginia</v>
      </c>
      <c r="P167" s="8" t="str">
        <f>_xlfn.XLOOKUP(total_table[[#This Row],[Customer_ID]],Customer_table[Customer_ID],Customer_table[Country],FALSE)</f>
        <v>USA</v>
      </c>
      <c r="Q167" s="8" t="str">
        <f>_xlfn.XLOOKUP(total_table[[#This Row],[Product_ID]],Product_table[Product_ID],Product_table[Product_Name],FALSE)</f>
        <v>Ceramic Kitchen Bowl Set</v>
      </c>
      <c r="R167" s="8" t="str">
        <f>_xlfn.XLOOKUP(total_table[[#This Row],[Product_ID]],Product_table[Product_ID],Product_table[Category],FALSE)</f>
        <v>Home</v>
      </c>
      <c r="S167" s="8" t="str">
        <f>_xlfn.XLOOKUP(total_table[[#This Row],[Product_ID]],Product_table[Product_ID],Product_table[Sub_Category],FALSE)</f>
        <v>Kitchen</v>
      </c>
      <c r="T167" s="8" t="str">
        <f>_xlfn.XLOOKUP(total_table[[#This Row],[Product_ID]],Product_table[Product_ID],Product_table[Brand],FALSE)</f>
        <v>Hamilton Group</v>
      </c>
      <c r="U167" s="8">
        <f>_xlfn.XLOOKUP(total_table[[#This Row],[Product_ID]],Product_table[Product_ID],Product_table[Cost],FALSE)</f>
        <v>298.86</v>
      </c>
      <c r="V167" s="11">
        <f>_xlfn.XLOOKUP(total_table[[#This Row],[Product_ID]],Product_table[Product_ID],Product_table[Stock],FALSE)</f>
        <v>308</v>
      </c>
      <c r="W167" s="8" t="str">
        <f>_xlfn.XLOOKUP(total_table[[#This Row],[Store_ID]],Store_table[Store_ID],Store_table[Store_Name],FALSE)</f>
        <v>Holloway Ltd</v>
      </c>
      <c r="X167" s="8" t="str">
        <f>_xlfn.XLOOKUP(total_table[[#This Row],[Store_ID]],Store_table[Store_ID],Store_table[Region],FALSE)</f>
        <v>North</v>
      </c>
      <c r="Y167" s="8" t="str">
        <f>_xlfn.XLOOKUP(total_table[[#This Row],[Store_ID]],Store_table[Store_ID],Store_table[City],FALSE)</f>
        <v>Bensonhaven</v>
      </c>
      <c r="Z167" s="8" t="str">
        <f>_xlfn.XLOOKUP(total_table[[#This Row],[Store_ID]],Store_table[Store_ID],Store_table[Store_Type],FALSE)</f>
        <v>Flagship</v>
      </c>
    </row>
    <row r="168" spans="1:26" x14ac:dyDescent="0.35">
      <c r="A168" s="2" t="s">
        <v>1970</v>
      </c>
      <c r="B168" s="14">
        <v>45269</v>
      </c>
      <c r="C168" s="2" t="s">
        <v>920</v>
      </c>
      <c r="D168" s="2" t="s">
        <v>1664</v>
      </c>
      <c r="E168" s="2" t="s">
        <v>1760</v>
      </c>
      <c r="F168" s="11">
        <v>4</v>
      </c>
      <c r="G168" s="8">
        <v>714.47</v>
      </c>
      <c r="H168" s="8">
        <v>0.18</v>
      </c>
      <c r="I168" s="2" t="s">
        <v>1807</v>
      </c>
      <c r="J168" s="8">
        <v>2857.7000000000003</v>
      </c>
      <c r="K168" s="8" t="str">
        <f>_xlfn.XLOOKUP(total_table[[#This Row],[Customer_ID]],Customer_table[Customer_ID],Customer_table[Name],FALSE)</f>
        <v>Crystal Waters</v>
      </c>
      <c r="L168" s="11">
        <f>_xlfn.XLOOKUP(total_table[[#This Row],[Customer_ID]],Customer_table[Customer_ID],Customer_table[Age],FALSE)</f>
        <v>19</v>
      </c>
      <c r="M168" s="8" t="str">
        <f>_xlfn.XLOOKUP(total_table[[#This Row],[Customer_ID]],Customer_table[Customer_ID],Customer_table[Gender],FALSE)</f>
        <v>Female</v>
      </c>
      <c r="N168" s="8" t="str">
        <f>_xlfn.XLOOKUP(total_table[[#This Row],[Customer_ID]],Customer_table[Customer_ID],Customer_table[City],FALSE)</f>
        <v>North Michelleport</v>
      </c>
      <c r="O168" s="8" t="str">
        <f>_xlfn.XLOOKUP(total_table[[#This Row],[Customer_ID]],Customer_table[Customer_ID],Customer_table[State],FALSE)</f>
        <v>Kansas</v>
      </c>
      <c r="P168" s="8" t="str">
        <f>_xlfn.XLOOKUP(total_table[[#This Row],[Customer_ID]],Customer_table[Customer_ID],Customer_table[Country],FALSE)</f>
        <v>USA</v>
      </c>
      <c r="Q168" s="8" t="str">
        <f>_xlfn.XLOOKUP(total_table[[#This Row],[Product_ID]],Product_table[Product_ID],Product_table[Product_Name],FALSE)</f>
        <v>Men's Sports Shorts</v>
      </c>
      <c r="R168" s="8" t="str">
        <f>_xlfn.XLOOKUP(total_table[[#This Row],[Product_ID]],Product_table[Product_ID],Product_table[Category],FALSE)</f>
        <v>Clothing</v>
      </c>
      <c r="S168" s="8" t="str">
        <f>_xlfn.XLOOKUP(total_table[[#This Row],[Product_ID]],Product_table[Product_ID],Product_table[Sub_Category],FALSE)</f>
        <v>Bottoms</v>
      </c>
      <c r="T168" s="8" t="str">
        <f>_xlfn.XLOOKUP(total_table[[#This Row],[Product_ID]],Product_table[Product_ID],Product_table[Brand],FALSE)</f>
        <v>Fitzpatrick Ltd</v>
      </c>
      <c r="U168" s="8">
        <f>_xlfn.XLOOKUP(total_table[[#This Row],[Product_ID]],Product_table[Product_ID],Product_table[Cost],FALSE)</f>
        <v>218.22</v>
      </c>
      <c r="V168" s="11">
        <f>_xlfn.XLOOKUP(total_table[[#This Row],[Product_ID]],Product_table[Product_ID],Product_table[Stock],FALSE)</f>
        <v>224</v>
      </c>
      <c r="W168" s="8" t="str">
        <f>_xlfn.XLOOKUP(total_table[[#This Row],[Store_ID]],Store_table[Store_ID],Store_table[Store_Name],FALSE)</f>
        <v>Bean, Jones and Park</v>
      </c>
      <c r="X168" s="8" t="str">
        <f>_xlfn.XLOOKUP(total_table[[#This Row],[Store_ID]],Store_table[Store_ID],Store_table[Region],FALSE)</f>
        <v>West</v>
      </c>
      <c r="Y168" s="8" t="str">
        <f>_xlfn.XLOOKUP(total_table[[#This Row],[Store_ID]],Store_table[Store_ID],Store_table[City],FALSE)</f>
        <v>Thompsonborough</v>
      </c>
      <c r="Z168" s="8" t="str">
        <f>_xlfn.XLOOKUP(total_table[[#This Row],[Store_ID]],Store_table[Store_ID],Store_table[Store_Type],FALSE)</f>
        <v>Online</v>
      </c>
    </row>
    <row r="169" spans="1:26" x14ac:dyDescent="0.35">
      <c r="A169" s="2" t="s">
        <v>1971</v>
      </c>
      <c r="B169" s="14">
        <v>45866</v>
      </c>
      <c r="C169" s="2" t="s">
        <v>1270</v>
      </c>
      <c r="D169" s="2" t="s">
        <v>1684</v>
      </c>
      <c r="E169" s="2" t="s">
        <v>1757</v>
      </c>
      <c r="F169" s="11">
        <v>4</v>
      </c>
      <c r="G169" s="8">
        <v>422.09</v>
      </c>
      <c r="H169" s="8">
        <v>0.04</v>
      </c>
      <c r="I169" s="2" t="s">
        <v>1802</v>
      </c>
      <c r="J169" s="8">
        <v>1688.32</v>
      </c>
      <c r="K169" s="8" t="str">
        <f>_xlfn.XLOOKUP(total_table[[#This Row],[Customer_ID]],Customer_table[Customer_ID],Customer_table[Name],FALSE)</f>
        <v>Tyler Cook</v>
      </c>
      <c r="L169" s="11">
        <f>_xlfn.XLOOKUP(total_table[[#This Row],[Customer_ID]],Customer_table[Customer_ID],Customer_table[Age],FALSE)</f>
        <v>26</v>
      </c>
      <c r="M169" s="8" t="str">
        <f>_xlfn.XLOOKUP(total_table[[#This Row],[Customer_ID]],Customer_table[Customer_ID],Customer_table[Gender],FALSE)</f>
        <v>Female</v>
      </c>
      <c r="N169" s="8" t="str">
        <f>_xlfn.XLOOKUP(total_table[[#This Row],[Customer_ID]],Customer_table[Customer_ID],Customer_table[City],FALSE)</f>
        <v>Kramerview</v>
      </c>
      <c r="O169" s="8" t="str">
        <f>_xlfn.XLOOKUP(total_table[[#This Row],[Customer_ID]],Customer_table[Customer_ID],Customer_table[State],FALSE)</f>
        <v>Alaska</v>
      </c>
      <c r="P169" s="8" t="str">
        <f>_xlfn.XLOOKUP(total_table[[#This Row],[Customer_ID]],Customer_table[Customer_ID],Customer_table[Country],FALSE)</f>
        <v>USA</v>
      </c>
      <c r="Q169" s="8" t="str">
        <f>_xlfn.XLOOKUP(total_table[[#This Row],[Product_ID]],Product_table[Product_ID],Product_table[Product_Name],FALSE)</f>
        <v>Decorative Lamp Shade</v>
      </c>
      <c r="R169" s="8" t="str">
        <f>_xlfn.XLOOKUP(total_table[[#This Row],[Product_ID]],Product_table[Product_ID],Product_table[Category],FALSE)</f>
        <v>Home</v>
      </c>
      <c r="S169" s="8" t="str">
        <f>_xlfn.XLOOKUP(total_table[[#This Row],[Product_ID]],Product_table[Product_ID],Product_table[Sub_Category],FALSE)</f>
        <v>Lighting</v>
      </c>
      <c r="T169" s="8" t="str">
        <f>_xlfn.XLOOKUP(total_table[[#This Row],[Product_ID]],Product_table[Product_ID],Product_table[Brand],FALSE)</f>
        <v>Ramirez-Hanson</v>
      </c>
      <c r="U169" s="8">
        <f>_xlfn.XLOOKUP(total_table[[#This Row],[Product_ID]],Product_table[Product_ID],Product_table[Cost],FALSE)</f>
        <v>228.53</v>
      </c>
      <c r="V169" s="11">
        <f>_xlfn.XLOOKUP(total_table[[#This Row],[Product_ID]],Product_table[Product_ID],Product_table[Stock],FALSE)</f>
        <v>469</v>
      </c>
      <c r="W169" s="8" t="str">
        <f>_xlfn.XLOOKUP(total_table[[#This Row],[Store_ID]],Store_table[Store_ID],Store_table[Store_Name],FALSE)</f>
        <v>Martinez-Mullins</v>
      </c>
      <c r="X169" s="8" t="str">
        <f>_xlfn.XLOOKUP(total_table[[#This Row],[Store_ID]],Store_table[Store_ID],Store_table[Region],FALSE)</f>
        <v>South</v>
      </c>
      <c r="Y169" s="8" t="str">
        <f>_xlfn.XLOOKUP(total_table[[#This Row],[Store_ID]],Store_table[Store_ID],Store_table[City],FALSE)</f>
        <v>Williamsfurt</v>
      </c>
      <c r="Z169" s="8" t="str">
        <f>_xlfn.XLOOKUP(total_table[[#This Row],[Store_ID]],Store_table[Store_ID],Store_table[Store_Type],FALSE)</f>
        <v>Online</v>
      </c>
    </row>
    <row r="170" spans="1:26" x14ac:dyDescent="0.35">
      <c r="A170" s="2" t="s">
        <v>1972</v>
      </c>
      <c r="B170" s="14">
        <v>45462</v>
      </c>
      <c r="C170" s="2" t="s">
        <v>371</v>
      </c>
      <c r="D170" s="2" t="s">
        <v>1586</v>
      </c>
      <c r="E170" s="2" t="s">
        <v>1764</v>
      </c>
      <c r="F170" s="11">
        <v>1</v>
      </c>
      <c r="G170" s="8">
        <v>998.19</v>
      </c>
      <c r="H170" s="8">
        <v>0.2</v>
      </c>
      <c r="I170" s="2" t="s">
        <v>1802</v>
      </c>
      <c r="J170" s="8">
        <v>997.99</v>
      </c>
      <c r="K170" s="8" t="str">
        <f>_xlfn.XLOOKUP(total_table[[#This Row],[Customer_ID]],Customer_table[Customer_ID],Customer_table[Name],FALSE)</f>
        <v>Travis Holland</v>
      </c>
      <c r="L170" s="11">
        <f>_xlfn.XLOOKUP(total_table[[#This Row],[Customer_ID]],Customer_table[Customer_ID],Customer_table[Age],FALSE)</f>
        <v>38</v>
      </c>
      <c r="M170" s="8" t="str">
        <f>_xlfn.XLOOKUP(total_table[[#This Row],[Customer_ID]],Customer_table[Customer_ID],Customer_table[Gender],FALSE)</f>
        <v>Male</v>
      </c>
      <c r="N170" s="8" t="str">
        <f>_xlfn.XLOOKUP(total_table[[#This Row],[Customer_ID]],Customer_table[Customer_ID],Customer_table[City],FALSE)</f>
        <v>Webstermouth</v>
      </c>
      <c r="O170" s="8" t="str">
        <f>_xlfn.XLOOKUP(total_table[[#This Row],[Customer_ID]],Customer_table[Customer_ID],Customer_table[State],FALSE)</f>
        <v>New Hampshire</v>
      </c>
      <c r="P170" s="8" t="str">
        <f>_xlfn.XLOOKUP(total_table[[#This Row],[Customer_ID]],Customer_table[Customer_ID],Customer_table[Country],FALSE)</f>
        <v>USA</v>
      </c>
      <c r="Q170" s="8" t="str">
        <f>_xlfn.XLOOKUP(total_table[[#This Row],[Product_ID]],Product_table[Product_ID],Product_table[Product_Name],FALSE)</f>
        <v>Stainless Steel Cutlery Set</v>
      </c>
      <c r="R170" s="8" t="str">
        <f>_xlfn.XLOOKUP(total_table[[#This Row],[Product_ID]],Product_table[Product_ID],Product_table[Category],FALSE)</f>
        <v>Home</v>
      </c>
      <c r="S170" s="8" t="str">
        <f>_xlfn.XLOOKUP(total_table[[#This Row],[Product_ID]],Product_table[Product_ID],Product_table[Sub_Category],FALSE)</f>
        <v>Kitchen</v>
      </c>
      <c r="T170" s="8" t="str">
        <f>_xlfn.XLOOKUP(total_table[[#This Row],[Product_ID]],Product_table[Product_ID],Product_table[Brand],FALSE)</f>
        <v>Stevens, Fernandez and Martin</v>
      </c>
      <c r="U170" s="8">
        <f>_xlfn.XLOOKUP(total_table[[#This Row],[Product_ID]],Product_table[Product_ID],Product_table[Cost],FALSE)</f>
        <v>19.52</v>
      </c>
      <c r="V170" s="11">
        <f>_xlfn.XLOOKUP(total_table[[#This Row],[Product_ID]],Product_table[Product_ID],Product_table[Stock],FALSE)</f>
        <v>57</v>
      </c>
      <c r="W170" s="8" t="str">
        <f>_xlfn.XLOOKUP(total_table[[#This Row],[Store_ID]],Store_table[Store_ID],Store_table[Store_Name],FALSE)</f>
        <v>Moore, Padilla and Butler</v>
      </c>
      <c r="X170" s="8" t="str">
        <f>_xlfn.XLOOKUP(total_table[[#This Row],[Store_ID]],Store_table[Store_ID],Store_table[Region],FALSE)</f>
        <v>South</v>
      </c>
      <c r="Y170" s="8" t="str">
        <f>_xlfn.XLOOKUP(total_table[[#This Row],[Store_ID]],Store_table[Store_ID],Store_table[City],FALSE)</f>
        <v>East Johnstad</v>
      </c>
      <c r="Z170" s="8" t="str">
        <f>_xlfn.XLOOKUP(total_table[[#This Row],[Store_ID]],Store_table[Store_ID],Store_table[Store_Type],FALSE)</f>
        <v>Flagship</v>
      </c>
    </row>
    <row r="171" spans="1:26" x14ac:dyDescent="0.35">
      <c r="A171" s="2" t="s">
        <v>1973</v>
      </c>
      <c r="B171" s="14">
        <v>45313</v>
      </c>
      <c r="C171" s="2" t="s">
        <v>1148</v>
      </c>
      <c r="D171" s="2" t="s">
        <v>1670</v>
      </c>
      <c r="E171" s="2" t="s">
        <v>1757</v>
      </c>
      <c r="F171" s="11">
        <v>2</v>
      </c>
      <c r="G171" s="8">
        <v>343.42</v>
      </c>
      <c r="H171" s="8">
        <v>0.12</v>
      </c>
      <c r="I171" s="2" t="s">
        <v>1807</v>
      </c>
      <c r="J171" s="8">
        <v>686.72</v>
      </c>
      <c r="K171" s="8" t="str">
        <f>_xlfn.XLOOKUP(total_table[[#This Row],[Customer_ID]],Customer_table[Customer_ID],Customer_table[Name],FALSE)</f>
        <v>James Orozco</v>
      </c>
      <c r="L171" s="11">
        <f>_xlfn.XLOOKUP(total_table[[#This Row],[Customer_ID]],Customer_table[Customer_ID],Customer_table[Age],FALSE)</f>
        <v>37</v>
      </c>
      <c r="M171" s="8" t="str">
        <f>_xlfn.XLOOKUP(total_table[[#This Row],[Customer_ID]],Customer_table[Customer_ID],Customer_table[Gender],FALSE)</f>
        <v>Female</v>
      </c>
      <c r="N171" s="8" t="str">
        <f>_xlfn.XLOOKUP(total_table[[#This Row],[Customer_ID]],Customer_table[Customer_ID],Customer_table[City],FALSE)</f>
        <v>Simpsonfort</v>
      </c>
      <c r="O171" s="8" t="str">
        <f>_xlfn.XLOOKUP(total_table[[#This Row],[Customer_ID]],Customer_table[Customer_ID],Customer_table[State],FALSE)</f>
        <v>Maine</v>
      </c>
      <c r="P171" s="8" t="str">
        <f>_xlfn.XLOOKUP(total_table[[#This Row],[Customer_ID]],Customer_table[Customer_ID],Customer_table[Country],FALSE)</f>
        <v>USA</v>
      </c>
      <c r="Q171" s="8" t="str">
        <f>_xlfn.XLOOKUP(total_table[[#This Row],[Product_ID]],Product_table[Product_ID],Product_table[Product_Name],FALSE)</f>
        <v>Professional Jump Rope</v>
      </c>
      <c r="R171" s="8" t="str">
        <f>_xlfn.XLOOKUP(total_table[[#This Row],[Product_ID]],Product_table[Product_ID],Product_table[Category],FALSE)</f>
        <v>Sports</v>
      </c>
      <c r="S171" s="8" t="str">
        <f>_xlfn.XLOOKUP(total_table[[#This Row],[Product_ID]],Product_table[Product_ID],Product_table[Sub_Category],FALSE)</f>
        <v>Fitness</v>
      </c>
      <c r="T171" s="8" t="str">
        <f>_xlfn.XLOOKUP(total_table[[#This Row],[Product_ID]],Product_table[Product_ID],Product_table[Brand],FALSE)</f>
        <v>Davis PLC</v>
      </c>
      <c r="U171" s="8">
        <f>_xlfn.XLOOKUP(total_table[[#This Row],[Product_ID]],Product_table[Product_ID],Product_table[Cost],FALSE)</f>
        <v>477.61</v>
      </c>
      <c r="V171" s="11">
        <f>_xlfn.XLOOKUP(total_table[[#This Row],[Product_ID]],Product_table[Product_ID],Product_table[Stock],FALSE)</f>
        <v>300</v>
      </c>
      <c r="W171" s="8" t="str">
        <f>_xlfn.XLOOKUP(total_table[[#This Row],[Store_ID]],Store_table[Store_ID],Store_table[Store_Name],FALSE)</f>
        <v>Martinez-Mullins</v>
      </c>
      <c r="X171" s="8" t="str">
        <f>_xlfn.XLOOKUP(total_table[[#This Row],[Store_ID]],Store_table[Store_ID],Store_table[Region],FALSE)</f>
        <v>South</v>
      </c>
      <c r="Y171" s="8" t="str">
        <f>_xlfn.XLOOKUP(total_table[[#This Row],[Store_ID]],Store_table[Store_ID],Store_table[City],FALSE)</f>
        <v>Williamsfurt</v>
      </c>
      <c r="Z171" s="8" t="str">
        <f>_xlfn.XLOOKUP(total_table[[#This Row],[Store_ID]],Store_table[Store_ID],Store_table[Store_Type],FALSE)</f>
        <v>Online</v>
      </c>
    </row>
    <row r="172" spans="1:26" x14ac:dyDescent="0.35">
      <c r="A172" s="2" t="s">
        <v>1974</v>
      </c>
      <c r="B172" s="14">
        <v>45390</v>
      </c>
      <c r="C172" s="2" t="s">
        <v>806</v>
      </c>
      <c r="D172" s="2" t="s">
        <v>1594</v>
      </c>
      <c r="E172" s="2" t="s">
        <v>1754</v>
      </c>
      <c r="F172" s="11">
        <v>1</v>
      </c>
      <c r="G172" s="8">
        <v>152.16999999999999</v>
      </c>
      <c r="H172" s="8">
        <v>0.28000000000000003</v>
      </c>
      <c r="I172" s="2" t="s">
        <v>1807</v>
      </c>
      <c r="J172" s="8">
        <v>151.88999999999999</v>
      </c>
      <c r="K172" s="8" t="str">
        <f>_xlfn.XLOOKUP(total_table[[#This Row],[Customer_ID]],Customer_table[Customer_ID],Customer_table[Name],FALSE)</f>
        <v>Kristen Fischer</v>
      </c>
      <c r="L172" s="11">
        <f>_xlfn.XLOOKUP(total_table[[#This Row],[Customer_ID]],Customer_table[Customer_ID],Customer_table[Age],FALSE)</f>
        <v>57</v>
      </c>
      <c r="M172" s="8" t="str">
        <f>_xlfn.XLOOKUP(total_table[[#This Row],[Customer_ID]],Customer_table[Customer_ID],Customer_table[Gender],FALSE)</f>
        <v>Male</v>
      </c>
      <c r="N172" s="8" t="str">
        <f>_xlfn.XLOOKUP(total_table[[#This Row],[Customer_ID]],Customer_table[Customer_ID],Customer_table[City],FALSE)</f>
        <v>Lake Christopher</v>
      </c>
      <c r="O172" s="8" t="str">
        <f>_xlfn.XLOOKUP(total_table[[#This Row],[Customer_ID]],Customer_table[Customer_ID],Customer_table[State],FALSE)</f>
        <v>Arkansas</v>
      </c>
      <c r="P172" s="8" t="str">
        <f>_xlfn.XLOOKUP(total_table[[#This Row],[Customer_ID]],Customer_table[Customer_ID],Customer_table[Country],FALSE)</f>
        <v>USA</v>
      </c>
      <c r="Q172" s="8" t="str">
        <f>_xlfn.XLOOKUP(total_table[[#This Row],[Product_ID]],Product_table[Product_ID],Product_table[Product_Name],FALSE)</f>
        <v>Gaming Mechanical Keyboard</v>
      </c>
      <c r="R172" s="8" t="str">
        <f>_xlfn.XLOOKUP(total_table[[#This Row],[Product_ID]],Product_table[Product_ID],Product_table[Category],FALSE)</f>
        <v>Electronics</v>
      </c>
      <c r="S172" s="8" t="str">
        <f>_xlfn.XLOOKUP(total_table[[#This Row],[Product_ID]],Product_table[Product_ID],Product_table[Sub_Category],FALSE)</f>
        <v>Computer</v>
      </c>
      <c r="T172" s="8" t="str">
        <f>_xlfn.XLOOKUP(total_table[[#This Row],[Product_ID]],Product_table[Product_ID],Product_table[Brand],FALSE)</f>
        <v>Lucero LLC</v>
      </c>
      <c r="U172" s="8">
        <f>_xlfn.XLOOKUP(total_table[[#This Row],[Product_ID]],Product_table[Product_ID],Product_table[Cost],FALSE)</f>
        <v>419.28</v>
      </c>
      <c r="V172" s="11">
        <f>_xlfn.XLOOKUP(total_table[[#This Row],[Product_ID]],Product_table[Product_ID],Product_table[Stock],FALSE)</f>
        <v>86</v>
      </c>
      <c r="W172" s="8" t="str">
        <f>_xlfn.XLOOKUP(total_table[[#This Row],[Store_ID]],Store_table[Store_ID],Store_table[Store_Name],FALSE)</f>
        <v>Benson-Elliott</v>
      </c>
      <c r="X172" s="8" t="str">
        <f>_xlfn.XLOOKUP(total_table[[#This Row],[Store_ID]],Store_table[Store_ID],Store_table[Region],FALSE)</f>
        <v>East</v>
      </c>
      <c r="Y172" s="8" t="str">
        <f>_xlfn.XLOOKUP(total_table[[#This Row],[Store_ID]],Store_table[Store_ID],Store_table[City],FALSE)</f>
        <v>Port Josephberg</v>
      </c>
      <c r="Z172" s="8" t="str">
        <f>_xlfn.XLOOKUP(total_table[[#This Row],[Store_ID]],Store_table[Store_ID],Store_table[Store_Type],FALSE)</f>
        <v>Online</v>
      </c>
    </row>
    <row r="173" spans="1:26" x14ac:dyDescent="0.35">
      <c r="A173" s="2" t="s">
        <v>1975</v>
      </c>
      <c r="B173" s="14">
        <v>45795</v>
      </c>
      <c r="C173" s="2" t="s">
        <v>568</v>
      </c>
      <c r="D173" s="2" t="s">
        <v>1624</v>
      </c>
      <c r="E173" s="2" t="s">
        <v>1770</v>
      </c>
      <c r="F173" s="11">
        <v>1</v>
      </c>
      <c r="G173" s="8">
        <v>325.08</v>
      </c>
      <c r="H173" s="8">
        <v>0.26</v>
      </c>
      <c r="I173" s="2" t="s">
        <v>1804</v>
      </c>
      <c r="J173" s="8">
        <v>324.82</v>
      </c>
      <c r="K173" s="8" t="str">
        <f>_xlfn.XLOOKUP(total_table[[#This Row],[Customer_ID]],Customer_table[Customer_ID],Customer_table[Name],FALSE)</f>
        <v>Michelle Rogers</v>
      </c>
      <c r="L173" s="11">
        <f>_xlfn.XLOOKUP(total_table[[#This Row],[Customer_ID]],Customer_table[Customer_ID],Customer_table[Age],FALSE)</f>
        <v>56</v>
      </c>
      <c r="M173" s="8" t="str">
        <f>_xlfn.XLOOKUP(total_table[[#This Row],[Customer_ID]],Customer_table[Customer_ID],Customer_table[Gender],FALSE)</f>
        <v>Male</v>
      </c>
      <c r="N173" s="8" t="str">
        <f>_xlfn.XLOOKUP(total_table[[#This Row],[Customer_ID]],Customer_table[Customer_ID],Customer_table[City],FALSE)</f>
        <v>East Jessicaborough</v>
      </c>
      <c r="O173" s="8" t="str">
        <f>_xlfn.XLOOKUP(total_table[[#This Row],[Customer_ID]],Customer_table[Customer_ID],Customer_table[State],FALSE)</f>
        <v>Hawaii</v>
      </c>
      <c r="P173" s="8" t="str">
        <f>_xlfn.XLOOKUP(total_table[[#This Row],[Customer_ID]],Customer_table[Customer_ID],Customer_table[Country],FALSE)</f>
        <v>USA</v>
      </c>
      <c r="Q173" s="8" t="str">
        <f>_xlfn.XLOOKUP(total_table[[#This Row],[Product_ID]],Product_table[Product_ID],Product_table[Product_Name],FALSE)</f>
        <v>Men's Roll-On Perfume</v>
      </c>
      <c r="R173" s="8" t="str">
        <f>_xlfn.XLOOKUP(total_table[[#This Row],[Product_ID]],Product_table[Product_ID],Product_table[Category],FALSE)</f>
        <v>Beauty</v>
      </c>
      <c r="S173" s="8" t="str">
        <f>_xlfn.XLOOKUP(total_table[[#This Row],[Product_ID]],Product_table[Product_ID],Product_table[Sub_Category],FALSE)</f>
        <v>Fragrance</v>
      </c>
      <c r="T173" s="8" t="str">
        <f>_xlfn.XLOOKUP(total_table[[#This Row],[Product_ID]],Product_table[Product_ID],Product_table[Brand],FALSE)</f>
        <v>Sullivan and Sons</v>
      </c>
      <c r="U173" s="8">
        <f>_xlfn.XLOOKUP(total_table[[#This Row],[Product_ID]],Product_table[Product_ID],Product_table[Cost],FALSE)</f>
        <v>43.29</v>
      </c>
      <c r="V173" s="11">
        <f>_xlfn.XLOOKUP(total_table[[#This Row],[Product_ID]],Product_table[Product_ID],Product_table[Stock],FALSE)</f>
        <v>267</v>
      </c>
      <c r="W173" s="8" t="str">
        <f>_xlfn.XLOOKUP(total_table[[#This Row],[Store_ID]],Store_table[Store_ID],Store_table[Store_Name],FALSE)</f>
        <v>Aguirre-Keller</v>
      </c>
      <c r="X173" s="8" t="str">
        <f>_xlfn.XLOOKUP(total_table[[#This Row],[Store_ID]],Store_table[Store_ID],Store_table[Region],FALSE)</f>
        <v>South</v>
      </c>
      <c r="Y173" s="8" t="str">
        <f>_xlfn.XLOOKUP(total_table[[#This Row],[Store_ID]],Store_table[Store_ID],Store_table[City],FALSE)</f>
        <v>Lake Michael</v>
      </c>
      <c r="Z173" s="8" t="str">
        <f>_xlfn.XLOOKUP(total_table[[#This Row],[Store_ID]],Store_table[Store_ID],Store_table[Store_Type],FALSE)</f>
        <v>Online</v>
      </c>
    </row>
    <row r="174" spans="1:26" x14ac:dyDescent="0.35">
      <c r="A174" s="2" t="s">
        <v>1976</v>
      </c>
      <c r="B174" s="14">
        <v>45267</v>
      </c>
      <c r="C174" s="2" t="s">
        <v>1064</v>
      </c>
      <c r="D174" s="2" t="s">
        <v>1704</v>
      </c>
      <c r="E174" s="2" t="s">
        <v>1767</v>
      </c>
      <c r="F174" s="11">
        <v>2</v>
      </c>
      <c r="G174" s="8">
        <v>827.92</v>
      </c>
      <c r="H174" s="8">
        <v>0.25</v>
      </c>
      <c r="I174" s="2" t="s">
        <v>1807</v>
      </c>
      <c r="J174" s="8">
        <v>1655.59</v>
      </c>
      <c r="K174" s="8" t="str">
        <f>_xlfn.XLOOKUP(total_table[[#This Row],[Customer_ID]],Customer_table[Customer_ID],Customer_table[Name],FALSE)</f>
        <v>Evelyn Brown</v>
      </c>
      <c r="L174" s="11">
        <f>_xlfn.XLOOKUP(total_table[[#This Row],[Customer_ID]],Customer_table[Customer_ID],Customer_table[Age],FALSE)</f>
        <v>39</v>
      </c>
      <c r="M174" s="8" t="str">
        <f>_xlfn.XLOOKUP(total_table[[#This Row],[Customer_ID]],Customer_table[Customer_ID],Customer_table[Gender],FALSE)</f>
        <v>Male</v>
      </c>
      <c r="N174" s="8" t="str">
        <f>_xlfn.XLOOKUP(total_table[[#This Row],[Customer_ID]],Customer_table[Customer_ID],Customer_table[City],FALSE)</f>
        <v>West Victoriaborough</v>
      </c>
      <c r="O174" s="8" t="str">
        <f>_xlfn.XLOOKUP(total_table[[#This Row],[Customer_ID]],Customer_table[Customer_ID],Customer_table[State],FALSE)</f>
        <v>New Mexico</v>
      </c>
      <c r="P174" s="8" t="str">
        <f>_xlfn.XLOOKUP(total_table[[#This Row],[Customer_ID]],Customer_table[Customer_ID],Customer_table[Country],FALSE)</f>
        <v>USA</v>
      </c>
      <c r="Q174" s="8" t="str">
        <f>_xlfn.XLOOKUP(total_table[[#This Row],[Product_ID]],Product_table[Product_ID],Product_table[Product_Name],FALSE)</f>
        <v>Face Foundation Kit</v>
      </c>
      <c r="R174" s="8" t="str">
        <f>_xlfn.XLOOKUP(total_table[[#This Row],[Product_ID]],Product_table[Product_ID],Product_table[Category],FALSE)</f>
        <v>Beauty</v>
      </c>
      <c r="S174" s="8" t="str">
        <f>_xlfn.XLOOKUP(total_table[[#This Row],[Product_ID]],Product_table[Product_ID],Product_table[Sub_Category],FALSE)</f>
        <v>Makeup</v>
      </c>
      <c r="T174" s="8" t="str">
        <f>_xlfn.XLOOKUP(total_table[[#This Row],[Product_ID]],Product_table[Product_ID],Product_table[Brand],FALSE)</f>
        <v>Taylor-Elliott</v>
      </c>
      <c r="U174" s="8">
        <f>_xlfn.XLOOKUP(total_table[[#This Row],[Product_ID]],Product_table[Product_ID],Product_table[Cost],FALSE)</f>
        <v>183.04</v>
      </c>
      <c r="V174" s="11">
        <f>_xlfn.XLOOKUP(total_table[[#This Row],[Product_ID]],Product_table[Product_ID],Product_table[Stock],FALSE)</f>
        <v>457</v>
      </c>
      <c r="W174" s="8" t="str">
        <f>_xlfn.XLOOKUP(total_table[[#This Row],[Store_ID]],Store_table[Store_ID],Store_table[Store_Name],FALSE)</f>
        <v>Hill, Wagner and Ballard</v>
      </c>
      <c r="X174" s="8" t="str">
        <f>_xlfn.XLOOKUP(total_table[[#This Row],[Store_ID]],Store_table[Store_ID],Store_table[Region],FALSE)</f>
        <v>East</v>
      </c>
      <c r="Y174" s="8" t="str">
        <f>_xlfn.XLOOKUP(total_table[[#This Row],[Store_ID]],Store_table[Store_ID],Store_table[City],FALSE)</f>
        <v>East Davidville</v>
      </c>
      <c r="Z174" s="8" t="str">
        <f>_xlfn.XLOOKUP(total_table[[#This Row],[Store_ID]],Store_table[Store_ID],Store_table[Store_Type],FALSE)</f>
        <v>Online</v>
      </c>
    </row>
    <row r="175" spans="1:26" x14ac:dyDescent="0.35">
      <c r="A175" s="2" t="s">
        <v>1977</v>
      </c>
      <c r="B175" s="14">
        <v>45314</v>
      </c>
      <c r="C175" s="2" t="s">
        <v>1470</v>
      </c>
      <c r="D175" s="2" t="s">
        <v>1578</v>
      </c>
      <c r="E175" s="2" t="s">
        <v>1739</v>
      </c>
      <c r="F175" s="11">
        <v>2</v>
      </c>
      <c r="G175" s="8">
        <v>593.47</v>
      </c>
      <c r="H175" s="8">
        <v>0.1</v>
      </c>
      <c r="I175" s="2" t="s">
        <v>1807</v>
      </c>
      <c r="J175" s="8">
        <v>1186.8400000000001</v>
      </c>
      <c r="K175" s="8" t="str">
        <f>_xlfn.XLOOKUP(total_table[[#This Row],[Customer_ID]],Customer_table[Customer_ID],Customer_table[Name],FALSE)</f>
        <v>Sara Ingram</v>
      </c>
      <c r="L175" s="11">
        <f>_xlfn.XLOOKUP(total_table[[#This Row],[Customer_ID]],Customer_table[Customer_ID],Customer_table[Age],FALSE)</f>
        <v>46</v>
      </c>
      <c r="M175" s="8" t="str">
        <f>_xlfn.XLOOKUP(total_table[[#This Row],[Customer_ID]],Customer_table[Customer_ID],Customer_table[Gender],FALSE)</f>
        <v>Female</v>
      </c>
      <c r="N175" s="8" t="str">
        <f>_xlfn.XLOOKUP(total_table[[#This Row],[Customer_ID]],Customer_table[Customer_ID],Customer_table[City],FALSE)</f>
        <v>East Dillonview</v>
      </c>
      <c r="O175" s="8" t="str">
        <f>_xlfn.XLOOKUP(total_table[[#This Row],[Customer_ID]],Customer_table[Customer_ID],Customer_table[State],FALSE)</f>
        <v>Virginia</v>
      </c>
      <c r="P175" s="8" t="str">
        <f>_xlfn.XLOOKUP(total_table[[#This Row],[Customer_ID]],Customer_table[Customer_ID],Customer_table[Country],FALSE)</f>
        <v>USA</v>
      </c>
      <c r="Q175" s="8" t="str">
        <f>_xlfn.XLOOKUP(total_table[[#This Row],[Product_ID]],Product_table[Product_ID],Product_table[Product_Name],FALSE)</f>
        <v>Wireless Bluetooth Speaker</v>
      </c>
      <c r="R175" s="8" t="str">
        <f>_xlfn.XLOOKUP(total_table[[#This Row],[Product_ID]],Product_table[Product_ID],Product_table[Category],FALSE)</f>
        <v>Electronics</v>
      </c>
      <c r="S175" s="8" t="str">
        <f>_xlfn.XLOOKUP(total_table[[#This Row],[Product_ID]],Product_table[Product_ID],Product_table[Sub_Category],FALSE)</f>
        <v>Audio</v>
      </c>
      <c r="T175" s="8" t="str">
        <f>_xlfn.XLOOKUP(total_table[[#This Row],[Product_ID]],Product_table[Product_ID],Product_table[Brand],FALSE)</f>
        <v>Reed-Schmidt</v>
      </c>
      <c r="U175" s="8">
        <f>_xlfn.XLOOKUP(total_table[[#This Row],[Product_ID]],Product_table[Product_ID],Product_table[Cost],FALSE)</f>
        <v>322.41000000000003</v>
      </c>
      <c r="V175" s="11">
        <f>_xlfn.XLOOKUP(total_table[[#This Row],[Product_ID]],Product_table[Product_ID],Product_table[Stock],FALSE)</f>
        <v>213</v>
      </c>
      <c r="W175" s="8" t="str">
        <f>_xlfn.XLOOKUP(total_table[[#This Row],[Store_ID]],Store_table[Store_ID],Store_table[Store_Name],FALSE)</f>
        <v>Black-Horn</v>
      </c>
      <c r="X175" s="8" t="str">
        <f>_xlfn.XLOOKUP(total_table[[#This Row],[Store_ID]],Store_table[Store_ID],Store_table[Region],FALSE)</f>
        <v>South</v>
      </c>
      <c r="Y175" s="8" t="str">
        <f>_xlfn.XLOOKUP(total_table[[#This Row],[Store_ID]],Store_table[Store_ID],Store_table[City],FALSE)</f>
        <v>North Nancyview</v>
      </c>
      <c r="Z175" s="8" t="str">
        <f>_xlfn.XLOOKUP(total_table[[#This Row],[Store_ID]],Store_table[Store_ID],Store_table[Store_Type],FALSE)</f>
        <v>Outlet</v>
      </c>
    </row>
    <row r="176" spans="1:26" x14ac:dyDescent="0.35">
      <c r="A176" s="2" t="s">
        <v>1978</v>
      </c>
      <c r="B176" s="14">
        <v>45267</v>
      </c>
      <c r="C176" s="2" t="s">
        <v>915</v>
      </c>
      <c r="D176" s="2" t="s">
        <v>1566</v>
      </c>
      <c r="E176" s="2" t="s">
        <v>1757</v>
      </c>
      <c r="F176" s="11">
        <v>4</v>
      </c>
      <c r="G176" s="8">
        <v>756.28</v>
      </c>
      <c r="H176" s="8">
        <v>0.05</v>
      </c>
      <c r="I176" s="2" t="s">
        <v>1807</v>
      </c>
      <c r="J176" s="8">
        <v>3025.0699999999997</v>
      </c>
      <c r="K176" s="8" t="str">
        <f>_xlfn.XLOOKUP(total_table[[#This Row],[Customer_ID]],Customer_table[Customer_ID],Customer_table[Name],FALSE)</f>
        <v>Gloria Taylor</v>
      </c>
      <c r="L176" s="11">
        <f>_xlfn.XLOOKUP(total_table[[#This Row],[Customer_ID]],Customer_table[Customer_ID],Customer_table[Age],FALSE)</f>
        <v>56</v>
      </c>
      <c r="M176" s="8" t="str">
        <f>_xlfn.XLOOKUP(total_table[[#This Row],[Customer_ID]],Customer_table[Customer_ID],Customer_table[Gender],FALSE)</f>
        <v>Female</v>
      </c>
      <c r="N176" s="8" t="str">
        <f>_xlfn.XLOOKUP(total_table[[#This Row],[Customer_ID]],Customer_table[Customer_ID],Customer_table[City],FALSE)</f>
        <v>North Daniel</v>
      </c>
      <c r="O176" s="8" t="str">
        <f>_xlfn.XLOOKUP(total_table[[#This Row],[Customer_ID]],Customer_table[Customer_ID],Customer_table[State],FALSE)</f>
        <v>Louisiana</v>
      </c>
      <c r="P176" s="8" t="str">
        <f>_xlfn.XLOOKUP(total_table[[#This Row],[Customer_ID]],Customer_table[Customer_ID],Customer_table[Country],FALSE)</f>
        <v>USA</v>
      </c>
      <c r="Q176" s="8" t="str">
        <f>_xlfn.XLOOKUP(total_table[[#This Row],[Product_ID]],Product_table[Product_ID],Product_table[Product_Name],FALSE)</f>
        <v>Outdoor Sports Water Bottle</v>
      </c>
      <c r="R176" s="8" t="str">
        <f>_xlfn.XLOOKUP(total_table[[#This Row],[Product_ID]],Product_table[Product_ID],Product_table[Category],FALSE)</f>
        <v>Sports</v>
      </c>
      <c r="S176" s="8" t="str">
        <f>_xlfn.XLOOKUP(total_table[[#This Row],[Product_ID]],Product_table[Product_ID],Product_table[Sub_Category],FALSE)</f>
        <v>Accessories</v>
      </c>
      <c r="T176" s="8" t="str">
        <f>_xlfn.XLOOKUP(total_table[[#This Row],[Product_ID]],Product_table[Product_ID],Product_table[Brand],FALSE)</f>
        <v>Soto-Ellis</v>
      </c>
      <c r="U176" s="8">
        <f>_xlfn.XLOOKUP(total_table[[#This Row],[Product_ID]],Product_table[Product_ID],Product_table[Cost],FALSE)</f>
        <v>131.51</v>
      </c>
      <c r="V176" s="11">
        <f>_xlfn.XLOOKUP(total_table[[#This Row],[Product_ID]],Product_table[Product_ID],Product_table[Stock],FALSE)</f>
        <v>273.49484536082474</v>
      </c>
      <c r="W176" s="8" t="str">
        <f>_xlfn.XLOOKUP(total_table[[#This Row],[Store_ID]],Store_table[Store_ID],Store_table[Store_Name],FALSE)</f>
        <v>Martinez-Mullins</v>
      </c>
      <c r="X176" s="8" t="str">
        <f>_xlfn.XLOOKUP(total_table[[#This Row],[Store_ID]],Store_table[Store_ID],Store_table[Region],FALSE)</f>
        <v>South</v>
      </c>
      <c r="Y176" s="8" t="str">
        <f>_xlfn.XLOOKUP(total_table[[#This Row],[Store_ID]],Store_table[Store_ID],Store_table[City],FALSE)</f>
        <v>Williamsfurt</v>
      </c>
      <c r="Z176" s="8" t="str">
        <f>_xlfn.XLOOKUP(total_table[[#This Row],[Store_ID]],Store_table[Store_ID],Store_table[Store_Type],FALSE)</f>
        <v>Online</v>
      </c>
    </row>
    <row r="177" spans="1:26" x14ac:dyDescent="0.35">
      <c r="A177" s="2" t="s">
        <v>1979</v>
      </c>
      <c r="B177" s="14">
        <v>45641</v>
      </c>
      <c r="C177" s="2" t="s">
        <v>1160</v>
      </c>
      <c r="D177" s="2" t="s">
        <v>1710</v>
      </c>
      <c r="E177" s="2" t="s">
        <v>1735</v>
      </c>
      <c r="F177" s="11">
        <v>2</v>
      </c>
      <c r="G177" s="8">
        <v>707.65</v>
      </c>
      <c r="H177" s="8">
        <v>0.14000000000000001</v>
      </c>
      <c r="I177" s="2" t="s">
        <v>1802</v>
      </c>
      <c r="J177" s="8">
        <v>1415.1599999999999</v>
      </c>
      <c r="K177" s="8" t="str">
        <f>_xlfn.XLOOKUP(total_table[[#This Row],[Customer_ID]],Customer_table[Customer_ID],Customer_table[Name],FALSE)</f>
        <v>Charles Conley</v>
      </c>
      <c r="L177" s="11">
        <f>_xlfn.XLOOKUP(total_table[[#This Row],[Customer_ID]],Customer_table[Customer_ID],Customer_table[Age],FALSE)</f>
        <v>39</v>
      </c>
      <c r="M177" s="8" t="str">
        <f>_xlfn.XLOOKUP(total_table[[#This Row],[Customer_ID]],Customer_table[Customer_ID],Customer_table[Gender],FALSE)</f>
        <v>Female</v>
      </c>
      <c r="N177" s="8" t="str">
        <f>_xlfn.XLOOKUP(total_table[[#This Row],[Customer_ID]],Customer_table[Customer_ID],Customer_table[City],FALSE)</f>
        <v>Nathanshire</v>
      </c>
      <c r="O177" s="8" t="str">
        <f>_xlfn.XLOOKUP(total_table[[#This Row],[Customer_ID]],Customer_table[Customer_ID],Customer_table[State],FALSE)</f>
        <v>Maine</v>
      </c>
      <c r="P177" s="8" t="str">
        <f>_xlfn.XLOOKUP(total_table[[#This Row],[Customer_ID]],Customer_table[Customer_ID],Customer_table[Country],FALSE)</f>
        <v>USA</v>
      </c>
      <c r="Q177" s="8" t="str">
        <f>_xlfn.XLOOKUP(total_table[[#This Row],[Product_ID]],Product_table[Product_ID],Product_table[Product_Name],FALSE)</f>
        <v>Microwave Oven</v>
      </c>
      <c r="R177" s="8" t="str">
        <f>_xlfn.XLOOKUP(total_table[[#This Row],[Product_ID]],Product_table[Product_ID],Product_table[Category],FALSE)</f>
        <v>Home</v>
      </c>
      <c r="S177" s="8" t="str">
        <f>_xlfn.XLOOKUP(total_table[[#This Row],[Product_ID]],Product_table[Product_ID],Product_table[Sub_Category],FALSE)</f>
        <v>Appliances</v>
      </c>
      <c r="T177" s="8" t="str">
        <f>_xlfn.XLOOKUP(total_table[[#This Row],[Product_ID]],Product_table[Product_ID],Product_table[Brand],FALSE)</f>
        <v>Green, Powell and Palmer</v>
      </c>
      <c r="U177" s="8">
        <f>_xlfn.XLOOKUP(total_table[[#This Row],[Product_ID]],Product_table[Product_ID],Product_table[Cost],FALSE)</f>
        <v>447.43</v>
      </c>
      <c r="V177" s="11">
        <f>_xlfn.XLOOKUP(total_table[[#This Row],[Product_ID]],Product_table[Product_ID],Product_table[Stock],FALSE)</f>
        <v>191</v>
      </c>
      <c r="W177" s="8" t="str">
        <f>_xlfn.XLOOKUP(total_table[[#This Row],[Store_ID]],Store_table[Store_ID],Store_table[Store_Name],FALSE)</f>
        <v>Martinez, Adkins and Johnson</v>
      </c>
      <c r="X177" s="8" t="str">
        <f>_xlfn.XLOOKUP(total_table[[#This Row],[Store_ID]],Store_table[Store_ID],Store_table[Region],FALSE)</f>
        <v>North</v>
      </c>
      <c r="Y177" s="8" t="str">
        <f>_xlfn.XLOOKUP(total_table[[#This Row],[Store_ID]],Store_table[Store_ID],Store_table[City],FALSE)</f>
        <v>Danielmouth</v>
      </c>
      <c r="Z177" s="8" t="str">
        <f>_xlfn.XLOOKUP(total_table[[#This Row],[Store_ID]],Store_table[Store_ID],Store_table[Store_Type],FALSE)</f>
        <v>Flagship</v>
      </c>
    </row>
    <row r="178" spans="1:26" x14ac:dyDescent="0.35">
      <c r="A178" s="2" t="s">
        <v>1980</v>
      </c>
      <c r="B178" s="14">
        <v>45371</v>
      </c>
      <c r="C178" s="2" t="s">
        <v>431</v>
      </c>
      <c r="D178" s="2" t="s">
        <v>1576</v>
      </c>
      <c r="E178" s="2" t="s">
        <v>1779</v>
      </c>
      <c r="F178" s="11">
        <v>1</v>
      </c>
      <c r="G178" s="8">
        <v>857.35</v>
      </c>
      <c r="H178" s="8">
        <v>0.28000000000000003</v>
      </c>
      <c r="I178" s="2" t="s">
        <v>1804</v>
      </c>
      <c r="J178" s="8">
        <v>857.07</v>
      </c>
      <c r="K178" s="8" t="str">
        <f>_xlfn.XLOOKUP(total_table[[#This Row],[Customer_ID]],Customer_table[Customer_ID],Customer_table[Name],FALSE)</f>
        <v>Susan Mcdonald</v>
      </c>
      <c r="L178" s="11">
        <f>_xlfn.XLOOKUP(total_table[[#This Row],[Customer_ID]],Customer_table[Customer_ID],Customer_table[Age],FALSE)</f>
        <v>45</v>
      </c>
      <c r="M178" s="8" t="str">
        <f>_xlfn.XLOOKUP(total_table[[#This Row],[Customer_ID]],Customer_table[Customer_ID],Customer_table[Gender],FALSE)</f>
        <v>Male</v>
      </c>
      <c r="N178" s="8" t="str">
        <f>_xlfn.XLOOKUP(total_table[[#This Row],[Customer_ID]],Customer_table[Customer_ID],Customer_table[City],FALSE)</f>
        <v>East Ellen</v>
      </c>
      <c r="O178" s="8" t="str">
        <f>_xlfn.XLOOKUP(total_table[[#This Row],[Customer_ID]],Customer_table[Customer_ID],Customer_table[State],FALSE)</f>
        <v>Arkansas</v>
      </c>
      <c r="P178" s="8" t="str">
        <f>_xlfn.XLOOKUP(total_table[[#This Row],[Customer_ID]],Customer_table[Customer_ID],Customer_table[Country],FALSE)</f>
        <v>USA</v>
      </c>
      <c r="Q178" s="8" t="str">
        <f>_xlfn.XLOOKUP(total_table[[#This Row],[Product_ID]],Product_table[Product_ID],Product_table[Product_Name],FALSE)</f>
        <v>Women's Scarf Set</v>
      </c>
      <c r="R178" s="8" t="str">
        <f>_xlfn.XLOOKUP(total_table[[#This Row],[Product_ID]],Product_table[Product_ID],Product_table[Category],FALSE)</f>
        <v>Clothing</v>
      </c>
      <c r="S178" s="8" t="str">
        <f>_xlfn.XLOOKUP(total_table[[#This Row],[Product_ID]],Product_table[Product_ID],Product_table[Sub_Category],FALSE)</f>
        <v>Accessories</v>
      </c>
      <c r="T178" s="8" t="str">
        <f>_xlfn.XLOOKUP(total_table[[#This Row],[Product_ID]],Product_table[Product_ID],Product_table[Brand],FALSE)</f>
        <v>Brown and Sons</v>
      </c>
      <c r="U178" s="8">
        <f>_xlfn.XLOOKUP(total_table[[#This Row],[Product_ID]],Product_table[Product_ID],Product_table[Cost],FALSE)</f>
        <v>174.02</v>
      </c>
      <c r="V178" s="11">
        <f>_xlfn.XLOOKUP(total_table[[#This Row],[Product_ID]],Product_table[Product_ID],Product_table[Stock],FALSE)</f>
        <v>268</v>
      </c>
      <c r="W178" s="8" t="str">
        <f>_xlfn.XLOOKUP(total_table[[#This Row],[Store_ID]],Store_table[Store_ID],Store_table[Store_Name],FALSE)</f>
        <v>Shelton PLC</v>
      </c>
      <c r="X178" s="8" t="str">
        <f>_xlfn.XLOOKUP(total_table[[#This Row],[Store_ID]],Store_table[Store_ID],Store_table[Region],FALSE)</f>
        <v>North</v>
      </c>
      <c r="Y178" s="8" t="str">
        <f>_xlfn.XLOOKUP(total_table[[#This Row],[Store_ID]],Store_table[Store_ID],Store_table[City],FALSE)</f>
        <v>East Jenniferstad</v>
      </c>
      <c r="Z178" s="8" t="str">
        <f>_xlfn.XLOOKUP(total_table[[#This Row],[Store_ID]],Store_table[Store_ID],Store_table[Store_Type],FALSE)</f>
        <v>Flagship</v>
      </c>
    </row>
    <row r="179" spans="1:26" x14ac:dyDescent="0.35">
      <c r="A179" s="2" t="s">
        <v>1981</v>
      </c>
      <c r="B179" s="14">
        <v>45670</v>
      </c>
      <c r="C179" s="2" t="s">
        <v>1511</v>
      </c>
      <c r="D179" s="2" t="s">
        <v>1636</v>
      </c>
      <c r="E179" s="2" t="s">
        <v>1760</v>
      </c>
      <c r="F179" s="11">
        <v>1</v>
      </c>
      <c r="G179" s="8">
        <v>79</v>
      </c>
      <c r="H179" s="8">
        <v>0.04</v>
      </c>
      <c r="I179" s="2" t="s">
        <v>1804</v>
      </c>
      <c r="J179" s="8">
        <v>78.959999999999994</v>
      </c>
      <c r="K179" s="8" t="str">
        <f>_xlfn.XLOOKUP(total_table[[#This Row],[Customer_ID]],Customer_table[Customer_ID],Customer_table[Name],FALSE)</f>
        <v>Philip Pennington</v>
      </c>
      <c r="L179" s="11">
        <f>_xlfn.XLOOKUP(total_table[[#This Row],[Customer_ID]],Customer_table[Customer_ID],Customer_table[Age],FALSE)</f>
        <v>27</v>
      </c>
      <c r="M179" s="8" t="str">
        <f>_xlfn.XLOOKUP(total_table[[#This Row],[Customer_ID]],Customer_table[Customer_ID],Customer_table[Gender],FALSE)</f>
        <v>Female</v>
      </c>
      <c r="N179" s="8" t="str">
        <f>_xlfn.XLOOKUP(total_table[[#This Row],[Customer_ID]],Customer_table[Customer_ID],Customer_table[City],FALSE)</f>
        <v>East Valerieview</v>
      </c>
      <c r="O179" s="8" t="str">
        <f>_xlfn.XLOOKUP(total_table[[#This Row],[Customer_ID]],Customer_table[Customer_ID],Customer_table[State],FALSE)</f>
        <v>Oregon</v>
      </c>
      <c r="P179" s="8" t="str">
        <f>_xlfn.XLOOKUP(total_table[[#This Row],[Customer_ID]],Customer_table[Customer_ID],Customer_table[Country],FALSE)</f>
        <v>USA</v>
      </c>
      <c r="Q179" s="8" t="str">
        <f>_xlfn.XLOOKUP(total_table[[#This Row],[Product_ID]],Product_table[Product_ID],Product_table[Product_Name],FALSE)</f>
        <v>Ceramic Plant Pot</v>
      </c>
      <c r="R179" s="8" t="str">
        <f>_xlfn.XLOOKUP(total_table[[#This Row],[Product_ID]],Product_table[Product_ID],Product_table[Category],FALSE)</f>
        <v>Home</v>
      </c>
      <c r="S179" s="8" t="str">
        <f>_xlfn.XLOOKUP(total_table[[#This Row],[Product_ID]],Product_table[Product_ID],Product_table[Sub_Category],FALSE)</f>
        <v>Decor</v>
      </c>
      <c r="T179" s="8" t="str">
        <f>_xlfn.XLOOKUP(total_table[[#This Row],[Product_ID]],Product_table[Product_ID],Product_table[Brand],FALSE)</f>
        <v>Hatfield, Baird and Torres</v>
      </c>
      <c r="U179" s="8">
        <f>_xlfn.XLOOKUP(total_table[[#This Row],[Product_ID]],Product_table[Product_ID],Product_table[Cost],FALSE)</f>
        <v>81.75</v>
      </c>
      <c r="V179" s="11">
        <f>_xlfn.XLOOKUP(total_table[[#This Row],[Product_ID]],Product_table[Product_ID],Product_table[Stock],FALSE)</f>
        <v>273.49484536082474</v>
      </c>
      <c r="W179" s="8" t="str">
        <f>_xlfn.XLOOKUP(total_table[[#This Row],[Store_ID]],Store_table[Store_ID],Store_table[Store_Name],FALSE)</f>
        <v>Bean, Jones and Park</v>
      </c>
      <c r="X179" s="8" t="str">
        <f>_xlfn.XLOOKUP(total_table[[#This Row],[Store_ID]],Store_table[Store_ID],Store_table[Region],FALSE)</f>
        <v>West</v>
      </c>
      <c r="Y179" s="8" t="str">
        <f>_xlfn.XLOOKUP(total_table[[#This Row],[Store_ID]],Store_table[Store_ID],Store_table[City],FALSE)</f>
        <v>Thompsonborough</v>
      </c>
      <c r="Z179" s="8" t="str">
        <f>_xlfn.XLOOKUP(total_table[[#This Row],[Store_ID]],Store_table[Store_ID],Store_table[Store_Type],FALSE)</f>
        <v>Online</v>
      </c>
    </row>
    <row r="180" spans="1:26" x14ac:dyDescent="0.35">
      <c r="A180" s="2" t="s">
        <v>1982</v>
      </c>
      <c r="B180" s="14">
        <v>45885</v>
      </c>
      <c r="C180" s="2" t="s">
        <v>236</v>
      </c>
      <c r="D180" s="2" t="s">
        <v>1714</v>
      </c>
      <c r="E180" s="2" t="s">
        <v>1751</v>
      </c>
      <c r="F180" s="11">
        <v>4</v>
      </c>
      <c r="G180" s="8">
        <v>638.91</v>
      </c>
      <c r="H180" s="8">
        <v>0</v>
      </c>
      <c r="I180" s="2" t="s">
        <v>1807</v>
      </c>
      <c r="J180" s="8">
        <v>2555.64</v>
      </c>
      <c r="K180" s="8" t="str">
        <f>_xlfn.XLOOKUP(total_table[[#This Row],[Customer_ID]],Customer_table[Customer_ID],Customer_table[Name],FALSE)</f>
        <v>Cody Diaz</v>
      </c>
      <c r="L180" s="11">
        <f>_xlfn.XLOOKUP(total_table[[#This Row],[Customer_ID]],Customer_table[Customer_ID],Customer_table[Age],FALSE)</f>
        <v>27</v>
      </c>
      <c r="M180" s="8" t="str">
        <f>_xlfn.XLOOKUP(total_table[[#This Row],[Customer_ID]],Customer_table[Customer_ID],Customer_table[Gender],FALSE)</f>
        <v>Female</v>
      </c>
      <c r="N180" s="8" t="str">
        <f>_xlfn.XLOOKUP(total_table[[#This Row],[Customer_ID]],Customer_table[Customer_ID],Customer_table[City],FALSE)</f>
        <v>South Aaronside</v>
      </c>
      <c r="O180" s="8" t="str">
        <f>_xlfn.XLOOKUP(total_table[[#This Row],[Customer_ID]],Customer_table[Customer_ID],Customer_table[State],FALSE)</f>
        <v>New Hampshire</v>
      </c>
      <c r="P180" s="8" t="str">
        <f>_xlfn.XLOOKUP(total_table[[#This Row],[Customer_ID]],Customer_table[Customer_ID],Customer_table[Country],FALSE)</f>
        <v>USA</v>
      </c>
      <c r="Q180" s="8" t="str">
        <f>_xlfn.XLOOKUP(total_table[[#This Row],[Product_ID]],Product_table[Product_ID],Product_table[Product_Name],FALSE)</f>
        <v>Vitamin E Body Lotion</v>
      </c>
      <c r="R180" s="8" t="str">
        <f>_xlfn.XLOOKUP(total_table[[#This Row],[Product_ID]],Product_table[Product_ID],Product_table[Category],FALSE)</f>
        <v>Beauty</v>
      </c>
      <c r="S180" s="8" t="str">
        <f>_xlfn.XLOOKUP(total_table[[#This Row],[Product_ID]],Product_table[Product_ID],Product_table[Sub_Category],FALSE)</f>
        <v>Skincare</v>
      </c>
      <c r="T180" s="8" t="str">
        <f>_xlfn.XLOOKUP(total_table[[#This Row],[Product_ID]],Product_table[Product_ID],Product_table[Brand],FALSE)</f>
        <v>Hoffman-Williams</v>
      </c>
      <c r="U180" s="8">
        <f>_xlfn.XLOOKUP(total_table[[#This Row],[Product_ID]],Product_table[Product_ID],Product_table[Cost],FALSE)</f>
        <v>358.47</v>
      </c>
      <c r="V180" s="11">
        <f>_xlfn.XLOOKUP(total_table[[#This Row],[Product_ID]],Product_table[Product_ID],Product_table[Stock],FALSE)</f>
        <v>213</v>
      </c>
      <c r="W180" s="8" t="str">
        <f>_xlfn.XLOOKUP(total_table[[#This Row],[Store_ID]],Store_table[Store_ID],Store_table[Store_Name],FALSE)</f>
        <v>Gray Ltd</v>
      </c>
      <c r="X180" s="8" t="str">
        <f>_xlfn.XLOOKUP(total_table[[#This Row],[Store_ID]],Store_table[Store_ID],Store_table[Region],FALSE)</f>
        <v>North</v>
      </c>
      <c r="Y180" s="8" t="str">
        <f>_xlfn.XLOOKUP(total_table[[#This Row],[Store_ID]],Store_table[Store_ID],Store_table[City],FALSE)</f>
        <v>New Michaelchester</v>
      </c>
      <c r="Z180" s="8" t="str">
        <f>_xlfn.XLOOKUP(total_table[[#This Row],[Store_ID]],Store_table[Store_ID],Store_table[Store_Type],FALSE)</f>
        <v>Outlet</v>
      </c>
    </row>
    <row r="181" spans="1:26" x14ac:dyDescent="0.35">
      <c r="A181" s="2" t="s">
        <v>1983</v>
      </c>
      <c r="B181" s="14">
        <v>45812</v>
      </c>
      <c r="C181" s="2" t="s">
        <v>287</v>
      </c>
      <c r="D181" s="2" t="s">
        <v>1616</v>
      </c>
      <c r="E181" s="2" t="s">
        <v>1730</v>
      </c>
      <c r="F181" s="11">
        <v>2</v>
      </c>
      <c r="G181" s="8">
        <v>522.16999999999996</v>
      </c>
      <c r="H181" s="8">
        <v>0.27</v>
      </c>
      <c r="I181" s="2" t="s">
        <v>1802</v>
      </c>
      <c r="J181" s="8">
        <v>1044.07</v>
      </c>
      <c r="K181" s="8" t="str">
        <f>_xlfn.XLOOKUP(total_table[[#This Row],[Customer_ID]],Customer_table[Customer_ID],Customer_table[Name],FALSE)</f>
        <v>Krystal Ford</v>
      </c>
      <c r="L181" s="11">
        <f>_xlfn.XLOOKUP(total_table[[#This Row],[Customer_ID]],Customer_table[Customer_ID],Customer_table[Age],FALSE)</f>
        <v>34</v>
      </c>
      <c r="M181" s="8" t="str">
        <f>_xlfn.XLOOKUP(total_table[[#This Row],[Customer_ID]],Customer_table[Customer_ID],Customer_table[Gender],FALSE)</f>
        <v>Female</v>
      </c>
      <c r="N181" s="8" t="str">
        <f>_xlfn.XLOOKUP(total_table[[#This Row],[Customer_ID]],Customer_table[Customer_ID],Customer_table[City],FALSE)</f>
        <v>South David</v>
      </c>
      <c r="O181" s="8" t="str">
        <f>_xlfn.XLOOKUP(total_table[[#This Row],[Customer_ID]],Customer_table[Customer_ID],Customer_table[State],FALSE)</f>
        <v>Arizona</v>
      </c>
      <c r="P181" s="8" t="str">
        <f>_xlfn.XLOOKUP(total_table[[#This Row],[Customer_ID]],Customer_table[Customer_ID],Customer_table[Country],FALSE)</f>
        <v>USA</v>
      </c>
      <c r="Q181" s="8" t="str">
        <f>_xlfn.XLOOKUP(total_table[[#This Row],[Product_ID]],Product_table[Product_ID],Product_table[Product_Name],FALSE)</f>
        <v>High-Grip Football</v>
      </c>
      <c r="R181" s="8" t="str">
        <f>_xlfn.XLOOKUP(total_table[[#This Row],[Product_ID]],Product_table[Product_ID],Product_table[Category],FALSE)</f>
        <v>Sports</v>
      </c>
      <c r="S181" s="8" t="str">
        <f>_xlfn.XLOOKUP(total_table[[#This Row],[Product_ID]],Product_table[Product_ID],Product_table[Sub_Category],FALSE)</f>
        <v>Team Sports</v>
      </c>
      <c r="T181" s="8" t="str">
        <f>_xlfn.XLOOKUP(total_table[[#This Row],[Product_ID]],Product_table[Product_ID],Product_table[Brand],FALSE)</f>
        <v>Bridges, Banks and Cummings</v>
      </c>
      <c r="U181" s="8">
        <f>_xlfn.XLOOKUP(total_table[[#This Row],[Product_ID]],Product_table[Product_ID],Product_table[Cost],FALSE)</f>
        <v>318.91000000000003</v>
      </c>
      <c r="V181" s="11">
        <f>_xlfn.XLOOKUP(total_table[[#This Row],[Product_ID]],Product_table[Product_ID],Product_table[Stock],FALSE)</f>
        <v>114</v>
      </c>
      <c r="W181" s="8" t="str">
        <f>_xlfn.XLOOKUP(total_table[[#This Row],[Store_ID]],Store_table[Store_ID],Store_table[Store_Name],FALSE)</f>
        <v>Rivera-Warner</v>
      </c>
      <c r="X181" s="8" t="str">
        <f>_xlfn.XLOOKUP(total_table[[#This Row],[Store_ID]],Store_table[Store_ID],Store_table[Region],FALSE)</f>
        <v>East</v>
      </c>
      <c r="Y181" s="8" t="str">
        <f>_xlfn.XLOOKUP(total_table[[#This Row],[Store_ID]],Store_table[Store_ID],Store_table[City],FALSE)</f>
        <v>Washingtonfurt</v>
      </c>
      <c r="Z181" s="8" t="str">
        <f>_xlfn.XLOOKUP(total_table[[#This Row],[Store_ID]],Store_table[Store_ID],Store_table[Store_Type],FALSE)</f>
        <v>Flagship</v>
      </c>
    </row>
    <row r="182" spans="1:26" x14ac:dyDescent="0.35">
      <c r="A182" s="2" t="s">
        <v>1984</v>
      </c>
      <c r="B182" s="14">
        <v>45235</v>
      </c>
      <c r="C182" s="2" t="s">
        <v>1451</v>
      </c>
      <c r="D182" s="2" t="s">
        <v>1604</v>
      </c>
      <c r="E182" s="2" t="s">
        <v>1772</v>
      </c>
      <c r="F182" s="11">
        <v>3</v>
      </c>
      <c r="G182" s="8">
        <v>954.29</v>
      </c>
      <c r="H182" s="8">
        <v>0.27</v>
      </c>
      <c r="I182" s="2" t="s">
        <v>1802</v>
      </c>
      <c r="J182" s="8">
        <v>2862.6</v>
      </c>
      <c r="K182" s="8" t="str">
        <f>_xlfn.XLOOKUP(total_table[[#This Row],[Customer_ID]],Customer_table[Customer_ID],Customer_table[Name],FALSE)</f>
        <v>Earl Smith Dds</v>
      </c>
      <c r="L182" s="11">
        <f>_xlfn.XLOOKUP(total_table[[#This Row],[Customer_ID]],Customer_table[Customer_ID],Customer_table[Age],FALSE)</f>
        <v>59</v>
      </c>
      <c r="M182" s="8" t="str">
        <f>_xlfn.XLOOKUP(total_table[[#This Row],[Customer_ID]],Customer_table[Customer_ID],Customer_table[Gender],FALSE)</f>
        <v>Male</v>
      </c>
      <c r="N182" s="8" t="str">
        <f>_xlfn.XLOOKUP(total_table[[#This Row],[Customer_ID]],Customer_table[Customer_ID],Customer_table[City],FALSE)</f>
        <v>West Sarah</v>
      </c>
      <c r="O182" s="8" t="str">
        <f>_xlfn.XLOOKUP(total_table[[#This Row],[Customer_ID]],Customer_table[Customer_ID],Customer_table[State],FALSE)</f>
        <v>South Dakota</v>
      </c>
      <c r="P182" s="8" t="str">
        <f>_xlfn.XLOOKUP(total_table[[#This Row],[Customer_ID]],Customer_table[Customer_ID],Customer_table[Country],FALSE)</f>
        <v>USA</v>
      </c>
      <c r="Q182" s="8" t="str">
        <f>_xlfn.XLOOKUP(total_table[[#This Row],[Product_ID]],Product_table[Product_ID],Product_table[Product_Name],FALSE)</f>
        <v>Portable Power Bank</v>
      </c>
      <c r="R182" s="8" t="str">
        <f>_xlfn.XLOOKUP(total_table[[#This Row],[Product_ID]],Product_table[Product_ID],Product_table[Category],FALSE)</f>
        <v>Electronics</v>
      </c>
      <c r="S182" s="8" t="str">
        <f>_xlfn.XLOOKUP(total_table[[#This Row],[Product_ID]],Product_table[Product_ID],Product_table[Sub_Category],FALSE)</f>
        <v>Mobile</v>
      </c>
      <c r="T182" s="8" t="str">
        <f>_xlfn.XLOOKUP(total_table[[#This Row],[Product_ID]],Product_table[Product_ID],Product_table[Brand],FALSE)</f>
        <v>Cummings and Sons</v>
      </c>
      <c r="U182" s="8">
        <f>_xlfn.XLOOKUP(total_table[[#This Row],[Product_ID]],Product_table[Product_ID],Product_table[Cost],FALSE)</f>
        <v>326.06</v>
      </c>
      <c r="V182" s="11">
        <f>_xlfn.XLOOKUP(total_table[[#This Row],[Product_ID]],Product_table[Product_ID],Product_table[Stock],FALSE)</f>
        <v>301</v>
      </c>
      <c r="W182" s="8" t="str">
        <f>_xlfn.XLOOKUP(total_table[[#This Row],[Store_ID]],Store_table[Store_ID],Store_table[Store_Name],FALSE)</f>
        <v>Thomas, Bridges and Harris</v>
      </c>
      <c r="X182" s="8" t="str">
        <f>_xlfn.XLOOKUP(total_table[[#This Row],[Store_ID]],Store_table[Store_ID],Store_table[Region],FALSE)</f>
        <v>North</v>
      </c>
      <c r="Y182" s="8" t="str">
        <f>_xlfn.XLOOKUP(total_table[[#This Row],[Store_ID]],Store_table[Store_ID],Store_table[City],FALSE)</f>
        <v>Sabrinatown</v>
      </c>
      <c r="Z182" s="8" t="str">
        <f>_xlfn.XLOOKUP(total_table[[#This Row],[Store_ID]],Store_table[Store_ID],Store_table[Store_Type],FALSE)</f>
        <v>Online</v>
      </c>
    </row>
    <row r="183" spans="1:26" x14ac:dyDescent="0.35">
      <c r="A183" s="2" t="s">
        <v>1985</v>
      </c>
      <c r="B183" s="14">
        <v>45710</v>
      </c>
      <c r="C183" s="2" t="s">
        <v>1404</v>
      </c>
      <c r="D183" s="2" t="s">
        <v>1592</v>
      </c>
      <c r="E183" s="2" t="s">
        <v>1775</v>
      </c>
      <c r="F183" s="11">
        <v>3</v>
      </c>
      <c r="G183" s="8">
        <v>53.92</v>
      </c>
      <c r="H183" s="8">
        <v>0.15</v>
      </c>
      <c r="I183" s="2" t="s">
        <v>1804</v>
      </c>
      <c r="J183" s="8">
        <v>161.60999999999999</v>
      </c>
      <c r="K183" s="8" t="str">
        <f>_xlfn.XLOOKUP(total_table[[#This Row],[Customer_ID]],Customer_table[Customer_ID],Customer_table[Name],FALSE)</f>
        <v>Beth Martin</v>
      </c>
      <c r="L183" s="11">
        <f>_xlfn.XLOOKUP(total_table[[#This Row],[Customer_ID]],Customer_table[Customer_ID],Customer_table[Age],FALSE)</f>
        <v>34</v>
      </c>
      <c r="M183" s="8" t="str">
        <f>_xlfn.XLOOKUP(total_table[[#This Row],[Customer_ID]],Customer_table[Customer_ID],Customer_table[Gender],FALSE)</f>
        <v>Female</v>
      </c>
      <c r="N183" s="8" t="str">
        <f>_xlfn.XLOOKUP(total_table[[#This Row],[Customer_ID]],Customer_table[Customer_ID],Customer_table[City],FALSE)</f>
        <v>Burkefurt</v>
      </c>
      <c r="O183" s="8" t="str">
        <f>_xlfn.XLOOKUP(total_table[[#This Row],[Customer_ID]],Customer_table[Customer_ID],Customer_table[State],FALSE)</f>
        <v>West Virginia</v>
      </c>
      <c r="P183" s="8" t="str">
        <f>_xlfn.XLOOKUP(total_table[[#This Row],[Customer_ID]],Customer_table[Customer_ID],Customer_table[Country],FALSE)</f>
        <v>USA</v>
      </c>
      <c r="Q183" s="8" t="str">
        <f>_xlfn.XLOOKUP(total_table[[#This Row],[Product_ID]],Product_table[Product_ID],Product_table[Product_Name],FALSE)</f>
        <v>Modern Wall Clock</v>
      </c>
      <c r="R183" s="8" t="str">
        <f>_xlfn.XLOOKUP(total_table[[#This Row],[Product_ID]],Product_table[Product_ID],Product_table[Category],FALSE)</f>
        <v>Home</v>
      </c>
      <c r="S183" s="8" t="str">
        <f>_xlfn.XLOOKUP(total_table[[#This Row],[Product_ID]],Product_table[Product_ID],Product_table[Sub_Category],FALSE)</f>
        <v>Decor</v>
      </c>
      <c r="T183" s="8" t="str">
        <f>_xlfn.XLOOKUP(total_table[[#This Row],[Product_ID]],Product_table[Product_ID],Product_table[Brand],FALSE)</f>
        <v>Weiss-Watson</v>
      </c>
      <c r="U183" s="8">
        <f>_xlfn.XLOOKUP(total_table[[#This Row],[Product_ID]],Product_table[Product_ID],Product_table[Cost],FALSE)</f>
        <v>179.77</v>
      </c>
      <c r="V183" s="11">
        <f>_xlfn.XLOOKUP(total_table[[#This Row],[Product_ID]],Product_table[Product_ID],Product_table[Stock],FALSE)</f>
        <v>305</v>
      </c>
      <c r="W183" s="8" t="str">
        <f>_xlfn.XLOOKUP(total_table[[#This Row],[Store_ID]],Store_table[Store_ID],Store_table[Store_Name],FALSE)</f>
        <v>Gardner, Humphrey and Contreras</v>
      </c>
      <c r="X183" s="8" t="str">
        <f>_xlfn.XLOOKUP(total_table[[#This Row],[Store_ID]],Store_table[Store_ID],Store_table[Region],FALSE)</f>
        <v>East</v>
      </c>
      <c r="Y183" s="8" t="str">
        <f>_xlfn.XLOOKUP(total_table[[#This Row],[Store_ID]],Store_table[Store_ID],Store_table[City],FALSE)</f>
        <v>Johnsonville</v>
      </c>
      <c r="Z183" s="8" t="str">
        <f>_xlfn.XLOOKUP(total_table[[#This Row],[Store_ID]],Store_table[Store_ID],Store_table[Store_Type],FALSE)</f>
        <v>Flagship</v>
      </c>
    </row>
    <row r="184" spans="1:26" x14ac:dyDescent="0.35">
      <c r="A184" s="2" t="s">
        <v>1986</v>
      </c>
      <c r="B184" s="14">
        <v>45753</v>
      </c>
      <c r="C184" s="2" t="s">
        <v>1217</v>
      </c>
      <c r="D184" s="2" t="s">
        <v>1594</v>
      </c>
      <c r="E184" s="2" t="s">
        <v>1730</v>
      </c>
      <c r="F184" s="11">
        <v>4</v>
      </c>
      <c r="G184" s="8">
        <v>741.88</v>
      </c>
      <c r="H184" s="8">
        <v>0.02</v>
      </c>
      <c r="I184" s="2" t="s">
        <v>1807</v>
      </c>
      <c r="J184" s="8">
        <v>2967.5</v>
      </c>
      <c r="K184" s="8" t="str">
        <f>_xlfn.XLOOKUP(total_table[[#This Row],[Customer_ID]],Customer_table[Customer_ID],Customer_table[Name],FALSE)</f>
        <v>Alexander Byrd</v>
      </c>
      <c r="L184" s="11">
        <f>_xlfn.XLOOKUP(total_table[[#This Row],[Customer_ID]],Customer_table[Customer_ID],Customer_table[Age],FALSE)</f>
        <v>25</v>
      </c>
      <c r="M184" s="8" t="str">
        <f>_xlfn.XLOOKUP(total_table[[#This Row],[Customer_ID]],Customer_table[Customer_ID],Customer_table[Gender],FALSE)</f>
        <v>Female</v>
      </c>
      <c r="N184" s="8" t="str">
        <f>_xlfn.XLOOKUP(total_table[[#This Row],[Customer_ID]],Customer_table[Customer_ID],Customer_table[City],FALSE)</f>
        <v>Parkerview</v>
      </c>
      <c r="O184" s="8" t="str">
        <f>_xlfn.XLOOKUP(total_table[[#This Row],[Customer_ID]],Customer_table[Customer_ID],Customer_table[State],FALSE)</f>
        <v>New York</v>
      </c>
      <c r="P184" s="8" t="str">
        <f>_xlfn.XLOOKUP(total_table[[#This Row],[Customer_ID]],Customer_table[Customer_ID],Customer_table[Country],FALSE)</f>
        <v>USA</v>
      </c>
      <c r="Q184" s="8" t="str">
        <f>_xlfn.XLOOKUP(total_table[[#This Row],[Product_ID]],Product_table[Product_ID],Product_table[Product_Name],FALSE)</f>
        <v>Gaming Mechanical Keyboard</v>
      </c>
      <c r="R184" s="8" t="str">
        <f>_xlfn.XLOOKUP(total_table[[#This Row],[Product_ID]],Product_table[Product_ID],Product_table[Category],FALSE)</f>
        <v>Electronics</v>
      </c>
      <c r="S184" s="8" t="str">
        <f>_xlfn.XLOOKUP(total_table[[#This Row],[Product_ID]],Product_table[Product_ID],Product_table[Sub_Category],FALSE)</f>
        <v>Computer</v>
      </c>
      <c r="T184" s="8" t="str">
        <f>_xlfn.XLOOKUP(total_table[[#This Row],[Product_ID]],Product_table[Product_ID],Product_table[Brand],FALSE)</f>
        <v>Lucero LLC</v>
      </c>
      <c r="U184" s="8">
        <f>_xlfn.XLOOKUP(total_table[[#This Row],[Product_ID]],Product_table[Product_ID],Product_table[Cost],FALSE)</f>
        <v>419.28</v>
      </c>
      <c r="V184" s="11">
        <f>_xlfn.XLOOKUP(total_table[[#This Row],[Product_ID]],Product_table[Product_ID],Product_table[Stock],FALSE)</f>
        <v>86</v>
      </c>
      <c r="W184" s="8" t="str">
        <f>_xlfn.XLOOKUP(total_table[[#This Row],[Store_ID]],Store_table[Store_ID],Store_table[Store_Name],FALSE)</f>
        <v>Rivera-Warner</v>
      </c>
      <c r="X184" s="8" t="str">
        <f>_xlfn.XLOOKUP(total_table[[#This Row],[Store_ID]],Store_table[Store_ID],Store_table[Region],FALSE)</f>
        <v>East</v>
      </c>
      <c r="Y184" s="8" t="str">
        <f>_xlfn.XLOOKUP(total_table[[#This Row],[Store_ID]],Store_table[Store_ID],Store_table[City],FALSE)</f>
        <v>Washingtonfurt</v>
      </c>
      <c r="Z184" s="8" t="str">
        <f>_xlfn.XLOOKUP(total_table[[#This Row],[Store_ID]],Store_table[Store_ID],Store_table[Store_Type],FALSE)</f>
        <v>Flagship</v>
      </c>
    </row>
    <row r="185" spans="1:26" x14ac:dyDescent="0.35">
      <c r="A185" s="2" t="s">
        <v>1987</v>
      </c>
      <c r="B185" s="14">
        <v>45594</v>
      </c>
      <c r="C185" s="2" t="s">
        <v>129</v>
      </c>
      <c r="D185" s="2" t="s">
        <v>1618</v>
      </c>
      <c r="E185" s="2" t="s">
        <v>1744</v>
      </c>
      <c r="F185" s="11">
        <v>1</v>
      </c>
      <c r="G185" s="8">
        <v>547.09</v>
      </c>
      <c r="H185" s="8">
        <v>0.01</v>
      </c>
      <c r="I185" s="2" t="s">
        <v>1804</v>
      </c>
      <c r="J185" s="8">
        <v>547.08000000000004</v>
      </c>
      <c r="K185" s="8" t="str">
        <f>_xlfn.XLOOKUP(total_table[[#This Row],[Customer_ID]],Customer_table[Customer_ID],Customer_table[Name],FALSE)</f>
        <v>Robert Jones Dds</v>
      </c>
      <c r="L185" s="11">
        <f>_xlfn.XLOOKUP(total_table[[#This Row],[Customer_ID]],Customer_table[Customer_ID],Customer_table[Age],FALSE)</f>
        <v>25</v>
      </c>
      <c r="M185" s="8" t="str">
        <f>_xlfn.XLOOKUP(total_table[[#This Row],[Customer_ID]],Customer_table[Customer_ID],Customer_table[Gender],FALSE)</f>
        <v>Male</v>
      </c>
      <c r="N185" s="8" t="str">
        <f>_xlfn.XLOOKUP(total_table[[#This Row],[Customer_ID]],Customer_table[Customer_ID],Customer_table[City],FALSE)</f>
        <v>Tristanton</v>
      </c>
      <c r="O185" s="8" t="str">
        <f>_xlfn.XLOOKUP(total_table[[#This Row],[Customer_ID]],Customer_table[Customer_ID],Customer_table[State],FALSE)</f>
        <v>Oklahoma</v>
      </c>
      <c r="P185" s="8" t="str">
        <f>_xlfn.XLOOKUP(total_table[[#This Row],[Customer_ID]],Customer_table[Customer_ID],Customer_table[Country],FALSE)</f>
        <v>USA</v>
      </c>
      <c r="Q185" s="8" t="str">
        <f>_xlfn.XLOOKUP(total_table[[#This Row],[Product_ID]],Product_table[Product_ID],Product_table[Product_Name],FALSE)</f>
        <v>Men's Winter Jacket</v>
      </c>
      <c r="R185" s="8" t="str">
        <f>_xlfn.XLOOKUP(total_table[[#This Row],[Product_ID]],Product_table[Product_ID],Product_table[Category],FALSE)</f>
        <v>Clothing</v>
      </c>
      <c r="S185" s="8" t="str">
        <f>_xlfn.XLOOKUP(total_table[[#This Row],[Product_ID]],Product_table[Product_ID],Product_table[Sub_Category],FALSE)</f>
        <v>Outerwear</v>
      </c>
      <c r="T185" s="8" t="str">
        <f>_xlfn.XLOOKUP(total_table[[#This Row],[Product_ID]],Product_table[Product_ID],Product_table[Brand],FALSE)</f>
        <v>Kelly, Smith and Perez</v>
      </c>
      <c r="U185" s="8">
        <f>_xlfn.XLOOKUP(total_table[[#This Row],[Product_ID]],Product_table[Product_ID],Product_table[Cost],FALSE)</f>
        <v>167.34</v>
      </c>
      <c r="V185" s="11">
        <f>_xlfn.XLOOKUP(total_table[[#This Row],[Product_ID]],Product_table[Product_ID],Product_table[Stock],FALSE)</f>
        <v>296</v>
      </c>
      <c r="W185" s="8" t="str">
        <f>_xlfn.XLOOKUP(total_table[[#This Row],[Store_ID]],Store_table[Store_ID],Store_table[Store_Name],FALSE)</f>
        <v>Johnson-Wright</v>
      </c>
      <c r="X185" s="8" t="str">
        <f>_xlfn.XLOOKUP(total_table[[#This Row],[Store_ID]],Store_table[Store_ID],Store_table[Region],FALSE)</f>
        <v>North</v>
      </c>
      <c r="Y185" s="8" t="str">
        <f>_xlfn.XLOOKUP(total_table[[#This Row],[Store_ID]],Store_table[Store_ID],Store_table[City],FALSE)</f>
        <v>Hoodberg</v>
      </c>
      <c r="Z185" s="8" t="str">
        <f>_xlfn.XLOOKUP(total_table[[#This Row],[Store_ID]],Store_table[Store_ID],Store_table[Store_Type],FALSE)</f>
        <v>Outlet</v>
      </c>
    </row>
    <row r="186" spans="1:26" x14ac:dyDescent="0.35">
      <c r="A186" s="2" t="s">
        <v>1988</v>
      </c>
      <c r="B186" s="14">
        <v>45686</v>
      </c>
      <c r="C186" s="2" t="s">
        <v>1482</v>
      </c>
      <c r="D186" s="2" t="s">
        <v>1704</v>
      </c>
      <c r="E186" s="2" t="s">
        <v>1744</v>
      </c>
      <c r="F186" s="11">
        <v>1</v>
      </c>
      <c r="G186" s="8">
        <v>789.35</v>
      </c>
      <c r="H186" s="8">
        <v>0.14000000000000001</v>
      </c>
      <c r="I186" s="2" t="s">
        <v>1804</v>
      </c>
      <c r="J186" s="8">
        <v>789.21</v>
      </c>
      <c r="K186" s="8" t="str">
        <f>_xlfn.XLOOKUP(total_table[[#This Row],[Customer_ID]],Customer_table[Customer_ID],Customer_table[Name],FALSE)</f>
        <v>Melinda Thomas</v>
      </c>
      <c r="L186" s="11">
        <f>_xlfn.XLOOKUP(total_table[[#This Row],[Customer_ID]],Customer_table[Customer_ID],Customer_table[Age],FALSE)</f>
        <v>42</v>
      </c>
      <c r="M186" s="8" t="str">
        <f>_xlfn.XLOOKUP(total_table[[#This Row],[Customer_ID]],Customer_table[Customer_ID],Customer_table[Gender],FALSE)</f>
        <v>Female</v>
      </c>
      <c r="N186" s="8" t="str">
        <f>_xlfn.XLOOKUP(total_table[[#This Row],[Customer_ID]],Customer_table[Customer_ID],Customer_table[City],FALSE)</f>
        <v>Lake Elizabethside</v>
      </c>
      <c r="O186" s="8" t="str">
        <f>_xlfn.XLOOKUP(total_table[[#This Row],[Customer_ID]],Customer_table[Customer_ID],Customer_table[State],FALSE)</f>
        <v>Indiana</v>
      </c>
      <c r="P186" s="8" t="str">
        <f>_xlfn.XLOOKUP(total_table[[#This Row],[Customer_ID]],Customer_table[Customer_ID],Customer_table[Country],FALSE)</f>
        <v>USA</v>
      </c>
      <c r="Q186" s="8" t="str">
        <f>_xlfn.XLOOKUP(total_table[[#This Row],[Product_ID]],Product_table[Product_ID],Product_table[Product_Name],FALSE)</f>
        <v>Face Foundation Kit</v>
      </c>
      <c r="R186" s="8" t="str">
        <f>_xlfn.XLOOKUP(total_table[[#This Row],[Product_ID]],Product_table[Product_ID],Product_table[Category],FALSE)</f>
        <v>Beauty</v>
      </c>
      <c r="S186" s="8" t="str">
        <f>_xlfn.XLOOKUP(total_table[[#This Row],[Product_ID]],Product_table[Product_ID],Product_table[Sub_Category],FALSE)</f>
        <v>Makeup</v>
      </c>
      <c r="T186" s="8" t="str">
        <f>_xlfn.XLOOKUP(total_table[[#This Row],[Product_ID]],Product_table[Product_ID],Product_table[Brand],FALSE)</f>
        <v>Taylor-Elliott</v>
      </c>
      <c r="U186" s="8">
        <f>_xlfn.XLOOKUP(total_table[[#This Row],[Product_ID]],Product_table[Product_ID],Product_table[Cost],FALSE)</f>
        <v>183.04</v>
      </c>
      <c r="V186" s="11">
        <f>_xlfn.XLOOKUP(total_table[[#This Row],[Product_ID]],Product_table[Product_ID],Product_table[Stock],FALSE)</f>
        <v>457</v>
      </c>
      <c r="W186" s="8" t="str">
        <f>_xlfn.XLOOKUP(total_table[[#This Row],[Store_ID]],Store_table[Store_ID],Store_table[Store_Name],FALSE)</f>
        <v>Johnson-Wright</v>
      </c>
      <c r="X186" s="8" t="str">
        <f>_xlfn.XLOOKUP(total_table[[#This Row],[Store_ID]],Store_table[Store_ID],Store_table[Region],FALSE)</f>
        <v>North</v>
      </c>
      <c r="Y186" s="8" t="str">
        <f>_xlfn.XLOOKUP(total_table[[#This Row],[Store_ID]],Store_table[Store_ID],Store_table[City],FALSE)</f>
        <v>Hoodberg</v>
      </c>
      <c r="Z186" s="8" t="str">
        <f>_xlfn.XLOOKUP(total_table[[#This Row],[Store_ID]],Store_table[Store_ID],Store_table[Store_Type],FALSE)</f>
        <v>Outlet</v>
      </c>
    </row>
    <row r="187" spans="1:26" x14ac:dyDescent="0.35">
      <c r="A187" s="2" t="s">
        <v>1989</v>
      </c>
      <c r="B187" s="14">
        <v>45354</v>
      </c>
      <c r="C187" s="2" t="s">
        <v>1307</v>
      </c>
      <c r="D187" s="2" t="s">
        <v>1652</v>
      </c>
      <c r="E187" s="2" t="s">
        <v>1744</v>
      </c>
      <c r="F187" s="11">
        <v>3</v>
      </c>
      <c r="G187" s="8">
        <v>476.78</v>
      </c>
      <c r="H187" s="8">
        <v>0.09</v>
      </c>
      <c r="I187" s="2" t="s">
        <v>1807</v>
      </c>
      <c r="J187" s="8">
        <v>1430.25</v>
      </c>
      <c r="K187" s="8" t="str">
        <f>_xlfn.XLOOKUP(total_table[[#This Row],[Customer_ID]],Customer_table[Customer_ID],Customer_table[Name],FALSE)</f>
        <v>Samuel Mullins</v>
      </c>
      <c r="L187" s="11">
        <f>_xlfn.XLOOKUP(total_table[[#This Row],[Customer_ID]],Customer_table[Customer_ID],Customer_table[Age],FALSE)</f>
        <v>27</v>
      </c>
      <c r="M187" s="8" t="str">
        <f>_xlfn.XLOOKUP(total_table[[#This Row],[Customer_ID]],Customer_table[Customer_ID],Customer_table[Gender],FALSE)</f>
        <v>Female</v>
      </c>
      <c r="N187" s="8" t="str">
        <f>_xlfn.XLOOKUP(total_table[[#This Row],[Customer_ID]],Customer_table[Customer_ID],Customer_table[City],FALSE)</f>
        <v>Hartmouth</v>
      </c>
      <c r="O187" s="8" t="str">
        <f>_xlfn.XLOOKUP(total_table[[#This Row],[Customer_ID]],Customer_table[Customer_ID],Customer_table[State],FALSE)</f>
        <v>Louisiana</v>
      </c>
      <c r="P187" s="8" t="str">
        <f>_xlfn.XLOOKUP(total_table[[#This Row],[Customer_ID]],Customer_table[Customer_ID],Customer_table[Country],FALSE)</f>
        <v>USA</v>
      </c>
      <c r="Q187" s="8" t="str">
        <f>_xlfn.XLOOKUP(total_table[[#This Row],[Product_ID]],Product_table[Product_ID],Product_table[Product_Name],FALSE)</f>
        <v>Organic Sunscreen Lotion</v>
      </c>
      <c r="R187" s="8" t="str">
        <f>_xlfn.XLOOKUP(total_table[[#This Row],[Product_ID]],Product_table[Product_ID],Product_table[Category],FALSE)</f>
        <v>Beauty</v>
      </c>
      <c r="S187" s="8" t="str">
        <f>_xlfn.XLOOKUP(total_table[[#This Row],[Product_ID]],Product_table[Product_ID],Product_table[Sub_Category],FALSE)</f>
        <v>Skincare</v>
      </c>
      <c r="T187" s="8" t="str">
        <f>_xlfn.XLOOKUP(total_table[[#This Row],[Product_ID]],Product_table[Product_ID],Product_table[Brand],FALSE)</f>
        <v>Anderson-Riley</v>
      </c>
      <c r="U187" s="8">
        <f>_xlfn.XLOOKUP(total_table[[#This Row],[Product_ID]],Product_table[Product_ID],Product_table[Cost],FALSE)</f>
        <v>266.86</v>
      </c>
      <c r="V187" s="11">
        <f>_xlfn.XLOOKUP(total_table[[#This Row],[Product_ID]],Product_table[Product_ID],Product_table[Stock],FALSE)</f>
        <v>458</v>
      </c>
      <c r="W187" s="8" t="str">
        <f>_xlfn.XLOOKUP(total_table[[#This Row],[Store_ID]],Store_table[Store_ID],Store_table[Store_Name],FALSE)</f>
        <v>Johnson-Wright</v>
      </c>
      <c r="X187" s="8" t="str">
        <f>_xlfn.XLOOKUP(total_table[[#This Row],[Store_ID]],Store_table[Store_ID],Store_table[Region],FALSE)</f>
        <v>North</v>
      </c>
      <c r="Y187" s="8" t="str">
        <f>_xlfn.XLOOKUP(total_table[[#This Row],[Store_ID]],Store_table[Store_ID],Store_table[City],FALSE)</f>
        <v>Hoodberg</v>
      </c>
      <c r="Z187" s="8" t="str">
        <f>_xlfn.XLOOKUP(total_table[[#This Row],[Store_ID]],Store_table[Store_ID],Store_table[Store_Type],FALSE)</f>
        <v>Outlet</v>
      </c>
    </row>
    <row r="188" spans="1:26" x14ac:dyDescent="0.35">
      <c r="A188" s="2" t="s">
        <v>1990</v>
      </c>
      <c r="B188" s="14">
        <v>45600</v>
      </c>
      <c r="C188" s="2" t="s">
        <v>1379</v>
      </c>
      <c r="D188" s="2" t="s">
        <v>1684</v>
      </c>
      <c r="E188" s="2" t="s">
        <v>1788</v>
      </c>
      <c r="F188" s="11">
        <v>2</v>
      </c>
      <c r="G188" s="8">
        <v>504.26</v>
      </c>
      <c r="H188" s="8">
        <v>0.04</v>
      </c>
      <c r="I188" s="2" t="s">
        <v>1804</v>
      </c>
      <c r="J188" s="8">
        <v>1008.48</v>
      </c>
      <c r="K188" s="8" t="str">
        <f>_xlfn.XLOOKUP(total_table[[#This Row],[Customer_ID]],Customer_table[Customer_ID],Customer_table[Name],FALSE)</f>
        <v>April Phillips</v>
      </c>
      <c r="L188" s="11">
        <f>_xlfn.XLOOKUP(total_table[[#This Row],[Customer_ID]],Customer_table[Customer_ID],Customer_table[Age],FALSE)</f>
        <v>62</v>
      </c>
      <c r="M188" s="8" t="str">
        <f>_xlfn.XLOOKUP(total_table[[#This Row],[Customer_ID]],Customer_table[Customer_ID],Customer_table[Gender],FALSE)</f>
        <v>Female</v>
      </c>
      <c r="N188" s="8" t="str">
        <f>_xlfn.XLOOKUP(total_table[[#This Row],[Customer_ID]],Customer_table[Customer_ID],Customer_table[City],FALSE)</f>
        <v>Lake Carolyn</v>
      </c>
      <c r="O188" s="8" t="str">
        <f>_xlfn.XLOOKUP(total_table[[#This Row],[Customer_ID]],Customer_table[Customer_ID],Customer_table[State],FALSE)</f>
        <v>Hawaii</v>
      </c>
      <c r="P188" s="8" t="str">
        <f>_xlfn.XLOOKUP(total_table[[#This Row],[Customer_ID]],Customer_table[Customer_ID],Customer_table[Country],FALSE)</f>
        <v>USA</v>
      </c>
      <c r="Q188" s="8" t="str">
        <f>_xlfn.XLOOKUP(total_table[[#This Row],[Product_ID]],Product_table[Product_ID],Product_table[Product_Name],FALSE)</f>
        <v>Decorative Lamp Shade</v>
      </c>
      <c r="R188" s="8" t="str">
        <f>_xlfn.XLOOKUP(total_table[[#This Row],[Product_ID]],Product_table[Product_ID],Product_table[Category],FALSE)</f>
        <v>Home</v>
      </c>
      <c r="S188" s="8" t="str">
        <f>_xlfn.XLOOKUP(total_table[[#This Row],[Product_ID]],Product_table[Product_ID],Product_table[Sub_Category],FALSE)</f>
        <v>Lighting</v>
      </c>
      <c r="T188" s="8" t="str">
        <f>_xlfn.XLOOKUP(total_table[[#This Row],[Product_ID]],Product_table[Product_ID],Product_table[Brand],FALSE)</f>
        <v>Ramirez-Hanson</v>
      </c>
      <c r="U188" s="8">
        <f>_xlfn.XLOOKUP(total_table[[#This Row],[Product_ID]],Product_table[Product_ID],Product_table[Cost],FALSE)</f>
        <v>228.53</v>
      </c>
      <c r="V188" s="11">
        <f>_xlfn.XLOOKUP(total_table[[#This Row],[Product_ID]],Product_table[Product_ID],Product_table[Stock],FALSE)</f>
        <v>469</v>
      </c>
      <c r="W188" s="8" t="str">
        <f>_xlfn.XLOOKUP(total_table[[#This Row],[Store_ID]],Store_table[Store_ID],Store_table[Store_Name],FALSE)</f>
        <v>Guerrero-Schmitt</v>
      </c>
      <c r="X188" s="8" t="str">
        <f>_xlfn.XLOOKUP(total_table[[#This Row],[Store_ID]],Store_table[Store_ID],Store_table[Region],FALSE)</f>
        <v>East</v>
      </c>
      <c r="Y188" s="8" t="str">
        <f>_xlfn.XLOOKUP(total_table[[#This Row],[Store_ID]],Store_table[Store_ID],Store_table[City],FALSE)</f>
        <v>East Stevechester</v>
      </c>
      <c r="Z188" s="8" t="str">
        <f>_xlfn.XLOOKUP(total_table[[#This Row],[Store_ID]],Store_table[Store_ID],Store_table[Store_Type],FALSE)</f>
        <v>Flagship</v>
      </c>
    </row>
    <row r="189" spans="1:26" x14ac:dyDescent="0.35">
      <c r="A189" s="2" t="s">
        <v>1991</v>
      </c>
      <c r="B189" s="14">
        <v>45538</v>
      </c>
      <c r="C189" s="2" t="s">
        <v>853</v>
      </c>
      <c r="D189" s="2" t="s">
        <v>1688</v>
      </c>
      <c r="E189" s="2" t="s">
        <v>1754</v>
      </c>
      <c r="F189" s="11">
        <v>2</v>
      </c>
      <c r="G189" s="8">
        <v>549.33000000000004</v>
      </c>
      <c r="H189" s="8">
        <v>0.01</v>
      </c>
      <c r="I189" s="2" t="s">
        <v>1807</v>
      </c>
      <c r="J189" s="8">
        <v>1098.6500000000001</v>
      </c>
      <c r="K189" s="8" t="str">
        <f>_xlfn.XLOOKUP(total_table[[#This Row],[Customer_ID]],Customer_table[Customer_ID],Customer_table[Name],FALSE)</f>
        <v>Adam Rowland</v>
      </c>
      <c r="L189" s="11">
        <f>_xlfn.XLOOKUP(total_table[[#This Row],[Customer_ID]],Customer_table[Customer_ID],Customer_table[Age],FALSE)</f>
        <v>48</v>
      </c>
      <c r="M189" s="8" t="str">
        <f>_xlfn.XLOOKUP(total_table[[#This Row],[Customer_ID]],Customer_table[Customer_ID],Customer_table[Gender],FALSE)</f>
        <v>Female</v>
      </c>
      <c r="N189" s="8" t="str">
        <f>_xlfn.XLOOKUP(total_table[[#This Row],[Customer_ID]],Customer_table[Customer_ID],Customer_table[City],FALSE)</f>
        <v>Welchview</v>
      </c>
      <c r="O189" s="8" t="str">
        <f>_xlfn.XLOOKUP(total_table[[#This Row],[Customer_ID]],Customer_table[Customer_ID],Customer_table[State],FALSE)</f>
        <v>California</v>
      </c>
      <c r="P189" s="8" t="str">
        <f>_xlfn.XLOOKUP(total_table[[#This Row],[Customer_ID]],Customer_table[Customer_ID],Customer_table[Country],FALSE)</f>
        <v>USA</v>
      </c>
      <c r="Q189" s="8" t="str">
        <f>_xlfn.XLOOKUP(total_table[[#This Row],[Product_ID]],Product_table[Product_ID],Product_table[Product_Name],FALSE)</f>
        <v>Badminton Racket Set</v>
      </c>
      <c r="R189" s="8" t="str">
        <f>_xlfn.XLOOKUP(total_table[[#This Row],[Product_ID]],Product_table[Product_ID],Product_table[Category],FALSE)</f>
        <v>Sports</v>
      </c>
      <c r="S189" s="8" t="str">
        <f>_xlfn.XLOOKUP(total_table[[#This Row],[Product_ID]],Product_table[Product_ID],Product_table[Sub_Category],FALSE)</f>
        <v>Equipment</v>
      </c>
      <c r="T189" s="8" t="str">
        <f>_xlfn.XLOOKUP(total_table[[#This Row],[Product_ID]],Product_table[Product_ID],Product_table[Brand],FALSE)</f>
        <v>Robinson-Brown</v>
      </c>
      <c r="U189" s="8">
        <f>_xlfn.XLOOKUP(total_table[[#This Row],[Product_ID]],Product_table[Product_ID],Product_table[Cost],FALSE)</f>
        <v>285.54000000000002</v>
      </c>
      <c r="V189" s="11">
        <f>_xlfn.XLOOKUP(total_table[[#This Row],[Product_ID]],Product_table[Product_ID],Product_table[Stock],FALSE)</f>
        <v>358</v>
      </c>
      <c r="W189" s="8" t="str">
        <f>_xlfn.XLOOKUP(total_table[[#This Row],[Store_ID]],Store_table[Store_ID],Store_table[Store_Name],FALSE)</f>
        <v>Benson-Elliott</v>
      </c>
      <c r="X189" s="8" t="str">
        <f>_xlfn.XLOOKUP(total_table[[#This Row],[Store_ID]],Store_table[Store_ID],Store_table[Region],FALSE)</f>
        <v>East</v>
      </c>
      <c r="Y189" s="8" t="str">
        <f>_xlfn.XLOOKUP(total_table[[#This Row],[Store_ID]],Store_table[Store_ID],Store_table[City],FALSE)</f>
        <v>Port Josephberg</v>
      </c>
      <c r="Z189" s="8" t="str">
        <f>_xlfn.XLOOKUP(total_table[[#This Row],[Store_ID]],Store_table[Store_ID],Store_table[Store_Type],FALSE)</f>
        <v>Online</v>
      </c>
    </row>
    <row r="190" spans="1:26" x14ac:dyDescent="0.35">
      <c r="A190" s="2" t="s">
        <v>1992</v>
      </c>
      <c r="B190" s="14">
        <v>45411</v>
      </c>
      <c r="C190" s="2" t="s">
        <v>1175</v>
      </c>
      <c r="D190" s="2" t="s">
        <v>1531</v>
      </c>
      <c r="E190" s="2" t="s">
        <v>1744</v>
      </c>
      <c r="F190" s="11">
        <v>3</v>
      </c>
      <c r="G190" s="8">
        <v>620.22</v>
      </c>
      <c r="H190" s="8">
        <v>0.04</v>
      </c>
      <c r="I190" s="2" t="s">
        <v>1802</v>
      </c>
      <c r="J190" s="8">
        <v>1860.6200000000001</v>
      </c>
      <c r="K190" s="8" t="str">
        <f>_xlfn.XLOOKUP(total_table[[#This Row],[Customer_ID]],Customer_table[Customer_ID],Customer_table[Name],FALSE)</f>
        <v>Martha Brown</v>
      </c>
      <c r="L190" s="11">
        <f>_xlfn.XLOOKUP(total_table[[#This Row],[Customer_ID]],Customer_table[Customer_ID],Customer_table[Age],FALSE)</f>
        <v>20</v>
      </c>
      <c r="M190" s="8" t="str">
        <f>_xlfn.XLOOKUP(total_table[[#This Row],[Customer_ID]],Customer_table[Customer_ID],Customer_table[Gender],FALSE)</f>
        <v>Female</v>
      </c>
      <c r="N190" s="8" t="str">
        <f>_xlfn.XLOOKUP(total_table[[#This Row],[Customer_ID]],Customer_table[Customer_ID],Customer_table[City],FALSE)</f>
        <v>Novakstad</v>
      </c>
      <c r="O190" s="8" t="str">
        <f>_xlfn.XLOOKUP(total_table[[#This Row],[Customer_ID]],Customer_table[Customer_ID],Customer_table[State],FALSE)</f>
        <v>California</v>
      </c>
      <c r="P190" s="8" t="str">
        <f>_xlfn.XLOOKUP(total_table[[#This Row],[Customer_ID]],Customer_table[Customer_ID],Customer_table[Country],FALSE)</f>
        <v>USA</v>
      </c>
      <c r="Q190" s="8" t="str">
        <f>_xlfn.XLOOKUP(total_table[[#This Row],[Product_ID]],Product_table[Product_ID],Product_table[Product_Name],FALSE)</f>
        <v>Women's Yoga Pants</v>
      </c>
      <c r="R190" s="8" t="str">
        <f>_xlfn.XLOOKUP(total_table[[#This Row],[Product_ID]],Product_table[Product_ID],Product_table[Category],FALSE)</f>
        <v>Clothing</v>
      </c>
      <c r="S190" s="8" t="str">
        <f>_xlfn.XLOOKUP(total_table[[#This Row],[Product_ID]],Product_table[Product_ID],Product_table[Sub_Category],FALSE)</f>
        <v>Bottoms</v>
      </c>
      <c r="T190" s="8" t="str">
        <f>_xlfn.XLOOKUP(total_table[[#This Row],[Product_ID]],Product_table[Product_ID],Product_table[Brand],FALSE)</f>
        <v>Gonzales-Davis</v>
      </c>
      <c r="U190" s="8">
        <f>_xlfn.XLOOKUP(total_table[[#This Row],[Product_ID]],Product_table[Product_ID],Product_table[Cost],FALSE)</f>
        <v>306.45999999999998</v>
      </c>
      <c r="V190" s="11">
        <f>_xlfn.XLOOKUP(total_table[[#This Row],[Product_ID]],Product_table[Product_ID],Product_table[Stock],FALSE)</f>
        <v>487</v>
      </c>
      <c r="W190" s="8" t="str">
        <f>_xlfn.XLOOKUP(total_table[[#This Row],[Store_ID]],Store_table[Store_ID],Store_table[Store_Name],FALSE)</f>
        <v>Johnson-Wright</v>
      </c>
      <c r="X190" s="8" t="str">
        <f>_xlfn.XLOOKUP(total_table[[#This Row],[Store_ID]],Store_table[Store_ID],Store_table[Region],FALSE)</f>
        <v>North</v>
      </c>
      <c r="Y190" s="8" t="str">
        <f>_xlfn.XLOOKUP(total_table[[#This Row],[Store_ID]],Store_table[Store_ID],Store_table[City],FALSE)</f>
        <v>Hoodberg</v>
      </c>
      <c r="Z190" s="8" t="str">
        <f>_xlfn.XLOOKUP(total_table[[#This Row],[Store_ID]],Store_table[Store_ID],Store_table[Store_Type],FALSE)</f>
        <v>Outlet</v>
      </c>
    </row>
    <row r="191" spans="1:26" x14ac:dyDescent="0.35">
      <c r="A191" s="2" t="s">
        <v>1993</v>
      </c>
      <c r="B191" s="14">
        <v>45411</v>
      </c>
      <c r="C191" s="2" t="s">
        <v>319</v>
      </c>
      <c r="D191" s="2" t="s">
        <v>1618</v>
      </c>
      <c r="E191" s="2" t="s">
        <v>1744</v>
      </c>
      <c r="F191" s="11">
        <v>1</v>
      </c>
      <c r="G191" s="8">
        <v>580.76</v>
      </c>
      <c r="H191" s="8">
        <v>0.1</v>
      </c>
      <c r="I191" s="2" t="s">
        <v>1807</v>
      </c>
      <c r="J191" s="8">
        <v>580.66</v>
      </c>
      <c r="K191" s="8" t="str">
        <f>_xlfn.XLOOKUP(total_table[[#This Row],[Customer_ID]],Customer_table[Customer_ID],Customer_table[Name],FALSE)</f>
        <v>Donna Gregory</v>
      </c>
      <c r="L191" s="11">
        <f>_xlfn.XLOOKUP(total_table[[#This Row],[Customer_ID]],Customer_table[Customer_ID],Customer_table[Age],FALSE)</f>
        <v>29</v>
      </c>
      <c r="M191" s="8" t="str">
        <f>_xlfn.XLOOKUP(total_table[[#This Row],[Customer_ID]],Customer_table[Customer_ID],Customer_table[Gender],FALSE)</f>
        <v>Female</v>
      </c>
      <c r="N191" s="8" t="str">
        <f>_xlfn.XLOOKUP(total_table[[#This Row],[Customer_ID]],Customer_table[Customer_ID],Customer_table[City],FALSE)</f>
        <v>South Amandahaven</v>
      </c>
      <c r="O191" s="8" t="str">
        <f>_xlfn.XLOOKUP(total_table[[#This Row],[Customer_ID]],Customer_table[Customer_ID],Customer_table[State],FALSE)</f>
        <v>Arizona</v>
      </c>
      <c r="P191" s="8" t="str">
        <f>_xlfn.XLOOKUP(total_table[[#This Row],[Customer_ID]],Customer_table[Customer_ID],Customer_table[Country],FALSE)</f>
        <v>USA</v>
      </c>
      <c r="Q191" s="8" t="str">
        <f>_xlfn.XLOOKUP(total_table[[#This Row],[Product_ID]],Product_table[Product_ID],Product_table[Product_Name],FALSE)</f>
        <v>Men's Winter Jacket</v>
      </c>
      <c r="R191" s="8" t="str">
        <f>_xlfn.XLOOKUP(total_table[[#This Row],[Product_ID]],Product_table[Product_ID],Product_table[Category],FALSE)</f>
        <v>Clothing</v>
      </c>
      <c r="S191" s="8" t="str">
        <f>_xlfn.XLOOKUP(total_table[[#This Row],[Product_ID]],Product_table[Product_ID],Product_table[Sub_Category],FALSE)</f>
        <v>Outerwear</v>
      </c>
      <c r="T191" s="8" t="str">
        <f>_xlfn.XLOOKUP(total_table[[#This Row],[Product_ID]],Product_table[Product_ID],Product_table[Brand],FALSE)</f>
        <v>Kelly, Smith and Perez</v>
      </c>
      <c r="U191" s="8">
        <f>_xlfn.XLOOKUP(total_table[[#This Row],[Product_ID]],Product_table[Product_ID],Product_table[Cost],FALSE)</f>
        <v>167.34</v>
      </c>
      <c r="V191" s="11">
        <f>_xlfn.XLOOKUP(total_table[[#This Row],[Product_ID]],Product_table[Product_ID],Product_table[Stock],FALSE)</f>
        <v>296</v>
      </c>
      <c r="W191" s="8" t="str">
        <f>_xlfn.XLOOKUP(total_table[[#This Row],[Store_ID]],Store_table[Store_ID],Store_table[Store_Name],FALSE)</f>
        <v>Johnson-Wright</v>
      </c>
      <c r="X191" s="8" t="str">
        <f>_xlfn.XLOOKUP(total_table[[#This Row],[Store_ID]],Store_table[Store_ID],Store_table[Region],FALSE)</f>
        <v>North</v>
      </c>
      <c r="Y191" s="8" t="str">
        <f>_xlfn.XLOOKUP(total_table[[#This Row],[Store_ID]],Store_table[Store_ID],Store_table[City],FALSE)</f>
        <v>Hoodberg</v>
      </c>
      <c r="Z191" s="8" t="str">
        <f>_xlfn.XLOOKUP(total_table[[#This Row],[Store_ID]],Store_table[Store_ID],Store_table[Store_Type],FALSE)</f>
        <v>Outlet</v>
      </c>
    </row>
    <row r="192" spans="1:26" x14ac:dyDescent="0.35">
      <c r="A192" s="2" t="s">
        <v>1994</v>
      </c>
      <c r="B192" s="14">
        <v>45775</v>
      </c>
      <c r="C192" s="2" t="s">
        <v>1034</v>
      </c>
      <c r="D192" s="2" t="s">
        <v>1668</v>
      </c>
      <c r="E192" s="2" t="s">
        <v>1764</v>
      </c>
      <c r="F192" s="11">
        <v>3</v>
      </c>
      <c r="G192" s="8">
        <v>444.55</v>
      </c>
      <c r="H192" s="8">
        <v>0.14000000000000001</v>
      </c>
      <c r="I192" s="2" t="s">
        <v>1804</v>
      </c>
      <c r="J192" s="8">
        <v>1333.51</v>
      </c>
      <c r="K192" s="8" t="str">
        <f>_xlfn.XLOOKUP(total_table[[#This Row],[Customer_ID]],Customer_table[Customer_ID],Customer_table[Name],FALSE)</f>
        <v>Mr. Christopher Sims</v>
      </c>
      <c r="L192" s="11">
        <f>_xlfn.XLOOKUP(total_table[[#This Row],[Customer_ID]],Customer_table[Customer_ID],Customer_table[Age],FALSE)</f>
        <v>50</v>
      </c>
      <c r="M192" s="8" t="str">
        <f>_xlfn.XLOOKUP(total_table[[#This Row],[Customer_ID]],Customer_table[Customer_ID],Customer_table[Gender],FALSE)</f>
        <v>Female</v>
      </c>
      <c r="N192" s="8" t="str">
        <f>_xlfn.XLOOKUP(total_table[[#This Row],[Customer_ID]],Customer_table[Customer_ID],Customer_table[City],FALSE)</f>
        <v>Donaldsontown</v>
      </c>
      <c r="O192" s="8" t="str">
        <f>_xlfn.XLOOKUP(total_table[[#This Row],[Customer_ID]],Customer_table[Customer_ID],Customer_table[State],FALSE)</f>
        <v>Connecticut</v>
      </c>
      <c r="P192" s="8" t="str">
        <f>_xlfn.XLOOKUP(total_table[[#This Row],[Customer_ID]],Customer_table[Customer_ID],Customer_table[Country],FALSE)</f>
        <v>USA</v>
      </c>
      <c r="Q192" s="8" t="str">
        <f>_xlfn.XLOOKUP(total_table[[#This Row],[Product_ID]],Product_table[Product_ID],Product_table[Product_Name],FALSE)</f>
        <v>Hair Repair Oil Treatment</v>
      </c>
      <c r="R192" s="8" t="str">
        <f>_xlfn.XLOOKUP(total_table[[#This Row],[Product_ID]],Product_table[Product_ID],Product_table[Category],FALSE)</f>
        <v>Beauty</v>
      </c>
      <c r="S192" s="8" t="str">
        <f>_xlfn.XLOOKUP(total_table[[#This Row],[Product_ID]],Product_table[Product_ID],Product_table[Sub_Category],FALSE)</f>
        <v>Haircare</v>
      </c>
      <c r="T192" s="8" t="str">
        <f>_xlfn.XLOOKUP(total_table[[#This Row],[Product_ID]],Product_table[Product_ID],Product_table[Brand],FALSE)</f>
        <v>Hopkins Ltd</v>
      </c>
      <c r="U192" s="8">
        <f>_xlfn.XLOOKUP(total_table[[#This Row],[Product_ID]],Product_table[Product_ID],Product_table[Cost],FALSE)</f>
        <v>214.32</v>
      </c>
      <c r="V192" s="11">
        <f>_xlfn.XLOOKUP(total_table[[#This Row],[Product_ID]],Product_table[Product_ID],Product_table[Stock],FALSE)</f>
        <v>383</v>
      </c>
      <c r="W192" s="8" t="str">
        <f>_xlfn.XLOOKUP(total_table[[#This Row],[Store_ID]],Store_table[Store_ID],Store_table[Store_Name],FALSE)</f>
        <v>Moore, Padilla and Butler</v>
      </c>
      <c r="X192" s="8" t="str">
        <f>_xlfn.XLOOKUP(total_table[[#This Row],[Store_ID]],Store_table[Store_ID],Store_table[Region],FALSE)</f>
        <v>South</v>
      </c>
      <c r="Y192" s="8" t="str">
        <f>_xlfn.XLOOKUP(total_table[[#This Row],[Store_ID]],Store_table[Store_ID],Store_table[City],FALSE)</f>
        <v>East Johnstad</v>
      </c>
      <c r="Z192" s="8" t="str">
        <f>_xlfn.XLOOKUP(total_table[[#This Row],[Store_ID]],Store_table[Store_ID],Store_table[Store_Type],FALSE)</f>
        <v>Flagship</v>
      </c>
    </row>
    <row r="193" spans="1:26" x14ac:dyDescent="0.35">
      <c r="A193" s="2" t="s">
        <v>1995</v>
      </c>
      <c r="B193" s="14">
        <v>45459</v>
      </c>
      <c r="C193" s="2" t="s">
        <v>460</v>
      </c>
      <c r="D193" s="2" t="s">
        <v>1618</v>
      </c>
      <c r="E193" s="2" t="s">
        <v>1788</v>
      </c>
      <c r="F193" s="11">
        <v>1</v>
      </c>
      <c r="G193" s="8">
        <v>804.9</v>
      </c>
      <c r="H193" s="8">
        <v>0.03</v>
      </c>
      <c r="I193" s="2" t="s">
        <v>1804</v>
      </c>
      <c r="J193" s="8">
        <v>804.87</v>
      </c>
      <c r="K193" s="8" t="str">
        <f>_xlfn.XLOOKUP(total_table[[#This Row],[Customer_ID]],Customer_table[Customer_ID],Customer_table[Name],FALSE)</f>
        <v>Sean Roth</v>
      </c>
      <c r="L193" s="11">
        <f>_xlfn.XLOOKUP(total_table[[#This Row],[Customer_ID]],Customer_table[Customer_ID],Customer_table[Age],FALSE)</f>
        <v>43</v>
      </c>
      <c r="M193" s="8" t="str">
        <f>_xlfn.XLOOKUP(total_table[[#This Row],[Customer_ID]],Customer_table[Customer_ID],Customer_table[Gender],FALSE)</f>
        <v>Male</v>
      </c>
      <c r="N193" s="8" t="str">
        <f>_xlfn.XLOOKUP(total_table[[#This Row],[Customer_ID]],Customer_table[Customer_ID],Customer_table[City],FALSE)</f>
        <v>Lake Michael</v>
      </c>
      <c r="O193" s="8" t="str">
        <f>_xlfn.XLOOKUP(total_table[[#This Row],[Customer_ID]],Customer_table[Customer_ID],Customer_table[State],FALSE)</f>
        <v>Virginia</v>
      </c>
      <c r="P193" s="8" t="str">
        <f>_xlfn.XLOOKUP(total_table[[#This Row],[Customer_ID]],Customer_table[Customer_ID],Customer_table[Country],FALSE)</f>
        <v>USA</v>
      </c>
      <c r="Q193" s="8" t="str">
        <f>_xlfn.XLOOKUP(total_table[[#This Row],[Product_ID]],Product_table[Product_ID],Product_table[Product_Name],FALSE)</f>
        <v>Men's Winter Jacket</v>
      </c>
      <c r="R193" s="8" t="str">
        <f>_xlfn.XLOOKUP(total_table[[#This Row],[Product_ID]],Product_table[Product_ID],Product_table[Category],FALSE)</f>
        <v>Clothing</v>
      </c>
      <c r="S193" s="8" t="str">
        <f>_xlfn.XLOOKUP(total_table[[#This Row],[Product_ID]],Product_table[Product_ID],Product_table[Sub_Category],FALSE)</f>
        <v>Outerwear</v>
      </c>
      <c r="T193" s="8" t="str">
        <f>_xlfn.XLOOKUP(total_table[[#This Row],[Product_ID]],Product_table[Product_ID],Product_table[Brand],FALSE)</f>
        <v>Kelly, Smith and Perez</v>
      </c>
      <c r="U193" s="8">
        <f>_xlfn.XLOOKUP(total_table[[#This Row],[Product_ID]],Product_table[Product_ID],Product_table[Cost],FALSE)</f>
        <v>167.34</v>
      </c>
      <c r="V193" s="11">
        <f>_xlfn.XLOOKUP(total_table[[#This Row],[Product_ID]],Product_table[Product_ID],Product_table[Stock],FALSE)</f>
        <v>296</v>
      </c>
      <c r="W193" s="8" t="str">
        <f>_xlfn.XLOOKUP(total_table[[#This Row],[Store_ID]],Store_table[Store_ID],Store_table[Store_Name],FALSE)</f>
        <v>Guerrero-Schmitt</v>
      </c>
      <c r="X193" s="8" t="str">
        <f>_xlfn.XLOOKUP(total_table[[#This Row],[Store_ID]],Store_table[Store_ID],Store_table[Region],FALSE)</f>
        <v>East</v>
      </c>
      <c r="Y193" s="8" t="str">
        <f>_xlfn.XLOOKUP(total_table[[#This Row],[Store_ID]],Store_table[Store_ID],Store_table[City],FALSE)</f>
        <v>East Stevechester</v>
      </c>
      <c r="Z193" s="8" t="str">
        <f>_xlfn.XLOOKUP(total_table[[#This Row],[Store_ID]],Store_table[Store_ID],Store_table[Store_Type],FALSE)</f>
        <v>Flagship</v>
      </c>
    </row>
    <row r="194" spans="1:26" x14ac:dyDescent="0.35">
      <c r="A194" s="2" t="s">
        <v>1996</v>
      </c>
      <c r="B194" s="14">
        <v>45617</v>
      </c>
      <c r="C194" s="2" t="s">
        <v>1295</v>
      </c>
      <c r="D194" s="2" t="s">
        <v>1710</v>
      </c>
      <c r="E194" s="2" t="s">
        <v>1777</v>
      </c>
      <c r="F194" s="11">
        <v>3</v>
      </c>
      <c r="G194" s="8">
        <v>361.65</v>
      </c>
      <c r="H194" s="8">
        <v>0.15</v>
      </c>
      <c r="I194" s="2" t="s">
        <v>1807</v>
      </c>
      <c r="J194" s="8">
        <v>1084.7999999999997</v>
      </c>
      <c r="K194" s="8" t="str">
        <f>_xlfn.XLOOKUP(total_table[[#This Row],[Customer_ID]],Customer_table[Customer_ID],Customer_table[Name],FALSE)</f>
        <v>Edwin Barnes</v>
      </c>
      <c r="L194" s="11">
        <f>_xlfn.XLOOKUP(total_table[[#This Row],[Customer_ID]],Customer_table[Customer_ID],Customer_table[Age],FALSE)</f>
        <v>53</v>
      </c>
      <c r="M194" s="8" t="str">
        <f>_xlfn.XLOOKUP(total_table[[#This Row],[Customer_ID]],Customer_table[Customer_ID],Customer_table[Gender],FALSE)</f>
        <v>Male</v>
      </c>
      <c r="N194" s="8" t="str">
        <f>_xlfn.XLOOKUP(total_table[[#This Row],[Customer_ID]],Customer_table[Customer_ID],Customer_table[City],FALSE)</f>
        <v>Lake Alexandra</v>
      </c>
      <c r="O194" s="8" t="str">
        <f>_xlfn.XLOOKUP(total_table[[#This Row],[Customer_ID]],Customer_table[Customer_ID],Customer_table[State],FALSE)</f>
        <v>North Carolina</v>
      </c>
      <c r="P194" s="8" t="str">
        <f>_xlfn.XLOOKUP(total_table[[#This Row],[Customer_ID]],Customer_table[Customer_ID],Customer_table[Country],FALSE)</f>
        <v>USA</v>
      </c>
      <c r="Q194" s="8" t="str">
        <f>_xlfn.XLOOKUP(total_table[[#This Row],[Product_ID]],Product_table[Product_ID],Product_table[Product_Name],FALSE)</f>
        <v>Microwave Oven</v>
      </c>
      <c r="R194" s="8" t="str">
        <f>_xlfn.XLOOKUP(total_table[[#This Row],[Product_ID]],Product_table[Product_ID],Product_table[Category],FALSE)</f>
        <v>Home</v>
      </c>
      <c r="S194" s="8" t="str">
        <f>_xlfn.XLOOKUP(total_table[[#This Row],[Product_ID]],Product_table[Product_ID],Product_table[Sub_Category],FALSE)</f>
        <v>Appliances</v>
      </c>
      <c r="T194" s="8" t="str">
        <f>_xlfn.XLOOKUP(total_table[[#This Row],[Product_ID]],Product_table[Product_ID],Product_table[Brand],FALSE)</f>
        <v>Green, Powell and Palmer</v>
      </c>
      <c r="U194" s="8">
        <f>_xlfn.XLOOKUP(total_table[[#This Row],[Product_ID]],Product_table[Product_ID],Product_table[Cost],FALSE)</f>
        <v>447.43</v>
      </c>
      <c r="V194" s="11">
        <f>_xlfn.XLOOKUP(total_table[[#This Row],[Product_ID]],Product_table[Product_ID],Product_table[Stock],FALSE)</f>
        <v>191</v>
      </c>
      <c r="W194" s="8" t="str">
        <f>_xlfn.XLOOKUP(total_table[[#This Row],[Store_ID]],Store_table[Store_ID],Store_table[Store_Name],FALSE)</f>
        <v>Mcdonald Inc</v>
      </c>
      <c r="X194" s="8" t="str">
        <f>_xlfn.XLOOKUP(total_table[[#This Row],[Store_ID]],Store_table[Store_ID],Store_table[Region],FALSE)</f>
        <v>South</v>
      </c>
      <c r="Y194" s="8" t="str">
        <f>_xlfn.XLOOKUP(total_table[[#This Row],[Store_ID]],Store_table[Store_ID],Store_table[City],FALSE)</f>
        <v>Christopherland</v>
      </c>
      <c r="Z194" s="8" t="str">
        <f>_xlfn.XLOOKUP(total_table[[#This Row],[Store_ID]],Store_table[Store_ID],Store_table[Store_Type],FALSE)</f>
        <v>Outlet</v>
      </c>
    </row>
    <row r="195" spans="1:26" x14ac:dyDescent="0.35">
      <c r="A195" s="2" t="s">
        <v>1997</v>
      </c>
      <c r="B195" s="14">
        <v>45763</v>
      </c>
      <c r="C195" s="2" t="s">
        <v>531</v>
      </c>
      <c r="D195" s="2" t="s">
        <v>1538</v>
      </c>
      <c r="E195" s="2" t="s">
        <v>1747</v>
      </c>
      <c r="F195" s="11">
        <v>1</v>
      </c>
      <c r="G195" s="8">
        <v>271.76</v>
      </c>
      <c r="H195" s="8">
        <v>0.03</v>
      </c>
      <c r="I195" s="2" t="s">
        <v>1802</v>
      </c>
      <c r="J195" s="8">
        <v>271.73</v>
      </c>
      <c r="K195" s="8" t="str">
        <f>_xlfn.XLOOKUP(total_table[[#This Row],[Customer_ID]],Customer_table[Customer_ID],Customer_table[Name],FALSE)</f>
        <v>Mariah Brown</v>
      </c>
      <c r="L195" s="11">
        <f>_xlfn.XLOOKUP(total_table[[#This Row],[Customer_ID]],Customer_table[Customer_ID],Customer_table[Age],FALSE)</f>
        <v>37</v>
      </c>
      <c r="M195" s="8" t="str">
        <f>_xlfn.XLOOKUP(total_table[[#This Row],[Customer_ID]],Customer_table[Customer_ID],Customer_table[Gender],FALSE)</f>
        <v>Male</v>
      </c>
      <c r="N195" s="8" t="str">
        <f>_xlfn.XLOOKUP(total_table[[#This Row],[Customer_ID]],Customer_table[Customer_ID],Customer_table[City],FALSE)</f>
        <v>Palmerbury</v>
      </c>
      <c r="O195" s="8" t="str">
        <f>_xlfn.XLOOKUP(total_table[[#This Row],[Customer_ID]],Customer_table[Customer_ID],Customer_table[State],FALSE)</f>
        <v>Tennessee</v>
      </c>
      <c r="P195" s="8" t="str">
        <f>_xlfn.XLOOKUP(total_table[[#This Row],[Customer_ID]],Customer_table[Customer_ID],Customer_table[Country],FALSE)</f>
        <v>USA</v>
      </c>
      <c r="Q195" s="8" t="str">
        <f>_xlfn.XLOOKUP(total_table[[#This Row],[Product_ID]],Product_table[Product_ID],Product_table[Product_Name],FALSE)</f>
        <v>LED Table Lamp</v>
      </c>
      <c r="R195" s="8" t="str">
        <f>_xlfn.XLOOKUP(total_table[[#This Row],[Product_ID]],Product_table[Product_ID],Product_table[Category],FALSE)</f>
        <v>Home</v>
      </c>
      <c r="S195" s="8" t="str">
        <f>_xlfn.XLOOKUP(total_table[[#This Row],[Product_ID]],Product_table[Product_ID],Product_table[Sub_Category],FALSE)</f>
        <v>Lighting</v>
      </c>
      <c r="T195" s="8" t="str">
        <f>_xlfn.XLOOKUP(total_table[[#This Row],[Product_ID]],Product_table[Product_ID],Product_table[Brand],FALSE)</f>
        <v>Harrell LLC</v>
      </c>
      <c r="U195" s="8">
        <f>_xlfn.XLOOKUP(total_table[[#This Row],[Product_ID]],Product_table[Product_ID],Product_table[Cost],FALSE)</f>
        <v>218.86</v>
      </c>
      <c r="V195" s="11">
        <f>_xlfn.XLOOKUP(total_table[[#This Row],[Product_ID]],Product_table[Product_ID],Product_table[Stock],FALSE)</f>
        <v>170</v>
      </c>
      <c r="W195" s="8" t="str">
        <f>_xlfn.XLOOKUP(total_table[[#This Row],[Store_ID]],Store_table[Store_ID],Store_table[Store_Name],FALSE)</f>
        <v>Alexander Group</v>
      </c>
      <c r="X195" s="8" t="str">
        <f>_xlfn.XLOOKUP(total_table[[#This Row],[Store_ID]],Store_table[Store_ID],Store_table[Region],FALSE)</f>
        <v>South</v>
      </c>
      <c r="Y195" s="8" t="str">
        <f>_xlfn.XLOOKUP(total_table[[#This Row],[Store_ID]],Store_table[Store_ID],Store_table[City],FALSE)</f>
        <v>Port Sharon</v>
      </c>
      <c r="Z195" s="8" t="str">
        <f>_xlfn.XLOOKUP(total_table[[#This Row],[Store_ID]],Store_table[Store_ID],Store_table[Store_Type],FALSE)</f>
        <v>Online</v>
      </c>
    </row>
    <row r="196" spans="1:26" x14ac:dyDescent="0.35">
      <c r="A196" s="2" t="s">
        <v>1998</v>
      </c>
      <c r="B196" s="14">
        <v>45618</v>
      </c>
      <c r="C196" s="2" t="s">
        <v>1002</v>
      </c>
      <c r="D196" s="2" t="s">
        <v>1624</v>
      </c>
      <c r="E196" s="2" t="s">
        <v>1767</v>
      </c>
      <c r="F196" s="11">
        <v>3</v>
      </c>
      <c r="G196" s="8">
        <v>958.15</v>
      </c>
      <c r="H196" s="8">
        <v>0.24</v>
      </c>
      <c r="I196" s="2" t="s">
        <v>1807</v>
      </c>
      <c r="J196" s="8">
        <v>2874.21</v>
      </c>
      <c r="K196" s="8" t="str">
        <f>_xlfn.XLOOKUP(total_table[[#This Row],[Customer_ID]],Customer_table[Customer_ID],Customer_table[Name],FALSE)</f>
        <v>Kristy Dunlap</v>
      </c>
      <c r="L196" s="11">
        <f>_xlfn.XLOOKUP(total_table[[#This Row],[Customer_ID]],Customer_table[Customer_ID],Customer_table[Age],FALSE)</f>
        <v>64</v>
      </c>
      <c r="M196" s="8" t="str">
        <f>_xlfn.XLOOKUP(total_table[[#This Row],[Customer_ID]],Customer_table[Customer_ID],Customer_table[Gender],FALSE)</f>
        <v>Female</v>
      </c>
      <c r="N196" s="8" t="str">
        <f>_xlfn.XLOOKUP(total_table[[#This Row],[Customer_ID]],Customer_table[Customer_ID],Customer_table[City],FALSE)</f>
        <v>Whiteport</v>
      </c>
      <c r="O196" s="8" t="str">
        <f>_xlfn.XLOOKUP(total_table[[#This Row],[Customer_ID]],Customer_table[Customer_ID],Customer_table[State],FALSE)</f>
        <v>North Carolina</v>
      </c>
      <c r="P196" s="8" t="str">
        <f>_xlfn.XLOOKUP(total_table[[#This Row],[Customer_ID]],Customer_table[Customer_ID],Customer_table[Country],FALSE)</f>
        <v>USA</v>
      </c>
      <c r="Q196" s="8" t="str">
        <f>_xlfn.XLOOKUP(total_table[[#This Row],[Product_ID]],Product_table[Product_ID],Product_table[Product_Name],FALSE)</f>
        <v>Men's Roll-On Perfume</v>
      </c>
      <c r="R196" s="8" t="str">
        <f>_xlfn.XLOOKUP(total_table[[#This Row],[Product_ID]],Product_table[Product_ID],Product_table[Category],FALSE)</f>
        <v>Beauty</v>
      </c>
      <c r="S196" s="8" t="str">
        <f>_xlfn.XLOOKUP(total_table[[#This Row],[Product_ID]],Product_table[Product_ID],Product_table[Sub_Category],FALSE)</f>
        <v>Fragrance</v>
      </c>
      <c r="T196" s="8" t="str">
        <f>_xlfn.XLOOKUP(total_table[[#This Row],[Product_ID]],Product_table[Product_ID],Product_table[Brand],FALSE)</f>
        <v>Sullivan and Sons</v>
      </c>
      <c r="U196" s="8">
        <f>_xlfn.XLOOKUP(total_table[[#This Row],[Product_ID]],Product_table[Product_ID],Product_table[Cost],FALSE)</f>
        <v>43.29</v>
      </c>
      <c r="V196" s="11">
        <f>_xlfn.XLOOKUP(total_table[[#This Row],[Product_ID]],Product_table[Product_ID],Product_table[Stock],FALSE)</f>
        <v>267</v>
      </c>
      <c r="W196" s="8" t="str">
        <f>_xlfn.XLOOKUP(total_table[[#This Row],[Store_ID]],Store_table[Store_ID],Store_table[Store_Name],FALSE)</f>
        <v>Hill, Wagner and Ballard</v>
      </c>
      <c r="X196" s="8" t="str">
        <f>_xlfn.XLOOKUP(total_table[[#This Row],[Store_ID]],Store_table[Store_ID],Store_table[Region],FALSE)</f>
        <v>East</v>
      </c>
      <c r="Y196" s="8" t="str">
        <f>_xlfn.XLOOKUP(total_table[[#This Row],[Store_ID]],Store_table[Store_ID],Store_table[City],FALSE)</f>
        <v>East Davidville</v>
      </c>
      <c r="Z196" s="8" t="str">
        <f>_xlfn.XLOOKUP(total_table[[#This Row],[Store_ID]],Store_table[Store_ID],Store_table[Store_Type],FALSE)</f>
        <v>Online</v>
      </c>
    </row>
    <row r="197" spans="1:26" x14ac:dyDescent="0.35">
      <c r="A197" s="2" t="s">
        <v>1999</v>
      </c>
      <c r="B197" s="14">
        <v>45290</v>
      </c>
      <c r="C197" s="2" t="s">
        <v>1304</v>
      </c>
      <c r="D197" s="2" t="s">
        <v>1646</v>
      </c>
      <c r="E197" s="2" t="s">
        <v>1785</v>
      </c>
      <c r="F197" s="11">
        <v>1</v>
      </c>
      <c r="G197" s="8">
        <v>889.19</v>
      </c>
      <c r="H197" s="8">
        <v>0.03</v>
      </c>
      <c r="I197" s="2" t="s">
        <v>1802</v>
      </c>
      <c r="J197" s="8">
        <v>889.16000000000008</v>
      </c>
      <c r="K197" s="8" t="str">
        <f>_xlfn.XLOOKUP(total_table[[#This Row],[Customer_ID]],Customer_table[Customer_ID],Customer_table[Name],FALSE)</f>
        <v>Jose Stewart</v>
      </c>
      <c r="L197" s="11">
        <f>_xlfn.XLOOKUP(total_table[[#This Row],[Customer_ID]],Customer_table[Customer_ID],Customer_table[Age],FALSE)</f>
        <v>18</v>
      </c>
      <c r="M197" s="8" t="str">
        <f>_xlfn.XLOOKUP(total_table[[#This Row],[Customer_ID]],Customer_table[Customer_ID],Customer_table[Gender],FALSE)</f>
        <v>Female</v>
      </c>
      <c r="N197" s="8" t="str">
        <f>_xlfn.XLOOKUP(total_table[[#This Row],[Customer_ID]],Customer_table[Customer_ID],Customer_table[City],FALSE)</f>
        <v>South Robert</v>
      </c>
      <c r="O197" s="8" t="str">
        <f>_xlfn.XLOOKUP(total_table[[#This Row],[Customer_ID]],Customer_table[Customer_ID],Customer_table[State],FALSE)</f>
        <v>Maine</v>
      </c>
      <c r="P197" s="8" t="str">
        <f>_xlfn.XLOOKUP(total_table[[#This Row],[Customer_ID]],Customer_table[Customer_ID],Customer_table[Country],FALSE)</f>
        <v>USA</v>
      </c>
      <c r="Q197" s="8" t="str">
        <f>_xlfn.XLOOKUP(total_table[[#This Row],[Product_ID]],Product_table[Product_ID],Product_table[Product_Name],FALSE)</f>
        <v>Luxury Perfume Spray</v>
      </c>
      <c r="R197" s="8" t="str">
        <f>_xlfn.XLOOKUP(total_table[[#This Row],[Product_ID]],Product_table[Product_ID],Product_table[Category],FALSE)</f>
        <v>Beauty</v>
      </c>
      <c r="S197" s="8" t="str">
        <f>_xlfn.XLOOKUP(total_table[[#This Row],[Product_ID]],Product_table[Product_ID],Product_table[Sub_Category],FALSE)</f>
        <v>Fragrance</v>
      </c>
      <c r="T197" s="8" t="str">
        <f>_xlfn.XLOOKUP(total_table[[#This Row],[Product_ID]],Product_table[Product_ID],Product_table[Brand],FALSE)</f>
        <v>Gibson, Green and Lopez</v>
      </c>
      <c r="U197" s="8">
        <f>_xlfn.XLOOKUP(total_table[[#This Row],[Product_ID]],Product_table[Product_ID],Product_table[Cost],FALSE)</f>
        <v>482.75</v>
      </c>
      <c r="V197" s="11">
        <f>_xlfn.XLOOKUP(total_table[[#This Row],[Product_ID]],Product_table[Product_ID],Product_table[Stock],FALSE)</f>
        <v>444</v>
      </c>
      <c r="W197" s="8" t="str">
        <f>_xlfn.XLOOKUP(total_table[[#This Row],[Store_ID]],Store_table[Store_ID],Store_table[Store_Name],FALSE)</f>
        <v>Holloway Ltd</v>
      </c>
      <c r="X197" s="8" t="str">
        <f>_xlfn.XLOOKUP(total_table[[#This Row],[Store_ID]],Store_table[Store_ID],Store_table[Region],FALSE)</f>
        <v>North</v>
      </c>
      <c r="Y197" s="8" t="str">
        <f>_xlfn.XLOOKUP(total_table[[#This Row],[Store_ID]],Store_table[Store_ID],Store_table[City],FALSE)</f>
        <v>Bensonhaven</v>
      </c>
      <c r="Z197" s="8" t="str">
        <f>_xlfn.XLOOKUP(total_table[[#This Row],[Store_ID]],Store_table[Store_ID],Store_table[Store_Type],FALSE)</f>
        <v>Flagship</v>
      </c>
    </row>
    <row r="198" spans="1:26" x14ac:dyDescent="0.35">
      <c r="A198" s="2" t="s">
        <v>2000</v>
      </c>
      <c r="B198" s="14">
        <v>45904</v>
      </c>
      <c r="C198" s="2" t="s">
        <v>1410</v>
      </c>
      <c r="D198" s="2" t="s">
        <v>1640</v>
      </c>
      <c r="E198" s="2" t="s">
        <v>1782</v>
      </c>
      <c r="F198" s="11">
        <v>4</v>
      </c>
      <c r="G198" s="8">
        <v>689.67</v>
      </c>
      <c r="H198" s="8">
        <v>0.05</v>
      </c>
      <c r="I198" s="2" t="s">
        <v>1807</v>
      </c>
      <c r="J198" s="8">
        <v>2758.6299999999997</v>
      </c>
      <c r="K198" s="8" t="str">
        <f>_xlfn.XLOOKUP(total_table[[#This Row],[Customer_ID]],Customer_table[Customer_ID],Customer_table[Name],FALSE)</f>
        <v>David Pierce</v>
      </c>
      <c r="L198" s="11">
        <f>_xlfn.XLOOKUP(total_table[[#This Row],[Customer_ID]],Customer_table[Customer_ID],Customer_table[Age],FALSE)</f>
        <v>45</v>
      </c>
      <c r="M198" s="8" t="str">
        <f>_xlfn.XLOOKUP(total_table[[#This Row],[Customer_ID]],Customer_table[Customer_ID],Customer_table[Gender],FALSE)</f>
        <v>Female</v>
      </c>
      <c r="N198" s="8" t="str">
        <f>_xlfn.XLOOKUP(total_table[[#This Row],[Customer_ID]],Customer_table[Customer_ID],Customer_table[City],FALSE)</f>
        <v>Grayland</v>
      </c>
      <c r="O198" s="8" t="str">
        <f>_xlfn.XLOOKUP(total_table[[#This Row],[Customer_ID]],Customer_table[Customer_ID],Customer_table[State],FALSE)</f>
        <v>Washington</v>
      </c>
      <c r="P198" s="8" t="str">
        <f>_xlfn.XLOOKUP(total_table[[#This Row],[Customer_ID]],Customer_table[Customer_ID],Customer_table[Country],FALSE)</f>
        <v>USA</v>
      </c>
      <c r="Q198" s="8" t="str">
        <f>_xlfn.XLOOKUP(total_table[[#This Row],[Product_ID]],Product_table[Product_ID],Product_table[Product_Name],FALSE)</f>
        <v>Foam Roller</v>
      </c>
      <c r="R198" s="8" t="str">
        <f>_xlfn.XLOOKUP(total_table[[#This Row],[Product_ID]],Product_table[Product_ID],Product_table[Category],FALSE)</f>
        <v>Sports</v>
      </c>
      <c r="S198" s="8" t="str">
        <f>_xlfn.XLOOKUP(total_table[[#This Row],[Product_ID]],Product_table[Product_ID],Product_table[Sub_Category],FALSE)</f>
        <v>Fitness</v>
      </c>
      <c r="T198" s="8" t="str">
        <f>_xlfn.XLOOKUP(total_table[[#This Row],[Product_ID]],Product_table[Product_ID],Product_table[Brand],FALSE)</f>
        <v>Atkinson, Camacho and Oliver</v>
      </c>
      <c r="U198" s="8">
        <f>_xlfn.XLOOKUP(total_table[[#This Row],[Product_ID]],Product_table[Product_ID],Product_table[Cost],FALSE)</f>
        <v>30.62</v>
      </c>
      <c r="V198" s="11">
        <f>_xlfn.XLOOKUP(total_table[[#This Row],[Product_ID]],Product_table[Product_ID],Product_table[Stock],FALSE)</f>
        <v>138</v>
      </c>
      <c r="W198" s="8" t="str">
        <f>_xlfn.XLOOKUP(total_table[[#This Row],[Store_ID]],Store_table[Store_ID],Store_table[Store_Name],FALSE)</f>
        <v>Frederick-Wright</v>
      </c>
      <c r="X198" s="8" t="str">
        <f>_xlfn.XLOOKUP(total_table[[#This Row],[Store_ID]],Store_table[Store_ID],Store_table[Region],FALSE)</f>
        <v>West</v>
      </c>
      <c r="Y198" s="8" t="str">
        <f>_xlfn.XLOOKUP(total_table[[#This Row],[Store_ID]],Store_table[Store_ID],Store_table[City],FALSE)</f>
        <v>New Jimmymouth</v>
      </c>
      <c r="Z198" s="8" t="str">
        <f>_xlfn.XLOOKUP(total_table[[#This Row],[Store_ID]],Store_table[Store_ID],Store_table[Store_Type],FALSE)</f>
        <v>Flagship</v>
      </c>
    </row>
    <row r="199" spans="1:26" x14ac:dyDescent="0.35">
      <c r="A199" s="2" t="s">
        <v>2001</v>
      </c>
      <c r="B199" s="14">
        <v>45227</v>
      </c>
      <c r="C199" s="2" t="s">
        <v>451</v>
      </c>
      <c r="D199" s="2" t="s">
        <v>1614</v>
      </c>
      <c r="E199" s="2" t="s">
        <v>1770</v>
      </c>
      <c r="F199" s="11">
        <v>1</v>
      </c>
      <c r="G199" s="8">
        <v>541.24</v>
      </c>
      <c r="H199" s="8">
        <v>0.03</v>
      </c>
      <c r="I199" s="2" t="s">
        <v>1804</v>
      </c>
      <c r="J199" s="8">
        <v>541.21</v>
      </c>
      <c r="K199" s="8" t="str">
        <f>_xlfn.XLOOKUP(total_table[[#This Row],[Customer_ID]],Customer_table[Customer_ID],Customer_table[Name],FALSE)</f>
        <v>Matthew Hanna</v>
      </c>
      <c r="L199" s="11">
        <f>_xlfn.XLOOKUP(total_table[[#This Row],[Customer_ID]],Customer_table[Customer_ID],Customer_table[Age],FALSE)</f>
        <v>33</v>
      </c>
      <c r="M199" s="8" t="str">
        <f>_xlfn.XLOOKUP(total_table[[#This Row],[Customer_ID]],Customer_table[Customer_ID],Customer_table[Gender],FALSE)</f>
        <v>Female</v>
      </c>
      <c r="N199" s="8" t="str">
        <f>_xlfn.XLOOKUP(total_table[[#This Row],[Customer_ID]],Customer_table[Customer_ID],Customer_table[City],FALSE)</f>
        <v>Gonzalezbury</v>
      </c>
      <c r="O199" s="8" t="str">
        <f>_xlfn.XLOOKUP(total_table[[#This Row],[Customer_ID]],Customer_table[Customer_ID],Customer_table[State],FALSE)</f>
        <v>Michigan</v>
      </c>
      <c r="P199" s="8" t="str">
        <f>_xlfn.XLOOKUP(total_table[[#This Row],[Customer_ID]],Customer_table[Customer_ID],Customer_table[Country],FALSE)</f>
        <v>USA</v>
      </c>
      <c r="Q199" s="8" t="str">
        <f>_xlfn.XLOOKUP(total_table[[#This Row],[Product_ID]],Product_table[Product_ID],Product_table[Product_Name],FALSE)</f>
        <v>Adjustable Jump Rope</v>
      </c>
      <c r="R199" s="8" t="str">
        <f>_xlfn.XLOOKUP(total_table[[#This Row],[Product_ID]],Product_table[Product_ID],Product_table[Category],FALSE)</f>
        <v>Sports</v>
      </c>
      <c r="S199" s="8" t="str">
        <f>_xlfn.XLOOKUP(total_table[[#This Row],[Product_ID]],Product_table[Product_ID],Product_table[Sub_Category],FALSE)</f>
        <v>Fitness</v>
      </c>
      <c r="T199" s="8" t="str">
        <f>_xlfn.XLOOKUP(total_table[[#This Row],[Product_ID]],Product_table[Product_ID],Product_table[Brand],FALSE)</f>
        <v>Cox Inc</v>
      </c>
      <c r="U199" s="8">
        <f>_xlfn.XLOOKUP(total_table[[#This Row],[Product_ID]],Product_table[Product_ID],Product_table[Cost],FALSE)</f>
        <v>167.12</v>
      </c>
      <c r="V199" s="11">
        <f>_xlfn.XLOOKUP(total_table[[#This Row],[Product_ID]],Product_table[Product_ID],Product_table[Stock],FALSE)</f>
        <v>316</v>
      </c>
      <c r="W199" s="8" t="str">
        <f>_xlfn.XLOOKUP(total_table[[#This Row],[Store_ID]],Store_table[Store_ID],Store_table[Store_Name],FALSE)</f>
        <v>Aguirre-Keller</v>
      </c>
      <c r="X199" s="8" t="str">
        <f>_xlfn.XLOOKUP(total_table[[#This Row],[Store_ID]],Store_table[Store_ID],Store_table[Region],FALSE)</f>
        <v>South</v>
      </c>
      <c r="Y199" s="8" t="str">
        <f>_xlfn.XLOOKUP(total_table[[#This Row],[Store_ID]],Store_table[Store_ID],Store_table[City],FALSE)</f>
        <v>Lake Michael</v>
      </c>
      <c r="Z199" s="8" t="str">
        <f>_xlfn.XLOOKUP(total_table[[#This Row],[Store_ID]],Store_table[Store_ID],Store_table[Store_Type],FALSE)</f>
        <v>Online</v>
      </c>
    </row>
    <row r="200" spans="1:26" x14ac:dyDescent="0.35">
      <c r="A200" s="2" t="s">
        <v>2002</v>
      </c>
      <c r="B200" s="14">
        <v>45600</v>
      </c>
      <c r="C200" s="2" t="s">
        <v>1365</v>
      </c>
      <c r="D200" s="2" t="s">
        <v>1688</v>
      </c>
      <c r="E200" s="2" t="s">
        <v>1754</v>
      </c>
      <c r="F200" s="11">
        <v>1</v>
      </c>
      <c r="G200" s="8">
        <v>454.71</v>
      </c>
      <c r="H200" s="8">
        <v>0.16</v>
      </c>
      <c r="I200" s="2" t="s">
        <v>1804</v>
      </c>
      <c r="J200" s="8">
        <v>454.54999999999995</v>
      </c>
      <c r="K200" s="8" t="str">
        <f>_xlfn.XLOOKUP(total_table[[#This Row],[Customer_ID]],Customer_table[Customer_ID],Customer_table[Name],FALSE)</f>
        <v>Eric Holmes</v>
      </c>
      <c r="L200" s="11">
        <f>_xlfn.XLOOKUP(total_table[[#This Row],[Customer_ID]],Customer_table[Customer_ID],Customer_table[Age],FALSE)</f>
        <v>64</v>
      </c>
      <c r="M200" s="8" t="str">
        <f>_xlfn.XLOOKUP(total_table[[#This Row],[Customer_ID]],Customer_table[Customer_ID],Customer_table[Gender],FALSE)</f>
        <v>Female</v>
      </c>
      <c r="N200" s="8" t="str">
        <f>_xlfn.XLOOKUP(total_table[[#This Row],[Customer_ID]],Customer_table[Customer_ID],Customer_table[City],FALSE)</f>
        <v>Smithville</v>
      </c>
      <c r="O200" s="8" t="str">
        <f>_xlfn.XLOOKUP(total_table[[#This Row],[Customer_ID]],Customer_table[Customer_ID],Customer_table[State],FALSE)</f>
        <v>Wyoming</v>
      </c>
      <c r="P200" s="8" t="str">
        <f>_xlfn.XLOOKUP(total_table[[#This Row],[Customer_ID]],Customer_table[Customer_ID],Customer_table[Country],FALSE)</f>
        <v>USA</v>
      </c>
      <c r="Q200" s="8" t="str">
        <f>_xlfn.XLOOKUP(total_table[[#This Row],[Product_ID]],Product_table[Product_ID],Product_table[Product_Name],FALSE)</f>
        <v>Badminton Racket Set</v>
      </c>
      <c r="R200" s="8" t="str">
        <f>_xlfn.XLOOKUP(total_table[[#This Row],[Product_ID]],Product_table[Product_ID],Product_table[Category],FALSE)</f>
        <v>Sports</v>
      </c>
      <c r="S200" s="8" t="str">
        <f>_xlfn.XLOOKUP(total_table[[#This Row],[Product_ID]],Product_table[Product_ID],Product_table[Sub_Category],FALSE)</f>
        <v>Equipment</v>
      </c>
      <c r="T200" s="8" t="str">
        <f>_xlfn.XLOOKUP(total_table[[#This Row],[Product_ID]],Product_table[Product_ID],Product_table[Brand],FALSE)</f>
        <v>Robinson-Brown</v>
      </c>
      <c r="U200" s="8">
        <f>_xlfn.XLOOKUP(total_table[[#This Row],[Product_ID]],Product_table[Product_ID],Product_table[Cost],FALSE)</f>
        <v>285.54000000000002</v>
      </c>
      <c r="V200" s="11">
        <f>_xlfn.XLOOKUP(total_table[[#This Row],[Product_ID]],Product_table[Product_ID],Product_table[Stock],FALSE)</f>
        <v>358</v>
      </c>
      <c r="W200" s="8" t="str">
        <f>_xlfn.XLOOKUP(total_table[[#This Row],[Store_ID]],Store_table[Store_ID],Store_table[Store_Name],FALSE)</f>
        <v>Benson-Elliott</v>
      </c>
      <c r="X200" s="8" t="str">
        <f>_xlfn.XLOOKUP(total_table[[#This Row],[Store_ID]],Store_table[Store_ID],Store_table[Region],FALSE)</f>
        <v>East</v>
      </c>
      <c r="Y200" s="8" t="str">
        <f>_xlfn.XLOOKUP(total_table[[#This Row],[Store_ID]],Store_table[Store_ID],Store_table[City],FALSE)</f>
        <v>Port Josephberg</v>
      </c>
      <c r="Z200" s="8" t="str">
        <f>_xlfn.XLOOKUP(total_table[[#This Row],[Store_ID]],Store_table[Store_ID],Store_table[Store_Type],FALSE)</f>
        <v>Online</v>
      </c>
    </row>
    <row r="201" spans="1:26" x14ac:dyDescent="0.35">
      <c r="A201" s="2" t="s">
        <v>2003</v>
      </c>
      <c r="B201" s="14">
        <v>45646</v>
      </c>
      <c r="C201" s="2" t="s">
        <v>144</v>
      </c>
      <c r="D201" s="2" t="s">
        <v>1658</v>
      </c>
      <c r="E201" s="2" t="s">
        <v>1751</v>
      </c>
      <c r="F201" s="11">
        <v>2</v>
      </c>
      <c r="G201" s="8">
        <v>397.63</v>
      </c>
      <c r="H201" s="8">
        <v>0.26</v>
      </c>
      <c r="I201" s="2" t="s">
        <v>1802</v>
      </c>
      <c r="J201" s="8">
        <v>795</v>
      </c>
      <c r="K201" s="8" t="str">
        <f>_xlfn.XLOOKUP(total_table[[#This Row],[Customer_ID]],Customer_table[Customer_ID],Customer_table[Name],FALSE)</f>
        <v>Deanna Simpson</v>
      </c>
      <c r="L201" s="11">
        <f>_xlfn.XLOOKUP(total_table[[#This Row],[Customer_ID]],Customer_table[Customer_ID],Customer_table[Age],FALSE)</f>
        <v>35</v>
      </c>
      <c r="M201" s="8" t="str">
        <f>_xlfn.XLOOKUP(total_table[[#This Row],[Customer_ID]],Customer_table[Customer_ID],Customer_table[Gender],FALSE)</f>
        <v>Female</v>
      </c>
      <c r="N201" s="8" t="str">
        <f>_xlfn.XLOOKUP(total_table[[#This Row],[Customer_ID]],Customer_table[Customer_ID],Customer_table[City],FALSE)</f>
        <v>Brownport</v>
      </c>
      <c r="O201" s="8" t="str">
        <f>_xlfn.XLOOKUP(total_table[[#This Row],[Customer_ID]],Customer_table[Customer_ID],Customer_table[State],FALSE)</f>
        <v>North Dakota</v>
      </c>
      <c r="P201" s="8" t="str">
        <f>_xlfn.XLOOKUP(total_table[[#This Row],[Customer_ID]],Customer_table[Customer_ID],Customer_table[Country],FALSE)</f>
        <v>USA</v>
      </c>
      <c r="Q201" s="8" t="str">
        <f>_xlfn.XLOOKUP(total_table[[#This Row],[Product_ID]],Product_table[Product_ID],Product_table[Product_Name],FALSE)</f>
        <v>Women's Hair Dryer Brush</v>
      </c>
      <c r="R201" s="8" t="str">
        <f>_xlfn.XLOOKUP(total_table[[#This Row],[Product_ID]],Product_table[Product_ID],Product_table[Category],FALSE)</f>
        <v>Beauty</v>
      </c>
      <c r="S201" s="8" t="str">
        <f>_xlfn.XLOOKUP(total_table[[#This Row],[Product_ID]],Product_table[Product_ID],Product_table[Sub_Category],FALSE)</f>
        <v>Haircare</v>
      </c>
      <c r="T201" s="8" t="str">
        <f>_xlfn.XLOOKUP(total_table[[#This Row],[Product_ID]],Product_table[Product_ID],Product_table[Brand],FALSE)</f>
        <v>Torres, Spencer and Potter</v>
      </c>
      <c r="U201" s="8">
        <f>_xlfn.XLOOKUP(total_table[[#This Row],[Product_ID]],Product_table[Product_ID],Product_table[Cost],FALSE)</f>
        <v>340.39</v>
      </c>
      <c r="V201" s="11">
        <f>_xlfn.XLOOKUP(total_table[[#This Row],[Product_ID]],Product_table[Product_ID],Product_table[Stock],FALSE)</f>
        <v>177</v>
      </c>
      <c r="W201" s="8" t="str">
        <f>_xlfn.XLOOKUP(total_table[[#This Row],[Store_ID]],Store_table[Store_ID],Store_table[Store_Name],FALSE)</f>
        <v>Gray Ltd</v>
      </c>
      <c r="X201" s="8" t="str">
        <f>_xlfn.XLOOKUP(total_table[[#This Row],[Store_ID]],Store_table[Store_ID],Store_table[Region],FALSE)</f>
        <v>North</v>
      </c>
      <c r="Y201" s="8" t="str">
        <f>_xlfn.XLOOKUP(total_table[[#This Row],[Store_ID]],Store_table[Store_ID],Store_table[City],FALSE)</f>
        <v>New Michaelchester</v>
      </c>
      <c r="Z201" s="8" t="str">
        <f>_xlfn.XLOOKUP(total_table[[#This Row],[Store_ID]],Store_table[Store_ID],Store_table[Store_Type],FALSE)</f>
        <v>Outlet</v>
      </c>
    </row>
    <row r="202" spans="1:26" x14ac:dyDescent="0.35">
      <c r="A202" s="2" t="s">
        <v>2004</v>
      </c>
      <c r="B202" s="14">
        <v>45725</v>
      </c>
      <c r="C202" s="2" t="s">
        <v>555</v>
      </c>
      <c r="D202" s="2" t="s">
        <v>1692</v>
      </c>
      <c r="E202" s="2" t="s">
        <v>1754</v>
      </c>
      <c r="F202" s="11">
        <v>3</v>
      </c>
      <c r="G202" s="8">
        <v>748.56</v>
      </c>
      <c r="H202" s="8">
        <v>0.26</v>
      </c>
      <c r="I202" s="2" t="s">
        <v>1804</v>
      </c>
      <c r="J202" s="8">
        <v>2245.4199999999996</v>
      </c>
      <c r="K202" s="8" t="str">
        <f>_xlfn.XLOOKUP(total_table[[#This Row],[Customer_ID]],Customer_table[Customer_ID],Customer_table[Name],FALSE)</f>
        <v>Christopher Garcia Dds</v>
      </c>
      <c r="L202" s="11">
        <f>_xlfn.XLOOKUP(total_table[[#This Row],[Customer_ID]],Customer_table[Customer_ID],Customer_table[Age],FALSE)</f>
        <v>18</v>
      </c>
      <c r="M202" s="8" t="str">
        <f>_xlfn.XLOOKUP(total_table[[#This Row],[Customer_ID]],Customer_table[Customer_ID],Customer_table[Gender],FALSE)</f>
        <v>Male</v>
      </c>
      <c r="N202" s="8" t="str">
        <f>_xlfn.XLOOKUP(total_table[[#This Row],[Customer_ID]],Customer_table[Customer_ID],Customer_table[City],FALSE)</f>
        <v>New Joseph</v>
      </c>
      <c r="O202" s="8" t="str">
        <f>_xlfn.XLOOKUP(total_table[[#This Row],[Customer_ID]],Customer_table[Customer_ID],Customer_table[State],FALSE)</f>
        <v>Missouri</v>
      </c>
      <c r="P202" s="8" t="str">
        <f>_xlfn.XLOOKUP(total_table[[#This Row],[Customer_ID]],Customer_table[Customer_ID],Customer_table[Country],FALSE)</f>
        <v>USA</v>
      </c>
      <c r="Q202" s="8" t="str">
        <f>_xlfn.XLOOKUP(total_table[[#This Row],[Product_ID]],Product_table[Product_ID],Product_table[Product_Name],FALSE)</f>
        <v>Hydrating Face Cleanser</v>
      </c>
      <c r="R202" s="8" t="str">
        <f>_xlfn.XLOOKUP(total_table[[#This Row],[Product_ID]],Product_table[Product_ID],Product_table[Category],FALSE)</f>
        <v>Beauty</v>
      </c>
      <c r="S202" s="8" t="str">
        <f>_xlfn.XLOOKUP(total_table[[#This Row],[Product_ID]],Product_table[Product_ID],Product_table[Sub_Category],FALSE)</f>
        <v>Skincare</v>
      </c>
      <c r="T202" s="8" t="str">
        <f>_xlfn.XLOOKUP(total_table[[#This Row],[Product_ID]],Product_table[Product_ID],Product_table[Brand],FALSE)</f>
        <v>Butler Group</v>
      </c>
      <c r="U202" s="8">
        <f>_xlfn.XLOOKUP(total_table[[#This Row],[Product_ID]],Product_table[Product_ID],Product_table[Cost],FALSE)</f>
        <v>254.04361702127662</v>
      </c>
      <c r="V202" s="11">
        <f>_xlfn.XLOOKUP(total_table[[#This Row],[Product_ID]],Product_table[Product_ID],Product_table[Stock],FALSE)</f>
        <v>159</v>
      </c>
      <c r="W202" s="8" t="str">
        <f>_xlfn.XLOOKUP(total_table[[#This Row],[Store_ID]],Store_table[Store_ID],Store_table[Store_Name],FALSE)</f>
        <v>Benson-Elliott</v>
      </c>
      <c r="X202" s="8" t="str">
        <f>_xlfn.XLOOKUP(total_table[[#This Row],[Store_ID]],Store_table[Store_ID],Store_table[Region],FALSE)</f>
        <v>East</v>
      </c>
      <c r="Y202" s="8" t="str">
        <f>_xlfn.XLOOKUP(total_table[[#This Row],[Store_ID]],Store_table[Store_ID],Store_table[City],FALSE)</f>
        <v>Port Josephberg</v>
      </c>
      <c r="Z202" s="8" t="str">
        <f>_xlfn.XLOOKUP(total_table[[#This Row],[Store_ID]],Store_table[Store_ID],Store_table[Store_Type],FALSE)</f>
        <v>Online</v>
      </c>
    </row>
    <row r="203" spans="1:26" x14ac:dyDescent="0.35">
      <c r="A203" s="2" t="s">
        <v>2005</v>
      </c>
      <c r="B203" s="14">
        <v>45742</v>
      </c>
      <c r="C203" s="2" t="s">
        <v>477</v>
      </c>
      <c r="D203" s="2" t="s">
        <v>1592</v>
      </c>
      <c r="E203" s="2" t="s">
        <v>1747</v>
      </c>
      <c r="F203" s="11">
        <v>1</v>
      </c>
      <c r="G203" s="8">
        <v>885.72</v>
      </c>
      <c r="H203" s="8">
        <v>0.15</v>
      </c>
      <c r="I203" s="2" t="s">
        <v>1802</v>
      </c>
      <c r="J203" s="8">
        <v>885.57</v>
      </c>
      <c r="K203" s="8" t="str">
        <f>_xlfn.XLOOKUP(total_table[[#This Row],[Customer_ID]],Customer_table[Customer_ID],Customer_table[Name],FALSE)</f>
        <v>Justin Cross</v>
      </c>
      <c r="L203" s="11">
        <f>_xlfn.XLOOKUP(total_table[[#This Row],[Customer_ID]],Customer_table[Customer_ID],Customer_table[Age],FALSE)</f>
        <v>62</v>
      </c>
      <c r="M203" s="8" t="str">
        <f>_xlfn.XLOOKUP(total_table[[#This Row],[Customer_ID]],Customer_table[Customer_ID],Customer_table[Gender],FALSE)</f>
        <v>Female</v>
      </c>
      <c r="N203" s="8" t="str">
        <f>_xlfn.XLOOKUP(total_table[[#This Row],[Customer_ID]],Customer_table[Customer_ID],Customer_table[City],FALSE)</f>
        <v>North Anthonychester</v>
      </c>
      <c r="O203" s="8" t="str">
        <f>_xlfn.XLOOKUP(total_table[[#This Row],[Customer_ID]],Customer_table[Customer_ID],Customer_table[State],FALSE)</f>
        <v>Nevada</v>
      </c>
      <c r="P203" s="8" t="str">
        <f>_xlfn.XLOOKUP(total_table[[#This Row],[Customer_ID]],Customer_table[Customer_ID],Customer_table[Country],FALSE)</f>
        <v>USA</v>
      </c>
      <c r="Q203" s="8" t="str">
        <f>_xlfn.XLOOKUP(total_table[[#This Row],[Product_ID]],Product_table[Product_ID],Product_table[Product_Name],FALSE)</f>
        <v>Modern Wall Clock</v>
      </c>
      <c r="R203" s="8" t="str">
        <f>_xlfn.XLOOKUP(total_table[[#This Row],[Product_ID]],Product_table[Product_ID],Product_table[Category],FALSE)</f>
        <v>Home</v>
      </c>
      <c r="S203" s="8" t="str">
        <f>_xlfn.XLOOKUP(total_table[[#This Row],[Product_ID]],Product_table[Product_ID],Product_table[Sub_Category],FALSE)</f>
        <v>Decor</v>
      </c>
      <c r="T203" s="8" t="str">
        <f>_xlfn.XLOOKUP(total_table[[#This Row],[Product_ID]],Product_table[Product_ID],Product_table[Brand],FALSE)</f>
        <v>Weiss-Watson</v>
      </c>
      <c r="U203" s="8">
        <f>_xlfn.XLOOKUP(total_table[[#This Row],[Product_ID]],Product_table[Product_ID],Product_table[Cost],FALSE)</f>
        <v>179.77</v>
      </c>
      <c r="V203" s="11">
        <f>_xlfn.XLOOKUP(total_table[[#This Row],[Product_ID]],Product_table[Product_ID],Product_table[Stock],FALSE)</f>
        <v>305</v>
      </c>
      <c r="W203" s="8" t="str">
        <f>_xlfn.XLOOKUP(total_table[[#This Row],[Store_ID]],Store_table[Store_ID],Store_table[Store_Name],FALSE)</f>
        <v>Alexander Group</v>
      </c>
      <c r="X203" s="8" t="str">
        <f>_xlfn.XLOOKUP(total_table[[#This Row],[Store_ID]],Store_table[Store_ID],Store_table[Region],FALSE)</f>
        <v>South</v>
      </c>
      <c r="Y203" s="8" t="str">
        <f>_xlfn.XLOOKUP(total_table[[#This Row],[Store_ID]],Store_table[Store_ID],Store_table[City],FALSE)</f>
        <v>Port Sharon</v>
      </c>
      <c r="Z203" s="8" t="str">
        <f>_xlfn.XLOOKUP(total_table[[#This Row],[Store_ID]],Store_table[Store_ID],Store_table[Store_Type],FALSE)</f>
        <v>Online</v>
      </c>
    </row>
    <row r="204" spans="1:26" x14ac:dyDescent="0.35">
      <c r="A204" s="2" t="s">
        <v>2006</v>
      </c>
      <c r="B204" s="14">
        <v>45750</v>
      </c>
      <c r="C204" s="2" t="s">
        <v>371</v>
      </c>
      <c r="D204" s="2" t="s">
        <v>1650</v>
      </c>
      <c r="E204" s="2" t="s">
        <v>1735</v>
      </c>
      <c r="F204" s="11">
        <v>4</v>
      </c>
      <c r="G204" s="8">
        <v>408.07</v>
      </c>
      <c r="H204" s="8">
        <v>0.28000000000000003</v>
      </c>
      <c r="I204" s="2" t="s">
        <v>1807</v>
      </c>
      <c r="J204" s="8">
        <v>1632</v>
      </c>
      <c r="K204" s="8" t="str">
        <f>_xlfn.XLOOKUP(total_table[[#This Row],[Customer_ID]],Customer_table[Customer_ID],Customer_table[Name],FALSE)</f>
        <v>Travis Holland</v>
      </c>
      <c r="L204" s="11">
        <f>_xlfn.XLOOKUP(total_table[[#This Row],[Customer_ID]],Customer_table[Customer_ID],Customer_table[Age],FALSE)</f>
        <v>38</v>
      </c>
      <c r="M204" s="8" t="str">
        <f>_xlfn.XLOOKUP(total_table[[#This Row],[Customer_ID]],Customer_table[Customer_ID],Customer_table[Gender],FALSE)</f>
        <v>Male</v>
      </c>
      <c r="N204" s="8" t="str">
        <f>_xlfn.XLOOKUP(total_table[[#This Row],[Customer_ID]],Customer_table[Customer_ID],Customer_table[City],FALSE)</f>
        <v>Webstermouth</v>
      </c>
      <c r="O204" s="8" t="str">
        <f>_xlfn.XLOOKUP(total_table[[#This Row],[Customer_ID]],Customer_table[Customer_ID],Customer_table[State],FALSE)</f>
        <v>New Hampshire</v>
      </c>
      <c r="P204" s="8" t="str">
        <f>_xlfn.XLOOKUP(total_table[[#This Row],[Customer_ID]],Customer_table[Customer_ID],Customer_table[Country],FALSE)</f>
        <v>USA</v>
      </c>
      <c r="Q204" s="8" t="str">
        <f>_xlfn.XLOOKUP(total_table[[#This Row],[Product_ID]],Product_table[Product_ID],Product_table[Product_Name],FALSE)</f>
        <v>Laptop Cooling Pad</v>
      </c>
      <c r="R204" s="8" t="str">
        <f>_xlfn.XLOOKUP(total_table[[#This Row],[Product_ID]],Product_table[Product_ID],Product_table[Category],FALSE)</f>
        <v>Electronics</v>
      </c>
      <c r="S204" s="8" t="str">
        <f>_xlfn.XLOOKUP(total_table[[#This Row],[Product_ID]],Product_table[Product_ID],Product_table[Sub_Category],FALSE)</f>
        <v>Computer</v>
      </c>
      <c r="T204" s="8" t="str">
        <f>_xlfn.XLOOKUP(total_table[[#This Row],[Product_ID]],Product_table[Product_ID],Product_table[Brand],FALSE)</f>
        <v>Murray, Gould and Ware</v>
      </c>
      <c r="U204" s="8">
        <f>_xlfn.XLOOKUP(total_table[[#This Row],[Product_ID]],Product_table[Product_ID],Product_table[Cost],FALSE)</f>
        <v>86.42</v>
      </c>
      <c r="V204" s="11">
        <f>_xlfn.XLOOKUP(total_table[[#This Row],[Product_ID]],Product_table[Product_ID],Product_table[Stock],FALSE)</f>
        <v>222</v>
      </c>
      <c r="W204" s="8" t="str">
        <f>_xlfn.XLOOKUP(total_table[[#This Row],[Store_ID]],Store_table[Store_ID],Store_table[Store_Name],FALSE)</f>
        <v>Martinez, Adkins and Johnson</v>
      </c>
      <c r="X204" s="8" t="str">
        <f>_xlfn.XLOOKUP(total_table[[#This Row],[Store_ID]],Store_table[Store_ID],Store_table[Region],FALSE)</f>
        <v>North</v>
      </c>
      <c r="Y204" s="8" t="str">
        <f>_xlfn.XLOOKUP(total_table[[#This Row],[Store_ID]],Store_table[Store_ID],Store_table[City],FALSE)</f>
        <v>Danielmouth</v>
      </c>
      <c r="Z204" s="8" t="str">
        <f>_xlfn.XLOOKUP(total_table[[#This Row],[Store_ID]],Store_table[Store_ID],Store_table[Store_Type],FALSE)</f>
        <v>Flagship</v>
      </c>
    </row>
    <row r="205" spans="1:26" x14ac:dyDescent="0.35">
      <c r="A205" s="2" t="s">
        <v>2007</v>
      </c>
      <c r="B205" s="14">
        <v>45327</v>
      </c>
      <c r="C205" s="2" t="s">
        <v>1434</v>
      </c>
      <c r="D205" s="2" t="s">
        <v>1594</v>
      </c>
      <c r="E205" s="2" t="s">
        <v>1764</v>
      </c>
      <c r="F205" s="11">
        <v>2</v>
      </c>
      <c r="G205" s="8">
        <v>597.07000000000005</v>
      </c>
      <c r="H205" s="8">
        <v>0.28000000000000003</v>
      </c>
      <c r="I205" s="2" t="s">
        <v>1804</v>
      </c>
      <c r="J205" s="8">
        <v>1193.8600000000001</v>
      </c>
      <c r="K205" s="8" t="str">
        <f>_xlfn.XLOOKUP(total_table[[#This Row],[Customer_ID]],Customer_table[Customer_ID],Customer_table[Name],FALSE)</f>
        <v>Philip Mendoza</v>
      </c>
      <c r="L205" s="11">
        <f>_xlfn.XLOOKUP(total_table[[#This Row],[Customer_ID]],Customer_table[Customer_ID],Customer_table[Age],FALSE)</f>
        <v>42</v>
      </c>
      <c r="M205" s="8" t="str">
        <f>_xlfn.XLOOKUP(total_table[[#This Row],[Customer_ID]],Customer_table[Customer_ID],Customer_table[Gender],FALSE)</f>
        <v>Male</v>
      </c>
      <c r="N205" s="8" t="str">
        <f>_xlfn.XLOOKUP(total_table[[#This Row],[Customer_ID]],Customer_table[Customer_ID],Customer_table[City],FALSE)</f>
        <v>Tylermouth</v>
      </c>
      <c r="O205" s="8" t="str">
        <f>_xlfn.XLOOKUP(total_table[[#This Row],[Customer_ID]],Customer_table[Customer_ID],Customer_table[State],FALSE)</f>
        <v>Massachusetts</v>
      </c>
      <c r="P205" s="8" t="str">
        <f>_xlfn.XLOOKUP(total_table[[#This Row],[Customer_ID]],Customer_table[Customer_ID],Customer_table[Country],FALSE)</f>
        <v>USA</v>
      </c>
      <c r="Q205" s="8" t="str">
        <f>_xlfn.XLOOKUP(total_table[[#This Row],[Product_ID]],Product_table[Product_ID],Product_table[Product_Name],FALSE)</f>
        <v>Gaming Mechanical Keyboard</v>
      </c>
      <c r="R205" s="8" t="str">
        <f>_xlfn.XLOOKUP(total_table[[#This Row],[Product_ID]],Product_table[Product_ID],Product_table[Category],FALSE)</f>
        <v>Electronics</v>
      </c>
      <c r="S205" s="8" t="str">
        <f>_xlfn.XLOOKUP(total_table[[#This Row],[Product_ID]],Product_table[Product_ID],Product_table[Sub_Category],FALSE)</f>
        <v>Computer</v>
      </c>
      <c r="T205" s="8" t="str">
        <f>_xlfn.XLOOKUP(total_table[[#This Row],[Product_ID]],Product_table[Product_ID],Product_table[Brand],FALSE)</f>
        <v>Lucero LLC</v>
      </c>
      <c r="U205" s="8">
        <f>_xlfn.XLOOKUP(total_table[[#This Row],[Product_ID]],Product_table[Product_ID],Product_table[Cost],FALSE)</f>
        <v>419.28</v>
      </c>
      <c r="V205" s="11">
        <f>_xlfn.XLOOKUP(total_table[[#This Row],[Product_ID]],Product_table[Product_ID],Product_table[Stock],FALSE)</f>
        <v>86</v>
      </c>
      <c r="W205" s="8" t="str">
        <f>_xlfn.XLOOKUP(total_table[[#This Row],[Store_ID]],Store_table[Store_ID],Store_table[Store_Name],FALSE)</f>
        <v>Moore, Padilla and Butler</v>
      </c>
      <c r="X205" s="8" t="str">
        <f>_xlfn.XLOOKUP(total_table[[#This Row],[Store_ID]],Store_table[Store_ID],Store_table[Region],FALSE)</f>
        <v>South</v>
      </c>
      <c r="Y205" s="8" t="str">
        <f>_xlfn.XLOOKUP(total_table[[#This Row],[Store_ID]],Store_table[Store_ID],Store_table[City],FALSE)</f>
        <v>East Johnstad</v>
      </c>
      <c r="Z205" s="8" t="str">
        <f>_xlfn.XLOOKUP(total_table[[#This Row],[Store_ID]],Store_table[Store_ID],Store_table[Store_Type],FALSE)</f>
        <v>Flagship</v>
      </c>
    </row>
    <row r="206" spans="1:26" x14ac:dyDescent="0.35">
      <c r="A206" s="2" t="s">
        <v>2008</v>
      </c>
      <c r="B206" s="14">
        <v>45465</v>
      </c>
      <c r="C206" s="2" t="s">
        <v>92</v>
      </c>
      <c r="D206" s="2" t="s">
        <v>1660</v>
      </c>
      <c r="E206" s="2" t="s">
        <v>1764</v>
      </c>
      <c r="F206" s="11">
        <v>3</v>
      </c>
      <c r="G206" s="8">
        <v>723.47</v>
      </c>
      <c r="H206" s="8">
        <v>0.12</v>
      </c>
      <c r="I206" s="2" t="s">
        <v>1807</v>
      </c>
      <c r="J206" s="8">
        <v>2170.29</v>
      </c>
      <c r="K206" s="8" t="str">
        <f>_xlfn.XLOOKUP(total_table[[#This Row],[Customer_ID]],Customer_table[Customer_ID],Customer_table[Name],FALSE)</f>
        <v>Paul Fox</v>
      </c>
      <c r="L206" s="11">
        <f>_xlfn.XLOOKUP(total_table[[#This Row],[Customer_ID]],Customer_table[Customer_ID],Customer_table[Age],FALSE)</f>
        <v>33</v>
      </c>
      <c r="M206" s="8" t="str">
        <f>_xlfn.XLOOKUP(total_table[[#This Row],[Customer_ID]],Customer_table[Customer_ID],Customer_table[Gender],FALSE)</f>
        <v>Female</v>
      </c>
      <c r="N206" s="8" t="str">
        <f>_xlfn.XLOOKUP(total_table[[#This Row],[Customer_ID]],Customer_table[Customer_ID],Customer_table[City],FALSE)</f>
        <v>Michaelton</v>
      </c>
      <c r="O206" s="8" t="str">
        <f>_xlfn.XLOOKUP(total_table[[#This Row],[Customer_ID]],Customer_table[Customer_ID],Customer_table[State],FALSE)</f>
        <v>Hawaii</v>
      </c>
      <c r="P206" s="8" t="str">
        <f>_xlfn.XLOOKUP(total_table[[#This Row],[Customer_ID]],Customer_table[Customer_ID],Customer_table[Country],FALSE)</f>
        <v>USA</v>
      </c>
      <c r="Q206" s="8" t="str">
        <f>_xlfn.XLOOKUP(total_table[[#This Row],[Product_ID]],Product_table[Product_ID],Product_table[Product_Name],FALSE)</f>
        <v>Smart LED Light Strip</v>
      </c>
      <c r="R206" s="8" t="str">
        <f>_xlfn.XLOOKUP(total_table[[#This Row],[Product_ID]],Product_table[Product_ID],Product_table[Category],FALSE)</f>
        <v>Electronics</v>
      </c>
      <c r="S206" s="8" t="str">
        <f>_xlfn.XLOOKUP(total_table[[#This Row],[Product_ID]],Product_table[Product_ID],Product_table[Sub_Category],FALSE)</f>
        <v>Accessories</v>
      </c>
      <c r="T206" s="8" t="str">
        <f>_xlfn.XLOOKUP(total_table[[#This Row],[Product_ID]],Product_table[Product_ID],Product_table[Brand],FALSE)</f>
        <v>Flores-Davis</v>
      </c>
      <c r="U206" s="8">
        <f>_xlfn.XLOOKUP(total_table[[#This Row],[Product_ID]],Product_table[Product_ID],Product_table[Cost],FALSE)</f>
        <v>349.17</v>
      </c>
      <c r="V206" s="11">
        <f>_xlfn.XLOOKUP(total_table[[#This Row],[Product_ID]],Product_table[Product_ID],Product_table[Stock],FALSE)</f>
        <v>476</v>
      </c>
      <c r="W206" s="8" t="str">
        <f>_xlfn.XLOOKUP(total_table[[#This Row],[Store_ID]],Store_table[Store_ID],Store_table[Store_Name],FALSE)</f>
        <v>Moore, Padilla and Butler</v>
      </c>
      <c r="X206" s="8" t="str">
        <f>_xlfn.XLOOKUP(total_table[[#This Row],[Store_ID]],Store_table[Store_ID],Store_table[Region],FALSE)</f>
        <v>South</v>
      </c>
      <c r="Y206" s="8" t="str">
        <f>_xlfn.XLOOKUP(total_table[[#This Row],[Store_ID]],Store_table[Store_ID],Store_table[City],FALSE)</f>
        <v>East Johnstad</v>
      </c>
      <c r="Z206" s="8" t="str">
        <f>_xlfn.XLOOKUP(total_table[[#This Row],[Store_ID]],Store_table[Store_ID],Store_table[Store_Type],FALSE)</f>
        <v>Flagship</v>
      </c>
    </row>
    <row r="207" spans="1:26" x14ac:dyDescent="0.35">
      <c r="A207" s="2" t="s">
        <v>2009</v>
      </c>
      <c r="B207" s="14">
        <v>45883</v>
      </c>
      <c r="C207" s="2" t="s">
        <v>1334</v>
      </c>
      <c r="D207" s="2" t="s">
        <v>1702</v>
      </c>
      <c r="E207" s="2" t="s">
        <v>1751</v>
      </c>
      <c r="F207" s="11">
        <v>1</v>
      </c>
      <c r="G207" s="8">
        <v>479.93</v>
      </c>
      <c r="H207" s="8">
        <v>0.22</v>
      </c>
      <c r="I207" s="2" t="s">
        <v>1802</v>
      </c>
      <c r="J207" s="8">
        <v>479.71</v>
      </c>
      <c r="K207" s="8" t="str">
        <f>_xlfn.XLOOKUP(total_table[[#This Row],[Customer_ID]],Customer_table[Customer_ID],Customer_table[Name],FALSE)</f>
        <v>Melinda Rivera</v>
      </c>
      <c r="L207" s="11">
        <f>_xlfn.XLOOKUP(total_table[[#This Row],[Customer_ID]],Customer_table[Customer_ID],Customer_table[Age],FALSE)</f>
        <v>47</v>
      </c>
      <c r="M207" s="8" t="str">
        <f>_xlfn.XLOOKUP(total_table[[#This Row],[Customer_ID]],Customer_table[Customer_ID],Customer_table[Gender],FALSE)</f>
        <v>Female</v>
      </c>
      <c r="N207" s="8" t="str">
        <f>_xlfn.XLOOKUP(total_table[[#This Row],[Customer_ID]],Customer_table[Customer_ID],Customer_table[City],FALSE)</f>
        <v>East Davidmouth</v>
      </c>
      <c r="O207" s="8" t="str">
        <f>_xlfn.XLOOKUP(total_table[[#This Row],[Customer_ID]],Customer_table[Customer_ID],Customer_table[State],FALSE)</f>
        <v>New Hampshire</v>
      </c>
      <c r="P207" s="8" t="str">
        <f>_xlfn.XLOOKUP(total_table[[#This Row],[Customer_ID]],Customer_table[Customer_ID],Customer_table[Country],FALSE)</f>
        <v>USA</v>
      </c>
      <c r="Q207" s="8" t="str">
        <f>_xlfn.XLOOKUP(total_table[[#This Row],[Product_ID]],Product_table[Product_ID],Product_table[Product_Name],FALSE)</f>
        <v>Sports Wrist Sweatbands</v>
      </c>
      <c r="R207" s="8" t="str">
        <f>_xlfn.XLOOKUP(total_table[[#This Row],[Product_ID]],Product_table[Product_ID],Product_table[Category],FALSE)</f>
        <v>Sports</v>
      </c>
      <c r="S207" s="8" t="str">
        <f>_xlfn.XLOOKUP(total_table[[#This Row],[Product_ID]],Product_table[Product_ID],Product_table[Sub_Category],FALSE)</f>
        <v>Accessories</v>
      </c>
      <c r="T207" s="8" t="str">
        <f>_xlfn.XLOOKUP(total_table[[#This Row],[Product_ID]],Product_table[Product_ID],Product_table[Brand],FALSE)</f>
        <v>Olsen-Daniels</v>
      </c>
      <c r="U207" s="8">
        <f>_xlfn.XLOOKUP(total_table[[#This Row],[Product_ID]],Product_table[Product_ID],Product_table[Cost],FALSE)</f>
        <v>131.24</v>
      </c>
      <c r="V207" s="11">
        <f>_xlfn.XLOOKUP(total_table[[#This Row],[Product_ID]],Product_table[Product_ID],Product_table[Stock],FALSE)</f>
        <v>232</v>
      </c>
      <c r="W207" s="8" t="str">
        <f>_xlfn.XLOOKUP(total_table[[#This Row],[Store_ID]],Store_table[Store_ID],Store_table[Store_Name],FALSE)</f>
        <v>Gray Ltd</v>
      </c>
      <c r="X207" s="8" t="str">
        <f>_xlfn.XLOOKUP(total_table[[#This Row],[Store_ID]],Store_table[Store_ID],Store_table[Region],FALSE)</f>
        <v>North</v>
      </c>
      <c r="Y207" s="8" t="str">
        <f>_xlfn.XLOOKUP(total_table[[#This Row],[Store_ID]],Store_table[Store_ID],Store_table[City],FALSE)</f>
        <v>New Michaelchester</v>
      </c>
      <c r="Z207" s="8" t="str">
        <f>_xlfn.XLOOKUP(total_table[[#This Row],[Store_ID]],Store_table[Store_ID],Store_table[Store_Type],FALSE)</f>
        <v>Outlet</v>
      </c>
    </row>
    <row r="208" spans="1:26" x14ac:dyDescent="0.35">
      <c r="A208" s="2" t="s">
        <v>2010</v>
      </c>
      <c r="B208" s="14">
        <v>45445</v>
      </c>
      <c r="C208" s="2" t="s">
        <v>768</v>
      </c>
      <c r="D208" s="2" t="s">
        <v>1594</v>
      </c>
      <c r="E208" s="2" t="s">
        <v>1782</v>
      </c>
      <c r="F208" s="11">
        <v>4</v>
      </c>
      <c r="G208" s="8">
        <v>362.81</v>
      </c>
      <c r="H208" s="8">
        <v>0.21</v>
      </c>
      <c r="I208" s="2" t="s">
        <v>1807</v>
      </c>
      <c r="J208" s="8">
        <v>1451.03</v>
      </c>
      <c r="K208" s="8" t="str">
        <f>_xlfn.XLOOKUP(total_table[[#This Row],[Customer_ID]],Customer_table[Customer_ID],Customer_table[Name],FALSE)</f>
        <v>Brian Hammond</v>
      </c>
      <c r="L208" s="11">
        <f>_xlfn.XLOOKUP(total_table[[#This Row],[Customer_ID]],Customer_table[Customer_ID],Customer_table[Age],FALSE)</f>
        <v>56</v>
      </c>
      <c r="M208" s="8" t="str">
        <f>_xlfn.XLOOKUP(total_table[[#This Row],[Customer_ID]],Customer_table[Customer_ID],Customer_table[Gender],FALSE)</f>
        <v>Female</v>
      </c>
      <c r="N208" s="8" t="str">
        <f>_xlfn.XLOOKUP(total_table[[#This Row],[Customer_ID]],Customer_table[Customer_ID],Customer_table[City],FALSE)</f>
        <v>North Nicholas</v>
      </c>
      <c r="O208" s="8" t="str">
        <f>_xlfn.XLOOKUP(total_table[[#This Row],[Customer_ID]],Customer_table[Customer_ID],Customer_table[State],FALSE)</f>
        <v>Texas</v>
      </c>
      <c r="P208" s="8" t="str">
        <f>_xlfn.XLOOKUP(total_table[[#This Row],[Customer_ID]],Customer_table[Customer_ID],Customer_table[Country],FALSE)</f>
        <v>USA</v>
      </c>
      <c r="Q208" s="8" t="str">
        <f>_xlfn.XLOOKUP(total_table[[#This Row],[Product_ID]],Product_table[Product_ID],Product_table[Product_Name],FALSE)</f>
        <v>Gaming Mechanical Keyboard</v>
      </c>
      <c r="R208" s="8" t="str">
        <f>_xlfn.XLOOKUP(total_table[[#This Row],[Product_ID]],Product_table[Product_ID],Product_table[Category],FALSE)</f>
        <v>Electronics</v>
      </c>
      <c r="S208" s="8" t="str">
        <f>_xlfn.XLOOKUP(total_table[[#This Row],[Product_ID]],Product_table[Product_ID],Product_table[Sub_Category],FALSE)</f>
        <v>Computer</v>
      </c>
      <c r="T208" s="8" t="str">
        <f>_xlfn.XLOOKUP(total_table[[#This Row],[Product_ID]],Product_table[Product_ID],Product_table[Brand],FALSE)</f>
        <v>Lucero LLC</v>
      </c>
      <c r="U208" s="8">
        <f>_xlfn.XLOOKUP(total_table[[#This Row],[Product_ID]],Product_table[Product_ID],Product_table[Cost],FALSE)</f>
        <v>419.28</v>
      </c>
      <c r="V208" s="11">
        <f>_xlfn.XLOOKUP(total_table[[#This Row],[Product_ID]],Product_table[Product_ID],Product_table[Stock],FALSE)</f>
        <v>86</v>
      </c>
      <c r="W208" s="8" t="str">
        <f>_xlfn.XLOOKUP(total_table[[#This Row],[Store_ID]],Store_table[Store_ID],Store_table[Store_Name],FALSE)</f>
        <v>Frederick-Wright</v>
      </c>
      <c r="X208" s="8" t="str">
        <f>_xlfn.XLOOKUP(total_table[[#This Row],[Store_ID]],Store_table[Store_ID],Store_table[Region],FALSE)</f>
        <v>West</v>
      </c>
      <c r="Y208" s="8" t="str">
        <f>_xlfn.XLOOKUP(total_table[[#This Row],[Store_ID]],Store_table[Store_ID],Store_table[City],FALSE)</f>
        <v>New Jimmymouth</v>
      </c>
      <c r="Z208" s="8" t="str">
        <f>_xlfn.XLOOKUP(total_table[[#This Row],[Store_ID]],Store_table[Store_ID],Store_table[Store_Type],FALSE)</f>
        <v>Flagship</v>
      </c>
    </row>
    <row r="209" spans="1:26" x14ac:dyDescent="0.35">
      <c r="A209" s="2" t="s">
        <v>2011</v>
      </c>
      <c r="B209" s="14">
        <v>45640</v>
      </c>
      <c r="C209" s="2" t="s">
        <v>599</v>
      </c>
      <c r="D209" s="2" t="s">
        <v>1684</v>
      </c>
      <c r="E209" s="2" t="s">
        <v>1744</v>
      </c>
      <c r="F209" s="11">
        <v>1</v>
      </c>
      <c r="G209" s="8">
        <v>127.11</v>
      </c>
      <c r="H209" s="8">
        <v>0.01</v>
      </c>
      <c r="I209" s="2" t="s">
        <v>1804</v>
      </c>
      <c r="J209" s="8">
        <v>127.1</v>
      </c>
      <c r="K209" s="8" t="str">
        <f>_xlfn.XLOOKUP(total_table[[#This Row],[Customer_ID]],Customer_table[Customer_ID],Customer_table[Name],FALSE)</f>
        <v>Brent Rivas</v>
      </c>
      <c r="L209" s="11">
        <f>_xlfn.XLOOKUP(total_table[[#This Row],[Customer_ID]],Customer_table[Customer_ID],Customer_table[Age],FALSE)</f>
        <v>54</v>
      </c>
      <c r="M209" s="8" t="str">
        <f>_xlfn.XLOOKUP(total_table[[#This Row],[Customer_ID]],Customer_table[Customer_ID],Customer_table[Gender],FALSE)</f>
        <v>Female</v>
      </c>
      <c r="N209" s="8" t="str">
        <f>_xlfn.XLOOKUP(total_table[[#This Row],[Customer_ID]],Customer_table[Customer_ID],Customer_table[City],FALSE)</f>
        <v>North Kellyberg</v>
      </c>
      <c r="O209" s="8" t="str">
        <f>_xlfn.XLOOKUP(total_table[[#This Row],[Customer_ID]],Customer_table[Customer_ID],Customer_table[State],FALSE)</f>
        <v>New Jersey</v>
      </c>
      <c r="P209" s="8" t="str">
        <f>_xlfn.XLOOKUP(total_table[[#This Row],[Customer_ID]],Customer_table[Customer_ID],Customer_table[Country],FALSE)</f>
        <v>USA</v>
      </c>
      <c r="Q209" s="8" t="str">
        <f>_xlfn.XLOOKUP(total_table[[#This Row],[Product_ID]],Product_table[Product_ID],Product_table[Product_Name],FALSE)</f>
        <v>Decorative Lamp Shade</v>
      </c>
      <c r="R209" s="8" t="str">
        <f>_xlfn.XLOOKUP(total_table[[#This Row],[Product_ID]],Product_table[Product_ID],Product_table[Category],FALSE)</f>
        <v>Home</v>
      </c>
      <c r="S209" s="8" t="str">
        <f>_xlfn.XLOOKUP(total_table[[#This Row],[Product_ID]],Product_table[Product_ID],Product_table[Sub_Category],FALSE)</f>
        <v>Lighting</v>
      </c>
      <c r="T209" s="8" t="str">
        <f>_xlfn.XLOOKUP(total_table[[#This Row],[Product_ID]],Product_table[Product_ID],Product_table[Brand],FALSE)</f>
        <v>Ramirez-Hanson</v>
      </c>
      <c r="U209" s="8">
        <f>_xlfn.XLOOKUP(total_table[[#This Row],[Product_ID]],Product_table[Product_ID],Product_table[Cost],FALSE)</f>
        <v>228.53</v>
      </c>
      <c r="V209" s="11">
        <f>_xlfn.XLOOKUP(total_table[[#This Row],[Product_ID]],Product_table[Product_ID],Product_table[Stock],FALSE)</f>
        <v>469</v>
      </c>
      <c r="W209" s="8" t="str">
        <f>_xlfn.XLOOKUP(total_table[[#This Row],[Store_ID]],Store_table[Store_ID],Store_table[Store_Name],FALSE)</f>
        <v>Johnson-Wright</v>
      </c>
      <c r="X209" s="8" t="str">
        <f>_xlfn.XLOOKUP(total_table[[#This Row],[Store_ID]],Store_table[Store_ID],Store_table[Region],FALSE)</f>
        <v>North</v>
      </c>
      <c r="Y209" s="8" t="str">
        <f>_xlfn.XLOOKUP(total_table[[#This Row],[Store_ID]],Store_table[Store_ID],Store_table[City],FALSE)</f>
        <v>Hoodberg</v>
      </c>
      <c r="Z209" s="8" t="str">
        <f>_xlfn.XLOOKUP(total_table[[#This Row],[Store_ID]],Store_table[Store_ID],Store_table[Store_Type],FALSE)</f>
        <v>Outlet</v>
      </c>
    </row>
    <row r="210" spans="1:26" x14ac:dyDescent="0.35">
      <c r="A210" s="2" t="s">
        <v>2012</v>
      </c>
      <c r="B210" s="14">
        <v>45411</v>
      </c>
      <c r="C210" s="2" t="s">
        <v>596</v>
      </c>
      <c r="D210" s="2" t="s">
        <v>1594</v>
      </c>
      <c r="E210" s="2" t="s">
        <v>1785</v>
      </c>
      <c r="F210" s="11">
        <v>4</v>
      </c>
      <c r="G210" s="8">
        <v>931.26</v>
      </c>
      <c r="H210" s="8">
        <v>0.04</v>
      </c>
      <c r="I210" s="2" t="s">
        <v>1802</v>
      </c>
      <c r="J210" s="8">
        <v>3725</v>
      </c>
      <c r="K210" s="8" t="str">
        <f>_xlfn.XLOOKUP(total_table[[#This Row],[Customer_ID]],Customer_table[Customer_ID],Customer_table[Name],FALSE)</f>
        <v>Leonard Cochran</v>
      </c>
      <c r="L210" s="11">
        <f>_xlfn.XLOOKUP(total_table[[#This Row],[Customer_ID]],Customer_table[Customer_ID],Customer_table[Age],FALSE)</f>
        <v>46</v>
      </c>
      <c r="M210" s="8" t="str">
        <f>_xlfn.XLOOKUP(total_table[[#This Row],[Customer_ID]],Customer_table[Customer_ID],Customer_table[Gender],FALSE)</f>
        <v>Female</v>
      </c>
      <c r="N210" s="8" t="str">
        <f>_xlfn.XLOOKUP(total_table[[#This Row],[Customer_ID]],Customer_table[Customer_ID],Customer_table[City],FALSE)</f>
        <v>Port Sherryview</v>
      </c>
      <c r="O210" s="8" t="str">
        <f>_xlfn.XLOOKUP(total_table[[#This Row],[Customer_ID]],Customer_table[Customer_ID],Customer_table[State],FALSE)</f>
        <v>North Dakota</v>
      </c>
      <c r="P210" s="8" t="str">
        <f>_xlfn.XLOOKUP(total_table[[#This Row],[Customer_ID]],Customer_table[Customer_ID],Customer_table[Country],FALSE)</f>
        <v>USA</v>
      </c>
      <c r="Q210" s="8" t="str">
        <f>_xlfn.XLOOKUP(total_table[[#This Row],[Product_ID]],Product_table[Product_ID],Product_table[Product_Name],FALSE)</f>
        <v>Gaming Mechanical Keyboard</v>
      </c>
      <c r="R210" s="8" t="str">
        <f>_xlfn.XLOOKUP(total_table[[#This Row],[Product_ID]],Product_table[Product_ID],Product_table[Category],FALSE)</f>
        <v>Electronics</v>
      </c>
      <c r="S210" s="8" t="str">
        <f>_xlfn.XLOOKUP(total_table[[#This Row],[Product_ID]],Product_table[Product_ID],Product_table[Sub_Category],FALSE)</f>
        <v>Computer</v>
      </c>
      <c r="T210" s="8" t="str">
        <f>_xlfn.XLOOKUP(total_table[[#This Row],[Product_ID]],Product_table[Product_ID],Product_table[Brand],FALSE)</f>
        <v>Lucero LLC</v>
      </c>
      <c r="U210" s="8">
        <f>_xlfn.XLOOKUP(total_table[[#This Row],[Product_ID]],Product_table[Product_ID],Product_table[Cost],FALSE)</f>
        <v>419.28</v>
      </c>
      <c r="V210" s="11">
        <f>_xlfn.XLOOKUP(total_table[[#This Row],[Product_ID]],Product_table[Product_ID],Product_table[Stock],FALSE)</f>
        <v>86</v>
      </c>
      <c r="W210" s="8" t="str">
        <f>_xlfn.XLOOKUP(total_table[[#This Row],[Store_ID]],Store_table[Store_ID],Store_table[Store_Name],FALSE)</f>
        <v>Holloway Ltd</v>
      </c>
      <c r="X210" s="8" t="str">
        <f>_xlfn.XLOOKUP(total_table[[#This Row],[Store_ID]],Store_table[Store_ID],Store_table[Region],FALSE)</f>
        <v>North</v>
      </c>
      <c r="Y210" s="8" t="str">
        <f>_xlfn.XLOOKUP(total_table[[#This Row],[Store_ID]],Store_table[Store_ID],Store_table[City],FALSE)</f>
        <v>Bensonhaven</v>
      </c>
      <c r="Z210" s="8" t="str">
        <f>_xlfn.XLOOKUP(total_table[[#This Row],[Store_ID]],Store_table[Store_ID],Store_table[Store_Type],FALSE)</f>
        <v>Flagship</v>
      </c>
    </row>
    <row r="211" spans="1:26" x14ac:dyDescent="0.35">
      <c r="A211" s="2" t="s">
        <v>2013</v>
      </c>
      <c r="B211" s="14">
        <v>45224</v>
      </c>
      <c r="C211" s="2" t="s">
        <v>1142</v>
      </c>
      <c r="D211" s="2" t="s">
        <v>1660</v>
      </c>
      <c r="E211" s="2" t="s">
        <v>1760</v>
      </c>
      <c r="F211" s="11">
        <v>1</v>
      </c>
      <c r="G211" s="8">
        <v>620.80999999999995</v>
      </c>
      <c r="H211" s="8">
        <v>0.04</v>
      </c>
      <c r="I211" s="2" t="s">
        <v>1804</v>
      </c>
      <c r="J211" s="8">
        <v>620.77</v>
      </c>
      <c r="K211" s="8" t="str">
        <f>_xlfn.XLOOKUP(total_table[[#This Row],[Customer_ID]],Customer_table[Customer_ID],Customer_table[Name],FALSE)</f>
        <v>Michael Garner</v>
      </c>
      <c r="L211" s="11">
        <f>_xlfn.XLOOKUP(total_table[[#This Row],[Customer_ID]],Customer_table[Customer_ID],Customer_table[Age],FALSE)</f>
        <v>21</v>
      </c>
      <c r="M211" s="8" t="str">
        <f>_xlfn.XLOOKUP(total_table[[#This Row],[Customer_ID]],Customer_table[Customer_ID],Customer_table[Gender],FALSE)</f>
        <v>Female</v>
      </c>
      <c r="N211" s="8" t="str">
        <f>_xlfn.XLOOKUP(total_table[[#This Row],[Customer_ID]],Customer_table[Customer_ID],Customer_table[City],FALSE)</f>
        <v>Port Crystal</v>
      </c>
      <c r="O211" s="8" t="str">
        <f>_xlfn.XLOOKUP(total_table[[#This Row],[Customer_ID]],Customer_table[Customer_ID],Customer_table[State],FALSE)</f>
        <v>New Hampshire</v>
      </c>
      <c r="P211" s="8" t="str">
        <f>_xlfn.XLOOKUP(total_table[[#This Row],[Customer_ID]],Customer_table[Customer_ID],Customer_table[Country],FALSE)</f>
        <v>USA</v>
      </c>
      <c r="Q211" s="8" t="str">
        <f>_xlfn.XLOOKUP(total_table[[#This Row],[Product_ID]],Product_table[Product_ID],Product_table[Product_Name],FALSE)</f>
        <v>Smart LED Light Strip</v>
      </c>
      <c r="R211" s="8" t="str">
        <f>_xlfn.XLOOKUP(total_table[[#This Row],[Product_ID]],Product_table[Product_ID],Product_table[Category],FALSE)</f>
        <v>Electronics</v>
      </c>
      <c r="S211" s="8" t="str">
        <f>_xlfn.XLOOKUP(total_table[[#This Row],[Product_ID]],Product_table[Product_ID],Product_table[Sub_Category],FALSE)</f>
        <v>Accessories</v>
      </c>
      <c r="T211" s="8" t="str">
        <f>_xlfn.XLOOKUP(total_table[[#This Row],[Product_ID]],Product_table[Product_ID],Product_table[Brand],FALSE)</f>
        <v>Flores-Davis</v>
      </c>
      <c r="U211" s="8">
        <f>_xlfn.XLOOKUP(total_table[[#This Row],[Product_ID]],Product_table[Product_ID],Product_table[Cost],FALSE)</f>
        <v>349.17</v>
      </c>
      <c r="V211" s="11">
        <f>_xlfn.XLOOKUP(total_table[[#This Row],[Product_ID]],Product_table[Product_ID],Product_table[Stock],FALSE)</f>
        <v>476</v>
      </c>
      <c r="W211" s="8" t="str">
        <f>_xlfn.XLOOKUP(total_table[[#This Row],[Store_ID]],Store_table[Store_ID],Store_table[Store_Name],FALSE)</f>
        <v>Bean, Jones and Park</v>
      </c>
      <c r="X211" s="8" t="str">
        <f>_xlfn.XLOOKUP(total_table[[#This Row],[Store_ID]],Store_table[Store_ID],Store_table[Region],FALSE)</f>
        <v>West</v>
      </c>
      <c r="Y211" s="8" t="str">
        <f>_xlfn.XLOOKUP(total_table[[#This Row],[Store_ID]],Store_table[Store_ID],Store_table[City],FALSE)</f>
        <v>Thompsonborough</v>
      </c>
      <c r="Z211" s="8" t="str">
        <f>_xlfn.XLOOKUP(total_table[[#This Row],[Store_ID]],Store_table[Store_ID],Store_table[Store_Type],FALSE)</f>
        <v>Online</v>
      </c>
    </row>
    <row r="212" spans="1:26" x14ac:dyDescent="0.35">
      <c r="A212" s="2" t="s">
        <v>2014</v>
      </c>
      <c r="B212" s="14">
        <v>45497</v>
      </c>
      <c r="C212" s="2" t="s">
        <v>328</v>
      </c>
      <c r="D212" s="2" t="s">
        <v>1626</v>
      </c>
      <c r="E212" s="2" t="s">
        <v>1739</v>
      </c>
      <c r="F212" s="11">
        <v>1</v>
      </c>
      <c r="G212" s="8">
        <v>823.26</v>
      </c>
      <c r="H212" s="8">
        <v>0.27</v>
      </c>
      <c r="I212" s="2" t="s">
        <v>1807</v>
      </c>
      <c r="J212" s="8">
        <v>822.99</v>
      </c>
      <c r="K212" s="8" t="str">
        <f>_xlfn.XLOOKUP(total_table[[#This Row],[Customer_ID]],Customer_table[Customer_ID],Customer_table[Name],FALSE)</f>
        <v>David Patterson</v>
      </c>
      <c r="L212" s="11">
        <f>_xlfn.XLOOKUP(total_table[[#This Row],[Customer_ID]],Customer_table[Customer_ID],Customer_table[Age],FALSE)</f>
        <v>43</v>
      </c>
      <c r="M212" s="8" t="str">
        <f>_xlfn.XLOOKUP(total_table[[#This Row],[Customer_ID]],Customer_table[Customer_ID],Customer_table[Gender],FALSE)</f>
        <v>Female</v>
      </c>
      <c r="N212" s="8" t="str">
        <f>_xlfn.XLOOKUP(total_table[[#This Row],[Customer_ID]],Customer_table[Customer_ID],Customer_table[City],FALSE)</f>
        <v>New Amyport</v>
      </c>
      <c r="O212" s="8" t="str">
        <f>_xlfn.XLOOKUP(total_table[[#This Row],[Customer_ID]],Customer_table[Customer_ID],Customer_table[State],FALSE)</f>
        <v>Nevada</v>
      </c>
      <c r="P212" s="8" t="str">
        <f>_xlfn.XLOOKUP(total_table[[#This Row],[Customer_ID]],Customer_table[Customer_ID],Customer_table[Country],FALSE)</f>
        <v>USA</v>
      </c>
      <c r="Q212" s="8" t="str">
        <f>_xlfn.XLOOKUP(total_table[[#This Row],[Product_ID]],Product_table[Product_ID],Product_table[Product_Name],FALSE)</f>
        <v>Boxing Hand Wraps</v>
      </c>
      <c r="R212" s="8" t="str">
        <f>_xlfn.XLOOKUP(total_table[[#This Row],[Product_ID]],Product_table[Product_ID],Product_table[Category],FALSE)</f>
        <v>Sports</v>
      </c>
      <c r="S212" s="8" t="str">
        <f>_xlfn.XLOOKUP(total_table[[#This Row],[Product_ID]],Product_table[Product_ID],Product_table[Sub_Category],FALSE)</f>
        <v>Fitness</v>
      </c>
      <c r="T212" s="8" t="str">
        <f>_xlfn.XLOOKUP(total_table[[#This Row],[Product_ID]],Product_table[Product_ID],Product_table[Brand],FALSE)</f>
        <v>Smith-King</v>
      </c>
      <c r="U212" s="8">
        <f>_xlfn.XLOOKUP(total_table[[#This Row],[Product_ID]],Product_table[Product_ID],Product_table[Cost],FALSE)</f>
        <v>190.29</v>
      </c>
      <c r="V212" s="11">
        <f>_xlfn.XLOOKUP(total_table[[#This Row],[Product_ID]],Product_table[Product_ID],Product_table[Stock],FALSE)</f>
        <v>260</v>
      </c>
      <c r="W212" s="8" t="str">
        <f>_xlfn.XLOOKUP(total_table[[#This Row],[Store_ID]],Store_table[Store_ID],Store_table[Store_Name],FALSE)</f>
        <v>Black-Horn</v>
      </c>
      <c r="X212" s="8" t="str">
        <f>_xlfn.XLOOKUP(total_table[[#This Row],[Store_ID]],Store_table[Store_ID],Store_table[Region],FALSE)</f>
        <v>South</v>
      </c>
      <c r="Y212" s="8" t="str">
        <f>_xlfn.XLOOKUP(total_table[[#This Row],[Store_ID]],Store_table[Store_ID],Store_table[City],FALSE)</f>
        <v>North Nancyview</v>
      </c>
      <c r="Z212" s="8" t="str">
        <f>_xlfn.XLOOKUP(total_table[[#This Row],[Store_ID]],Store_table[Store_ID],Store_table[Store_Type],FALSE)</f>
        <v>Outlet</v>
      </c>
    </row>
    <row r="213" spans="1:26" x14ac:dyDescent="0.35">
      <c r="A213" s="2" t="s">
        <v>2015</v>
      </c>
      <c r="B213" s="14">
        <v>45807</v>
      </c>
      <c r="C213" s="2" t="s">
        <v>54</v>
      </c>
      <c r="D213" s="2" t="s">
        <v>1580</v>
      </c>
      <c r="E213" s="2" t="s">
        <v>1760</v>
      </c>
      <c r="F213" s="11">
        <v>3</v>
      </c>
      <c r="G213" s="8">
        <v>681.01</v>
      </c>
      <c r="H213" s="8">
        <v>0.27</v>
      </c>
      <c r="I213" s="2" t="s">
        <v>1807</v>
      </c>
      <c r="J213" s="8">
        <v>2042.76</v>
      </c>
      <c r="K213" s="8" t="str">
        <f>_xlfn.XLOOKUP(total_table[[#This Row],[Customer_ID]],Customer_table[Customer_ID],Customer_table[Name],FALSE)</f>
        <v>Kenneth Lambert</v>
      </c>
      <c r="L213" s="11">
        <f>_xlfn.XLOOKUP(total_table[[#This Row],[Customer_ID]],Customer_table[Customer_ID],Customer_table[Age],FALSE)</f>
        <v>55</v>
      </c>
      <c r="M213" s="8" t="str">
        <f>_xlfn.XLOOKUP(total_table[[#This Row],[Customer_ID]],Customer_table[Customer_ID],Customer_table[Gender],FALSE)</f>
        <v>Female</v>
      </c>
      <c r="N213" s="8" t="str">
        <f>_xlfn.XLOOKUP(total_table[[#This Row],[Customer_ID]],Customer_table[Customer_ID],Customer_table[City],FALSE)</f>
        <v>North Kathryn</v>
      </c>
      <c r="O213" s="8" t="str">
        <f>_xlfn.XLOOKUP(total_table[[#This Row],[Customer_ID]],Customer_table[Customer_ID],Customer_table[State],FALSE)</f>
        <v>Kansas</v>
      </c>
      <c r="P213" s="8" t="str">
        <f>_xlfn.XLOOKUP(total_table[[#This Row],[Customer_ID]],Customer_table[Customer_ID],Customer_table[Country],FALSE)</f>
        <v>USA</v>
      </c>
      <c r="Q213" s="8" t="str">
        <f>_xlfn.XLOOKUP(total_table[[#This Row],[Product_ID]],Product_table[Product_ID],Product_table[Product_Name],FALSE)</f>
        <v>Decorative Floor Vase</v>
      </c>
      <c r="R213" s="8" t="str">
        <f>_xlfn.XLOOKUP(total_table[[#This Row],[Product_ID]],Product_table[Product_ID],Product_table[Category],FALSE)</f>
        <v>Home</v>
      </c>
      <c r="S213" s="8" t="str">
        <f>_xlfn.XLOOKUP(total_table[[#This Row],[Product_ID]],Product_table[Product_ID],Product_table[Sub_Category],FALSE)</f>
        <v>Decor</v>
      </c>
      <c r="T213" s="8" t="str">
        <f>_xlfn.XLOOKUP(total_table[[#This Row],[Product_ID]],Product_table[Product_ID],Product_table[Brand],FALSE)</f>
        <v>Khan, Jones and Paul</v>
      </c>
      <c r="U213" s="8">
        <f>_xlfn.XLOOKUP(total_table[[#This Row],[Product_ID]],Product_table[Product_ID],Product_table[Cost],FALSE)</f>
        <v>254.04361702127662</v>
      </c>
      <c r="V213" s="11">
        <f>_xlfn.XLOOKUP(total_table[[#This Row],[Product_ID]],Product_table[Product_ID],Product_table[Stock],FALSE)</f>
        <v>378</v>
      </c>
      <c r="W213" s="8" t="str">
        <f>_xlfn.XLOOKUP(total_table[[#This Row],[Store_ID]],Store_table[Store_ID],Store_table[Store_Name],FALSE)</f>
        <v>Bean, Jones and Park</v>
      </c>
      <c r="X213" s="8" t="str">
        <f>_xlfn.XLOOKUP(total_table[[#This Row],[Store_ID]],Store_table[Store_ID],Store_table[Region],FALSE)</f>
        <v>West</v>
      </c>
      <c r="Y213" s="8" t="str">
        <f>_xlfn.XLOOKUP(total_table[[#This Row],[Store_ID]],Store_table[Store_ID],Store_table[City],FALSE)</f>
        <v>Thompsonborough</v>
      </c>
      <c r="Z213" s="8" t="str">
        <f>_xlfn.XLOOKUP(total_table[[#This Row],[Store_ID]],Store_table[Store_ID],Store_table[Store_Type],FALSE)</f>
        <v>Online</v>
      </c>
    </row>
    <row r="214" spans="1:26" x14ac:dyDescent="0.35">
      <c r="A214" s="2" t="s">
        <v>2016</v>
      </c>
      <c r="B214" s="14">
        <v>45942</v>
      </c>
      <c r="C214" s="2" t="s">
        <v>1347</v>
      </c>
      <c r="D214" s="2" t="s">
        <v>1638</v>
      </c>
      <c r="E214" s="2" t="s">
        <v>1791</v>
      </c>
      <c r="F214" s="11">
        <v>4</v>
      </c>
      <c r="G214" s="8">
        <v>119.83</v>
      </c>
      <c r="H214" s="8">
        <v>0.13</v>
      </c>
      <c r="I214" s="2" t="s">
        <v>1802</v>
      </c>
      <c r="J214" s="8">
        <v>479.19</v>
      </c>
      <c r="K214" s="8" t="str">
        <f>_xlfn.XLOOKUP(total_table[[#This Row],[Customer_ID]],Customer_table[Customer_ID],Customer_table[Name],FALSE)</f>
        <v>Kelli Smith</v>
      </c>
      <c r="L214" s="11">
        <f>_xlfn.XLOOKUP(total_table[[#This Row],[Customer_ID]],Customer_table[Customer_ID],Customer_table[Age],FALSE)</f>
        <v>42</v>
      </c>
      <c r="M214" s="8" t="str">
        <f>_xlfn.XLOOKUP(total_table[[#This Row],[Customer_ID]],Customer_table[Customer_ID],Customer_table[Gender],FALSE)</f>
        <v>Female</v>
      </c>
      <c r="N214" s="8" t="str">
        <f>_xlfn.XLOOKUP(total_table[[#This Row],[Customer_ID]],Customer_table[Customer_ID],Customer_table[City],FALSE)</f>
        <v>North Maryfort</v>
      </c>
      <c r="O214" s="8" t="str">
        <f>_xlfn.XLOOKUP(total_table[[#This Row],[Customer_ID]],Customer_table[Customer_ID],Customer_table[State],FALSE)</f>
        <v>Oregon</v>
      </c>
      <c r="P214" s="8" t="str">
        <f>_xlfn.XLOOKUP(total_table[[#This Row],[Customer_ID]],Customer_table[Customer_ID],Customer_table[Country],FALSE)</f>
        <v>USA</v>
      </c>
      <c r="Q214" s="8" t="str">
        <f>_xlfn.XLOOKUP(total_table[[#This Row],[Product_ID]],Product_table[Product_ID],Product_table[Product_Name],FALSE)</f>
        <v>Premium Blanket Throw</v>
      </c>
      <c r="R214" s="8" t="str">
        <f>_xlfn.XLOOKUP(total_table[[#This Row],[Product_ID]],Product_table[Product_ID],Product_table[Category],FALSE)</f>
        <v>Home</v>
      </c>
      <c r="S214" s="8" t="str">
        <f>_xlfn.XLOOKUP(total_table[[#This Row],[Product_ID]],Product_table[Product_ID],Product_table[Sub_Category],FALSE)</f>
        <v>Decor</v>
      </c>
      <c r="T214" s="8" t="str">
        <f>_xlfn.XLOOKUP(total_table[[#This Row],[Product_ID]],Product_table[Product_ID],Product_table[Brand],FALSE)</f>
        <v>Hernandez, Kennedy and Porter</v>
      </c>
      <c r="U214" s="8">
        <f>_xlfn.XLOOKUP(total_table[[#This Row],[Product_ID]],Product_table[Product_ID],Product_table[Cost],FALSE)</f>
        <v>461.47</v>
      </c>
      <c r="V214" s="11">
        <f>_xlfn.XLOOKUP(total_table[[#This Row],[Product_ID]],Product_table[Product_ID],Product_table[Stock],FALSE)</f>
        <v>190</v>
      </c>
      <c r="W214" s="8" t="str">
        <f>_xlfn.XLOOKUP(total_table[[#This Row],[Store_ID]],Store_table[Store_ID],Store_table[Store_Name],FALSE)</f>
        <v>Mann-Austin</v>
      </c>
      <c r="X214" s="8" t="str">
        <f>_xlfn.XLOOKUP(total_table[[#This Row],[Store_ID]],Store_table[Store_ID],Store_table[Region],FALSE)</f>
        <v>East</v>
      </c>
      <c r="Y214" s="8" t="str">
        <f>_xlfn.XLOOKUP(total_table[[#This Row],[Store_ID]],Store_table[Store_ID],Store_table[City],FALSE)</f>
        <v>Vasquezborough</v>
      </c>
      <c r="Z214" s="8" t="str">
        <f>_xlfn.XLOOKUP(total_table[[#This Row],[Store_ID]],Store_table[Store_ID],Store_table[Store_Type],FALSE)</f>
        <v>Online</v>
      </c>
    </row>
    <row r="215" spans="1:26" x14ac:dyDescent="0.35">
      <c r="A215" s="2" t="s">
        <v>2017</v>
      </c>
      <c r="B215" s="14">
        <v>45314</v>
      </c>
      <c r="C215" s="2" t="s">
        <v>954</v>
      </c>
      <c r="D215" s="2" t="s">
        <v>1682</v>
      </c>
      <c r="E215" s="2" t="s">
        <v>1739</v>
      </c>
      <c r="F215" s="11">
        <v>1</v>
      </c>
      <c r="G215" s="8">
        <v>575.66</v>
      </c>
      <c r="H215" s="8">
        <v>0.03</v>
      </c>
      <c r="I215" s="2" t="s">
        <v>1804</v>
      </c>
      <c r="J215" s="8">
        <v>575.63</v>
      </c>
      <c r="K215" s="8" t="str">
        <f>_xlfn.XLOOKUP(total_table[[#This Row],[Customer_ID]],Customer_table[Customer_ID],Customer_table[Name],FALSE)</f>
        <v>Brandy Thompson</v>
      </c>
      <c r="L215" s="11">
        <f>_xlfn.XLOOKUP(total_table[[#This Row],[Customer_ID]],Customer_table[Customer_ID],Customer_table[Age],FALSE)</f>
        <v>56</v>
      </c>
      <c r="M215" s="8" t="str">
        <f>_xlfn.XLOOKUP(total_table[[#This Row],[Customer_ID]],Customer_table[Customer_ID],Customer_table[Gender],FALSE)</f>
        <v>Female</v>
      </c>
      <c r="N215" s="8" t="str">
        <f>_xlfn.XLOOKUP(total_table[[#This Row],[Customer_ID]],Customer_table[Customer_ID],Customer_table[City],FALSE)</f>
        <v>West Patriciaview</v>
      </c>
      <c r="O215" s="8" t="str">
        <f>_xlfn.XLOOKUP(total_table[[#This Row],[Customer_ID]],Customer_table[Customer_ID],Customer_table[State],FALSE)</f>
        <v>Alabama</v>
      </c>
      <c r="P215" s="8" t="str">
        <f>_xlfn.XLOOKUP(total_table[[#This Row],[Customer_ID]],Customer_table[Customer_ID],Customer_table[Country],FALSE)</f>
        <v>USA</v>
      </c>
      <c r="Q215" s="8" t="str">
        <f>_xlfn.XLOOKUP(total_table[[#This Row],[Product_ID]],Product_table[Product_ID],Product_table[Product_Name],FALSE)</f>
        <v>Essential Oil Diffuser</v>
      </c>
      <c r="R215" s="8" t="str">
        <f>_xlfn.XLOOKUP(total_table[[#This Row],[Product_ID]],Product_table[Product_ID],Product_table[Category],FALSE)</f>
        <v>Home</v>
      </c>
      <c r="S215" s="8" t="str">
        <f>_xlfn.XLOOKUP(total_table[[#This Row],[Product_ID]],Product_table[Product_ID],Product_table[Sub_Category],FALSE)</f>
        <v>Decor</v>
      </c>
      <c r="T215" s="8" t="str">
        <f>_xlfn.XLOOKUP(total_table[[#This Row],[Product_ID]],Product_table[Product_ID],Product_table[Brand],FALSE)</f>
        <v>Hernandez Inc</v>
      </c>
      <c r="U215" s="8">
        <f>_xlfn.XLOOKUP(total_table[[#This Row],[Product_ID]],Product_table[Product_ID],Product_table[Cost],FALSE)</f>
        <v>325.26</v>
      </c>
      <c r="V215" s="11">
        <f>_xlfn.XLOOKUP(total_table[[#This Row],[Product_ID]],Product_table[Product_ID],Product_table[Stock],FALSE)</f>
        <v>400</v>
      </c>
      <c r="W215" s="8" t="str">
        <f>_xlfn.XLOOKUP(total_table[[#This Row],[Store_ID]],Store_table[Store_ID],Store_table[Store_Name],FALSE)</f>
        <v>Black-Horn</v>
      </c>
      <c r="X215" s="8" t="str">
        <f>_xlfn.XLOOKUP(total_table[[#This Row],[Store_ID]],Store_table[Store_ID],Store_table[Region],FALSE)</f>
        <v>South</v>
      </c>
      <c r="Y215" s="8" t="str">
        <f>_xlfn.XLOOKUP(total_table[[#This Row],[Store_ID]],Store_table[Store_ID],Store_table[City],FALSE)</f>
        <v>North Nancyview</v>
      </c>
      <c r="Z215" s="8" t="str">
        <f>_xlfn.XLOOKUP(total_table[[#This Row],[Store_ID]],Store_table[Store_ID],Store_table[Store_Type],FALSE)</f>
        <v>Outlet</v>
      </c>
    </row>
    <row r="216" spans="1:26" x14ac:dyDescent="0.35">
      <c r="A216" s="2" t="s">
        <v>2018</v>
      </c>
      <c r="B216" s="14">
        <v>45943</v>
      </c>
      <c r="C216" s="2" t="s">
        <v>640</v>
      </c>
      <c r="D216" s="2" t="s">
        <v>1622</v>
      </c>
      <c r="E216" s="2" t="s">
        <v>1782</v>
      </c>
      <c r="F216" s="11">
        <v>1</v>
      </c>
      <c r="G216" s="8">
        <v>775.84</v>
      </c>
      <c r="H216" s="8">
        <v>0.26</v>
      </c>
      <c r="I216" s="2" t="s">
        <v>1802</v>
      </c>
      <c r="J216" s="8">
        <v>775.58</v>
      </c>
      <c r="K216" s="8" t="str">
        <f>_xlfn.XLOOKUP(total_table[[#This Row],[Customer_ID]],Customer_table[Customer_ID],Customer_table[Name],FALSE)</f>
        <v>Carmen Price</v>
      </c>
      <c r="L216" s="11">
        <f>_xlfn.XLOOKUP(total_table[[#This Row],[Customer_ID]],Customer_table[Customer_ID],Customer_table[Age],FALSE)</f>
        <v>46</v>
      </c>
      <c r="M216" s="8" t="str">
        <f>_xlfn.XLOOKUP(total_table[[#This Row],[Customer_ID]],Customer_table[Customer_ID],Customer_table[Gender],FALSE)</f>
        <v>Male</v>
      </c>
      <c r="N216" s="8" t="str">
        <f>_xlfn.XLOOKUP(total_table[[#This Row],[Customer_ID]],Customer_table[Customer_ID],Customer_table[City],FALSE)</f>
        <v>North Briannamouth</v>
      </c>
      <c r="O216" s="8" t="str">
        <f>_xlfn.XLOOKUP(total_table[[#This Row],[Customer_ID]],Customer_table[Customer_ID],Customer_table[State],FALSE)</f>
        <v>Tennessee</v>
      </c>
      <c r="P216" s="8" t="str">
        <f>_xlfn.XLOOKUP(total_table[[#This Row],[Customer_ID]],Customer_table[Customer_ID],Customer_table[Country],FALSE)</f>
        <v>USA</v>
      </c>
      <c r="Q216" s="8" t="str">
        <f>_xlfn.XLOOKUP(total_table[[#This Row],[Product_ID]],Product_table[Product_ID],Product_table[Product_Name],FALSE)</f>
        <v>Car Dashboard Phone Holder</v>
      </c>
      <c r="R216" s="8" t="str">
        <f>_xlfn.XLOOKUP(total_table[[#This Row],[Product_ID]],Product_table[Product_ID],Product_table[Category],FALSE)</f>
        <v>Electronics</v>
      </c>
      <c r="S216" s="8" t="str">
        <f>_xlfn.XLOOKUP(total_table[[#This Row],[Product_ID]],Product_table[Product_ID],Product_table[Sub_Category],FALSE)</f>
        <v>Accessories</v>
      </c>
      <c r="T216" s="8" t="str">
        <f>_xlfn.XLOOKUP(total_table[[#This Row],[Product_ID]],Product_table[Product_ID],Product_table[Brand],FALSE)</f>
        <v>Byrd, Stewart and Valdez</v>
      </c>
      <c r="U216" s="8">
        <f>_xlfn.XLOOKUP(total_table[[#This Row],[Product_ID]],Product_table[Product_ID],Product_table[Cost],FALSE)</f>
        <v>177.98</v>
      </c>
      <c r="V216" s="11">
        <f>_xlfn.XLOOKUP(total_table[[#This Row],[Product_ID]],Product_table[Product_ID],Product_table[Stock],FALSE)</f>
        <v>103</v>
      </c>
      <c r="W216" s="8" t="str">
        <f>_xlfn.XLOOKUP(total_table[[#This Row],[Store_ID]],Store_table[Store_ID],Store_table[Store_Name],FALSE)</f>
        <v>Frederick-Wright</v>
      </c>
      <c r="X216" s="8" t="str">
        <f>_xlfn.XLOOKUP(total_table[[#This Row],[Store_ID]],Store_table[Store_ID],Store_table[Region],FALSE)</f>
        <v>West</v>
      </c>
      <c r="Y216" s="8" t="str">
        <f>_xlfn.XLOOKUP(total_table[[#This Row],[Store_ID]],Store_table[Store_ID],Store_table[City],FALSE)</f>
        <v>New Jimmymouth</v>
      </c>
      <c r="Z216" s="8" t="str">
        <f>_xlfn.XLOOKUP(total_table[[#This Row],[Store_ID]],Store_table[Store_ID],Store_table[Store_Type],FALSE)</f>
        <v>Flagship</v>
      </c>
    </row>
    <row r="217" spans="1:26" x14ac:dyDescent="0.35">
      <c r="A217" s="2" t="s">
        <v>2019</v>
      </c>
      <c r="B217" s="14">
        <v>45356</v>
      </c>
      <c r="C217" s="2" t="s">
        <v>1350</v>
      </c>
      <c r="D217" s="2" t="s">
        <v>1554</v>
      </c>
      <c r="E217" s="2" t="s">
        <v>1764</v>
      </c>
      <c r="F217" s="11">
        <v>3</v>
      </c>
      <c r="G217" s="8">
        <v>318.43</v>
      </c>
      <c r="H217" s="8">
        <v>0.05</v>
      </c>
      <c r="I217" s="2" t="s">
        <v>1802</v>
      </c>
      <c r="J217" s="8">
        <v>955.24</v>
      </c>
      <c r="K217" s="8" t="str">
        <f>_xlfn.XLOOKUP(total_table[[#This Row],[Customer_ID]],Customer_table[Customer_ID],Customer_table[Name],FALSE)</f>
        <v>Adam Castro</v>
      </c>
      <c r="L217" s="11">
        <f>_xlfn.XLOOKUP(total_table[[#This Row],[Customer_ID]],Customer_table[Customer_ID],Customer_table[Age],FALSE)</f>
        <v>51</v>
      </c>
      <c r="M217" s="8" t="str">
        <f>_xlfn.XLOOKUP(total_table[[#This Row],[Customer_ID]],Customer_table[Customer_ID],Customer_table[Gender],FALSE)</f>
        <v>Male</v>
      </c>
      <c r="N217" s="8" t="str">
        <f>_xlfn.XLOOKUP(total_table[[#This Row],[Customer_ID]],Customer_table[Customer_ID],Customer_table[City],FALSE)</f>
        <v>New Donnabury</v>
      </c>
      <c r="O217" s="8" t="str">
        <f>_xlfn.XLOOKUP(total_table[[#This Row],[Customer_ID]],Customer_table[Customer_ID],Customer_table[State],FALSE)</f>
        <v>Texas</v>
      </c>
      <c r="P217" s="8" t="str">
        <f>_xlfn.XLOOKUP(total_table[[#This Row],[Customer_ID]],Customer_table[Customer_ID],Customer_table[Country],FALSE)</f>
        <v>USA</v>
      </c>
      <c r="Q217" s="8" t="str">
        <f>_xlfn.XLOOKUP(total_table[[#This Row],[Product_ID]],Product_table[Product_ID],Product_table[Product_Name],FALSE)</f>
        <v>Decorative Wall Mirror</v>
      </c>
      <c r="R217" s="8" t="str">
        <f>_xlfn.XLOOKUP(total_table[[#This Row],[Product_ID]],Product_table[Product_ID],Product_table[Category],FALSE)</f>
        <v>Home</v>
      </c>
      <c r="S217" s="8" t="str">
        <f>_xlfn.XLOOKUP(total_table[[#This Row],[Product_ID]],Product_table[Product_ID],Product_table[Sub_Category],FALSE)</f>
        <v>Decor</v>
      </c>
      <c r="T217" s="8" t="str">
        <f>_xlfn.XLOOKUP(total_table[[#This Row],[Product_ID]],Product_table[Product_ID],Product_table[Brand],FALSE)</f>
        <v>Luna, Anderson and Bowman</v>
      </c>
      <c r="U217" s="8">
        <f>_xlfn.XLOOKUP(total_table[[#This Row],[Product_ID]],Product_table[Product_ID],Product_table[Cost],FALSE)</f>
        <v>48.01</v>
      </c>
      <c r="V217" s="11">
        <f>_xlfn.XLOOKUP(total_table[[#This Row],[Product_ID]],Product_table[Product_ID],Product_table[Stock],FALSE)</f>
        <v>439</v>
      </c>
      <c r="W217" s="8" t="str">
        <f>_xlfn.XLOOKUP(total_table[[#This Row],[Store_ID]],Store_table[Store_ID],Store_table[Store_Name],FALSE)</f>
        <v>Moore, Padilla and Butler</v>
      </c>
      <c r="X217" s="8" t="str">
        <f>_xlfn.XLOOKUP(total_table[[#This Row],[Store_ID]],Store_table[Store_ID],Store_table[Region],FALSE)</f>
        <v>South</v>
      </c>
      <c r="Y217" s="8" t="str">
        <f>_xlfn.XLOOKUP(total_table[[#This Row],[Store_ID]],Store_table[Store_ID],Store_table[City],FALSE)</f>
        <v>East Johnstad</v>
      </c>
      <c r="Z217" s="8" t="str">
        <f>_xlfn.XLOOKUP(total_table[[#This Row],[Store_ID]],Store_table[Store_ID],Store_table[Store_Type],FALSE)</f>
        <v>Flagship</v>
      </c>
    </row>
    <row r="218" spans="1:26" x14ac:dyDescent="0.35">
      <c r="A218" s="2" t="s">
        <v>2020</v>
      </c>
      <c r="B218" s="14">
        <v>45854</v>
      </c>
      <c r="C218" s="2" t="s">
        <v>504</v>
      </c>
      <c r="D218" s="2" t="s">
        <v>1670</v>
      </c>
      <c r="E218" s="2" t="s">
        <v>1760</v>
      </c>
      <c r="F218" s="11">
        <v>3</v>
      </c>
      <c r="G218" s="8">
        <v>141.6</v>
      </c>
      <c r="H218" s="8">
        <v>0.08</v>
      </c>
      <c r="I218" s="2" t="s">
        <v>1807</v>
      </c>
      <c r="J218" s="8">
        <v>424.71999999999997</v>
      </c>
      <c r="K218" s="8" t="str">
        <f>_xlfn.XLOOKUP(total_table[[#This Row],[Customer_ID]],Customer_table[Customer_ID],Customer_table[Name],FALSE)</f>
        <v>Joseph Faulkner</v>
      </c>
      <c r="L218" s="11">
        <f>_xlfn.XLOOKUP(total_table[[#This Row],[Customer_ID]],Customer_table[Customer_ID],Customer_table[Age],FALSE)</f>
        <v>31</v>
      </c>
      <c r="M218" s="8" t="str">
        <f>_xlfn.XLOOKUP(total_table[[#This Row],[Customer_ID]],Customer_table[Customer_ID],Customer_table[Gender],FALSE)</f>
        <v>Male</v>
      </c>
      <c r="N218" s="8" t="str">
        <f>_xlfn.XLOOKUP(total_table[[#This Row],[Customer_ID]],Customer_table[Customer_ID],Customer_table[City],FALSE)</f>
        <v>New Leahfurt</v>
      </c>
      <c r="O218" s="8" t="str">
        <f>_xlfn.XLOOKUP(total_table[[#This Row],[Customer_ID]],Customer_table[Customer_ID],Customer_table[State],FALSE)</f>
        <v>North Dakota</v>
      </c>
      <c r="P218" s="8" t="str">
        <f>_xlfn.XLOOKUP(total_table[[#This Row],[Customer_ID]],Customer_table[Customer_ID],Customer_table[Country],FALSE)</f>
        <v>USA</v>
      </c>
      <c r="Q218" s="8" t="str">
        <f>_xlfn.XLOOKUP(total_table[[#This Row],[Product_ID]],Product_table[Product_ID],Product_table[Product_Name],FALSE)</f>
        <v>Professional Jump Rope</v>
      </c>
      <c r="R218" s="8" t="str">
        <f>_xlfn.XLOOKUP(total_table[[#This Row],[Product_ID]],Product_table[Product_ID],Product_table[Category],FALSE)</f>
        <v>Sports</v>
      </c>
      <c r="S218" s="8" t="str">
        <f>_xlfn.XLOOKUP(total_table[[#This Row],[Product_ID]],Product_table[Product_ID],Product_table[Sub_Category],FALSE)</f>
        <v>Fitness</v>
      </c>
      <c r="T218" s="8" t="str">
        <f>_xlfn.XLOOKUP(total_table[[#This Row],[Product_ID]],Product_table[Product_ID],Product_table[Brand],FALSE)</f>
        <v>Davis PLC</v>
      </c>
      <c r="U218" s="8">
        <f>_xlfn.XLOOKUP(total_table[[#This Row],[Product_ID]],Product_table[Product_ID],Product_table[Cost],FALSE)</f>
        <v>477.61</v>
      </c>
      <c r="V218" s="11">
        <f>_xlfn.XLOOKUP(total_table[[#This Row],[Product_ID]],Product_table[Product_ID],Product_table[Stock],FALSE)</f>
        <v>300</v>
      </c>
      <c r="W218" s="8" t="str">
        <f>_xlfn.XLOOKUP(total_table[[#This Row],[Store_ID]],Store_table[Store_ID],Store_table[Store_Name],FALSE)</f>
        <v>Bean, Jones and Park</v>
      </c>
      <c r="X218" s="8" t="str">
        <f>_xlfn.XLOOKUP(total_table[[#This Row],[Store_ID]],Store_table[Store_ID],Store_table[Region],FALSE)</f>
        <v>West</v>
      </c>
      <c r="Y218" s="8" t="str">
        <f>_xlfn.XLOOKUP(total_table[[#This Row],[Store_ID]],Store_table[Store_ID],Store_table[City],FALSE)</f>
        <v>Thompsonborough</v>
      </c>
      <c r="Z218" s="8" t="str">
        <f>_xlfn.XLOOKUP(total_table[[#This Row],[Store_ID]],Store_table[Store_ID],Store_table[Store_Type],FALSE)</f>
        <v>Online</v>
      </c>
    </row>
    <row r="219" spans="1:26" x14ac:dyDescent="0.35">
      <c r="A219" s="2" t="s">
        <v>2021</v>
      </c>
      <c r="B219" s="14">
        <v>45219</v>
      </c>
      <c r="C219" s="2" t="s">
        <v>837</v>
      </c>
      <c r="D219" s="2" t="s">
        <v>1556</v>
      </c>
      <c r="E219" s="2" t="s">
        <v>1791</v>
      </c>
      <c r="F219" s="11">
        <v>1</v>
      </c>
      <c r="G219" s="8">
        <v>332.82</v>
      </c>
      <c r="H219" s="8">
        <v>0.14000000000000001</v>
      </c>
      <c r="I219" s="2" t="s">
        <v>1804</v>
      </c>
      <c r="J219" s="8">
        <v>332.68</v>
      </c>
      <c r="K219" s="8" t="str">
        <f>_xlfn.XLOOKUP(total_table[[#This Row],[Customer_ID]],Customer_table[Customer_ID],Customer_table[Name],FALSE)</f>
        <v>Cynthia Payne</v>
      </c>
      <c r="L219" s="11">
        <f>_xlfn.XLOOKUP(total_table[[#This Row],[Customer_ID]],Customer_table[Customer_ID],Customer_table[Age],FALSE)</f>
        <v>32</v>
      </c>
      <c r="M219" s="8" t="str">
        <f>_xlfn.XLOOKUP(total_table[[#This Row],[Customer_ID]],Customer_table[Customer_ID],Customer_table[Gender],FALSE)</f>
        <v>Female</v>
      </c>
      <c r="N219" s="8" t="str">
        <f>_xlfn.XLOOKUP(total_table[[#This Row],[Customer_ID]],Customer_table[Customer_ID],Customer_table[City],FALSE)</f>
        <v>South Gina</v>
      </c>
      <c r="O219" s="8" t="str">
        <f>_xlfn.XLOOKUP(total_table[[#This Row],[Customer_ID]],Customer_table[Customer_ID],Customer_table[State],FALSE)</f>
        <v>Kentucky</v>
      </c>
      <c r="P219" s="8" t="str">
        <f>_xlfn.XLOOKUP(total_table[[#This Row],[Customer_ID]],Customer_table[Customer_ID],Customer_table[Country],FALSE)</f>
        <v>USA</v>
      </c>
      <c r="Q219" s="8" t="str">
        <f>_xlfn.XLOOKUP(total_table[[#This Row],[Product_ID]],Product_table[Product_ID],Product_table[Product_Name],FALSE)</f>
        <v>4K Home Projector</v>
      </c>
      <c r="R219" s="8" t="str">
        <f>_xlfn.XLOOKUP(total_table[[#This Row],[Product_ID]],Product_table[Product_ID],Product_table[Category],FALSE)</f>
        <v>Electronics</v>
      </c>
      <c r="S219" s="8" t="str">
        <f>_xlfn.XLOOKUP(total_table[[#This Row],[Product_ID]],Product_table[Product_ID],Product_table[Sub_Category],FALSE)</f>
        <v>Appliances</v>
      </c>
      <c r="T219" s="8" t="str">
        <f>_xlfn.XLOOKUP(total_table[[#This Row],[Product_ID]],Product_table[Product_ID],Product_table[Brand],FALSE)</f>
        <v>Thomas LLC</v>
      </c>
      <c r="U219" s="8">
        <f>_xlfn.XLOOKUP(total_table[[#This Row],[Product_ID]],Product_table[Product_ID],Product_table[Cost],FALSE)</f>
        <v>465.34</v>
      </c>
      <c r="V219" s="11">
        <f>_xlfn.XLOOKUP(total_table[[#This Row],[Product_ID]],Product_table[Product_ID],Product_table[Stock],FALSE)</f>
        <v>301</v>
      </c>
      <c r="W219" s="8" t="str">
        <f>_xlfn.XLOOKUP(total_table[[#This Row],[Store_ID]],Store_table[Store_ID],Store_table[Store_Name],FALSE)</f>
        <v>Mann-Austin</v>
      </c>
      <c r="X219" s="8" t="str">
        <f>_xlfn.XLOOKUP(total_table[[#This Row],[Store_ID]],Store_table[Store_ID],Store_table[Region],FALSE)</f>
        <v>East</v>
      </c>
      <c r="Y219" s="8" t="str">
        <f>_xlfn.XLOOKUP(total_table[[#This Row],[Store_ID]],Store_table[Store_ID],Store_table[City],FALSE)</f>
        <v>Vasquezborough</v>
      </c>
      <c r="Z219" s="8" t="str">
        <f>_xlfn.XLOOKUP(total_table[[#This Row],[Store_ID]],Store_table[Store_ID],Store_table[Store_Type],FALSE)</f>
        <v>Online</v>
      </c>
    </row>
    <row r="220" spans="1:26" x14ac:dyDescent="0.35">
      <c r="A220" s="2" t="s">
        <v>2022</v>
      </c>
      <c r="B220" s="14">
        <v>45447</v>
      </c>
      <c r="C220" s="2" t="s">
        <v>777</v>
      </c>
      <c r="D220" s="2" t="s">
        <v>1670</v>
      </c>
      <c r="E220" s="2" t="s">
        <v>1735</v>
      </c>
      <c r="F220" s="11">
        <v>4</v>
      </c>
      <c r="G220" s="8">
        <v>640.97</v>
      </c>
      <c r="H220" s="8">
        <v>0.11</v>
      </c>
      <c r="I220" s="2" t="s">
        <v>1807</v>
      </c>
      <c r="J220" s="8">
        <v>2563.77</v>
      </c>
      <c r="K220" s="8" t="str">
        <f>_xlfn.XLOOKUP(total_table[[#This Row],[Customer_ID]],Customer_table[Customer_ID],Customer_table[Name],FALSE)</f>
        <v>Mary Russell</v>
      </c>
      <c r="L220" s="11">
        <f>_xlfn.XLOOKUP(total_table[[#This Row],[Customer_ID]],Customer_table[Customer_ID],Customer_table[Age],FALSE)</f>
        <v>58</v>
      </c>
      <c r="M220" s="8" t="str">
        <f>_xlfn.XLOOKUP(total_table[[#This Row],[Customer_ID]],Customer_table[Customer_ID],Customer_table[Gender],FALSE)</f>
        <v>Male</v>
      </c>
      <c r="N220" s="8" t="str">
        <f>_xlfn.XLOOKUP(total_table[[#This Row],[Customer_ID]],Customer_table[Customer_ID],Customer_table[City],FALSE)</f>
        <v>South Regina</v>
      </c>
      <c r="O220" s="8" t="str">
        <f>_xlfn.XLOOKUP(total_table[[#This Row],[Customer_ID]],Customer_table[Customer_ID],Customer_table[State],FALSE)</f>
        <v>Arkansas</v>
      </c>
      <c r="P220" s="8" t="str">
        <f>_xlfn.XLOOKUP(total_table[[#This Row],[Customer_ID]],Customer_table[Customer_ID],Customer_table[Country],FALSE)</f>
        <v>USA</v>
      </c>
      <c r="Q220" s="8" t="str">
        <f>_xlfn.XLOOKUP(total_table[[#This Row],[Product_ID]],Product_table[Product_ID],Product_table[Product_Name],FALSE)</f>
        <v>Professional Jump Rope</v>
      </c>
      <c r="R220" s="8" t="str">
        <f>_xlfn.XLOOKUP(total_table[[#This Row],[Product_ID]],Product_table[Product_ID],Product_table[Category],FALSE)</f>
        <v>Sports</v>
      </c>
      <c r="S220" s="8" t="str">
        <f>_xlfn.XLOOKUP(total_table[[#This Row],[Product_ID]],Product_table[Product_ID],Product_table[Sub_Category],FALSE)</f>
        <v>Fitness</v>
      </c>
      <c r="T220" s="8" t="str">
        <f>_xlfn.XLOOKUP(total_table[[#This Row],[Product_ID]],Product_table[Product_ID],Product_table[Brand],FALSE)</f>
        <v>Davis PLC</v>
      </c>
      <c r="U220" s="8">
        <f>_xlfn.XLOOKUP(total_table[[#This Row],[Product_ID]],Product_table[Product_ID],Product_table[Cost],FALSE)</f>
        <v>477.61</v>
      </c>
      <c r="V220" s="11">
        <f>_xlfn.XLOOKUP(total_table[[#This Row],[Product_ID]],Product_table[Product_ID],Product_table[Stock],FALSE)</f>
        <v>300</v>
      </c>
      <c r="W220" s="8" t="str">
        <f>_xlfn.XLOOKUP(total_table[[#This Row],[Store_ID]],Store_table[Store_ID],Store_table[Store_Name],FALSE)</f>
        <v>Martinez, Adkins and Johnson</v>
      </c>
      <c r="X220" s="8" t="str">
        <f>_xlfn.XLOOKUP(total_table[[#This Row],[Store_ID]],Store_table[Store_ID],Store_table[Region],FALSE)</f>
        <v>North</v>
      </c>
      <c r="Y220" s="8" t="str">
        <f>_xlfn.XLOOKUP(total_table[[#This Row],[Store_ID]],Store_table[Store_ID],Store_table[City],FALSE)</f>
        <v>Danielmouth</v>
      </c>
      <c r="Z220" s="8" t="str">
        <f>_xlfn.XLOOKUP(total_table[[#This Row],[Store_ID]],Store_table[Store_ID],Store_table[Store_Type],FALSE)</f>
        <v>Flagship</v>
      </c>
    </row>
    <row r="221" spans="1:26" x14ac:dyDescent="0.35">
      <c r="A221" s="2" t="s">
        <v>2023</v>
      </c>
      <c r="B221" s="14">
        <v>45225</v>
      </c>
      <c r="C221" s="2" t="s">
        <v>652</v>
      </c>
      <c r="D221" s="2" t="s">
        <v>1706</v>
      </c>
      <c r="E221" s="2" t="s">
        <v>1779</v>
      </c>
      <c r="F221" s="11">
        <v>4</v>
      </c>
      <c r="G221" s="8">
        <v>75.37</v>
      </c>
      <c r="H221" s="8">
        <v>0.02</v>
      </c>
      <c r="I221" s="2" t="s">
        <v>1807</v>
      </c>
      <c r="J221" s="8">
        <v>301.46000000000004</v>
      </c>
      <c r="K221" s="8" t="str">
        <f>_xlfn.XLOOKUP(total_table[[#This Row],[Customer_ID]],Customer_table[Customer_ID],Customer_table[Name],FALSE)</f>
        <v>Sarah Brady</v>
      </c>
      <c r="L221" s="11">
        <f>_xlfn.XLOOKUP(total_table[[#This Row],[Customer_ID]],Customer_table[Customer_ID],Customer_table[Age],FALSE)</f>
        <v>47</v>
      </c>
      <c r="M221" s="8" t="str">
        <f>_xlfn.XLOOKUP(total_table[[#This Row],[Customer_ID]],Customer_table[Customer_ID],Customer_table[Gender],FALSE)</f>
        <v>Male</v>
      </c>
      <c r="N221" s="8" t="str">
        <f>_xlfn.XLOOKUP(total_table[[#This Row],[Customer_ID]],Customer_table[Customer_ID],Customer_table[City],FALSE)</f>
        <v>Johnsonland</v>
      </c>
      <c r="O221" s="8" t="str">
        <f>_xlfn.XLOOKUP(total_table[[#This Row],[Customer_ID]],Customer_table[Customer_ID],Customer_table[State],FALSE)</f>
        <v>Iowa</v>
      </c>
      <c r="P221" s="8" t="str">
        <f>_xlfn.XLOOKUP(total_table[[#This Row],[Customer_ID]],Customer_table[Customer_ID],Customer_table[Country],FALSE)</f>
        <v>USA</v>
      </c>
      <c r="Q221" s="8" t="str">
        <f>_xlfn.XLOOKUP(total_table[[#This Row],[Product_ID]],Product_table[Product_ID],Product_table[Product_Name],FALSE)</f>
        <v>Gaming Mouse Pad XL</v>
      </c>
      <c r="R221" s="8" t="str">
        <f>_xlfn.XLOOKUP(total_table[[#This Row],[Product_ID]],Product_table[Product_ID],Product_table[Category],FALSE)</f>
        <v>Electronics</v>
      </c>
      <c r="S221" s="8" t="str">
        <f>_xlfn.XLOOKUP(total_table[[#This Row],[Product_ID]],Product_table[Product_ID],Product_table[Sub_Category],FALSE)</f>
        <v>Accessories</v>
      </c>
      <c r="T221" s="8" t="str">
        <f>_xlfn.XLOOKUP(total_table[[#This Row],[Product_ID]],Product_table[Product_ID],Product_table[Brand],FALSE)</f>
        <v>Sharp, Taylor and Rodriguez</v>
      </c>
      <c r="U221" s="8">
        <f>_xlfn.XLOOKUP(total_table[[#This Row],[Product_ID]],Product_table[Product_ID],Product_table[Cost],FALSE)</f>
        <v>340.14</v>
      </c>
      <c r="V221" s="11">
        <f>_xlfn.XLOOKUP(total_table[[#This Row],[Product_ID]],Product_table[Product_ID],Product_table[Stock],FALSE)</f>
        <v>361</v>
      </c>
      <c r="W221" s="8" t="str">
        <f>_xlfn.XLOOKUP(total_table[[#This Row],[Store_ID]],Store_table[Store_ID],Store_table[Store_Name],FALSE)</f>
        <v>Shelton PLC</v>
      </c>
      <c r="X221" s="8" t="str">
        <f>_xlfn.XLOOKUP(total_table[[#This Row],[Store_ID]],Store_table[Store_ID],Store_table[Region],FALSE)</f>
        <v>North</v>
      </c>
      <c r="Y221" s="8" t="str">
        <f>_xlfn.XLOOKUP(total_table[[#This Row],[Store_ID]],Store_table[Store_ID],Store_table[City],FALSE)</f>
        <v>East Jenniferstad</v>
      </c>
      <c r="Z221" s="8" t="str">
        <f>_xlfn.XLOOKUP(total_table[[#This Row],[Store_ID]],Store_table[Store_ID],Store_table[Store_Type],FALSE)</f>
        <v>Flagship</v>
      </c>
    </row>
    <row r="222" spans="1:26" x14ac:dyDescent="0.35">
      <c r="A222" s="2" t="s">
        <v>2024</v>
      </c>
      <c r="B222" s="14">
        <v>45754</v>
      </c>
      <c r="C222" s="2" t="s">
        <v>267</v>
      </c>
      <c r="D222" s="2" t="s">
        <v>1558</v>
      </c>
      <c r="E222" s="2" t="s">
        <v>1788</v>
      </c>
      <c r="F222" s="11">
        <v>3</v>
      </c>
      <c r="G222" s="8">
        <v>434.55</v>
      </c>
      <c r="H222" s="8">
        <v>0.08</v>
      </c>
      <c r="I222" s="2" t="s">
        <v>1807</v>
      </c>
      <c r="J222" s="8">
        <v>1303.5700000000002</v>
      </c>
      <c r="K222" s="8" t="str">
        <f>_xlfn.XLOOKUP(total_table[[#This Row],[Customer_ID]],Customer_table[Customer_ID],Customer_table[Name],FALSE)</f>
        <v>Rhonda Morales</v>
      </c>
      <c r="L222" s="11">
        <f>_xlfn.XLOOKUP(total_table[[#This Row],[Customer_ID]],Customer_table[Customer_ID],Customer_table[Age],FALSE)</f>
        <v>61</v>
      </c>
      <c r="M222" s="8" t="str">
        <f>_xlfn.XLOOKUP(total_table[[#This Row],[Customer_ID]],Customer_table[Customer_ID],Customer_table[Gender],FALSE)</f>
        <v>Female</v>
      </c>
      <c r="N222" s="8" t="str">
        <f>_xlfn.XLOOKUP(total_table[[#This Row],[Customer_ID]],Customer_table[Customer_ID],Customer_table[City],FALSE)</f>
        <v>Lake Barryfurt</v>
      </c>
      <c r="O222" s="8" t="str">
        <f>_xlfn.XLOOKUP(total_table[[#This Row],[Customer_ID]],Customer_table[Customer_ID],Customer_table[State],FALSE)</f>
        <v>California</v>
      </c>
      <c r="P222" s="8" t="str">
        <f>_xlfn.XLOOKUP(total_table[[#This Row],[Customer_ID]],Customer_table[Customer_ID],Customer_table[Country],FALSE)</f>
        <v>USA</v>
      </c>
      <c r="Q222" s="8" t="str">
        <f>_xlfn.XLOOKUP(total_table[[#This Row],[Product_ID]],Product_table[Product_ID],Product_table[Product_Name],FALSE)</f>
        <v>Beard Grooming Kit</v>
      </c>
      <c r="R222" s="8" t="str">
        <f>_xlfn.XLOOKUP(total_table[[#This Row],[Product_ID]],Product_table[Product_ID],Product_table[Category],FALSE)</f>
        <v>Beauty</v>
      </c>
      <c r="S222" s="8" t="str">
        <f>_xlfn.XLOOKUP(total_table[[#This Row],[Product_ID]],Product_table[Product_ID],Product_table[Sub_Category],FALSE)</f>
        <v>Grooming</v>
      </c>
      <c r="T222" s="8" t="str">
        <f>_xlfn.XLOOKUP(total_table[[#This Row],[Product_ID]],Product_table[Product_ID],Product_table[Brand],FALSE)</f>
        <v>Erickson-Green</v>
      </c>
      <c r="U222" s="8">
        <f>_xlfn.XLOOKUP(total_table[[#This Row],[Product_ID]],Product_table[Product_ID],Product_table[Cost],FALSE)</f>
        <v>337.42</v>
      </c>
      <c r="V222" s="11">
        <f>_xlfn.XLOOKUP(total_table[[#This Row],[Product_ID]],Product_table[Product_ID],Product_table[Stock],FALSE)</f>
        <v>256</v>
      </c>
      <c r="W222" s="8" t="str">
        <f>_xlfn.XLOOKUP(total_table[[#This Row],[Store_ID]],Store_table[Store_ID],Store_table[Store_Name],FALSE)</f>
        <v>Guerrero-Schmitt</v>
      </c>
      <c r="X222" s="8" t="str">
        <f>_xlfn.XLOOKUP(total_table[[#This Row],[Store_ID]],Store_table[Store_ID],Store_table[Region],FALSE)</f>
        <v>East</v>
      </c>
      <c r="Y222" s="8" t="str">
        <f>_xlfn.XLOOKUP(total_table[[#This Row],[Store_ID]],Store_table[Store_ID],Store_table[City],FALSE)</f>
        <v>East Stevechester</v>
      </c>
      <c r="Z222" s="8" t="str">
        <f>_xlfn.XLOOKUP(total_table[[#This Row],[Store_ID]],Store_table[Store_ID],Store_table[Store_Type],FALSE)</f>
        <v>Flagship</v>
      </c>
    </row>
    <row r="223" spans="1:26" x14ac:dyDescent="0.35">
      <c r="A223" s="2" t="s">
        <v>2025</v>
      </c>
      <c r="B223" s="14">
        <v>45729</v>
      </c>
      <c r="C223" s="2" t="s">
        <v>343</v>
      </c>
      <c r="D223" s="2" t="s">
        <v>1578</v>
      </c>
      <c r="E223" s="2" t="s">
        <v>1777</v>
      </c>
      <c r="F223" s="11">
        <v>4</v>
      </c>
      <c r="G223" s="8">
        <v>652.28</v>
      </c>
      <c r="H223" s="8">
        <v>0.15</v>
      </c>
      <c r="I223" s="2" t="s">
        <v>1802</v>
      </c>
      <c r="J223" s="8">
        <v>2608.9699999999998</v>
      </c>
      <c r="K223" s="8" t="str">
        <f>_xlfn.XLOOKUP(total_table[[#This Row],[Customer_ID]],Customer_table[Customer_ID],Customer_table[Name],FALSE)</f>
        <v>Sheila Wilson</v>
      </c>
      <c r="L223" s="11">
        <f>_xlfn.XLOOKUP(total_table[[#This Row],[Customer_ID]],Customer_table[Customer_ID],Customer_table[Age],FALSE)</f>
        <v>35</v>
      </c>
      <c r="M223" s="8" t="str">
        <f>_xlfn.XLOOKUP(total_table[[#This Row],[Customer_ID]],Customer_table[Customer_ID],Customer_table[Gender],FALSE)</f>
        <v>Male</v>
      </c>
      <c r="N223" s="8" t="str">
        <f>_xlfn.XLOOKUP(total_table[[#This Row],[Customer_ID]],Customer_table[Customer_ID],Customer_table[City],FALSE)</f>
        <v>South Dustin</v>
      </c>
      <c r="O223" s="8" t="str">
        <f>_xlfn.XLOOKUP(total_table[[#This Row],[Customer_ID]],Customer_table[Customer_ID],Customer_table[State],FALSE)</f>
        <v>Tennessee</v>
      </c>
      <c r="P223" s="8" t="str">
        <f>_xlfn.XLOOKUP(total_table[[#This Row],[Customer_ID]],Customer_table[Customer_ID],Customer_table[Country],FALSE)</f>
        <v>USA</v>
      </c>
      <c r="Q223" s="8" t="str">
        <f>_xlfn.XLOOKUP(total_table[[#This Row],[Product_ID]],Product_table[Product_ID],Product_table[Product_Name],FALSE)</f>
        <v>Wireless Bluetooth Speaker</v>
      </c>
      <c r="R223" s="8" t="str">
        <f>_xlfn.XLOOKUP(total_table[[#This Row],[Product_ID]],Product_table[Product_ID],Product_table[Category],FALSE)</f>
        <v>Electronics</v>
      </c>
      <c r="S223" s="8" t="str">
        <f>_xlfn.XLOOKUP(total_table[[#This Row],[Product_ID]],Product_table[Product_ID],Product_table[Sub_Category],FALSE)</f>
        <v>Audio</v>
      </c>
      <c r="T223" s="8" t="str">
        <f>_xlfn.XLOOKUP(total_table[[#This Row],[Product_ID]],Product_table[Product_ID],Product_table[Brand],FALSE)</f>
        <v>Reed-Schmidt</v>
      </c>
      <c r="U223" s="8">
        <f>_xlfn.XLOOKUP(total_table[[#This Row],[Product_ID]],Product_table[Product_ID],Product_table[Cost],FALSE)</f>
        <v>322.41000000000003</v>
      </c>
      <c r="V223" s="11">
        <f>_xlfn.XLOOKUP(total_table[[#This Row],[Product_ID]],Product_table[Product_ID],Product_table[Stock],FALSE)</f>
        <v>213</v>
      </c>
      <c r="W223" s="8" t="str">
        <f>_xlfn.XLOOKUP(total_table[[#This Row],[Store_ID]],Store_table[Store_ID],Store_table[Store_Name],FALSE)</f>
        <v>Mcdonald Inc</v>
      </c>
      <c r="X223" s="8" t="str">
        <f>_xlfn.XLOOKUP(total_table[[#This Row],[Store_ID]],Store_table[Store_ID],Store_table[Region],FALSE)</f>
        <v>South</v>
      </c>
      <c r="Y223" s="8" t="str">
        <f>_xlfn.XLOOKUP(total_table[[#This Row],[Store_ID]],Store_table[Store_ID],Store_table[City],FALSE)</f>
        <v>Christopherland</v>
      </c>
      <c r="Z223" s="8" t="str">
        <f>_xlfn.XLOOKUP(total_table[[#This Row],[Store_ID]],Store_table[Store_ID],Store_table[Store_Type],FALSE)</f>
        <v>Outlet</v>
      </c>
    </row>
    <row r="224" spans="1:26" x14ac:dyDescent="0.35">
      <c r="A224" s="2" t="s">
        <v>2026</v>
      </c>
      <c r="B224" s="14">
        <v>45480</v>
      </c>
      <c r="C224" s="2" t="s">
        <v>845</v>
      </c>
      <c r="D224" s="2" t="s">
        <v>1678</v>
      </c>
      <c r="E224" s="2" t="s">
        <v>1785</v>
      </c>
      <c r="F224" s="11">
        <v>3</v>
      </c>
      <c r="G224" s="8">
        <v>207.8</v>
      </c>
      <c r="H224" s="8">
        <v>0.15</v>
      </c>
      <c r="I224" s="2" t="s">
        <v>1802</v>
      </c>
      <c r="J224" s="8">
        <v>623.25000000000011</v>
      </c>
      <c r="K224" s="8" t="str">
        <f>_xlfn.XLOOKUP(total_table[[#This Row],[Customer_ID]],Customer_table[Customer_ID],Customer_table[Name],FALSE)</f>
        <v>Tyrone Olson</v>
      </c>
      <c r="L224" s="11">
        <f>_xlfn.XLOOKUP(total_table[[#This Row],[Customer_ID]],Customer_table[Customer_ID],Customer_table[Age],FALSE)</f>
        <v>45</v>
      </c>
      <c r="M224" s="8" t="str">
        <f>_xlfn.XLOOKUP(total_table[[#This Row],[Customer_ID]],Customer_table[Customer_ID],Customer_table[Gender],FALSE)</f>
        <v>Female</v>
      </c>
      <c r="N224" s="8" t="str">
        <f>_xlfn.XLOOKUP(total_table[[#This Row],[Customer_ID]],Customer_table[Customer_ID],Customer_table[City],FALSE)</f>
        <v>Emilytown</v>
      </c>
      <c r="O224" s="8" t="str">
        <f>_xlfn.XLOOKUP(total_table[[#This Row],[Customer_ID]],Customer_table[Customer_ID],Customer_table[State],FALSE)</f>
        <v>California</v>
      </c>
      <c r="P224" s="8" t="str">
        <f>_xlfn.XLOOKUP(total_table[[#This Row],[Customer_ID]],Customer_table[Customer_ID],Customer_table[Country],FALSE)</f>
        <v>USA</v>
      </c>
      <c r="Q224" s="8" t="str">
        <f>_xlfn.XLOOKUP(total_table[[#This Row],[Product_ID]],Product_table[Product_ID],Product_table[Product_Name],FALSE)</f>
        <v>Wireless Mouse</v>
      </c>
      <c r="R224" s="8" t="str">
        <f>_xlfn.XLOOKUP(total_table[[#This Row],[Product_ID]],Product_table[Product_ID],Product_table[Category],FALSE)</f>
        <v>Electronics</v>
      </c>
      <c r="S224" s="8" t="str">
        <f>_xlfn.XLOOKUP(total_table[[#This Row],[Product_ID]],Product_table[Product_ID],Product_table[Sub_Category],FALSE)</f>
        <v>Computer</v>
      </c>
      <c r="T224" s="8" t="str">
        <f>_xlfn.XLOOKUP(total_table[[#This Row],[Product_ID]],Product_table[Product_ID],Product_table[Brand],FALSE)</f>
        <v>Larson Ltd</v>
      </c>
      <c r="U224" s="8">
        <f>_xlfn.XLOOKUP(total_table[[#This Row],[Product_ID]],Product_table[Product_ID],Product_table[Cost],FALSE)</f>
        <v>392.89</v>
      </c>
      <c r="V224" s="11">
        <f>_xlfn.XLOOKUP(total_table[[#This Row],[Product_ID]],Product_table[Product_ID],Product_table[Stock],FALSE)</f>
        <v>320</v>
      </c>
      <c r="W224" s="8" t="str">
        <f>_xlfn.XLOOKUP(total_table[[#This Row],[Store_ID]],Store_table[Store_ID],Store_table[Store_Name],FALSE)</f>
        <v>Holloway Ltd</v>
      </c>
      <c r="X224" s="8" t="str">
        <f>_xlfn.XLOOKUP(total_table[[#This Row],[Store_ID]],Store_table[Store_ID],Store_table[Region],FALSE)</f>
        <v>North</v>
      </c>
      <c r="Y224" s="8" t="str">
        <f>_xlfn.XLOOKUP(total_table[[#This Row],[Store_ID]],Store_table[Store_ID],Store_table[City],FALSE)</f>
        <v>Bensonhaven</v>
      </c>
      <c r="Z224" s="8" t="str">
        <f>_xlfn.XLOOKUP(total_table[[#This Row],[Store_ID]],Store_table[Store_ID],Store_table[Store_Type],FALSE)</f>
        <v>Flagship</v>
      </c>
    </row>
    <row r="225" spans="1:26" x14ac:dyDescent="0.35">
      <c r="A225" s="2" t="s">
        <v>2027</v>
      </c>
      <c r="B225" s="14">
        <v>45361</v>
      </c>
      <c r="C225" s="2" t="s">
        <v>1499</v>
      </c>
      <c r="D225" s="2" t="s">
        <v>1648</v>
      </c>
      <c r="E225" s="2" t="s">
        <v>1779</v>
      </c>
      <c r="F225" s="11">
        <v>4</v>
      </c>
      <c r="G225" s="8">
        <v>385.5</v>
      </c>
      <c r="H225" s="8">
        <v>0.03</v>
      </c>
      <c r="I225" s="2" t="s">
        <v>1804</v>
      </c>
      <c r="J225" s="8">
        <v>1541.97</v>
      </c>
      <c r="K225" s="8" t="str">
        <f>_xlfn.XLOOKUP(total_table[[#This Row],[Customer_ID]],Customer_table[Customer_ID],Customer_table[Name],FALSE)</f>
        <v>James Berger</v>
      </c>
      <c r="L225" s="11">
        <f>_xlfn.XLOOKUP(total_table[[#This Row],[Customer_ID]],Customer_table[Customer_ID],Customer_table[Age],FALSE)</f>
        <v>23</v>
      </c>
      <c r="M225" s="8" t="str">
        <f>_xlfn.XLOOKUP(total_table[[#This Row],[Customer_ID]],Customer_table[Customer_ID],Customer_table[Gender],FALSE)</f>
        <v>Female</v>
      </c>
      <c r="N225" s="8" t="str">
        <f>_xlfn.XLOOKUP(total_table[[#This Row],[Customer_ID]],Customer_table[Customer_ID],Customer_table[City],FALSE)</f>
        <v>Bryanmouth</v>
      </c>
      <c r="O225" s="8" t="str">
        <f>_xlfn.XLOOKUP(total_table[[#This Row],[Customer_ID]],Customer_table[Customer_ID],Customer_table[State],FALSE)</f>
        <v>Delaware</v>
      </c>
      <c r="P225" s="8" t="str">
        <f>_xlfn.XLOOKUP(total_table[[#This Row],[Customer_ID]],Customer_table[Customer_ID],Customer_table[Country],FALSE)</f>
        <v>USA</v>
      </c>
      <c r="Q225" s="8" t="str">
        <f>_xlfn.XLOOKUP(total_table[[#This Row],[Product_ID]],Product_table[Product_ID],Product_table[Product_Name],FALSE)</f>
        <v>Tennis Ball 3-Pack</v>
      </c>
      <c r="R225" s="8" t="str">
        <f>_xlfn.XLOOKUP(total_table[[#This Row],[Product_ID]],Product_table[Product_ID],Product_table[Category],FALSE)</f>
        <v>Sports</v>
      </c>
      <c r="S225" s="8" t="str">
        <f>_xlfn.XLOOKUP(total_table[[#This Row],[Product_ID]],Product_table[Product_ID],Product_table[Sub_Category],FALSE)</f>
        <v>Equipment</v>
      </c>
      <c r="T225" s="8" t="str">
        <f>_xlfn.XLOOKUP(total_table[[#This Row],[Product_ID]],Product_table[Product_ID],Product_table[Brand],FALSE)</f>
        <v>Lopez LLC</v>
      </c>
      <c r="U225" s="8">
        <f>_xlfn.XLOOKUP(total_table[[#This Row],[Product_ID]],Product_table[Product_ID],Product_table[Cost],FALSE)</f>
        <v>103.45</v>
      </c>
      <c r="V225" s="11">
        <f>_xlfn.XLOOKUP(total_table[[#This Row],[Product_ID]],Product_table[Product_ID],Product_table[Stock],FALSE)</f>
        <v>465</v>
      </c>
      <c r="W225" s="8" t="str">
        <f>_xlfn.XLOOKUP(total_table[[#This Row],[Store_ID]],Store_table[Store_ID],Store_table[Store_Name],FALSE)</f>
        <v>Shelton PLC</v>
      </c>
      <c r="X225" s="8" t="str">
        <f>_xlfn.XLOOKUP(total_table[[#This Row],[Store_ID]],Store_table[Store_ID],Store_table[Region],FALSE)</f>
        <v>North</v>
      </c>
      <c r="Y225" s="8" t="str">
        <f>_xlfn.XLOOKUP(total_table[[#This Row],[Store_ID]],Store_table[Store_ID],Store_table[City],FALSE)</f>
        <v>East Jenniferstad</v>
      </c>
      <c r="Z225" s="8" t="str">
        <f>_xlfn.XLOOKUP(total_table[[#This Row],[Store_ID]],Store_table[Store_ID],Store_table[Store_Type],FALSE)</f>
        <v>Flagship</v>
      </c>
    </row>
    <row r="226" spans="1:26" x14ac:dyDescent="0.35">
      <c r="A226" s="2" t="s">
        <v>2028</v>
      </c>
      <c r="B226" s="14">
        <v>45915</v>
      </c>
      <c r="C226" s="2" t="s">
        <v>334</v>
      </c>
      <c r="D226" s="2" t="s">
        <v>1656</v>
      </c>
      <c r="E226" s="2" t="s">
        <v>1754</v>
      </c>
      <c r="F226" s="11">
        <v>3</v>
      </c>
      <c r="G226" s="8">
        <v>548.19000000000005</v>
      </c>
      <c r="H226" s="8">
        <v>0.12</v>
      </c>
      <c r="I226" s="2" t="s">
        <v>1802</v>
      </c>
      <c r="J226" s="8">
        <v>1644.4500000000003</v>
      </c>
      <c r="K226" s="8" t="str">
        <f>_xlfn.XLOOKUP(total_table[[#This Row],[Customer_ID]],Customer_table[Customer_ID],Customer_table[Name],FALSE)</f>
        <v>Samantha Walker</v>
      </c>
      <c r="L226" s="11">
        <f>_xlfn.XLOOKUP(total_table[[#This Row],[Customer_ID]],Customer_table[Customer_ID],Customer_table[Age],FALSE)</f>
        <v>30</v>
      </c>
      <c r="M226" s="8" t="str">
        <f>_xlfn.XLOOKUP(total_table[[#This Row],[Customer_ID]],Customer_table[Customer_ID],Customer_table[Gender],FALSE)</f>
        <v>Female</v>
      </c>
      <c r="N226" s="8" t="str">
        <f>_xlfn.XLOOKUP(total_table[[#This Row],[Customer_ID]],Customer_table[Customer_ID],Customer_table[City],FALSE)</f>
        <v>Timothyburgh</v>
      </c>
      <c r="O226" s="8" t="str">
        <f>_xlfn.XLOOKUP(total_table[[#This Row],[Customer_ID]],Customer_table[Customer_ID],Customer_table[State],FALSE)</f>
        <v>Louisiana</v>
      </c>
      <c r="P226" s="8" t="str">
        <f>_xlfn.XLOOKUP(total_table[[#This Row],[Customer_ID]],Customer_table[Customer_ID],Customer_table[Country],FALSE)</f>
        <v>USA</v>
      </c>
      <c r="Q226" s="8" t="str">
        <f>_xlfn.XLOOKUP(total_table[[#This Row],[Product_ID]],Product_table[Product_ID],Product_table[Product_Name],FALSE)</f>
        <v>Adjustable Dumbbells 20kg</v>
      </c>
      <c r="R226" s="8" t="str">
        <f>_xlfn.XLOOKUP(total_table[[#This Row],[Product_ID]],Product_table[Product_ID],Product_table[Category],FALSE)</f>
        <v>Sports</v>
      </c>
      <c r="S226" s="8" t="str">
        <f>_xlfn.XLOOKUP(total_table[[#This Row],[Product_ID]],Product_table[Product_ID],Product_table[Sub_Category],FALSE)</f>
        <v>Fitness</v>
      </c>
      <c r="T226" s="8" t="str">
        <f>_xlfn.XLOOKUP(total_table[[#This Row],[Product_ID]],Product_table[Product_ID],Product_table[Brand],FALSE)</f>
        <v>Montgomery, Benton and Miller</v>
      </c>
      <c r="U226" s="8">
        <f>_xlfn.XLOOKUP(total_table[[#This Row],[Product_ID]],Product_table[Product_ID],Product_table[Cost],FALSE)</f>
        <v>240.63</v>
      </c>
      <c r="V226" s="11">
        <f>_xlfn.XLOOKUP(total_table[[#This Row],[Product_ID]],Product_table[Product_ID],Product_table[Stock],FALSE)</f>
        <v>423</v>
      </c>
      <c r="W226" s="8" t="str">
        <f>_xlfn.XLOOKUP(total_table[[#This Row],[Store_ID]],Store_table[Store_ID],Store_table[Store_Name],FALSE)</f>
        <v>Benson-Elliott</v>
      </c>
      <c r="X226" s="8" t="str">
        <f>_xlfn.XLOOKUP(total_table[[#This Row],[Store_ID]],Store_table[Store_ID],Store_table[Region],FALSE)</f>
        <v>East</v>
      </c>
      <c r="Y226" s="8" t="str">
        <f>_xlfn.XLOOKUP(total_table[[#This Row],[Store_ID]],Store_table[Store_ID],Store_table[City],FALSE)</f>
        <v>Port Josephberg</v>
      </c>
      <c r="Z226" s="8" t="str">
        <f>_xlfn.XLOOKUP(total_table[[#This Row],[Store_ID]],Store_table[Store_ID],Store_table[Store_Type],FALSE)</f>
        <v>Online</v>
      </c>
    </row>
    <row r="227" spans="1:26" x14ac:dyDescent="0.35">
      <c r="A227" s="2" t="s">
        <v>2029</v>
      </c>
      <c r="B227" s="14">
        <v>45607</v>
      </c>
      <c r="C227" s="2" t="s">
        <v>247</v>
      </c>
      <c r="D227" s="2" t="s">
        <v>1672</v>
      </c>
      <c r="E227" s="2" t="s">
        <v>1764</v>
      </c>
      <c r="F227" s="11">
        <v>3</v>
      </c>
      <c r="G227" s="8">
        <v>927.6</v>
      </c>
      <c r="H227" s="8">
        <v>0.09</v>
      </c>
      <c r="I227" s="2" t="s">
        <v>1802</v>
      </c>
      <c r="J227" s="8">
        <v>2782.71</v>
      </c>
      <c r="K227" s="8" t="str">
        <f>_xlfn.XLOOKUP(total_table[[#This Row],[Customer_ID]],Customer_table[Customer_ID],Customer_table[Name],FALSE)</f>
        <v>Roy Cole</v>
      </c>
      <c r="L227" s="11">
        <f>_xlfn.XLOOKUP(total_table[[#This Row],[Customer_ID]],Customer_table[Customer_ID],Customer_table[Age],FALSE)</f>
        <v>24</v>
      </c>
      <c r="M227" s="8" t="str">
        <f>_xlfn.XLOOKUP(total_table[[#This Row],[Customer_ID]],Customer_table[Customer_ID],Customer_table[Gender],FALSE)</f>
        <v>Female</v>
      </c>
      <c r="N227" s="8" t="str">
        <f>_xlfn.XLOOKUP(total_table[[#This Row],[Customer_ID]],Customer_table[Customer_ID],Customer_table[City],FALSE)</f>
        <v>North Cynthiatown</v>
      </c>
      <c r="O227" s="8" t="str">
        <f>_xlfn.XLOOKUP(total_table[[#This Row],[Customer_ID]],Customer_table[Customer_ID],Customer_table[State],FALSE)</f>
        <v>New Jersey</v>
      </c>
      <c r="P227" s="8" t="str">
        <f>_xlfn.XLOOKUP(total_table[[#This Row],[Customer_ID]],Customer_table[Customer_ID],Customer_table[Country],FALSE)</f>
        <v>USA</v>
      </c>
      <c r="Q227" s="8" t="str">
        <f>_xlfn.XLOOKUP(total_table[[#This Row],[Product_ID]],Product_table[Product_ID],Product_table[Product_Name],FALSE)</f>
        <v>Shin Guards – Adult</v>
      </c>
      <c r="R227" s="8" t="str">
        <f>_xlfn.XLOOKUP(total_table[[#This Row],[Product_ID]],Product_table[Product_ID],Product_table[Category],FALSE)</f>
        <v>Sports</v>
      </c>
      <c r="S227" s="8" t="str">
        <f>_xlfn.XLOOKUP(total_table[[#This Row],[Product_ID]],Product_table[Product_ID],Product_table[Sub_Category],FALSE)</f>
        <v>Team Sports</v>
      </c>
      <c r="T227" s="8" t="str">
        <f>_xlfn.XLOOKUP(total_table[[#This Row],[Product_ID]],Product_table[Product_ID],Product_table[Brand],FALSE)</f>
        <v>French Ltd</v>
      </c>
      <c r="U227" s="8">
        <f>_xlfn.XLOOKUP(total_table[[#This Row],[Product_ID]],Product_table[Product_ID],Product_table[Cost],FALSE)</f>
        <v>107.06</v>
      </c>
      <c r="V227" s="11">
        <f>_xlfn.XLOOKUP(total_table[[#This Row],[Product_ID]],Product_table[Product_ID],Product_table[Stock],FALSE)</f>
        <v>359</v>
      </c>
      <c r="W227" s="8" t="str">
        <f>_xlfn.XLOOKUP(total_table[[#This Row],[Store_ID]],Store_table[Store_ID],Store_table[Store_Name],FALSE)</f>
        <v>Moore, Padilla and Butler</v>
      </c>
      <c r="X227" s="8" t="str">
        <f>_xlfn.XLOOKUP(total_table[[#This Row],[Store_ID]],Store_table[Store_ID],Store_table[Region],FALSE)</f>
        <v>South</v>
      </c>
      <c r="Y227" s="8" t="str">
        <f>_xlfn.XLOOKUP(total_table[[#This Row],[Store_ID]],Store_table[Store_ID],Store_table[City],FALSE)</f>
        <v>East Johnstad</v>
      </c>
      <c r="Z227" s="8" t="str">
        <f>_xlfn.XLOOKUP(total_table[[#This Row],[Store_ID]],Store_table[Store_ID],Store_table[Store_Type],FALSE)</f>
        <v>Flagship</v>
      </c>
    </row>
    <row r="228" spans="1:26" x14ac:dyDescent="0.35">
      <c r="A228" s="2" t="s">
        <v>2030</v>
      </c>
      <c r="B228" s="14">
        <v>45666</v>
      </c>
      <c r="C228" s="2" t="s">
        <v>837</v>
      </c>
      <c r="D228" s="2" t="s">
        <v>1648</v>
      </c>
      <c r="E228" s="2" t="s">
        <v>1744</v>
      </c>
      <c r="F228" s="11">
        <v>4</v>
      </c>
      <c r="G228" s="8">
        <v>585.04</v>
      </c>
      <c r="H228" s="8">
        <v>0.22</v>
      </c>
      <c r="I228" s="2" t="s">
        <v>1804</v>
      </c>
      <c r="J228" s="8">
        <v>2339.94</v>
      </c>
      <c r="K228" s="8" t="str">
        <f>_xlfn.XLOOKUP(total_table[[#This Row],[Customer_ID]],Customer_table[Customer_ID],Customer_table[Name],FALSE)</f>
        <v>Cynthia Payne</v>
      </c>
      <c r="L228" s="11">
        <f>_xlfn.XLOOKUP(total_table[[#This Row],[Customer_ID]],Customer_table[Customer_ID],Customer_table[Age],FALSE)</f>
        <v>32</v>
      </c>
      <c r="M228" s="8" t="str">
        <f>_xlfn.XLOOKUP(total_table[[#This Row],[Customer_ID]],Customer_table[Customer_ID],Customer_table[Gender],FALSE)</f>
        <v>Female</v>
      </c>
      <c r="N228" s="8" t="str">
        <f>_xlfn.XLOOKUP(total_table[[#This Row],[Customer_ID]],Customer_table[Customer_ID],Customer_table[City],FALSE)</f>
        <v>South Gina</v>
      </c>
      <c r="O228" s="8" t="str">
        <f>_xlfn.XLOOKUP(total_table[[#This Row],[Customer_ID]],Customer_table[Customer_ID],Customer_table[State],FALSE)</f>
        <v>Kentucky</v>
      </c>
      <c r="P228" s="8" t="str">
        <f>_xlfn.XLOOKUP(total_table[[#This Row],[Customer_ID]],Customer_table[Customer_ID],Customer_table[Country],FALSE)</f>
        <v>USA</v>
      </c>
      <c r="Q228" s="8" t="str">
        <f>_xlfn.XLOOKUP(total_table[[#This Row],[Product_ID]],Product_table[Product_ID],Product_table[Product_Name],FALSE)</f>
        <v>Tennis Ball 3-Pack</v>
      </c>
      <c r="R228" s="8" t="str">
        <f>_xlfn.XLOOKUP(total_table[[#This Row],[Product_ID]],Product_table[Product_ID],Product_table[Category],FALSE)</f>
        <v>Sports</v>
      </c>
      <c r="S228" s="8" t="str">
        <f>_xlfn.XLOOKUP(total_table[[#This Row],[Product_ID]],Product_table[Product_ID],Product_table[Sub_Category],FALSE)</f>
        <v>Equipment</v>
      </c>
      <c r="T228" s="8" t="str">
        <f>_xlfn.XLOOKUP(total_table[[#This Row],[Product_ID]],Product_table[Product_ID],Product_table[Brand],FALSE)</f>
        <v>Lopez LLC</v>
      </c>
      <c r="U228" s="8">
        <f>_xlfn.XLOOKUP(total_table[[#This Row],[Product_ID]],Product_table[Product_ID],Product_table[Cost],FALSE)</f>
        <v>103.45</v>
      </c>
      <c r="V228" s="11">
        <f>_xlfn.XLOOKUP(total_table[[#This Row],[Product_ID]],Product_table[Product_ID],Product_table[Stock],FALSE)</f>
        <v>465</v>
      </c>
      <c r="W228" s="8" t="str">
        <f>_xlfn.XLOOKUP(total_table[[#This Row],[Store_ID]],Store_table[Store_ID],Store_table[Store_Name],FALSE)</f>
        <v>Johnson-Wright</v>
      </c>
      <c r="X228" s="8" t="str">
        <f>_xlfn.XLOOKUP(total_table[[#This Row],[Store_ID]],Store_table[Store_ID],Store_table[Region],FALSE)</f>
        <v>North</v>
      </c>
      <c r="Y228" s="8" t="str">
        <f>_xlfn.XLOOKUP(total_table[[#This Row],[Store_ID]],Store_table[Store_ID],Store_table[City],FALSE)</f>
        <v>Hoodberg</v>
      </c>
      <c r="Z228" s="8" t="str">
        <f>_xlfn.XLOOKUP(total_table[[#This Row],[Store_ID]],Store_table[Store_ID],Store_table[Store_Type],FALSE)</f>
        <v>Outlet</v>
      </c>
    </row>
    <row r="229" spans="1:26" x14ac:dyDescent="0.35">
      <c r="A229" s="2" t="s">
        <v>2031</v>
      </c>
      <c r="B229" s="14">
        <v>45406</v>
      </c>
      <c r="C229" s="2" t="s">
        <v>1511</v>
      </c>
      <c r="D229" s="2" t="s">
        <v>1604</v>
      </c>
      <c r="E229" s="2" t="s">
        <v>1739</v>
      </c>
      <c r="F229" s="11">
        <v>2</v>
      </c>
      <c r="G229" s="8">
        <v>999.89</v>
      </c>
      <c r="H229" s="8">
        <v>0.09</v>
      </c>
      <c r="I229" s="2" t="s">
        <v>1802</v>
      </c>
      <c r="J229" s="8">
        <v>1999.69</v>
      </c>
      <c r="K229" s="8" t="str">
        <f>_xlfn.XLOOKUP(total_table[[#This Row],[Customer_ID]],Customer_table[Customer_ID],Customer_table[Name],FALSE)</f>
        <v>Philip Pennington</v>
      </c>
      <c r="L229" s="11">
        <f>_xlfn.XLOOKUP(total_table[[#This Row],[Customer_ID]],Customer_table[Customer_ID],Customer_table[Age],FALSE)</f>
        <v>27</v>
      </c>
      <c r="M229" s="8" t="str">
        <f>_xlfn.XLOOKUP(total_table[[#This Row],[Customer_ID]],Customer_table[Customer_ID],Customer_table[Gender],FALSE)</f>
        <v>Female</v>
      </c>
      <c r="N229" s="8" t="str">
        <f>_xlfn.XLOOKUP(total_table[[#This Row],[Customer_ID]],Customer_table[Customer_ID],Customer_table[City],FALSE)</f>
        <v>East Valerieview</v>
      </c>
      <c r="O229" s="8" t="str">
        <f>_xlfn.XLOOKUP(total_table[[#This Row],[Customer_ID]],Customer_table[Customer_ID],Customer_table[State],FALSE)</f>
        <v>Oregon</v>
      </c>
      <c r="P229" s="8" t="str">
        <f>_xlfn.XLOOKUP(total_table[[#This Row],[Customer_ID]],Customer_table[Customer_ID],Customer_table[Country],FALSE)</f>
        <v>USA</v>
      </c>
      <c r="Q229" s="8" t="str">
        <f>_xlfn.XLOOKUP(total_table[[#This Row],[Product_ID]],Product_table[Product_ID],Product_table[Product_Name],FALSE)</f>
        <v>Portable Power Bank</v>
      </c>
      <c r="R229" s="8" t="str">
        <f>_xlfn.XLOOKUP(total_table[[#This Row],[Product_ID]],Product_table[Product_ID],Product_table[Category],FALSE)</f>
        <v>Electronics</v>
      </c>
      <c r="S229" s="8" t="str">
        <f>_xlfn.XLOOKUP(total_table[[#This Row],[Product_ID]],Product_table[Product_ID],Product_table[Sub_Category],FALSE)</f>
        <v>Mobile</v>
      </c>
      <c r="T229" s="8" t="str">
        <f>_xlfn.XLOOKUP(total_table[[#This Row],[Product_ID]],Product_table[Product_ID],Product_table[Brand],FALSE)</f>
        <v>Cummings and Sons</v>
      </c>
      <c r="U229" s="8">
        <f>_xlfn.XLOOKUP(total_table[[#This Row],[Product_ID]],Product_table[Product_ID],Product_table[Cost],FALSE)</f>
        <v>326.06</v>
      </c>
      <c r="V229" s="11">
        <f>_xlfn.XLOOKUP(total_table[[#This Row],[Product_ID]],Product_table[Product_ID],Product_table[Stock],FALSE)</f>
        <v>301</v>
      </c>
      <c r="W229" s="8" t="str">
        <f>_xlfn.XLOOKUP(total_table[[#This Row],[Store_ID]],Store_table[Store_ID],Store_table[Store_Name],FALSE)</f>
        <v>Black-Horn</v>
      </c>
      <c r="X229" s="8" t="str">
        <f>_xlfn.XLOOKUP(total_table[[#This Row],[Store_ID]],Store_table[Store_ID],Store_table[Region],FALSE)</f>
        <v>South</v>
      </c>
      <c r="Y229" s="8" t="str">
        <f>_xlfn.XLOOKUP(total_table[[#This Row],[Store_ID]],Store_table[Store_ID],Store_table[City],FALSE)</f>
        <v>North Nancyview</v>
      </c>
      <c r="Z229" s="8" t="str">
        <f>_xlfn.XLOOKUP(total_table[[#This Row],[Store_ID]],Store_table[Store_ID],Store_table[Store_Type],FALSE)</f>
        <v>Outlet</v>
      </c>
    </row>
    <row r="230" spans="1:26" x14ac:dyDescent="0.35">
      <c r="A230" s="2" t="s">
        <v>2032</v>
      </c>
      <c r="B230" s="14">
        <v>45284</v>
      </c>
      <c r="C230" s="2" t="s">
        <v>368</v>
      </c>
      <c r="D230" s="2" t="s">
        <v>1676</v>
      </c>
      <c r="E230" s="2" t="s">
        <v>1744</v>
      </c>
      <c r="F230" s="11">
        <v>2</v>
      </c>
      <c r="G230" s="8">
        <v>848.98</v>
      </c>
      <c r="H230" s="8">
        <v>0.04</v>
      </c>
      <c r="I230" s="2" t="s">
        <v>1804</v>
      </c>
      <c r="J230" s="8">
        <v>1697.92</v>
      </c>
      <c r="K230" s="8" t="str">
        <f>_xlfn.XLOOKUP(total_table[[#This Row],[Customer_ID]],Customer_table[Customer_ID],Customer_table[Name],FALSE)</f>
        <v>Erica Carney</v>
      </c>
      <c r="L230" s="11">
        <f>_xlfn.XLOOKUP(total_table[[#This Row],[Customer_ID]],Customer_table[Customer_ID],Customer_table[Age],FALSE)</f>
        <v>62</v>
      </c>
      <c r="M230" s="8" t="str">
        <f>_xlfn.XLOOKUP(total_table[[#This Row],[Customer_ID]],Customer_table[Customer_ID],Customer_table[Gender],FALSE)</f>
        <v>Female</v>
      </c>
      <c r="N230" s="8" t="str">
        <f>_xlfn.XLOOKUP(total_table[[#This Row],[Customer_ID]],Customer_table[Customer_ID],Customer_table[City],FALSE)</f>
        <v>North Justin</v>
      </c>
      <c r="O230" s="8" t="str">
        <f>_xlfn.XLOOKUP(total_table[[#This Row],[Customer_ID]],Customer_table[Customer_ID],Customer_table[State],FALSE)</f>
        <v>North Dakota</v>
      </c>
      <c r="P230" s="8" t="str">
        <f>_xlfn.XLOOKUP(total_table[[#This Row],[Customer_ID]],Customer_table[Customer_ID],Customer_table[Country],FALSE)</f>
        <v>USA</v>
      </c>
      <c r="Q230" s="8" t="str">
        <f>_xlfn.XLOOKUP(total_table[[#This Row],[Product_ID]],Product_table[Product_ID],Product_table[Product_Name],FALSE)</f>
        <v>Women's Ankle Boots</v>
      </c>
      <c r="R230" s="8" t="str">
        <f>_xlfn.XLOOKUP(total_table[[#This Row],[Product_ID]],Product_table[Product_ID],Product_table[Category],FALSE)</f>
        <v>Clothing</v>
      </c>
      <c r="S230" s="8" t="str">
        <f>_xlfn.XLOOKUP(total_table[[#This Row],[Product_ID]],Product_table[Product_ID],Product_table[Sub_Category],FALSE)</f>
        <v>Footwear</v>
      </c>
      <c r="T230" s="8" t="str">
        <f>_xlfn.XLOOKUP(total_table[[#This Row],[Product_ID]],Product_table[Product_ID],Product_table[Brand],FALSE)</f>
        <v>Poole PLC</v>
      </c>
      <c r="U230" s="8">
        <f>_xlfn.XLOOKUP(total_table[[#This Row],[Product_ID]],Product_table[Product_ID],Product_table[Cost],FALSE)</f>
        <v>158.13999999999999</v>
      </c>
      <c r="V230" s="11">
        <f>_xlfn.XLOOKUP(total_table[[#This Row],[Product_ID]],Product_table[Product_ID],Product_table[Stock],FALSE)</f>
        <v>82</v>
      </c>
      <c r="W230" s="8" t="str">
        <f>_xlfn.XLOOKUP(total_table[[#This Row],[Store_ID]],Store_table[Store_ID],Store_table[Store_Name],FALSE)</f>
        <v>Johnson-Wright</v>
      </c>
      <c r="X230" s="8" t="str">
        <f>_xlfn.XLOOKUP(total_table[[#This Row],[Store_ID]],Store_table[Store_ID],Store_table[Region],FALSE)</f>
        <v>North</v>
      </c>
      <c r="Y230" s="8" t="str">
        <f>_xlfn.XLOOKUP(total_table[[#This Row],[Store_ID]],Store_table[Store_ID],Store_table[City],FALSE)</f>
        <v>Hoodberg</v>
      </c>
      <c r="Z230" s="8" t="str">
        <f>_xlfn.XLOOKUP(total_table[[#This Row],[Store_ID]],Store_table[Store_ID],Store_table[Store_Type],FALSE)</f>
        <v>Outlet</v>
      </c>
    </row>
    <row r="231" spans="1:26" x14ac:dyDescent="0.35">
      <c r="A231" s="2" t="s">
        <v>2033</v>
      </c>
      <c r="B231" s="14">
        <v>45348</v>
      </c>
      <c r="C231" s="2" t="s">
        <v>471</v>
      </c>
      <c r="D231" s="2" t="s">
        <v>1646</v>
      </c>
      <c r="E231" s="2" t="s">
        <v>1777</v>
      </c>
      <c r="F231" s="11">
        <v>3</v>
      </c>
      <c r="G231" s="8">
        <v>769.56</v>
      </c>
      <c r="H231" s="8">
        <v>0.08</v>
      </c>
      <c r="I231" s="2" t="s">
        <v>1802</v>
      </c>
      <c r="J231" s="8">
        <v>2308.6</v>
      </c>
      <c r="K231" s="8" t="str">
        <f>_xlfn.XLOOKUP(total_table[[#This Row],[Customer_ID]],Customer_table[Customer_ID],Customer_table[Name],FALSE)</f>
        <v>Maria Ramirez</v>
      </c>
      <c r="L231" s="11">
        <f>_xlfn.XLOOKUP(total_table[[#This Row],[Customer_ID]],Customer_table[Customer_ID],Customer_table[Age],FALSE)</f>
        <v>37</v>
      </c>
      <c r="M231" s="8" t="str">
        <f>_xlfn.XLOOKUP(total_table[[#This Row],[Customer_ID]],Customer_table[Customer_ID],Customer_table[Gender],FALSE)</f>
        <v>Male</v>
      </c>
      <c r="N231" s="8" t="str">
        <f>_xlfn.XLOOKUP(total_table[[#This Row],[Customer_ID]],Customer_table[Customer_ID],Customer_table[City],FALSE)</f>
        <v>West Brandon</v>
      </c>
      <c r="O231" s="8" t="str">
        <f>_xlfn.XLOOKUP(total_table[[#This Row],[Customer_ID]],Customer_table[Customer_ID],Customer_table[State],FALSE)</f>
        <v>Montana</v>
      </c>
      <c r="P231" s="8" t="str">
        <f>_xlfn.XLOOKUP(total_table[[#This Row],[Customer_ID]],Customer_table[Customer_ID],Customer_table[Country],FALSE)</f>
        <v>USA</v>
      </c>
      <c r="Q231" s="8" t="str">
        <f>_xlfn.XLOOKUP(total_table[[#This Row],[Product_ID]],Product_table[Product_ID],Product_table[Product_Name],FALSE)</f>
        <v>Luxury Perfume Spray</v>
      </c>
      <c r="R231" s="8" t="str">
        <f>_xlfn.XLOOKUP(total_table[[#This Row],[Product_ID]],Product_table[Product_ID],Product_table[Category],FALSE)</f>
        <v>Beauty</v>
      </c>
      <c r="S231" s="8" t="str">
        <f>_xlfn.XLOOKUP(total_table[[#This Row],[Product_ID]],Product_table[Product_ID],Product_table[Sub_Category],FALSE)</f>
        <v>Fragrance</v>
      </c>
      <c r="T231" s="8" t="str">
        <f>_xlfn.XLOOKUP(total_table[[#This Row],[Product_ID]],Product_table[Product_ID],Product_table[Brand],FALSE)</f>
        <v>Gibson, Green and Lopez</v>
      </c>
      <c r="U231" s="8">
        <f>_xlfn.XLOOKUP(total_table[[#This Row],[Product_ID]],Product_table[Product_ID],Product_table[Cost],FALSE)</f>
        <v>482.75</v>
      </c>
      <c r="V231" s="11">
        <f>_xlfn.XLOOKUP(total_table[[#This Row],[Product_ID]],Product_table[Product_ID],Product_table[Stock],FALSE)</f>
        <v>444</v>
      </c>
      <c r="W231" s="8" t="str">
        <f>_xlfn.XLOOKUP(total_table[[#This Row],[Store_ID]],Store_table[Store_ID],Store_table[Store_Name],FALSE)</f>
        <v>Mcdonald Inc</v>
      </c>
      <c r="X231" s="8" t="str">
        <f>_xlfn.XLOOKUP(total_table[[#This Row],[Store_ID]],Store_table[Store_ID],Store_table[Region],FALSE)</f>
        <v>South</v>
      </c>
      <c r="Y231" s="8" t="str">
        <f>_xlfn.XLOOKUP(total_table[[#This Row],[Store_ID]],Store_table[Store_ID],Store_table[City],FALSE)</f>
        <v>Christopherland</v>
      </c>
      <c r="Z231" s="8" t="str">
        <f>_xlfn.XLOOKUP(total_table[[#This Row],[Store_ID]],Store_table[Store_ID],Store_table[Store_Type],FALSE)</f>
        <v>Outlet</v>
      </c>
    </row>
    <row r="232" spans="1:26" x14ac:dyDescent="0.35">
      <c r="A232" s="2" t="s">
        <v>2034</v>
      </c>
      <c r="B232" s="14">
        <v>45676</v>
      </c>
      <c r="C232" s="2" t="s">
        <v>180</v>
      </c>
      <c r="D232" s="2" t="s">
        <v>1622</v>
      </c>
      <c r="E232" s="2" t="s">
        <v>1775</v>
      </c>
      <c r="F232" s="11">
        <v>3</v>
      </c>
      <c r="G232" s="8">
        <v>449.88</v>
      </c>
      <c r="H232" s="8">
        <v>0.1</v>
      </c>
      <c r="I232" s="2" t="s">
        <v>1804</v>
      </c>
      <c r="J232" s="8">
        <v>1349.54</v>
      </c>
      <c r="K232" s="8" t="str">
        <f>_xlfn.XLOOKUP(total_table[[#This Row],[Customer_ID]],Customer_table[Customer_ID],Customer_table[Name],FALSE)</f>
        <v>Timothy Weaver</v>
      </c>
      <c r="L232" s="11">
        <f>_xlfn.XLOOKUP(total_table[[#This Row],[Customer_ID]],Customer_table[Customer_ID],Customer_table[Age],FALSE)</f>
        <v>45</v>
      </c>
      <c r="M232" s="8" t="str">
        <f>_xlfn.XLOOKUP(total_table[[#This Row],[Customer_ID]],Customer_table[Customer_ID],Customer_table[Gender],FALSE)</f>
        <v>Female</v>
      </c>
      <c r="N232" s="8" t="str">
        <f>_xlfn.XLOOKUP(total_table[[#This Row],[Customer_ID]],Customer_table[Customer_ID],Customer_table[City],FALSE)</f>
        <v>New Amy</v>
      </c>
      <c r="O232" s="8" t="str">
        <f>_xlfn.XLOOKUP(total_table[[#This Row],[Customer_ID]],Customer_table[Customer_ID],Customer_table[State],FALSE)</f>
        <v>Ohio</v>
      </c>
      <c r="P232" s="8" t="str">
        <f>_xlfn.XLOOKUP(total_table[[#This Row],[Customer_ID]],Customer_table[Customer_ID],Customer_table[Country],FALSE)</f>
        <v>USA</v>
      </c>
      <c r="Q232" s="8" t="str">
        <f>_xlfn.XLOOKUP(total_table[[#This Row],[Product_ID]],Product_table[Product_ID],Product_table[Product_Name],FALSE)</f>
        <v>Car Dashboard Phone Holder</v>
      </c>
      <c r="R232" s="8" t="str">
        <f>_xlfn.XLOOKUP(total_table[[#This Row],[Product_ID]],Product_table[Product_ID],Product_table[Category],FALSE)</f>
        <v>Electronics</v>
      </c>
      <c r="S232" s="8" t="str">
        <f>_xlfn.XLOOKUP(total_table[[#This Row],[Product_ID]],Product_table[Product_ID],Product_table[Sub_Category],FALSE)</f>
        <v>Accessories</v>
      </c>
      <c r="T232" s="8" t="str">
        <f>_xlfn.XLOOKUP(total_table[[#This Row],[Product_ID]],Product_table[Product_ID],Product_table[Brand],FALSE)</f>
        <v>Byrd, Stewart and Valdez</v>
      </c>
      <c r="U232" s="8">
        <f>_xlfn.XLOOKUP(total_table[[#This Row],[Product_ID]],Product_table[Product_ID],Product_table[Cost],FALSE)</f>
        <v>177.98</v>
      </c>
      <c r="V232" s="11">
        <f>_xlfn.XLOOKUP(total_table[[#This Row],[Product_ID]],Product_table[Product_ID],Product_table[Stock],FALSE)</f>
        <v>103</v>
      </c>
      <c r="W232" s="8" t="str">
        <f>_xlfn.XLOOKUP(total_table[[#This Row],[Store_ID]],Store_table[Store_ID],Store_table[Store_Name],FALSE)</f>
        <v>Gardner, Humphrey and Contreras</v>
      </c>
      <c r="X232" s="8" t="str">
        <f>_xlfn.XLOOKUP(total_table[[#This Row],[Store_ID]],Store_table[Store_ID],Store_table[Region],FALSE)</f>
        <v>East</v>
      </c>
      <c r="Y232" s="8" t="str">
        <f>_xlfn.XLOOKUP(total_table[[#This Row],[Store_ID]],Store_table[Store_ID],Store_table[City],FALSE)</f>
        <v>Johnsonville</v>
      </c>
      <c r="Z232" s="8" t="str">
        <f>_xlfn.XLOOKUP(total_table[[#This Row],[Store_ID]],Store_table[Store_ID],Store_table[Store_Type],FALSE)</f>
        <v>Flagship</v>
      </c>
    </row>
    <row r="233" spans="1:26" x14ac:dyDescent="0.35">
      <c r="A233" s="2" t="s">
        <v>2035</v>
      </c>
      <c r="B233" s="14">
        <v>45863</v>
      </c>
      <c r="C233" s="2" t="s">
        <v>862</v>
      </c>
      <c r="D233" s="2" t="s">
        <v>1664</v>
      </c>
      <c r="E233" s="2" t="s">
        <v>1772</v>
      </c>
      <c r="F233" s="11">
        <v>4</v>
      </c>
      <c r="G233" s="8">
        <v>383.74</v>
      </c>
      <c r="H233" s="8">
        <v>0.01</v>
      </c>
      <c r="I233" s="2" t="s">
        <v>1802</v>
      </c>
      <c r="J233" s="8">
        <v>1534.95</v>
      </c>
      <c r="K233" s="8" t="str">
        <f>_xlfn.XLOOKUP(total_table[[#This Row],[Customer_ID]],Customer_table[Customer_ID],Customer_table[Name],FALSE)</f>
        <v>Shannon Miller</v>
      </c>
      <c r="L233" s="11">
        <f>_xlfn.XLOOKUP(total_table[[#This Row],[Customer_ID]],Customer_table[Customer_ID],Customer_table[Age],FALSE)</f>
        <v>22</v>
      </c>
      <c r="M233" s="8" t="str">
        <f>_xlfn.XLOOKUP(total_table[[#This Row],[Customer_ID]],Customer_table[Customer_ID],Customer_table[Gender],FALSE)</f>
        <v>Male</v>
      </c>
      <c r="N233" s="8" t="str">
        <f>_xlfn.XLOOKUP(total_table[[#This Row],[Customer_ID]],Customer_table[Customer_ID],Customer_table[City],FALSE)</f>
        <v>North Austinport</v>
      </c>
      <c r="O233" s="8" t="str">
        <f>_xlfn.XLOOKUP(total_table[[#This Row],[Customer_ID]],Customer_table[Customer_ID],Customer_table[State],FALSE)</f>
        <v>Kentucky</v>
      </c>
      <c r="P233" s="8" t="str">
        <f>_xlfn.XLOOKUP(total_table[[#This Row],[Customer_ID]],Customer_table[Customer_ID],Customer_table[Country],FALSE)</f>
        <v>USA</v>
      </c>
      <c r="Q233" s="8" t="str">
        <f>_xlfn.XLOOKUP(total_table[[#This Row],[Product_ID]],Product_table[Product_ID],Product_table[Product_Name],FALSE)</f>
        <v>Men's Sports Shorts</v>
      </c>
      <c r="R233" s="8" t="str">
        <f>_xlfn.XLOOKUP(total_table[[#This Row],[Product_ID]],Product_table[Product_ID],Product_table[Category],FALSE)</f>
        <v>Clothing</v>
      </c>
      <c r="S233" s="8" t="str">
        <f>_xlfn.XLOOKUP(total_table[[#This Row],[Product_ID]],Product_table[Product_ID],Product_table[Sub_Category],FALSE)</f>
        <v>Bottoms</v>
      </c>
      <c r="T233" s="8" t="str">
        <f>_xlfn.XLOOKUP(total_table[[#This Row],[Product_ID]],Product_table[Product_ID],Product_table[Brand],FALSE)</f>
        <v>Fitzpatrick Ltd</v>
      </c>
      <c r="U233" s="8">
        <f>_xlfn.XLOOKUP(total_table[[#This Row],[Product_ID]],Product_table[Product_ID],Product_table[Cost],FALSE)</f>
        <v>218.22</v>
      </c>
      <c r="V233" s="11">
        <f>_xlfn.XLOOKUP(total_table[[#This Row],[Product_ID]],Product_table[Product_ID],Product_table[Stock],FALSE)</f>
        <v>224</v>
      </c>
      <c r="W233" s="8" t="str">
        <f>_xlfn.XLOOKUP(total_table[[#This Row],[Store_ID]],Store_table[Store_ID],Store_table[Store_Name],FALSE)</f>
        <v>Thomas, Bridges and Harris</v>
      </c>
      <c r="X233" s="8" t="str">
        <f>_xlfn.XLOOKUP(total_table[[#This Row],[Store_ID]],Store_table[Store_ID],Store_table[Region],FALSE)</f>
        <v>North</v>
      </c>
      <c r="Y233" s="8" t="str">
        <f>_xlfn.XLOOKUP(total_table[[#This Row],[Store_ID]],Store_table[Store_ID],Store_table[City],FALSE)</f>
        <v>Sabrinatown</v>
      </c>
      <c r="Z233" s="8" t="str">
        <f>_xlfn.XLOOKUP(total_table[[#This Row],[Store_ID]],Store_table[Store_ID],Store_table[Store_Type],FALSE)</f>
        <v>Online</v>
      </c>
    </row>
    <row r="234" spans="1:26" x14ac:dyDescent="0.35">
      <c r="A234" s="2" t="s">
        <v>2036</v>
      </c>
      <c r="B234" s="14">
        <v>45409</v>
      </c>
      <c r="C234" s="2" t="s">
        <v>489</v>
      </c>
      <c r="D234" s="2" t="s">
        <v>1642</v>
      </c>
      <c r="E234" s="2" t="s">
        <v>1767</v>
      </c>
      <c r="F234" s="11">
        <v>4</v>
      </c>
      <c r="G234" s="8">
        <v>794.97</v>
      </c>
      <c r="H234" s="8">
        <v>0.24</v>
      </c>
      <c r="I234" s="2" t="s">
        <v>1804</v>
      </c>
      <c r="J234" s="8">
        <v>3179.6400000000003</v>
      </c>
      <c r="K234" s="8" t="str">
        <f>_xlfn.XLOOKUP(total_table[[#This Row],[Customer_ID]],Customer_table[Customer_ID],Customer_table[Name],FALSE)</f>
        <v>Theresa Campbell</v>
      </c>
      <c r="L234" s="11">
        <f>_xlfn.XLOOKUP(total_table[[#This Row],[Customer_ID]],Customer_table[Customer_ID],Customer_table[Age],FALSE)</f>
        <v>42</v>
      </c>
      <c r="M234" s="8" t="str">
        <f>_xlfn.XLOOKUP(total_table[[#This Row],[Customer_ID]],Customer_table[Customer_ID],Customer_table[Gender],FALSE)</f>
        <v>Female</v>
      </c>
      <c r="N234" s="8" t="str">
        <f>_xlfn.XLOOKUP(total_table[[#This Row],[Customer_ID]],Customer_table[Customer_ID],Customer_table[City],FALSE)</f>
        <v>New Brian</v>
      </c>
      <c r="O234" s="8" t="str">
        <f>_xlfn.XLOOKUP(total_table[[#This Row],[Customer_ID]],Customer_table[Customer_ID],Customer_table[State],FALSE)</f>
        <v>Wisconsin</v>
      </c>
      <c r="P234" s="8" t="str">
        <f>_xlfn.XLOOKUP(total_table[[#This Row],[Customer_ID]],Customer_table[Customer_ID],Customer_table[Country],FALSE)</f>
        <v>USA</v>
      </c>
      <c r="Q234" s="8" t="str">
        <f>_xlfn.XLOOKUP(total_table[[#This Row],[Product_ID]],Product_table[Product_ID],Product_table[Product_Name],FALSE)</f>
        <v>Womens Cotton Scarf</v>
      </c>
      <c r="R234" s="8" t="str">
        <f>_xlfn.XLOOKUP(total_table[[#This Row],[Product_ID]],Product_table[Product_ID],Product_table[Category],FALSE)</f>
        <v>Clothing</v>
      </c>
      <c r="S234" s="8" t="str">
        <f>_xlfn.XLOOKUP(total_table[[#This Row],[Product_ID]],Product_table[Product_ID],Product_table[Sub_Category],FALSE)</f>
        <v>Accessories</v>
      </c>
      <c r="T234" s="8" t="str">
        <f>_xlfn.XLOOKUP(total_table[[#This Row],[Product_ID]],Product_table[Product_ID],Product_table[Brand],FALSE)</f>
        <v>Shepherd-Gould</v>
      </c>
      <c r="U234" s="8">
        <f>_xlfn.XLOOKUP(total_table[[#This Row],[Product_ID]],Product_table[Product_ID],Product_table[Cost],FALSE)</f>
        <v>113.83</v>
      </c>
      <c r="V234" s="11">
        <f>_xlfn.XLOOKUP(total_table[[#This Row],[Product_ID]],Product_table[Product_ID],Product_table[Stock],FALSE)</f>
        <v>485</v>
      </c>
      <c r="W234" s="8" t="str">
        <f>_xlfn.XLOOKUP(total_table[[#This Row],[Store_ID]],Store_table[Store_ID],Store_table[Store_Name],FALSE)</f>
        <v>Hill, Wagner and Ballard</v>
      </c>
      <c r="X234" s="8" t="str">
        <f>_xlfn.XLOOKUP(total_table[[#This Row],[Store_ID]],Store_table[Store_ID],Store_table[Region],FALSE)</f>
        <v>East</v>
      </c>
      <c r="Y234" s="8" t="str">
        <f>_xlfn.XLOOKUP(total_table[[#This Row],[Store_ID]],Store_table[Store_ID],Store_table[City],FALSE)</f>
        <v>East Davidville</v>
      </c>
      <c r="Z234" s="8" t="str">
        <f>_xlfn.XLOOKUP(total_table[[#This Row],[Store_ID]],Store_table[Store_ID],Store_table[Store_Type],FALSE)</f>
        <v>Online</v>
      </c>
    </row>
    <row r="235" spans="1:26" x14ac:dyDescent="0.35">
      <c r="A235" s="2" t="s">
        <v>2037</v>
      </c>
      <c r="B235" s="14">
        <v>45880</v>
      </c>
      <c r="C235" s="2" t="s">
        <v>47</v>
      </c>
      <c r="D235" s="2" t="s">
        <v>1684</v>
      </c>
      <c r="E235" s="2" t="s">
        <v>1751</v>
      </c>
      <c r="F235" s="11">
        <v>1</v>
      </c>
      <c r="G235" s="8">
        <v>989.63</v>
      </c>
      <c r="H235" s="8">
        <v>0.05</v>
      </c>
      <c r="I235" s="2" t="s">
        <v>1804</v>
      </c>
      <c r="J235" s="8">
        <v>989.58</v>
      </c>
      <c r="K235" s="8" t="str">
        <f>_xlfn.XLOOKUP(total_table[[#This Row],[Customer_ID]],Customer_table[Customer_ID],Customer_table[Name],FALSE)</f>
        <v>Dominic Page</v>
      </c>
      <c r="L235" s="11">
        <f>_xlfn.XLOOKUP(total_table[[#This Row],[Customer_ID]],Customer_table[Customer_ID],Customer_table[Age],FALSE)</f>
        <v>53</v>
      </c>
      <c r="M235" s="8" t="str">
        <f>_xlfn.XLOOKUP(total_table[[#This Row],[Customer_ID]],Customer_table[Customer_ID],Customer_table[Gender],FALSE)</f>
        <v>Male</v>
      </c>
      <c r="N235" s="8" t="str">
        <f>_xlfn.XLOOKUP(total_table[[#This Row],[Customer_ID]],Customer_table[Customer_ID],Customer_table[City],FALSE)</f>
        <v>Port Michaelburgh</v>
      </c>
      <c r="O235" s="8" t="str">
        <f>_xlfn.XLOOKUP(total_table[[#This Row],[Customer_ID]],Customer_table[Customer_ID],Customer_table[State],FALSE)</f>
        <v>Pennsylvania</v>
      </c>
      <c r="P235" s="8" t="str">
        <f>_xlfn.XLOOKUP(total_table[[#This Row],[Customer_ID]],Customer_table[Customer_ID],Customer_table[Country],FALSE)</f>
        <v>USA</v>
      </c>
      <c r="Q235" s="8" t="str">
        <f>_xlfn.XLOOKUP(total_table[[#This Row],[Product_ID]],Product_table[Product_ID],Product_table[Product_Name],FALSE)</f>
        <v>Decorative Lamp Shade</v>
      </c>
      <c r="R235" s="8" t="str">
        <f>_xlfn.XLOOKUP(total_table[[#This Row],[Product_ID]],Product_table[Product_ID],Product_table[Category],FALSE)</f>
        <v>Home</v>
      </c>
      <c r="S235" s="8" t="str">
        <f>_xlfn.XLOOKUP(total_table[[#This Row],[Product_ID]],Product_table[Product_ID],Product_table[Sub_Category],FALSE)</f>
        <v>Lighting</v>
      </c>
      <c r="T235" s="8" t="str">
        <f>_xlfn.XLOOKUP(total_table[[#This Row],[Product_ID]],Product_table[Product_ID],Product_table[Brand],FALSE)</f>
        <v>Ramirez-Hanson</v>
      </c>
      <c r="U235" s="8">
        <f>_xlfn.XLOOKUP(total_table[[#This Row],[Product_ID]],Product_table[Product_ID],Product_table[Cost],FALSE)</f>
        <v>228.53</v>
      </c>
      <c r="V235" s="11">
        <f>_xlfn.XLOOKUP(total_table[[#This Row],[Product_ID]],Product_table[Product_ID],Product_table[Stock],FALSE)</f>
        <v>469</v>
      </c>
      <c r="W235" s="8" t="str">
        <f>_xlfn.XLOOKUP(total_table[[#This Row],[Store_ID]],Store_table[Store_ID],Store_table[Store_Name],FALSE)</f>
        <v>Gray Ltd</v>
      </c>
      <c r="X235" s="8" t="str">
        <f>_xlfn.XLOOKUP(total_table[[#This Row],[Store_ID]],Store_table[Store_ID],Store_table[Region],FALSE)</f>
        <v>North</v>
      </c>
      <c r="Y235" s="8" t="str">
        <f>_xlfn.XLOOKUP(total_table[[#This Row],[Store_ID]],Store_table[Store_ID],Store_table[City],FALSE)</f>
        <v>New Michaelchester</v>
      </c>
      <c r="Z235" s="8" t="str">
        <f>_xlfn.XLOOKUP(total_table[[#This Row],[Store_ID]],Store_table[Store_ID],Store_table[Store_Type],FALSE)</f>
        <v>Outlet</v>
      </c>
    </row>
    <row r="236" spans="1:26" x14ac:dyDescent="0.35">
      <c r="A236" s="2" t="s">
        <v>2038</v>
      </c>
      <c r="B236" s="14">
        <v>45731</v>
      </c>
      <c r="C236" s="2" t="s">
        <v>1037</v>
      </c>
      <c r="D236" s="2" t="s">
        <v>1634</v>
      </c>
      <c r="E236" s="2" t="s">
        <v>1730</v>
      </c>
      <c r="F236" s="11">
        <v>1</v>
      </c>
      <c r="G236" s="8">
        <v>447.16</v>
      </c>
      <c r="H236" s="8">
        <v>0.22</v>
      </c>
      <c r="I236" s="2" t="s">
        <v>1807</v>
      </c>
      <c r="J236" s="8">
        <v>446.94</v>
      </c>
      <c r="K236" s="8" t="str">
        <f>_xlfn.XLOOKUP(total_table[[#This Row],[Customer_ID]],Customer_table[Customer_ID],Customer_table[Name],FALSE)</f>
        <v>Jennifer Woods</v>
      </c>
      <c r="L236" s="11">
        <f>_xlfn.XLOOKUP(total_table[[#This Row],[Customer_ID]],Customer_table[Customer_ID],Customer_table[Age],FALSE)</f>
        <v>37</v>
      </c>
      <c r="M236" s="8" t="str">
        <f>_xlfn.XLOOKUP(total_table[[#This Row],[Customer_ID]],Customer_table[Customer_ID],Customer_table[Gender],FALSE)</f>
        <v>Male</v>
      </c>
      <c r="N236" s="8" t="str">
        <f>_xlfn.XLOOKUP(total_table[[#This Row],[Customer_ID]],Customer_table[Customer_ID],Customer_table[City],FALSE)</f>
        <v>West Brendamouth</v>
      </c>
      <c r="O236" s="8" t="str">
        <f>_xlfn.XLOOKUP(total_table[[#This Row],[Customer_ID]],Customer_table[Customer_ID],Customer_table[State],FALSE)</f>
        <v>North Carolina</v>
      </c>
      <c r="P236" s="8" t="str">
        <f>_xlfn.XLOOKUP(total_table[[#This Row],[Customer_ID]],Customer_table[Customer_ID],Customer_table[Country],FALSE)</f>
        <v>USA</v>
      </c>
      <c r="Q236" s="8" t="str">
        <f>_xlfn.XLOOKUP(total_table[[#This Row],[Product_ID]],Product_table[Product_ID],Product_table[Product_Name],FALSE)</f>
        <v>Sports Stopwatch Pro</v>
      </c>
      <c r="R236" s="8" t="str">
        <f>_xlfn.XLOOKUP(total_table[[#This Row],[Product_ID]],Product_table[Product_ID],Product_table[Category],FALSE)</f>
        <v>Sports</v>
      </c>
      <c r="S236" s="8" t="str">
        <f>_xlfn.XLOOKUP(total_table[[#This Row],[Product_ID]],Product_table[Product_ID],Product_table[Sub_Category],FALSE)</f>
        <v>Accessories</v>
      </c>
      <c r="T236" s="8" t="str">
        <f>_xlfn.XLOOKUP(total_table[[#This Row],[Product_ID]],Product_table[Product_ID],Product_table[Brand],FALSE)</f>
        <v>Thompson-French</v>
      </c>
      <c r="U236" s="8">
        <f>_xlfn.XLOOKUP(total_table[[#This Row],[Product_ID]],Product_table[Product_ID],Product_table[Cost],FALSE)</f>
        <v>434.84</v>
      </c>
      <c r="V236" s="11">
        <f>_xlfn.XLOOKUP(total_table[[#This Row],[Product_ID]],Product_table[Product_ID],Product_table[Stock],FALSE)</f>
        <v>185</v>
      </c>
      <c r="W236" s="8" t="str">
        <f>_xlfn.XLOOKUP(total_table[[#This Row],[Store_ID]],Store_table[Store_ID],Store_table[Store_Name],FALSE)</f>
        <v>Rivera-Warner</v>
      </c>
      <c r="X236" s="8" t="str">
        <f>_xlfn.XLOOKUP(total_table[[#This Row],[Store_ID]],Store_table[Store_ID],Store_table[Region],FALSE)</f>
        <v>East</v>
      </c>
      <c r="Y236" s="8" t="str">
        <f>_xlfn.XLOOKUP(total_table[[#This Row],[Store_ID]],Store_table[Store_ID],Store_table[City],FALSE)</f>
        <v>Washingtonfurt</v>
      </c>
      <c r="Z236" s="8" t="str">
        <f>_xlfn.XLOOKUP(total_table[[#This Row],[Store_ID]],Store_table[Store_ID],Store_table[Store_Type],FALSE)</f>
        <v>Flagship</v>
      </c>
    </row>
    <row r="237" spans="1:26" x14ac:dyDescent="0.35">
      <c r="A237" s="2" t="s">
        <v>2039</v>
      </c>
      <c r="B237" s="14">
        <v>45671</v>
      </c>
      <c r="C237" s="2" t="s">
        <v>39</v>
      </c>
      <c r="D237" s="2" t="s">
        <v>1714</v>
      </c>
      <c r="E237" s="2" t="s">
        <v>1754</v>
      </c>
      <c r="F237" s="11">
        <v>1</v>
      </c>
      <c r="G237" s="8">
        <v>946.9</v>
      </c>
      <c r="H237" s="8">
        <v>0.28999999999999998</v>
      </c>
      <c r="I237" s="2" t="s">
        <v>1807</v>
      </c>
      <c r="J237" s="8">
        <v>946.61</v>
      </c>
      <c r="K237" s="8" t="str">
        <f>_xlfn.XLOOKUP(total_table[[#This Row],[Customer_ID]],Customer_table[Customer_ID],Customer_table[Name],FALSE)</f>
        <v>Melissa Howard</v>
      </c>
      <c r="L237" s="11">
        <f>_xlfn.XLOOKUP(total_table[[#This Row],[Customer_ID]],Customer_table[Customer_ID],Customer_table[Age],FALSE)</f>
        <v>53</v>
      </c>
      <c r="M237" s="8" t="str">
        <f>_xlfn.XLOOKUP(total_table[[#This Row],[Customer_ID]],Customer_table[Customer_ID],Customer_table[Gender],FALSE)</f>
        <v>Female</v>
      </c>
      <c r="N237" s="8" t="str">
        <f>_xlfn.XLOOKUP(total_table[[#This Row],[Customer_ID]],Customer_table[Customer_ID],Customer_table[City],FALSE)</f>
        <v>Maynardton</v>
      </c>
      <c r="O237" s="8" t="str">
        <f>_xlfn.XLOOKUP(total_table[[#This Row],[Customer_ID]],Customer_table[Customer_ID],Customer_table[State],FALSE)</f>
        <v>New Hampshire</v>
      </c>
      <c r="P237" s="8" t="str">
        <f>_xlfn.XLOOKUP(total_table[[#This Row],[Customer_ID]],Customer_table[Customer_ID],Customer_table[Country],FALSE)</f>
        <v>USA</v>
      </c>
      <c r="Q237" s="8" t="str">
        <f>_xlfn.XLOOKUP(total_table[[#This Row],[Product_ID]],Product_table[Product_ID],Product_table[Product_Name],FALSE)</f>
        <v>Vitamin E Body Lotion</v>
      </c>
      <c r="R237" s="8" t="str">
        <f>_xlfn.XLOOKUP(total_table[[#This Row],[Product_ID]],Product_table[Product_ID],Product_table[Category],FALSE)</f>
        <v>Beauty</v>
      </c>
      <c r="S237" s="8" t="str">
        <f>_xlfn.XLOOKUP(total_table[[#This Row],[Product_ID]],Product_table[Product_ID],Product_table[Sub_Category],FALSE)</f>
        <v>Skincare</v>
      </c>
      <c r="T237" s="8" t="str">
        <f>_xlfn.XLOOKUP(total_table[[#This Row],[Product_ID]],Product_table[Product_ID],Product_table[Brand],FALSE)</f>
        <v>Hoffman-Williams</v>
      </c>
      <c r="U237" s="8">
        <f>_xlfn.XLOOKUP(total_table[[#This Row],[Product_ID]],Product_table[Product_ID],Product_table[Cost],FALSE)</f>
        <v>358.47</v>
      </c>
      <c r="V237" s="11">
        <f>_xlfn.XLOOKUP(total_table[[#This Row],[Product_ID]],Product_table[Product_ID],Product_table[Stock],FALSE)</f>
        <v>213</v>
      </c>
      <c r="W237" s="8" t="str">
        <f>_xlfn.XLOOKUP(total_table[[#This Row],[Store_ID]],Store_table[Store_ID],Store_table[Store_Name],FALSE)</f>
        <v>Benson-Elliott</v>
      </c>
      <c r="X237" s="8" t="str">
        <f>_xlfn.XLOOKUP(total_table[[#This Row],[Store_ID]],Store_table[Store_ID],Store_table[Region],FALSE)</f>
        <v>East</v>
      </c>
      <c r="Y237" s="8" t="str">
        <f>_xlfn.XLOOKUP(total_table[[#This Row],[Store_ID]],Store_table[Store_ID],Store_table[City],FALSE)</f>
        <v>Port Josephberg</v>
      </c>
      <c r="Z237" s="8" t="str">
        <f>_xlfn.XLOOKUP(total_table[[#This Row],[Store_ID]],Store_table[Store_ID],Store_table[Store_Type],FALSE)</f>
        <v>Online</v>
      </c>
    </row>
    <row r="238" spans="1:26" x14ac:dyDescent="0.35">
      <c r="A238" s="2" t="s">
        <v>2040</v>
      </c>
      <c r="B238" s="14">
        <v>45809</v>
      </c>
      <c r="C238" s="2" t="s">
        <v>552</v>
      </c>
      <c r="D238" s="2" t="s">
        <v>1560</v>
      </c>
      <c r="E238" s="2" t="s">
        <v>1730</v>
      </c>
      <c r="F238" s="11">
        <v>4</v>
      </c>
      <c r="G238" s="8">
        <v>469.68</v>
      </c>
      <c r="H238" s="8">
        <v>0.19</v>
      </c>
      <c r="I238" s="2" t="s">
        <v>1802</v>
      </c>
      <c r="J238" s="8">
        <v>1878.53</v>
      </c>
      <c r="K238" s="8" t="str">
        <f>_xlfn.XLOOKUP(total_table[[#This Row],[Customer_ID]],Customer_table[Customer_ID],Customer_table[Name],FALSE)</f>
        <v>Steve Mclaughlin</v>
      </c>
      <c r="L238" s="11">
        <f>_xlfn.XLOOKUP(total_table[[#This Row],[Customer_ID]],Customer_table[Customer_ID],Customer_table[Age],FALSE)</f>
        <v>64</v>
      </c>
      <c r="M238" s="8" t="str">
        <f>_xlfn.XLOOKUP(total_table[[#This Row],[Customer_ID]],Customer_table[Customer_ID],Customer_table[Gender],FALSE)</f>
        <v>Male</v>
      </c>
      <c r="N238" s="8" t="str">
        <f>_xlfn.XLOOKUP(total_table[[#This Row],[Customer_ID]],Customer_table[Customer_ID],Customer_table[City],FALSE)</f>
        <v>Josephmouth</v>
      </c>
      <c r="O238" s="8" t="str">
        <f>_xlfn.XLOOKUP(total_table[[#This Row],[Customer_ID]],Customer_table[Customer_ID],Customer_table[State],FALSE)</f>
        <v>New Hampshire</v>
      </c>
      <c r="P238" s="8" t="str">
        <f>_xlfn.XLOOKUP(total_table[[#This Row],[Customer_ID]],Customer_table[Customer_ID],Customer_table[Country],FALSE)</f>
        <v>USA</v>
      </c>
      <c r="Q238" s="8" t="str">
        <f>_xlfn.XLOOKUP(total_table[[#This Row],[Product_ID]],Product_table[Product_ID],Product_table[Product_Name],FALSE)</f>
        <v>Soccer Training Cone Set</v>
      </c>
      <c r="R238" s="8" t="str">
        <f>_xlfn.XLOOKUP(total_table[[#This Row],[Product_ID]],Product_table[Product_ID],Product_table[Category],FALSE)</f>
        <v>Sports</v>
      </c>
      <c r="S238" s="8" t="str">
        <f>_xlfn.XLOOKUP(total_table[[#This Row],[Product_ID]],Product_table[Product_ID],Product_table[Sub_Category],FALSE)</f>
        <v>Accessories</v>
      </c>
      <c r="T238" s="8" t="str">
        <f>_xlfn.XLOOKUP(total_table[[#This Row],[Product_ID]],Product_table[Product_ID],Product_table[Brand],FALSE)</f>
        <v>Ford, Murphy and Wilson</v>
      </c>
      <c r="U238" s="8">
        <f>_xlfn.XLOOKUP(total_table[[#This Row],[Product_ID]],Product_table[Product_ID],Product_table[Cost],FALSE)</f>
        <v>144.53</v>
      </c>
      <c r="V238" s="11">
        <f>_xlfn.XLOOKUP(total_table[[#This Row],[Product_ID]],Product_table[Product_ID],Product_table[Stock],FALSE)</f>
        <v>367</v>
      </c>
      <c r="W238" s="8" t="str">
        <f>_xlfn.XLOOKUP(total_table[[#This Row],[Store_ID]],Store_table[Store_ID],Store_table[Store_Name],FALSE)</f>
        <v>Rivera-Warner</v>
      </c>
      <c r="X238" s="8" t="str">
        <f>_xlfn.XLOOKUP(total_table[[#This Row],[Store_ID]],Store_table[Store_ID],Store_table[Region],FALSE)</f>
        <v>East</v>
      </c>
      <c r="Y238" s="8" t="str">
        <f>_xlfn.XLOOKUP(total_table[[#This Row],[Store_ID]],Store_table[Store_ID],Store_table[City],FALSE)</f>
        <v>Washingtonfurt</v>
      </c>
      <c r="Z238" s="8" t="str">
        <f>_xlfn.XLOOKUP(total_table[[#This Row],[Store_ID]],Store_table[Store_ID],Store_table[Store_Type],FALSE)</f>
        <v>Flagship</v>
      </c>
    </row>
    <row r="239" spans="1:26" x14ac:dyDescent="0.35">
      <c r="A239" s="2" t="s">
        <v>2041</v>
      </c>
      <c r="B239" s="14">
        <v>45559</v>
      </c>
      <c r="C239" s="2" t="s">
        <v>1496</v>
      </c>
      <c r="D239" s="2" t="s">
        <v>1582</v>
      </c>
      <c r="E239" s="2" t="s">
        <v>1785</v>
      </c>
      <c r="F239" s="11">
        <v>4</v>
      </c>
      <c r="G239" s="8">
        <v>320.64</v>
      </c>
      <c r="H239" s="8">
        <v>0.2</v>
      </c>
      <c r="I239" s="2" t="s">
        <v>1807</v>
      </c>
      <c r="J239" s="8">
        <v>1282.3599999999999</v>
      </c>
      <c r="K239" s="8" t="str">
        <f>_xlfn.XLOOKUP(total_table[[#This Row],[Customer_ID]],Customer_table[Customer_ID],Customer_table[Name],FALSE)</f>
        <v>Justin Lopez</v>
      </c>
      <c r="L239" s="11">
        <f>_xlfn.XLOOKUP(total_table[[#This Row],[Customer_ID]],Customer_table[Customer_ID],Customer_table[Age],FALSE)</f>
        <v>21</v>
      </c>
      <c r="M239" s="8" t="str">
        <f>_xlfn.XLOOKUP(total_table[[#This Row],[Customer_ID]],Customer_table[Customer_ID],Customer_table[Gender],FALSE)</f>
        <v>Male</v>
      </c>
      <c r="N239" s="8" t="str">
        <f>_xlfn.XLOOKUP(total_table[[#This Row],[Customer_ID]],Customer_table[Customer_ID],Customer_table[City],FALSE)</f>
        <v>Port Cheryl</v>
      </c>
      <c r="O239" s="8" t="str">
        <f>_xlfn.XLOOKUP(total_table[[#This Row],[Customer_ID]],Customer_table[Customer_ID],Customer_table[State],FALSE)</f>
        <v>Texas</v>
      </c>
      <c r="P239" s="8" t="str">
        <f>_xlfn.XLOOKUP(total_table[[#This Row],[Customer_ID]],Customer_table[Customer_ID],Customer_table[Country],FALSE)</f>
        <v>USA</v>
      </c>
      <c r="Q239" s="8" t="str">
        <f>_xlfn.XLOOKUP(total_table[[#This Row],[Product_ID]],Product_table[Product_ID],Product_table[Product_Name],FALSE)</f>
        <v>Sports Stopwatch Timer</v>
      </c>
      <c r="R239" s="8" t="str">
        <f>_xlfn.XLOOKUP(total_table[[#This Row],[Product_ID]],Product_table[Product_ID],Product_table[Category],FALSE)</f>
        <v>Sports</v>
      </c>
      <c r="S239" s="8" t="str">
        <f>_xlfn.XLOOKUP(total_table[[#This Row],[Product_ID]],Product_table[Product_ID],Product_table[Sub_Category],FALSE)</f>
        <v>Accessories</v>
      </c>
      <c r="T239" s="8" t="str">
        <f>_xlfn.XLOOKUP(total_table[[#This Row],[Product_ID]],Product_table[Product_ID],Product_table[Brand],FALSE)</f>
        <v>Burns-Hansen</v>
      </c>
      <c r="U239" s="8">
        <f>_xlfn.XLOOKUP(total_table[[#This Row],[Product_ID]],Product_table[Product_ID],Product_table[Cost],FALSE)</f>
        <v>38.76</v>
      </c>
      <c r="V239" s="11">
        <f>_xlfn.XLOOKUP(total_table[[#This Row],[Product_ID]],Product_table[Product_ID],Product_table[Stock],FALSE)</f>
        <v>137</v>
      </c>
      <c r="W239" s="8" t="str">
        <f>_xlfn.XLOOKUP(total_table[[#This Row],[Store_ID]],Store_table[Store_ID],Store_table[Store_Name],FALSE)</f>
        <v>Holloway Ltd</v>
      </c>
      <c r="X239" s="8" t="str">
        <f>_xlfn.XLOOKUP(total_table[[#This Row],[Store_ID]],Store_table[Store_ID],Store_table[Region],FALSE)</f>
        <v>North</v>
      </c>
      <c r="Y239" s="8" t="str">
        <f>_xlfn.XLOOKUP(total_table[[#This Row],[Store_ID]],Store_table[Store_ID],Store_table[City],FALSE)</f>
        <v>Bensonhaven</v>
      </c>
      <c r="Z239" s="8" t="str">
        <f>_xlfn.XLOOKUP(total_table[[#This Row],[Store_ID]],Store_table[Store_ID],Store_table[Store_Type],FALSE)</f>
        <v>Flagship</v>
      </c>
    </row>
    <row r="240" spans="1:26" x14ac:dyDescent="0.35">
      <c r="A240" s="2" t="s">
        <v>2042</v>
      </c>
      <c r="B240" s="14">
        <v>45253</v>
      </c>
      <c r="C240" s="2" t="s">
        <v>451</v>
      </c>
      <c r="D240" s="2" t="s">
        <v>1556</v>
      </c>
      <c r="E240" s="2" t="s">
        <v>1751</v>
      </c>
      <c r="F240" s="11">
        <v>1</v>
      </c>
      <c r="G240" s="8">
        <v>594.44000000000005</v>
      </c>
      <c r="H240" s="8">
        <v>0.21</v>
      </c>
      <c r="I240" s="2" t="s">
        <v>1802</v>
      </c>
      <c r="J240" s="8">
        <v>594.23</v>
      </c>
      <c r="K240" s="8" t="str">
        <f>_xlfn.XLOOKUP(total_table[[#This Row],[Customer_ID]],Customer_table[Customer_ID],Customer_table[Name],FALSE)</f>
        <v>Matthew Hanna</v>
      </c>
      <c r="L240" s="11">
        <f>_xlfn.XLOOKUP(total_table[[#This Row],[Customer_ID]],Customer_table[Customer_ID],Customer_table[Age],FALSE)</f>
        <v>33</v>
      </c>
      <c r="M240" s="8" t="str">
        <f>_xlfn.XLOOKUP(total_table[[#This Row],[Customer_ID]],Customer_table[Customer_ID],Customer_table[Gender],FALSE)</f>
        <v>Female</v>
      </c>
      <c r="N240" s="8" t="str">
        <f>_xlfn.XLOOKUP(total_table[[#This Row],[Customer_ID]],Customer_table[Customer_ID],Customer_table[City],FALSE)</f>
        <v>Gonzalezbury</v>
      </c>
      <c r="O240" s="8" t="str">
        <f>_xlfn.XLOOKUP(total_table[[#This Row],[Customer_ID]],Customer_table[Customer_ID],Customer_table[State],FALSE)</f>
        <v>Michigan</v>
      </c>
      <c r="P240" s="8" t="str">
        <f>_xlfn.XLOOKUP(total_table[[#This Row],[Customer_ID]],Customer_table[Customer_ID],Customer_table[Country],FALSE)</f>
        <v>USA</v>
      </c>
      <c r="Q240" s="8" t="str">
        <f>_xlfn.XLOOKUP(total_table[[#This Row],[Product_ID]],Product_table[Product_ID],Product_table[Product_Name],FALSE)</f>
        <v>4K Home Projector</v>
      </c>
      <c r="R240" s="8" t="str">
        <f>_xlfn.XLOOKUP(total_table[[#This Row],[Product_ID]],Product_table[Product_ID],Product_table[Category],FALSE)</f>
        <v>Electronics</v>
      </c>
      <c r="S240" s="8" t="str">
        <f>_xlfn.XLOOKUP(total_table[[#This Row],[Product_ID]],Product_table[Product_ID],Product_table[Sub_Category],FALSE)</f>
        <v>Appliances</v>
      </c>
      <c r="T240" s="8" t="str">
        <f>_xlfn.XLOOKUP(total_table[[#This Row],[Product_ID]],Product_table[Product_ID],Product_table[Brand],FALSE)</f>
        <v>Thomas LLC</v>
      </c>
      <c r="U240" s="8">
        <f>_xlfn.XLOOKUP(total_table[[#This Row],[Product_ID]],Product_table[Product_ID],Product_table[Cost],FALSE)</f>
        <v>465.34</v>
      </c>
      <c r="V240" s="11">
        <f>_xlfn.XLOOKUP(total_table[[#This Row],[Product_ID]],Product_table[Product_ID],Product_table[Stock],FALSE)</f>
        <v>301</v>
      </c>
      <c r="W240" s="8" t="str">
        <f>_xlfn.XLOOKUP(total_table[[#This Row],[Store_ID]],Store_table[Store_ID],Store_table[Store_Name],FALSE)</f>
        <v>Gray Ltd</v>
      </c>
      <c r="X240" s="8" t="str">
        <f>_xlfn.XLOOKUP(total_table[[#This Row],[Store_ID]],Store_table[Store_ID],Store_table[Region],FALSE)</f>
        <v>North</v>
      </c>
      <c r="Y240" s="8" t="str">
        <f>_xlfn.XLOOKUP(total_table[[#This Row],[Store_ID]],Store_table[Store_ID],Store_table[City],FALSE)</f>
        <v>New Michaelchester</v>
      </c>
      <c r="Z240" s="8" t="str">
        <f>_xlfn.XLOOKUP(total_table[[#This Row],[Store_ID]],Store_table[Store_ID],Store_table[Store_Type],FALSE)</f>
        <v>Outlet</v>
      </c>
    </row>
    <row r="241" spans="1:26" x14ac:dyDescent="0.35">
      <c r="A241" s="2" t="s">
        <v>2043</v>
      </c>
      <c r="B241" s="14">
        <v>45861</v>
      </c>
      <c r="C241" s="2" t="s">
        <v>691</v>
      </c>
      <c r="D241" s="2" t="s">
        <v>1698</v>
      </c>
      <c r="E241" s="2" t="s">
        <v>1760</v>
      </c>
      <c r="F241" s="11">
        <v>3</v>
      </c>
      <c r="G241" s="8">
        <v>91.7</v>
      </c>
      <c r="H241" s="8">
        <v>0.08</v>
      </c>
      <c r="I241" s="2" t="s">
        <v>1807</v>
      </c>
      <c r="J241" s="8">
        <v>275.02000000000004</v>
      </c>
      <c r="K241" s="8" t="str">
        <f>_xlfn.XLOOKUP(total_table[[#This Row],[Customer_ID]],Customer_table[Customer_ID],Customer_table[Name],FALSE)</f>
        <v>Kathryn Garcia</v>
      </c>
      <c r="L241" s="11">
        <f>_xlfn.XLOOKUP(total_table[[#This Row],[Customer_ID]],Customer_table[Customer_ID],Customer_table[Age],FALSE)</f>
        <v>44</v>
      </c>
      <c r="M241" s="8" t="str">
        <f>_xlfn.XLOOKUP(total_table[[#This Row],[Customer_ID]],Customer_table[Customer_ID],Customer_table[Gender],FALSE)</f>
        <v>Male</v>
      </c>
      <c r="N241" s="8" t="str">
        <f>_xlfn.XLOOKUP(total_table[[#This Row],[Customer_ID]],Customer_table[Customer_ID],Customer_table[City],FALSE)</f>
        <v>Morrismouth</v>
      </c>
      <c r="O241" s="8" t="str">
        <f>_xlfn.XLOOKUP(total_table[[#This Row],[Customer_ID]],Customer_table[Customer_ID],Customer_table[State],FALSE)</f>
        <v>California</v>
      </c>
      <c r="P241" s="8" t="str">
        <f>_xlfn.XLOOKUP(total_table[[#This Row],[Customer_ID]],Customer_table[Customer_ID],Customer_table[Country],FALSE)</f>
        <v>USA</v>
      </c>
      <c r="Q241" s="8" t="str">
        <f>_xlfn.XLOOKUP(total_table[[#This Row],[Product_ID]],Product_table[Product_ID],Product_table[Product_Name],FALSE)</f>
        <v>Kitchen Cutting Board</v>
      </c>
      <c r="R241" s="8" t="str">
        <f>_xlfn.XLOOKUP(total_table[[#This Row],[Product_ID]],Product_table[Product_ID],Product_table[Category],FALSE)</f>
        <v>Home</v>
      </c>
      <c r="S241" s="8" t="str">
        <f>_xlfn.XLOOKUP(total_table[[#This Row],[Product_ID]],Product_table[Product_ID],Product_table[Sub_Category],FALSE)</f>
        <v>Kitchen</v>
      </c>
      <c r="T241" s="8" t="str">
        <f>_xlfn.XLOOKUP(total_table[[#This Row],[Product_ID]],Product_table[Product_ID],Product_table[Brand],FALSE)</f>
        <v>Taylor, Dodson and Johnston</v>
      </c>
      <c r="U241" s="8">
        <f>_xlfn.XLOOKUP(total_table[[#This Row],[Product_ID]],Product_table[Product_ID],Product_table[Cost],FALSE)</f>
        <v>176.07</v>
      </c>
      <c r="V241" s="11">
        <f>_xlfn.XLOOKUP(total_table[[#This Row],[Product_ID]],Product_table[Product_ID],Product_table[Stock],FALSE)</f>
        <v>82</v>
      </c>
      <c r="W241" s="8" t="str">
        <f>_xlfn.XLOOKUP(total_table[[#This Row],[Store_ID]],Store_table[Store_ID],Store_table[Store_Name],FALSE)</f>
        <v>Bean, Jones and Park</v>
      </c>
      <c r="X241" s="8" t="str">
        <f>_xlfn.XLOOKUP(total_table[[#This Row],[Store_ID]],Store_table[Store_ID],Store_table[Region],FALSE)</f>
        <v>West</v>
      </c>
      <c r="Y241" s="8" t="str">
        <f>_xlfn.XLOOKUP(total_table[[#This Row],[Store_ID]],Store_table[Store_ID],Store_table[City],FALSE)</f>
        <v>Thompsonborough</v>
      </c>
      <c r="Z241" s="8" t="str">
        <f>_xlfn.XLOOKUP(total_table[[#This Row],[Store_ID]],Store_table[Store_ID],Store_table[Store_Type],FALSE)</f>
        <v>Online</v>
      </c>
    </row>
    <row r="242" spans="1:26" x14ac:dyDescent="0.35">
      <c r="A242" s="2" t="s">
        <v>2044</v>
      </c>
      <c r="B242" s="14">
        <v>45917</v>
      </c>
      <c r="C242" s="2" t="s">
        <v>122</v>
      </c>
      <c r="D242" s="2" t="s">
        <v>1650</v>
      </c>
      <c r="E242" s="2" t="s">
        <v>1772</v>
      </c>
      <c r="F242" s="11">
        <v>3</v>
      </c>
      <c r="G242" s="8">
        <v>741.33</v>
      </c>
      <c r="H242" s="8">
        <v>0.03</v>
      </c>
      <c r="I242" s="2" t="s">
        <v>1802</v>
      </c>
      <c r="J242" s="8">
        <v>2223.96</v>
      </c>
      <c r="K242" s="8" t="str">
        <f>_xlfn.XLOOKUP(total_table[[#This Row],[Customer_ID]],Customer_table[Customer_ID],Customer_table[Name],FALSE)</f>
        <v>Sarah Vance</v>
      </c>
      <c r="L242" s="11">
        <f>_xlfn.XLOOKUP(total_table[[#This Row],[Customer_ID]],Customer_table[Customer_ID],Customer_table[Age],FALSE)</f>
        <v>41</v>
      </c>
      <c r="M242" s="8" t="str">
        <f>_xlfn.XLOOKUP(total_table[[#This Row],[Customer_ID]],Customer_table[Customer_ID],Customer_table[Gender],FALSE)</f>
        <v>Male</v>
      </c>
      <c r="N242" s="8" t="str">
        <f>_xlfn.XLOOKUP(total_table[[#This Row],[Customer_ID]],Customer_table[Customer_ID],Customer_table[City],FALSE)</f>
        <v>Johnsonville</v>
      </c>
      <c r="O242" s="8" t="str">
        <f>_xlfn.XLOOKUP(total_table[[#This Row],[Customer_ID]],Customer_table[Customer_ID],Customer_table[State],FALSE)</f>
        <v>Oregon</v>
      </c>
      <c r="P242" s="8" t="str">
        <f>_xlfn.XLOOKUP(total_table[[#This Row],[Customer_ID]],Customer_table[Customer_ID],Customer_table[Country],FALSE)</f>
        <v>USA</v>
      </c>
      <c r="Q242" s="8" t="str">
        <f>_xlfn.XLOOKUP(total_table[[#This Row],[Product_ID]],Product_table[Product_ID],Product_table[Product_Name],FALSE)</f>
        <v>Laptop Cooling Pad</v>
      </c>
      <c r="R242" s="8" t="str">
        <f>_xlfn.XLOOKUP(total_table[[#This Row],[Product_ID]],Product_table[Product_ID],Product_table[Category],FALSE)</f>
        <v>Electronics</v>
      </c>
      <c r="S242" s="8" t="str">
        <f>_xlfn.XLOOKUP(total_table[[#This Row],[Product_ID]],Product_table[Product_ID],Product_table[Sub_Category],FALSE)</f>
        <v>Computer</v>
      </c>
      <c r="T242" s="8" t="str">
        <f>_xlfn.XLOOKUP(total_table[[#This Row],[Product_ID]],Product_table[Product_ID],Product_table[Brand],FALSE)</f>
        <v>Murray, Gould and Ware</v>
      </c>
      <c r="U242" s="8">
        <f>_xlfn.XLOOKUP(total_table[[#This Row],[Product_ID]],Product_table[Product_ID],Product_table[Cost],FALSE)</f>
        <v>86.42</v>
      </c>
      <c r="V242" s="11">
        <f>_xlfn.XLOOKUP(total_table[[#This Row],[Product_ID]],Product_table[Product_ID],Product_table[Stock],FALSE)</f>
        <v>222</v>
      </c>
      <c r="W242" s="8" t="str">
        <f>_xlfn.XLOOKUP(total_table[[#This Row],[Store_ID]],Store_table[Store_ID],Store_table[Store_Name],FALSE)</f>
        <v>Thomas, Bridges and Harris</v>
      </c>
      <c r="X242" s="8" t="str">
        <f>_xlfn.XLOOKUP(total_table[[#This Row],[Store_ID]],Store_table[Store_ID],Store_table[Region],FALSE)</f>
        <v>North</v>
      </c>
      <c r="Y242" s="8" t="str">
        <f>_xlfn.XLOOKUP(total_table[[#This Row],[Store_ID]],Store_table[Store_ID],Store_table[City],FALSE)</f>
        <v>Sabrinatown</v>
      </c>
      <c r="Z242" s="8" t="str">
        <f>_xlfn.XLOOKUP(total_table[[#This Row],[Store_ID]],Store_table[Store_ID],Store_table[Store_Type],FALSE)</f>
        <v>Online</v>
      </c>
    </row>
    <row r="243" spans="1:26" x14ac:dyDescent="0.35">
      <c r="A243" s="2" t="s">
        <v>2045</v>
      </c>
      <c r="B243" s="14">
        <v>45754</v>
      </c>
      <c r="C243" s="2" t="s">
        <v>1445</v>
      </c>
      <c r="D243" s="2" t="s">
        <v>1558</v>
      </c>
      <c r="E243" s="2" t="s">
        <v>1791</v>
      </c>
      <c r="F243" s="11">
        <v>1</v>
      </c>
      <c r="G243" s="8">
        <v>922.78</v>
      </c>
      <c r="H243" s="8">
        <v>0.28999999999999998</v>
      </c>
      <c r="I243" s="2" t="s">
        <v>1807</v>
      </c>
      <c r="J243" s="8">
        <v>922.49</v>
      </c>
      <c r="K243" s="8" t="str">
        <f>_xlfn.XLOOKUP(total_table[[#This Row],[Customer_ID]],Customer_table[Customer_ID],Customer_table[Name],FALSE)</f>
        <v>Elizabeth Foster</v>
      </c>
      <c r="L243" s="11">
        <f>_xlfn.XLOOKUP(total_table[[#This Row],[Customer_ID]],Customer_table[Customer_ID],Customer_table[Age],FALSE)</f>
        <v>33</v>
      </c>
      <c r="M243" s="8" t="str">
        <f>_xlfn.XLOOKUP(total_table[[#This Row],[Customer_ID]],Customer_table[Customer_ID],Customer_table[Gender],FALSE)</f>
        <v>Female</v>
      </c>
      <c r="N243" s="8" t="str">
        <f>_xlfn.XLOOKUP(total_table[[#This Row],[Customer_ID]],Customer_table[Customer_ID],Customer_table[City],FALSE)</f>
        <v>Anthonymouth</v>
      </c>
      <c r="O243" s="8" t="str">
        <f>_xlfn.XLOOKUP(total_table[[#This Row],[Customer_ID]],Customer_table[Customer_ID],Customer_table[State],FALSE)</f>
        <v>Oklahoma</v>
      </c>
      <c r="P243" s="8" t="str">
        <f>_xlfn.XLOOKUP(total_table[[#This Row],[Customer_ID]],Customer_table[Customer_ID],Customer_table[Country],FALSE)</f>
        <v>USA</v>
      </c>
      <c r="Q243" s="8" t="str">
        <f>_xlfn.XLOOKUP(total_table[[#This Row],[Product_ID]],Product_table[Product_ID],Product_table[Product_Name],FALSE)</f>
        <v>Beard Grooming Kit</v>
      </c>
      <c r="R243" s="8" t="str">
        <f>_xlfn.XLOOKUP(total_table[[#This Row],[Product_ID]],Product_table[Product_ID],Product_table[Category],FALSE)</f>
        <v>Beauty</v>
      </c>
      <c r="S243" s="8" t="str">
        <f>_xlfn.XLOOKUP(total_table[[#This Row],[Product_ID]],Product_table[Product_ID],Product_table[Sub_Category],FALSE)</f>
        <v>Grooming</v>
      </c>
      <c r="T243" s="8" t="str">
        <f>_xlfn.XLOOKUP(total_table[[#This Row],[Product_ID]],Product_table[Product_ID],Product_table[Brand],FALSE)</f>
        <v>Erickson-Green</v>
      </c>
      <c r="U243" s="8">
        <f>_xlfn.XLOOKUP(total_table[[#This Row],[Product_ID]],Product_table[Product_ID],Product_table[Cost],FALSE)</f>
        <v>337.42</v>
      </c>
      <c r="V243" s="11">
        <f>_xlfn.XLOOKUP(total_table[[#This Row],[Product_ID]],Product_table[Product_ID],Product_table[Stock],FALSE)</f>
        <v>256</v>
      </c>
      <c r="W243" s="8" t="str">
        <f>_xlfn.XLOOKUP(total_table[[#This Row],[Store_ID]],Store_table[Store_ID],Store_table[Store_Name],FALSE)</f>
        <v>Mann-Austin</v>
      </c>
      <c r="X243" s="8" t="str">
        <f>_xlfn.XLOOKUP(total_table[[#This Row],[Store_ID]],Store_table[Store_ID],Store_table[Region],FALSE)</f>
        <v>East</v>
      </c>
      <c r="Y243" s="8" t="str">
        <f>_xlfn.XLOOKUP(total_table[[#This Row],[Store_ID]],Store_table[Store_ID],Store_table[City],FALSE)</f>
        <v>Vasquezborough</v>
      </c>
      <c r="Z243" s="8" t="str">
        <f>_xlfn.XLOOKUP(total_table[[#This Row],[Store_ID]],Store_table[Store_ID],Store_table[Store_Type],FALSE)</f>
        <v>Online</v>
      </c>
    </row>
    <row r="244" spans="1:26" x14ac:dyDescent="0.35">
      <c r="A244" s="2" t="s">
        <v>2046</v>
      </c>
      <c r="B244" s="14">
        <v>45312</v>
      </c>
      <c r="C244" s="2" t="s">
        <v>1007</v>
      </c>
      <c r="D244" s="2" t="s">
        <v>1540</v>
      </c>
      <c r="E244" s="2" t="s">
        <v>1782</v>
      </c>
      <c r="F244" s="11">
        <v>1</v>
      </c>
      <c r="G244" s="8">
        <v>394.35</v>
      </c>
      <c r="H244" s="8">
        <v>0.09</v>
      </c>
      <c r="I244" s="2" t="s">
        <v>1804</v>
      </c>
      <c r="J244" s="8">
        <v>394.26000000000005</v>
      </c>
      <c r="K244" s="8" t="str">
        <f>_xlfn.XLOOKUP(total_table[[#This Row],[Customer_ID]],Customer_table[Customer_ID],Customer_table[Name],FALSE)</f>
        <v>Andrew Smith</v>
      </c>
      <c r="L244" s="11">
        <f>_xlfn.XLOOKUP(total_table[[#This Row],[Customer_ID]],Customer_table[Customer_ID],Customer_table[Age],FALSE)</f>
        <v>60</v>
      </c>
      <c r="M244" s="8" t="str">
        <f>_xlfn.XLOOKUP(total_table[[#This Row],[Customer_ID]],Customer_table[Customer_ID],Customer_table[Gender],FALSE)</f>
        <v>Male</v>
      </c>
      <c r="N244" s="8" t="str">
        <f>_xlfn.XLOOKUP(total_table[[#This Row],[Customer_ID]],Customer_table[Customer_ID],Customer_table[City],FALSE)</f>
        <v>East Matthew</v>
      </c>
      <c r="O244" s="8" t="str">
        <f>_xlfn.XLOOKUP(total_table[[#This Row],[Customer_ID]],Customer_table[Customer_ID],Customer_table[State],FALSE)</f>
        <v>Wisconsin</v>
      </c>
      <c r="P244" s="8" t="str">
        <f>_xlfn.XLOOKUP(total_table[[#This Row],[Customer_ID]],Customer_table[Customer_ID],Customer_table[Country],FALSE)</f>
        <v>USA</v>
      </c>
      <c r="Q244" s="8" t="str">
        <f>_xlfn.XLOOKUP(total_table[[#This Row],[Product_ID]],Product_table[Product_ID],Product_table[Product_Name],FALSE)</f>
        <v>Wireless Bluetooth Earbuds</v>
      </c>
      <c r="R244" s="8" t="str">
        <f>_xlfn.XLOOKUP(total_table[[#This Row],[Product_ID]],Product_table[Product_ID],Product_table[Category],FALSE)</f>
        <v>Electronics</v>
      </c>
      <c r="S244" s="8" t="str">
        <f>_xlfn.XLOOKUP(total_table[[#This Row],[Product_ID]],Product_table[Product_ID],Product_table[Sub_Category],FALSE)</f>
        <v>Audio</v>
      </c>
      <c r="T244" s="8" t="str">
        <f>_xlfn.XLOOKUP(total_table[[#This Row],[Product_ID]],Product_table[Product_ID],Product_table[Brand],FALSE)</f>
        <v>Perez-Johnston</v>
      </c>
      <c r="U244" s="8">
        <f>_xlfn.XLOOKUP(total_table[[#This Row],[Product_ID]],Product_table[Product_ID],Product_table[Cost],FALSE)</f>
        <v>439.07</v>
      </c>
      <c r="V244" s="11">
        <f>_xlfn.XLOOKUP(total_table[[#This Row],[Product_ID]],Product_table[Product_ID],Product_table[Stock],FALSE)</f>
        <v>142</v>
      </c>
      <c r="W244" s="8" t="str">
        <f>_xlfn.XLOOKUP(total_table[[#This Row],[Store_ID]],Store_table[Store_ID],Store_table[Store_Name],FALSE)</f>
        <v>Frederick-Wright</v>
      </c>
      <c r="X244" s="8" t="str">
        <f>_xlfn.XLOOKUP(total_table[[#This Row],[Store_ID]],Store_table[Store_ID],Store_table[Region],FALSE)</f>
        <v>West</v>
      </c>
      <c r="Y244" s="8" t="str">
        <f>_xlfn.XLOOKUP(total_table[[#This Row],[Store_ID]],Store_table[Store_ID],Store_table[City],FALSE)</f>
        <v>New Jimmymouth</v>
      </c>
      <c r="Z244" s="8" t="str">
        <f>_xlfn.XLOOKUP(total_table[[#This Row],[Store_ID]],Store_table[Store_ID],Store_table[Store_Type],FALSE)</f>
        <v>Flagship</v>
      </c>
    </row>
    <row r="245" spans="1:26" x14ac:dyDescent="0.35">
      <c r="A245" s="2" t="s">
        <v>2047</v>
      </c>
      <c r="B245" s="14">
        <v>45480</v>
      </c>
      <c r="C245" s="2" t="s">
        <v>1121</v>
      </c>
      <c r="D245" s="2" t="s">
        <v>1656</v>
      </c>
      <c r="E245" s="2" t="s">
        <v>1770</v>
      </c>
      <c r="F245" s="11">
        <v>2</v>
      </c>
      <c r="G245" s="8">
        <v>703.95</v>
      </c>
      <c r="H245" s="8">
        <v>0.03</v>
      </c>
      <c r="I245" s="2" t="s">
        <v>1802</v>
      </c>
      <c r="J245" s="8">
        <v>1407.8700000000001</v>
      </c>
      <c r="K245" s="8" t="str">
        <f>_xlfn.XLOOKUP(total_table[[#This Row],[Customer_ID]],Customer_table[Customer_ID],Customer_table[Name],FALSE)</f>
        <v>Chloe Aguilar</v>
      </c>
      <c r="L245" s="11">
        <f>_xlfn.XLOOKUP(total_table[[#This Row],[Customer_ID]],Customer_table[Customer_ID],Customer_table[Age],FALSE)</f>
        <v>58</v>
      </c>
      <c r="M245" s="8" t="str">
        <f>_xlfn.XLOOKUP(total_table[[#This Row],[Customer_ID]],Customer_table[Customer_ID],Customer_table[Gender],FALSE)</f>
        <v>Male</v>
      </c>
      <c r="N245" s="8" t="str">
        <f>_xlfn.XLOOKUP(total_table[[#This Row],[Customer_ID]],Customer_table[Customer_ID],Customer_table[City],FALSE)</f>
        <v>Lake Johnside</v>
      </c>
      <c r="O245" s="8" t="str">
        <f>_xlfn.XLOOKUP(total_table[[#This Row],[Customer_ID]],Customer_table[Customer_ID],Customer_table[State],FALSE)</f>
        <v>Arizona</v>
      </c>
      <c r="P245" s="8" t="str">
        <f>_xlfn.XLOOKUP(total_table[[#This Row],[Customer_ID]],Customer_table[Customer_ID],Customer_table[Country],FALSE)</f>
        <v>USA</v>
      </c>
      <c r="Q245" s="8" t="str">
        <f>_xlfn.XLOOKUP(total_table[[#This Row],[Product_ID]],Product_table[Product_ID],Product_table[Product_Name],FALSE)</f>
        <v>Adjustable Dumbbells 20kg</v>
      </c>
      <c r="R245" s="8" t="str">
        <f>_xlfn.XLOOKUP(total_table[[#This Row],[Product_ID]],Product_table[Product_ID],Product_table[Category],FALSE)</f>
        <v>Sports</v>
      </c>
      <c r="S245" s="8" t="str">
        <f>_xlfn.XLOOKUP(total_table[[#This Row],[Product_ID]],Product_table[Product_ID],Product_table[Sub_Category],FALSE)</f>
        <v>Fitness</v>
      </c>
      <c r="T245" s="8" t="str">
        <f>_xlfn.XLOOKUP(total_table[[#This Row],[Product_ID]],Product_table[Product_ID],Product_table[Brand],FALSE)</f>
        <v>Montgomery, Benton and Miller</v>
      </c>
      <c r="U245" s="8">
        <f>_xlfn.XLOOKUP(total_table[[#This Row],[Product_ID]],Product_table[Product_ID],Product_table[Cost],FALSE)</f>
        <v>240.63</v>
      </c>
      <c r="V245" s="11">
        <f>_xlfn.XLOOKUP(total_table[[#This Row],[Product_ID]],Product_table[Product_ID],Product_table[Stock],FALSE)</f>
        <v>423</v>
      </c>
      <c r="W245" s="8" t="str">
        <f>_xlfn.XLOOKUP(total_table[[#This Row],[Store_ID]],Store_table[Store_ID],Store_table[Store_Name],FALSE)</f>
        <v>Aguirre-Keller</v>
      </c>
      <c r="X245" s="8" t="str">
        <f>_xlfn.XLOOKUP(total_table[[#This Row],[Store_ID]],Store_table[Store_ID],Store_table[Region],FALSE)</f>
        <v>South</v>
      </c>
      <c r="Y245" s="8" t="str">
        <f>_xlfn.XLOOKUP(total_table[[#This Row],[Store_ID]],Store_table[Store_ID],Store_table[City],FALSE)</f>
        <v>Lake Michael</v>
      </c>
      <c r="Z245" s="8" t="str">
        <f>_xlfn.XLOOKUP(total_table[[#This Row],[Store_ID]],Store_table[Store_ID],Store_table[Store_Type],FALSE)</f>
        <v>Online</v>
      </c>
    </row>
    <row r="246" spans="1:26" x14ac:dyDescent="0.35">
      <c r="A246" s="2" t="s">
        <v>2048</v>
      </c>
      <c r="B246" s="14">
        <v>45780</v>
      </c>
      <c r="C246" s="2" t="s">
        <v>643</v>
      </c>
      <c r="D246" s="2" t="s">
        <v>1554</v>
      </c>
      <c r="E246" s="2" t="s">
        <v>1730</v>
      </c>
      <c r="F246" s="11">
        <v>4</v>
      </c>
      <c r="G246" s="8">
        <v>452.67</v>
      </c>
      <c r="H246" s="8">
        <v>0.28000000000000003</v>
      </c>
      <c r="I246" s="2" t="s">
        <v>1804</v>
      </c>
      <c r="J246" s="8">
        <v>1810.4</v>
      </c>
      <c r="K246" s="8" t="str">
        <f>_xlfn.XLOOKUP(total_table[[#This Row],[Customer_ID]],Customer_table[Customer_ID],Customer_table[Name],FALSE)</f>
        <v>Anna Perez</v>
      </c>
      <c r="L246" s="11">
        <f>_xlfn.XLOOKUP(total_table[[#This Row],[Customer_ID]],Customer_table[Customer_ID],Customer_table[Age],FALSE)</f>
        <v>30</v>
      </c>
      <c r="M246" s="8" t="str">
        <f>_xlfn.XLOOKUP(total_table[[#This Row],[Customer_ID]],Customer_table[Customer_ID],Customer_table[Gender],FALSE)</f>
        <v>Male</v>
      </c>
      <c r="N246" s="8" t="str">
        <f>_xlfn.XLOOKUP(total_table[[#This Row],[Customer_ID]],Customer_table[Customer_ID],Customer_table[City],FALSE)</f>
        <v>South Jerry</v>
      </c>
      <c r="O246" s="8" t="str">
        <f>_xlfn.XLOOKUP(total_table[[#This Row],[Customer_ID]],Customer_table[Customer_ID],Customer_table[State],FALSE)</f>
        <v>Maine</v>
      </c>
      <c r="P246" s="8" t="str">
        <f>_xlfn.XLOOKUP(total_table[[#This Row],[Customer_ID]],Customer_table[Customer_ID],Customer_table[Country],FALSE)</f>
        <v>USA</v>
      </c>
      <c r="Q246" s="8" t="str">
        <f>_xlfn.XLOOKUP(total_table[[#This Row],[Product_ID]],Product_table[Product_ID],Product_table[Product_Name],FALSE)</f>
        <v>Decorative Wall Mirror</v>
      </c>
      <c r="R246" s="8" t="str">
        <f>_xlfn.XLOOKUP(total_table[[#This Row],[Product_ID]],Product_table[Product_ID],Product_table[Category],FALSE)</f>
        <v>Home</v>
      </c>
      <c r="S246" s="8" t="str">
        <f>_xlfn.XLOOKUP(total_table[[#This Row],[Product_ID]],Product_table[Product_ID],Product_table[Sub_Category],FALSE)</f>
        <v>Decor</v>
      </c>
      <c r="T246" s="8" t="str">
        <f>_xlfn.XLOOKUP(total_table[[#This Row],[Product_ID]],Product_table[Product_ID],Product_table[Brand],FALSE)</f>
        <v>Luna, Anderson and Bowman</v>
      </c>
      <c r="U246" s="8">
        <f>_xlfn.XLOOKUP(total_table[[#This Row],[Product_ID]],Product_table[Product_ID],Product_table[Cost],FALSE)</f>
        <v>48.01</v>
      </c>
      <c r="V246" s="11">
        <f>_xlfn.XLOOKUP(total_table[[#This Row],[Product_ID]],Product_table[Product_ID],Product_table[Stock],FALSE)</f>
        <v>439</v>
      </c>
      <c r="W246" s="8" t="str">
        <f>_xlfn.XLOOKUP(total_table[[#This Row],[Store_ID]],Store_table[Store_ID],Store_table[Store_Name],FALSE)</f>
        <v>Rivera-Warner</v>
      </c>
      <c r="X246" s="8" t="str">
        <f>_xlfn.XLOOKUP(total_table[[#This Row],[Store_ID]],Store_table[Store_ID],Store_table[Region],FALSE)</f>
        <v>East</v>
      </c>
      <c r="Y246" s="8" t="str">
        <f>_xlfn.XLOOKUP(total_table[[#This Row],[Store_ID]],Store_table[Store_ID],Store_table[City],FALSE)</f>
        <v>Washingtonfurt</v>
      </c>
      <c r="Z246" s="8" t="str">
        <f>_xlfn.XLOOKUP(total_table[[#This Row],[Store_ID]],Store_table[Store_ID],Store_table[Store_Type],FALSE)</f>
        <v>Flagship</v>
      </c>
    </row>
    <row r="247" spans="1:26" x14ac:dyDescent="0.35">
      <c r="A247" s="2" t="s">
        <v>2049</v>
      </c>
      <c r="B247" s="14">
        <v>45349</v>
      </c>
      <c r="C247" s="2" t="s">
        <v>1407</v>
      </c>
      <c r="D247" s="2" t="s">
        <v>1540</v>
      </c>
      <c r="E247" s="2" t="s">
        <v>1757</v>
      </c>
      <c r="F247" s="11">
        <v>2</v>
      </c>
      <c r="G247" s="8">
        <v>377.3</v>
      </c>
      <c r="H247" s="8">
        <v>0.15</v>
      </c>
      <c r="I247" s="2" t="s">
        <v>1804</v>
      </c>
      <c r="J247" s="8">
        <v>754.45</v>
      </c>
      <c r="K247" s="8" t="str">
        <f>_xlfn.XLOOKUP(total_table[[#This Row],[Customer_ID]],Customer_table[Customer_ID],Customer_table[Name],FALSE)</f>
        <v>Samantha Lee</v>
      </c>
      <c r="L247" s="11">
        <f>_xlfn.XLOOKUP(total_table[[#This Row],[Customer_ID]],Customer_table[Customer_ID],Customer_table[Age],FALSE)</f>
        <v>36</v>
      </c>
      <c r="M247" s="8" t="str">
        <f>_xlfn.XLOOKUP(total_table[[#This Row],[Customer_ID]],Customer_table[Customer_ID],Customer_table[Gender],FALSE)</f>
        <v>Female</v>
      </c>
      <c r="N247" s="8" t="str">
        <f>_xlfn.XLOOKUP(total_table[[#This Row],[Customer_ID]],Customer_table[Customer_ID],Customer_table[City],FALSE)</f>
        <v>Port Anthony</v>
      </c>
      <c r="O247" s="8" t="str">
        <f>_xlfn.XLOOKUP(total_table[[#This Row],[Customer_ID]],Customer_table[Customer_ID],Customer_table[State],FALSE)</f>
        <v>Connecticut</v>
      </c>
      <c r="P247" s="8" t="str">
        <f>_xlfn.XLOOKUP(total_table[[#This Row],[Customer_ID]],Customer_table[Customer_ID],Customer_table[Country],FALSE)</f>
        <v>USA</v>
      </c>
      <c r="Q247" s="8" t="str">
        <f>_xlfn.XLOOKUP(total_table[[#This Row],[Product_ID]],Product_table[Product_ID],Product_table[Product_Name],FALSE)</f>
        <v>Wireless Bluetooth Earbuds</v>
      </c>
      <c r="R247" s="8" t="str">
        <f>_xlfn.XLOOKUP(total_table[[#This Row],[Product_ID]],Product_table[Product_ID],Product_table[Category],FALSE)</f>
        <v>Electronics</v>
      </c>
      <c r="S247" s="8" t="str">
        <f>_xlfn.XLOOKUP(total_table[[#This Row],[Product_ID]],Product_table[Product_ID],Product_table[Sub_Category],FALSE)</f>
        <v>Audio</v>
      </c>
      <c r="T247" s="8" t="str">
        <f>_xlfn.XLOOKUP(total_table[[#This Row],[Product_ID]],Product_table[Product_ID],Product_table[Brand],FALSE)</f>
        <v>Perez-Johnston</v>
      </c>
      <c r="U247" s="8">
        <f>_xlfn.XLOOKUP(total_table[[#This Row],[Product_ID]],Product_table[Product_ID],Product_table[Cost],FALSE)</f>
        <v>439.07</v>
      </c>
      <c r="V247" s="11">
        <f>_xlfn.XLOOKUP(total_table[[#This Row],[Product_ID]],Product_table[Product_ID],Product_table[Stock],FALSE)</f>
        <v>142</v>
      </c>
      <c r="W247" s="8" t="str">
        <f>_xlfn.XLOOKUP(total_table[[#This Row],[Store_ID]],Store_table[Store_ID],Store_table[Store_Name],FALSE)</f>
        <v>Martinez-Mullins</v>
      </c>
      <c r="X247" s="8" t="str">
        <f>_xlfn.XLOOKUP(total_table[[#This Row],[Store_ID]],Store_table[Store_ID],Store_table[Region],FALSE)</f>
        <v>South</v>
      </c>
      <c r="Y247" s="8" t="str">
        <f>_xlfn.XLOOKUP(total_table[[#This Row],[Store_ID]],Store_table[Store_ID],Store_table[City],FALSE)</f>
        <v>Williamsfurt</v>
      </c>
      <c r="Z247" s="8" t="str">
        <f>_xlfn.XLOOKUP(total_table[[#This Row],[Store_ID]],Store_table[Store_ID],Store_table[Store_Type],FALSE)</f>
        <v>Online</v>
      </c>
    </row>
    <row r="248" spans="1:26" x14ac:dyDescent="0.35">
      <c r="A248" s="2" t="s">
        <v>2050</v>
      </c>
      <c r="B248" s="14">
        <v>45846</v>
      </c>
      <c r="C248" s="2" t="s">
        <v>1064</v>
      </c>
      <c r="D248" s="2" t="s">
        <v>1674</v>
      </c>
      <c r="E248" s="2" t="s">
        <v>1757</v>
      </c>
      <c r="F248" s="11">
        <v>2</v>
      </c>
      <c r="G248" s="8">
        <v>130.47999999999999</v>
      </c>
      <c r="H248" s="8">
        <v>0.23</v>
      </c>
      <c r="I248" s="2" t="s">
        <v>1804</v>
      </c>
      <c r="J248" s="8">
        <v>260.72999999999996</v>
      </c>
      <c r="K248" s="8" t="str">
        <f>_xlfn.XLOOKUP(total_table[[#This Row],[Customer_ID]],Customer_table[Customer_ID],Customer_table[Name],FALSE)</f>
        <v>Evelyn Brown</v>
      </c>
      <c r="L248" s="11">
        <f>_xlfn.XLOOKUP(total_table[[#This Row],[Customer_ID]],Customer_table[Customer_ID],Customer_table[Age],FALSE)</f>
        <v>39</v>
      </c>
      <c r="M248" s="8" t="str">
        <f>_xlfn.XLOOKUP(total_table[[#This Row],[Customer_ID]],Customer_table[Customer_ID],Customer_table[Gender],FALSE)</f>
        <v>Male</v>
      </c>
      <c r="N248" s="8" t="str">
        <f>_xlfn.XLOOKUP(total_table[[#This Row],[Customer_ID]],Customer_table[Customer_ID],Customer_table[City],FALSE)</f>
        <v>West Victoriaborough</v>
      </c>
      <c r="O248" s="8" t="str">
        <f>_xlfn.XLOOKUP(total_table[[#This Row],[Customer_ID]],Customer_table[Customer_ID],Customer_table[State],FALSE)</f>
        <v>New Mexico</v>
      </c>
      <c r="P248" s="8" t="str">
        <f>_xlfn.XLOOKUP(total_table[[#This Row],[Customer_ID]],Customer_table[Customer_ID],Customer_table[Country],FALSE)</f>
        <v>USA</v>
      </c>
      <c r="Q248" s="8" t="str">
        <f>_xlfn.XLOOKUP(total_table[[#This Row],[Product_ID]],Product_table[Product_ID],Product_table[Product_Name],FALSE)</f>
        <v>Bluetooth Car Audio System</v>
      </c>
      <c r="R248" s="8" t="str">
        <f>_xlfn.XLOOKUP(total_table[[#This Row],[Product_ID]],Product_table[Product_ID],Product_table[Category],FALSE)</f>
        <v>Electronics</v>
      </c>
      <c r="S248" s="8" t="str">
        <f>_xlfn.XLOOKUP(total_table[[#This Row],[Product_ID]],Product_table[Product_ID],Product_table[Sub_Category],FALSE)</f>
        <v>Audio</v>
      </c>
      <c r="T248" s="8" t="str">
        <f>_xlfn.XLOOKUP(total_table[[#This Row],[Product_ID]],Product_table[Product_ID],Product_table[Brand],FALSE)</f>
        <v>Bruce-Bowen</v>
      </c>
      <c r="U248" s="8">
        <f>_xlfn.XLOOKUP(total_table[[#This Row],[Product_ID]],Product_table[Product_ID],Product_table[Cost],FALSE)</f>
        <v>403.71</v>
      </c>
      <c r="V248" s="11">
        <f>_xlfn.XLOOKUP(total_table[[#This Row],[Product_ID]],Product_table[Product_ID],Product_table[Stock],FALSE)</f>
        <v>159</v>
      </c>
      <c r="W248" s="8" t="str">
        <f>_xlfn.XLOOKUP(total_table[[#This Row],[Store_ID]],Store_table[Store_ID],Store_table[Store_Name],FALSE)</f>
        <v>Martinez-Mullins</v>
      </c>
      <c r="X248" s="8" t="str">
        <f>_xlfn.XLOOKUP(total_table[[#This Row],[Store_ID]],Store_table[Store_ID],Store_table[Region],FALSE)</f>
        <v>South</v>
      </c>
      <c r="Y248" s="8" t="str">
        <f>_xlfn.XLOOKUP(total_table[[#This Row],[Store_ID]],Store_table[Store_ID],Store_table[City],FALSE)</f>
        <v>Williamsfurt</v>
      </c>
      <c r="Z248" s="8" t="str">
        <f>_xlfn.XLOOKUP(total_table[[#This Row],[Store_ID]],Store_table[Store_ID],Store_table[Store_Type],FALSE)</f>
        <v>Online</v>
      </c>
    </row>
    <row r="249" spans="1:26" x14ac:dyDescent="0.35">
      <c r="A249" s="2" t="s">
        <v>2051</v>
      </c>
      <c r="B249" s="14">
        <v>45729</v>
      </c>
      <c r="C249" s="2" t="s">
        <v>1328</v>
      </c>
      <c r="D249" s="2" t="s">
        <v>1714</v>
      </c>
      <c r="E249" s="2" t="s">
        <v>1772</v>
      </c>
      <c r="F249" s="11">
        <v>1</v>
      </c>
      <c r="G249" s="8">
        <v>809.45</v>
      </c>
      <c r="H249" s="8">
        <v>0.09</v>
      </c>
      <c r="I249" s="2" t="s">
        <v>1807</v>
      </c>
      <c r="J249" s="8">
        <v>809.36</v>
      </c>
      <c r="K249" s="8" t="str">
        <f>_xlfn.XLOOKUP(total_table[[#This Row],[Customer_ID]],Customer_table[Customer_ID],Customer_table[Name],FALSE)</f>
        <v>Lindsay Beasley</v>
      </c>
      <c r="L249" s="11">
        <f>_xlfn.XLOOKUP(total_table[[#This Row],[Customer_ID]],Customer_table[Customer_ID],Customer_table[Age],FALSE)</f>
        <v>37</v>
      </c>
      <c r="M249" s="8" t="str">
        <f>_xlfn.XLOOKUP(total_table[[#This Row],[Customer_ID]],Customer_table[Customer_ID],Customer_table[Gender],FALSE)</f>
        <v>Female</v>
      </c>
      <c r="N249" s="8" t="str">
        <f>_xlfn.XLOOKUP(total_table[[#This Row],[Customer_ID]],Customer_table[Customer_ID],Customer_table[City],FALSE)</f>
        <v>Wesleyhaven</v>
      </c>
      <c r="O249" s="8" t="str">
        <f>_xlfn.XLOOKUP(total_table[[#This Row],[Customer_ID]],Customer_table[Customer_ID],Customer_table[State],FALSE)</f>
        <v>Idaho</v>
      </c>
      <c r="P249" s="8" t="str">
        <f>_xlfn.XLOOKUP(total_table[[#This Row],[Customer_ID]],Customer_table[Customer_ID],Customer_table[Country],FALSE)</f>
        <v>USA</v>
      </c>
      <c r="Q249" s="8" t="str">
        <f>_xlfn.XLOOKUP(total_table[[#This Row],[Product_ID]],Product_table[Product_ID],Product_table[Product_Name],FALSE)</f>
        <v>Vitamin E Body Lotion</v>
      </c>
      <c r="R249" s="8" t="str">
        <f>_xlfn.XLOOKUP(total_table[[#This Row],[Product_ID]],Product_table[Product_ID],Product_table[Category],FALSE)</f>
        <v>Beauty</v>
      </c>
      <c r="S249" s="8" t="str">
        <f>_xlfn.XLOOKUP(total_table[[#This Row],[Product_ID]],Product_table[Product_ID],Product_table[Sub_Category],FALSE)</f>
        <v>Skincare</v>
      </c>
      <c r="T249" s="8" t="str">
        <f>_xlfn.XLOOKUP(total_table[[#This Row],[Product_ID]],Product_table[Product_ID],Product_table[Brand],FALSE)</f>
        <v>Hoffman-Williams</v>
      </c>
      <c r="U249" s="8">
        <f>_xlfn.XLOOKUP(total_table[[#This Row],[Product_ID]],Product_table[Product_ID],Product_table[Cost],FALSE)</f>
        <v>358.47</v>
      </c>
      <c r="V249" s="11">
        <f>_xlfn.XLOOKUP(total_table[[#This Row],[Product_ID]],Product_table[Product_ID],Product_table[Stock],FALSE)</f>
        <v>213</v>
      </c>
      <c r="W249" s="8" t="str">
        <f>_xlfn.XLOOKUP(total_table[[#This Row],[Store_ID]],Store_table[Store_ID],Store_table[Store_Name],FALSE)</f>
        <v>Thomas, Bridges and Harris</v>
      </c>
      <c r="X249" s="8" t="str">
        <f>_xlfn.XLOOKUP(total_table[[#This Row],[Store_ID]],Store_table[Store_ID],Store_table[Region],FALSE)</f>
        <v>North</v>
      </c>
      <c r="Y249" s="8" t="str">
        <f>_xlfn.XLOOKUP(total_table[[#This Row],[Store_ID]],Store_table[Store_ID],Store_table[City],FALSE)</f>
        <v>Sabrinatown</v>
      </c>
      <c r="Z249" s="8" t="str">
        <f>_xlfn.XLOOKUP(total_table[[#This Row],[Store_ID]],Store_table[Store_ID],Store_table[Store_Type],FALSE)</f>
        <v>Online</v>
      </c>
    </row>
    <row r="250" spans="1:26" x14ac:dyDescent="0.35">
      <c r="A250" s="2" t="s">
        <v>2052</v>
      </c>
      <c r="B250" s="14">
        <v>45768</v>
      </c>
      <c r="C250" s="2" t="s">
        <v>293</v>
      </c>
      <c r="D250" s="2" t="s">
        <v>1616</v>
      </c>
      <c r="E250" s="2" t="s">
        <v>1764</v>
      </c>
      <c r="F250" s="11">
        <v>3</v>
      </c>
      <c r="G250" s="8">
        <v>499.12</v>
      </c>
      <c r="H250" s="8">
        <v>0.05</v>
      </c>
      <c r="I250" s="2" t="s">
        <v>1804</v>
      </c>
      <c r="J250" s="8">
        <v>1497.3100000000002</v>
      </c>
      <c r="K250" s="8" t="str">
        <f>_xlfn.XLOOKUP(total_table[[#This Row],[Customer_ID]],Customer_table[Customer_ID],Customer_table[Name],FALSE)</f>
        <v>Thomas Robinson</v>
      </c>
      <c r="L250" s="11">
        <f>_xlfn.XLOOKUP(total_table[[#This Row],[Customer_ID]],Customer_table[Customer_ID],Customer_table[Age],FALSE)</f>
        <v>48</v>
      </c>
      <c r="M250" s="8" t="str">
        <f>_xlfn.XLOOKUP(total_table[[#This Row],[Customer_ID]],Customer_table[Customer_ID],Customer_table[Gender],FALSE)</f>
        <v>Female</v>
      </c>
      <c r="N250" s="8" t="str">
        <f>_xlfn.XLOOKUP(total_table[[#This Row],[Customer_ID]],Customer_table[Customer_ID],Customer_table[City],FALSE)</f>
        <v>Nicholastown</v>
      </c>
      <c r="O250" s="8" t="str">
        <f>_xlfn.XLOOKUP(total_table[[#This Row],[Customer_ID]],Customer_table[Customer_ID],Customer_table[State],FALSE)</f>
        <v>Georgia</v>
      </c>
      <c r="P250" s="8" t="str">
        <f>_xlfn.XLOOKUP(total_table[[#This Row],[Customer_ID]],Customer_table[Customer_ID],Customer_table[Country],FALSE)</f>
        <v>USA</v>
      </c>
      <c r="Q250" s="8" t="str">
        <f>_xlfn.XLOOKUP(total_table[[#This Row],[Product_ID]],Product_table[Product_ID],Product_table[Product_Name],FALSE)</f>
        <v>High-Grip Football</v>
      </c>
      <c r="R250" s="8" t="str">
        <f>_xlfn.XLOOKUP(total_table[[#This Row],[Product_ID]],Product_table[Product_ID],Product_table[Category],FALSE)</f>
        <v>Sports</v>
      </c>
      <c r="S250" s="8" t="str">
        <f>_xlfn.XLOOKUP(total_table[[#This Row],[Product_ID]],Product_table[Product_ID],Product_table[Sub_Category],FALSE)</f>
        <v>Team Sports</v>
      </c>
      <c r="T250" s="8" t="str">
        <f>_xlfn.XLOOKUP(total_table[[#This Row],[Product_ID]],Product_table[Product_ID],Product_table[Brand],FALSE)</f>
        <v>Bridges, Banks and Cummings</v>
      </c>
      <c r="U250" s="8">
        <f>_xlfn.XLOOKUP(total_table[[#This Row],[Product_ID]],Product_table[Product_ID],Product_table[Cost],FALSE)</f>
        <v>318.91000000000003</v>
      </c>
      <c r="V250" s="11">
        <f>_xlfn.XLOOKUP(total_table[[#This Row],[Product_ID]],Product_table[Product_ID],Product_table[Stock],FALSE)</f>
        <v>114</v>
      </c>
      <c r="W250" s="8" t="str">
        <f>_xlfn.XLOOKUP(total_table[[#This Row],[Store_ID]],Store_table[Store_ID],Store_table[Store_Name],FALSE)</f>
        <v>Moore, Padilla and Butler</v>
      </c>
      <c r="X250" s="8" t="str">
        <f>_xlfn.XLOOKUP(total_table[[#This Row],[Store_ID]],Store_table[Store_ID],Store_table[Region],FALSE)</f>
        <v>South</v>
      </c>
      <c r="Y250" s="8" t="str">
        <f>_xlfn.XLOOKUP(total_table[[#This Row],[Store_ID]],Store_table[Store_ID],Store_table[City],FALSE)</f>
        <v>East Johnstad</v>
      </c>
      <c r="Z250" s="8" t="str">
        <f>_xlfn.XLOOKUP(total_table[[#This Row],[Store_ID]],Store_table[Store_ID],Store_table[Store_Type],FALSE)</f>
        <v>Flagship</v>
      </c>
    </row>
    <row r="251" spans="1:26" x14ac:dyDescent="0.35">
      <c r="A251" s="2" t="s">
        <v>2053</v>
      </c>
      <c r="B251" s="14">
        <v>45606</v>
      </c>
      <c r="C251" s="2" t="s">
        <v>95</v>
      </c>
      <c r="D251" s="2" t="s">
        <v>1662</v>
      </c>
      <c r="E251" s="2" t="s">
        <v>1744</v>
      </c>
      <c r="F251" s="11">
        <v>2</v>
      </c>
      <c r="G251" s="8">
        <v>894.58</v>
      </c>
      <c r="H251" s="8">
        <v>0.25</v>
      </c>
      <c r="I251" s="2" t="s">
        <v>1802</v>
      </c>
      <c r="J251" s="8">
        <v>1788.91</v>
      </c>
      <c r="K251" s="8" t="str">
        <f>_xlfn.XLOOKUP(total_table[[#This Row],[Customer_ID]],Customer_table[Customer_ID],Customer_table[Name],FALSE)</f>
        <v>Jonathan Steele</v>
      </c>
      <c r="L251" s="11">
        <f>_xlfn.XLOOKUP(total_table[[#This Row],[Customer_ID]],Customer_table[Customer_ID],Customer_table[Age],FALSE)</f>
        <v>52</v>
      </c>
      <c r="M251" s="8" t="str">
        <f>_xlfn.XLOOKUP(total_table[[#This Row],[Customer_ID]],Customer_table[Customer_ID],Customer_table[Gender],FALSE)</f>
        <v>Female</v>
      </c>
      <c r="N251" s="8" t="str">
        <f>_xlfn.XLOOKUP(total_table[[#This Row],[Customer_ID]],Customer_table[Customer_ID],Customer_table[City],FALSE)</f>
        <v>Molinabury</v>
      </c>
      <c r="O251" s="8" t="str">
        <f>_xlfn.XLOOKUP(total_table[[#This Row],[Customer_ID]],Customer_table[Customer_ID],Customer_table[State],FALSE)</f>
        <v>Oregon</v>
      </c>
      <c r="P251" s="8" t="str">
        <f>_xlfn.XLOOKUP(total_table[[#This Row],[Customer_ID]],Customer_table[Customer_ID],Customer_table[Country],FALSE)</f>
        <v>USA</v>
      </c>
      <c r="Q251" s="8" t="str">
        <f>_xlfn.XLOOKUP(total_table[[#This Row],[Product_ID]],Product_table[Product_ID],Product_table[Product_Name],FALSE)</f>
        <v>Wooden Nightstand</v>
      </c>
      <c r="R251" s="8" t="str">
        <f>_xlfn.XLOOKUP(total_table[[#This Row],[Product_ID]],Product_table[Product_ID],Product_table[Category],FALSE)</f>
        <v>Home</v>
      </c>
      <c r="S251" s="8" t="str">
        <f>_xlfn.XLOOKUP(total_table[[#This Row],[Product_ID]],Product_table[Product_ID],Product_table[Sub_Category],FALSE)</f>
        <v>Furniture</v>
      </c>
      <c r="T251" s="8" t="str">
        <f>_xlfn.XLOOKUP(total_table[[#This Row],[Product_ID]],Product_table[Product_ID],Product_table[Brand],FALSE)</f>
        <v>Wolfe, Ross and Hester</v>
      </c>
      <c r="U251" s="8">
        <f>_xlfn.XLOOKUP(total_table[[#This Row],[Product_ID]],Product_table[Product_ID],Product_table[Cost],FALSE)</f>
        <v>243.7</v>
      </c>
      <c r="V251" s="11">
        <f>_xlfn.XLOOKUP(total_table[[#This Row],[Product_ID]],Product_table[Product_ID],Product_table[Stock],FALSE)</f>
        <v>130</v>
      </c>
      <c r="W251" s="8" t="str">
        <f>_xlfn.XLOOKUP(total_table[[#This Row],[Store_ID]],Store_table[Store_ID],Store_table[Store_Name],FALSE)</f>
        <v>Johnson-Wright</v>
      </c>
      <c r="X251" s="8" t="str">
        <f>_xlfn.XLOOKUP(total_table[[#This Row],[Store_ID]],Store_table[Store_ID],Store_table[Region],FALSE)</f>
        <v>North</v>
      </c>
      <c r="Y251" s="8" t="str">
        <f>_xlfn.XLOOKUP(total_table[[#This Row],[Store_ID]],Store_table[Store_ID],Store_table[City],FALSE)</f>
        <v>Hoodberg</v>
      </c>
      <c r="Z251" s="8" t="str">
        <f>_xlfn.XLOOKUP(total_table[[#This Row],[Store_ID]],Store_table[Store_ID],Store_table[Store_Type],FALSE)</f>
        <v>Outlet</v>
      </c>
    </row>
    <row r="252" spans="1:26" x14ac:dyDescent="0.35">
      <c r="A252" s="2" t="s">
        <v>2054</v>
      </c>
      <c r="B252" s="14">
        <v>45513</v>
      </c>
      <c r="C252" s="2" t="s">
        <v>439</v>
      </c>
      <c r="D252" s="2" t="s">
        <v>1676</v>
      </c>
      <c r="E252" s="2" t="s">
        <v>1764</v>
      </c>
      <c r="F252" s="11">
        <v>4</v>
      </c>
      <c r="G252" s="8">
        <v>578.39</v>
      </c>
      <c r="H252" s="8">
        <v>0.01</v>
      </c>
      <c r="I252" s="2" t="s">
        <v>1802</v>
      </c>
      <c r="J252" s="8">
        <v>2313.5499999999997</v>
      </c>
      <c r="K252" s="8" t="str">
        <f>_xlfn.XLOOKUP(total_table[[#This Row],[Customer_ID]],Customer_table[Customer_ID],Customer_table[Name],FALSE)</f>
        <v>Joseph Richards</v>
      </c>
      <c r="L252" s="11">
        <f>_xlfn.XLOOKUP(total_table[[#This Row],[Customer_ID]],Customer_table[Customer_ID],Customer_table[Age],FALSE)</f>
        <v>34</v>
      </c>
      <c r="M252" s="8" t="str">
        <f>_xlfn.XLOOKUP(total_table[[#This Row],[Customer_ID]],Customer_table[Customer_ID],Customer_table[Gender],FALSE)</f>
        <v>Female</v>
      </c>
      <c r="N252" s="8" t="str">
        <f>_xlfn.XLOOKUP(total_table[[#This Row],[Customer_ID]],Customer_table[Customer_ID],Customer_table[City],FALSE)</f>
        <v>Wigginsville</v>
      </c>
      <c r="O252" s="8" t="str">
        <f>_xlfn.XLOOKUP(total_table[[#This Row],[Customer_ID]],Customer_table[Customer_ID],Customer_table[State],FALSE)</f>
        <v>Alabama</v>
      </c>
      <c r="P252" s="8" t="str">
        <f>_xlfn.XLOOKUP(total_table[[#This Row],[Customer_ID]],Customer_table[Customer_ID],Customer_table[Country],FALSE)</f>
        <v>USA</v>
      </c>
      <c r="Q252" s="8" t="str">
        <f>_xlfn.XLOOKUP(total_table[[#This Row],[Product_ID]],Product_table[Product_ID],Product_table[Product_Name],FALSE)</f>
        <v>Women's Ankle Boots</v>
      </c>
      <c r="R252" s="8" t="str">
        <f>_xlfn.XLOOKUP(total_table[[#This Row],[Product_ID]],Product_table[Product_ID],Product_table[Category],FALSE)</f>
        <v>Clothing</v>
      </c>
      <c r="S252" s="8" t="str">
        <f>_xlfn.XLOOKUP(total_table[[#This Row],[Product_ID]],Product_table[Product_ID],Product_table[Sub_Category],FALSE)</f>
        <v>Footwear</v>
      </c>
      <c r="T252" s="8" t="str">
        <f>_xlfn.XLOOKUP(total_table[[#This Row],[Product_ID]],Product_table[Product_ID],Product_table[Brand],FALSE)</f>
        <v>Poole PLC</v>
      </c>
      <c r="U252" s="8">
        <f>_xlfn.XLOOKUP(total_table[[#This Row],[Product_ID]],Product_table[Product_ID],Product_table[Cost],FALSE)</f>
        <v>158.13999999999999</v>
      </c>
      <c r="V252" s="11">
        <f>_xlfn.XLOOKUP(total_table[[#This Row],[Product_ID]],Product_table[Product_ID],Product_table[Stock],FALSE)</f>
        <v>82</v>
      </c>
      <c r="W252" s="8" t="str">
        <f>_xlfn.XLOOKUP(total_table[[#This Row],[Store_ID]],Store_table[Store_ID],Store_table[Store_Name],FALSE)</f>
        <v>Moore, Padilla and Butler</v>
      </c>
      <c r="X252" s="8" t="str">
        <f>_xlfn.XLOOKUP(total_table[[#This Row],[Store_ID]],Store_table[Store_ID],Store_table[Region],FALSE)</f>
        <v>South</v>
      </c>
      <c r="Y252" s="8" t="str">
        <f>_xlfn.XLOOKUP(total_table[[#This Row],[Store_ID]],Store_table[Store_ID],Store_table[City],FALSE)</f>
        <v>East Johnstad</v>
      </c>
      <c r="Z252" s="8" t="str">
        <f>_xlfn.XLOOKUP(total_table[[#This Row],[Store_ID]],Store_table[Store_ID],Store_table[Store_Type],FALSE)</f>
        <v>Flagship</v>
      </c>
    </row>
    <row r="253" spans="1:26" x14ac:dyDescent="0.35">
      <c r="A253" s="2" t="s">
        <v>2055</v>
      </c>
      <c r="B253" s="14">
        <v>45356</v>
      </c>
      <c r="C253" s="2" t="s">
        <v>1470</v>
      </c>
      <c r="D253" s="2" t="s">
        <v>1608</v>
      </c>
      <c r="E253" s="2" t="s">
        <v>1785</v>
      </c>
      <c r="F253" s="11">
        <v>4</v>
      </c>
      <c r="G253" s="8">
        <v>982.45</v>
      </c>
      <c r="H253" s="8">
        <v>0.2</v>
      </c>
      <c r="I253" s="2" t="s">
        <v>1804</v>
      </c>
      <c r="J253" s="8">
        <v>3929.6000000000004</v>
      </c>
      <c r="K253" s="8" t="str">
        <f>_xlfn.XLOOKUP(total_table[[#This Row],[Customer_ID]],Customer_table[Customer_ID],Customer_table[Name],FALSE)</f>
        <v>Sara Ingram</v>
      </c>
      <c r="L253" s="11">
        <f>_xlfn.XLOOKUP(total_table[[#This Row],[Customer_ID]],Customer_table[Customer_ID],Customer_table[Age],FALSE)</f>
        <v>46</v>
      </c>
      <c r="M253" s="8" t="str">
        <f>_xlfn.XLOOKUP(total_table[[#This Row],[Customer_ID]],Customer_table[Customer_ID],Customer_table[Gender],FALSE)</f>
        <v>Female</v>
      </c>
      <c r="N253" s="8" t="str">
        <f>_xlfn.XLOOKUP(total_table[[#This Row],[Customer_ID]],Customer_table[Customer_ID],Customer_table[City],FALSE)</f>
        <v>East Dillonview</v>
      </c>
      <c r="O253" s="8" t="str">
        <f>_xlfn.XLOOKUP(total_table[[#This Row],[Customer_ID]],Customer_table[Customer_ID],Customer_table[State],FALSE)</f>
        <v>Virginia</v>
      </c>
      <c r="P253" s="8" t="str">
        <f>_xlfn.XLOOKUP(total_table[[#This Row],[Customer_ID]],Customer_table[Customer_ID],Customer_table[Country],FALSE)</f>
        <v>USA</v>
      </c>
      <c r="Q253" s="8" t="str">
        <f>_xlfn.XLOOKUP(total_table[[#This Row],[Product_ID]],Product_table[Product_ID],Product_table[Product_Name],FALSE)</f>
        <v>Yoga Exercise Mat</v>
      </c>
      <c r="R253" s="8" t="str">
        <f>_xlfn.XLOOKUP(total_table[[#This Row],[Product_ID]],Product_table[Product_ID],Product_table[Category],FALSE)</f>
        <v>Sports</v>
      </c>
      <c r="S253" s="8" t="str">
        <f>_xlfn.XLOOKUP(total_table[[#This Row],[Product_ID]],Product_table[Product_ID],Product_table[Sub_Category],FALSE)</f>
        <v>Fitness</v>
      </c>
      <c r="T253" s="8" t="str">
        <f>_xlfn.XLOOKUP(total_table[[#This Row],[Product_ID]],Product_table[Product_ID],Product_table[Brand],FALSE)</f>
        <v>Carroll, Long and Mendoza</v>
      </c>
      <c r="U253" s="8">
        <f>_xlfn.XLOOKUP(total_table[[#This Row],[Product_ID]],Product_table[Product_ID],Product_table[Cost],FALSE)</f>
        <v>313.26</v>
      </c>
      <c r="V253" s="11">
        <f>_xlfn.XLOOKUP(total_table[[#This Row],[Product_ID]],Product_table[Product_ID],Product_table[Stock],FALSE)</f>
        <v>369</v>
      </c>
      <c r="W253" s="8" t="str">
        <f>_xlfn.XLOOKUP(total_table[[#This Row],[Store_ID]],Store_table[Store_ID],Store_table[Store_Name],FALSE)</f>
        <v>Holloway Ltd</v>
      </c>
      <c r="X253" s="8" t="str">
        <f>_xlfn.XLOOKUP(total_table[[#This Row],[Store_ID]],Store_table[Store_ID],Store_table[Region],FALSE)</f>
        <v>North</v>
      </c>
      <c r="Y253" s="8" t="str">
        <f>_xlfn.XLOOKUP(total_table[[#This Row],[Store_ID]],Store_table[Store_ID],Store_table[City],FALSE)</f>
        <v>Bensonhaven</v>
      </c>
      <c r="Z253" s="8" t="str">
        <f>_xlfn.XLOOKUP(total_table[[#This Row],[Store_ID]],Store_table[Store_ID],Store_table[Store_Type],FALSE)</f>
        <v>Flagship</v>
      </c>
    </row>
    <row r="254" spans="1:26" x14ac:dyDescent="0.35">
      <c r="A254" s="2" t="s">
        <v>2056</v>
      </c>
      <c r="B254" s="14">
        <v>45925</v>
      </c>
      <c r="C254" s="2" t="s">
        <v>1368</v>
      </c>
      <c r="D254" s="2" t="s">
        <v>1722</v>
      </c>
      <c r="E254" s="2" t="s">
        <v>1791</v>
      </c>
      <c r="F254" s="11">
        <v>1</v>
      </c>
      <c r="G254" s="8">
        <v>549.52</v>
      </c>
      <c r="H254" s="8">
        <v>0.1</v>
      </c>
      <c r="I254" s="2" t="s">
        <v>1804</v>
      </c>
      <c r="J254" s="8">
        <v>549.41999999999996</v>
      </c>
      <c r="K254" s="8" t="str">
        <f>_xlfn.XLOOKUP(total_table[[#This Row],[Customer_ID]],Customer_table[Customer_ID],Customer_table[Name],FALSE)</f>
        <v>William Cortez</v>
      </c>
      <c r="L254" s="11">
        <f>_xlfn.XLOOKUP(total_table[[#This Row],[Customer_ID]],Customer_table[Customer_ID],Customer_table[Age],FALSE)</f>
        <v>29</v>
      </c>
      <c r="M254" s="8" t="str">
        <f>_xlfn.XLOOKUP(total_table[[#This Row],[Customer_ID]],Customer_table[Customer_ID],Customer_table[Gender],FALSE)</f>
        <v>Male</v>
      </c>
      <c r="N254" s="8" t="str">
        <f>_xlfn.XLOOKUP(total_table[[#This Row],[Customer_ID]],Customer_table[Customer_ID],Customer_table[City],FALSE)</f>
        <v>Port Hannahport</v>
      </c>
      <c r="O254" s="8" t="str">
        <f>_xlfn.XLOOKUP(total_table[[#This Row],[Customer_ID]],Customer_table[Customer_ID],Customer_table[State],FALSE)</f>
        <v>Ohio</v>
      </c>
      <c r="P254" s="8" t="str">
        <f>_xlfn.XLOOKUP(total_table[[#This Row],[Customer_ID]],Customer_table[Customer_ID],Customer_table[Country],FALSE)</f>
        <v>USA</v>
      </c>
      <c r="Q254" s="8" t="str">
        <f>_xlfn.XLOOKUP(total_table[[#This Row],[Product_ID]],Product_table[Product_ID],Product_table[Product_Name],FALSE)</f>
        <v>Portable Bluetooth Speaker</v>
      </c>
      <c r="R254" s="8" t="str">
        <f>_xlfn.XLOOKUP(total_table[[#This Row],[Product_ID]],Product_table[Product_ID],Product_table[Category],FALSE)</f>
        <v>Electronics</v>
      </c>
      <c r="S254" s="8" t="str">
        <f>_xlfn.XLOOKUP(total_table[[#This Row],[Product_ID]],Product_table[Product_ID],Product_table[Sub_Category],FALSE)</f>
        <v>Audio</v>
      </c>
      <c r="T254" s="8" t="str">
        <f>_xlfn.XLOOKUP(total_table[[#This Row],[Product_ID]],Product_table[Product_ID],Product_table[Brand],FALSE)</f>
        <v>Flores-King</v>
      </c>
      <c r="U254" s="8">
        <f>_xlfn.XLOOKUP(total_table[[#This Row],[Product_ID]],Product_table[Product_ID],Product_table[Cost],FALSE)</f>
        <v>431.67</v>
      </c>
      <c r="V254" s="11">
        <f>_xlfn.XLOOKUP(total_table[[#This Row],[Product_ID]],Product_table[Product_ID],Product_table[Stock],FALSE)</f>
        <v>73</v>
      </c>
      <c r="W254" s="8" t="str">
        <f>_xlfn.XLOOKUP(total_table[[#This Row],[Store_ID]],Store_table[Store_ID],Store_table[Store_Name],FALSE)</f>
        <v>Mann-Austin</v>
      </c>
      <c r="X254" s="8" t="str">
        <f>_xlfn.XLOOKUP(total_table[[#This Row],[Store_ID]],Store_table[Store_ID],Store_table[Region],FALSE)</f>
        <v>East</v>
      </c>
      <c r="Y254" s="8" t="str">
        <f>_xlfn.XLOOKUP(total_table[[#This Row],[Store_ID]],Store_table[Store_ID],Store_table[City],FALSE)</f>
        <v>Vasquezborough</v>
      </c>
      <c r="Z254" s="8" t="str">
        <f>_xlfn.XLOOKUP(total_table[[#This Row],[Store_ID]],Store_table[Store_ID],Store_table[Store_Type],FALSE)</f>
        <v>Online</v>
      </c>
    </row>
    <row r="255" spans="1:26" x14ac:dyDescent="0.35">
      <c r="A255" s="2" t="s">
        <v>2057</v>
      </c>
      <c r="B255" s="14">
        <v>45876</v>
      </c>
      <c r="C255" s="2" t="s">
        <v>759</v>
      </c>
      <c r="D255" s="2" t="s">
        <v>1710</v>
      </c>
      <c r="E255" s="2" t="s">
        <v>1788</v>
      </c>
      <c r="F255" s="11">
        <v>2</v>
      </c>
      <c r="G255" s="8">
        <v>239.92</v>
      </c>
      <c r="H255" s="8">
        <v>0.16</v>
      </c>
      <c r="I255" s="2" t="s">
        <v>1802</v>
      </c>
      <c r="J255" s="8">
        <v>479.67999999999995</v>
      </c>
      <c r="K255" s="8" t="str">
        <f>_xlfn.XLOOKUP(total_table[[#This Row],[Customer_ID]],Customer_table[Customer_ID],Customer_table[Name],FALSE)</f>
        <v>William Hull</v>
      </c>
      <c r="L255" s="11">
        <f>_xlfn.XLOOKUP(total_table[[#This Row],[Customer_ID]],Customer_table[Customer_ID],Customer_table[Age],FALSE)</f>
        <v>59</v>
      </c>
      <c r="M255" s="8" t="str">
        <f>_xlfn.XLOOKUP(total_table[[#This Row],[Customer_ID]],Customer_table[Customer_ID],Customer_table[Gender],FALSE)</f>
        <v>Female</v>
      </c>
      <c r="N255" s="8" t="str">
        <f>_xlfn.XLOOKUP(total_table[[#This Row],[Customer_ID]],Customer_table[Customer_ID],Customer_table[City],FALSE)</f>
        <v>Heathfort</v>
      </c>
      <c r="O255" s="8" t="str">
        <f>_xlfn.XLOOKUP(total_table[[#This Row],[Customer_ID]],Customer_table[Customer_ID],Customer_table[State],FALSE)</f>
        <v>Michigan</v>
      </c>
      <c r="P255" s="8" t="str">
        <f>_xlfn.XLOOKUP(total_table[[#This Row],[Customer_ID]],Customer_table[Customer_ID],Customer_table[Country],FALSE)</f>
        <v>USA</v>
      </c>
      <c r="Q255" s="8" t="str">
        <f>_xlfn.XLOOKUP(total_table[[#This Row],[Product_ID]],Product_table[Product_ID],Product_table[Product_Name],FALSE)</f>
        <v>Microwave Oven</v>
      </c>
      <c r="R255" s="8" t="str">
        <f>_xlfn.XLOOKUP(total_table[[#This Row],[Product_ID]],Product_table[Product_ID],Product_table[Category],FALSE)</f>
        <v>Home</v>
      </c>
      <c r="S255" s="8" t="str">
        <f>_xlfn.XLOOKUP(total_table[[#This Row],[Product_ID]],Product_table[Product_ID],Product_table[Sub_Category],FALSE)</f>
        <v>Appliances</v>
      </c>
      <c r="T255" s="8" t="str">
        <f>_xlfn.XLOOKUP(total_table[[#This Row],[Product_ID]],Product_table[Product_ID],Product_table[Brand],FALSE)</f>
        <v>Green, Powell and Palmer</v>
      </c>
      <c r="U255" s="8">
        <f>_xlfn.XLOOKUP(total_table[[#This Row],[Product_ID]],Product_table[Product_ID],Product_table[Cost],FALSE)</f>
        <v>447.43</v>
      </c>
      <c r="V255" s="11">
        <f>_xlfn.XLOOKUP(total_table[[#This Row],[Product_ID]],Product_table[Product_ID],Product_table[Stock],FALSE)</f>
        <v>191</v>
      </c>
      <c r="W255" s="8" t="str">
        <f>_xlfn.XLOOKUP(total_table[[#This Row],[Store_ID]],Store_table[Store_ID],Store_table[Store_Name],FALSE)</f>
        <v>Guerrero-Schmitt</v>
      </c>
      <c r="X255" s="8" t="str">
        <f>_xlfn.XLOOKUP(total_table[[#This Row],[Store_ID]],Store_table[Store_ID],Store_table[Region],FALSE)</f>
        <v>East</v>
      </c>
      <c r="Y255" s="8" t="str">
        <f>_xlfn.XLOOKUP(total_table[[#This Row],[Store_ID]],Store_table[Store_ID],Store_table[City],FALSE)</f>
        <v>East Stevechester</v>
      </c>
      <c r="Z255" s="8" t="str">
        <f>_xlfn.XLOOKUP(total_table[[#This Row],[Store_ID]],Store_table[Store_ID],Store_table[Store_Type],FALSE)</f>
        <v>Flagship</v>
      </c>
    </row>
    <row r="256" spans="1:26" x14ac:dyDescent="0.35">
      <c r="A256" s="2" t="s">
        <v>2058</v>
      </c>
      <c r="B256" s="14">
        <v>45338</v>
      </c>
      <c r="C256" s="2" t="s">
        <v>290</v>
      </c>
      <c r="D256" s="2" t="s">
        <v>1710</v>
      </c>
      <c r="E256" s="2" t="s">
        <v>1754</v>
      </c>
      <c r="F256" s="11">
        <v>2</v>
      </c>
      <c r="G256" s="8">
        <v>878.05</v>
      </c>
      <c r="H256" s="8">
        <v>0.11</v>
      </c>
      <c r="I256" s="2" t="s">
        <v>1804</v>
      </c>
      <c r="J256" s="8">
        <v>1755.99</v>
      </c>
      <c r="K256" s="8" t="str">
        <f>_xlfn.XLOOKUP(total_table[[#This Row],[Customer_ID]],Customer_table[Customer_ID],Customer_table[Name],FALSE)</f>
        <v>George Rosario</v>
      </c>
      <c r="L256" s="11">
        <f>_xlfn.XLOOKUP(total_table[[#This Row],[Customer_ID]],Customer_table[Customer_ID],Customer_table[Age],FALSE)</f>
        <v>53</v>
      </c>
      <c r="M256" s="8" t="str">
        <f>_xlfn.XLOOKUP(total_table[[#This Row],[Customer_ID]],Customer_table[Customer_ID],Customer_table[Gender],FALSE)</f>
        <v>Male</v>
      </c>
      <c r="N256" s="8" t="str">
        <f>_xlfn.XLOOKUP(total_table[[#This Row],[Customer_ID]],Customer_table[Customer_ID],Customer_table[City],FALSE)</f>
        <v>Leburgh</v>
      </c>
      <c r="O256" s="8" t="str">
        <f>_xlfn.XLOOKUP(total_table[[#This Row],[Customer_ID]],Customer_table[Customer_ID],Customer_table[State],FALSE)</f>
        <v>Florida</v>
      </c>
      <c r="P256" s="8" t="str">
        <f>_xlfn.XLOOKUP(total_table[[#This Row],[Customer_ID]],Customer_table[Customer_ID],Customer_table[Country],FALSE)</f>
        <v>USA</v>
      </c>
      <c r="Q256" s="8" t="str">
        <f>_xlfn.XLOOKUP(total_table[[#This Row],[Product_ID]],Product_table[Product_ID],Product_table[Product_Name],FALSE)</f>
        <v>Microwave Oven</v>
      </c>
      <c r="R256" s="8" t="str">
        <f>_xlfn.XLOOKUP(total_table[[#This Row],[Product_ID]],Product_table[Product_ID],Product_table[Category],FALSE)</f>
        <v>Home</v>
      </c>
      <c r="S256" s="8" t="str">
        <f>_xlfn.XLOOKUP(total_table[[#This Row],[Product_ID]],Product_table[Product_ID],Product_table[Sub_Category],FALSE)</f>
        <v>Appliances</v>
      </c>
      <c r="T256" s="8" t="str">
        <f>_xlfn.XLOOKUP(total_table[[#This Row],[Product_ID]],Product_table[Product_ID],Product_table[Brand],FALSE)</f>
        <v>Green, Powell and Palmer</v>
      </c>
      <c r="U256" s="8">
        <f>_xlfn.XLOOKUP(total_table[[#This Row],[Product_ID]],Product_table[Product_ID],Product_table[Cost],FALSE)</f>
        <v>447.43</v>
      </c>
      <c r="V256" s="11">
        <f>_xlfn.XLOOKUP(total_table[[#This Row],[Product_ID]],Product_table[Product_ID],Product_table[Stock],FALSE)</f>
        <v>191</v>
      </c>
      <c r="W256" s="8" t="str">
        <f>_xlfn.XLOOKUP(total_table[[#This Row],[Store_ID]],Store_table[Store_ID],Store_table[Store_Name],FALSE)</f>
        <v>Benson-Elliott</v>
      </c>
      <c r="X256" s="8" t="str">
        <f>_xlfn.XLOOKUP(total_table[[#This Row],[Store_ID]],Store_table[Store_ID],Store_table[Region],FALSE)</f>
        <v>East</v>
      </c>
      <c r="Y256" s="8" t="str">
        <f>_xlfn.XLOOKUP(total_table[[#This Row],[Store_ID]],Store_table[Store_ID],Store_table[City],FALSE)</f>
        <v>Port Josephberg</v>
      </c>
      <c r="Z256" s="8" t="str">
        <f>_xlfn.XLOOKUP(total_table[[#This Row],[Store_ID]],Store_table[Store_ID],Store_table[Store_Type],FALSE)</f>
        <v>Online</v>
      </c>
    </row>
    <row r="257" spans="1:26" x14ac:dyDescent="0.35">
      <c r="A257" s="2" t="s">
        <v>2059</v>
      </c>
      <c r="B257" s="14">
        <v>45746</v>
      </c>
      <c r="C257" s="2" t="s">
        <v>166</v>
      </c>
      <c r="D257" s="2" t="s">
        <v>1524</v>
      </c>
      <c r="E257" s="2" t="s">
        <v>1764</v>
      </c>
      <c r="F257" s="11">
        <v>3</v>
      </c>
      <c r="G257" s="8">
        <v>546.96</v>
      </c>
      <c r="H257" s="8">
        <v>0.19</v>
      </c>
      <c r="I257" s="2" t="s">
        <v>1802</v>
      </c>
      <c r="J257" s="8">
        <v>1640.69</v>
      </c>
      <c r="K257" s="8" t="str">
        <f>_xlfn.XLOOKUP(total_table[[#This Row],[Customer_ID]],Customer_table[Customer_ID],Customer_table[Name],FALSE)</f>
        <v>Denise Williams</v>
      </c>
      <c r="L257" s="11">
        <f>_xlfn.XLOOKUP(total_table[[#This Row],[Customer_ID]],Customer_table[Customer_ID],Customer_table[Age],FALSE)</f>
        <v>34</v>
      </c>
      <c r="M257" s="8" t="str">
        <f>_xlfn.XLOOKUP(total_table[[#This Row],[Customer_ID]],Customer_table[Customer_ID],Customer_table[Gender],FALSE)</f>
        <v>Male</v>
      </c>
      <c r="N257" s="8" t="str">
        <f>_xlfn.XLOOKUP(total_table[[#This Row],[Customer_ID]],Customer_table[Customer_ID],Customer_table[City],FALSE)</f>
        <v>Christianstad</v>
      </c>
      <c r="O257" s="8" t="str">
        <f>_xlfn.XLOOKUP(total_table[[#This Row],[Customer_ID]],Customer_table[Customer_ID],Customer_table[State],FALSE)</f>
        <v>Hawaii</v>
      </c>
      <c r="P257" s="8" t="str">
        <f>_xlfn.XLOOKUP(total_table[[#This Row],[Customer_ID]],Customer_table[Customer_ID],Customer_table[Country],FALSE)</f>
        <v>USA</v>
      </c>
      <c r="Q257" s="8" t="str">
        <f>_xlfn.XLOOKUP(total_table[[#This Row],[Product_ID]],Product_table[Product_ID],Product_table[Product_Name],FALSE)</f>
        <v>Men's Graphic T-Shirt</v>
      </c>
      <c r="R257" s="8" t="str">
        <f>_xlfn.XLOOKUP(total_table[[#This Row],[Product_ID]],Product_table[Product_ID],Product_table[Category],FALSE)</f>
        <v>Clothing</v>
      </c>
      <c r="S257" s="8" t="str">
        <f>_xlfn.XLOOKUP(total_table[[#This Row],[Product_ID]],Product_table[Product_ID],Product_table[Sub_Category],FALSE)</f>
        <v>Tops</v>
      </c>
      <c r="T257" s="8" t="str">
        <f>_xlfn.XLOOKUP(total_table[[#This Row],[Product_ID]],Product_table[Product_ID],Product_table[Brand],FALSE)</f>
        <v>Terry-Moore</v>
      </c>
      <c r="U257" s="8">
        <f>_xlfn.XLOOKUP(total_table[[#This Row],[Product_ID]],Product_table[Product_ID],Product_table[Cost],FALSE)</f>
        <v>342.56</v>
      </c>
      <c r="V257" s="11">
        <f>_xlfn.XLOOKUP(total_table[[#This Row],[Product_ID]],Product_table[Product_ID],Product_table[Stock],FALSE)</f>
        <v>181</v>
      </c>
      <c r="W257" s="8" t="str">
        <f>_xlfn.XLOOKUP(total_table[[#This Row],[Store_ID]],Store_table[Store_ID],Store_table[Store_Name],FALSE)</f>
        <v>Moore, Padilla and Butler</v>
      </c>
      <c r="X257" s="8" t="str">
        <f>_xlfn.XLOOKUP(total_table[[#This Row],[Store_ID]],Store_table[Store_ID],Store_table[Region],FALSE)</f>
        <v>South</v>
      </c>
      <c r="Y257" s="8" t="str">
        <f>_xlfn.XLOOKUP(total_table[[#This Row],[Store_ID]],Store_table[Store_ID],Store_table[City],FALSE)</f>
        <v>East Johnstad</v>
      </c>
      <c r="Z257" s="8" t="str">
        <f>_xlfn.XLOOKUP(total_table[[#This Row],[Store_ID]],Store_table[Store_ID],Store_table[Store_Type],FALSE)</f>
        <v>Flagship</v>
      </c>
    </row>
    <row r="258" spans="1:26" x14ac:dyDescent="0.35">
      <c r="A258" s="2" t="s">
        <v>2060</v>
      </c>
      <c r="B258" s="14">
        <v>45706</v>
      </c>
      <c r="C258" s="2" t="s">
        <v>1431</v>
      </c>
      <c r="D258" s="2" t="s">
        <v>1560</v>
      </c>
      <c r="E258" s="2" t="s">
        <v>1767</v>
      </c>
      <c r="F258" s="11">
        <v>2</v>
      </c>
      <c r="G258" s="8">
        <v>71.77</v>
      </c>
      <c r="H258" s="8">
        <v>0.22</v>
      </c>
      <c r="I258" s="2" t="s">
        <v>1802</v>
      </c>
      <c r="J258" s="8">
        <v>143.32</v>
      </c>
      <c r="K258" s="8" t="str">
        <f>_xlfn.XLOOKUP(total_table[[#This Row],[Customer_ID]],Customer_table[Customer_ID],Customer_table[Name],FALSE)</f>
        <v>Debra Mccullough</v>
      </c>
      <c r="L258" s="11">
        <f>_xlfn.XLOOKUP(total_table[[#This Row],[Customer_ID]],Customer_table[Customer_ID],Customer_table[Age],FALSE)</f>
        <v>42</v>
      </c>
      <c r="M258" s="8" t="str">
        <f>_xlfn.XLOOKUP(total_table[[#This Row],[Customer_ID]],Customer_table[Customer_ID],Customer_table[Gender],FALSE)</f>
        <v>Male</v>
      </c>
      <c r="N258" s="8" t="str">
        <f>_xlfn.XLOOKUP(total_table[[#This Row],[Customer_ID]],Customer_table[Customer_ID],Customer_table[City],FALSE)</f>
        <v>Mcdanielfurt</v>
      </c>
      <c r="O258" s="8" t="str">
        <f>_xlfn.XLOOKUP(total_table[[#This Row],[Customer_ID]],Customer_table[Customer_ID],Customer_table[State],FALSE)</f>
        <v>Montana</v>
      </c>
      <c r="P258" s="8" t="str">
        <f>_xlfn.XLOOKUP(total_table[[#This Row],[Customer_ID]],Customer_table[Customer_ID],Customer_table[Country],FALSE)</f>
        <v>USA</v>
      </c>
      <c r="Q258" s="8" t="str">
        <f>_xlfn.XLOOKUP(total_table[[#This Row],[Product_ID]],Product_table[Product_ID],Product_table[Product_Name],FALSE)</f>
        <v>Soccer Training Cone Set</v>
      </c>
      <c r="R258" s="8" t="str">
        <f>_xlfn.XLOOKUP(total_table[[#This Row],[Product_ID]],Product_table[Product_ID],Product_table[Category],FALSE)</f>
        <v>Sports</v>
      </c>
      <c r="S258" s="8" t="str">
        <f>_xlfn.XLOOKUP(total_table[[#This Row],[Product_ID]],Product_table[Product_ID],Product_table[Sub_Category],FALSE)</f>
        <v>Accessories</v>
      </c>
      <c r="T258" s="8" t="str">
        <f>_xlfn.XLOOKUP(total_table[[#This Row],[Product_ID]],Product_table[Product_ID],Product_table[Brand],FALSE)</f>
        <v>Ford, Murphy and Wilson</v>
      </c>
      <c r="U258" s="8">
        <f>_xlfn.XLOOKUP(total_table[[#This Row],[Product_ID]],Product_table[Product_ID],Product_table[Cost],FALSE)</f>
        <v>144.53</v>
      </c>
      <c r="V258" s="11">
        <f>_xlfn.XLOOKUP(total_table[[#This Row],[Product_ID]],Product_table[Product_ID],Product_table[Stock],FALSE)</f>
        <v>367</v>
      </c>
      <c r="W258" s="8" t="str">
        <f>_xlfn.XLOOKUP(total_table[[#This Row],[Store_ID]],Store_table[Store_ID],Store_table[Store_Name],FALSE)</f>
        <v>Hill, Wagner and Ballard</v>
      </c>
      <c r="X258" s="8" t="str">
        <f>_xlfn.XLOOKUP(total_table[[#This Row],[Store_ID]],Store_table[Store_ID],Store_table[Region],FALSE)</f>
        <v>East</v>
      </c>
      <c r="Y258" s="8" t="str">
        <f>_xlfn.XLOOKUP(total_table[[#This Row],[Store_ID]],Store_table[Store_ID],Store_table[City],FALSE)</f>
        <v>East Davidville</v>
      </c>
      <c r="Z258" s="8" t="str">
        <f>_xlfn.XLOOKUP(total_table[[#This Row],[Store_ID]],Store_table[Store_ID],Store_table[Store_Type],FALSE)</f>
        <v>Online</v>
      </c>
    </row>
    <row r="259" spans="1:26" x14ac:dyDescent="0.35">
      <c r="A259" s="2" t="s">
        <v>2061</v>
      </c>
      <c r="B259" s="14">
        <v>45717</v>
      </c>
      <c r="C259" s="2" t="s">
        <v>58</v>
      </c>
      <c r="D259" s="2" t="s">
        <v>1574</v>
      </c>
      <c r="E259" s="2" t="s">
        <v>1735</v>
      </c>
      <c r="F259" s="11">
        <v>2</v>
      </c>
      <c r="G259" s="8">
        <v>679.86</v>
      </c>
      <c r="H259" s="8">
        <v>0.22</v>
      </c>
      <c r="I259" s="2" t="s">
        <v>1807</v>
      </c>
      <c r="J259" s="8">
        <v>1359.5</v>
      </c>
      <c r="K259" s="8" t="str">
        <f>_xlfn.XLOOKUP(total_table[[#This Row],[Customer_ID]],Customer_table[Customer_ID],Customer_table[Name],FALSE)</f>
        <v>Nathan Hernandez</v>
      </c>
      <c r="L259" s="11">
        <f>_xlfn.XLOOKUP(total_table[[#This Row],[Customer_ID]],Customer_table[Customer_ID],Customer_table[Age],FALSE)</f>
        <v>32</v>
      </c>
      <c r="M259" s="8" t="str">
        <f>_xlfn.XLOOKUP(total_table[[#This Row],[Customer_ID]],Customer_table[Customer_ID],Customer_table[Gender],FALSE)</f>
        <v>Female</v>
      </c>
      <c r="N259" s="8" t="str">
        <f>_xlfn.XLOOKUP(total_table[[#This Row],[Customer_ID]],Customer_table[Customer_ID],Customer_table[City],FALSE)</f>
        <v>New Becky</v>
      </c>
      <c r="O259" s="8" t="str">
        <f>_xlfn.XLOOKUP(total_table[[#This Row],[Customer_ID]],Customer_table[Customer_ID],Customer_table[State],FALSE)</f>
        <v>Montana</v>
      </c>
      <c r="P259" s="8" t="str">
        <f>_xlfn.XLOOKUP(total_table[[#This Row],[Customer_ID]],Customer_table[Customer_ID],Customer_table[Country],FALSE)</f>
        <v>USA</v>
      </c>
      <c r="Q259" s="8" t="str">
        <f>_xlfn.XLOOKUP(total_table[[#This Row],[Product_ID]],Product_table[Product_ID],Product_table[Product_Name],FALSE)</f>
        <v>Foldable Camping Chair</v>
      </c>
      <c r="R259" s="8" t="str">
        <f>_xlfn.XLOOKUP(total_table[[#This Row],[Product_ID]],Product_table[Product_ID],Product_table[Category],FALSE)</f>
        <v>Sports</v>
      </c>
      <c r="S259" s="8" t="str">
        <f>_xlfn.XLOOKUP(total_table[[#This Row],[Product_ID]],Product_table[Product_ID],Product_table[Sub_Category],FALSE)</f>
        <v>Outdoor</v>
      </c>
      <c r="T259" s="8" t="str">
        <f>_xlfn.XLOOKUP(total_table[[#This Row],[Product_ID]],Product_table[Product_ID],Product_table[Brand],FALSE)</f>
        <v>Cook Ltd</v>
      </c>
      <c r="U259" s="8">
        <f>_xlfn.XLOOKUP(total_table[[#This Row],[Product_ID]],Product_table[Product_ID],Product_table[Cost],FALSE)</f>
        <v>166.06</v>
      </c>
      <c r="V259" s="11">
        <f>_xlfn.XLOOKUP(total_table[[#This Row],[Product_ID]],Product_table[Product_ID],Product_table[Stock],FALSE)</f>
        <v>340</v>
      </c>
      <c r="W259" s="8" t="str">
        <f>_xlfn.XLOOKUP(total_table[[#This Row],[Store_ID]],Store_table[Store_ID],Store_table[Store_Name],FALSE)</f>
        <v>Martinez, Adkins and Johnson</v>
      </c>
      <c r="X259" s="8" t="str">
        <f>_xlfn.XLOOKUP(total_table[[#This Row],[Store_ID]],Store_table[Store_ID],Store_table[Region],FALSE)</f>
        <v>North</v>
      </c>
      <c r="Y259" s="8" t="str">
        <f>_xlfn.XLOOKUP(total_table[[#This Row],[Store_ID]],Store_table[Store_ID],Store_table[City],FALSE)</f>
        <v>Danielmouth</v>
      </c>
      <c r="Z259" s="8" t="str">
        <f>_xlfn.XLOOKUP(total_table[[#This Row],[Store_ID]],Store_table[Store_ID],Store_table[Store_Type],FALSE)</f>
        <v>Flagship</v>
      </c>
    </row>
    <row r="260" spans="1:26" x14ac:dyDescent="0.35">
      <c r="A260" s="2" t="s">
        <v>2062</v>
      </c>
      <c r="B260" s="14">
        <v>45300</v>
      </c>
      <c r="C260" s="2" t="s">
        <v>454</v>
      </c>
      <c r="D260" s="2" t="s">
        <v>1596</v>
      </c>
      <c r="E260" s="2" t="s">
        <v>1785</v>
      </c>
      <c r="F260" s="11">
        <v>1</v>
      </c>
      <c r="G260" s="8">
        <v>222.94</v>
      </c>
      <c r="H260" s="8">
        <v>0.19</v>
      </c>
      <c r="I260" s="2" t="s">
        <v>1802</v>
      </c>
      <c r="J260" s="8">
        <v>222.75</v>
      </c>
      <c r="K260" s="8" t="str">
        <f>_xlfn.XLOOKUP(total_table[[#This Row],[Customer_ID]],Customer_table[Customer_ID],Customer_table[Name],FALSE)</f>
        <v>Patrick Coleman</v>
      </c>
      <c r="L260" s="11">
        <f>_xlfn.XLOOKUP(total_table[[#This Row],[Customer_ID]],Customer_table[Customer_ID],Customer_table[Age],FALSE)</f>
        <v>29</v>
      </c>
      <c r="M260" s="8" t="str">
        <f>_xlfn.XLOOKUP(total_table[[#This Row],[Customer_ID]],Customer_table[Customer_ID],Customer_table[Gender],FALSE)</f>
        <v>Male</v>
      </c>
      <c r="N260" s="8" t="str">
        <f>_xlfn.XLOOKUP(total_table[[#This Row],[Customer_ID]],Customer_table[Customer_ID],Customer_table[City],FALSE)</f>
        <v>New Jeffrey</v>
      </c>
      <c r="O260" s="8" t="str">
        <f>_xlfn.XLOOKUP(total_table[[#This Row],[Customer_ID]],Customer_table[Customer_ID],Customer_table[State],FALSE)</f>
        <v>Nebraska</v>
      </c>
      <c r="P260" s="8" t="str">
        <f>_xlfn.XLOOKUP(total_table[[#This Row],[Customer_ID]],Customer_table[Customer_ID],Customer_table[Country],FALSE)</f>
        <v>USA</v>
      </c>
      <c r="Q260" s="8" t="str">
        <f>_xlfn.XLOOKUP(total_table[[#This Row],[Product_ID]],Product_table[Product_ID],Product_table[Product_Name],FALSE)</f>
        <v>Bedroom Table Lamp</v>
      </c>
      <c r="R260" s="8" t="str">
        <f>_xlfn.XLOOKUP(total_table[[#This Row],[Product_ID]],Product_table[Product_ID],Product_table[Category],FALSE)</f>
        <v>Home</v>
      </c>
      <c r="S260" s="8" t="str">
        <f>_xlfn.XLOOKUP(total_table[[#This Row],[Product_ID]],Product_table[Product_ID],Product_table[Sub_Category],FALSE)</f>
        <v>Lighting</v>
      </c>
      <c r="T260" s="8" t="str">
        <f>_xlfn.XLOOKUP(total_table[[#This Row],[Product_ID]],Product_table[Product_ID],Product_table[Brand],FALSE)</f>
        <v>Jones LLC</v>
      </c>
      <c r="U260" s="8">
        <f>_xlfn.XLOOKUP(total_table[[#This Row],[Product_ID]],Product_table[Product_ID],Product_table[Cost],FALSE)</f>
        <v>382.22</v>
      </c>
      <c r="V260" s="11">
        <f>_xlfn.XLOOKUP(total_table[[#This Row],[Product_ID]],Product_table[Product_ID],Product_table[Stock],FALSE)</f>
        <v>329</v>
      </c>
      <c r="W260" s="8" t="str">
        <f>_xlfn.XLOOKUP(total_table[[#This Row],[Store_ID]],Store_table[Store_ID],Store_table[Store_Name],FALSE)</f>
        <v>Holloway Ltd</v>
      </c>
      <c r="X260" s="8" t="str">
        <f>_xlfn.XLOOKUP(total_table[[#This Row],[Store_ID]],Store_table[Store_ID],Store_table[Region],FALSE)</f>
        <v>North</v>
      </c>
      <c r="Y260" s="8" t="str">
        <f>_xlfn.XLOOKUP(total_table[[#This Row],[Store_ID]],Store_table[Store_ID],Store_table[City],FALSE)</f>
        <v>Bensonhaven</v>
      </c>
      <c r="Z260" s="8" t="str">
        <f>_xlfn.XLOOKUP(total_table[[#This Row],[Store_ID]],Store_table[Store_ID],Store_table[Store_Type],FALSE)</f>
        <v>Flagship</v>
      </c>
    </row>
    <row r="261" spans="1:26" x14ac:dyDescent="0.35">
      <c r="A261" s="2" t="s">
        <v>2063</v>
      </c>
      <c r="B261" s="14">
        <v>45773</v>
      </c>
      <c r="C261" s="2" t="s">
        <v>783</v>
      </c>
      <c r="D261" s="2" t="s">
        <v>1596</v>
      </c>
      <c r="E261" s="2" t="s">
        <v>1739</v>
      </c>
      <c r="F261" s="11">
        <v>2</v>
      </c>
      <c r="G261" s="8">
        <v>355.3</v>
      </c>
      <c r="H261" s="8">
        <v>0.14808617234468943</v>
      </c>
      <c r="I261" s="2" t="s">
        <v>1804</v>
      </c>
      <c r="J261" s="8">
        <v>710.45191382765529</v>
      </c>
      <c r="K261" s="8" t="str">
        <f>_xlfn.XLOOKUP(total_table[[#This Row],[Customer_ID]],Customer_table[Customer_ID],Customer_table[Name],FALSE)</f>
        <v>Nicholas Webb</v>
      </c>
      <c r="L261" s="11">
        <f>_xlfn.XLOOKUP(total_table[[#This Row],[Customer_ID]],Customer_table[Customer_ID],Customer_table[Age],FALSE)</f>
        <v>19</v>
      </c>
      <c r="M261" s="8" t="str">
        <f>_xlfn.XLOOKUP(total_table[[#This Row],[Customer_ID]],Customer_table[Customer_ID],Customer_table[Gender],FALSE)</f>
        <v>Male</v>
      </c>
      <c r="N261" s="8" t="str">
        <f>_xlfn.XLOOKUP(total_table[[#This Row],[Customer_ID]],Customer_table[Customer_ID],Customer_table[City],FALSE)</f>
        <v>Lake Timothy</v>
      </c>
      <c r="O261" s="8" t="str">
        <f>_xlfn.XLOOKUP(total_table[[#This Row],[Customer_ID]],Customer_table[Customer_ID],Customer_table[State],FALSE)</f>
        <v>Nevada</v>
      </c>
      <c r="P261" s="8" t="str">
        <f>_xlfn.XLOOKUP(total_table[[#This Row],[Customer_ID]],Customer_table[Customer_ID],Customer_table[Country],FALSE)</f>
        <v>USA</v>
      </c>
      <c r="Q261" s="8" t="str">
        <f>_xlfn.XLOOKUP(total_table[[#This Row],[Product_ID]],Product_table[Product_ID],Product_table[Product_Name],FALSE)</f>
        <v>Bedroom Table Lamp</v>
      </c>
      <c r="R261" s="8" t="str">
        <f>_xlfn.XLOOKUP(total_table[[#This Row],[Product_ID]],Product_table[Product_ID],Product_table[Category],FALSE)</f>
        <v>Home</v>
      </c>
      <c r="S261" s="8" t="str">
        <f>_xlfn.XLOOKUP(total_table[[#This Row],[Product_ID]],Product_table[Product_ID],Product_table[Sub_Category],FALSE)</f>
        <v>Lighting</v>
      </c>
      <c r="T261" s="8" t="str">
        <f>_xlfn.XLOOKUP(total_table[[#This Row],[Product_ID]],Product_table[Product_ID],Product_table[Brand],FALSE)</f>
        <v>Jones LLC</v>
      </c>
      <c r="U261" s="8">
        <f>_xlfn.XLOOKUP(total_table[[#This Row],[Product_ID]],Product_table[Product_ID],Product_table[Cost],FALSE)</f>
        <v>382.22</v>
      </c>
      <c r="V261" s="11">
        <f>_xlfn.XLOOKUP(total_table[[#This Row],[Product_ID]],Product_table[Product_ID],Product_table[Stock],FALSE)</f>
        <v>329</v>
      </c>
      <c r="W261" s="8" t="str">
        <f>_xlfn.XLOOKUP(total_table[[#This Row],[Store_ID]],Store_table[Store_ID],Store_table[Store_Name],FALSE)</f>
        <v>Black-Horn</v>
      </c>
      <c r="X261" s="8" t="str">
        <f>_xlfn.XLOOKUP(total_table[[#This Row],[Store_ID]],Store_table[Store_ID],Store_table[Region],FALSE)</f>
        <v>South</v>
      </c>
      <c r="Y261" s="8" t="str">
        <f>_xlfn.XLOOKUP(total_table[[#This Row],[Store_ID]],Store_table[Store_ID],Store_table[City],FALSE)</f>
        <v>North Nancyview</v>
      </c>
      <c r="Z261" s="8" t="str">
        <f>_xlfn.XLOOKUP(total_table[[#This Row],[Store_ID]],Store_table[Store_ID],Store_table[Store_Type],FALSE)</f>
        <v>Outlet</v>
      </c>
    </row>
    <row r="262" spans="1:26" x14ac:dyDescent="0.35">
      <c r="A262" s="2" t="s">
        <v>2064</v>
      </c>
      <c r="B262" s="14">
        <v>45497</v>
      </c>
      <c r="C262" s="2" t="s">
        <v>356</v>
      </c>
      <c r="D262" s="2" t="s">
        <v>1704</v>
      </c>
      <c r="E262" s="2" t="s">
        <v>1791</v>
      </c>
      <c r="F262" s="11">
        <v>4</v>
      </c>
      <c r="G262" s="8">
        <v>611.29999999999995</v>
      </c>
      <c r="H262" s="8">
        <v>0.11</v>
      </c>
      <c r="I262" s="2" t="s">
        <v>1804</v>
      </c>
      <c r="J262" s="8">
        <v>2445.0899999999997</v>
      </c>
      <c r="K262" s="8" t="str">
        <f>_xlfn.XLOOKUP(total_table[[#This Row],[Customer_ID]],Customer_table[Customer_ID],Customer_table[Name],FALSE)</f>
        <v>Steven Stein</v>
      </c>
      <c r="L262" s="11">
        <f>_xlfn.XLOOKUP(total_table[[#This Row],[Customer_ID]],Customer_table[Customer_ID],Customer_table[Age],FALSE)</f>
        <v>21</v>
      </c>
      <c r="M262" s="8" t="str">
        <f>_xlfn.XLOOKUP(total_table[[#This Row],[Customer_ID]],Customer_table[Customer_ID],Customer_table[Gender],FALSE)</f>
        <v>Male</v>
      </c>
      <c r="N262" s="8" t="str">
        <f>_xlfn.XLOOKUP(total_table[[#This Row],[Customer_ID]],Customer_table[Customer_ID],Customer_table[City],FALSE)</f>
        <v>West Lauren</v>
      </c>
      <c r="O262" s="8" t="str">
        <f>_xlfn.XLOOKUP(total_table[[#This Row],[Customer_ID]],Customer_table[Customer_ID],Customer_table[State],FALSE)</f>
        <v>Connecticut</v>
      </c>
      <c r="P262" s="8" t="str">
        <f>_xlfn.XLOOKUP(total_table[[#This Row],[Customer_ID]],Customer_table[Customer_ID],Customer_table[Country],FALSE)</f>
        <v>USA</v>
      </c>
      <c r="Q262" s="8" t="str">
        <f>_xlfn.XLOOKUP(total_table[[#This Row],[Product_ID]],Product_table[Product_ID],Product_table[Product_Name],FALSE)</f>
        <v>Face Foundation Kit</v>
      </c>
      <c r="R262" s="8" t="str">
        <f>_xlfn.XLOOKUP(total_table[[#This Row],[Product_ID]],Product_table[Product_ID],Product_table[Category],FALSE)</f>
        <v>Beauty</v>
      </c>
      <c r="S262" s="8" t="str">
        <f>_xlfn.XLOOKUP(total_table[[#This Row],[Product_ID]],Product_table[Product_ID],Product_table[Sub_Category],FALSE)</f>
        <v>Makeup</v>
      </c>
      <c r="T262" s="8" t="str">
        <f>_xlfn.XLOOKUP(total_table[[#This Row],[Product_ID]],Product_table[Product_ID],Product_table[Brand],FALSE)</f>
        <v>Taylor-Elliott</v>
      </c>
      <c r="U262" s="8">
        <f>_xlfn.XLOOKUP(total_table[[#This Row],[Product_ID]],Product_table[Product_ID],Product_table[Cost],FALSE)</f>
        <v>183.04</v>
      </c>
      <c r="V262" s="11">
        <f>_xlfn.XLOOKUP(total_table[[#This Row],[Product_ID]],Product_table[Product_ID],Product_table[Stock],FALSE)</f>
        <v>457</v>
      </c>
      <c r="W262" s="8" t="str">
        <f>_xlfn.XLOOKUP(total_table[[#This Row],[Store_ID]],Store_table[Store_ID],Store_table[Store_Name],FALSE)</f>
        <v>Mann-Austin</v>
      </c>
      <c r="X262" s="8" t="str">
        <f>_xlfn.XLOOKUP(total_table[[#This Row],[Store_ID]],Store_table[Store_ID],Store_table[Region],FALSE)</f>
        <v>East</v>
      </c>
      <c r="Y262" s="8" t="str">
        <f>_xlfn.XLOOKUP(total_table[[#This Row],[Store_ID]],Store_table[Store_ID],Store_table[City],FALSE)</f>
        <v>Vasquezborough</v>
      </c>
      <c r="Z262" s="8" t="str">
        <f>_xlfn.XLOOKUP(total_table[[#This Row],[Store_ID]],Store_table[Store_ID],Store_table[Store_Type],FALSE)</f>
        <v>Online</v>
      </c>
    </row>
    <row r="263" spans="1:26" x14ac:dyDescent="0.35">
      <c r="A263" s="2" t="s">
        <v>2065</v>
      </c>
      <c r="B263" s="14">
        <v>45742</v>
      </c>
      <c r="C263" s="2" t="s">
        <v>1031</v>
      </c>
      <c r="D263" s="2" t="s">
        <v>1521</v>
      </c>
      <c r="E263" s="2" t="s">
        <v>1760</v>
      </c>
      <c r="F263" s="11">
        <v>4</v>
      </c>
      <c r="G263" s="8">
        <v>849.21</v>
      </c>
      <c r="H263" s="8">
        <v>7.0000000000000007E-2</v>
      </c>
      <c r="I263" s="2" t="s">
        <v>1802</v>
      </c>
      <c r="J263" s="8">
        <v>3396.77</v>
      </c>
      <c r="K263" s="8" t="str">
        <f>_xlfn.XLOOKUP(total_table[[#This Row],[Customer_ID]],Customer_table[Customer_ID],Customer_table[Name],FALSE)</f>
        <v>Teresa Johnson</v>
      </c>
      <c r="L263" s="11">
        <f>_xlfn.XLOOKUP(total_table[[#This Row],[Customer_ID]],Customer_table[Customer_ID],Customer_table[Age],FALSE)</f>
        <v>64</v>
      </c>
      <c r="M263" s="8" t="str">
        <f>_xlfn.XLOOKUP(total_table[[#This Row],[Customer_ID]],Customer_table[Customer_ID],Customer_table[Gender],FALSE)</f>
        <v>Female</v>
      </c>
      <c r="N263" s="8" t="str">
        <f>_xlfn.XLOOKUP(total_table[[#This Row],[Customer_ID]],Customer_table[Customer_ID],Customer_table[City],FALSE)</f>
        <v>Johnsonbury</v>
      </c>
      <c r="O263" s="8" t="str">
        <f>_xlfn.XLOOKUP(total_table[[#This Row],[Customer_ID]],Customer_table[Customer_ID],Customer_table[State],FALSE)</f>
        <v>Georgia</v>
      </c>
      <c r="P263" s="8" t="str">
        <f>_xlfn.XLOOKUP(total_table[[#This Row],[Customer_ID]],Customer_table[Customer_ID],Customer_table[Country],FALSE)</f>
        <v>USA</v>
      </c>
      <c r="Q263" s="8" t="str">
        <f>_xlfn.XLOOKUP(total_table[[#This Row],[Product_ID]],Product_table[Product_ID],Product_table[Product_Name],FALSE)</f>
        <v>Brother Laser Printer</v>
      </c>
      <c r="R263" s="8" t="str">
        <f>_xlfn.XLOOKUP(total_table[[#This Row],[Product_ID]],Product_table[Product_ID],Product_table[Category],FALSE)</f>
        <v>Electronics</v>
      </c>
      <c r="S263" s="8" t="str">
        <f>_xlfn.XLOOKUP(total_table[[#This Row],[Product_ID]],Product_table[Product_ID],Product_table[Sub_Category],FALSE)</f>
        <v>Computer</v>
      </c>
      <c r="T263" s="8" t="str">
        <f>_xlfn.XLOOKUP(total_table[[#This Row],[Product_ID]],Product_table[Product_ID],Product_table[Brand],FALSE)</f>
        <v>Hunt Inc</v>
      </c>
      <c r="U263" s="8">
        <f>_xlfn.XLOOKUP(total_table[[#This Row],[Product_ID]],Product_table[Product_ID],Product_table[Cost],FALSE)</f>
        <v>112.42</v>
      </c>
      <c r="V263" s="11">
        <f>_xlfn.XLOOKUP(total_table[[#This Row],[Product_ID]],Product_table[Product_ID],Product_table[Stock],FALSE)</f>
        <v>416</v>
      </c>
      <c r="W263" s="8" t="str">
        <f>_xlfn.XLOOKUP(total_table[[#This Row],[Store_ID]],Store_table[Store_ID],Store_table[Store_Name],FALSE)</f>
        <v>Bean, Jones and Park</v>
      </c>
      <c r="X263" s="8" t="str">
        <f>_xlfn.XLOOKUP(total_table[[#This Row],[Store_ID]],Store_table[Store_ID],Store_table[Region],FALSE)</f>
        <v>West</v>
      </c>
      <c r="Y263" s="8" t="str">
        <f>_xlfn.XLOOKUP(total_table[[#This Row],[Store_ID]],Store_table[Store_ID],Store_table[City],FALSE)</f>
        <v>Thompsonborough</v>
      </c>
      <c r="Z263" s="8" t="str">
        <f>_xlfn.XLOOKUP(total_table[[#This Row],[Store_ID]],Store_table[Store_ID],Store_table[Store_Type],FALSE)</f>
        <v>Online</v>
      </c>
    </row>
    <row r="264" spans="1:26" x14ac:dyDescent="0.35">
      <c r="A264" s="2" t="s">
        <v>2066</v>
      </c>
      <c r="B264" s="14">
        <v>45713</v>
      </c>
      <c r="C264" s="2" t="s">
        <v>670</v>
      </c>
      <c r="D264" s="2" t="s">
        <v>1610</v>
      </c>
      <c r="E264" s="2" t="s">
        <v>1757</v>
      </c>
      <c r="F264" s="11">
        <v>3</v>
      </c>
      <c r="G264" s="8">
        <v>553.12</v>
      </c>
      <c r="H264" s="8">
        <v>0.28000000000000003</v>
      </c>
      <c r="I264" s="2" t="s">
        <v>1807</v>
      </c>
      <c r="J264" s="8">
        <v>1659.0800000000002</v>
      </c>
      <c r="K264" s="8" t="str">
        <f>_xlfn.XLOOKUP(total_table[[#This Row],[Customer_ID]],Customer_table[Customer_ID],Customer_table[Name],FALSE)</f>
        <v>Joan Johnson</v>
      </c>
      <c r="L264" s="11">
        <f>_xlfn.XLOOKUP(total_table[[#This Row],[Customer_ID]],Customer_table[Customer_ID],Customer_table[Age],FALSE)</f>
        <v>50</v>
      </c>
      <c r="M264" s="8" t="str">
        <f>_xlfn.XLOOKUP(total_table[[#This Row],[Customer_ID]],Customer_table[Customer_ID],Customer_table[Gender],FALSE)</f>
        <v>Female</v>
      </c>
      <c r="N264" s="8" t="str">
        <f>_xlfn.XLOOKUP(total_table[[#This Row],[Customer_ID]],Customer_table[Customer_ID],Customer_table[City],FALSE)</f>
        <v>Lake Josephport</v>
      </c>
      <c r="O264" s="8" t="str">
        <f>_xlfn.XLOOKUP(total_table[[#This Row],[Customer_ID]],Customer_table[Customer_ID],Customer_table[State],FALSE)</f>
        <v>Maine</v>
      </c>
      <c r="P264" s="8" t="str">
        <f>_xlfn.XLOOKUP(total_table[[#This Row],[Customer_ID]],Customer_table[Customer_ID],Customer_table[Country],FALSE)</f>
        <v>USA</v>
      </c>
      <c r="Q264" s="8" t="str">
        <f>_xlfn.XLOOKUP(total_table[[#This Row],[Product_ID]],Product_table[Product_ID],Product_table[Product_Name],FALSE)</f>
        <v>Smart Home WiFi Camera</v>
      </c>
      <c r="R264" s="8" t="str">
        <f>_xlfn.XLOOKUP(total_table[[#This Row],[Product_ID]],Product_table[Product_ID],Product_table[Category],FALSE)</f>
        <v>Electronics</v>
      </c>
      <c r="S264" s="8" t="str">
        <f>_xlfn.XLOOKUP(total_table[[#This Row],[Product_ID]],Product_table[Product_ID],Product_table[Sub_Category],FALSE)</f>
        <v>Accessories</v>
      </c>
      <c r="T264" s="8" t="str">
        <f>_xlfn.XLOOKUP(total_table[[#This Row],[Product_ID]],Product_table[Product_ID],Product_table[Brand],FALSE)</f>
        <v>Holmes LLC</v>
      </c>
      <c r="U264" s="8">
        <f>_xlfn.XLOOKUP(total_table[[#This Row],[Product_ID]],Product_table[Product_ID],Product_table[Cost],FALSE)</f>
        <v>450.71</v>
      </c>
      <c r="V264" s="11">
        <f>_xlfn.XLOOKUP(total_table[[#This Row],[Product_ID]],Product_table[Product_ID],Product_table[Stock],FALSE)</f>
        <v>389</v>
      </c>
      <c r="W264" s="8" t="str">
        <f>_xlfn.XLOOKUP(total_table[[#This Row],[Store_ID]],Store_table[Store_ID],Store_table[Store_Name],FALSE)</f>
        <v>Martinez-Mullins</v>
      </c>
      <c r="X264" s="8" t="str">
        <f>_xlfn.XLOOKUP(total_table[[#This Row],[Store_ID]],Store_table[Store_ID],Store_table[Region],FALSE)</f>
        <v>South</v>
      </c>
      <c r="Y264" s="8" t="str">
        <f>_xlfn.XLOOKUP(total_table[[#This Row],[Store_ID]],Store_table[Store_ID],Store_table[City],FALSE)</f>
        <v>Williamsfurt</v>
      </c>
      <c r="Z264" s="8" t="str">
        <f>_xlfn.XLOOKUP(total_table[[#This Row],[Store_ID]],Store_table[Store_ID],Store_table[Store_Type],FALSE)</f>
        <v>Online</v>
      </c>
    </row>
    <row r="265" spans="1:26" x14ac:dyDescent="0.35">
      <c r="A265" s="2" t="s">
        <v>2067</v>
      </c>
      <c r="B265" s="14">
        <v>45826</v>
      </c>
      <c r="C265" s="2" t="s">
        <v>883</v>
      </c>
      <c r="D265" s="2" t="s">
        <v>1708</v>
      </c>
      <c r="E265" s="2" t="s">
        <v>1764</v>
      </c>
      <c r="F265" s="11">
        <v>2</v>
      </c>
      <c r="G265" s="8">
        <v>903.08</v>
      </c>
      <c r="H265" s="8">
        <v>0.18</v>
      </c>
      <c r="I265" s="2" t="s">
        <v>1807</v>
      </c>
      <c r="J265" s="8">
        <v>1805.98</v>
      </c>
      <c r="K265" s="8" t="str">
        <f>_xlfn.XLOOKUP(total_table[[#This Row],[Customer_ID]],Customer_table[Customer_ID],Customer_table[Name],FALSE)</f>
        <v>Kristi Lopez</v>
      </c>
      <c r="L265" s="11">
        <f>_xlfn.XLOOKUP(total_table[[#This Row],[Customer_ID]],Customer_table[Customer_ID],Customer_table[Age],FALSE)</f>
        <v>46</v>
      </c>
      <c r="M265" s="8" t="str">
        <f>_xlfn.XLOOKUP(total_table[[#This Row],[Customer_ID]],Customer_table[Customer_ID],Customer_table[Gender],FALSE)</f>
        <v>Female</v>
      </c>
      <c r="N265" s="8" t="str">
        <f>_xlfn.XLOOKUP(total_table[[#This Row],[Customer_ID]],Customer_table[Customer_ID],Customer_table[City],FALSE)</f>
        <v>Spencermouth</v>
      </c>
      <c r="O265" s="8" t="str">
        <f>_xlfn.XLOOKUP(total_table[[#This Row],[Customer_ID]],Customer_table[Customer_ID],Customer_table[State],FALSE)</f>
        <v>New Jersey</v>
      </c>
      <c r="P265" s="8" t="str">
        <f>_xlfn.XLOOKUP(total_table[[#This Row],[Customer_ID]],Customer_table[Customer_ID],Customer_table[Country],FALSE)</f>
        <v>USA</v>
      </c>
      <c r="Q265" s="8" t="str">
        <f>_xlfn.XLOOKUP(total_table[[#This Row],[Product_ID]],Product_table[Product_ID],Product_table[Product_Name],FALSE)</f>
        <v>Women's High Heels</v>
      </c>
      <c r="R265" s="8" t="str">
        <f>_xlfn.XLOOKUP(total_table[[#This Row],[Product_ID]],Product_table[Product_ID],Product_table[Category],FALSE)</f>
        <v>Clothing</v>
      </c>
      <c r="S265" s="8" t="str">
        <f>_xlfn.XLOOKUP(total_table[[#This Row],[Product_ID]],Product_table[Product_ID],Product_table[Sub_Category],FALSE)</f>
        <v>Footwear</v>
      </c>
      <c r="T265" s="8" t="str">
        <f>_xlfn.XLOOKUP(total_table[[#This Row],[Product_ID]],Product_table[Product_ID],Product_table[Brand],FALSE)</f>
        <v>Smith-Charles</v>
      </c>
      <c r="U265" s="8">
        <f>_xlfn.XLOOKUP(total_table[[#This Row],[Product_ID]],Product_table[Product_ID],Product_table[Cost],FALSE)</f>
        <v>438.25</v>
      </c>
      <c r="V265" s="11">
        <f>_xlfn.XLOOKUP(total_table[[#This Row],[Product_ID]],Product_table[Product_ID],Product_table[Stock],FALSE)</f>
        <v>496</v>
      </c>
      <c r="W265" s="8" t="str">
        <f>_xlfn.XLOOKUP(total_table[[#This Row],[Store_ID]],Store_table[Store_ID],Store_table[Store_Name],FALSE)</f>
        <v>Moore, Padilla and Butler</v>
      </c>
      <c r="X265" s="8" t="str">
        <f>_xlfn.XLOOKUP(total_table[[#This Row],[Store_ID]],Store_table[Store_ID],Store_table[Region],FALSE)</f>
        <v>South</v>
      </c>
      <c r="Y265" s="8" t="str">
        <f>_xlfn.XLOOKUP(total_table[[#This Row],[Store_ID]],Store_table[Store_ID],Store_table[City],FALSE)</f>
        <v>East Johnstad</v>
      </c>
      <c r="Z265" s="8" t="str">
        <f>_xlfn.XLOOKUP(total_table[[#This Row],[Store_ID]],Store_table[Store_ID],Store_table[Store_Type],FALSE)</f>
        <v>Flagship</v>
      </c>
    </row>
    <row r="266" spans="1:26" x14ac:dyDescent="0.35">
      <c r="A266" s="2" t="s">
        <v>2068</v>
      </c>
      <c r="B266" s="14">
        <v>45648</v>
      </c>
      <c r="C266" s="2" t="s">
        <v>1451</v>
      </c>
      <c r="D266" s="2" t="s">
        <v>1558</v>
      </c>
      <c r="E266" s="2" t="s">
        <v>1770</v>
      </c>
      <c r="F266" s="11">
        <v>4</v>
      </c>
      <c r="G266" s="8">
        <v>640.23</v>
      </c>
      <c r="H266" s="8">
        <v>0.06</v>
      </c>
      <c r="I266" s="2" t="s">
        <v>1807</v>
      </c>
      <c r="J266" s="8">
        <v>2560.86</v>
      </c>
      <c r="K266" s="8" t="str">
        <f>_xlfn.XLOOKUP(total_table[[#This Row],[Customer_ID]],Customer_table[Customer_ID],Customer_table[Name],FALSE)</f>
        <v>Earl Smith Dds</v>
      </c>
      <c r="L266" s="11">
        <f>_xlfn.XLOOKUP(total_table[[#This Row],[Customer_ID]],Customer_table[Customer_ID],Customer_table[Age],FALSE)</f>
        <v>59</v>
      </c>
      <c r="M266" s="8" t="str">
        <f>_xlfn.XLOOKUP(total_table[[#This Row],[Customer_ID]],Customer_table[Customer_ID],Customer_table[Gender],FALSE)</f>
        <v>Male</v>
      </c>
      <c r="N266" s="8" t="str">
        <f>_xlfn.XLOOKUP(total_table[[#This Row],[Customer_ID]],Customer_table[Customer_ID],Customer_table[City],FALSE)</f>
        <v>West Sarah</v>
      </c>
      <c r="O266" s="8" t="str">
        <f>_xlfn.XLOOKUP(total_table[[#This Row],[Customer_ID]],Customer_table[Customer_ID],Customer_table[State],FALSE)</f>
        <v>South Dakota</v>
      </c>
      <c r="P266" s="8" t="str">
        <f>_xlfn.XLOOKUP(total_table[[#This Row],[Customer_ID]],Customer_table[Customer_ID],Customer_table[Country],FALSE)</f>
        <v>USA</v>
      </c>
      <c r="Q266" s="8" t="str">
        <f>_xlfn.XLOOKUP(total_table[[#This Row],[Product_ID]],Product_table[Product_ID],Product_table[Product_Name],FALSE)</f>
        <v>Beard Grooming Kit</v>
      </c>
      <c r="R266" s="8" t="str">
        <f>_xlfn.XLOOKUP(total_table[[#This Row],[Product_ID]],Product_table[Product_ID],Product_table[Category],FALSE)</f>
        <v>Beauty</v>
      </c>
      <c r="S266" s="8" t="str">
        <f>_xlfn.XLOOKUP(total_table[[#This Row],[Product_ID]],Product_table[Product_ID],Product_table[Sub_Category],FALSE)</f>
        <v>Grooming</v>
      </c>
      <c r="T266" s="8" t="str">
        <f>_xlfn.XLOOKUP(total_table[[#This Row],[Product_ID]],Product_table[Product_ID],Product_table[Brand],FALSE)</f>
        <v>Erickson-Green</v>
      </c>
      <c r="U266" s="8">
        <f>_xlfn.XLOOKUP(total_table[[#This Row],[Product_ID]],Product_table[Product_ID],Product_table[Cost],FALSE)</f>
        <v>337.42</v>
      </c>
      <c r="V266" s="11">
        <f>_xlfn.XLOOKUP(total_table[[#This Row],[Product_ID]],Product_table[Product_ID],Product_table[Stock],FALSE)</f>
        <v>256</v>
      </c>
      <c r="W266" s="8" t="str">
        <f>_xlfn.XLOOKUP(total_table[[#This Row],[Store_ID]],Store_table[Store_ID],Store_table[Store_Name],FALSE)</f>
        <v>Aguirre-Keller</v>
      </c>
      <c r="X266" s="8" t="str">
        <f>_xlfn.XLOOKUP(total_table[[#This Row],[Store_ID]],Store_table[Store_ID],Store_table[Region],FALSE)</f>
        <v>South</v>
      </c>
      <c r="Y266" s="8" t="str">
        <f>_xlfn.XLOOKUP(total_table[[#This Row],[Store_ID]],Store_table[Store_ID],Store_table[City],FALSE)</f>
        <v>Lake Michael</v>
      </c>
      <c r="Z266" s="8" t="str">
        <f>_xlfn.XLOOKUP(total_table[[#This Row],[Store_ID]],Store_table[Store_ID],Store_table[Store_Type],FALSE)</f>
        <v>Online</v>
      </c>
    </row>
    <row r="267" spans="1:26" x14ac:dyDescent="0.35">
      <c r="A267" s="2" t="s">
        <v>2069</v>
      </c>
      <c r="B267" s="14">
        <v>45836</v>
      </c>
      <c r="C267" s="2" t="s">
        <v>468</v>
      </c>
      <c r="D267" s="2" t="s">
        <v>1568</v>
      </c>
      <c r="E267" s="2" t="s">
        <v>1754</v>
      </c>
      <c r="F267" s="11">
        <v>1</v>
      </c>
      <c r="G267" s="8">
        <v>518</v>
      </c>
      <c r="H267" s="8">
        <v>0.25</v>
      </c>
      <c r="I267" s="2" t="s">
        <v>1802</v>
      </c>
      <c r="J267" s="8">
        <v>517.75</v>
      </c>
      <c r="K267" s="8" t="str">
        <f>_xlfn.XLOOKUP(total_table[[#This Row],[Customer_ID]],Customer_table[Customer_ID],Customer_table[Name],FALSE)</f>
        <v>Cristian Wright</v>
      </c>
      <c r="L267" s="11">
        <f>_xlfn.XLOOKUP(total_table[[#This Row],[Customer_ID]],Customer_table[Customer_ID],Customer_table[Age],FALSE)</f>
        <v>30</v>
      </c>
      <c r="M267" s="8" t="str">
        <f>_xlfn.XLOOKUP(total_table[[#This Row],[Customer_ID]],Customer_table[Customer_ID],Customer_table[Gender],FALSE)</f>
        <v>Male</v>
      </c>
      <c r="N267" s="8" t="str">
        <f>_xlfn.XLOOKUP(total_table[[#This Row],[Customer_ID]],Customer_table[Customer_ID],Customer_table[City],FALSE)</f>
        <v>Port Denise</v>
      </c>
      <c r="O267" s="8" t="str">
        <f>_xlfn.XLOOKUP(total_table[[#This Row],[Customer_ID]],Customer_table[Customer_ID],Customer_table[State],FALSE)</f>
        <v>California</v>
      </c>
      <c r="P267" s="8" t="str">
        <f>_xlfn.XLOOKUP(total_table[[#This Row],[Customer_ID]],Customer_table[Customer_ID],Customer_table[Country],FALSE)</f>
        <v>USA</v>
      </c>
      <c r="Q267" s="8" t="str">
        <f>_xlfn.XLOOKUP(total_table[[#This Row],[Product_ID]],Product_table[Product_ID],Product_table[Product_Name],FALSE)</f>
        <v>Multi-Purpose Storage Box</v>
      </c>
      <c r="R267" s="8" t="str">
        <f>_xlfn.XLOOKUP(total_table[[#This Row],[Product_ID]],Product_table[Product_ID],Product_table[Category],FALSE)</f>
        <v>Home</v>
      </c>
      <c r="S267" s="8" t="str">
        <f>_xlfn.XLOOKUP(total_table[[#This Row],[Product_ID]],Product_table[Product_ID],Product_table[Sub_Category],FALSE)</f>
        <v>Storage</v>
      </c>
      <c r="T267" s="8" t="str">
        <f>_xlfn.XLOOKUP(total_table[[#This Row],[Product_ID]],Product_table[Product_ID],Product_table[Brand],FALSE)</f>
        <v>Gardner-Montes</v>
      </c>
      <c r="U267" s="8">
        <f>_xlfn.XLOOKUP(total_table[[#This Row],[Product_ID]],Product_table[Product_ID],Product_table[Cost],FALSE)</f>
        <v>123.46</v>
      </c>
      <c r="V267" s="11">
        <f>_xlfn.XLOOKUP(total_table[[#This Row],[Product_ID]],Product_table[Product_ID],Product_table[Stock],FALSE)</f>
        <v>76</v>
      </c>
      <c r="W267" s="8" t="str">
        <f>_xlfn.XLOOKUP(total_table[[#This Row],[Store_ID]],Store_table[Store_ID],Store_table[Store_Name],FALSE)</f>
        <v>Benson-Elliott</v>
      </c>
      <c r="X267" s="8" t="str">
        <f>_xlfn.XLOOKUP(total_table[[#This Row],[Store_ID]],Store_table[Store_ID],Store_table[Region],FALSE)</f>
        <v>East</v>
      </c>
      <c r="Y267" s="8" t="str">
        <f>_xlfn.XLOOKUP(total_table[[#This Row],[Store_ID]],Store_table[Store_ID],Store_table[City],FALSE)</f>
        <v>Port Josephberg</v>
      </c>
      <c r="Z267" s="8" t="str">
        <f>_xlfn.XLOOKUP(total_table[[#This Row],[Store_ID]],Store_table[Store_ID],Store_table[Store_Type],FALSE)</f>
        <v>Online</v>
      </c>
    </row>
    <row r="268" spans="1:26" x14ac:dyDescent="0.35">
      <c r="A268" s="2" t="s">
        <v>2070</v>
      </c>
      <c r="B268" s="14">
        <v>45437</v>
      </c>
      <c r="C268" s="2" t="s">
        <v>1322</v>
      </c>
      <c r="D268" s="2" t="s">
        <v>1654</v>
      </c>
      <c r="E268" s="2" t="s">
        <v>1747</v>
      </c>
      <c r="F268" s="11">
        <v>4</v>
      </c>
      <c r="G268" s="8">
        <v>779.25</v>
      </c>
      <c r="H268" s="8">
        <v>0.25</v>
      </c>
      <c r="I268" s="2" t="s">
        <v>1802</v>
      </c>
      <c r="J268" s="8">
        <v>3116.75</v>
      </c>
      <c r="K268" s="8" t="str">
        <f>_xlfn.XLOOKUP(total_table[[#This Row],[Customer_ID]],Customer_table[Customer_ID],Customer_table[Name],FALSE)</f>
        <v>Thomas Moore</v>
      </c>
      <c r="L268" s="11">
        <f>_xlfn.XLOOKUP(total_table[[#This Row],[Customer_ID]],Customer_table[Customer_ID],Customer_table[Age],FALSE)</f>
        <v>51</v>
      </c>
      <c r="M268" s="8" t="str">
        <f>_xlfn.XLOOKUP(total_table[[#This Row],[Customer_ID]],Customer_table[Customer_ID],Customer_table[Gender],FALSE)</f>
        <v>Female</v>
      </c>
      <c r="N268" s="8" t="str">
        <f>_xlfn.XLOOKUP(total_table[[#This Row],[Customer_ID]],Customer_table[Customer_ID],Customer_table[City],FALSE)</f>
        <v>Williamsberg</v>
      </c>
      <c r="O268" s="8" t="str">
        <f>_xlfn.XLOOKUP(total_table[[#This Row],[Customer_ID]],Customer_table[Customer_ID],Customer_table[State],FALSE)</f>
        <v>New York</v>
      </c>
      <c r="P268" s="8" t="str">
        <f>_xlfn.XLOOKUP(total_table[[#This Row],[Customer_ID]],Customer_table[Customer_ID],Customer_table[Country],FALSE)</f>
        <v>USA</v>
      </c>
      <c r="Q268" s="8" t="str">
        <f>_xlfn.XLOOKUP(total_table[[#This Row],[Product_ID]],Product_table[Product_ID],Product_table[Product_Name],FALSE)</f>
        <v>Matte Lipstick Set</v>
      </c>
      <c r="R268" s="8" t="str">
        <f>_xlfn.XLOOKUP(total_table[[#This Row],[Product_ID]],Product_table[Product_ID],Product_table[Category],FALSE)</f>
        <v>Beauty</v>
      </c>
      <c r="S268" s="8" t="str">
        <f>_xlfn.XLOOKUP(total_table[[#This Row],[Product_ID]],Product_table[Product_ID],Product_table[Sub_Category],FALSE)</f>
        <v>Makeup</v>
      </c>
      <c r="T268" s="8" t="str">
        <f>_xlfn.XLOOKUP(total_table[[#This Row],[Product_ID]],Product_table[Product_ID],Product_table[Brand],FALSE)</f>
        <v>Zhang Inc</v>
      </c>
      <c r="U268" s="8">
        <f>_xlfn.XLOOKUP(total_table[[#This Row],[Product_ID]],Product_table[Product_ID],Product_table[Cost],FALSE)</f>
        <v>299.11</v>
      </c>
      <c r="V268" s="11">
        <f>_xlfn.XLOOKUP(total_table[[#This Row],[Product_ID]],Product_table[Product_ID],Product_table[Stock],FALSE)</f>
        <v>118</v>
      </c>
      <c r="W268" s="8" t="str">
        <f>_xlfn.XLOOKUP(total_table[[#This Row],[Store_ID]],Store_table[Store_ID],Store_table[Store_Name],FALSE)</f>
        <v>Alexander Group</v>
      </c>
      <c r="X268" s="8" t="str">
        <f>_xlfn.XLOOKUP(total_table[[#This Row],[Store_ID]],Store_table[Store_ID],Store_table[Region],FALSE)</f>
        <v>South</v>
      </c>
      <c r="Y268" s="8" t="str">
        <f>_xlfn.XLOOKUP(total_table[[#This Row],[Store_ID]],Store_table[Store_ID],Store_table[City],FALSE)</f>
        <v>Port Sharon</v>
      </c>
      <c r="Z268" s="8" t="str">
        <f>_xlfn.XLOOKUP(total_table[[#This Row],[Store_ID]],Store_table[Store_ID],Store_table[Store_Type],FALSE)</f>
        <v>Online</v>
      </c>
    </row>
    <row r="269" spans="1:26" x14ac:dyDescent="0.35">
      <c r="A269" s="2" t="s">
        <v>2071</v>
      </c>
      <c r="B269" s="14">
        <v>45807</v>
      </c>
      <c r="C269" s="2" t="s">
        <v>401</v>
      </c>
      <c r="D269" s="2" t="s">
        <v>1692</v>
      </c>
      <c r="E269" s="2" t="s">
        <v>1757</v>
      </c>
      <c r="F269" s="11">
        <v>2</v>
      </c>
      <c r="G269" s="8">
        <v>467.75</v>
      </c>
      <c r="H269" s="8">
        <v>0.26</v>
      </c>
      <c r="I269" s="2" t="s">
        <v>1802</v>
      </c>
      <c r="J269" s="8">
        <v>935.24</v>
      </c>
      <c r="K269" s="8" t="str">
        <f>_xlfn.XLOOKUP(total_table[[#This Row],[Customer_ID]],Customer_table[Customer_ID],Customer_table[Name],FALSE)</f>
        <v>Earl Allen</v>
      </c>
      <c r="L269" s="11">
        <f>_xlfn.XLOOKUP(total_table[[#This Row],[Customer_ID]],Customer_table[Customer_ID],Customer_table[Age],FALSE)</f>
        <v>36</v>
      </c>
      <c r="M269" s="8" t="str">
        <f>_xlfn.XLOOKUP(total_table[[#This Row],[Customer_ID]],Customer_table[Customer_ID],Customer_table[Gender],FALSE)</f>
        <v>Male</v>
      </c>
      <c r="N269" s="8" t="str">
        <f>_xlfn.XLOOKUP(total_table[[#This Row],[Customer_ID]],Customer_table[Customer_ID],Customer_table[City],FALSE)</f>
        <v>New Jenniferburgh</v>
      </c>
      <c r="O269" s="8" t="str">
        <f>_xlfn.XLOOKUP(total_table[[#This Row],[Customer_ID]],Customer_table[Customer_ID],Customer_table[State],FALSE)</f>
        <v>Nebraska</v>
      </c>
      <c r="P269" s="8" t="str">
        <f>_xlfn.XLOOKUP(total_table[[#This Row],[Customer_ID]],Customer_table[Customer_ID],Customer_table[Country],FALSE)</f>
        <v>USA</v>
      </c>
      <c r="Q269" s="8" t="str">
        <f>_xlfn.XLOOKUP(total_table[[#This Row],[Product_ID]],Product_table[Product_ID],Product_table[Product_Name],FALSE)</f>
        <v>Hydrating Face Cleanser</v>
      </c>
      <c r="R269" s="8" t="str">
        <f>_xlfn.XLOOKUP(total_table[[#This Row],[Product_ID]],Product_table[Product_ID],Product_table[Category],FALSE)</f>
        <v>Beauty</v>
      </c>
      <c r="S269" s="8" t="str">
        <f>_xlfn.XLOOKUP(total_table[[#This Row],[Product_ID]],Product_table[Product_ID],Product_table[Sub_Category],FALSE)</f>
        <v>Skincare</v>
      </c>
      <c r="T269" s="8" t="str">
        <f>_xlfn.XLOOKUP(total_table[[#This Row],[Product_ID]],Product_table[Product_ID],Product_table[Brand],FALSE)</f>
        <v>Butler Group</v>
      </c>
      <c r="U269" s="8">
        <f>_xlfn.XLOOKUP(total_table[[#This Row],[Product_ID]],Product_table[Product_ID],Product_table[Cost],FALSE)</f>
        <v>254.04361702127662</v>
      </c>
      <c r="V269" s="11">
        <f>_xlfn.XLOOKUP(total_table[[#This Row],[Product_ID]],Product_table[Product_ID],Product_table[Stock],FALSE)</f>
        <v>159</v>
      </c>
      <c r="W269" s="8" t="str">
        <f>_xlfn.XLOOKUP(total_table[[#This Row],[Store_ID]],Store_table[Store_ID],Store_table[Store_Name],FALSE)</f>
        <v>Martinez-Mullins</v>
      </c>
      <c r="X269" s="8" t="str">
        <f>_xlfn.XLOOKUP(total_table[[#This Row],[Store_ID]],Store_table[Store_ID],Store_table[Region],FALSE)</f>
        <v>South</v>
      </c>
      <c r="Y269" s="8" t="str">
        <f>_xlfn.XLOOKUP(total_table[[#This Row],[Store_ID]],Store_table[Store_ID],Store_table[City],FALSE)</f>
        <v>Williamsfurt</v>
      </c>
      <c r="Z269" s="8" t="str">
        <f>_xlfn.XLOOKUP(total_table[[#This Row],[Store_ID]],Store_table[Store_ID],Store_table[Store_Type],FALSE)</f>
        <v>Online</v>
      </c>
    </row>
    <row r="270" spans="1:26" x14ac:dyDescent="0.35">
      <c r="A270" s="2" t="s">
        <v>2072</v>
      </c>
      <c r="B270" s="14">
        <v>45555</v>
      </c>
      <c r="C270" s="2" t="s">
        <v>1244</v>
      </c>
      <c r="D270" s="2" t="s">
        <v>1706</v>
      </c>
      <c r="E270" s="2" t="s">
        <v>1788</v>
      </c>
      <c r="F270" s="11">
        <v>3</v>
      </c>
      <c r="G270" s="8">
        <v>513.98477215823721</v>
      </c>
      <c r="H270" s="8">
        <v>0.06</v>
      </c>
      <c r="I270" s="2" t="s">
        <v>1802</v>
      </c>
      <c r="J270" s="8">
        <v>1541.8943164747116</v>
      </c>
      <c r="K270" s="8" t="str">
        <f>_xlfn.XLOOKUP(total_table[[#This Row],[Customer_ID]],Customer_table[Customer_ID],Customer_table[Name],FALSE)</f>
        <v>David Lozano</v>
      </c>
      <c r="L270" s="11">
        <f>_xlfn.XLOOKUP(total_table[[#This Row],[Customer_ID]],Customer_table[Customer_ID],Customer_table[Age],FALSE)</f>
        <v>23</v>
      </c>
      <c r="M270" s="8" t="str">
        <f>_xlfn.XLOOKUP(total_table[[#This Row],[Customer_ID]],Customer_table[Customer_ID],Customer_table[Gender],FALSE)</f>
        <v>Female</v>
      </c>
      <c r="N270" s="8" t="str">
        <f>_xlfn.XLOOKUP(total_table[[#This Row],[Customer_ID]],Customer_table[Customer_ID],Customer_table[City],FALSE)</f>
        <v>North Michaelfurt</v>
      </c>
      <c r="O270" s="8" t="str">
        <f>_xlfn.XLOOKUP(total_table[[#This Row],[Customer_ID]],Customer_table[Customer_ID],Customer_table[State],FALSE)</f>
        <v>Wisconsin</v>
      </c>
      <c r="P270" s="8" t="str">
        <f>_xlfn.XLOOKUP(total_table[[#This Row],[Customer_ID]],Customer_table[Customer_ID],Customer_table[Country],FALSE)</f>
        <v>USA</v>
      </c>
      <c r="Q270" s="8" t="str">
        <f>_xlfn.XLOOKUP(total_table[[#This Row],[Product_ID]],Product_table[Product_ID],Product_table[Product_Name],FALSE)</f>
        <v>Gaming Mouse Pad XL</v>
      </c>
      <c r="R270" s="8" t="str">
        <f>_xlfn.XLOOKUP(total_table[[#This Row],[Product_ID]],Product_table[Product_ID],Product_table[Category],FALSE)</f>
        <v>Electronics</v>
      </c>
      <c r="S270" s="8" t="str">
        <f>_xlfn.XLOOKUP(total_table[[#This Row],[Product_ID]],Product_table[Product_ID],Product_table[Sub_Category],FALSE)</f>
        <v>Accessories</v>
      </c>
      <c r="T270" s="8" t="str">
        <f>_xlfn.XLOOKUP(total_table[[#This Row],[Product_ID]],Product_table[Product_ID],Product_table[Brand],FALSE)</f>
        <v>Sharp, Taylor and Rodriguez</v>
      </c>
      <c r="U270" s="8">
        <f>_xlfn.XLOOKUP(total_table[[#This Row],[Product_ID]],Product_table[Product_ID],Product_table[Cost],FALSE)</f>
        <v>340.14</v>
      </c>
      <c r="V270" s="11">
        <f>_xlfn.XLOOKUP(total_table[[#This Row],[Product_ID]],Product_table[Product_ID],Product_table[Stock],FALSE)</f>
        <v>361</v>
      </c>
      <c r="W270" s="8" t="str">
        <f>_xlfn.XLOOKUP(total_table[[#This Row],[Store_ID]],Store_table[Store_ID],Store_table[Store_Name],FALSE)</f>
        <v>Guerrero-Schmitt</v>
      </c>
      <c r="X270" s="8" t="str">
        <f>_xlfn.XLOOKUP(total_table[[#This Row],[Store_ID]],Store_table[Store_ID],Store_table[Region],FALSE)</f>
        <v>East</v>
      </c>
      <c r="Y270" s="8" t="str">
        <f>_xlfn.XLOOKUP(total_table[[#This Row],[Store_ID]],Store_table[Store_ID],Store_table[City],FALSE)</f>
        <v>East Stevechester</v>
      </c>
      <c r="Z270" s="8" t="str">
        <f>_xlfn.XLOOKUP(total_table[[#This Row],[Store_ID]],Store_table[Store_ID],Store_table[Store_Type],FALSE)</f>
        <v>Flagship</v>
      </c>
    </row>
    <row r="271" spans="1:26" x14ac:dyDescent="0.35">
      <c r="A271" s="2" t="s">
        <v>2073</v>
      </c>
      <c r="B271" s="14">
        <v>45803</v>
      </c>
      <c r="C271" s="2" t="s">
        <v>700</v>
      </c>
      <c r="D271" s="2" t="s">
        <v>1600</v>
      </c>
      <c r="E271" s="2" t="s">
        <v>1730</v>
      </c>
      <c r="F271" s="11">
        <v>4</v>
      </c>
      <c r="G271" s="8">
        <v>747.01</v>
      </c>
      <c r="H271" s="8">
        <v>0.13</v>
      </c>
      <c r="I271" s="2" t="s">
        <v>1804</v>
      </c>
      <c r="J271" s="8">
        <v>2987.91</v>
      </c>
      <c r="K271" s="8" t="str">
        <f>_xlfn.XLOOKUP(total_table[[#This Row],[Customer_ID]],Customer_table[Customer_ID],Customer_table[Name],FALSE)</f>
        <v>Jordan Wells</v>
      </c>
      <c r="L271" s="11">
        <f>_xlfn.XLOOKUP(total_table[[#This Row],[Customer_ID]],Customer_table[Customer_ID],Customer_table[Age],FALSE)</f>
        <v>47</v>
      </c>
      <c r="M271" s="8" t="str">
        <f>_xlfn.XLOOKUP(total_table[[#This Row],[Customer_ID]],Customer_table[Customer_ID],Customer_table[Gender],FALSE)</f>
        <v>Female</v>
      </c>
      <c r="N271" s="8" t="str">
        <f>_xlfn.XLOOKUP(total_table[[#This Row],[Customer_ID]],Customer_table[Customer_ID],Customer_table[City],FALSE)</f>
        <v>Phillipschester</v>
      </c>
      <c r="O271" s="8" t="str">
        <f>_xlfn.XLOOKUP(total_table[[#This Row],[Customer_ID]],Customer_table[Customer_ID],Customer_table[State],FALSE)</f>
        <v>New Jersey</v>
      </c>
      <c r="P271" s="8" t="str">
        <f>_xlfn.XLOOKUP(total_table[[#This Row],[Customer_ID]],Customer_table[Customer_ID],Customer_table[Country],FALSE)</f>
        <v>USA</v>
      </c>
      <c r="Q271" s="8" t="str">
        <f>_xlfn.XLOOKUP(total_table[[#This Row],[Product_ID]],Product_table[Product_ID],Product_table[Product_Name],FALSE)</f>
        <v>Men's Casual Sneakers</v>
      </c>
      <c r="R271" s="8" t="str">
        <f>_xlfn.XLOOKUP(total_table[[#This Row],[Product_ID]],Product_table[Product_ID],Product_table[Category],FALSE)</f>
        <v>Clothing</v>
      </c>
      <c r="S271" s="8" t="str">
        <f>_xlfn.XLOOKUP(total_table[[#This Row],[Product_ID]],Product_table[Product_ID],Product_table[Sub_Category],FALSE)</f>
        <v>Footwear</v>
      </c>
      <c r="T271" s="8" t="str">
        <f>_xlfn.XLOOKUP(total_table[[#This Row],[Product_ID]],Product_table[Product_ID],Product_table[Brand],FALSE)</f>
        <v>Hogan-Lee</v>
      </c>
      <c r="U271" s="8">
        <f>_xlfn.XLOOKUP(total_table[[#This Row],[Product_ID]],Product_table[Product_ID],Product_table[Cost],FALSE)</f>
        <v>353.47</v>
      </c>
      <c r="V271" s="11">
        <f>_xlfn.XLOOKUP(total_table[[#This Row],[Product_ID]],Product_table[Product_ID],Product_table[Stock],FALSE)</f>
        <v>214</v>
      </c>
      <c r="W271" s="8" t="str">
        <f>_xlfn.XLOOKUP(total_table[[#This Row],[Store_ID]],Store_table[Store_ID],Store_table[Store_Name],FALSE)</f>
        <v>Rivera-Warner</v>
      </c>
      <c r="X271" s="8" t="str">
        <f>_xlfn.XLOOKUP(total_table[[#This Row],[Store_ID]],Store_table[Store_ID],Store_table[Region],FALSE)</f>
        <v>East</v>
      </c>
      <c r="Y271" s="8" t="str">
        <f>_xlfn.XLOOKUP(total_table[[#This Row],[Store_ID]],Store_table[Store_ID],Store_table[City],FALSE)</f>
        <v>Washingtonfurt</v>
      </c>
      <c r="Z271" s="8" t="str">
        <f>_xlfn.XLOOKUP(total_table[[#This Row],[Store_ID]],Store_table[Store_ID],Store_table[Store_Type],FALSE)</f>
        <v>Flagship</v>
      </c>
    </row>
    <row r="272" spans="1:26" x14ac:dyDescent="0.35">
      <c r="A272" s="2" t="s">
        <v>2074</v>
      </c>
      <c r="B272" s="14">
        <v>45735</v>
      </c>
      <c r="C272" s="2" t="s">
        <v>350</v>
      </c>
      <c r="D272" s="2" t="s">
        <v>1704</v>
      </c>
      <c r="E272" s="2" t="s">
        <v>1772</v>
      </c>
      <c r="F272" s="11">
        <v>4</v>
      </c>
      <c r="G272" s="8">
        <v>461.83</v>
      </c>
      <c r="H272" s="8">
        <v>0.28000000000000003</v>
      </c>
      <c r="I272" s="2" t="s">
        <v>1804</v>
      </c>
      <c r="J272" s="8">
        <v>1847.04</v>
      </c>
      <c r="K272" s="8" t="str">
        <f>_xlfn.XLOOKUP(total_table[[#This Row],[Customer_ID]],Customer_table[Customer_ID],Customer_table[Name],FALSE)</f>
        <v>Colleen Maynard</v>
      </c>
      <c r="L272" s="11">
        <f>_xlfn.XLOOKUP(total_table[[#This Row],[Customer_ID]],Customer_table[Customer_ID],Customer_table[Age],FALSE)</f>
        <v>29</v>
      </c>
      <c r="M272" s="8" t="str">
        <f>_xlfn.XLOOKUP(total_table[[#This Row],[Customer_ID]],Customer_table[Customer_ID],Customer_table[Gender],FALSE)</f>
        <v>Male</v>
      </c>
      <c r="N272" s="8" t="str">
        <f>_xlfn.XLOOKUP(total_table[[#This Row],[Customer_ID]],Customer_table[Customer_ID],Customer_table[City],FALSE)</f>
        <v>Singletonmouth</v>
      </c>
      <c r="O272" s="8" t="str">
        <f>_xlfn.XLOOKUP(total_table[[#This Row],[Customer_ID]],Customer_table[Customer_ID],Customer_table[State],FALSE)</f>
        <v>Utah</v>
      </c>
      <c r="P272" s="8" t="str">
        <f>_xlfn.XLOOKUP(total_table[[#This Row],[Customer_ID]],Customer_table[Customer_ID],Customer_table[Country],FALSE)</f>
        <v>USA</v>
      </c>
      <c r="Q272" s="8" t="str">
        <f>_xlfn.XLOOKUP(total_table[[#This Row],[Product_ID]],Product_table[Product_ID],Product_table[Product_Name],FALSE)</f>
        <v>Face Foundation Kit</v>
      </c>
      <c r="R272" s="8" t="str">
        <f>_xlfn.XLOOKUP(total_table[[#This Row],[Product_ID]],Product_table[Product_ID],Product_table[Category],FALSE)</f>
        <v>Beauty</v>
      </c>
      <c r="S272" s="8" t="str">
        <f>_xlfn.XLOOKUP(total_table[[#This Row],[Product_ID]],Product_table[Product_ID],Product_table[Sub_Category],FALSE)</f>
        <v>Makeup</v>
      </c>
      <c r="T272" s="8" t="str">
        <f>_xlfn.XLOOKUP(total_table[[#This Row],[Product_ID]],Product_table[Product_ID],Product_table[Brand],FALSE)</f>
        <v>Taylor-Elliott</v>
      </c>
      <c r="U272" s="8">
        <f>_xlfn.XLOOKUP(total_table[[#This Row],[Product_ID]],Product_table[Product_ID],Product_table[Cost],FALSE)</f>
        <v>183.04</v>
      </c>
      <c r="V272" s="11">
        <f>_xlfn.XLOOKUP(total_table[[#This Row],[Product_ID]],Product_table[Product_ID],Product_table[Stock],FALSE)</f>
        <v>457</v>
      </c>
      <c r="W272" s="8" t="str">
        <f>_xlfn.XLOOKUP(total_table[[#This Row],[Store_ID]],Store_table[Store_ID],Store_table[Store_Name],FALSE)</f>
        <v>Thomas, Bridges and Harris</v>
      </c>
      <c r="X272" s="8" t="str">
        <f>_xlfn.XLOOKUP(total_table[[#This Row],[Store_ID]],Store_table[Store_ID],Store_table[Region],FALSE)</f>
        <v>North</v>
      </c>
      <c r="Y272" s="8" t="str">
        <f>_xlfn.XLOOKUP(total_table[[#This Row],[Store_ID]],Store_table[Store_ID],Store_table[City],FALSE)</f>
        <v>Sabrinatown</v>
      </c>
      <c r="Z272" s="8" t="str">
        <f>_xlfn.XLOOKUP(total_table[[#This Row],[Store_ID]],Store_table[Store_ID],Store_table[Store_Type],FALSE)</f>
        <v>Online</v>
      </c>
    </row>
    <row r="273" spans="1:26" x14ac:dyDescent="0.35">
      <c r="A273" s="2" t="s">
        <v>2075</v>
      </c>
      <c r="B273" s="14">
        <v>45750</v>
      </c>
      <c r="C273" s="2" t="s">
        <v>448</v>
      </c>
      <c r="D273" s="2" t="s">
        <v>1666</v>
      </c>
      <c r="E273" s="2" t="s">
        <v>1760</v>
      </c>
      <c r="F273" s="11">
        <v>2</v>
      </c>
      <c r="G273" s="8">
        <v>105.15</v>
      </c>
      <c r="H273" s="8">
        <v>0.06</v>
      </c>
      <c r="I273" s="2" t="s">
        <v>1802</v>
      </c>
      <c r="J273" s="8">
        <v>210.24</v>
      </c>
      <c r="K273" s="8" t="str">
        <f>_xlfn.XLOOKUP(total_table[[#This Row],[Customer_ID]],Customer_table[Customer_ID],Customer_table[Name],FALSE)</f>
        <v>Morgan Bowen</v>
      </c>
      <c r="L273" s="11">
        <f>_xlfn.XLOOKUP(total_table[[#This Row],[Customer_ID]],Customer_table[Customer_ID],Customer_table[Age],FALSE)</f>
        <v>54</v>
      </c>
      <c r="M273" s="8" t="str">
        <f>_xlfn.XLOOKUP(total_table[[#This Row],[Customer_ID]],Customer_table[Customer_ID],Customer_table[Gender],FALSE)</f>
        <v>Male</v>
      </c>
      <c r="N273" s="8" t="str">
        <f>_xlfn.XLOOKUP(total_table[[#This Row],[Customer_ID]],Customer_table[Customer_ID],Customer_table[City],FALSE)</f>
        <v>Parksfort</v>
      </c>
      <c r="O273" s="8" t="str">
        <f>_xlfn.XLOOKUP(total_table[[#This Row],[Customer_ID]],Customer_table[Customer_ID],Customer_table[State],FALSE)</f>
        <v>Washington</v>
      </c>
      <c r="P273" s="8" t="str">
        <f>_xlfn.XLOOKUP(total_table[[#This Row],[Customer_ID]],Customer_table[Customer_ID],Customer_table[Country],FALSE)</f>
        <v>USA</v>
      </c>
      <c r="Q273" s="8" t="str">
        <f>_xlfn.XLOOKUP(total_table[[#This Row],[Product_ID]],Product_table[Product_ID],Product_table[Product_Name],FALSE)</f>
        <v>Kitchen Storage Rack</v>
      </c>
      <c r="R273" s="8" t="str">
        <f>_xlfn.XLOOKUP(total_table[[#This Row],[Product_ID]],Product_table[Product_ID],Product_table[Category],FALSE)</f>
        <v>Home</v>
      </c>
      <c r="S273" s="8" t="str">
        <f>_xlfn.XLOOKUP(total_table[[#This Row],[Product_ID]],Product_table[Product_ID],Product_table[Sub_Category],FALSE)</f>
        <v>Storage</v>
      </c>
      <c r="T273" s="8" t="str">
        <f>_xlfn.XLOOKUP(total_table[[#This Row],[Product_ID]],Product_table[Product_ID],Product_table[Brand],FALSE)</f>
        <v>Duran Group</v>
      </c>
      <c r="U273" s="8">
        <f>_xlfn.XLOOKUP(total_table[[#This Row],[Product_ID]],Product_table[Product_ID],Product_table[Cost],FALSE)</f>
        <v>138.05000000000001</v>
      </c>
      <c r="V273" s="11">
        <f>_xlfn.XLOOKUP(total_table[[#This Row],[Product_ID]],Product_table[Product_ID],Product_table[Stock],FALSE)</f>
        <v>89</v>
      </c>
      <c r="W273" s="8" t="str">
        <f>_xlfn.XLOOKUP(total_table[[#This Row],[Store_ID]],Store_table[Store_ID],Store_table[Store_Name],FALSE)</f>
        <v>Bean, Jones and Park</v>
      </c>
      <c r="X273" s="8" t="str">
        <f>_xlfn.XLOOKUP(total_table[[#This Row],[Store_ID]],Store_table[Store_ID],Store_table[Region],FALSE)</f>
        <v>West</v>
      </c>
      <c r="Y273" s="8" t="str">
        <f>_xlfn.XLOOKUP(total_table[[#This Row],[Store_ID]],Store_table[Store_ID],Store_table[City],FALSE)</f>
        <v>Thompsonborough</v>
      </c>
      <c r="Z273" s="8" t="str">
        <f>_xlfn.XLOOKUP(total_table[[#This Row],[Store_ID]],Store_table[Store_ID],Store_table[Store_Type],FALSE)</f>
        <v>Online</v>
      </c>
    </row>
    <row r="274" spans="1:26" x14ac:dyDescent="0.35">
      <c r="A274" s="2" t="s">
        <v>2076</v>
      </c>
      <c r="B274" s="14">
        <v>45693</v>
      </c>
      <c r="C274" s="2" t="s">
        <v>129</v>
      </c>
      <c r="D274" s="2" t="s">
        <v>1572</v>
      </c>
      <c r="E274" s="2" t="s">
        <v>1744</v>
      </c>
      <c r="F274" s="11">
        <v>3</v>
      </c>
      <c r="G274" s="8">
        <v>610.24</v>
      </c>
      <c r="H274" s="8">
        <v>0.17</v>
      </c>
      <c r="I274" s="2" t="s">
        <v>1807</v>
      </c>
      <c r="J274" s="8">
        <v>1830.55</v>
      </c>
      <c r="K274" s="8" t="str">
        <f>_xlfn.XLOOKUP(total_table[[#This Row],[Customer_ID]],Customer_table[Customer_ID],Customer_table[Name],FALSE)</f>
        <v>Robert Jones Dds</v>
      </c>
      <c r="L274" s="11">
        <f>_xlfn.XLOOKUP(total_table[[#This Row],[Customer_ID]],Customer_table[Customer_ID],Customer_table[Age],FALSE)</f>
        <v>25</v>
      </c>
      <c r="M274" s="8" t="str">
        <f>_xlfn.XLOOKUP(total_table[[#This Row],[Customer_ID]],Customer_table[Customer_ID],Customer_table[Gender],FALSE)</f>
        <v>Male</v>
      </c>
      <c r="N274" s="8" t="str">
        <f>_xlfn.XLOOKUP(total_table[[#This Row],[Customer_ID]],Customer_table[Customer_ID],Customer_table[City],FALSE)</f>
        <v>Tristanton</v>
      </c>
      <c r="O274" s="8" t="str">
        <f>_xlfn.XLOOKUP(total_table[[#This Row],[Customer_ID]],Customer_table[Customer_ID],Customer_table[State],FALSE)</f>
        <v>Oklahoma</v>
      </c>
      <c r="P274" s="8" t="str">
        <f>_xlfn.XLOOKUP(total_table[[#This Row],[Customer_ID]],Customer_table[Customer_ID],Customer_table[Country],FALSE)</f>
        <v>USA</v>
      </c>
      <c r="Q274" s="8" t="str">
        <f>_xlfn.XLOOKUP(total_table[[#This Row],[Product_ID]],Product_table[Product_ID],Product_table[Product_Name],FALSE)</f>
        <v>Men's Formal Shirt</v>
      </c>
      <c r="R274" s="8" t="str">
        <f>_xlfn.XLOOKUP(total_table[[#This Row],[Product_ID]],Product_table[Product_ID],Product_table[Category],FALSE)</f>
        <v>Clothing</v>
      </c>
      <c r="S274" s="8" t="str">
        <f>_xlfn.XLOOKUP(total_table[[#This Row],[Product_ID]],Product_table[Product_ID],Product_table[Sub_Category],FALSE)</f>
        <v>Tops</v>
      </c>
      <c r="T274" s="8" t="str">
        <f>_xlfn.XLOOKUP(total_table[[#This Row],[Product_ID]],Product_table[Product_ID],Product_table[Brand],FALSE)</f>
        <v>Moon, Mora and Santos</v>
      </c>
      <c r="U274" s="8">
        <f>_xlfn.XLOOKUP(total_table[[#This Row],[Product_ID]],Product_table[Product_ID],Product_table[Cost],FALSE)</f>
        <v>254.04361702127662</v>
      </c>
      <c r="V274" s="11">
        <f>_xlfn.XLOOKUP(total_table[[#This Row],[Product_ID]],Product_table[Product_ID],Product_table[Stock],FALSE)</f>
        <v>360</v>
      </c>
      <c r="W274" s="8" t="str">
        <f>_xlfn.XLOOKUP(total_table[[#This Row],[Store_ID]],Store_table[Store_ID],Store_table[Store_Name],FALSE)</f>
        <v>Johnson-Wright</v>
      </c>
      <c r="X274" s="8" t="str">
        <f>_xlfn.XLOOKUP(total_table[[#This Row],[Store_ID]],Store_table[Store_ID],Store_table[Region],FALSE)</f>
        <v>North</v>
      </c>
      <c r="Y274" s="8" t="str">
        <f>_xlfn.XLOOKUP(total_table[[#This Row],[Store_ID]],Store_table[Store_ID],Store_table[City],FALSE)</f>
        <v>Hoodberg</v>
      </c>
      <c r="Z274" s="8" t="str">
        <f>_xlfn.XLOOKUP(total_table[[#This Row],[Store_ID]],Store_table[Store_ID],Store_table[Store_Type],FALSE)</f>
        <v>Outlet</v>
      </c>
    </row>
    <row r="275" spans="1:26" x14ac:dyDescent="0.35">
      <c r="A275" s="2" t="s">
        <v>2077</v>
      </c>
      <c r="B275" s="14">
        <v>45667</v>
      </c>
      <c r="C275" s="2" t="s">
        <v>969</v>
      </c>
      <c r="D275" s="2" t="s">
        <v>1674</v>
      </c>
      <c r="E275" s="2" t="s">
        <v>1760</v>
      </c>
      <c r="F275" s="11">
        <v>1</v>
      </c>
      <c r="G275" s="8">
        <v>872.12</v>
      </c>
      <c r="H275" s="8">
        <v>7.0000000000000007E-2</v>
      </c>
      <c r="I275" s="2" t="s">
        <v>1804</v>
      </c>
      <c r="J275" s="8">
        <v>872.05</v>
      </c>
      <c r="K275" s="8" t="str">
        <f>_xlfn.XLOOKUP(total_table[[#This Row],[Customer_ID]],Customer_table[Customer_ID],Customer_table[Name],FALSE)</f>
        <v>Jason Mullins</v>
      </c>
      <c r="L275" s="11">
        <f>_xlfn.XLOOKUP(total_table[[#This Row],[Customer_ID]],Customer_table[Customer_ID],Customer_table[Age],FALSE)</f>
        <v>47</v>
      </c>
      <c r="M275" s="8" t="str">
        <f>_xlfn.XLOOKUP(total_table[[#This Row],[Customer_ID]],Customer_table[Customer_ID],Customer_table[Gender],FALSE)</f>
        <v>Female</v>
      </c>
      <c r="N275" s="8" t="str">
        <f>_xlfn.XLOOKUP(total_table[[#This Row],[Customer_ID]],Customer_table[Customer_ID],Customer_table[City],FALSE)</f>
        <v>Brianchester</v>
      </c>
      <c r="O275" s="8" t="str">
        <f>_xlfn.XLOOKUP(total_table[[#This Row],[Customer_ID]],Customer_table[Customer_ID],Customer_table[State],FALSE)</f>
        <v>Delaware</v>
      </c>
      <c r="P275" s="8" t="str">
        <f>_xlfn.XLOOKUP(total_table[[#This Row],[Customer_ID]],Customer_table[Customer_ID],Customer_table[Country],FALSE)</f>
        <v>USA</v>
      </c>
      <c r="Q275" s="8" t="str">
        <f>_xlfn.XLOOKUP(total_table[[#This Row],[Product_ID]],Product_table[Product_ID],Product_table[Product_Name],FALSE)</f>
        <v>Bluetooth Car Audio System</v>
      </c>
      <c r="R275" s="8" t="str">
        <f>_xlfn.XLOOKUP(total_table[[#This Row],[Product_ID]],Product_table[Product_ID],Product_table[Category],FALSE)</f>
        <v>Electronics</v>
      </c>
      <c r="S275" s="8" t="str">
        <f>_xlfn.XLOOKUP(total_table[[#This Row],[Product_ID]],Product_table[Product_ID],Product_table[Sub_Category],FALSE)</f>
        <v>Audio</v>
      </c>
      <c r="T275" s="8" t="str">
        <f>_xlfn.XLOOKUP(total_table[[#This Row],[Product_ID]],Product_table[Product_ID],Product_table[Brand],FALSE)</f>
        <v>Bruce-Bowen</v>
      </c>
      <c r="U275" s="8">
        <f>_xlfn.XLOOKUP(total_table[[#This Row],[Product_ID]],Product_table[Product_ID],Product_table[Cost],FALSE)</f>
        <v>403.71</v>
      </c>
      <c r="V275" s="11">
        <f>_xlfn.XLOOKUP(total_table[[#This Row],[Product_ID]],Product_table[Product_ID],Product_table[Stock],FALSE)</f>
        <v>159</v>
      </c>
      <c r="W275" s="8" t="str">
        <f>_xlfn.XLOOKUP(total_table[[#This Row],[Store_ID]],Store_table[Store_ID],Store_table[Store_Name],FALSE)</f>
        <v>Bean, Jones and Park</v>
      </c>
      <c r="X275" s="8" t="str">
        <f>_xlfn.XLOOKUP(total_table[[#This Row],[Store_ID]],Store_table[Store_ID],Store_table[Region],FALSE)</f>
        <v>West</v>
      </c>
      <c r="Y275" s="8" t="str">
        <f>_xlfn.XLOOKUP(total_table[[#This Row],[Store_ID]],Store_table[Store_ID],Store_table[City],FALSE)</f>
        <v>Thompsonborough</v>
      </c>
      <c r="Z275" s="8" t="str">
        <f>_xlfn.XLOOKUP(total_table[[#This Row],[Store_ID]],Store_table[Store_ID],Store_table[Store_Type],FALSE)</f>
        <v>Online</v>
      </c>
    </row>
    <row r="276" spans="1:26" x14ac:dyDescent="0.35">
      <c r="A276" s="2" t="s">
        <v>2078</v>
      </c>
      <c r="B276" s="14">
        <v>45316</v>
      </c>
      <c r="C276" s="2" t="s">
        <v>1322</v>
      </c>
      <c r="D276" s="2" t="s">
        <v>1546</v>
      </c>
      <c r="E276" s="2" t="s">
        <v>1735</v>
      </c>
      <c r="F276" s="11">
        <v>1</v>
      </c>
      <c r="G276" s="8">
        <v>406.79</v>
      </c>
      <c r="H276" s="8">
        <v>0.03</v>
      </c>
      <c r="I276" s="2" t="s">
        <v>1807</v>
      </c>
      <c r="J276" s="8">
        <v>406.76000000000005</v>
      </c>
      <c r="K276" s="8" t="str">
        <f>_xlfn.XLOOKUP(total_table[[#This Row],[Customer_ID]],Customer_table[Customer_ID],Customer_table[Name],FALSE)</f>
        <v>Thomas Moore</v>
      </c>
      <c r="L276" s="11">
        <f>_xlfn.XLOOKUP(total_table[[#This Row],[Customer_ID]],Customer_table[Customer_ID],Customer_table[Age],FALSE)</f>
        <v>51</v>
      </c>
      <c r="M276" s="8" t="str">
        <f>_xlfn.XLOOKUP(total_table[[#This Row],[Customer_ID]],Customer_table[Customer_ID],Customer_table[Gender],FALSE)</f>
        <v>Female</v>
      </c>
      <c r="N276" s="8" t="str">
        <f>_xlfn.XLOOKUP(total_table[[#This Row],[Customer_ID]],Customer_table[Customer_ID],Customer_table[City],FALSE)</f>
        <v>Williamsberg</v>
      </c>
      <c r="O276" s="8" t="str">
        <f>_xlfn.XLOOKUP(total_table[[#This Row],[Customer_ID]],Customer_table[Customer_ID],Customer_table[State],FALSE)</f>
        <v>New York</v>
      </c>
      <c r="P276" s="8" t="str">
        <f>_xlfn.XLOOKUP(total_table[[#This Row],[Customer_ID]],Customer_table[Customer_ID],Customer_table[Country],FALSE)</f>
        <v>USA</v>
      </c>
      <c r="Q276" s="8" t="str">
        <f>_xlfn.XLOOKUP(total_table[[#This Row],[Product_ID]],Product_table[Product_ID],Product_table[Product_Name],FALSE)</f>
        <v>Ceramic Kitchen Bowl Set</v>
      </c>
      <c r="R276" s="8" t="str">
        <f>_xlfn.XLOOKUP(total_table[[#This Row],[Product_ID]],Product_table[Product_ID],Product_table[Category],FALSE)</f>
        <v>Home</v>
      </c>
      <c r="S276" s="8" t="str">
        <f>_xlfn.XLOOKUP(total_table[[#This Row],[Product_ID]],Product_table[Product_ID],Product_table[Sub_Category],FALSE)</f>
        <v>Kitchen</v>
      </c>
      <c r="T276" s="8" t="str">
        <f>_xlfn.XLOOKUP(total_table[[#This Row],[Product_ID]],Product_table[Product_ID],Product_table[Brand],FALSE)</f>
        <v>Hamilton Group</v>
      </c>
      <c r="U276" s="8">
        <f>_xlfn.XLOOKUP(total_table[[#This Row],[Product_ID]],Product_table[Product_ID],Product_table[Cost],FALSE)</f>
        <v>298.86</v>
      </c>
      <c r="V276" s="11">
        <f>_xlfn.XLOOKUP(total_table[[#This Row],[Product_ID]],Product_table[Product_ID],Product_table[Stock],FALSE)</f>
        <v>308</v>
      </c>
      <c r="W276" s="8" t="str">
        <f>_xlfn.XLOOKUP(total_table[[#This Row],[Store_ID]],Store_table[Store_ID],Store_table[Store_Name],FALSE)</f>
        <v>Martinez, Adkins and Johnson</v>
      </c>
      <c r="X276" s="8" t="str">
        <f>_xlfn.XLOOKUP(total_table[[#This Row],[Store_ID]],Store_table[Store_ID],Store_table[Region],FALSE)</f>
        <v>North</v>
      </c>
      <c r="Y276" s="8" t="str">
        <f>_xlfn.XLOOKUP(total_table[[#This Row],[Store_ID]],Store_table[Store_ID],Store_table[City],FALSE)</f>
        <v>Danielmouth</v>
      </c>
      <c r="Z276" s="8" t="str">
        <f>_xlfn.XLOOKUP(total_table[[#This Row],[Store_ID]],Store_table[Store_ID],Store_table[Store_Type],FALSE)</f>
        <v>Flagship</v>
      </c>
    </row>
    <row r="277" spans="1:26" x14ac:dyDescent="0.35">
      <c r="A277" s="2" t="s">
        <v>2079</v>
      </c>
      <c r="B277" s="14">
        <v>45932</v>
      </c>
      <c r="C277" s="2" t="s">
        <v>1145</v>
      </c>
      <c r="D277" s="2" t="s">
        <v>1634</v>
      </c>
      <c r="E277" s="2" t="s">
        <v>1777</v>
      </c>
      <c r="F277" s="11">
        <v>1</v>
      </c>
      <c r="G277" s="8">
        <v>606.01</v>
      </c>
      <c r="H277" s="8">
        <v>0.04</v>
      </c>
      <c r="I277" s="2" t="s">
        <v>1804</v>
      </c>
      <c r="J277" s="8">
        <v>605.97</v>
      </c>
      <c r="K277" s="8" t="str">
        <f>_xlfn.XLOOKUP(total_table[[#This Row],[Customer_ID]],Customer_table[Customer_ID],Customer_table[Name],FALSE)</f>
        <v>Jacqueline Anthony</v>
      </c>
      <c r="L277" s="11">
        <f>_xlfn.XLOOKUP(total_table[[#This Row],[Customer_ID]],Customer_table[Customer_ID],Customer_table[Age],FALSE)</f>
        <v>28</v>
      </c>
      <c r="M277" s="8" t="str">
        <f>_xlfn.XLOOKUP(total_table[[#This Row],[Customer_ID]],Customer_table[Customer_ID],Customer_table[Gender],FALSE)</f>
        <v>Male</v>
      </c>
      <c r="N277" s="8" t="str">
        <f>_xlfn.XLOOKUP(total_table[[#This Row],[Customer_ID]],Customer_table[Customer_ID],Customer_table[City],FALSE)</f>
        <v>Vincentside</v>
      </c>
      <c r="O277" s="8" t="str">
        <f>_xlfn.XLOOKUP(total_table[[#This Row],[Customer_ID]],Customer_table[Customer_ID],Customer_table[State],FALSE)</f>
        <v>Ohio</v>
      </c>
      <c r="P277" s="8" t="str">
        <f>_xlfn.XLOOKUP(total_table[[#This Row],[Customer_ID]],Customer_table[Customer_ID],Customer_table[Country],FALSE)</f>
        <v>USA</v>
      </c>
      <c r="Q277" s="8" t="str">
        <f>_xlfn.XLOOKUP(total_table[[#This Row],[Product_ID]],Product_table[Product_ID],Product_table[Product_Name],FALSE)</f>
        <v>Sports Stopwatch Pro</v>
      </c>
      <c r="R277" s="8" t="str">
        <f>_xlfn.XLOOKUP(total_table[[#This Row],[Product_ID]],Product_table[Product_ID],Product_table[Category],FALSE)</f>
        <v>Sports</v>
      </c>
      <c r="S277" s="8" t="str">
        <f>_xlfn.XLOOKUP(total_table[[#This Row],[Product_ID]],Product_table[Product_ID],Product_table[Sub_Category],FALSE)</f>
        <v>Accessories</v>
      </c>
      <c r="T277" s="8" t="str">
        <f>_xlfn.XLOOKUP(total_table[[#This Row],[Product_ID]],Product_table[Product_ID],Product_table[Brand],FALSE)</f>
        <v>Thompson-French</v>
      </c>
      <c r="U277" s="8">
        <f>_xlfn.XLOOKUP(total_table[[#This Row],[Product_ID]],Product_table[Product_ID],Product_table[Cost],FALSE)</f>
        <v>434.84</v>
      </c>
      <c r="V277" s="11">
        <f>_xlfn.XLOOKUP(total_table[[#This Row],[Product_ID]],Product_table[Product_ID],Product_table[Stock],FALSE)</f>
        <v>185</v>
      </c>
      <c r="W277" s="8" t="str">
        <f>_xlfn.XLOOKUP(total_table[[#This Row],[Store_ID]],Store_table[Store_ID],Store_table[Store_Name],FALSE)</f>
        <v>Mcdonald Inc</v>
      </c>
      <c r="X277" s="8" t="str">
        <f>_xlfn.XLOOKUP(total_table[[#This Row],[Store_ID]],Store_table[Store_ID],Store_table[Region],FALSE)</f>
        <v>South</v>
      </c>
      <c r="Y277" s="8" t="str">
        <f>_xlfn.XLOOKUP(total_table[[#This Row],[Store_ID]],Store_table[Store_ID],Store_table[City],FALSE)</f>
        <v>Christopherland</v>
      </c>
      <c r="Z277" s="8" t="str">
        <f>_xlfn.XLOOKUP(total_table[[#This Row],[Store_ID]],Store_table[Store_ID],Store_table[Store_Type],FALSE)</f>
        <v>Outlet</v>
      </c>
    </row>
    <row r="278" spans="1:26" x14ac:dyDescent="0.35">
      <c r="A278" s="2" t="s">
        <v>2080</v>
      </c>
      <c r="B278" s="14">
        <v>45483</v>
      </c>
      <c r="C278" s="2" t="s">
        <v>1078</v>
      </c>
      <c r="D278" s="2" t="s">
        <v>1560</v>
      </c>
      <c r="E278" s="2" t="s">
        <v>1751</v>
      </c>
      <c r="F278" s="11">
        <v>4</v>
      </c>
      <c r="G278" s="8">
        <v>322.58</v>
      </c>
      <c r="H278" s="8">
        <v>0.06</v>
      </c>
      <c r="I278" s="2" t="s">
        <v>1802</v>
      </c>
      <c r="J278" s="8">
        <v>1290.26</v>
      </c>
      <c r="K278" s="8" t="str">
        <f>_xlfn.XLOOKUP(total_table[[#This Row],[Customer_ID]],Customer_table[Customer_ID],Customer_table[Name],FALSE)</f>
        <v>Heather Valenzuela</v>
      </c>
      <c r="L278" s="11">
        <f>_xlfn.XLOOKUP(total_table[[#This Row],[Customer_ID]],Customer_table[Customer_ID],Customer_table[Age],FALSE)</f>
        <v>31</v>
      </c>
      <c r="M278" s="8" t="str">
        <f>_xlfn.XLOOKUP(total_table[[#This Row],[Customer_ID]],Customer_table[Customer_ID],Customer_table[Gender],FALSE)</f>
        <v>Male</v>
      </c>
      <c r="N278" s="8" t="str">
        <f>_xlfn.XLOOKUP(total_table[[#This Row],[Customer_ID]],Customer_table[Customer_ID],Customer_table[City],FALSE)</f>
        <v>New Angiefurt</v>
      </c>
      <c r="O278" s="8" t="str">
        <f>_xlfn.XLOOKUP(total_table[[#This Row],[Customer_ID]],Customer_table[Customer_ID],Customer_table[State],FALSE)</f>
        <v>Alaska</v>
      </c>
      <c r="P278" s="8" t="str">
        <f>_xlfn.XLOOKUP(total_table[[#This Row],[Customer_ID]],Customer_table[Customer_ID],Customer_table[Country],FALSE)</f>
        <v>USA</v>
      </c>
      <c r="Q278" s="8" t="str">
        <f>_xlfn.XLOOKUP(total_table[[#This Row],[Product_ID]],Product_table[Product_ID],Product_table[Product_Name],FALSE)</f>
        <v>Soccer Training Cone Set</v>
      </c>
      <c r="R278" s="8" t="str">
        <f>_xlfn.XLOOKUP(total_table[[#This Row],[Product_ID]],Product_table[Product_ID],Product_table[Category],FALSE)</f>
        <v>Sports</v>
      </c>
      <c r="S278" s="8" t="str">
        <f>_xlfn.XLOOKUP(total_table[[#This Row],[Product_ID]],Product_table[Product_ID],Product_table[Sub_Category],FALSE)</f>
        <v>Accessories</v>
      </c>
      <c r="T278" s="8" t="str">
        <f>_xlfn.XLOOKUP(total_table[[#This Row],[Product_ID]],Product_table[Product_ID],Product_table[Brand],FALSE)</f>
        <v>Ford, Murphy and Wilson</v>
      </c>
      <c r="U278" s="8">
        <f>_xlfn.XLOOKUP(total_table[[#This Row],[Product_ID]],Product_table[Product_ID],Product_table[Cost],FALSE)</f>
        <v>144.53</v>
      </c>
      <c r="V278" s="11">
        <f>_xlfn.XLOOKUP(total_table[[#This Row],[Product_ID]],Product_table[Product_ID],Product_table[Stock],FALSE)</f>
        <v>367</v>
      </c>
      <c r="W278" s="8" t="str">
        <f>_xlfn.XLOOKUP(total_table[[#This Row],[Store_ID]],Store_table[Store_ID],Store_table[Store_Name],FALSE)</f>
        <v>Gray Ltd</v>
      </c>
      <c r="X278" s="8" t="str">
        <f>_xlfn.XLOOKUP(total_table[[#This Row],[Store_ID]],Store_table[Store_ID],Store_table[Region],FALSE)</f>
        <v>North</v>
      </c>
      <c r="Y278" s="8" t="str">
        <f>_xlfn.XLOOKUP(total_table[[#This Row],[Store_ID]],Store_table[Store_ID],Store_table[City],FALSE)</f>
        <v>New Michaelchester</v>
      </c>
      <c r="Z278" s="8" t="str">
        <f>_xlfn.XLOOKUP(total_table[[#This Row],[Store_ID]],Store_table[Store_ID],Store_table[Store_Type],FALSE)</f>
        <v>Outlet</v>
      </c>
    </row>
    <row r="279" spans="1:26" x14ac:dyDescent="0.35">
      <c r="A279" s="2" t="s">
        <v>2081</v>
      </c>
      <c r="B279" s="14">
        <v>45661</v>
      </c>
      <c r="C279" s="2" t="s">
        <v>1467</v>
      </c>
      <c r="D279" s="2" t="s">
        <v>1680</v>
      </c>
      <c r="E279" s="2" t="s">
        <v>1788</v>
      </c>
      <c r="F279" s="11">
        <v>4</v>
      </c>
      <c r="G279" s="8">
        <v>463.17</v>
      </c>
      <c r="H279" s="8">
        <v>0.06</v>
      </c>
      <c r="I279" s="2" t="s">
        <v>1804</v>
      </c>
      <c r="J279" s="8">
        <v>1852.6200000000001</v>
      </c>
      <c r="K279" s="8" t="str">
        <f>_xlfn.XLOOKUP(total_table[[#This Row],[Customer_ID]],Customer_table[Customer_ID],Customer_table[Name],FALSE)</f>
        <v>Jessica Castro</v>
      </c>
      <c r="L279" s="11">
        <f>_xlfn.XLOOKUP(total_table[[#This Row],[Customer_ID]],Customer_table[Customer_ID],Customer_table[Age],FALSE)</f>
        <v>32</v>
      </c>
      <c r="M279" s="8" t="str">
        <f>_xlfn.XLOOKUP(total_table[[#This Row],[Customer_ID]],Customer_table[Customer_ID],Customer_table[Gender],FALSE)</f>
        <v>Male</v>
      </c>
      <c r="N279" s="8" t="str">
        <f>_xlfn.XLOOKUP(total_table[[#This Row],[Customer_ID]],Customer_table[Customer_ID],Customer_table[City],FALSE)</f>
        <v>West Markton</v>
      </c>
      <c r="O279" s="8" t="str">
        <f>_xlfn.XLOOKUP(total_table[[#This Row],[Customer_ID]],Customer_table[Customer_ID],Customer_table[State],FALSE)</f>
        <v>Massachusetts</v>
      </c>
      <c r="P279" s="8" t="str">
        <f>_xlfn.XLOOKUP(total_table[[#This Row],[Customer_ID]],Customer_table[Customer_ID],Customer_table[Country],FALSE)</f>
        <v>USA</v>
      </c>
      <c r="Q279" s="8" t="str">
        <f>_xlfn.XLOOKUP(total_table[[#This Row],[Product_ID]],Product_table[Product_ID],Product_table[Product_Name],FALSE)</f>
        <v>WiFi Mesh Router</v>
      </c>
      <c r="R279" s="8" t="str">
        <f>_xlfn.XLOOKUP(total_table[[#This Row],[Product_ID]],Product_table[Product_ID],Product_table[Category],FALSE)</f>
        <v>Electronics</v>
      </c>
      <c r="S279" s="8" t="str">
        <f>_xlfn.XLOOKUP(total_table[[#This Row],[Product_ID]],Product_table[Product_ID],Product_table[Sub_Category],FALSE)</f>
        <v>Appliances</v>
      </c>
      <c r="T279" s="8" t="str">
        <f>_xlfn.XLOOKUP(total_table[[#This Row],[Product_ID]],Product_table[Product_ID],Product_table[Brand],FALSE)</f>
        <v>White, Reeves and Woods</v>
      </c>
      <c r="U279" s="8">
        <f>_xlfn.XLOOKUP(total_table[[#This Row],[Product_ID]],Product_table[Product_ID],Product_table[Cost],FALSE)</f>
        <v>480.9</v>
      </c>
      <c r="V279" s="11">
        <f>_xlfn.XLOOKUP(total_table[[#This Row],[Product_ID]],Product_table[Product_ID],Product_table[Stock],FALSE)</f>
        <v>104</v>
      </c>
      <c r="W279" s="8" t="str">
        <f>_xlfn.XLOOKUP(total_table[[#This Row],[Store_ID]],Store_table[Store_ID],Store_table[Store_Name],FALSE)</f>
        <v>Guerrero-Schmitt</v>
      </c>
      <c r="X279" s="8" t="str">
        <f>_xlfn.XLOOKUP(total_table[[#This Row],[Store_ID]],Store_table[Store_ID],Store_table[Region],FALSE)</f>
        <v>East</v>
      </c>
      <c r="Y279" s="8" t="str">
        <f>_xlfn.XLOOKUP(total_table[[#This Row],[Store_ID]],Store_table[Store_ID],Store_table[City],FALSE)</f>
        <v>East Stevechester</v>
      </c>
      <c r="Z279" s="8" t="str">
        <f>_xlfn.XLOOKUP(total_table[[#This Row],[Store_ID]],Store_table[Store_ID],Store_table[Store_Type],FALSE)</f>
        <v>Flagship</v>
      </c>
    </row>
    <row r="280" spans="1:26" x14ac:dyDescent="0.35">
      <c r="A280" s="2" t="s">
        <v>2082</v>
      </c>
      <c r="B280" s="14">
        <v>45798</v>
      </c>
      <c r="C280" s="2" t="s">
        <v>981</v>
      </c>
      <c r="D280" s="2" t="s">
        <v>1576</v>
      </c>
      <c r="E280" s="2" t="s">
        <v>1757</v>
      </c>
      <c r="F280" s="11">
        <v>4</v>
      </c>
      <c r="G280" s="8">
        <v>285.82</v>
      </c>
      <c r="H280" s="8">
        <v>0.18</v>
      </c>
      <c r="I280" s="2" t="s">
        <v>1804</v>
      </c>
      <c r="J280" s="8">
        <v>1143.0999999999999</v>
      </c>
      <c r="K280" s="8" t="str">
        <f>_xlfn.XLOOKUP(total_table[[#This Row],[Customer_ID]],Customer_table[Customer_ID],Customer_table[Name],FALSE)</f>
        <v>Robert House</v>
      </c>
      <c r="L280" s="11">
        <f>_xlfn.XLOOKUP(total_table[[#This Row],[Customer_ID]],Customer_table[Customer_ID],Customer_table[Age],FALSE)</f>
        <v>34</v>
      </c>
      <c r="M280" s="8" t="str">
        <f>_xlfn.XLOOKUP(total_table[[#This Row],[Customer_ID]],Customer_table[Customer_ID],Customer_table[Gender],FALSE)</f>
        <v>Male</v>
      </c>
      <c r="N280" s="8" t="str">
        <f>_xlfn.XLOOKUP(total_table[[#This Row],[Customer_ID]],Customer_table[Customer_ID],Customer_table[City],FALSE)</f>
        <v>Lake James</v>
      </c>
      <c r="O280" s="8" t="str">
        <f>_xlfn.XLOOKUP(total_table[[#This Row],[Customer_ID]],Customer_table[Customer_ID],Customer_table[State],FALSE)</f>
        <v>Maryland</v>
      </c>
      <c r="P280" s="8" t="str">
        <f>_xlfn.XLOOKUP(total_table[[#This Row],[Customer_ID]],Customer_table[Customer_ID],Customer_table[Country],FALSE)</f>
        <v>USA</v>
      </c>
      <c r="Q280" s="8" t="str">
        <f>_xlfn.XLOOKUP(total_table[[#This Row],[Product_ID]],Product_table[Product_ID],Product_table[Product_Name],FALSE)</f>
        <v>Women's Scarf Set</v>
      </c>
      <c r="R280" s="8" t="str">
        <f>_xlfn.XLOOKUP(total_table[[#This Row],[Product_ID]],Product_table[Product_ID],Product_table[Category],FALSE)</f>
        <v>Clothing</v>
      </c>
      <c r="S280" s="8" t="str">
        <f>_xlfn.XLOOKUP(total_table[[#This Row],[Product_ID]],Product_table[Product_ID],Product_table[Sub_Category],FALSE)</f>
        <v>Accessories</v>
      </c>
      <c r="T280" s="8" t="str">
        <f>_xlfn.XLOOKUP(total_table[[#This Row],[Product_ID]],Product_table[Product_ID],Product_table[Brand],FALSE)</f>
        <v>Brown and Sons</v>
      </c>
      <c r="U280" s="8">
        <f>_xlfn.XLOOKUP(total_table[[#This Row],[Product_ID]],Product_table[Product_ID],Product_table[Cost],FALSE)</f>
        <v>174.02</v>
      </c>
      <c r="V280" s="11">
        <f>_xlfn.XLOOKUP(total_table[[#This Row],[Product_ID]],Product_table[Product_ID],Product_table[Stock],FALSE)</f>
        <v>268</v>
      </c>
      <c r="W280" s="8" t="str">
        <f>_xlfn.XLOOKUP(total_table[[#This Row],[Store_ID]],Store_table[Store_ID],Store_table[Store_Name],FALSE)</f>
        <v>Martinez-Mullins</v>
      </c>
      <c r="X280" s="8" t="str">
        <f>_xlfn.XLOOKUP(total_table[[#This Row],[Store_ID]],Store_table[Store_ID],Store_table[Region],FALSE)</f>
        <v>South</v>
      </c>
      <c r="Y280" s="8" t="str">
        <f>_xlfn.XLOOKUP(total_table[[#This Row],[Store_ID]],Store_table[Store_ID],Store_table[City],FALSE)</f>
        <v>Williamsfurt</v>
      </c>
      <c r="Z280" s="8" t="str">
        <f>_xlfn.XLOOKUP(total_table[[#This Row],[Store_ID]],Store_table[Store_ID],Store_table[Store_Type],FALSE)</f>
        <v>Online</v>
      </c>
    </row>
    <row r="281" spans="1:26" x14ac:dyDescent="0.35">
      <c r="A281" s="2" t="s">
        <v>2083</v>
      </c>
      <c r="B281" s="14">
        <v>45868</v>
      </c>
      <c r="C281" s="2" t="s">
        <v>1010</v>
      </c>
      <c r="D281" s="2" t="s">
        <v>1600</v>
      </c>
      <c r="E281" s="2" t="s">
        <v>1770</v>
      </c>
      <c r="F281" s="11">
        <v>3</v>
      </c>
      <c r="G281" s="8">
        <v>995.38</v>
      </c>
      <c r="H281" s="8">
        <v>0.1</v>
      </c>
      <c r="I281" s="2" t="s">
        <v>1804</v>
      </c>
      <c r="J281" s="8">
        <v>2986.04</v>
      </c>
      <c r="K281" s="8" t="str">
        <f>_xlfn.XLOOKUP(total_table[[#This Row],[Customer_ID]],Customer_table[Customer_ID],Customer_table[Name],FALSE)</f>
        <v>Robert King</v>
      </c>
      <c r="L281" s="11">
        <f>_xlfn.XLOOKUP(total_table[[#This Row],[Customer_ID]],Customer_table[Customer_ID],Customer_table[Age],FALSE)</f>
        <v>58</v>
      </c>
      <c r="M281" s="8" t="str">
        <f>_xlfn.XLOOKUP(total_table[[#This Row],[Customer_ID]],Customer_table[Customer_ID],Customer_table[Gender],FALSE)</f>
        <v>Female</v>
      </c>
      <c r="N281" s="8" t="str">
        <f>_xlfn.XLOOKUP(total_table[[#This Row],[Customer_ID]],Customer_table[Customer_ID],Customer_table[City],FALSE)</f>
        <v>Cindyton</v>
      </c>
      <c r="O281" s="8" t="str">
        <f>_xlfn.XLOOKUP(total_table[[#This Row],[Customer_ID]],Customer_table[Customer_ID],Customer_table[State],FALSE)</f>
        <v>Rhode Island</v>
      </c>
      <c r="P281" s="8" t="str">
        <f>_xlfn.XLOOKUP(total_table[[#This Row],[Customer_ID]],Customer_table[Customer_ID],Customer_table[Country],FALSE)</f>
        <v>USA</v>
      </c>
      <c r="Q281" s="8" t="str">
        <f>_xlfn.XLOOKUP(total_table[[#This Row],[Product_ID]],Product_table[Product_ID],Product_table[Product_Name],FALSE)</f>
        <v>Men's Casual Sneakers</v>
      </c>
      <c r="R281" s="8" t="str">
        <f>_xlfn.XLOOKUP(total_table[[#This Row],[Product_ID]],Product_table[Product_ID],Product_table[Category],FALSE)</f>
        <v>Clothing</v>
      </c>
      <c r="S281" s="8" t="str">
        <f>_xlfn.XLOOKUP(total_table[[#This Row],[Product_ID]],Product_table[Product_ID],Product_table[Sub_Category],FALSE)</f>
        <v>Footwear</v>
      </c>
      <c r="T281" s="8" t="str">
        <f>_xlfn.XLOOKUP(total_table[[#This Row],[Product_ID]],Product_table[Product_ID],Product_table[Brand],FALSE)</f>
        <v>Hogan-Lee</v>
      </c>
      <c r="U281" s="8">
        <f>_xlfn.XLOOKUP(total_table[[#This Row],[Product_ID]],Product_table[Product_ID],Product_table[Cost],FALSE)</f>
        <v>353.47</v>
      </c>
      <c r="V281" s="11">
        <f>_xlfn.XLOOKUP(total_table[[#This Row],[Product_ID]],Product_table[Product_ID],Product_table[Stock],FALSE)</f>
        <v>214</v>
      </c>
      <c r="W281" s="8" t="str">
        <f>_xlfn.XLOOKUP(total_table[[#This Row],[Store_ID]],Store_table[Store_ID],Store_table[Store_Name],FALSE)</f>
        <v>Aguirre-Keller</v>
      </c>
      <c r="X281" s="8" t="str">
        <f>_xlfn.XLOOKUP(total_table[[#This Row],[Store_ID]],Store_table[Store_ID],Store_table[Region],FALSE)</f>
        <v>South</v>
      </c>
      <c r="Y281" s="8" t="str">
        <f>_xlfn.XLOOKUP(total_table[[#This Row],[Store_ID]],Store_table[Store_ID],Store_table[City],FALSE)</f>
        <v>Lake Michael</v>
      </c>
      <c r="Z281" s="8" t="str">
        <f>_xlfn.XLOOKUP(total_table[[#This Row],[Store_ID]],Store_table[Store_ID],Store_table[Store_Type],FALSE)</f>
        <v>Online</v>
      </c>
    </row>
    <row r="282" spans="1:26" x14ac:dyDescent="0.35">
      <c r="A282" s="2" t="s">
        <v>2084</v>
      </c>
      <c r="B282" s="14">
        <v>45757</v>
      </c>
      <c r="C282" s="2" t="s">
        <v>404</v>
      </c>
      <c r="D282" s="2" t="s">
        <v>1650</v>
      </c>
      <c r="E282" s="2" t="s">
        <v>1760</v>
      </c>
      <c r="F282" s="11">
        <v>1</v>
      </c>
      <c r="G282" s="8">
        <v>329.31</v>
      </c>
      <c r="H282" s="8">
        <v>0.09</v>
      </c>
      <c r="I282" s="2" t="s">
        <v>1802</v>
      </c>
      <c r="J282" s="8">
        <v>329.22</v>
      </c>
      <c r="K282" s="8" t="str">
        <f>_xlfn.XLOOKUP(total_table[[#This Row],[Customer_ID]],Customer_table[Customer_ID],Customer_table[Name],FALSE)</f>
        <v>Michael Jones</v>
      </c>
      <c r="L282" s="11">
        <f>_xlfn.XLOOKUP(total_table[[#This Row],[Customer_ID]],Customer_table[Customer_ID],Customer_table[Age],FALSE)</f>
        <v>40</v>
      </c>
      <c r="M282" s="8" t="str">
        <f>_xlfn.XLOOKUP(total_table[[#This Row],[Customer_ID]],Customer_table[Customer_ID],Customer_table[Gender],FALSE)</f>
        <v>Male</v>
      </c>
      <c r="N282" s="8" t="str">
        <f>_xlfn.XLOOKUP(total_table[[#This Row],[Customer_ID]],Customer_table[Customer_ID],Customer_table[City],FALSE)</f>
        <v>North Edwardton</v>
      </c>
      <c r="O282" s="8" t="str">
        <f>_xlfn.XLOOKUP(total_table[[#This Row],[Customer_ID]],Customer_table[Customer_ID],Customer_table[State],FALSE)</f>
        <v>Tennessee</v>
      </c>
      <c r="P282" s="8" t="str">
        <f>_xlfn.XLOOKUP(total_table[[#This Row],[Customer_ID]],Customer_table[Customer_ID],Customer_table[Country],FALSE)</f>
        <v>USA</v>
      </c>
      <c r="Q282" s="8" t="str">
        <f>_xlfn.XLOOKUP(total_table[[#This Row],[Product_ID]],Product_table[Product_ID],Product_table[Product_Name],FALSE)</f>
        <v>Laptop Cooling Pad</v>
      </c>
      <c r="R282" s="8" t="str">
        <f>_xlfn.XLOOKUP(total_table[[#This Row],[Product_ID]],Product_table[Product_ID],Product_table[Category],FALSE)</f>
        <v>Electronics</v>
      </c>
      <c r="S282" s="8" t="str">
        <f>_xlfn.XLOOKUP(total_table[[#This Row],[Product_ID]],Product_table[Product_ID],Product_table[Sub_Category],FALSE)</f>
        <v>Computer</v>
      </c>
      <c r="T282" s="8" t="str">
        <f>_xlfn.XLOOKUP(total_table[[#This Row],[Product_ID]],Product_table[Product_ID],Product_table[Brand],FALSE)</f>
        <v>Murray, Gould and Ware</v>
      </c>
      <c r="U282" s="8">
        <f>_xlfn.XLOOKUP(total_table[[#This Row],[Product_ID]],Product_table[Product_ID],Product_table[Cost],FALSE)</f>
        <v>86.42</v>
      </c>
      <c r="V282" s="11">
        <f>_xlfn.XLOOKUP(total_table[[#This Row],[Product_ID]],Product_table[Product_ID],Product_table[Stock],FALSE)</f>
        <v>222</v>
      </c>
      <c r="W282" s="8" t="str">
        <f>_xlfn.XLOOKUP(total_table[[#This Row],[Store_ID]],Store_table[Store_ID],Store_table[Store_Name],FALSE)</f>
        <v>Bean, Jones and Park</v>
      </c>
      <c r="X282" s="8" t="str">
        <f>_xlfn.XLOOKUP(total_table[[#This Row],[Store_ID]],Store_table[Store_ID],Store_table[Region],FALSE)</f>
        <v>West</v>
      </c>
      <c r="Y282" s="8" t="str">
        <f>_xlfn.XLOOKUP(total_table[[#This Row],[Store_ID]],Store_table[Store_ID],Store_table[City],FALSE)</f>
        <v>Thompsonborough</v>
      </c>
      <c r="Z282" s="8" t="str">
        <f>_xlfn.XLOOKUP(total_table[[#This Row],[Store_ID]],Store_table[Store_ID],Store_table[Store_Type],FALSE)</f>
        <v>Online</v>
      </c>
    </row>
    <row r="283" spans="1:26" x14ac:dyDescent="0.35">
      <c r="A283" s="2" t="s">
        <v>2085</v>
      </c>
      <c r="B283" s="14">
        <v>45475</v>
      </c>
      <c r="C283" s="2" t="s">
        <v>1485</v>
      </c>
      <c r="D283" s="2" t="s">
        <v>1620</v>
      </c>
      <c r="E283" s="2" t="s">
        <v>1782</v>
      </c>
      <c r="F283" s="11">
        <v>3</v>
      </c>
      <c r="G283" s="8">
        <v>64.2</v>
      </c>
      <c r="H283" s="8">
        <v>0.08</v>
      </c>
      <c r="I283" s="2" t="s">
        <v>1807</v>
      </c>
      <c r="J283" s="8">
        <v>192.52</v>
      </c>
      <c r="K283" s="8" t="str">
        <f>_xlfn.XLOOKUP(total_table[[#This Row],[Customer_ID]],Customer_table[Customer_ID],Customer_table[Name],FALSE)</f>
        <v>Scott Harris</v>
      </c>
      <c r="L283" s="11">
        <f>_xlfn.XLOOKUP(total_table[[#This Row],[Customer_ID]],Customer_table[Customer_ID],Customer_table[Age],FALSE)</f>
        <v>23</v>
      </c>
      <c r="M283" s="8" t="str">
        <f>_xlfn.XLOOKUP(total_table[[#This Row],[Customer_ID]],Customer_table[Customer_ID],Customer_table[Gender],FALSE)</f>
        <v>Male</v>
      </c>
      <c r="N283" s="8" t="str">
        <f>_xlfn.XLOOKUP(total_table[[#This Row],[Customer_ID]],Customer_table[Customer_ID],Customer_table[City],FALSE)</f>
        <v>North Nataliemouth</v>
      </c>
      <c r="O283" s="8" t="str">
        <f>_xlfn.XLOOKUP(total_table[[#This Row],[Customer_ID]],Customer_table[Customer_ID],Customer_table[State],FALSE)</f>
        <v>Maryland</v>
      </c>
      <c r="P283" s="8" t="str">
        <f>_xlfn.XLOOKUP(total_table[[#This Row],[Customer_ID]],Customer_table[Customer_ID],Customer_table[Country],FALSE)</f>
        <v>USA</v>
      </c>
      <c r="Q283" s="8" t="str">
        <f>_xlfn.XLOOKUP(total_table[[#This Row],[Product_ID]],Product_table[Product_ID],Product_table[Product_Name],FALSE)</f>
        <v>Makeup Brush Set</v>
      </c>
      <c r="R283" s="8" t="str">
        <f>_xlfn.XLOOKUP(total_table[[#This Row],[Product_ID]],Product_table[Product_ID],Product_table[Category],FALSE)</f>
        <v>Beauty</v>
      </c>
      <c r="S283" s="8" t="str">
        <f>_xlfn.XLOOKUP(total_table[[#This Row],[Product_ID]],Product_table[Product_ID],Product_table[Sub_Category],FALSE)</f>
        <v>Makeup</v>
      </c>
      <c r="T283" s="8" t="str">
        <f>_xlfn.XLOOKUP(total_table[[#This Row],[Product_ID]],Product_table[Product_ID],Product_table[Brand],FALSE)</f>
        <v>Cook Inc</v>
      </c>
      <c r="U283" s="8">
        <f>_xlfn.XLOOKUP(total_table[[#This Row],[Product_ID]],Product_table[Product_ID],Product_table[Cost],FALSE)</f>
        <v>254.04361702127662</v>
      </c>
      <c r="V283" s="11">
        <f>_xlfn.XLOOKUP(total_table[[#This Row],[Product_ID]],Product_table[Product_ID],Product_table[Stock],FALSE)</f>
        <v>431</v>
      </c>
      <c r="W283" s="8" t="str">
        <f>_xlfn.XLOOKUP(total_table[[#This Row],[Store_ID]],Store_table[Store_ID],Store_table[Store_Name],FALSE)</f>
        <v>Frederick-Wright</v>
      </c>
      <c r="X283" s="8" t="str">
        <f>_xlfn.XLOOKUP(total_table[[#This Row],[Store_ID]],Store_table[Store_ID],Store_table[Region],FALSE)</f>
        <v>West</v>
      </c>
      <c r="Y283" s="8" t="str">
        <f>_xlfn.XLOOKUP(total_table[[#This Row],[Store_ID]],Store_table[Store_ID],Store_table[City],FALSE)</f>
        <v>New Jimmymouth</v>
      </c>
      <c r="Z283" s="8" t="str">
        <f>_xlfn.XLOOKUP(total_table[[#This Row],[Store_ID]],Store_table[Store_ID],Store_table[Store_Type],FALSE)</f>
        <v>Flagship</v>
      </c>
    </row>
    <row r="284" spans="1:26" x14ac:dyDescent="0.35">
      <c r="A284" s="2" t="s">
        <v>2086</v>
      </c>
      <c r="B284" s="14">
        <v>45829</v>
      </c>
      <c r="C284" s="2" t="s">
        <v>824</v>
      </c>
      <c r="D284" s="2" t="s">
        <v>1548</v>
      </c>
      <c r="E284" s="2" t="s">
        <v>1775</v>
      </c>
      <c r="F284" s="11">
        <v>3</v>
      </c>
      <c r="G284" s="8">
        <v>697.13</v>
      </c>
      <c r="H284" s="8">
        <v>0.25</v>
      </c>
      <c r="I284" s="2" t="s">
        <v>1807</v>
      </c>
      <c r="J284" s="8">
        <v>2091.14</v>
      </c>
      <c r="K284" s="8" t="str">
        <f>_xlfn.XLOOKUP(total_table[[#This Row],[Customer_ID]],Customer_table[Customer_ID],Customer_table[Name],FALSE)</f>
        <v>Katherine Cowan</v>
      </c>
      <c r="L284" s="11">
        <f>_xlfn.XLOOKUP(total_table[[#This Row],[Customer_ID]],Customer_table[Customer_ID],Customer_table[Age],FALSE)</f>
        <v>60</v>
      </c>
      <c r="M284" s="8" t="str">
        <f>_xlfn.XLOOKUP(total_table[[#This Row],[Customer_ID]],Customer_table[Customer_ID],Customer_table[Gender],FALSE)</f>
        <v>Female</v>
      </c>
      <c r="N284" s="8" t="str">
        <f>_xlfn.XLOOKUP(total_table[[#This Row],[Customer_ID]],Customer_table[Customer_ID],Customer_table[City],FALSE)</f>
        <v>New Ana</v>
      </c>
      <c r="O284" s="8" t="str">
        <f>_xlfn.XLOOKUP(total_table[[#This Row],[Customer_ID]],Customer_table[Customer_ID],Customer_table[State],FALSE)</f>
        <v>Montana</v>
      </c>
      <c r="P284" s="8" t="str">
        <f>_xlfn.XLOOKUP(total_table[[#This Row],[Customer_ID]],Customer_table[Customer_ID],Customer_table[Country],FALSE)</f>
        <v>USA</v>
      </c>
      <c r="Q284" s="8" t="str">
        <f>_xlfn.XLOOKUP(total_table[[#This Row],[Product_ID]],Product_table[Product_ID],Product_table[Product_Name],FALSE)</f>
        <v>HD Smart TV Stick</v>
      </c>
      <c r="R284" s="8" t="str">
        <f>_xlfn.XLOOKUP(total_table[[#This Row],[Product_ID]],Product_table[Product_ID],Product_table[Category],FALSE)</f>
        <v>Electronics</v>
      </c>
      <c r="S284" s="8" t="str">
        <f>_xlfn.XLOOKUP(total_table[[#This Row],[Product_ID]],Product_table[Product_ID],Product_table[Sub_Category],FALSE)</f>
        <v>Accessories</v>
      </c>
      <c r="T284" s="8" t="str">
        <f>_xlfn.XLOOKUP(total_table[[#This Row],[Product_ID]],Product_table[Product_ID],Product_table[Brand],FALSE)</f>
        <v>Gibson, Hobbs and Weaver</v>
      </c>
      <c r="U284" s="8">
        <f>_xlfn.XLOOKUP(total_table[[#This Row],[Product_ID]],Product_table[Product_ID],Product_table[Cost],FALSE)</f>
        <v>449.4</v>
      </c>
      <c r="V284" s="11">
        <f>_xlfn.XLOOKUP(total_table[[#This Row],[Product_ID]],Product_table[Product_ID],Product_table[Stock],FALSE)</f>
        <v>273.49484536082474</v>
      </c>
      <c r="W284" s="8" t="str">
        <f>_xlfn.XLOOKUP(total_table[[#This Row],[Store_ID]],Store_table[Store_ID],Store_table[Store_Name],FALSE)</f>
        <v>Gardner, Humphrey and Contreras</v>
      </c>
      <c r="X284" s="8" t="str">
        <f>_xlfn.XLOOKUP(total_table[[#This Row],[Store_ID]],Store_table[Store_ID],Store_table[Region],FALSE)</f>
        <v>East</v>
      </c>
      <c r="Y284" s="8" t="str">
        <f>_xlfn.XLOOKUP(total_table[[#This Row],[Store_ID]],Store_table[Store_ID],Store_table[City],FALSE)</f>
        <v>Johnsonville</v>
      </c>
      <c r="Z284" s="8" t="str">
        <f>_xlfn.XLOOKUP(total_table[[#This Row],[Store_ID]],Store_table[Store_ID],Store_table[Store_Type],FALSE)</f>
        <v>Flagship</v>
      </c>
    </row>
    <row r="285" spans="1:26" x14ac:dyDescent="0.35">
      <c r="A285" s="2" t="s">
        <v>2087</v>
      </c>
      <c r="B285" s="14">
        <v>45639</v>
      </c>
      <c r="C285" s="2" t="s">
        <v>92</v>
      </c>
      <c r="D285" s="2" t="s">
        <v>1543</v>
      </c>
      <c r="E285" s="2" t="s">
        <v>1751</v>
      </c>
      <c r="F285" s="11">
        <v>3</v>
      </c>
      <c r="G285" s="8">
        <v>134.30000000000001</v>
      </c>
      <c r="H285" s="8">
        <v>0.14000000000000001</v>
      </c>
      <c r="I285" s="2" t="s">
        <v>1802</v>
      </c>
      <c r="J285" s="8">
        <v>402.76000000000005</v>
      </c>
      <c r="K285" s="8" t="str">
        <f>_xlfn.XLOOKUP(total_table[[#This Row],[Customer_ID]],Customer_table[Customer_ID],Customer_table[Name],FALSE)</f>
        <v>Paul Fox</v>
      </c>
      <c r="L285" s="11">
        <f>_xlfn.XLOOKUP(total_table[[#This Row],[Customer_ID]],Customer_table[Customer_ID],Customer_table[Age],FALSE)</f>
        <v>33</v>
      </c>
      <c r="M285" s="8" t="str">
        <f>_xlfn.XLOOKUP(total_table[[#This Row],[Customer_ID]],Customer_table[Customer_ID],Customer_table[Gender],FALSE)</f>
        <v>Female</v>
      </c>
      <c r="N285" s="8" t="str">
        <f>_xlfn.XLOOKUP(total_table[[#This Row],[Customer_ID]],Customer_table[Customer_ID],Customer_table[City],FALSE)</f>
        <v>Michaelton</v>
      </c>
      <c r="O285" s="8" t="str">
        <f>_xlfn.XLOOKUP(total_table[[#This Row],[Customer_ID]],Customer_table[Customer_ID],Customer_table[State],FALSE)</f>
        <v>Hawaii</v>
      </c>
      <c r="P285" s="8" t="str">
        <f>_xlfn.XLOOKUP(total_table[[#This Row],[Customer_ID]],Customer_table[Customer_ID],Customer_table[Country],FALSE)</f>
        <v>USA</v>
      </c>
      <c r="Q285" s="8" t="str">
        <f>_xlfn.XLOOKUP(total_table[[#This Row],[Product_ID]],Product_table[Product_ID],Product_table[Product_Name],FALSE)</f>
        <v>Adjustable Dumbbell Set</v>
      </c>
      <c r="R285" s="8" t="str">
        <f>_xlfn.XLOOKUP(total_table[[#This Row],[Product_ID]],Product_table[Product_ID],Product_table[Category],FALSE)</f>
        <v>Sports</v>
      </c>
      <c r="S285" s="8" t="str">
        <f>_xlfn.XLOOKUP(total_table[[#This Row],[Product_ID]],Product_table[Product_ID],Product_table[Sub_Category],FALSE)</f>
        <v>Fitness</v>
      </c>
      <c r="T285" s="8" t="str">
        <f>_xlfn.XLOOKUP(total_table[[#This Row],[Product_ID]],Product_table[Product_ID],Product_table[Brand],FALSE)</f>
        <v>Hill PLC</v>
      </c>
      <c r="U285" s="8">
        <f>_xlfn.XLOOKUP(total_table[[#This Row],[Product_ID]],Product_table[Product_ID],Product_table[Cost],FALSE)</f>
        <v>495.72</v>
      </c>
      <c r="V285" s="11">
        <f>_xlfn.XLOOKUP(total_table[[#This Row],[Product_ID]],Product_table[Product_ID],Product_table[Stock],FALSE)</f>
        <v>323</v>
      </c>
      <c r="W285" s="8" t="str">
        <f>_xlfn.XLOOKUP(total_table[[#This Row],[Store_ID]],Store_table[Store_ID],Store_table[Store_Name],FALSE)</f>
        <v>Gray Ltd</v>
      </c>
      <c r="X285" s="8" t="str">
        <f>_xlfn.XLOOKUP(total_table[[#This Row],[Store_ID]],Store_table[Store_ID],Store_table[Region],FALSE)</f>
        <v>North</v>
      </c>
      <c r="Y285" s="8" t="str">
        <f>_xlfn.XLOOKUP(total_table[[#This Row],[Store_ID]],Store_table[Store_ID],Store_table[City],FALSE)</f>
        <v>New Michaelchester</v>
      </c>
      <c r="Z285" s="8" t="str">
        <f>_xlfn.XLOOKUP(total_table[[#This Row],[Store_ID]],Store_table[Store_ID],Store_table[Store_Type],FALSE)</f>
        <v>Outlet</v>
      </c>
    </row>
    <row r="286" spans="1:26" x14ac:dyDescent="0.35">
      <c r="A286" s="2" t="s">
        <v>2088</v>
      </c>
      <c r="B286" s="14">
        <v>45518</v>
      </c>
      <c r="C286" s="2" t="s">
        <v>818</v>
      </c>
      <c r="D286" s="2" t="s">
        <v>1694</v>
      </c>
      <c r="E286" s="2" t="s">
        <v>1775</v>
      </c>
      <c r="F286" s="11">
        <v>1</v>
      </c>
      <c r="G286" s="8">
        <v>520.92999999999995</v>
      </c>
      <c r="H286" s="8">
        <v>0.15</v>
      </c>
      <c r="I286" s="2" t="s">
        <v>1802</v>
      </c>
      <c r="J286" s="8">
        <v>520.78</v>
      </c>
      <c r="K286" s="8" t="str">
        <f>_xlfn.XLOOKUP(total_table[[#This Row],[Customer_ID]],Customer_table[Customer_ID],Customer_table[Name],FALSE)</f>
        <v>Russell Lamb</v>
      </c>
      <c r="L286" s="11">
        <f>_xlfn.XLOOKUP(total_table[[#This Row],[Customer_ID]],Customer_table[Customer_ID],Customer_table[Age],FALSE)</f>
        <v>63</v>
      </c>
      <c r="M286" s="8" t="str">
        <f>_xlfn.XLOOKUP(total_table[[#This Row],[Customer_ID]],Customer_table[Customer_ID],Customer_table[Gender],FALSE)</f>
        <v>Female</v>
      </c>
      <c r="N286" s="8" t="str">
        <f>_xlfn.XLOOKUP(total_table[[#This Row],[Customer_ID]],Customer_table[Customer_ID],Customer_table[City],FALSE)</f>
        <v>North Jonathon</v>
      </c>
      <c r="O286" s="8" t="str">
        <f>_xlfn.XLOOKUP(total_table[[#This Row],[Customer_ID]],Customer_table[Customer_ID],Customer_table[State],FALSE)</f>
        <v>Arizona</v>
      </c>
      <c r="P286" s="8" t="str">
        <f>_xlfn.XLOOKUP(total_table[[#This Row],[Customer_ID]],Customer_table[Customer_ID],Customer_table[Country],FALSE)</f>
        <v>USA</v>
      </c>
      <c r="Q286" s="8" t="str">
        <f>_xlfn.XLOOKUP(total_table[[#This Row],[Product_ID]],Product_table[Product_ID],Product_table[Product_Name],FALSE)</f>
        <v>Wooden Bookshelf</v>
      </c>
      <c r="R286" s="8" t="str">
        <f>_xlfn.XLOOKUP(total_table[[#This Row],[Product_ID]],Product_table[Product_ID],Product_table[Category],FALSE)</f>
        <v>Home</v>
      </c>
      <c r="S286" s="8" t="str">
        <f>_xlfn.XLOOKUP(total_table[[#This Row],[Product_ID]],Product_table[Product_ID],Product_table[Sub_Category],FALSE)</f>
        <v>Furniture</v>
      </c>
      <c r="T286" s="8" t="str">
        <f>_xlfn.XLOOKUP(total_table[[#This Row],[Product_ID]],Product_table[Product_ID],Product_table[Brand],FALSE)</f>
        <v>Collins-Stephenson</v>
      </c>
      <c r="U286" s="8">
        <f>_xlfn.XLOOKUP(total_table[[#This Row],[Product_ID]],Product_table[Product_ID],Product_table[Cost],FALSE)</f>
        <v>388.46</v>
      </c>
      <c r="V286" s="11">
        <f>_xlfn.XLOOKUP(total_table[[#This Row],[Product_ID]],Product_table[Product_ID],Product_table[Stock],FALSE)</f>
        <v>208</v>
      </c>
      <c r="W286" s="8" t="str">
        <f>_xlfn.XLOOKUP(total_table[[#This Row],[Store_ID]],Store_table[Store_ID],Store_table[Store_Name],FALSE)</f>
        <v>Gardner, Humphrey and Contreras</v>
      </c>
      <c r="X286" s="8" t="str">
        <f>_xlfn.XLOOKUP(total_table[[#This Row],[Store_ID]],Store_table[Store_ID],Store_table[Region],FALSE)</f>
        <v>East</v>
      </c>
      <c r="Y286" s="8" t="str">
        <f>_xlfn.XLOOKUP(total_table[[#This Row],[Store_ID]],Store_table[Store_ID],Store_table[City],FALSE)</f>
        <v>Johnsonville</v>
      </c>
      <c r="Z286" s="8" t="str">
        <f>_xlfn.XLOOKUP(total_table[[#This Row],[Store_ID]],Store_table[Store_ID],Store_table[Store_Type],FALSE)</f>
        <v>Flagship</v>
      </c>
    </row>
    <row r="287" spans="1:26" x14ac:dyDescent="0.35">
      <c r="A287" s="2" t="s">
        <v>2089</v>
      </c>
      <c r="B287" s="14">
        <v>45721</v>
      </c>
      <c r="C287" s="2" t="s">
        <v>716</v>
      </c>
      <c r="D287" s="2" t="s">
        <v>1564</v>
      </c>
      <c r="E287" s="2" t="s">
        <v>1757</v>
      </c>
      <c r="F287" s="11">
        <v>2</v>
      </c>
      <c r="G287" s="8">
        <v>350.12</v>
      </c>
      <c r="H287" s="8">
        <v>0.21</v>
      </c>
      <c r="I287" s="2" t="s">
        <v>1807</v>
      </c>
      <c r="J287" s="8">
        <v>700.03</v>
      </c>
      <c r="K287" s="8" t="str">
        <f>_xlfn.XLOOKUP(total_table[[#This Row],[Customer_ID]],Customer_table[Customer_ID],Customer_table[Name],FALSE)</f>
        <v>Elizabeth Stanley</v>
      </c>
      <c r="L287" s="11">
        <f>_xlfn.XLOOKUP(total_table[[#This Row],[Customer_ID]],Customer_table[Customer_ID],Customer_table[Age],FALSE)</f>
        <v>46</v>
      </c>
      <c r="M287" s="8" t="str">
        <f>_xlfn.XLOOKUP(total_table[[#This Row],[Customer_ID]],Customer_table[Customer_ID],Customer_table[Gender],FALSE)</f>
        <v>Female</v>
      </c>
      <c r="N287" s="8" t="str">
        <f>_xlfn.XLOOKUP(total_table[[#This Row],[Customer_ID]],Customer_table[Customer_ID],Customer_table[City],FALSE)</f>
        <v>Bethanyton</v>
      </c>
      <c r="O287" s="8" t="str">
        <f>_xlfn.XLOOKUP(total_table[[#This Row],[Customer_ID]],Customer_table[Customer_ID],Customer_table[State],FALSE)</f>
        <v>Utah</v>
      </c>
      <c r="P287" s="8" t="str">
        <f>_xlfn.XLOOKUP(total_table[[#This Row],[Customer_ID]],Customer_table[Customer_ID],Customer_table[Country],FALSE)</f>
        <v>USA</v>
      </c>
      <c r="Q287" s="8" t="str">
        <f>_xlfn.XLOOKUP(total_table[[#This Row],[Product_ID]],Product_table[Product_ID],Product_table[Product_Name],FALSE)</f>
        <v>Knee Support Brace</v>
      </c>
      <c r="R287" s="8" t="str">
        <f>_xlfn.XLOOKUP(total_table[[#This Row],[Product_ID]],Product_table[Product_ID],Product_table[Category],FALSE)</f>
        <v>Sports</v>
      </c>
      <c r="S287" s="8" t="str">
        <f>_xlfn.XLOOKUP(total_table[[#This Row],[Product_ID]],Product_table[Product_ID],Product_table[Sub_Category],FALSE)</f>
        <v>Equipment</v>
      </c>
      <c r="T287" s="8" t="str">
        <f>_xlfn.XLOOKUP(total_table[[#This Row],[Product_ID]],Product_table[Product_ID],Product_table[Brand],FALSE)</f>
        <v>May-Reese</v>
      </c>
      <c r="U287" s="8">
        <f>_xlfn.XLOOKUP(total_table[[#This Row],[Product_ID]],Product_table[Product_ID],Product_table[Cost],FALSE)</f>
        <v>21.34</v>
      </c>
      <c r="V287" s="11">
        <f>_xlfn.XLOOKUP(total_table[[#This Row],[Product_ID]],Product_table[Product_ID],Product_table[Stock],FALSE)</f>
        <v>65</v>
      </c>
      <c r="W287" s="8" t="str">
        <f>_xlfn.XLOOKUP(total_table[[#This Row],[Store_ID]],Store_table[Store_ID],Store_table[Store_Name],FALSE)</f>
        <v>Martinez-Mullins</v>
      </c>
      <c r="X287" s="8" t="str">
        <f>_xlfn.XLOOKUP(total_table[[#This Row],[Store_ID]],Store_table[Store_ID],Store_table[Region],FALSE)</f>
        <v>South</v>
      </c>
      <c r="Y287" s="8" t="str">
        <f>_xlfn.XLOOKUP(total_table[[#This Row],[Store_ID]],Store_table[Store_ID],Store_table[City],FALSE)</f>
        <v>Williamsfurt</v>
      </c>
      <c r="Z287" s="8" t="str">
        <f>_xlfn.XLOOKUP(total_table[[#This Row],[Store_ID]],Store_table[Store_ID],Store_table[Store_Type],FALSE)</f>
        <v>Online</v>
      </c>
    </row>
    <row r="288" spans="1:26" x14ac:dyDescent="0.35">
      <c r="A288" s="2" t="s">
        <v>2090</v>
      </c>
      <c r="B288" s="14">
        <v>45308</v>
      </c>
      <c r="C288" s="2" t="s">
        <v>1416</v>
      </c>
      <c r="D288" s="2" t="s">
        <v>1622</v>
      </c>
      <c r="E288" s="2" t="s">
        <v>1791</v>
      </c>
      <c r="F288" s="11">
        <v>3</v>
      </c>
      <c r="G288" s="8">
        <v>807.95</v>
      </c>
      <c r="H288" s="8">
        <v>0.1</v>
      </c>
      <c r="I288" s="2" t="s">
        <v>1804</v>
      </c>
      <c r="J288" s="8">
        <v>2423.7500000000005</v>
      </c>
      <c r="K288" s="8" t="str">
        <f>_xlfn.XLOOKUP(total_table[[#This Row],[Customer_ID]],Customer_table[Customer_ID],Customer_table[Name],FALSE)</f>
        <v>Cynthia Parrish</v>
      </c>
      <c r="L288" s="11">
        <f>_xlfn.XLOOKUP(total_table[[#This Row],[Customer_ID]],Customer_table[Customer_ID],Customer_table[Age],FALSE)</f>
        <v>18</v>
      </c>
      <c r="M288" s="8" t="str">
        <f>_xlfn.XLOOKUP(total_table[[#This Row],[Customer_ID]],Customer_table[Customer_ID],Customer_table[Gender],FALSE)</f>
        <v>Male</v>
      </c>
      <c r="N288" s="8" t="str">
        <f>_xlfn.XLOOKUP(total_table[[#This Row],[Customer_ID]],Customer_table[Customer_ID],Customer_table[City],FALSE)</f>
        <v>Espinozaberg</v>
      </c>
      <c r="O288" s="8" t="str">
        <f>_xlfn.XLOOKUP(total_table[[#This Row],[Customer_ID]],Customer_table[Customer_ID],Customer_table[State],FALSE)</f>
        <v>Minnesota</v>
      </c>
      <c r="P288" s="8" t="str">
        <f>_xlfn.XLOOKUP(total_table[[#This Row],[Customer_ID]],Customer_table[Customer_ID],Customer_table[Country],FALSE)</f>
        <v>USA</v>
      </c>
      <c r="Q288" s="8" t="str">
        <f>_xlfn.XLOOKUP(total_table[[#This Row],[Product_ID]],Product_table[Product_ID],Product_table[Product_Name],FALSE)</f>
        <v>Car Dashboard Phone Holder</v>
      </c>
      <c r="R288" s="8" t="str">
        <f>_xlfn.XLOOKUP(total_table[[#This Row],[Product_ID]],Product_table[Product_ID],Product_table[Category],FALSE)</f>
        <v>Electronics</v>
      </c>
      <c r="S288" s="8" t="str">
        <f>_xlfn.XLOOKUP(total_table[[#This Row],[Product_ID]],Product_table[Product_ID],Product_table[Sub_Category],FALSE)</f>
        <v>Accessories</v>
      </c>
      <c r="T288" s="8" t="str">
        <f>_xlfn.XLOOKUP(total_table[[#This Row],[Product_ID]],Product_table[Product_ID],Product_table[Brand],FALSE)</f>
        <v>Byrd, Stewart and Valdez</v>
      </c>
      <c r="U288" s="8">
        <f>_xlfn.XLOOKUP(total_table[[#This Row],[Product_ID]],Product_table[Product_ID],Product_table[Cost],FALSE)</f>
        <v>177.98</v>
      </c>
      <c r="V288" s="11">
        <f>_xlfn.XLOOKUP(total_table[[#This Row],[Product_ID]],Product_table[Product_ID],Product_table[Stock],FALSE)</f>
        <v>103</v>
      </c>
      <c r="W288" s="8" t="str">
        <f>_xlfn.XLOOKUP(total_table[[#This Row],[Store_ID]],Store_table[Store_ID],Store_table[Store_Name],FALSE)</f>
        <v>Mann-Austin</v>
      </c>
      <c r="X288" s="8" t="str">
        <f>_xlfn.XLOOKUP(total_table[[#This Row],[Store_ID]],Store_table[Store_ID],Store_table[Region],FALSE)</f>
        <v>East</v>
      </c>
      <c r="Y288" s="8" t="str">
        <f>_xlfn.XLOOKUP(total_table[[#This Row],[Store_ID]],Store_table[Store_ID],Store_table[City],FALSE)</f>
        <v>Vasquezborough</v>
      </c>
      <c r="Z288" s="8" t="str">
        <f>_xlfn.XLOOKUP(total_table[[#This Row],[Store_ID]],Store_table[Store_ID],Store_table[Store_Type],FALSE)</f>
        <v>Online</v>
      </c>
    </row>
    <row r="289" spans="1:26" x14ac:dyDescent="0.35">
      <c r="A289" s="2" t="s">
        <v>2091</v>
      </c>
      <c r="B289" s="14">
        <v>45889</v>
      </c>
      <c r="C289" s="2" t="s">
        <v>1037</v>
      </c>
      <c r="D289" s="2" t="s">
        <v>1602</v>
      </c>
      <c r="E289" s="2" t="s">
        <v>1754</v>
      </c>
      <c r="F289" s="11">
        <v>4</v>
      </c>
      <c r="G289" s="8">
        <v>766.03</v>
      </c>
      <c r="H289" s="8">
        <v>0.28999999999999998</v>
      </c>
      <c r="I289" s="2" t="s">
        <v>1804</v>
      </c>
      <c r="J289" s="8">
        <v>3063.83</v>
      </c>
      <c r="K289" s="8" t="str">
        <f>_xlfn.XLOOKUP(total_table[[#This Row],[Customer_ID]],Customer_table[Customer_ID],Customer_table[Name],FALSE)</f>
        <v>Jennifer Woods</v>
      </c>
      <c r="L289" s="11">
        <f>_xlfn.XLOOKUP(total_table[[#This Row],[Customer_ID]],Customer_table[Customer_ID],Customer_table[Age],FALSE)</f>
        <v>37</v>
      </c>
      <c r="M289" s="8" t="str">
        <f>_xlfn.XLOOKUP(total_table[[#This Row],[Customer_ID]],Customer_table[Customer_ID],Customer_table[Gender],FALSE)</f>
        <v>Male</v>
      </c>
      <c r="N289" s="8" t="str">
        <f>_xlfn.XLOOKUP(total_table[[#This Row],[Customer_ID]],Customer_table[Customer_ID],Customer_table[City],FALSE)</f>
        <v>West Brendamouth</v>
      </c>
      <c r="O289" s="8" t="str">
        <f>_xlfn.XLOOKUP(total_table[[#This Row],[Customer_ID]],Customer_table[Customer_ID],Customer_table[State],FALSE)</f>
        <v>North Carolina</v>
      </c>
      <c r="P289" s="8" t="str">
        <f>_xlfn.XLOOKUP(total_table[[#This Row],[Customer_ID]],Customer_table[Customer_ID],Customer_table[Country],FALSE)</f>
        <v>USA</v>
      </c>
      <c r="Q289" s="8" t="str">
        <f>_xlfn.XLOOKUP(total_table[[#This Row],[Product_ID]],Product_table[Product_ID],Product_table[Product_Name],FALSE)</f>
        <v>Sports Water Hydration Pack</v>
      </c>
      <c r="R289" s="8" t="str">
        <f>_xlfn.XLOOKUP(total_table[[#This Row],[Product_ID]],Product_table[Product_ID],Product_table[Category],FALSE)</f>
        <v>Sports</v>
      </c>
      <c r="S289" s="8" t="str">
        <f>_xlfn.XLOOKUP(total_table[[#This Row],[Product_ID]],Product_table[Product_ID],Product_table[Sub_Category],FALSE)</f>
        <v>Outdoor</v>
      </c>
      <c r="T289" s="8" t="str">
        <f>_xlfn.XLOOKUP(total_table[[#This Row],[Product_ID]],Product_table[Product_ID],Product_table[Brand],FALSE)</f>
        <v>Sims-Smith</v>
      </c>
      <c r="U289" s="8">
        <f>_xlfn.XLOOKUP(total_table[[#This Row],[Product_ID]],Product_table[Product_ID],Product_table[Cost],FALSE)</f>
        <v>135.61000000000001</v>
      </c>
      <c r="V289" s="11">
        <f>_xlfn.XLOOKUP(total_table[[#This Row],[Product_ID]],Product_table[Product_ID],Product_table[Stock],FALSE)</f>
        <v>394</v>
      </c>
      <c r="W289" s="8" t="str">
        <f>_xlfn.XLOOKUP(total_table[[#This Row],[Store_ID]],Store_table[Store_ID],Store_table[Store_Name],FALSE)</f>
        <v>Benson-Elliott</v>
      </c>
      <c r="X289" s="8" t="str">
        <f>_xlfn.XLOOKUP(total_table[[#This Row],[Store_ID]],Store_table[Store_ID],Store_table[Region],FALSE)</f>
        <v>East</v>
      </c>
      <c r="Y289" s="8" t="str">
        <f>_xlfn.XLOOKUP(total_table[[#This Row],[Store_ID]],Store_table[Store_ID],Store_table[City],FALSE)</f>
        <v>Port Josephberg</v>
      </c>
      <c r="Z289" s="8" t="str">
        <f>_xlfn.XLOOKUP(total_table[[#This Row],[Store_ID]],Store_table[Store_ID],Store_table[Store_Type],FALSE)</f>
        <v>Online</v>
      </c>
    </row>
    <row r="290" spans="1:26" x14ac:dyDescent="0.35">
      <c r="A290" s="2" t="s">
        <v>2092</v>
      </c>
      <c r="B290" s="14">
        <v>45386</v>
      </c>
      <c r="C290" s="2" t="s">
        <v>590</v>
      </c>
      <c r="D290" s="2" t="s">
        <v>1640</v>
      </c>
      <c r="E290" s="2" t="s">
        <v>1760</v>
      </c>
      <c r="F290" s="11">
        <v>3</v>
      </c>
      <c r="G290" s="8">
        <v>545.1</v>
      </c>
      <c r="H290" s="8">
        <v>0.08</v>
      </c>
      <c r="I290" s="2" t="s">
        <v>1807</v>
      </c>
      <c r="J290" s="8">
        <v>1635.2200000000003</v>
      </c>
      <c r="K290" s="8" t="str">
        <f>_xlfn.XLOOKUP(total_table[[#This Row],[Customer_ID]],Customer_table[Customer_ID],Customer_table[Name],FALSE)</f>
        <v>Melissa Hamilton</v>
      </c>
      <c r="L290" s="11">
        <f>_xlfn.XLOOKUP(total_table[[#This Row],[Customer_ID]],Customer_table[Customer_ID],Customer_table[Age],FALSE)</f>
        <v>23</v>
      </c>
      <c r="M290" s="8" t="str">
        <f>_xlfn.XLOOKUP(total_table[[#This Row],[Customer_ID]],Customer_table[Customer_ID],Customer_table[Gender],FALSE)</f>
        <v>Female</v>
      </c>
      <c r="N290" s="8" t="str">
        <f>_xlfn.XLOOKUP(total_table[[#This Row],[Customer_ID]],Customer_table[Customer_ID],Customer_table[City],FALSE)</f>
        <v>Hutchinsonville</v>
      </c>
      <c r="O290" s="8" t="str">
        <f>_xlfn.XLOOKUP(total_table[[#This Row],[Customer_ID]],Customer_table[Customer_ID],Customer_table[State],FALSE)</f>
        <v>Oklahoma</v>
      </c>
      <c r="P290" s="8" t="str">
        <f>_xlfn.XLOOKUP(total_table[[#This Row],[Customer_ID]],Customer_table[Customer_ID],Customer_table[Country],FALSE)</f>
        <v>USA</v>
      </c>
      <c r="Q290" s="8" t="str">
        <f>_xlfn.XLOOKUP(total_table[[#This Row],[Product_ID]],Product_table[Product_ID],Product_table[Product_Name],FALSE)</f>
        <v>Foam Roller</v>
      </c>
      <c r="R290" s="8" t="str">
        <f>_xlfn.XLOOKUP(total_table[[#This Row],[Product_ID]],Product_table[Product_ID],Product_table[Category],FALSE)</f>
        <v>Sports</v>
      </c>
      <c r="S290" s="8" t="str">
        <f>_xlfn.XLOOKUP(total_table[[#This Row],[Product_ID]],Product_table[Product_ID],Product_table[Sub_Category],FALSE)</f>
        <v>Fitness</v>
      </c>
      <c r="T290" s="8" t="str">
        <f>_xlfn.XLOOKUP(total_table[[#This Row],[Product_ID]],Product_table[Product_ID],Product_table[Brand],FALSE)</f>
        <v>Atkinson, Camacho and Oliver</v>
      </c>
      <c r="U290" s="8">
        <f>_xlfn.XLOOKUP(total_table[[#This Row],[Product_ID]],Product_table[Product_ID],Product_table[Cost],FALSE)</f>
        <v>30.62</v>
      </c>
      <c r="V290" s="11">
        <f>_xlfn.XLOOKUP(total_table[[#This Row],[Product_ID]],Product_table[Product_ID],Product_table[Stock],FALSE)</f>
        <v>138</v>
      </c>
      <c r="W290" s="8" t="str">
        <f>_xlfn.XLOOKUP(total_table[[#This Row],[Store_ID]],Store_table[Store_ID],Store_table[Store_Name],FALSE)</f>
        <v>Bean, Jones and Park</v>
      </c>
      <c r="X290" s="8" t="str">
        <f>_xlfn.XLOOKUP(total_table[[#This Row],[Store_ID]],Store_table[Store_ID],Store_table[Region],FALSE)</f>
        <v>West</v>
      </c>
      <c r="Y290" s="8" t="str">
        <f>_xlfn.XLOOKUP(total_table[[#This Row],[Store_ID]],Store_table[Store_ID],Store_table[City],FALSE)</f>
        <v>Thompsonborough</v>
      </c>
      <c r="Z290" s="8" t="str">
        <f>_xlfn.XLOOKUP(total_table[[#This Row],[Store_ID]],Store_table[Store_ID],Store_table[Store_Type],FALSE)</f>
        <v>Online</v>
      </c>
    </row>
    <row r="291" spans="1:26" x14ac:dyDescent="0.35">
      <c r="A291" s="2" t="s">
        <v>2093</v>
      </c>
      <c r="B291" s="14">
        <v>45438</v>
      </c>
      <c r="C291" s="2" t="s">
        <v>827</v>
      </c>
      <c r="D291" s="2" t="s">
        <v>1656</v>
      </c>
      <c r="E291" s="2" t="s">
        <v>1757</v>
      </c>
      <c r="F291" s="11">
        <v>1</v>
      </c>
      <c r="G291" s="8">
        <v>203.61</v>
      </c>
      <c r="H291" s="8">
        <v>0.24</v>
      </c>
      <c r="I291" s="2" t="s">
        <v>1807</v>
      </c>
      <c r="J291" s="8">
        <v>203.37</v>
      </c>
      <c r="K291" s="8" t="str">
        <f>_xlfn.XLOOKUP(total_table[[#This Row],[Customer_ID]],Customer_table[Customer_ID],Customer_table[Name],FALSE)</f>
        <v>Crystal Davis</v>
      </c>
      <c r="L291" s="11">
        <f>_xlfn.XLOOKUP(total_table[[#This Row],[Customer_ID]],Customer_table[Customer_ID],Customer_table[Age],FALSE)</f>
        <v>50</v>
      </c>
      <c r="M291" s="8" t="str">
        <f>_xlfn.XLOOKUP(total_table[[#This Row],[Customer_ID]],Customer_table[Customer_ID],Customer_table[Gender],FALSE)</f>
        <v>Male</v>
      </c>
      <c r="N291" s="8" t="str">
        <f>_xlfn.XLOOKUP(total_table[[#This Row],[Customer_ID]],Customer_table[Customer_ID],Customer_table[City],FALSE)</f>
        <v>Sallymouth</v>
      </c>
      <c r="O291" s="8" t="str">
        <f>_xlfn.XLOOKUP(total_table[[#This Row],[Customer_ID]],Customer_table[Customer_ID],Customer_table[State],FALSE)</f>
        <v>Louisiana</v>
      </c>
      <c r="P291" s="8" t="str">
        <f>_xlfn.XLOOKUP(total_table[[#This Row],[Customer_ID]],Customer_table[Customer_ID],Customer_table[Country],FALSE)</f>
        <v>USA</v>
      </c>
      <c r="Q291" s="8" t="str">
        <f>_xlfn.XLOOKUP(total_table[[#This Row],[Product_ID]],Product_table[Product_ID],Product_table[Product_Name],FALSE)</f>
        <v>Adjustable Dumbbells 20kg</v>
      </c>
      <c r="R291" s="8" t="str">
        <f>_xlfn.XLOOKUP(total_table[[#This Row],[Product_ID]],Product_table[Product_ID],Product_table[Category],FALSE)</f>
        <v>Sports</v>
      </c>
      <c r="S291" s="8" t="str">
        <f>_xlfn.XLOOKUP(total_table[[#This Row],[Product_ID]],Product_table[Product_ID],Product_table[Sub_Category],FALSE)</f>
        <v>Fitness</v>
      </c>
      <c r="T291" s="8" t="str">
        <f>_xlfn.XLOOKUP(total_table[[#This Row],[Product_ID]],Product_table[Product_ID],Product_table[Brand],FALSE)</f>
        <v>Montgomery, Benton and Miller</v>
      </c>
      <c r="U291" s="8">
        <f>_xlfn.XLOOKUP(total_table[[#This Row],[Product_ID]],Product_table[Product_ID],Product_table[Cost],FALSE)</f>
        <v>240.63</v>
      </c>
      <c r="V291" s="11">
        <f>_xlfn.XLOOKUP(total_table[[#This Row],[Product_ID]],Product_table[Product_ID],Product_table[Stock],FALSE)</f>
        <v>423</v>
      </c>
      <c r="W291" s="8" t="str">
        <f>_xlfn.XLOOKUP(total_table[[#This Row],[Store_ID]],Store_table[Store_ID],Store_table[Store_Name],FALSE)</f>
        <v>Martinez-Mullins</v>
      </c>
      <c r="X291" s="8" t="str">
        <f>_xlfn.XLOOKUP(total_table[[#This Row],[Store_ID]],Store_table[Store_ID],Store_table[Region],FALSE)</f>
        <v>South</v>
      </c>
      <c r="Y291" s="8" t="str">
        <f>_xlfn.XLOOKUP(total_table[[#This Row],[Store_ID]],Store_table[Store_ID],Store_table[City],FALSE)</f>
        <v>Williamsfurt</v>
      </c>
      <c r="Z291" s="8" t="str">
        <f>_xlfn.XLOOKUP(total_table[[#This Row],[Store_ID]],Store_table[Store_ID],Store_table[Store_Type],FALSE)</f>
        <v>Online</v>
      </c>
    </row>
    <row r="292" spans="1:26" x14ac:dyDescent="0.35">
      <c r="A292" s="2" t="s">
        <v>2094</v>
      </c>
      <c r="B292" s="14">
        <v>45856</v>
      </c>
      <c r="C292" s="2" t="s">
        <v>1276</v>
      </c>
      <c r="D292" s="2" t="s">
        <v>1720</v>
      </c>
      <c r="E292" s="2" t="s">
        <v>1779</v>
      </c>
      <c r="F292" s="11">
        <v>4</v>
      </c>
      <c r="G292" s="8">
        <v>493.8</v>
      </c>
      <c r="H292" s="8">
        <v>0.24</v>
      </c>
      <c r="I292" s="2" t="s">
        <v>1807</v>
      </c>
      <c r="J292" s="8">
        <v>1974.96</v>
      </c>
      <c r="K292" s="8" t="str">
        <f>_xlfn.XLOOKUP(total_table[[#This Row],[Customer_ID]],Customer_table[Customer_ID],Customer_table[Name],FALSE)</f>
        <v>Karen King</v>
      </c>
      <c r="L292" s="11">
        <f>_xlfn.XLOOKUP(total_table[[#This Row],[Customer_ID]],Customer_table[Customer_ID],Customer_table[Age],FALSE)</f>
        <v>64</v>
      </c>
      <c r="M292" s="8" t="str">
        <f>_xlfn.XLOOKUP(total_table[[#This Row],[Customer_ID]],Customer_table[Customer_ID],Customer_table[Gender],FALSE)</f>
        <v>Female</v>
      </c>
      <c r="N292" s="8" t="str">
        <f>_xlfn.XLOOKUP(total_table[[#This Row],[Customer_ID]],Customer_table[Customer_ID],Customer_table[City],FALSE)</f>
        <v>Kimburgh</v>
      </c>
      <c r="O292" s="8" t="str">
        <f>_xlfn.XLOOKUP(total_table[[#This Row],[Customer_ID]],Customer_table[Customer_ID],Customer_table[State],FALSE)</f>
        <v>North Carolina</v>
      </c>
      <c r="P292" s="8" t="str">
        <f>_xlfn.XLOOKUP(total_table[[#This Row],[Customer_ID]],Customer_table[Customer_ID],Customer_table[Country],FALSE)</f>
        <v>USA</v>
      </c>
      <c r="Q292" s="8" t="str">
        <f>_xlfn.XLOOKUP(total_table[[#This Row],[Product_ID]],Product_table[Product_ID],Product_table[Product_Name],FALSE)</f>
        <v>Cricket Bat</v>
      </c>
      <c r="R292" s="8" t="str">
        <f>_xlfn.XLOOKUP(total_table[[#This Row],[Product_ID]],Product_table[Product_ID],Product_table[Category],FALSE)</f>
        <v>Sports</v>
      </c>
      <c r="S292" s="8" t="str">
        <f>_xlfn.XLOOKUP(total_table[[#This Row],[Product_ID]],Product_table[Product_ID],Product_table[Sub_Category],FALSE)</f>
        <v>Team Sports</v>
      </c>
      <c r="T292" s="8" t="str">
        <f>_xlfn.XLOOKUP(total_table[[#This Row],[Product_ID]],Product_table[Product_ID],Product_table[Brand],FALSE)</f>
        <v>Khan LLC</v>
      </c>
      <c r="U292" s="8">
        <f>_xlfn.XLOOKUP(total_table[[#This Row],[Product_ID]],Product_table[Product_ID],Product_table[Cost],FALSE)</f>
        <v>245.98</v>
      </c>
      <c r="V292" s="11">
        <f>_xlfn.XLOOKUP(total_table[[#This Row],[Product_ID]],Product_table[Product_ID],Product_table[Stock],FALSE)</f>
        <v>471</v>
      </c>
      <c r="W292" s="8" t="str">
        <f>_xlfn.XLOOKUP(total_table[[#This Row],[Store_ID]],Store_table[Store_ID],Store_table[Store_Name],FALSE)</f>
        <v>Shelton PLC</v>
      </c>
      <c r="X292" s="8" t="str">
        <f>_xlfn.XLOOKUP(total_table[[#This Row],[Store_ID]],Store_table[Store_ID],Store_table[Region],FALSE)</f>
        <v>North</v>
      </c>
      <c r="Y292" s="8" t="str">
        <f>_xlfn.XLOOKUP(total_table[[#This Row],[Store_ID]],Store_table[Store_ID],Store_table[City],FALSE)</f>
        <v>East Jenniferstad</v>
      </c>
      <c r="Z292" s="8" t="str">
        <f>_xlfn.XLOOKUP(total_table[[#This Row],[Store_ID]],Store_table[Store_ID],Store_table[Store_Type],FALSE)</f>
        <v>Flagship</v>
      </c>
    </row>
    <row r="293" spans="1:26" x14ac:dyDescent="0.35">
      <c r="A293" s="2" t="s">
        <v>2095</v>
      </c>
      <c r="B293" s="14">
        <v>45485</v>
      </c>
      <c r="C293" s="2" t="s">
        <v>73</v>
      </c>
      <c r="D293" s="2" t="s">
        <v>1608</v>
      </c>
      <c r="E293" s="2" t="s">
        <v>1785</v>
      </c>
      <c r="F293" s="11">
        <v>1</v>
      </c>
      <c r="G293" s="8">
        <v>640.54999999999995</v>
      </c>
      <c r="H293" s="8">
        <v>0.25</v>
      </c>
      <c r="I293" s="2" t="s">
        <v>1802</v>
      </c>
      <c r="J293" s="8">
        <v>640.29999999999995</v>
      </c>
      <c r="K293" s="8" t="str">
        <f>_xlfn.XLOOKUP(total_table[[#This Row],[Customer_ID]],Customer_table[Customer_ID],Customer_table[Name],FALSE)</f>
        <v>Adam Cruz</v>
      </c>
      <c r="L293" s="11">
        <f>_xlfn.XLOOKUP(total_table[[#This Row],[Customer_ID]],Customer_table[Customer_ID],Customer_table[Age],FALSE)</f>
        <v>60</v>
      </c>
      <c r="M293" s="8" t="str">
        <f>_xlfn.XLOOKUP(total_table[[#This Row],[Customer_ID]],Customer_table[Customer_ID],Customer_table[Gender],FALSE)</f>
        <v>Female</v>
      </c>
      <c r="N293" s="8" t="str">
        <f>_xlfn.XLOOKUP(total_table[[#This Row],[Customer_ID]],Customer_table[Customer_ID],Customer_table[City],FALSE)</f>
        <v>Brandonville</v>
      </c>
      <c r="O293" s="8" t="str">
        <f>_xlfn.XLOOKUP(total_table[[#This Row],[Customer_ID]],Customer_table[Customer_ID],Customer_table[State],FALSE)</f>
        <v>Georgia</v>
      </c>
      <c r="P293" s="8" t="str">
        <f>_xlfn.XLOOKUP(total_table[[#This Row],[Customer_ID]],Customer_table[Customer_ID],Customer_table[Country],FALSE)</f>
        <v>USA</v>
      </c>
      <c r="Q293" s="8" t="str">
        <f>_xlfn.XLOOKUP(total_table[[#This Row],[Product_ID]],Product_table[Product_ID],Product_table[Product_Name],FALSE)</f>
        <v>Yoga Exercise Mat</v>
      </c>
      <c r="R293" s="8" t="str">
        <f>_xlfn.XLOOKUP(total_table[[#This Row],[Product_ID]],Product_table[Product_ID],Product_table[Category],FALSE)</f>
        <v>Sports</v>
      </c>
      <c r="S293" s="8" t="str">
        <f>_xlfn.XLOOKUP(total_table[[#This Row],[Product_ID]],Product_table[Product_ID],Product_table[Sub_Category],FALSE)</f>
        <v>Fitness</v>
      </c>
      <c r="T293" s="8" t="str">
        <f>_xlfn.XLOOKUP(total_table[[#This Row],[Product_ID]],Product_table[Product_ID],Product_table[Brand],FALSE)</f>
        <v>Carroll, Long and Mendoza</v>
      </c>
      <c r="U293" s="8">
        <f>_xlfn.XLOOKUP(total_table[[#This Row],[Product_ID]],Product_table[Product_ID],Product_table[Cost],FALSE)</f>
        <v>313.26</v>
      </c>
      <c r="V293" s="11">
        <f>_xlfn.XLOOKUP(total_table[[#This Row],[Product_ID]],Product_table[Product_ID],Product_table[Stock],FALSE)</f>
        <v>369</v>
      </c>
      <c r="W293" s="8" t="str">
        <f>_xlfn.XLOOKUP(total_table[[#This Row],[Store_ID]],Store_table[Store_ID],Store_table[Store_Name],FALSE)</f>
        <v>Holloway Ltd</v>
      </c>
      <c r="X293" s="8" t="str">
        <f>_xlfn.XLOOKUP(total_table[[#This Row],[Store_ID]],Store_table[Store_ID],Store_table[Region],FALSE)</f>
        <v>North</v>
      </c>
      <c r="Y293" s="8" t="str">
        <f>_xlfn.XLOOKUP(total_table[[#This Row],[Store_ID]],Store_table[Store_ID],Store_table[City],FALSE)</f>
        <v>Bensonhaven</v>
      </c>
      <c r="Z293" s="8" t="str">
        <f>_xlfn.XLOOKUP(total_table[[#This Row],[Store_ID]],Store_table[Store_ID],Store_table[Store_Type],FALSE)</f>
        <v>Flagship</v>
      </c>
    </row>
    <row r="294" spans="1:26" x14ac:dyDescent="0.35">
      <c r="A294" s="2" t="s">
        <v>2096</v>
      </c>
      <c r="B294" s="14">
        <v>45545</v>
      </c>
      <c r="C294" s="2" t="s">
        <v>404</v>
      </c>
      <c r="D294" s="2" t="s">
        <v>1674</v>
      </c>
      <c r="E294" s="2" t="s">
        <v>1747</v>
      </c>
      <c r="F294" s="11">
        <v>1</v>
      </c>
      <c r="G294" s="8">
        <v>702.53</v>
      </c>
      <c r="H294" s="8">
        <v>0.3</v>
      </c>
      <c r="I294" s="2" t="s">
        <v>1802</v>
      </c>
      <c r="J294" s="8">
        <v>702.23</v>
      </c>
      <c r="K294" s="8" t="str">
        <f>_xlfn.XLOOKUP(total_table[[#This Row],[Customer_ID]],Customer_table[Customer_ID],Customer_table[Name],FALSE)</f>
        <v>Michael Jones</v>
      </c>
      <c r="L294" s="11">
        <f>_xlfn.XLOOKUP(total_table[[#This Row],[Customer_ID]],Customer_table[Customer_ID],Customer_table[Age],FALSE)</f>
        <v>40</v>
      </c>
      <c r="M294" s="8" t="str">
        <f>_xlfn.XLOOKUP(total_table[[#This Row],[Customer_ID]],Customer_table[Customer_ID],Customer_table[Gender],FALSE)</f>
        <v>Male</v>
      </c>
      <c r="N294" s="8" t="str">
        <f>_xlfn.XLOOKUP(total_table[[#This Row],[Customer_ID]],Customer_table[Customer_ID],Customer_table[City],FALSE)</f>
        <v>North Edwardton</v>
      </c>
      <c r="O294" s="8" t="str">
        <f>_xlfn.XLOOKUP(total_table[[#This Row],[Customer_ID]],Customer_table[Customer_ID],Customer_table[State],FALSE)</f>
        <v>Tennessee</v>
      </c>
      <c r="P294" s="8" t="str">
        <f>_xlfn.XLOOKUP(total_table[[#This Row],[Customer_ID]],Customer_table[Customer_ID],Customer_table[Country],FALSE)</f>
        <v>USA</v>
      </c>
      <c r="Q294" s="8" t="str">
        <f>_xlfn.XLOOKUP(total_table[[#This Row],[Product_ID]],Product_table[Product_ID],Product_table[Product_Name],FALSE)</f>
        <v>Bluetooth Car Audio System</v>
      </c>
      <c r="R294" s="8" t="str">
        <f>_xlfn.XLOOKUP(total_table[[#This Row],[Product_ID]],Product_table[Product_ID],Product_table[Category],FALSE)</f>
        <v>Electronics</v>
      </c>
      <c r="S294" s="8" t="str">
        <f>_xlfn.XLOOKUP(total_table[[#This Row],[Product_ID]],Product_table[Product_ID],Product_table[Sub_Category],FALSE)</f>
        <v>Audio</v>
      </c>
      <c r="T294" s="8" t="str">
        <f>_xlfn.XLOOKUP(total_table[[#This Row],[Product_ID]],Product_table[Product_ID],Product_table[Brand],FALSE)</f>
        <v>Bruce-Bowen</v>
      </c>
      <c r="U294" s="8">
        <f>_xlfn.XLOOKUP(total_table[[#This Row],[Product_ID]],Product_table[Product_ID],Product_table[Cost],FALSE)</f>
        <v>403.71</v>
      </c>
      <c r="V294" s="11">
        <f>_xlfn.XLOOKUP(total_table[[#This Row],[Product_ID]],Product_table[Product_ID],Product_table[Stock],FALSE)</f>
        <v>159</v>
      </c>
      <c r="W294" s="8" t="str">
        <f>_xlfn.XLOOKUP(total_table[[#This Row],[Store_ID]],Store_table[Store_ID],Store_table[Store_Name],FALSE)</f>
        <v>Alexander Group</v>
      </c>
      <c r="X294" s="8" t="str">
        <f>_xlfn.XLOOKUP(total_table[[#This Row],[Store_ID]],Store_table[Store_ID],Store_table[Region],FALSE)</f>
        <v>South</v>
      </c>
      <c r="Y294" s="8" t="str">
        <f>_xlfn.XLOOKUP(total_table[[#This Row],[Store_ID]],Store_table[Store_ID],Store_table[City],FALSE)</f>
        <v>Port Sharon</v>
      </c>
      <c r="Z294" s="8" t="str">
        <f>_xlfn.XLOOKUP(total_table[[#This Row],[Store_ID]],Store_table[Store_ID],Store_table[Store_Type],FALSE)</f>
        <v>Online</v>
      </c>
    </row>
    <row r="295" spans="1:26" x14ac:dyDescent="0.35">
      <c r="A295" s="2" t="s">
        <v>2097</v>
      </c>
      <c r="B295" s="14">
        <v>45826</v>
      </c>
      <c r="C295" s="2" t="s">
        <v>713</v>
      </c>
      <c r="D295" s="2" t="s">
        <v>1604</v>
      </c>
      <c r="E295" s="2" t="s">
        <v>1760</v>
      </c>
      <c r="F295" s="11">
        <v>4</v>
      </c>
      <c r="G295" s="8">
        <v>139.94</v>
      </c>
      <c r="H295" s="8">
        <v>0.24</v>
      </c>
      <c r="I295" s="2" t="s">
        <v>1802</v>
      </c>
      <c r="J295" s="8">
        <v>559.52</v>
      </c>
      <c r="K295" s="8" t="str">
        <f>_xlfn.XLOOKUP(total_table[[#This Row],[Customer_ID]],Customer_table[Customer_ID],Customer_table[Name],FALSE)</f>
        <v>Anthony Morgan</v>
      </c>
      <c r="L295" s="11">
        <f>_xlfn.XLOOKUP(total_table[[#This Row],[Customer_ID]],Customer_table[Customer_ID],Customer_table[Age],FALSE)</f>
        <v>29</v>
      </c>
      <c r="M295" s="8" t="str">
        <f>_xlfn.XLOOKUP(total_table[[#This Row],[Customer_ID]],Customer_table[Customer_ID],Customer_table[Gender],FALSE)</f>
        <v>Male</v>
      </c>
      <c r="N295" s="8" t="str">
        <f>_xlfn.XLOOKUP(total_table[[#This Row],[Customer_ID]],Customer_table[Customer_ID],Customer_table[City],FALSE)</f>
        <v>New Anthonyfurt</v>
      </c>
      <c r="O295" s="8" t="str">
        <f>_xlfn.XLOOKUP(total_table[[#This Row],[Customer_ID]],Customer_table[Customer_ID],Customer_table[State],FALSE)</f>
        <v>Missouri</v>
      </c>
      <c r="P295" s="8" t="str">
        <f>_xlfn.XLOOKUP(total_table[[#This Row],[Customer_ID]],Customer_table[Customer_ID],Customer_table[Country],FALSE)</f>
        <v>USA</v>
      </c>
      <c r="Q295" s="8" t="str">
        <f>_xlfn.XLOOKUP(total_table[[#This Row],[Product_ID]],Product_table[Product_ID],Product_table[Product_Name],FALSE)</f>
        <v>Portable Power Bank</v>
      </c>
      <c r="R295" s="8" t="str">
        <f>_xlfn.XLOOKUP(total_table[[#This Row],[Product_ID]],Product_table[Product_ID],Product_table[Category],FALSE)</f>
        <v>Electronics</v>
      </c>
      <c r="S295" s="8" t="str">
        <f>_xlfn.XLOOKUP(total_table[[#This Row],[Product_ID]],Product_table[Product_ID],Product_table[Sub_Category],FALSE)</f>
        <v>Mobile</v>
      </c>
      <c r="T295" s="8" t="str">
        <f>_xlfn.XLOOKUP(total_table[[#This Row],[Product_ID]],Product_table[Product_ID],Product_table[Brand],FALSE)</f>
        <v>Cummings and Sons</v>
      </c>
      <c r="U295" s="8">
        <f>_xlfn.XLOOKUP(total_table[[#This Row],[Product_ID]],Product_table[Product_ID],Product_table[Cost],FALSE)</f>
        <v>326.06</v>
      </c>
      <c r="V295" s="11">
        <f>_xlfn.XLOOKUP(total_table[[#This Row],[Product_ID]],Product_table[Product_ID],Product_table[Stock],FALSE)</f>
        <v>301</v>
      </c>
      <c r="W295" s="8" t="str">
        <f>_xlfn.XLOOKUP(total_table[[#This Row],[Store_ID]],Store_table[Store_ID],Store_table[Store_Name],FALSE)</f>
        <v>Bean, Jones and Park</v>
      </c>
      <c r="X295" s="8" t="str">
        <f>_xlfn.XLOOKUP(total_table[[#This Row],[Store_ID]],Store_table[Store_ID],Store_table[Region],FALSE)</f>
        <v>West</v>
      </c>
      <c r="Y295" s="8" t="str">
        <f>_xlfn.XLOOKUP(total_table[[#This Row],[Store_ID]],Store_table[Store_ID],Store_table[City],FALSE)</f>
        <v>Thompsonborough</v>
      </c>
      <c r="Z295" s="8" t="str">
        <f>_xlfn.XLOOKUP(total_table[[#This Row],[Store_ID]],Store_table[Store_ID],Store_table[Store_Type],FALSE)</f>
        <v>Online</v>
      </c>
    </row>
    <row r="296" spans="1:26" x14ac:dyDescent="0.35">
      <c r="A296" s="2" t="s">
        <v>2098</v>
      </c>
      <c r="B296" s="14">
        <v>45654</v>
      </c>
      <c r="C296" s="2" t="s">
        <v>868</v>
      </c>
      <c r="D296" s="2" t="s">
        <v>1564</v>
      </c>
      <c r="E296" s="2" t="s">
        <v>1760</v>
      </c>
      <c r="F296" s="11">
        <v>2</v>
      </c>
      <c r="G296" s="8">
        <v>230.85</v>
      </c>
      <c r="H296" s="8">
        <v>0.18</v>
      </c>
      <c r="I296" s="2" t="s">
        <v>1802</v>
      </c>
      <c r="J296" s="8">
        <v>461.52</v>
      </c>
      <c r="K296" s="8" t="str">
        <f>_xlfn.XLOOKUP(total_table[[#This Row],[Customer_ID]],Customer_table[Customer_ID],Customer_table[Name],FALSE)</f>
        <v>Jeffrey Gomez</v>
      </c>
      <c r="L296" s="11">
        <f>_xlfn.XLOOKUP(total_table[[#This Row],[Customer_ID]],Customer_table[Customer_ID],Customer_table[Age],FALSE)</f>
        <v>22</v>
      </c>
      <c r="M296" s="8" t="str">
        <f>_xlfn.XLOOKUP(total_table[[#This Row],[Customer_ID]],Customer_table[Customer_ID],Customer_table[Gender],FALSE)</f>
        <v>Female</v>
      </c>
      <c r="N296" s="8" t="str">
        <f>_xlfn.XLOOKUP(total_table[[#This Row],[Customer_ID]],Customer_table[Customer_ID],Customer_table[City],FALSE)</f>
        <v>Lake Nicole</v>
      </c>
      <c r="O296" s="8" t="str">
        <f>_xlfn.XLOOKUP(total_table[[#This Row],[Customer_ID]],Customer_table[Customer_ID],Customer_table[State],FALSE)</f>
        <v>Colorado</v>
      </c>
      <c r="P296" s="8" t="str">
        <f>_xlfn.XLOOKUP(total_table[[#This Row],[Customer_ID]],Customer_table[Customer_ID],Customer_table[Country],FALSE)</f>
        <v>USA</v>
      </c>
      <c r="Q296" s="8" t="str">
        <f>_xlfn.XLOOKUP(total_table[[#This Row],[Product_ID]],Product_table[Product_ID],Product_table[Product_Name],FALSE)</f>
        <v>Knee Support Brace</v>
      </c>
      <c r="R296" s="8" t="str">
        <f>_xlfn.XLOOKUP(total_table[[#This Row],[Product_ID]],Product_table[Product_ID],Product_table[Category],FALSE)</f>
        <v>Sports</v>
      </c>
      <c r="S296" s="8" t="str">
        <f>_xlfn.XLOOKUP(total_table[[#This Row],[Product_ID]],Product_table[Product_ID],Product_table[Sub_Category],FALSE)</f>
        <v>Equipment</v>
      </c>
      <c r="T296" s="8" t="str">
        <f>_xlfn.XLOOKUP(total_table[[#This Row],[Product_ID]],Product_table[Product_ID],Product_table[Brand],FALSE)</f>
        <v>May-Reese</v>
      </c>
      <c r="U296" s="8">
        <f>_xlfn.XLOOKUP(total_table[[#This Row],[Product_ID]],Product_table[Product_ID],Product_table[Cost],FALSE)</f>
        <v>21.34</v>
      </c>
      <c r="V296" s="11">
        <f>_xlfn.XLOOKUP(total_table[[#This Row],[Product_ID]],Product_table[Product_ID],Product_table[Stock],FALSE)</f>
        <v>65</v>
      </c>
      <c r="W296" s="8" t="str">
        <f>_xlfn.XLOOKUP(total_table[[#This Row],[Store_ID]],Store_table[Store_ID],Store_table[Store_Name],FALSE)</f>
        <v>Bean, Jones and Park</v>
      </c>
      <c r="X296" s="8" t="str">
        <f>_xlfn.XLOOKUP(total_table[[#This Row],[Store_ID]],Store_table[Store_ID],Store_table[Region],FALSE)</f>
        <v>West</v>
      </c>
      <c r="Y296" s="8" t="str">
        <f>_xlfn.XLOOKUP(total_table[[#This Row],[Store_ID]],Store_table[Store_ID],Store_table[City],FALSE)</f>
        <v>Thompsonborough</v>
      </c>
      <c r="Z296" s="8" t="str">
        <f>_xlfn.XLOOKUP(total_table[[#This Row],[Store_ID]],Store_table[Store_ID],Store_table[Store_Type],FALSE)</f>
        <v>Online</v>
      </c>
    </row>
    <row r="297" spans="1:26" x14ac:dyDescent="0.35">
      <c r="A297" s="2" t="s">
        <v>2099</v>
      </c>
      <c r="B297" s="14">
        <v>45556</v>
      </c>
      <c r="C297" s="2" t="s">
        <v>676</v>
      </c>
      <c r="D297" s="2" t="s">
        <v>1696</v>
      </c>
      <c r="E297" s="2" t="s">
        <v>1785</v>
      </c>
      <c r="F297" s="11">
        <v>4</v>
      </c>
      <c r="G297" s="8">
        <v>626.35</v>
      </c>
      <c r="H297" s="8">
        <v>0.25</v>
      </c>
      <c r="I297" s="2" t="s">
        <v>1807</v>
      </c>
      <c r="J297" s="8">
        <v>2505.15</v>
      </c>
      <c r="K297" s="8" t="str">
        <f>_xlfn.XLOOKUP(total_table[[#This Row],[Customer_ID]],Customer_table[Customer_ID],Customer_table[Name],FALSE)</f>
        <v>Rodney Huffman</v>
      </c>
      <c r="L297" s="11">
        <f>_xlfn.XLOOKUP(total_table[[#This Row],[Customer_ID]],Customer_table[Customer_ID],Customer_table[Age],FALSE)</f>
        <v>20</v>
      </c>
      <c r="M297" s="8" t="str">
        <f>_xlfn.XLOOKUP(total_table[[#This Row],[Customer_ID]],Customer_table[Customer_ID],Customer_table[Gender],FALSE)</f>
        <v>Female</v>
      </c>
      <c r="N297" s="8" t="str">
        <f>_xlfn.XLOOKUP(total_table[[#This Row],[Customer_ID]],Customer_table[Customer_ID],Customer_table[City],FALSE)</f>
        <v>Garzafort</v>
      </c>
      <c r="O297" s="8" t="str">
        <f>_xlfn.XLOOKUP(total_table[[#This Row],[Customer_ID]],Customer_table[Customer_ID],Customer_table[State],FALSE)</f>
        <v>Delaware</v>
      </c>
      <c r="P297" s="8" t="str">
        <f>_xlfn.XLOOKUP(total_table[[#This Row],[Customer_ID]],Customer_table[Customer_ID],Customer_table[Country],FALSE)</f>
        <v>USA</v>
      </c>
      <c r="Q297" s="8" t="str">
        <f>_xlfn.XLOOKUP(total_table[[#This Row],[Product_ID]],Product_table[Product_ID],Product_table[Product_Name],FALSE)</f>
        <v>Women's Beanie Hat</v>
      </c>
      <c r="R297" s="8" t="str">
        <f>_xlfn.XLOOKUP(total_table[[#This Row],[Product_ID]],Product_table[Product_ID],Product_table[Category],FALSE)</f>
        <v>Clothing</v>
      </c>
      <c r="S297" s="8" t="str">
        <f>_xlfn.XLOOKUP(total_table[[#This Row],[Product_ID]],Product_table[Product_ID],Product_table[Sub_Category],FALSE)</f>
        <v>Accessories</v>
      </c>
      <c r="T297" s="8" t="str">
        <f>_xlfn.XLOOKUP(total_table[[#This Row],[Product_ID]],Product_table[Product_ID],Product_table[Brand],FALSE)</f>
        <v>Richardson-Carrillo</v>
      </c>
      <c r="U297" s="8">
        <f>_xlfn.XLOOKUP(total_table[[#This Row],[Product_ID]],Product_table[Product_ID],Product_table[Cost],FALSE)</f>
        <v>119.57</v>
      </c>
      <c r="V297" s="11">
        <f>_xlfn.XLOOKUP(total_table[[#This Row],[Product_ID]],Product_table[Product_ID],Product_table[Stock],FALSE)</f>
        <v>210</v>
      </c>
      <c r="W297" s="8" t="str">
        <f>_xlfn.XLOOKUP(total_table[[#This Row],[Store_ID]],Store_table[Store_ID],Store_table[Store_Name],FALSE)</f>
        <v>Holloway Ltd</v>
      </c>
      <c r="X297" s="8" t="str">
        <f>_xlfn.XLOOKUP(total_table[[#This Row],[Store_ID]],Store_table[Store_ID],Store_table[Region],FALSE)</f>
        <v>North</v>
      </c>
      <c r="Y297" s="8" t="str">
        <f>_xlfn.XLOOKUP(total_table[[#This Row],[Store_ID]],Store_table[Store_ID],Store_table[City],FALSE)</f>
        <v>Bensonhaven</v>
      </c>
      <c r="Z297" s="8" t="str">
        <f>_xlfn.XLOOKUP(total_table[[#This Row],[Store_ID]],Store_table[Store_ID],Store_table[Store_Type],FALSE)</f>
        <v>Flagship</v>
      </c>
    </row>
    <row r="298" spans="1:26" x14ac:dyDescent="0.35">
      <c r="A298" s="2" t="s">
        <v>2100</v>
      </c>
      <c r="B298" s="14">
        <v>45434</v>
      </c>
      <c r="C298" s="2" t="s">
        <v>290</v>
      </c>
      <c r="D298" s="2" t="s">
        <v>1608</v>
      </c>
      <c r="E298" s="2" t="s">
        <v>1777</v>
      </c>
      <c r="F298" s="11">
        <v>4</v>
      </c>
      <c r="G298" s="8">
        <v>108.55</v>
      </c>
      <c r="H298" s="8">
        <v>0.18</v>
      </c>
      <c r="I298" s="2" t="s">
        <v>1804</v>
      </c>
      <c r="J298" s="8">
        <v>434.02</v>
      </c>
      <c r="K298" s="8" t="str">
        <f>_xlfn.XLOOKUP(total_table[[#This Row],[Customer_ID]],Customer_table[Customer_ID],Customer_table[Name],FALSE)</f>
        <v>George Rosario</v>
      </c>
      <c r="L298" s="11">
        <f>_xlfn.XLOOKUP(total_table[[#This Row],[Customer_ID]],Customer_table[Customer_ID],Customer_table[Age],FALSE)</f>
        <v>53</v>
      </c>
      <c r="M298" s="8" t="str">
        <f>_xlfn.XLOOKUP(total_table[[#This Row],[Customer_ID]],Customer_table[Customer_ID],Customer_table[Gender],FALSE)</f>
        <v>Male</v>
      </c>
      <c r="N298" s="8" t="str">
        <f>_xlfn.XLOOKUP(total_table[[#This Row],[Customer_ID]],Customer_table[Customer_ID],Customer_table[City],FALSE)</f>
        <v>Leburgh</v>
      </c>
      <c r="O298" s="8" t="str">
        <f>_xlfn.XLOOKUP(total_table[[#This Row],[Customer_ID]],Customer_table[Customer_ID],Customer_table[State],FALSE)</f>
        <v>Florida</v>
      </c>
      <c r="P298" s="8" t="str">
        <f>_xlfn.XLOOKUP(total_table[[#This Row],[Customer_ID]],Customer_table[Customer_ID],Customer_table[Country],FALSE)</f>
        <v>USA</v>
      </c>
      <c r="Q298" s="8" t="str">
        <f>_xlfn.XLOOKUP(total_table[[#This Row],[Product_ID]],Product_table[Product_ID],Product_table[Product_Name],FALSE)</f>
        <v>Yoga Exercise Mat</v>
      </c>
      <c r="R298" s="8" t="str">
        <f>_xlfn.XLOOKUP(total_table[[#This Row],[Product_ID]],Product_table[Product_ID],Product_table[Category],FALSE)</f>
        <v>Sports</v>
      </c>
      <c r="S298" s="8" t="str">
        <f>_xlfn.XLOOKUP(total_table[[#This Row],[Product_ID]],Product_table[Product_ID],Product_table[Sub_Category],FALSE)</f>
        <v>Fitness</v>
      </c>
      <c r="T298" s="8" t="str">
        <f>_xlfn.XLOOKUP(total_table[[#This Row],[Product_ID]],Product_table[Product_ID],Product_table[Brand],FALSE)</f>
        <v>Carroll, Long and Mendoza</v>
      </c>
      <c r="U298" s="8">
        <f>_xlfn.XLOOKUP(total_table[[#This Row],[Product_ID]],Product_table[Product_ID],Product_table[Cost],FALSE)</f>
        <v>313.26</v>
      </c>
      <c r="V298" s="11">
        <f>_xlfn.XLOOKUP(total_table[[#This Row],[Product_ID]],Product_table[Product_ID],Product_table[Stock],FALSE)</f>
        <v>369</v>
      </c>
      <c r="W298" s="8" t="str">
        <f>_xlfn.XLOOKUP(total_table[[#This Row],[Store_ID]],Store_table[Store_ID],Store_table[Store_Name],FALSE)</f>
        <v>Mcdonald Inc</v>
      </c>
      <c r="X298" s="8" t="str">
        <f>_xlfn.XLOOKUP(total_table[[#This Row],[Store_ID]],Store_table[Store_ID],Store_table[Region],FALSE)</f>
        <v>South</v>
      </c>
      <c r="Y298" s="8" t="str">
        <f>_xlfn.XLOOKUP(total_table[[#This Row],[Store_ID]],Store_table[Store_ID],Store_table[City],FALSE)</f>
        <v>Christopherland</v>
      </c>
      <c r="Z298" s="8" t="str">
        <f>_xlfn.XLOOKUP(total_table[[#This Row],[Store_ID]],Store_table[Store_ID],Store_table[Store_Type],FALSE)</f>
        <v>Outlet</v>
      </c>
    </row>
    <row r="299" spans="1:26" x14ac:dyDescent="0.35">
      <c r="A299" s="2" t="s">
        <v>2101</v>
      </c>
      <c r="B299" s="14">
        <v>45871</v>
      </c>
      <c r="C299" s="2" t="s">
        <v>617</v>
      </c>
      <c r="D299" s="2" t="s">
        <v>1560</v>
      </c>
      <c r="E299" s="2" t="s">
        <v>1735</v>
      </c>
      <c r="F299" s="11">
        <v>4</v>
      </c>
      <c r="G299" s="8">
        <v>353.67</v>
      </c>
      <c r="H299" s="8">
        <v>0.03</v>
      </c>
      <c r="I299" s="2" t="s">
        <v>1807</v>
      </c>
      <c r="J299" s="8">
        <v>1414.65</v>
      </c>
      <c r="K299" s="8" t="str">
        <f>_xlfn.XLOOKUP(total_table[[#This Row],[Customer_ID]],Customer_table[Customer_ID],Customer_table[Name],FALSE)</f>
        <v>Todd Poole</v>
      </c>
      <c r="L299" s="11">
        <f>_xlfn.XLOOKUP(total_table[[#This Row],[Customer_ID]],Customer_table[Customer_ID],Customer_table[Age],FALSE)</f>
        <v>29</v>
      </c>
      <c r="M299" s="8" t="str">
        <f>_xlfn.XLOOKUP(total_table[[#This Row],[Customer_ID]],Customer_table[Customer_ID],Customer_table[Gender],FALSE)</f>
        <v>Female</v>
      </c>
      <c r="N299" s="8" t="str">
        <f>_xlfn.XLOOKUP(total_table[[#This Row],[Customer_ID]],Customer_table[Customer_ID],Customer_table[City],FALSE)</f>
        <v>Johnsonshire</v>
      </c>
      <c r="O299" s="8" t="str">
        <f>_xlfn.XLOOKUP(total_table[[#This Row],[Customer_ID]],Customer_table[Customer_ID],Customer_table[State],FALSE)</f>
        <v>Ohio</v>
      </c>
      <c r="P299" s="8" t="str">
        <f>_xlfn.XLOOKUP(total_table[[#This Row],[Customer_ID]],Customer_table[Customer_ID],Customer_table[Country],FALSE)</f>
        <v>USA</v>
      </c>
      <c r="Q299" s="8" t="str">
        <f>_xlfn.XLOOKUP(total_table[[#This Row],[Product_ID]],Product_table[Product_ID],Product_table[Product_Name],FALSE)</f>
        <v>Soccer Training Cone Set</v>
      </c>
      <c r="R299" s="8" t="str">
        <f>_xlfn.XLOOKUP(total_table[[#This Row],[Product_ID]],Product_table[Product_ID],Product_table[Category],FALSE)</f>
        <v>Sports</v>
      </c>
      <c r="S299" s="8" t="str">
        <f>_xlfn.XLOOKUP(total_table[[#This Row],[Product_ID]],Product_table[Product_ID],Product_table[Sub_Category],FALSE)</f>
        <v>Accessories</v>
      </c>
      <c r="T299" s="8" t="str">
        <f>_xlfn.XLOOKUP(total_table[[#This Row],[Product_ID]],Product_table[Product_ID],Product_table[Brand],FALSE)</f>
        <v>Ford, Murphy and Wilson</v>
      </c>
      <c r="U299" s="8">
        <f>_xlfn.XLOOKUP(total_table[[#This Row],[Product_ID]],Product_table[Product_ID],Product_table[Cost],FALSE)</f>
        <v>144.53</v>
      </c>
      <c r="V299" s="11">
        <f>_xlfn.XLOOKUP(total_table[[#This Row],[Product_ID]],Product_table[Product_ID],Product_table[Stock],FALSE)</f>
        <v>367</v>
      </c>
      <c r="W299" s="8" t="str">
        <f>_xlfn.XLOOKUP(total_table[[#This Row],[Store_ID]],Store_table[Store_ID],Store_table[Store_Name],FALSE)</f>
        <v>Martinez, Adkins and Johnson</v>
      </c>
      <c r="X299" s="8" t="str">
        <f>_xlfn.XLOOKUP(total_table[[#This Row],[Store_ID]],Store_table[Store_ID],Store_table[Region],FALSE)</f>
        <v>North</v>
      </c>
      <c r="Y299" s="8" t="str">
        <f>_xlfn.XLOOKUP(total_table[[#This Row],[Store_ID]],Store_table[Store_ID],Store_table[City],FALSE)</f>
        <v>Danielmouth</v>
      </c>
      <c r="Z299" s="8" t="str">
        <f>_xlfn.XLOOKUP(total_table[[#This Row],[Store_ID]],Store_table[Store_ID],Store_table[Store_Type],FALSE)</f>
        <v>Flagship</v>
      </c>
    </row>
    <row r="300" spans="1:26" x14ac:dyDescent="0.35">
      <c r="A300" s="2" t="s">
        <v>2102</v>
      </c>
      <c r="B300" s="14">
        <v>45583</v>
      </c>
      <c r="C300" s="2" t="s">
        <v>233</v>
      </c>
      <c r="D300" s="2" t="s">
        <v>1706</v>
      </c>
      <c r="E300" s="2" t="s">
        <v>1735</v>
      </c>
      <c r="F300" s="11">
        <v>4</v>
      </c>
      <c r="G300" s="8">
        <v>61.98</v>
      </c>
      <c r="H300" s="8">
        <v>0.16</v>
      </c>
      <c r="I300" s="2" t="s">
        <v>1802</v>
      </c>
      <c r="J300" s="8">
        <v>247.76</v>
      </c>
      <c r="K300" s="8" t="str">
        <f>_xlfn.XLOOKUP(total_table[[#This Row],[Customer_ID]],Customer_table[Customer_ID],Customer_table[Name],FALSE)</f>
        <v>Michael Thomas</v>
      </c>
      <c r="L300" s="11">
        <f>_xlfn.XLOOKUP(total_table[[#This Row],[Customer_ID]],Customer_table[Customer_ID],Customer_table[Age],FALSE)</f>
        <v>21</v>
      </c>
      <c r="M300" s="8" t="str">
        <f>_xlfn.XLOOKUP(total_table[[#This Row],[Customer_ID]],Customer_table[Customer_ID],Customer_table[Gender],FALSE)</f>
        <v>Female</v>
      </c>
      <c r="N300" s="8" t="str">
        <f>_xlfn.XLOOKUP(total_table[[#This Row],[Customer_ID]],Customer_table[Customer_ID],Customer_table[City],FALSE)</f>
        <v>Woodmouth</v>
      </c>
      <c r="O300" s="8" t="str">
        <f>_xlfn.XLOOKUP(total_table[[#This Row],[Customer_ID]],Customer_table[Customer_ID],Customer_table[State],FALSE)</f>
        <v>Nevada</v>
      </c>
      <c r="P300" s="8" t="str">
        <f>_xlfn.XLOOKUP(total_table[[#This Row],[Customer_ID]],Customer_table[Customer_ID],Customer_table[Country],FALSE)</f>
        <v>USA</v>
      </c>
      <c r="Q300" s="8" t="str">
        <f>_xlfn.XLOOKUP(total_table[[#This Row],[Product_ID]],Product_table[Product_ID],Product_table[Product_Name],FALSE)</f>
        <v>Gaming Mouse Pad XL</v>
      </c>
      <c r="R300" s="8" t="str">
        <f>_xlfn.XLOOKUP(total_table[[#This Row],[Product_ID]],Product_table[Product_ID],Product_table[Category],FALSE)</f>
        <v>Electronics</v>
      </c>
      <c r="S300" s="8" t="str">
        <f>_xlfn.XLOOKUP(total_table[[#This Row],[Product_ID]],Product_table[Product_ID],Product_table[Sub_Category],FALSE)</f>
        <v>Accessories</v>
      </c>
      <c r="T300" s="8" t="str">
        <f>_xlfn.XLOOKUP(total_table[[#This Row],[Product_ID]],Product_table[Product_ID],Product_table[Brand],FALSE)</f>
        <v>Sharp, Taylor and Rodriguez</v>
      </c>
      <c r="U300" s="8">
        <f>_xlfn.XLOOKUP(total_table[[#This Row],[Product_ID]],Product_table[Product_ID],Product_table[Cost],FALSE)</f>
        <v>340.14</v>
      </c>
      <c r="V300" s="11">
        <f>_xlfn.XLOOKUP(total_table[[#This Row],[Product_ID]],Product_table[Product_ID],Product_table[Stock],FALSE)</f>
        <v>361</v>
      </c>
      <c r="W300" s="8" t="str">
        <f>_xlfn.XLOOKUP(total_table[[#This Row],[Store_ID]],Store_table[Store_ID],Store_table[Store_Name],FALSE)</f>
        <v>Martinez, Adkins and Johnson</v>
      </c>
      <c r="X300" s="8" t="str">
        <f>_xlfn.XLOOKUP(total_table[[#This Row],[Store_ID]],Store_table[Store_ID],Store_table[Region],FALSE)</f>
        <v>North</v>
      </c>
      <c r="Y300" s="8" t="str">
        <f>_xlfn.XLOOKUP(total_table[[#This Row],[Store_ID]],Store_table[Store_ID],Store_table[City],FALSE)</f>
        <v>Danielmouth</v>
      </c>
      <c r="Z300" s="8" t="str">
        <f>_xlfn.XLOOKUP(total_table[[#This Row],[Store_ID]],Store_table[Store_ID],Store_table[Store_Type],FALSE)</f>
        <v>Flagship</v>
      </c>
    </row>
    <row r="301" spans="1:26" x14ac:dyDescent="0.35">
      <c r="A301" s="2" t="s">
        <v>2103</v>
      </c>
      <c r="B301" s="14">
        <v>45348</v>
      </c>
      <c r="C301" s="2" t="s">
        <v>691</v>
      </c>
      <c r="D301" s="2" t="s">
        <v>1570</v>
      </c>
      <c r="E301" s="2" t="s">
        <v>1791</v>
      </c>
      <c r="F301" s="11">
        <v>2</v>
      </c>
      <c r="G301" s="8">
        <v>873.1</v>
      </c>
      <c r="H301" s="8">
        <v>0.12</v>
      </c>
      <c r="I301" s="2" t="s">
        <v>1804</v>
      </c>
      <c r="J301" s="8">
        <v>1746.0800000000002</v>
      </c>
      <c r="K301" s="8" t="str">
        <f>_xlfn.XLOOKUP(total_table[[#This Row],[Customer_ID]],Customer_table[Customer_ID],Customer_table[Name],FALSE)</f>
        <v>Kathryn Garcia</v>
      </c>
      <c r="L301" s="11">
        <f>_xlfn.XLOOKUP(total_table[[#This Row],[Customer_ID]],Customer_table[Customer_ID],Customer_table[Age],FALSE)</f>
        <v>44</v>
      </c>
      <c r="M301" s="8" t="str">
        <f>_xlfn.XLOOKUP(total_table[[#This Row],[Customer_ID]],Customer_table[Customer_ID],Customer_table[Gender],FALSE)</f>
        <v>Male</v>
      </c>
      <c r="N301" s="8" t="str">
        <f>_xlfn.XLOOKUP(total_table[[#This Row],[Customer_ID]],Customer_table[Customer_ID],Customer_table[City],FALSE)</f>
        <v>Morrismouth</v>
      </c>
      <c r="O301" s="8" t="str">
        <f>_xlfn.XLOOKUP(total_table[[#This Row],[Customer_ID]],Customer_table[Customer_ID],Customer_table[State],FALSE)</f>
        <v>California</v>
      </c>
      <c r="P301" s="8" t="str">
        <f>_xlfn.XLOOKUP(total_table[[#This Row],[Customer_ID]],Customer_table[Customer_ID],Customer_table[Country],FALSE)</f>
        <v>USA</v>
      </c>
      <c r="Q301" s="8" t="str">
        <f>_xlfn.XLOOKUP(total_table[[#This Row],[Product_ID]],Product_table[Product_ID],Product_table[Product_Name],FALSE)</f>
        <v>Carbon Fiber Tennis Racket</v>
      </c>
      <c r="R301" s="8" t="str">
        <f>_xlfn.XLOOKUP(total_table[[#This Row],[Product_ID]],Product_table[Product_ID],Product_table[Category],FALSE)</f>
        <v>Sports</v>
      </c>
      <c r="S301" s="8" t="str">
        <f>_xlfn.XLOOKUP(total_table[[#This Row],[Product_ID]],Product_table[Product_ID],Product_table[Sub_Category],FALSE)</f>
        <v>Equipment</v>
      </c>
      <c r="T301" s="8" t="str">
        <f>_xlfn.XLOOKUP(total_table[[#This Row],[Product_ID]],Product_table[Product_ID],Product_table[Brand],FALSE)</f>
        <v>Flores, Pineda and Rodriguez</v>
      </c>
      <c r="U301" s="8">
        <f>_xlfn.XLOOKUP(total_table[[#This Row],[Product_ID]],Product_table[Product_ID],Product_table[Cost],FALSE)</f>
        <v>484.62</v>
      </c>
      <c r="V301" s="11">
        <f>_xlfn.XLOOKUP(total_table[[#This Row],[Product_ID]],Product_table[Product_ID],Product_table[Stock],FALSE)</f>
        <v>432</v>
      </c>
      <c r="W301" s="8" t="str">
        <f>_xlfn.XLOOKUP(total_table[[#This Row],[Store_ID]],Store_table[Store_ID],Store_table[Store_Name],FALSE)</f>
        <v>Mann-Austin</v>
      </c>
      <c r="X301" s="8" t="str">
        <f>_xlfn.XLOOKUP(total_table[[#This Row],[Store_ID]],Store_table[Store_ID],Store_table[Region],FALSE)</f>
        <v>East</v>
      </c>
      <c r="Y301" s="8" t="str">
        <f>_xlfn.XLOOKUP(total_table[[#This Row],[Store_ID]],Store_table[Store_ID],Store_table[City],FALSE)</f>
        <v>Vasquezborough</v>
      </c>
      <c r="Z301" s="8" t="str">
        <f>_xlfn.XLOOKUP(total_table[[#This Row],[Store_ID]],Store_table[Store_ID],Store_table[Store_Type],FALSE)</f>
        <v>Online</v>
      </c>
    </row>
    <row r="302" spans="1:26" x14ac:dyDescent="0.35">
      <c r="A302" s="2" t="s">
        <v>2104</v>
      </c>
      <c r="B302" s="14">
        <v>45268</v>
      </c>
      <c r="C302" s="2" t="s">
        <v>637</v>
      </c>
      <c r="D302" s="2" t="s">
        <v>1550</v>
      </c>
      <c r="E302" s="2" t="s">
        <v>1779</v>
      </c>
      <c r="F302" s="11">
        <v>4</v>
      </c>
      <c r="G302" s="8">
        <v>889.47</v>
      </c>
      <c r="H302" s="8">
        <v>0.24</v>
      </c>
      <c r="I302" s="2" t="s">
        <v>1802</v>
      </c>
      <c r="J302" s="8">
        <v>3557.6400000000003</v>
      </c>
      <c r="K302" s="8" t="str">
        <f>_xlfn.XLOOKUP(total_table[[#This Row],[Customer_ID]],Customer_table[Customer_ID],Customer_table[Name],FALSE)</f>
        <v>Wanda Snyder</v>
      </c>
      <c r="L302" s="11">
        <f>_xlfn.XLOOKUP(total_table[[#This Row],[Customer_ID]],Customer_table[Customer_ID],Customer_table[Age],FALSE)</f>
        <v>54</v>
      </c>
      <c r="M302" s="8" t="str">
        <f>_xlfn.XLOOKUP(total_table[[#This Row],[Customer_ID]],Customer_table[Customer_ID],Customer_table[Gender],FALSE)</f>
        <v>Male</v>
      </c>
      <c r="N302" s="8" t="str">
        <f>_xlfn.XLOOKUP(total_table[[#This Row],[Customer_ID]],Customer_table[Customer_ID],Customer_table[City],FALSE)</f>
        <v>Frostmouth</v>
      </c>
      <c r="O302" s="8" t="str">
        <f>_xlfn.XLOOKUP(total_table[[#This Row],[Customer_ID]],Customer_table[Customer_ID],Customer_table[State],FALSE)</f>
        <v>Vermont</v>
      </c>
      <c r="P302" s="8" t="str">
        <f>_xlfn.XLOOKUP(total_table[[#This Row],[Customer_ID]],Customer_table[Customer_ID],Customer_table[Country],FALSE)</f>
        <v>USA</v>
      </c>
      <c r="Q302" s="8" t="str">
        <f>_xlfn.XLOOKUP(total_table[[#This Row],[Product_ID]],Product_table[Product_ID],Product_table[Product_Name],FALSE)</f>
        <v>Hair Strengthening Shampoo</v>
      </c>
      <c r="R302" s="8" t="str">
        <f>_xlfn.XLOOKUP(total_table[[#This Row],[Product_ID]],Product_table[Product_ID],Product_table[Category],FALSE)</f>
        <v>Beauty</v>
      </c>
      <c r="S302" s="8" t="str">
        <f>_xlfn.XLOOKUP(total_table[[#This Row],[Product_ID]],Product_table[Product_ID],Product_table[Sub_Category],FALSE)</f>
        <v>Haircare</v>
      </c>
      <c r="T302" s="8" t="str">
        <f>_xlfn.XLOOKUP(total_table[[#This Row],[Product_ID]],Product_table[Product_ID],Product_table[Brand],FALSE)</f>
        <v>Rice LLC</v>
      </c>
      <c r="U302" s="8">
        <f>_xlfn.XLOOKUP(total_table[[#This Row],[Product_ID]],Product_table[Product_ID],Product_table[Cost],FALSE)</f>
        <v>115.82</v>
      </c>
      <c r="V302" s="11">
        <f>_xlfn.XLOOKUP(total_table[[#This Row],[Product_ID]],Product_table[Product_ID],Product_table[Stock],FALSE)</f>
        <v>460</v>
      </c>
      <c r="W302" s="8" t="str">
        <f>_xlfn.XLOOKUP(total_table[[#This Row],[Store_ID]],Store_table[Store_ID],Store_table[Store_Name],FALSE)</f>
        <v>Shelton PLC</v>
      </c>
      <c r="X302" s="8" t="str">
        <f>_xlfn.XLOOKUP(total_table[[#This Row],[Store_ID]],Store_table[Store_ID],Store_table[Region],FALSE)</f>
        <v>North</v>
      </c>
      <c r="Y302" s="8" t="str">
        <f>_xlfn.XLOOKUP(total_table[[#This Row],[Store_ID]],Store_table[Store_ID],Store_table[City],FALSE)</f>
        <v>East Jenniferstad</v>
      </c>
      <c r="Z302" s="8" t="str">
        <f>_xlfn.XLOOKUP(total_table[[#This Row],[Store_ID]],Store_table[Store_ID],Store_table[Store_Type],FALSE)</f>
        <v>Flagship</v>
      </c>
    </row>
    <row r="303" spans="1:26" x14ac:dyDescent="0.35">
      <c r="A303" s="2" t="s">
        <v>2105</v>
      </c>
      <c r="B303" s="14">
        <v>45596</v>
      </c>
      <c r="C303" s="2" t="s">
        <v>113</v>
      </c>
      <c r="D303" s="2" t="s">
        <v>1674</v>
      </c>
      <c r="E303" s="2" t="s">
        <v>1770</v>
      </c>
      <c r="F303" s="11">
        <v>3</v>
      </c>
      <c r="G303" s="8">
        <v>803.76</v>
      </c>
      <c r="H303" s="8">
        <v>0.19</v>
      </c>
      <c r="I303" s="2" t="s">
        <v>1807</v>
      </c>
      <c r="J303" s="8">
        <v>2411.0899999999997</v>
      </c>
      <c r="K303" s="8" t="str">
        <f>_xlfn.XLOOKUP(total_table[[#This Row],[Customer_ID]],Customer_table[Customer_ID],Customer_table[Name],FALSE)</f>
        <v>Joshua Ryan</v>
      </c>
      <c r="L303" s="11">
        <f>_xlfn.XLOOKUP(total_table[[#This Row],[Customer_ID]],Customer_table[Customer_ID],Customer_table[Age],FALSE)</f>
        <v>27</v>
      </c>
      <c r="M303" s="8" t="str">
        <f>_xlfn.XLOOKUP(total_table[[#This Row],[Customer_ID]],Customer_table[Customer_ID],Customer_table[Gender],FALSE)</f>
        <v>Female</v>
      </c>
      <c r="N303" s="8" t="str">
        <f>_xlfn.XLOOKUP(total_table[[#This Row],[Customer_ID]],Customer_table[Customer_ID],Customer_table[City],FALSE)</f>
        <v>New David</v>
      </c>
      <c r="O303" s="8" t="str">
        <f>_xlfn.XLOOKUP(total_table[[#This Row],[Customer_ID]],Customer_table[Customer_ID],Customer_table[State],FALSE)</f>
        <v>New Jersey</v>
      </c>
      <c r="P303" s="8" t="str">
        <f>_xlfn.XLOOKUP(total_table[[#This Row],[Customer_ID]],Customer_table[Customer_ID],Customer_table[Country],FALSE)</f>
        <v>USA</v>
      </c>
      <c r="Q303" s="8" t="str">
        <f>_xlfn.XLOOKUP(total_table[[#This Row],[Product_ID]],Product_table[Product_ID],Product_table[Product_Name],FALSE)</f>
        <v>Bluetooth Car Audio System</v>
      </c>
      <c r="R303" s="8" t="str">
        <f>_xlfn.XLOOKUP(total_table[[#This Row],[Product_ID]],Product_table[Product_ID],Product_table[Category],FALSE)</f>
        <v>Electronics</v>
      </c>
      <c r="S303" s="8" t="str">
        <f>_xlfn.XLOOKUP(total_table[[#This Row],[Product_ID]],Product_table[Product_ID],Product_table[Sub_Category],FALSE)</f>
        <v>Audio</v>
      </c>
      <c r="T303" s="8" t="str">
        <f>_xlfn.XLOOKUP(total_table[[#This Row],[Product_ID]],Product_table[Product_ID],Product_table[Brand],FALSE)</f>
        <v>Bruce-Bowen</v>
      </c>
      <c r="U303" s="8">
        <f>_xlfn.XLOOKUP(total_table[[#This Row],[Product_ID]],Product_table[Product_ID],Product_table[Cost],FALSE)</f>
        <v>403.71</v>
      </c>
      <c r="V303" s="11">
        <f>_xlfn.XLOOKUP(total_table[[#This Row],[Product_ID]],Product_table[Product_ID],Product_table[Stock],FALSE)</f>
        <v>159</v>
      </c>
      <c r="W303" s="8" t="str">
        <f>_xlfn.XLOOKUP(total_table[[#This Row],[Store_ID]],Store_table[Store_ID],Store_table[Store_Name],FALSE)</f>
        <v>Aguirre-Keller</v>
      </c>
      <c r="X303" s="8" t="str">
        <f>_xlfn.XLOOKUP(total_table[[#This Row],[Store_ID]],Store_table[Store_ID],Store_table[Region],FALSE)</f>
        <v>South</v>
      </c>
      <c r="Y303" s="8" t="str">
        <f>_xlfn.XLOOKUP(total_table[[#This Row],[Store_ID]],Store_table[Store_ID],Store_table[City],FALSE)</f>
        <v>Lake Michael</v>
      </c>
      <c r="Z303" s="8" t="str">
        <f>_xlfn.XLOOKUP(total_table[[#This Row],[Store_ID]],Store_table[Store_ID],Store_table[Store_Type],FALSE)</f>
        <v>Online</v>
      </c>
    </row>
    <row r="304" spans="1:26" x14ac:dyDescent="0.35">
      <c r="A304" s="2" t="s">
        <v>2106</v>
      </c>
      <c r="B304" s="14">
        <v>45624</v>
      </c>
      <c r="C304" s="2" t="s">
        <v>1422</v>
      </c>
      <c r="D304" s="2" t="s">
        <v>1676</v>
      </c>
      <c r="E304" s="2" t="s">
        <v>1751</v>
      </c>
      <c r="F304" s="11">
        <v>2</v>
      </c>
      <c r="G304" s="8">
        <v>865.14</v>
      </c>
      <c r="H304" s="8">
        <v>0.2</v>
      </c>
      <c r="I304" s="2" t="s">
        <v>1804</v>
      </c>
      <c r="J304" s="8">
        <v>1730.08</v>
      </c>
      <c r="K304" s="8" t="str">
        <f>_xlfn.XLOOKUP(total_table[[#This Row],[Customer_ID]],Customer_table[Customer_ID],Customer_table[Name],FALSE)</f>
        <v>Gregory Curtis</v>
      </c>
      <c r="L304" s="11">
        <f>_xlfn.XLOOKUP(total_table[[#This Row],[Customer_ID]],Customer_table[Customer_ID],Customer_table[Age],FALSE)</f>
        <v>45</v>
      </c>
      <c r="M304" s="8" t="str">
        <f>_xlfn.XLOOKUP(total_table[[#This Row],[Customer_ID]],Customer_table[Customer_ID],Customer_table[Gender],FALSE)</f>
        <v>Male</v>
      </c>
      <c r="N304" s="8" t="str">
        <f>_xlfn.XLOOKUP(total_table[[#This Row],[Customer_ID]],Customer_table[Customer_ID],Customer_table[City],FALSE)</f>
        <v>Bergermouth</v>
      </c>
      <c r="O304" s="8" t="str">
        <f>_xlfn.XLOOKUP(total_table[[#This Row],[Customer_ID]],Customer_table[Customer_ID],Customer_table[State],FALSE)</f>
        <v>Vermont</v>
      </c>
      <c r="P304" s="8" t="str">
        <f>_xlfn.XLOOKUP(total_table[[#This Row],[Customer_ID]],Customer_table[Customer_ID],Customer_table[Country],FALSE)</f>
        <v>USA</v>
      </c>
      <c r="Q304" s="8" t="str">
        <f>_xlfn.XLOOKUP(total_table[[#This Row],[Product_ID]],Product_table[Product_ID],Product_table[Product_Name],FALSE)</f>
        <v>Women's Ankle Boots</v>
      </c>
      <c r="R304" s="8" t="str">
        <f>_xlfn.XLOOKUP(total_table[[#This Row],[Product_ID]],Product_table[Product_ID],Product_table[Category],FALSE)</f>
        <v>Clothing</v>
      </c>
      <c r="S304" s="8" t="str">
        <f>_xlfn.XLOOKUP(total_table[[#This Row],[Product_ID]],Product_table[Product_ID],Product_table[Sub_Category],FALSE)</f>
        <v>Footwear</v>
      </c>
      <c r="T304" s="8" t="str">
        <f>_xlfn.XLOOKUP(total_table[[#This Row],[Product_ID]],Product_table[Product_ID],Product_table[Brand],FALSE)</f>
        <v>Poole PLC</v>
      </c>
      <c r="U304" s="8">
        <f>_xlfn.XLOOKUP(total_table[[#This Row],[Product_ID]],Product_table[Product_ID],Product_table[Cost],FALSE)</f>
        <v>158.13999999999999</v>
      </c>
      <c r="V304" s="11">
        <f>_xlfn.XLOOKUP(total_table[[#This Row],[Product_ID]],Product_table[Product_ID],Product_table[Stock],FALSE)</f>
        <v>82</v>
      </c>
      <c r="W304" s="8" t="str">
        <f>_xlfn.XLOOKUP(total_table[[#This Row],[Store_ID]],Store_table[Store_ID],Store_table[Store_Name],FALSE)</f>
        <v>Gray Ltd</v>
      </c>
      <c r="X304" s="8" t="str">
        <f>_xlfn.XLOOKUP(total_table[[#This Row],[Store_ID]],Store_table[Store_ID],Store_table[Region],FALSE)</f>
        <v>North</v>
      </c>
      <c r="Y304" s="8" t="str">
        <f>_xlfn.XLOOKUP(total_table[[#This Row],[Store_ID]],Store_table[Store_ID],Store_table[City],FALSE)</f>
        <v>New Michaelchester</v>
      </c>
      <c r="Z304" s="8" t="str">
        <f>_xlfn.XLOOKUP(total_table[[#This Row],[Store_ID]],Store_table[Store_ID],Store_table[Store_Type],FALSE)</f>
        <v>Outlet</v>
      </c>
    </row>
    <row r="305" spans="1:26" x14ac:dyDescent="0.35">
      <c r="A305" s="2" t="s">
        <v>2107</v>
      </c>
      <c r="B305" s="14">
        <v>45813</v>
      </c>
      <c r="C305" s="2" t="s">
        <v>337</v>
      </c>
      <c r="D305" s="2" t="s">
        <v>1588</v>
      </c>
      <c r="E305" s="2" t="s">
        <v>1764</v>
      </c>
      <c r="F305" s="11">
        <v>2</v>
      </c>
      <c r="G305" s="8">
        <v>916.49</v>
      </c>
      <c r="H305" s="8">
        <v>0.3</v>
      </c>
      <c r="I305" s="2" t="s">
        <v>1807</v>
      </c>
      <c r="J305" s="8">
        <v>1832.68</v>
      </c>
      <c r="K305" s="8" t="str">
        <f>_xlfn.XLOOKUP(total_table[[#This Row],[Customer_ID]],Customer_table[Customer_ID],Customer_table[Name],FALSE)</f>
        <v>David Cobb</v>
      </c>
      <c r="L305" s="11">
        <f>_xlfn.XLOOKUP(total_table[[#This Row],[Customer_ID]],Customer_table[Customer_ID],Customer_table[Age],FALSE)</f>
        <v>36</v>
      </c>
      <c r="M305" s="8" t="str">
        <f>_xlfn.XLOOKUP(total_table[[#This Row],[Customer_ID]],Customer_table[Customer_ID],Customer_table[Gender],FALSE)</f>
        <v>Male</v>
      </c>
      <c r="N305" s="8" t="str">
        <f>_xlfn.XLOOKUP(total_table[[#This Row],[Customer_ID]],Customer_table[Customer_ID],Customer_table[City],FALSE)</f>
        <v>Lake Thomas</v>
      </c>
      <c r="O305" s="8" t="str">
        <f>_xlfn.XLOOKUP(total_table[[#This Row],[Customer_ID]],Customer_table[Customer_ID],Customer_table[State],FALSE)</f>
        <v>South Dakota</v>
      </c>
      <c r="P305" s="8" t="str">
        <f>_xlfn.XLOOKUP(total_table[[#This Row],[Customer_ID]],Customer_table[Customer_ID],Customer_table[Country],FALSE)</f>
        <v>USA</v>
      </c>
      <c r="Q305" s="8" t="str">
        <f>_xlfn.XLOOKUP(total_table[[#This Row],[Product_ID]],Product_table[Product_ID],Product_table[Product_Name],FALSE)</f>
        <v>Basketball</v>
      </c>
      <c r="R305" s="8" t="str">
        <f>_xlfn.XLOOKUP(total_table[[#This Row],[Product_ID]],Product_table[Product_ID],Product_table[Category],FALSE)</f>
        <v>Sports</v>
      </c>
      <c r="S305" s="8" t="str">
        <f>_xlfn.XLOOKUP(total_table[[#This Row],[Product_ID]],Product_table[Product_ID],Product_table[Sub_Category],FALSE)</f>
        <v>Team Sports</v>
      </c>
      <c r="T305" s="8" t="str">
        <f>_xlfn.XLOOKUP(total_table[[#This Row],[Product_ID]],Product_table[Product_ID],Product_table[Brand],FALSE)</f>
        <v>Nolan-Snow</v>
      </c>
      <c r="U305" s="8">
        <f>_xlfn.XLOOKUP(total_table[[#This Row],[Product_ID]],Product_table[Product_ID],Product_table[Cost],FALSE)</f>
        <v>204.39</v>
      </c>
      <c r="V305" s="11">
        <f>_xlfn.XLOOKUP(total_table[[#This Row],[Product_ID]],Product_table[Product_ID],Product_table[Stock],FALSE)</f>
        <v>281</v>
      </c>
      <c r="W305" s="8" t="str">
        <f>_xlfn.XLOOKUP(total_table[[#This Row],[Store_ID]],Store_table[Store_ID],Store_table[Store_Name],FALSE)</f>
        <v>Moore, Padilla and Butler</v>
      </c>
      <c r="X305" s="8" t="str">
        <f>_xlfn.XLOOKUP(total_table[[#This Row],[Store_ID]],Store_table[Store_ID],Store_table[Region],FALSE)</f>
        <v>South</v>
      </c>
      <c r="Y305" s="8" t="str">
        <f>_xlfn.XLOOKUP(total_table[[#This Row],[Store_ID]],Store_table[Store_ID],Store_table[City],FALSE)</f>
        <v>East Johnstad</v>
      </c>
      <c r="Z305" s="8" t="str">
        <f>_xlfn.XLOOKUP(total_table[[#This Row],[Store_ID]],Store_table[Store_ID],Store_table[Store_Type],FALSE)</f>
        <v>Flagship</v>
      </c>
    </row>
    <row r="306" spans="1:26" x14ac:dyDescent="0.35">
      <c r="A306" s="2" t="s">
        <v>2108</v>
      </c>
      <c r="B306" s="14">
        <v>45615</v>
      </c>
      <c r="C306" s="2" t="s">
        <v>158</v>
      </c>
      <c r="D306" s="2" t="s">
        <v>1628</v>
      </c>
      <c r="E306" s="2" t="s">
        <v>1772</v>
      </c>
      <c r="F306" s="11">
        <v>3</v>
      </c>
      <c r="G306" s="8">
        <v>781.39</v>
      </c>
      <c r="H306" s="8">
        <v>0.12</v>
      </c>
      <c r="I306" s="2" t="s">
        <v>1802</v>
      </c>
      <c r="J306" s="8">
        <v>2344.0500000000002</v>
      </c>
      <c r="K306" s="8" t="str">
        <f>_xlfn.XLOOKUP(total_table[[#This Row],[Customer_ID]],Customer_table[Customer_ID],Customer_table[Name],FALSE)</f>
        <v>William Martin</v>
      </c>
      <c r="L306" s="11">
        <f>_xlfn.XLOOKUP(total_table[[#This Row],[Customer_ID]],Customer_table[Customer_ID],Customer_table[Age],FALSE)</f>
        <v>19</v>
      </c>
      <c r="M306" s="8" t="str">
        <f>_xlfn.XLOOKUP(total_table[[#This Row],[Customer_ID]],Customer_table[Customer_ID],Customer_table[Gender],FALSE)</f>
        <v>Male</v>
      </c>
      <c r="N306" s="8" t="str">
        <f>_xlfn.XLOOKUP(total_table[[#This Row],[Customer_ID]],Customer_table[Customer_ID],Customer_table[City],FALSE)</f>
        <v>Ryanburgh</v>
      </c>
      <c r="O306" s="8" t="str">
        <f>_xlfn.XLOOKUP(total_table[[#This Row],[Customer_ID]],Customer_table[Customer_ID],Customer_table[State],FALSE)</f>
        <v>Connecticut</v>
      </c>
      <c r="P306" s="8" t="str">
        <f>_xlfn.XLOOKUP(total_table[[#This Row],[Customer_ID]],Customer_table[Customer_ID],Customer_table[Country],FALSE)</f>
        <v>USA</v>
      </c>
      <c r="Q306" s="8" t="str">
        <f>_xlfn.XLOOKUP(total_table[[#This Row],[Product_ID]],Product_table[Product_ID],Product_table[Product_Name],FALSE)</f>
        <v>HDMI Cable – 2m</v>
      </c>
      <c r="R306" s="8" t="str">
        <f>_xlfn.XLOOKUP(total_table[[#This Row],[Product_ID]],Product_table[Product_ID],Product_table[Category],FALSE)</f>
        <v>Electronics</v>
      </c>
      <c r="S306" s="8" t="str">
        <f>_xlfn.XLOOKUP(total_table[[#This Row],[Product_ID]],Product_table[Product_ID],Product_table[Sub_Category],FALSE)</f>
        <v>Accessories</v>
      </c>
      <c r="T306" s="8" t="str">
        <f>_xlfn.XLOOKUP(total_table[[#This Row],[Product_ID]],Product_table[Product_ID],Product_table[Brand],FALSE)</f>
        <v>Bautista, Green and Hale</v>
      </c>
      <c r="U306" s="8">
        <f>_xlfn.XLOOKUP(total_table[[#This Row],[Product_ID]],Product_table[Product_ID],Product_table[Cost],FALSE)</f>
        <v>88.49</v>
      </c>
      <c r="V306" s="11">
        <f>_xlfn.XLOOKUP(total_table[[#This Row],[Product_ID]],Product_table[Product_ID],Product_table[Stock],FALSE)</f>
        <v>246</v>
      </c>
      <c r="W306" s="8" t="str">
        <f>_xlfn.XLOOKUP(total_table[[#This Row],[Store_ID]],Store_table[Store_ID],Store_table[Store_Name],FALSE)</f>
        <v>Thomas, Bridges and Harris</v>
      </c>
      <c r="X306" s="8" t="str">
        <f>_xlfn.XLOOKUP(total_table[[#This Row],[Store_ID]],Store_table[Store_ID],Store_table[Region],FALSE)</f>
        <v>North</v>
      </c>
      <c r="Y306" s="8" t="str">
        <f>_xlfn.XLOOKUP(total_table[[#This Row],[Store_ID]],Store_table[Store_ID],Store_table[City],FALSE)</f>
        <v>Sabrinatown</v>
      </c>
      <c r="Z306" s="8" t="str">
        <f>_xlfn.XLOOKUP(total_table[[#This Row],[Store_ID]],Store_table[Store_ID],Store_table[Store_Type],FALSE)</f>
        <v>Online</v>
      </c>
    </row>
    <row r="307" spans="1:26" x14ac:dyDescent="0.35">
      <c r="A307" s="2" t="s">
        <v>2109</v>
      </c>
      <c r="B307" s="14">
        <v>45431</v>
      </c>
      <c r="C307" s="2" t="s">
        <v>676</v>
      </c>
      <c r="D307" s="2" t="s">
        <v>1602</v>
      </c>
      <c r="E307" s="2" t="s">
        <v>1772</v>
      </c>
      <c r="F307" s="11">
        <v>4</v>
      </c>
      <c r="G307" s="8">
        <v>619.74</v>
      </c>
      <c r="H307" s="8">
        <v>0.13</v>
      </c>
      <c r="I307" s="2" t="s">
        <v>1807</v>
      </c>
      <c r="J307" s="8">
        <v>2478.83</v>
      </c>
      <c r="K307" s="8" t="str">
        <f>_xlfn.XLOOKUP(total_table[[#This Row],[Customer_ID]],Customer_table[Customer_ID],Customer_table[Name],FALSE)</f>
        <v>Rodney Huffman</v>
      </c>
      <c r="L307" s="11">
        <f>_xlfn.XLOOKUP(total_table[[#This Row],[Customer_ID]],Customer_table[Customer_ID],Customer_table[Age],FALSE)</f>
        <v>20</v>
      </c>
      <c r="M307" s="8" t="str">
        <f>_xlfn.XLOOKUP(total_table[[#This Row],[Customer_ID]],Customer_table[Customer_ID],Customer_table[Gender],FALSE)</f>
        <v>Female</v>
      </c>
      <c r="N307" s="8" t="str">
        <f>_xlfn.XLOOKUP(total_table[[#This Row],[Customer_ID]],Customer_table[Customer_ID],Customer_table[City],FALSE)</f>
        <v>Garzafort</v>
      </c>
      <c r="O307" s="8" t="str">
        <f>_xlfn.XLOOKUP(total_table[[#This Row],[Customer_ID]],Customer_table[Customer_ID],Customer_table[State],FALSE)</f>
        <v>Delaware</v>
      </c>
      <c r="P307" s="8" t="str">
        <f>_xlfn.XLOOKUP(total_table[[#This Row],[Customer_ID]],Customer_table[Customer_ID],Customer_table[Country],FALSE)</f>
        <v>USA</v>
      </c>
      <c r="Q307" s="8" t="str">
        <f>_xlfn.XLOOKUP(total_table[[#This Row],[Product_ID]],Product_table[Product_ID],Product_table[Product_Name],FALSE)</f>
        <v>Sports Water Hydration Pack</v>
      </c>
      <c r="R307" s="8" t="str">
        <f>_xlfn.XLOOKUP(total_table[[#This Row],[Product_ID]],Product_table[Product_ID],Product_table[Category],FALSE)</f>
        <v>Sports</v>
      </c>
      <c r="S307" s="8" t="str">
        <f>_xlfn.XLOOKUP(total_table[[#This Row],[Product_ID]],Product_table[Product_ID],Product_table[Sub_Category],FALSE)</f>
        <v>Outdoor</v>
      </c>
      <c r="T307" s="8" t="str">
        <f>_xlfn.XLOOKUP(total_table[[#This Row],[Product_ID]],Product_table[Product_ID],Product_table[Brand],FALSE)</f>
        <v>Sims-Smith</v>
      </c>
      <c r="U307" s="8">
        <f>_xlfn.XLOOKUP(total_table[[#This Row],[Product_ID]],Product_table[Product_ID],Product_table[Cost],FALSE)</f>
        <v>135.61000000000001</v>
      </c>
      <c r="V307" s="11">
        <f>_xlfn.XLOOKUP(total_table[[#This Row],[Product_ID]],Product_table[Product_ID],Product_table[Stock],FALSE)</f>
        <v>394</v>
      </c>
      <c r="W307" s="8" t="str">
        <f>_xlfn.XLOOKUP(total_table[[#This Row],[Store_ID]],Store_table[Store_ID],Store_table[Store_Name],FALSE)</f>
        <v>Thomas, Bridges and Harris</v>
      </c>
      <c r="X307" s="8" t="str">
        <f>_xlfn.XLOOKUP(total_table[[#This Row],[Store_ID]],Store_table[Store_ID],Store_table[Region],FALSE)</f>
        <v>North</v>
      </c>
      <c r="Y307" s="8" t="str">
        <f>_xlfn.XLOOKUP(total_table[[#This Row],[Store_ID]],Store_table[Store_ID],Store_table[City],FALSE)</f>
        <v>Sabrinatown</v>
      </c>
      <c r="Z307" s="8" t="str">
        <f>_xlfn.XLOOKUP(total_table[[#This Row],[Store_ID]],Store_table[Store_ID],Store_table[Store_Type],FALSE)</f>
        <v>Online</v>
      </c>
    </row>
    <row r="308" spans="1:26" x14ac:dyDescent="0.35">
      <c r="A308" s="2" t="s">
        <v>2110</v>
      </c>
      <c r="B308" s="14">
        <v>45679</v>
      </c>
      <c r="C308" s="2" t="s">
        <v>1459</v>
      </c>
      <c r="D308" s="2" t="s">
        <v>1650</v>
      </c>
      <c r="E308" s="2" t="s">
        <v>1777</v>
      </c>
      <c r="F308" s="11">
        <v>2</v>
      </c>
      <c r="G308" s="8">
        <v>837.76</v>
      </c>
      <c r="H308" s="8">
        <v>0.03</v>
      </c>
      <c r="I308" s="2" t="s">
        <v>1807</v>
      </c>
      <c r="J308" s="8">
        <v>1675.49</v>
      </c>
      <c r="K308" s="8" t="str">
        <f>_xlfn.XLOOKUP(total_table[[#This Row],[Customer_ID]],Customer_table[Customer_ID],Customer_table[Name],FALSE)</f>
        <v>Bryan Tran</v>
      </c>
      <c r="L308" s="11">
        <f>_xlfn.XLOOKUP(total_table[[#This Row],[Customer_ID]],Customer_table[Customer_ID],Customer_table[Age],FALSE)</f>
        <v>21</v>
      </c>
      <c r="M308" s="8" t="str">
        <f>_xlfn.XLOOKUP(total_table[[#This Row],[Customer_ID]],Customer_table[Customer_ID],Customer_table[Gender],FALSE)</f>
        <v>Male</v>
      </c>
      <c r="N308" s="8" t="str">
        <f>_xlfn.XLOOKUP(total_table[[#This Row],[Customer_ID]],Customer_table[Customer_ID],Customer_table[City],FALSE)</f>
        <v>Kelseybury</v>
      </c>
      <c r="O308" s="8" t="str">
        <f>_xlfn.XLOOKUP(total_table[[#This Row],[Customer_ID]],Customer_table[Customer_ID],Customer_table[State],FALSE)</f>
        <v>Georgia</v>
      </c>
      <c r="P308" s="8" t="str">
        <f>_xlfn.XLOOKUP(total_table[[#This Row],[Customer_ID]],Customer_table[Customer_ID],Customer_table[Country],FALSE)</f>
        <v>USA</v>
      </c>
      <c r="Q308" s="8" t="str">
        <f>_xlfn.XLOOKUP(total_table[[#This Row],[Product_ID]],Product_table[Product_ID],Product_table[Product_Name],FALSE)</f>
        <v>Laptop Cooling Pad</v>
      </c>
      <c r="R308" s="8" t="str">
        <f>_xlfn.XLOOKUP(total_table[[#This Row],[Product_ID]],Product_table[Product_ID],Product_table[Category],FALSE)</f>
        <v>Electronics</v>
      </c>
      <c r="S308" s="8" t="str">
        <f>_xlfn.XLOOKUP(total_table[[#This Row],[Product_ID]],Product_table[Product_ID],Product_table[Sub_Category],FALSE)</f>
        <v>Computer</v>
      </c>
      <c r="T308" s="8" t="str">
        <f>_xlfn.XLOOKUP(total_table[[#This Row],[Product_ID]],Product_table[Product_ID],Product_table[Brand],FALSE)</f>
        <v>Murray, Gould and Ware</v>
      </c>
      <c r="U308" s="8">
        <f>_xlfn.XLOOKUP(total_table[[#This Row],[Product_ID]],Product_table[Product_ID],Product_table[Cost],FALSE)</f>
        <v>86.42</v>
      </c>
      <c r="V308" s="11">
        <f>_xlfn.XLOOKUP(total_table[[#This Row],[Product_ID]],Product_table[Product_ID],Product_table[Stock],FALSE)</f>
        <v>222</v>
      </c>
      <c r="W308" s="8" t="str">
        <f>_xlfn.XLOOKUP(total_table[[#This Row],[Store_ID]],Store_table[Store_ID],Store_table[Store_Name],FALSE)</f>
        <v>Mcdonald Inc</v>
      </c>
      <c r="X308" s="8" t="str">
        <f>_xlfn.XLOOKUP(total_table[[#This Row],[Store_ID]],Store_table[Store_ID],Store_table[Region],FALSE)</f>
        <v>South</v>
      </c>
      <c r="Y308" s="8" t="str">
        <f>_xlfn.XLOOKUP(total_table[[#This Row],[Store_ID]],Store_table[Store_ID],Store_table[City],FALSE)</f>
        <v>Christopherland</v>
      </c>
      <c r="Z308" s="8" t="str">
        <f>_xlfn.XLOOKUP(total_table[[#This Row],[Store_ID]],Store_table[Store_ID],Store_table[Store_Type],FALSE)</f>
        <v>Outlet</v>
      </c>
    </row>
    <row r="309" spans="1:26" x14ac:dyDescent="0.35">
      <c r="A309" s="2" t="s">
        <v>2111</v>
      </c>
      <c r="B309" s="14">
        <v>45842</v>
      </c>
      <c r="C309" s="2" t="s">
        <v>1374</v>
      </c>
      <c r="D309" s="2" t="s">
        <v>1706</v>
      </c>
      <c r="E309" s="2" t="s">
        <v>1735</v>
      </c>
      <c r="F309" s="11">
        <v>3</v>
      </c>
      <c r="G309" s="8">
        <v>135.94</v>
      </c>
      <c r="H309" s="8">
        <v>0.2</v>
      </c>
      <c r="I309" s="2" t="s">
        <v>1802</v>
      </c>
      <c r="J309" s="8">
        <v>407.62</v>
      </c>
      <c r="K309" s="8" t="str">
        <f>_xlfn.XLOOKUP(total_table[[#This Row],[Customer_ID]],Customer_table[Customer_ID],Customer_table[Name],FALSE)</f>
        <v>Ashley Roberts</v>
      </c>
      <c r="L309" s="11">
        <f>_xlfn.XLOOKUP(total_table[[#This Row],[Customer_ID]],Customer_table[Customer_ID],Customer_table[Age],FALSE)</f>
        <v>46</v>
      </c>
      <c r="M309" s="8" t="str">
        <f>_xlfn.XLOOKUP(total_table[[#This Row],[Customer_ID]],Customer_table[Customer_ID],Customer_table[Gender],FALSE)</f>
        <v>Male</v>
      </c>
      <c r="N309" s="8" t="str">
        <f>_xlfn.XLOOKUP(total_table[[#This Row],[Customer_ID]],Customer_table[Customer_ID],Customer_table[City],FALSE)</f>
        <v>Josephmouth</v>
      </c>
      <c r="O309" s="8" t="str">
        <f>_xlfn.XLOOKUP(total_table[[#This Row],[Customer_ID]],Customer_table[Customer_ID],Customer_table[State],FALSE)</f>
        <v>New Mexico</v>
      </c>
      <c r="P309" s="8" t="str">
        <f>_xlfn.XLOOKUP(total_table[[#This Row],[Customer_ID]],Customer_table[Customer_ID],Customer_table[Country],FALSE)</f>
        <v>USA</v>
      </c>
      <c r="Q309" s="8" t="str">
        <f>_xlfn.XLOOKUP(total_table[[#This Row],[Product_ID]],Product_table[Product_ID],Product_table[Product_Name],FALSE)</f>
        <v>Gaming Mouse Pad XL</v>
      </c>
      <c r="R309" s="8" t="str">
        <f>_xlfn.XLOOKUP(total_table[[#This Row],[Product_ID]],Product_table[Product_ID],Product_table[Category],FALSE)</f>
        <v>Electronics</v>
      </c>
      <c r="S309" s="8" t="str">
        <f>_xlfn.XLOOKUP(total_table[[#This Row],[Product_ID]],Product_table[Product_ID],Product_table[Sub_Category],FALSE)</f>
        <v>Accessories</v>
      </c>
      <c r="T309" s="8" t="str">
        <f>_xlfn.XLOOKUP(total_table[[#This Row],[Product_ID]],Product_table[Product_ID],Product_table[Brand],FALSE)</f>
        <v>Sharp, Taylor and Rodriguez</v>
      </c>
      <c r="U309" s="8">
        <f>_xlfn.XLOOKUP(total_table[[#This Row],[Product_ID]],Product_table[Product_ID],Product_table[Cost],FALSE)</f>
        <v>340.14</v>
      </c>
      <c r="V309" s="11">
        <f>_xlfn.XLOOKUP(total_table[[#This Row],[Product_ID]],Product_table[Product_ID],Product_table[Stock],FALSE)</f>
        <v>361</v>
      </c>
      <c r="W309" s="8" t="str">
        <f>_xlfn.XLOOKUP(total_table[[#This Row],[Store_ID]],Store_table[Store_ID],Store_table[Store_Name],FALSE)</f>
        <v>Martinez, Adkins and Johnson</v>
      </c>
      <c r="X309" s="8" t="str">
        <f>_xlfn.XLOOKUP(total_table[[#This Row],[Store_ID]],Store_table[Store_ID],Store_table[Region],FALSE)</f>
        <v>North</v>
      </c>
      <c r="Y309" s="8" t="str">
        <f>_xlfn.XLOOKUP(total_table[[#This Row],[Store_ID]],Store_table[Store_ID],Store_table[City],FALSE)</f>
        <v>Danielmouth</v>
      </c>
      <c r="Z309" s="8" t="str">
        <f>_xlfn.XLOOKUP(total_table[[#This Row],[Store_ID]],Store_table[Store_ID],Store_table[Store_Type],FALSE)</f>
        <v>Flagship</v>
      </c>
    </row>
    <row r="310" spans="1:26" x14ac:dyDescent="0.35">
      <c r="A310" s="2" t="s">
        <v>2112</v>
      </c>
      <c r="B310" s="14">
        <v>45796</v>
      </c>
      <c r="C310" s="2" t="s">
        <v>1453</v>
      </c>
      <c r="D310" s="2" t="s">
        <v>1674</v>
      </c>
      <c r="E310" s="2" t="s">
        <v>1735</v>
      </c>
      <c r="F310" s="11">
        <v>4</v>
      </c>
      <c r="G310" s="8">
        <v>396.53</v>
      </c>
      <c r="H310" s="8">
        <v>7.0000000000000007E-2</v>
      </c>
      <c r="I310" s="2" t="s">
        <v>1804</v>
      </c>
      <c r="J310" s="8">
        <v>1586.05</v>
      </c>
      <c r="K310" s="8" t="str">
        <f>_xlfn.XLOOKUP(total_table[[#This Row],[Customer_ID]],Customer_table[Customer_ID],Customer_table[Name],FALSE)</f>
        <v>Dylan Gutierrez</v>
      </c>
      <c r="L310" s="11">
        <f>_xlfn.XLOOKUP(total_table[[#This Row],[Customer_ID]],Customer_table[Customer_ID],Customer_table[Age],FALSE)</f>
        <v>40</v>
      </c>
      <c r="M310" s="8" t="str">
        <f>_xlfn.XLOOKUP(total_table[[#This Row],[Customer_ID]],Customer_table[Customer_ID],Customer_table[Gender],FALSE)</f>
        <v>Male</v>
      </c>
      <c r="N310" s="8" t="str">
        <f>_xlfn.XLOOKUP(total_table[[#This Row],[Customer_ID]],Customer_table[Customer_ID],Customer_table[City],FALSE)</f>
        <v>New Jamesview</v>
      </c>
      <c r="O310" s="8" t="str">
        <f>_xlfn.XLOOKUP(total_table[[#This Row],[Customer_ID]],Customer_table[Customer_ID],Customer_table[State],FALSE)</f>
        <v>West Virginia</v>
      </c>
      <c r="P310" s="8" t="str">
        <f>_xlfn.XLOOKUP(total_table[[#This Row],[Customer_ID]],Customer_table[Customer_ID],Customer_table[Country],FALSE)</f>
        <v>USA</v>
      </c>
      <c r="Q310" s="8" t="str">
        <f>_xlfn.XLOOKUP(total_table[[#This Row],[Product_ID]],Product_table[Product_ID],Product_table[Product_Name],FALSE)</f>
        <v>Bluetooth Car Audio System</v>
      </c>
      <c r="R310" s="8" t="str">
        <f>_xlfn.XLOOKUP(total_table[[#This Row],[Product_ID]],Product_table[Product_ID],Product_table[Category],FALSE)</f>
        <v>Electronics</v>
      </c>
      <c r="S310" s="8" t="str">
        <f>_xlfn.XLOOKUP(total_table[[#This Row],[Product_ID]],Product_table[Product_ID],Product_table[Sub_Category],FALSE)</f>
        <v>Audio</v>
      </c>
      <c r="T310" s="8" t="str">
        <f>_xlfn.XLOOKUP(total_table[[#This Row],[Product_ID]],Product_table[Product_ID],Product_table[Brand],FALSE)</f>
        <v>Bruce-Bowen</v>
      </c>
      <c r="U310" s="8">
        <f>_xlfn.XLOOKUP(total_table[[#This Row],[Product_ID]],Product_table[Product_ID],Product_table[Cost],FALSE)</f>
        <v>403.71</v>
      </c>
      <c r="V310" s="11">
        <f>_xlfn.XLOOKUP(total_table[[#This Row],[Product_ID]],Product_table[Product_ID],Product_table[Stock],FALSE)</f>
        <v>159</v>
      </c>
      <c r="W310" s="8" t="str">
        <f>_xlfn.XLOOKUP(total_table[[#This Row],[Store_ID]],Store_table[Store_ID],Store_table[Store_Name],FALSE)</f>
        <v>Martinez, Adkins and Johnson</v>
      </c>
      <c r="X310" s="8" t="str">
        <f>_xlfn.XLOOKUP(total_table[[#This Row],[Store_ID]],Store_table[Store_ID],Store_table[Region],FALSE)</f>
        <v>North</v>
      </c>
      <c r="Y310" s="8" t="str">
        <f>_xlfn.XLOOKUP(total_table[[#This Row],[Store_ID]],Store_table[Store_ID],Store_table[City],FALSE)</f>
        <v>Danielmouth</v>
      </c>
      <c r="Z310" s="8" t="str">
        <f>_xlfn.XLOOKUP(total_table[[#This Row],[Store_ID]],Store_table[Store_ID],Store_table[Store_Type],FALSE)</f>
        <v>Flagship</v>
      </c>
    </row>
    <row r="311" spans="1:26" x14ac:dyDescent="0.35">
      <c r="A311" s="2" t="s">
        <v>2113</v>
      </c>
      <c r="B311" s="14">
        <v>45264</v>
      </c>
      <c r="C311" s="2" t="s">
        <v>702</v>
      </c>
      <c r="D311" s="2" t="s">
        <v>1584</v>
      </c>
      <c r="E311" s="2" t="s">
        <v>1777</v>
      </c>
      <c r="F311" s="11">
        <v>2</v>
      </c>
      <c r="G311" s="8">
        <v>722.45</v>
      </c>
      <c r="H311" s="8">
        <v>0.22</v>
      </c>
      <c r="I311" s="2" t="s">
        <v>1804</v>
      </c>
      <c r="J311" s="8">
        <v>1444.68</v>
      </c>
      <c r="K311" s="8" t="str">
        <f>_xlfn.XLOOKUP(total_table[[#This Row],[Customer_ID]],Customer_table[Customer_ID],Customer_table[Name],FALSE)</f>
        <v>George Davis</v>
      </c>
      <c r="L311" s="11">
        <f>_xlfn.XLOOKUP(total_table[[#This Row],[Customer_ID]],Customer_table[Customer_ID],Customer_table[Age],FALSE)</f>
        <v>50</v>
      </c>
      <c r="M311" s="8" t="str">
        <f>_xlfn.XLOOKUP(total_table[[#This Row],[Customer_ID]],Customer_table[Customer_ID],Customer_table[Gender],FALSE)</f>
        <v>Female</v>
      </c>
      <c r="N311" s="8" t="str">
        <f>_xlfn.XLOOKUP(total_table[[#This Row],[Customer_ID]],Customer_table[Customer_ID],Customer_table[City],FALSE)</f>
        <v>Lake Lisa</v>
      </c>
      <c r="O311" s="8" t="str">
        <f>_xlfn.XLOOKUP(total_table[[#This Row],[Customer_ID]],Customer_table[Customer_ID],Customer_table[State],FALSE)</f>
        <v>Massachusetts</v>
      </c>
      <c r="P311" s="8" t="str">
        <f>_xlfn.XLOOKUP(total_table[[#This Row],[Customer_ID]],Customer_table[Customer_ID],Customer_table[Country],FALSE)</f>
        <v>usa</v>
      </c>
      <c r="Q311" s="8" t="str">
        <f>_xlfn.XLOOKUP(total_table[[#This Row],[Product_ID]],Product_table[Product_ID],Product_table[Product_Name],FALSE)</f>
        <v>Fabric Sofa Throw Blanket</v>
      </c>
      <c r="R311" s="8" t="str">
        <f>_xlfn.XLOOKUP(total_table[[#This Row],[Product_ID]],Product_table[Product_ID],Product_table[Category],FALSE)</f>
        <v>Home</v>
      </c>
      <c r="S311" s="8" t="str">
        <f>_xlfn.XLOOKUP(total_table[[#This Row],[Product_ID]],Product_table[Product_ID],Product_table[Sub_Category],FALSE)</f>
        <v>Decor</v>
      </c>
      <c r="T311" s="8" t="str">
        <f>_xlfn.XLOOKUP(total_table[[#This Row],[Product_ID]],Product_table[Product_ID],Product_table[Brand],FALSE)</f>
        <v>Hoffman Group</v>
      </c>
      <c r="U311" s="8">
        <f>_xlfn.XLOOKUP(total_table[[#This Row],[Product_ID]],Product_table[Product_ID],Product_table[Cost],FALSE)</f>
        <v>218.48</v>
      </c>
      <c r="V311" s="11">
        <f>_xlfn.XLOOKUP(total_table[[#This Row],[Product_ID]],Product_table[Product_ID],Product_table[Stock],FALSE)</f>
        <v>276</v>
      </c>
      <c r="W311" s="8" t="str">
        <f>_xlfn.XLOOKUP(total_table[[#This Row],[Store_ID]],Store_table[Store_ID],Store_table[Store_Name],FALSE)</f>
        <v>Mcdonald Inc</v>
      </c>
      <c r="X311" s="8" t="str">
        <f>_xlfn.XLOOKUP(total_table[[#This Row],[Store_ID]],Store_table[Store_ID],Store_table[Region],FALSE)</f>
        <v>South</v>
      </c>
      <c r="Y311" s="8" t="str">
        <f>_xlfn.XLOOKUP(total_table[[#This Row],[Store_ID]],Store_table[Store_ID],Store_table[City],FALSE)</f>
        <v>Christopherland</v>
      </c>
      <c r="Z311" s="8" t="str">
        <f>_xlfn.XLOOKUP(total_table[[#This Row],[Store_ID]],Store_table[Store_ID],Store_table[Store_Type],FALSE)</f>
        <v>Outlet</v>
      </c>
    </row>
    <row r="312" spans="1:26" x14ac:dyDescent="0.35">
      <c r="A312" s="2" t="s">
        <v>2114</v>
      </c>
      <c r="B312" s="14">
        <v>45504</v>
      </c>
      <c r="C312" s="2" t="s">
        <v>173</v>
      </c>
      <c r="D312" s="2" t="s">
        <v>1654</v>
      </c>
      <c r="E312" s="2" t="s">
        <v>1739</v>
      </c>
      <c r="F312" s="11">
        <v>2</v>
      </c>
      <c r="G312" s="8">
        <v>138.41</v>
      </c>
      <c r="H312" s="8">
        <v>0.02</v>
      </c>
      <c r="I312" s="2" t="s">
        <v>1802</v>
      </c>
      <c r="J312" s="8">
        <v>276.8</v>
      </c>
      <c r="K312" s="8" t="str">
        <f>_xlfn.XLOOKUP(total_table[[#This Row],[Customer_ID]],Customer_table[Customer_ID],Customer_table[Name],FALSE)</f>
        <v>Gina Knight</v>
      </c>
      <c r="L312" s="11">
        <f>_xlfn.XLOOKUP(total_table[[#This Row],[Customer_ID]],Customer_table[Customer_ID],Customer_table[Age],FALSE)</f>
        <v>54</v>
      </c>
      <c r="M312" s="8" t="str">
        <f>_xlfn.XLOOKUP(total_table[[#This Row],[Customer_ID]],Customer_table[Customer_ID],Customer_table[Gender],FALSE)</f>
        <v>Female</v>
      </c>
      <c r="N312" s="8" t="str">
        <f>_xlfn.XLOOKUP(total_table[[#This Row],[Customer_ID]],Customer_table[Customer_ID],Customer_table[City],FALSE)</f>
        <v>Lake Roberthaven</v>
      </c>
      <c r="O312" s="8" t="str">
        <f>_xlfn.XLOOKUP(total_table[[#This Row],[Customer_ID]],Customer_table[Customer_ID],Customer_table[State],FALSE)</f>
        <v>Nevada</v>
      </c>
      <c r="P312" s="8" t="str">
        <f>_xlfn.XLOOKUP(total_table[[#This Row],[Customer_ID]],Customer_table[Customer_ID],Customer_table[Country],FALSE)</f>
        <v>USA</v>
      </c>
      <c r="Q312" s="8" t="str">
        <f>_xlfn.XLOOKUP(total_table[[#This Row],[Product_ID]],Product_table[Product_ID],Product_table[Product_Name],FALSE)</f>
        <v>Matte Lipstick Set</v>
      </c>
      <c r="R312" s="8" t="str">
        <f>_xlfn.XLOOKUP(total_table[[#This Row],[Product_ID]],Product_table[Product_ID],Product_table[Category],FALSE)</f>
        <v>Beauty</v>
      </c>
      <c r="S312" s="8" t="str">
        <f>_xlfn.XLOOKUP(total_table[[#This Row],[Product_ID]],Product_table[Product_ID],Product_table[Sub_Category],FALSE)</f>
        <v>Makeup</v>
      </c>
      <c r="T312" s="8" t="str">
        <f>_xlfn.XLOOKUP(total_table[[#This Row],[Product_ID]],Product_table[Product_ID],Product_table[Brand],FALSE)</f>
        <v>Zhang Inc</v>
      </c>
      <c r="U312" s="8">
        <f>_xlfn.XLOOKUP(total_table[[#This Row],[Product_ID]],Product_table[Product_ID],Product_table[Cost],FALSE)</f>
        <v>299.11</v>
      </c>
      <c r="V312" s="11">
        <f>_xlfn.XLOOKUP(total_table[[#This Row],[Product_ID]],Product_table[Product_ID],Product_table[Stock],FALSE)</f>
        <v>118</v>
      </c>
      <c r="W312" s="8" t="str">
        <f>_xlfn.XLOOKUP(total_table[[#This Row],[Store_ID]],Store_table[Store_ID],Store_table[Store_Name],FALSE)</f>
        <v>Black-Horn</v>
      </c>
      <c r="X312" s="8" t="str">
        <f>_xlfn.XLOOKUP(total_table[[#This Row],[Store_ID]],Store_table[Store_ID],Store_table[Region],FALSE)</f>
        <v>South</v>
      </c>
      <c r="Y312" s="8" t="str">
        <f>_xlfn.XLOOKUP(total_table[[#This Row],[Store_ID]],Store_table[Store_ID],Store_table[City],FALSE)</f>
        <v>North Nancyview</v>
      </c>
      <c r="Z312" s="8" t="str">
        <f>_xlfn.XLOOKUP(total_table[[#This Row],[Store_ID]],Store_table[Store_ID],Store_table[Store_Type],FALSE)</f>
        <v>Outlet</v>
      </c>
    </row>
    <row r="313" spans="1:26" x14ac:dyDescent="0.35">
      <c r="A313" s="2" t="s">
        <v>2115</v>
      </c>
      <c r="B313" s="14">
        <v>45679</v>
      </c>
      <c r="C313" s="2" t="s">
        <v>425</v>
      </c>
      <c r="D313" s="2" t="s">
        <v>1686</v>
      </c>
      <c r="E313" s="2" t="s">
        <v>1739</v>
      </c>
      <c r="F313" s="11">
        <v>4</v>
      </c>
      <c r="G313" s="8">
        <v>741.51</v>
      </c>
      <c r="H313" s="8">
        <v>0.09</v>
      </c>
      <c r="I313" s="2" t="s">
        <v>1807</v>
      </c>
      <c r="J313" s="8">
        <v>2965.95</v>
      </c>
      <c r="K313" s="8" t="str">
        <f>_xlfn.XLOOKUP(total_table[[#This Row],[Customer_ID]],Customer_table[Customer_ID],Customer_table[Name],FALSE)</f>
        <v>James Wolfe</v>
      </c>
      <c r="L313" s="11">
        <f>_xlfn.XLOOKUP(total_table[[#This Row],[Customer_ID]],Customer_table[Customer_ID],Customer_table[Age],FALSE)</f>
        <v>62</v>
      </c>
      <c r="M313" s="8" t="str">
        <f>_xlfn.XLOOKUP(total_table[[#This Row],[Customer_ID]],Customer_table[Customer_ID],Customer_table[Gender],FALSE)</f>
        <v>Female</v>
      </c>
      <c r="N313" s="8" t="str">
        <f>_xlfn.XLOOKUP(total_table[[#This Row],[Customer_ID]],Customer_table[Customer_ID],Customer_table[City],FALSE)</f>
        <v>Benjaminton</v>
      </c>
      <c r="O313" s="8" t="str">
        <f>_xlfn.XLOOKUP(total_table[[#This Row],[Customer_ID]],Customer_table[Customer_ID],Customer_table[State],FALSE)</f>
        <v>Arizona</v>
      </c>
      <c r="P313" s="8" t="str">
        <f>_xlfn.XLOOKUP(total_table[[#This Row],[Customer_ID]],Customer_table[Customer_ID],Customer_table[Country],FALSE)</f>
        <v>USA</v>
      </c>
      <c r="Q313" s="8" t="str">
        <f>_xlfn.XLOOKUP(total_table[[#This Row],[Product_ID]],Product_table[Product_ID],Product_table[Product_Name],FALSE)</f>
        <v>Wall-Mounted Spice Rack</v>
      </c>
      <c r="R313" s="8" t="str">
        <f>_xlfn.XLOOKUP(total_table[[#This Row],[Product_ID]],Product_table[Product_ID],Product_table[Category],FALSE)</f>
        <v>Home</v>
      </c>
      <c r="S313" s="8" t="str">
        <f>_xlfn.XLOOKUP(total_table[[#This Row],[Product_ID]],Product_table[Product_ID],Product_table[Sub_Category],FALSE)</f>
        <v>Kitchen</v>
      </c>
      <c r="T313" s="8" t="str">
        <f>_xlfn.XLOOKUP(total_table[[#This Row],[Product_ID]],Product_table[Product_ID],Product_table[Brand],FALSE)</f>
        <v>Allison Ltd</v>
      </c>
      <c r="U313" s="8">
        <f>_xlfn.XLOOKUP(total_table[[#This Row],[Product_ID]],Product_table[Product_ID],Product_table[Cost],FALSE)</f>
        <v>143.43</v>
      </c>
      <c r="V313" s="11">
        <f>_xlfn.XLOOKUP(total_table[[#This Row],[Product_ID]],Product_table[Product_ID],Product_table[Stock],FALSE)</f>
        <v>58</v>
      </c>
      <c r="W313" s="8" t="str">
        <f>_xlfn.XLOOKUP(total_table[[#This Row],[Store_ID]],Store_table[Store_ID],Store_table[Store_Name],FALSE)</f>
        <v>Black-Horn</v>
      </c>
      <c r="X313" s="8" t="str">
        <f>_xlfn.XLOOKUP(total_table[[#This Row],[Store_ID]],Store_table[Store_ID],Store_table[Region],FALSE)</f>
        <v>South</v>
      </c>
      <c r="Y313" s="8" t="str">
        <f>_xlfn.XLOOKUP(total_table[[#This Row],[Store_ID]],Store_table[Store_ID],Store_table[City],FALSE)</f>
        <v>North Nancyview</v>
      </c>
      <c r="Z313" s="8" t="str">
        <f>_xlfn.XLOOKUP(total_table[[#This Row],[Store_ID]],Store_table[Store_ID],Store_table[Store_Type],FALSE)</f>
        <v>Outlet</v>
      </c>
    </row>
    <row r="314" spans="1:26" x14ac:dyDescent="0.35">
      <c r="A314" s="2" t="s">
        <v>2116</v>
      </c>
      <c r="B314" s="14">
        <v>45611</v>
      </c>
      <c r="C314" s="2" t="s">
        <v>95</v>
      </c>
      <c r="D314" s="2" t="s">
        <v>1686</v>
      </c>
      <c r="E314" s="2" t="s">
        <v>1785</v>
      </c>
      <c r="F314" s="11">
        <v>2</v>
      </c>
      <c r="G314" s="8">
        <v>588.9</v>
      </c>
      <c r="H314" s="8">
        <v>0.19</v>
      </c>
      <c r="I314" s="2" t="s">
        <v>1804</v>
      </c>
      <c r="J314" s="8">
        <v>1177.6099999999999</v>
      </c>
      <c r="K314" s="8" t="str">
        <f>_xlfn.XLOOKUP(total_table[[#This Row],[Customer_ID]],Customer_table[Customer_ID],Customer_table[Name],FALSE)</f>
        <v>Jonathan Steele</v>
      </c>
      <c r="L314" s="11">
        <f>_xlfn.XLOOKUP(total_table[[#This Row],[Customer_ID]],Customer_table[Customer_ID],Customer_table[Age],FALSE)</f>
        <v>52</v>
      </c>
      <c r="M314" s="8" t="str">
        <f>_xlfn.XLOOKUP(total_table[[#This Row],[Customer_ID]],Customer_table[Customer_ID],Customer_table[Gender],FALSE)</f>
        <v>Female</v>
      </c>
      <c r="N314" s="8" t="str">
        <f>_xlfn.XLOOKUP(total_table[[#This Row],[Customer_ID]],Customer_table[Customer_ID],Customer_table[City],FALSE)</f>
        <v>Molinabury</v>
      </c>
      <c r="O314" s="8" t="str">
        <f>_xlfn.XLOOKUP(total_table[[#This Row],[Customer_ID]],Customer_table[Customer_ID],Customer_table[State],FALSE)</f>
        <v>Oregon</v>
      </c>
      <c r="P314" s="8" t="str">
        <f>_xlfn.XLOOKUP(total_table[[#This Row],[Customer_ID]],Customer_table[Customer_ID],Customer_table[Country],FALSE)</f>
        <v>USA</v>
      </c>
      <c r="Q314" s="8" t="str">
        <f>_xlfn.XLOOKUP(total_table[[#This Row],[Product_ID]],Product_table[Product_ID],Product_table[Product_Name],FALSE)</f>
        <v>Wall-Mounted Spice Rack</v>
      </c>
      <c r="R314" s="8" t="str">
        <f>_xlfn.XLOOKUP(total_table[[#This Row],[Product_ID]],Product_table[Product_ID],Product_table[Category],FALSE)</f>
        <v>Home</v>
      </c>
      <c r="S314" s="8" t="str">
        <f>_xlfn.XLOOKUP(total_table[[#This Row],[Product_ID]],Product_table[Product_ID],Product_table[Sub_Category],FALSE)</f>
        <v>Kitchen</v>
      </c>
      <c r="T314" s="8" t="str">
        <f>_xlfn.XLOOKUP(total_table[[#This Row],[Product_ID]],Product_table[Product_ID],Product_table[Brand],FALSE)</f>
        <v>Allison Ltd</v>
      </c>
      <c r="U314" s="8">
        <f>_xlfn.XLOOKUP(total_table[[#This Row],[Product_ID]],Product_table[Product_ID],Product_table[Cost],FALSE)</f>
        <v>143.43</v>
      </c>
      <c r="V314" s="11">
        <f>_xlfn.XLOOKUP(total_table[[#This Row],[Product_ID]],Product_table[Product_ID],Product_table[Stock],FALSE)</f>
        <v>58</v>
      </c>
      <c r="W314" s="8" t="str">
        <f>_xlfn.XLOOKUP(total_table[[#This Row],[Store_ID]],Store_table[Store_ID],Store_table[Store_Name],FALSE)</f>
        <v>Holloway Ltd</v>
      </c>
      <c r="X314" s="8" t="str">
        <f>_xlfn.XLOOKUP(total_table[[#This Row],[Store_ID]],Store_table[Store_ID],Store_table[Region],FALSE)</f>
        <v>North</v>
      </c>
      <c r="Y314" s="8" t="str">
        <f>_xlfn.XLOOKUP(total_table[[#This Row],[Store_ID]],Store_table[Store_ID],Store_table[City],FALSE)</f>
        <v>Bensonhaven</v>
      </c>
      <c r="Z314" s="8" t="str">
        <f>_xlfn.XLOOKUP(total_table[[#This Row],[Store_ID]],Store_table[Store_ID],Store_table[Store_Type],FALSE)</f>
        <v>Flagship</v>
      </c>
    </row>
    <row r="315" spans="1:26" x14ac:dyDescent="0.35">
      <c r="A315" s="2" t="s">
        <v>2117</v>
      </c>
      <c r="B315" s="14">
        <v>45389</v>
      </c>
      <c r="C315" s="2" t="s">
        <v>946</v>
      </c>
      <c r="D315" s="2" t="s">
        <v>1626</v>
      </c>
      <c r="E315" s="2" t="s">
        <v>1739</v>
      </c>
      <c r="F315" s="11">
        <v>1</v>
      </c>
      <c r="G315" s="8">
        <v>88.92</v>
      </c>
      <c r="H315" s="8">
        <v>0.19</v>
      </c>
      <c r="I315" s="2" t="s">
        <v>1804</v>
      </c>
      <c r="J315" s="8">
        <v>88.73</v>
      </c>
      <c r="K315" s="8" t="str">
        <f>_xlfn.XLOOKUP(total_table[[#This Row],[Customer_ID]],Customer_table[Customer_ID],Customer_table[Name],FALSE)</f>
        <v>Miss Alexandria Li Dvm</v>
      </c>
      <c r="L315" s="11">
        <f>_xlfn.XLOOKUP(total_table[[#This Row],[Customer_ID]],Customer_table[Customer_ID],Customer_table[Age],FALSE)</f>
        <v>41</v>
      </c>
      <c r="M315" s="8" t="str">
        <f>_xlfn.XLOOKUP(total_table[[#This Row],[Customer_ID]],Customer_table[Customer_ID],Customer_table[Gender],FALSE)</f>
        <v>Male</v>
      </c>
      <c r="N315" s="8" t="str">
        <f>_xlfn.XLOOKUP(total_table[[#This Row],[Customer_ID]],Customer_table[Customer_ID],Customer_table[City],FALSE)</f>
        <v>Port Jenniferton</v>
      </c>
      <c r="O315" s="8" t="str">
        <f>_xlfn.XLOOKUP(total_table[[#This Row],[Customer_ID]],Customer_table[Customer_ID],Customer_table[State],FALSE)</f>
        <v>Kansas</v>
      </c>
      <c r="P315" s="8" t="str">
        <f>_xlfn.XLOOKUP(total_table[[#This Row],[Customer_ID]],Customer_table[Customer_ID],Customer_table[Country],FALSE)</f>
        <v>USA</v>
      </c>
      <c r="Q315" s="8" t="str">
        <f>_xlfn.XLOOKUP(total_table[[#This Row],[Product_ID]],Product_table[Product_ID],Product_table[Product_Name],FALSE)</f>
        <v>Boxing Hand Wraps</v>
      </c>
      <c r="R315" s="8" t="str">
        <f>_xlfn.XLOOKUP(total_table[[#This Row],[Product_ID]],Product_table[Product_ID],Product_table[Category],FALSE)</f>
        <v>Sports</v>
      </c>
      <c r="S315" s="8" t="str">
        <f>_xlfn.XLOOKUP(total_table[[#This Row],[Product_ID]],Product_table[Product_ID],Product_table[Sub_Category],FALSE)</f>
        <v>Fitness</v>
      </c>
      <c r="T315" s="8" t="str">
        <f>_xlfn.XLOOKUP(total_table[[#This Row],[Product_ID]],Product_table[Product_ID],Product_table[Brand],FALSE)</f>
        <v>Smith-King</v>
      </c>
      <c r="U315" s="8">
        <f>_xlfn.XLOOKUP(total_table[[#This Row],[Product_ID]],Product_table[Product_ID],Product_table[Cost],FALSE)</f>
        <v>190.29</v>
      </c>
      <c r="V315" s="11">
        <f>_xlfn.XLOOKUP(total_table[[#This Row],[Product_ID]],Product_table[Product_ID],Product_table[Stock],FALSE)</f>
        <v>260</v>
      </c>
      <c r="W315" s="8" t="str">
        <f>_xlfn.XLOOKUP(total_table[[#This Row],[Store_ID]],Store_table[Store_ID],Store_table[Store_Name],FALSE)</f>
        <v>Black-Horn</v>
      </c>
      <c r="X315" s="8" t="str">
        <f>_xlfn.XLOOKUP(total_table[[#This Row],[Store_ID]],Store_table[Store_ID],Store_table[Region],FALSE)</f>
        <v>South</v>
      </c>
      <c r="Y315" s="8" t="str">
        <f>_xlfn.XLOOKUP(total_table[[#This Row],[Store_ID]],Store_table[Store_ID],Store_table[City],FALSE)</f>
        <v>North Nancyview</v>
      </c>
      <c r="Z315" s="8" t="str">
        <f>_xlfn.XLOOKUP(total_table[[#This Row],[Store_ID]],Store_table[Store_ID],Store_table[Store_Type],FALSE)</f>
        <v>Outlet</v>
      </c>
    </row>
    <row r="316" spans="1:26" x14ac:dyDescent="0.35">
      <c r="A316" s="2" t="s">
        <v>2118</v>
      </c>
      <c r="B316" s="14">
        <v>45339</v>
      </c>
      <c r="C316" s="2" t="s">
        <v>401</v>
      </c>
      <c r="D316" s="2" t="s">
        <v>1648</v>
      </c>
      <c r="E316" s="2" t="s">
        <v>1782</v>
      </c>
      <c r="F316" s="11">
        <v>1</v>
      </c>
      <c r="G316" s="8">
        <v>299.13</v>
      </c>
      <c r="H316" s="8">
        <v>0.1</v>
      </c>
      <c r="I316" s="2" t="s">
        <v>1807</v>
      </c>
      <c r="J316" s="8">
        <v>299.02999999999997</v>
      </c>
      <c r="K316" s="8" t="str">
        <f>_xlfn.XLOOKUP(total_table[[#This Row],[Customer_ID]],Customer_table[Customer_ID],Customer_table[Name],FALSE)</f>
        <v>Earl Allen</v>
      </c>
      <c r="L316" s="11">
        <f>_xlfn.XLOOKUP(total_table[[#This Row],[Customer_ID]],Customer_table[Customer_ID],Customer_table[Age],FALSE)</f>
        <v>36</v>
      </c>
      <c r="M316" s="8" t="str">
        <f>_xlfn.XLOOKUP(total_table[[#This Row],[Customer_ID]],Customer_table[Customer_ID],Customer_table[Gender],FALSE)</f>
        <v>Male</v>
      </c>
      <c r="N316" s="8" t="str">
        <f>_xlfn.XLOOKUP(total_table[[#This Row],[Customer_ID]],Customer_table[Customer_ID],Customer_table[City],FALSE)</f>
        <v>New Jenniferburgh</v>
      </c>
      <c r="O316" s="8" t="str">
        <f>_xlfn.XLOOKUP(total_table[[#This Row],[Customer_ID]],Customer_table[Customer_ID],Customer_table[State],FALSE)</f>
        <v>Nebraska</v>
      </c>
      <c r="P316" s="8" t="str">
        <f>_xlfn.XLOOKUP(total_table[[#This Row],[Customer_ID]],Customer_table[Customer_ID],Customer_table[Country],FALSE)</f>
        <v>USA</v>
      </c>
      <c r="Q316" s="8" t="str">
        <f>_xlfn.XLOOKUP(total_table[[#This Row],[Product_ID]],Product_table[Product_ID],Product_table[Product_Name],FALSE)</f>
        <v>Tennis Ball 3-Pack</v>
      </c>
      <c r="R316" s="8" t="str">
        <f>_xlfn.XLOOKUP(total_table[[#This Row],[Product_ID]],Product_table[Product_ID],Product_table[Category],FALSE)</f>
        <v>Sports</v>
      </c>
      <c r="S316" s="8" t="str">
        <f>_xlfn.XLOOKUP(total_table[[#This Row],[Product_ID]],Product_table[Product_ID],Product_table[Sub_Category],FALSE)</f>
        <v>Equipment</v>
      </c>
      <c r="T316" s="8" t="str">
        <f>_xlfn.XLOOKUP(total_table[[#This Row],[Product_ID]],Product_table[Product_ID],Product_table[Brand],FALSE)</f>
        <v>Lopez LLC</v>
      </c>
      <c r="U316" s="8">
        <f>_xlfn.XLOOKUP(total_table[[#This Row],[Product_ID]],Product_table[Product_ID],Product_table[Cost],FALSE)</f>
        <v>103.45</v>
      </c>
      <c r="V316" s="11">
        <f>_xlfn.XLOOKUP(total_table[[#This Row],[Product_ID]],Product_table[Product_ID],Product_table[Stock],FALSE)</f>
        <v>465</v>
      </c>
      <c r="W316" s="8" t="str">
        <f>_xlfn.XLOOKUP(total_table[[#This Row],[Store_ID]],Store_table[Store_ID],Store_table[Store_Name],FALSE)</f>
        <v>Frederick-Wright</v>
      </c>
      <c r="X316" s="8" t="str">
        <f>_xlfn.XLOOKUP(total_table[[#This Row],[Store_ID]],Store_table[Store_ID],Store_table[Region],FALSE)</f>
        <v>West</v>
      </c>
      <c r="Y316" s="8" t="str">
        <f>_xlfn.XLOOKUP(total_table[[#This Row],[Store_ID]],Store_table[Store_ID],Store_table[City],FALSE)</f>
        <v>New Jimmymouth</v>
      </c>
      <c r="Z316" s="8" t="str">
        <f>_xlfn.XLOOKUP(total_table[[#This Row],[Store_ID]],Store_table[Store_ID],Store_table[Store_Type],FALSE)</f>
        <v>Flagship</v>
      </c>
    </row>
    <row r="317" spans="1:26" x14ac:dyDescent="0.35">
      <c r="A317" s="2" t="s">
        <v>2119</v>
      </c>
      <c r="B317" s="14">
        <v>45433</v>
      </c>
      <c r="C317" s="2" t="s">
        <v>395</v>
      </c>
      <c r="D317" s="2" t="s">
        <v>1680</v>
      </c>
      <c r="E317" s="2" t="s">
        <v>1744</v>
      </c>
      <c r="F317" s="11">
        <v>2</v>
      </c>
      <c r="G317" s="8">
        <v>548.29999999999995</v>
      </c>
      <c r="H317" s="8">
        <v>0.23</v>
      </c>
      <c r="I317" s="2" t="s">
        <v>1802</v>
      </c>
      <c r="J317" s="8">
        <v>1096.3699999999999</v>
      </c>
      <c r="K317" s="8" t="str">
        <f>_xlfn.XLOOKUP(total_table[[#This Row],[Customer_ID]],Customer_table[Customer_ID],Customer_table[Name],FALSE)</f>
        <v>Anthony Phillips</v>
      </c>
      <c r="L317" s="11">
        <f>_xlfn.XLOOKUP(total_table[[#This Row],[Customer_ID]],Customer_table[Customer_ID],Customer_table[Age],FALSE)</f>
        <v>18</v>
      </c>
      <c r="M317" s="8" t="str">
        <f>_xlfn.XLOOKUP(total_table[[#This Row],[Customer_ID]],Customer_table[Customer_ID],Customer_table[Gender],FALSE)</f>
        <v>Female</v>
      </c>
      <c r="N317" s="8" t="str">
        <f>_xlfn.XLOOKUP(total_table[[#This Row],[Customer_ID]],Customer_table[Customer_ID],Customer_table[City],FALSE)</f>
        <v>North Davidport</v>
      </c>
      <c r="O317" s="8" t="str">
        <f>_xlfn.XLOOKUP(total_table[[#This Row],[Customer_ID]],Customer_table[Customer_ID],Customer_table[State],FALSE)</f>
        <v>Rhode Island</v>
      </c>
      <c r="P317" s="8" t="str">
        <f>_xlfn.XLOOKUP(total_table[[#This Row],[Customer_ID]],Customer_table[Customer_ID],Customer_table[Country],FALSE)</f>
        <v>USA</v>
      </c>
      <c r="Q317" s="8" t="str">
        <f>_xlfn.XLOOKUP(total_table[[#This Row],[Product_ID]],Product_table[Product_ID],Product_table[Product_Name],FALSE)</f>
        <v>WiFi Mesh Router</v>
      </c>
      <c r="R317" s="8" t="str">
        <f>_xlfn.XLOOKUP(total_table[[#This Row],[Product_ID]],Product_table[Product_ID],Product_table[Category],FALSE)</f>
        <v>Electronics</v>
      </c>
      <c r="S317" s="8" t="str">
        <f>_xlfn.XLOOKUP(total_table[[#This Row],[Product_ID]],Product_table[Product_ID],Product_table[Sub_Category],FALSE)</f>
        <v>Appliances</v>
      </c>
      <c r="T317" s="8" t="str">
        <f>_xlfn.XLOOKUP(total_table[[#This Row],[Product_ID]],Product_table[Product_ID],Product_table[Brand],FALSE)</f>
        <v>White, Reeves and Woods</v>
      </c>
      <c r="U317" s="8">
        <f>_xlfn.XLOOKUP(total_table[[#This Row],[Product_ID]],Product_table[Product_ID],Product_table[Cost],FALSE)</f>
        <v>480.9</v>
      </c>
      <c r="V317" s="11">
        <f>_xlfn.XLOOKUP(total_table[[#This Row],[Product_ID]],Product_table[Product_ID],Product_table[Stock],FALSE)</f>
        <v>104</v>
      </c>
      <c r="W317" s="8" t="str">
        <f>_xlfn.XLOOKUP(total_table[[#This Row],[Store_ID]],Store_table[Store_ID],Store_table[Store_Name],FALSE)</f>
        <v>Johnson-Wright</v>
      </c>
      <c r="X317" s="8" t="str">
        <f>_xlfn.XLOOKUP(total_table[[#This Row],[Store_ID]],Store_table[Store_ID],Store_table[Region],FALSE)</f>
        <v>North</v>
      </c>
      <c r="Y317" s="8" t="str">
        <f>_xlfn.XLOOKUP(total_table[[#This Row],[Store_ID]],Store_table[Store_ID],Store_table[City],FALSE)</f>
        <v>Hoodberg</v>
      </c>
      <c r="Z317" s="8" t="str">
        <f>_xlfn.XLOOKUP(total_table[[#This Row],[Store_ID]],Store_table[Store_ID],Store_table[Store_Type],FALSE)</f>
        <v>Outlet</v>
      </c>
    </row>
    <row r="318" spans="1:26" x14ac:dyDescent="0.35">
      <c r="A318" s="2" t="s">
        <v>2120</v>
      </c>
      <c r="B318" s="14">
        <v>45435</v>
      </c>
      <c r="C318" s="2" t="s">
        <v>824</v>
      </c>
      <c r="D318" s="2" t="s">
        <v>1634</v>
      </c>
      <c r="E318" s="2" t="s">
        <v>1767</v>
      </c>
      <c r="F318" s="11">
        <v>3</v>
      </c>
      <c r="G318" s="8">
        <v>977.55</v>
      </c>
      <c r="H318" s="8">
        <v>0.02</v>
      </c>
      <c r="I318" s="2" t="s">
        <v>1804</v>
      </c>
      <c r="J318" s="8">
        <v>2932.6299999999997</v>
      </c>
      <c r="K318" s="8" t="str">
        <f>_xlfn.XLOOKUP(total_table[[#This Row],[Customer_ID]],Customer_table[Customer_ID],Customer_table[Name],FALSE)</f>
        <v>Katherine Cowan</v>
      </c>
      <c r="L318" s="11">
        <f>_xlfn.XLOOKUP(total_table[[#This Row],[Customer_ID]],Customer_table[Customer_ID],Customer_table[Age],FALSE)</f>
        <v>60</v>
      </c>
      <c r="M318" s="8" t="str">
        <f>_xlfn.XLOOKUP(total_table[[#This Row],[Customer_ID]],Customer_table[Customer_ID],Customer_table[Gender],FALSE)</f>
        <v>Female</v>
      </c>
      <c r="N318" s="8" t="str">
        <f>_xlfn.XLOOKUP(total_table[[#This Row],[Customer_ID]],Customer_table[Customer_ID],Customer_table[City],FALSE)</f>
        <v>New Ana</v>
      </c>
      <c r="O318" s="8" t="str">
        <f>_xlfn.XLOOKUP(total_table[[#This Row],[Customer_ID]],Customer_table[Customer_ID],Customer_table[State],FALSE)</f>
        <v>Montana</v>
      </c>
      <c r="P318" s="8" t="str">
        <f>_xlfn.XLOOKUP(total_table[[#This Row],[Customer_ID]],Customer_table[Customer_ID],Customer_table[Country],FALSE)</f>
        <v>USA</v>
      </c>
      <c r="Q318" s="8" t="str">
        <f>_xlfn.XLOOKUP(total_table[[#This Row],[Product_ID]],Product_table[Product_ID],Product_table[Product_Name],FALSE)</f>
        <v>Sports Stopwatch Pro</v>
      </c>
      <c r="R318" s="8" t="str">
        <f>_xlfn.XLOOKUP(total_table[[#This Row],[Product_ID]],Product_table[Product_ID],Product_table[Category],FALSE)</f>
        <v>Sports</v>
      </c>
      <c r="S318" s="8" t="str">
        <f>_xlfn.XLOOKUP(total_table[[#This Row],[Product_ID]],Product_table[Product_ID],Product_table[Sub_Category],FALSE)</f>
        <v>Accessories</v>
      </c>
      <c r="T318" s="8" t="str">
        <f>_xlfn.XLOOKUP(total_table[[#This Row],[Product_ID]],Product_table[Product_ID],Product_table[Brand],FALSE)</f>
        <v>Thompson-French</v>
      </c>
      <c r="U318" s="8">
        <f>_xlfn.XLOOKUP(total_table[[#This Row],[Product_ID]],Product_table[Product_ID],Product_table[Cost],FALSE)</f>
        <v>434.84</v>
      </c>
      <c r="V318" s="11">
        <f>_xlfn.XLOOKUP(total_table[[#This Row],[Product_ID]],Product_table[Product_ID],Product_table[Stock],FALSE)</f>
        <v>185</v>
      </c>
      <c r="W318" s="8" t="str">
        <f>_xlfn.XLOOKUP(total_table[[#This Row],[Store_ID]],Store_table[Store_ID],Store_table[Store_Name],FALSE)</f>
        <v>Hill, Wagner and Ballard</v>
      </c>
      <c r="X318" s="8" t="str">
        <f>_xlfn.XLOOKUP(total_table[[#This Row],[Store_ID]],Store_table[Store_ID],Store_table[Region],FALSE)</f>
        <v>East</v>
      </c>
      <c r="Y318" s="8" t="str">
        <f>_xlfn.XLOOKUP(total_table[[#This Row],[Store_ID]],Store_table[Store_ID],Store_table[City],FALSE)</f>
        <v>East Davidville</v>
      </c>
      <c r="Z318" s="8" t="str">
        <f>_xlfn.XLOOKUP(total_table[[#This Row],[Store_ID]],Store_table[Store_ID],Store_table[Store_Type],FALSE)</f>
        <v>Online</v>
      </c>
    </row>
    <row r="319" spans="1:26" x14ac:dyDescent="0.35">
      <c r="A319" s="2" t="s">
        <v>2121</v>
      </c>
      <c r="B319" s="14">
        <v>45823</v>
      </c>
      <c r="C319" s="2" t="s">
        <v>1070</v>
      </c>
      <c r="D319" s="2" t="s">
        <v>1614</v>
      </c>
      <c r="E319" s="2" t="s">
        <v>1788</v>
      </c>
      <c r="F319" s="11">
        <v>1</v>
      </c>
      <c r="G319" s="8">
        <v>459.42</v>
      </c>
      <c r="H319" s="8">
        <v>0.28000000000000003</v>
      </c>
      <c r="I319" s="2" t="s">
        <v>1807</v>
      </c>
      <c r="J319" s="8">
        <v>459.14000000000004</v>
      </c>
      <c r="K319" s="8" t="str">
        <f>_xlfn.XLOOKUP(total_table[[#This Row],[Customer_ID]],Customer_table[Customer_ID],Customer_table[Name],FALSE)</f>
        <v>John Jordan</v>
      </c>
      <c r="L319" s="11">
        <f>_xlfn.XLOOKUP(total_table[[#This Row],[Customer_ID]],Customer_table[Customer_ID],Customer_table[Age],FALSE)</f>
        <v>58</v>
      </c>
      <c r="M319" s="8" t="str">
        <f>_xlfn.XLOOKUP(total_table[[#This Row],[Customer_ID]],Customer_table[Customer_ID],Customer_table[Gender],FALSE)</f>
        <v>Female</v>
      </c>
      <c r="N319" s="8" t="str">
        <f>_xlfn.XLOOKUP(total_table[[#This Row],[Customer_ID]],Customer_table[Customer_ID],Customer_table[City],FALSE)</f>
        <v>Port Crystalberg</v>
      </c>
      <c r="O319" s="8" t="str">
        <f>_xlfn.XLOOKUP(total_table[[#This Row],[Customer_ID]],Customer_table[Customer_ID],Customer_table[State],FALSE)</f>
        <v>Tennessee</v>
      </c>
      <c r="P319" s="8" t="str">
        <f>_xlfn.XLOOKUP(total_table[[#This Row],[Customer_ID]],Customer_table[Customer_ID],Customer_table[Country],FALSE)</f>
        <v>USA</v>
      </c>
      <c r="Q319" s="8" t="str">
        <f>_xlfn.XLOOKUP(total_table[[#This Row],[Product_ID]],Product_table[Product_ID],Product_table[Product_Name],FALSE)</f>
        <v>Adjustable Jump Rope</v>
      </c>
      <c r="R319" s="8" t="str">
        <f>_xlfn.XLOOKUP(total_table[[#This Row],[Product_ID]],Product_table[Product_ID],Product_table[Category],FALSE)</f>
        <v>Sports</v>
      </c>
      <c r="S319" s="8" t="str">
        <f>_xlfn.XLOOKUP(total_table[[#This Row],[Product_ID]],Product_table[Product_ID],Product_table[Sub_Category],FALSE)</f>
        <v>Fitness</v>
      </c>
      <c r="T319" s="8" t="str">
        <f>_xlfn.XLOOKUP(total_table[[#This Row],[Product_ID]],Product_table[Product_ID],Product_table[Brand],FALSE)</f>
        <v>Cox Inc</v>
      </c>
      <c r="U319" s="8">
        <f>_xlfn.XLOOKUP(total_table[[#This Row],[Product_ID]],Product_table[Product_ID],Product_table[Cost],FALSE)</f>
        <v>167.12</v>
      </c>
      <c r="V319" s="11">
        <f>_xlfn.XLOOKUP(total_table[[#This Row],[Product_ID]],Product_table[Product_ID],Product_table[Stock],FALSE)</f>
        <v>316</v>
      </c>
      <c r="W319" s="8" t="str">
        <f>_xlfn.XLOOKUP(total_table[[#This Row],[Store_ID]],Store_table[Store_ID],Store_table[Store_Name],FALSE)</f>
        <v>Guerrero-Schmitt</v>
      </c>
      <c r="X319" s="8" t="str">
        <f>_xlfn.XLOOKUP(total_table[[#This Row],[Store_ID]],Store_table[Store_ID],Store_table[Region],FALSE)</f>
        <v>East</v>
      </c>
      <c r="Y319" s="8" t="str">
        <f>_xlfn.XLOOKUP(total_table[[#This Row],[Store_ID]],Store_table[Store_ID],Store_table[City],FALSE)</f>
        <v>East Stevechester</v>
      </c>
      <c r="Z319" s="8" t="str">
        <f>_xlfn.XLOOKUP(total_table[[#This Row],[Store_ID]],Store_table[Store_ID],Store_table[Store_Type],FALSE)</f>
        <v>Flagship</v>
      </c>
    </row>
    <row r="320" spans="1:26" x14ac:dyDescent="0.35">
      <c r="A320" s="2" t="s">
        <v>2122</v>
      </c>
      <c r="B320" s="14">
        <v>45663</v>
      </c>
      <c r="C320" s="2" t="s">
        <v>308</v>
      </c>
      <c r="D320" s="2" t="s">
        <v>1527</v>
      </c>
      <c r="E320" s="2" t="s">
        <v>1747</v>
      </c>
      <c r="F320" s="11">
        <v>2</v>
      </c>
      <c r="G320" s="8">
        <v>123.19</v>
      </c>
      <c r="H320" s="8">
        <v>0.19</v>
      </c>
      <c r="I320" s="2" t="s">
        <v>1802</v>
      </c>
      <c r="J320" s="8">
        <v>246.19</v>
      </c>
      <c r="K320" s="8" t="str">
        <f>_xlfn.XLOOKUP(total_table[[#This Row],[Customer_ID]],Customer_table[Customer_ID],Customer_table[Name],FALSE)</f>
        <v>Timothy Wright</v>
      </c>
      <c r="L320" s="11">
        <f>_xlfn.XLOOKUP(total_table[[#This Row],[Customer_ID]],Customer_table[Customer_ID],Customer_table[Age],FALSE)</f>
        <v>58</v>
      </c>
      <c r="M320" s="8" t="str">
        <f>_xlfn.XLOOKUP(total_table[[#This Row],[Customer_ID]],Customer_table[Customer_ID],Customer_table[Gender],FALSE)</f>
        <v>Male</v>
      </c>
      <c r="N320" s="8" t="str">
        <f>_xlfn.XLOOKUP(total_table[[#This Row],[Customer_ID]],Customer_table[Customer_ID],Customer_table[City],FALSE)</f>
        <v>Ashleystad</v>
      </c>
      <c r="O320" s="8" t="str">
        <f>_xlfn.XLOOKUP(total_table[[#This Row],[Customer_ID]],Customer_table[Customer_ID],Customer_table[State],FALSE)</f>
        <v>Arkansas</v>
      </c>
      <c r="P320" s="8" t="str">
        <f>_xlfn.XLOOKUP(total_table[[#This Row],[Customer_ID]],Customer_table[Customer_ID],Customer_table[Country],FALSE)</f>
        <v>USA</v>
      </c>
      <c r="Q320" s="8" t="str">
        <f>_xlfn.XLOOKUP(total_table[[#This Row],[Product_ID]],Product_table[Product_ID],Product_table[Product_Name],FALSE)</f>
        <v>Women's Casual Hoodie</v>
      </c>
      <c r="R320" s="8" t="str">
        <f>_xlfn.XLOOKUP(total_table[[#This Row],[Product_ID]],Product_table[Product_ID],Product_table[Category],FALSE)</f>
        <v>Clothing</v>
      </c>
      <c r="S320" s="8" t="str">
        <f>_xlfn.XLOOKUP(total_table[[#This Row],[Product_ID]],Product_table[Product_ID],Product_table[Sub_Category],FALSE)</f>
        <v>Outerwear</v>
      </c>
      <c r="T320" s="8" t="str">
        <f>_xlfn.XLOOKUP(total_table[[#This Row],[Product_ID]],Product_table[Product_ID],Product_table[Brand],FALSE)</f>
        <v>Sims Inc</v>
      </c>
      <c r="U320" s="8">
        <f>_xlfn.XLOOKUP(total_table[[#This Row],[Product_ID]],Product_table[Product_ID],Product_table[Cost],FALSE)</f>
        <v>254.04361702127662</v>
      </c>
      <c r="V320" s="11">
        <f>_xlfn.XLOOKUP(total_table[[#This Row],[Product_ID]],Product_table[Product_ID],Product_table[Stock],FALSE)</f>
        <v>352</v>
      </c>
      <c r="W320" s="8" t="str">
        <f>_xlfn.XLOOKUP(total_table[[#This Row],[Store_ID]],Store_table[Store_ID],Store_table[Store_Name],FALSE)</f>
        <v>Alexander Group</v>
      </c>
      <c r="X320" s="8" t="str">
        <f>_xlfn.XLOOKUP(total_table[[#This Row],[Store_ID]],Store_table[Store_ID],Store_table[Region],FALSE)</f>
        <v>South</v>
      </c>
      <c r="Y320" s="8" t="str">
        <f>_xlfn.XLOOKUP(total_table[[#This Row],[Store_ID]],Store_table[Store_ID],Store_table[City],FALSE)</f>
        <v>Port Sharon</v>
      </c>
      <c r="Z320" s="8" t="str">
        <f>_xlfn.XLOOKUP(total_table[[#This Row],[Store_ID]],Store_table[Store_ID],Store_table[Store_Type],FALSE)</f>
        <v>Online</v>
      </c>
    </row>
    <row r="321" spans="1:26" x14ac:dyDescent="0.35">
      <c r="A321" s="2" t="s">
        <v>2123</v>
      </c>
      <c r="B321" s="14">
        <v>45879</v>
      </c>
      <c r="C321" s="2" t="s">
        <v>1104</v>
      </c>
      <c r="D321" s="2" t="s">
        <v>1636</v>
      </c>
      <c r="E321" s="2" t="s">
        <v>1791</v>
      </c>
      <c r="F321" s="11">
        <v>1</v>
      </c>
      <c r="G321" s="8">
        <v>222.95</v>
      </c>
      <c r="H321" s="8">
        <v>0.02</v>
      </c>
      <c r="I321" s="2" t="s">
        <v>1804</v>
      </c>
      <c r="J321" s="8">
        <v>222.92999999999998</v>
      </c>
      <c r="K321" s="8" t="str">
        <f>_xlfn.XLOOKUP(total_table[[#This Row],[Customer_ID]],Customer_table[Customer_ID],Customer_table[Name],FALSE)</f>
        <v>Ashley Anderson</v>
      </c>
      <c r="L321" s="11">
        <f>_xlfn.XLOOKUP(total_table[[#This Row],[Customer_ID]],Customer_table[Customer_ID],Customer_table[Age],FALSE)</f>
        <v>60</v>
      </c>
      <c r="M321" s="8" t="str">
        <f>_xlfn.XLOOKUP(total_table[[#This Row],[Customer_ID]],Customer_table[Customer_ID],Customer_table[Gender],FALSE)</f>
        <v>Female</v>
      </c>
      <c r="N321" s="8" t="str">
        <f>_xlfn.XLOOKUP(total_table[[#This Row],[Customer_ID]],Customer_table[Customer_ID],Customer_table[City],FALSE)</f>
        <v>West Johnmouth</v>
      </c>
      <c r="O321" s="8" t="str">
        <f>_xlfn.XLOOKUP(total_table[[#This Row],[Customer_ID]],Customer_table[Customer_ID],Customer_table[State],FALSE)</f>
        <v>Mississippi</v>
      </c>
      <c r="P321" s="8" t="str">
        <f>_xlfn.XLOOKUP(total_table[[#This Row],[Customer_ID]],Customer_table[Customer_ID],Customer_table[Country],FALSE)</f>
        <v>USA</v>
      </c>
      <c r="Q321" s="8" t="str">
        <f>_xlfn.XLOOKUP(total_table[[#This Row],[Product_ID]],Product_table[Product_ID],Product_table[Product_Name],FALSE)</f>
        <v>Ceramic Plant Pot</v>
      </c>
      <c r="R321" s="8" t="str">
        <f>_xlfn.XLOOKUP(total_table[[#This Row],[Product_ID]],Product_table[Product_ID],Product_table[Category],FALSE)</f>
        <v>Home</v>
      </c>
      <c r="S321" s="8" t="str">
        <f>_xlfn.XLOOKUP(total_table[[#This Row],[Product_ID]],Product_table[Product_ID],Product_table[Sub_Category],FALSE)</f>
        <v>Decor</v>
      </c>
      <c r="T321" s="8" t="str">
        <f>_xlfn.XLOOKUP(total_table[[#This Row],[Product_ID]],Product_table[Product_ID],Product_table[Brand],FALSE)</f>
        <v>Hatfield, Baird and Torres</v>
      </c>
      <c r="U321" s="8">
        <f>_xlfn.XLOOKUP(total_table[[#This Row],[Product_ID]],Product_table[Product_ID],Product_table[Cost],FALSE)</f>
        <v>81.75</v>
      </c>
      <c r="V321" s="11">
        <f>_xlfn.XLOOKUP(total_table[[#This Row],[Product_ID]],Product_table[Product_ID],Product_table[Stock],FALSE)</f>
        <v>273.49484536082474</v>
      </c>
      <c r="W321" s="8" t="str">
        <f>_xlfn.XLOOKUP(total_table[[#This Row],[Store_ID]],Store_table[Store_ID],Store_table[Store_Name],FALSE)</f>
        <v>Mann-Austin</v>
      </c>
      <c r="X321" s="8" t="str">
        <f>_xlfn.XLOOKUP(total_table[[#This Row],[Store_ID]],Store_table[Store_ID],Store_table[Region],FALSE)</f>
        <v>East</v>
      </c>
      <c r="Y321" s="8" t="str">
        <f>_xlfn.XLOOKUP(total_table[[#This Row],[Store_ID]],Store_table[Store_ID],Store_table[City],FALSE)</f>
        <v>Vasquezborough</v>
      </c>
      <c r="Z321" s="8" t="str">
        <f>_xlfn.XLOOKUP(total_table[[#This Row],[Store_ID]],Store_table[Store_ID],Store_table[Store_Type],FALSE)</f>
        <v>Online</v>
      </c>
    </row>
    <row r="322" spans="1:26" x14ac:dyDescent="0.35">
      <c r="A322" s="2" t="s">
        <v>2124</v>
      </c>
      <c r="B322" s="14">
        <v>45840</v>
      </c>
      <c r="C322" s="2" t="s">
        <v>1028</v>
      </c>
      <c r="D322" s="2" t="s">
        <v>1590</v>
      </c>
      <c r="E322" s="2" t="s">
        <v>1747</v>
      </c>
      <c r="F322" s="11">
        <v>3</v>
      </c>
      <c r="G322" s="8">
        <v>601.92999999999995</v>
      </c>
      <c r="H322" s="8">
        <v>0.14000000000000001</v>
      </c>
      <c r="I322" s="2" t="s">
        <v>1802</v>
      </c>
      <c r="J322" s="8">
        <v>1805.6499999999999</v>
      </c>
      <c r="K322" s="8" t="str">
        <f>_xlfn.XLOOKUP(total_table[[#This Row],[Customer_ID]],Customer_table[Customer_ID],Customer_table[Name],FALSE)</f>
        <v>Dr. Lindsay Hanna</v>
      </c>
      <c r="L322" s="11">
        <f>_xlfn.XLOOKUP(total_table[[#This Row],[Customer_ID]],Customer_table[Customer_ID],Customer_table[Age],FALSE)</f>
        <v>34</v>
      </c>
      <c r="M322" s="8" t="str">
        <f>_xlfn.XLOOKUP(total_table[[#This Row],[Customer_ID]],Customer_table[Customer_ID],Customer_table[Gender],FALSE)</f>
        <v>Female</v>
      </c>
      <c r="N322" s="8" t="str">
        <f>_xlfn.XLOOKUP(total_table[[#This Row],[Customer_ID]],Customer_table[Customer_ID],Customer_table[City],FALSE)</f>
        <v>New Paulstad</v>
      </c>
      <c r="O322" s="8" t="str">
        <f>_xlfn.XLOOKUP(total_table[[#This Row],[Customer_ID]],Customer_table[Customer_ID],Customer_table[State],FALSE)</f>
        <v>Hawaii</v>
      </c>
      <c r="P322" s="8" t="str">
        <f>_xlfn.XLOOKUP(total_table[[#This Row],[Customer_ID]],Customer_table[Customer_ID],Customer_table[Country],FALSE)</f>
        <v>USA</v>
      </c>
      <c r="Q322" s="8" t="str">
        <f>_xlfn.XLOOKUP(total_table[[#This Row],[Product_ID]],Product_table[Product_ID],Product_table[Product_Name],FALSE)</f>
        <v>Vitamin C Face Serum</v>
      </c>
      <c r="R322" s="8" t="str">
        <f>_xlfn.XLOOKUP(total_table[[#This Row],[Product_ID]],Product_table[Product_ID],Product_table[Category],FALSE)</f>
        <v>Beauty</v>
      </c>
      <c r="S322" s="8" t="str">
        <f>_xlfn.XLOOKUP(total_table[[#This Row],[Product_ID]],Product_table[Product_ID],Product_table[Sub_Category],FALSE)</f>
        <v>Skincare</v>
      </c>
      <c r="T322" s="8" t="str">
        <f>_xlfn.XLOOKUP(total_table[[#This Row],[Product_ID]],Product_table[Product_ID],Product_table[Brand],FALSE)</f>
        <v>Griffin Ltd</v>
      </c>
      <c r="U322" s="8">
        <f>_xlfn.XLOOKUP(total_table[[#This Row],[Product_ID]],Product_table[Product_ID],Product_table[Cost],FALSE)</f>
        <v>283.83</v>
      </c>
      <c r="V322" s="11">
        <f>_xlfn.XLOOKUP(total_table[[#This Row],[Product_ID]],Product_table[Product_ID],Product_table[Stock],FALSE)</f>
        <v>244</v>
      </c>
      <c r="W322" s="8" t="str">
        <f>_xlfn.XLOOKUP(total_table[[#This Row],[Store_ID]],Store_table[Store_ID],Store_table[Store_Name],FALSE)</f>
        <v>Alexander Group</v>
      </c>
      <c r="X322" s="8" t="str">
        <f>_xlfn.XLOOKUP(total_table[[#This Row],[Store_ID]],Store_table[Store_ID],Store_table[Region],FALSE)</f>
        <v>South</v>
      </c>
      <c r="Y322" s="8" t="str">
        <f>_xlfn.XLOOKUP(total_table[[#This Row],[Store_ID]],Store_table[Store_ID],Store_table[City],FALSE)</f>
        <v>Port Sharon</v>
      </c>
      <c r="Z322" s="8" t="str">
        <f>_xlfn.XLOOKUP(total_table[[#This Row],[Store_ID]],Store_table[Store_ID],Store_table[Store_Type],FALSE)</f>
        <v>Online</v>
      </c>
    </row>
    <row r="323" spans="1:26" x14ac:dyDescent="0.35">
      <c r="A323" s="2" t="s">
        <v>2125</v>
      </c>
      <c r="B323" s="14">
        <v>45380</v>
      </c>
      <c r="C323" s="2" t="s">
        <v>925</v>
      </c>
      <c r="D323" s="2" t="s">
        <v>1664</v>
      </c>
      <c r="E323" s="2" t="s">
        <v>1739</v>
      </c>
      <c r="F323" s="11">
        <v>1</v>
      </c>
      <c r="G323" s="8">
        <v>564.1</v>
      </c>
      <c r="H323" s="8">
        <v>0.03</v>
      </c>
      <c r="I323" s="2" t="s">
        <v>1802</v>
      </c>
      <c r="J323" s="8">
        <v>564.07000000000005</v>
      </c>
      <c r="K323" s="8" t="str">
        <f>_xlfn.XLOOKUP(total_table[[#This Row],[Customer_ID]],Customer_table[Customer_ID],Customer_table[Name],FALSE)</f>
        <v>Jennifer Carr</v>
      </c>
      <c r="L323" s="11">
        <f>_xlfn.XLOOKUP(total_table[[#This Row],[Customer_ID]],Customer_table[Customer_ID],Customer_table[Age],FALSE)</f>
        <v>47</v>
      </c>
      <c r="M323" s="8" t="str">
        <f>_xlfn.XLOOKUP(total_table[[#This Row],[Customer_ID]],Customer_table[Customer_ID],Customer_table[Gender],FALSE)</f>
        <v>Female</v>
      </c>
      <c r="N323" s="8" t="str">
        <f>_xlfn.XLOOKUP(total_table[[#This Row],[Customer_ID]],Customer_table[Customer_ID],Customer_table[City],FALSE)</f>
        <v>Lake Brett</v>
      </c>
      <c r="O323" s="8" t="str">
        <f>_xlfn.XLOOKUP(total_table[[#This Row],[Customer_ID]],Customer_table[Customer_ID],Customer_table[State],FALSE)</f>
        <v>Missouri</v>
      </c>
      <c r="P323" s="8" t="str">
        <f>_xlfn.XLOOKUP(total_table[[#This Row],[Customer_ID]],Customer_table[Customer_ID],Customer_table[Country],FALSE)</f>
        <v>USA</v>
      </c>
      <c r="Q323" s="8" t="str">
        <f>_xlfn.XLOOKUP(total_table[[#This Row],[Product_ID]],Product_table[Product_ID],Product_table[Product_Name],FALSE)</f>
        <v>Men's Sports Shorts</v>
      </c>
      <c r="R323" s="8" t="str">
        <f>_xlfn.XLOOKUP(total_table[[#This Row],[Product_ID]],Product_table[Product_ID],Product_table[Category],FALSE)</f>
        <v>Clothing</v>
      </c>
      <c r="S323" s="8" t="str">
        <f>_xlfn.XLOOKUP(total_table[[#This Row],[Product_ID]],Product_table[Product_ID],Product_table[Sub_Category],FALSE)</f>
        <v>Bottoms</v>
      </c>
      <c r="T323" s="8" t="str">
        <f>_xlfn.XLOOKUP(total_table[[#This Row],[Product_ID]],Product_table[Product_ID],Product_table[Brand],FALSE)</f>
        <v>Fitzpatrick Ltd</v>
      </c>
      <c r="U323" s="8">
        <f>_xlfn.XLOOKUP(total_table[[#This Row],[Product_ID]],Product_table[Product_ID],Product_table[Cost],FALSE)</f>
        <v>218.22</v>
      </c>
      <c r="V323" s="11">
        <f>_xlfn.XLOOKUP(total_table[[#This Row],[Product_ID]],Product_table[Product_ID],Product_table[Stock],FALSE)</f>
        <v>224</v>
      </c>
      <c r="W323" s="8" t="str">
        <f>_xlfn.XLOOKUP(total_table[[#This Row],[Store_ID]],Store_table[Store_ID],Store_table[Store_Name],FALSE)</f>
        <v>Black-Horn</v>
      </c>
      <c r="X323" s="8" t="str">
        <f>_xlfn.XLOOKUP(total_table[[#This Row],[Store_ID]],Store_table[Store_ID],Store_table[Region],FALSE)</f>
        <v>South</v>
      </c>
      <c r="Y323" s="8" t="str">
        <f>_xlfn.XLOOKUP(total_table[[#This Row],[Store_ID]],Store_table[Store_ID],Store_table[City],FALSE)</f>
        <v>North Nancyview</v>
      </c>
      <c r="Z323" s="8" t="str">
        <f>_xlfn.XLOOKUP(total_table[[#This Row],[Store_ID]],Store_table[Store_ID],Store_table[Store_Type],FALSE)</f>
        <v>Outlet</v>
      </c>
    </row>
    <row r="324" spans="1:26" x14ac:dyDescent="0.35">
      <c r="A324" s="2" t="s">
        <v>2126</v>
      </c>
      <c r="B324" s="14">
        <v>45672</v>
      </c>
      <c r="C324" s="2" t="s">
        <v>331</v>
      </c>
      <c r="D324" s="2" t="s">
        <v>1686</v>
      </c>
      <c r="E324" s="2" t="s">
        <v>1751</v>
      </c>
      <c r="F324" s="11">
        <v>1</v>
      </c>
      <c r="G324" s="8">
        <v>516.62</v>
      </c>
      <c r="H324" s="8">
        <v>0.18</v>
      </c>
      <c r="I324" s="2" t="s">
        <v>1802</v>
      </c>
      <c r="J324" s="8">
        <v>516.44000000000005</v>
      </c>
      <c r="K324" s="8" t="str">
        <f>_xlfn.XLOOKUP(total_table[[#This Row],[Customer_ID]],Customer_table[Customer_ID],Customer_table[Name],FALSE)</f>
        <v>Amy Fowler</v>
      </c>
      <c r="L324" s="11">
        <f>_xlfn.XLOOKUP(total_table[[#This Row],[Customer_ID]],Customer_table[Customer_ID],Customer_table[Age],FALSE)</f>
        <v>62</v>
      </c>
      <c r="M324" s="8" t="str">
        <f>_xlfn.XLOOKUP(total_table[[#This Row],[Customer_ID]],Customer_table[Customer_ID],Customer_table[Gender],FALSE)</f>
        <v>Female</v>
      </c>
      <c r="N324" s="8" t="str">
        <f>_xlfn.XLOOKUP(total_table[[#This Row],[Customer_ID]],Customer_table[Customer_ID],Customer_table[City],FALSE)</f>
        <v>West Bobbyshire</v>
      </c>
      <c r="O324" s="8" t="str">
        <f>_xlfn.XLOOKUP(total_table[[#This Row],[Customer_ID]],Customer_table[Customer_ID],Customer_table[State],FALSE)</f>
        <v>New York</v>
      </c>
      <c r="P324" s="8" t="str">
        <f>_xlfn.XLOOKUP(total_table[[#This Row],[Customer_ID]],Customer_table[Customer_ID],Customer_table[Country],FALSE)</f>
        <v>USA</v>
      </c>
      <c r="Q324" s="8" t="str">
        <f>_xlfn.XLOOKUP(total_table[[#This Row],[Product_ID]],Product_table[Product_ID],Product_table[Product_Name],FALSE)</f>
        <v>Wall-Mounted Spice Rack</v>
      </c>
      <c r="R324" s="8" t="str">
        <f>_xlfn.XLOOKUP(total_table[[#This Row],[Product_ID]],Product_table[Product_ID],Product_table[Category],FALSE)</f>
        <v>Home</v>
      </c>
      <c r="S324" s="8" t="str">
        <f>_xlfn.XLOOKUP(total_table[[#This Row],[Product_ID]],Product_table[Product_ID],Product_table[Sub_Category],FALSE)</f>
        <v>Kitchen</v>
      </c>
      <c r="T324" s="8" t="str">
        <f>_xlfn.XLOOKUP(total_table[[#This Row],[Product_ID]],Product_table[Product_ID],Product_table[Brand],FALSE)</f>
        <v>Allison Ltd</v>
      </c>
      <c r="U324" s="8">
        <f>_xlfn.XLOOKUP(total_table[[#This Row],[Product_ID]],Product_table[Product_ID],Product_table[Cost],FALSE)</f>
        <v>143.43</v>
      </c>
      <c r="V324" s="11">
        <f>_xlfn.XLOOKUP(total_table[[#This Row],[Product_ID]],Product_table[Product_ID],Product_table[Stock],FALSE)</f>
        <v>58</v>
      </c>
      <c r="W324" s="8" t="str">
        <f>_xlfn.XLOOKUP(total_table[[#This Row],[Store_ID]],Store_table[Store_ID],Store_table[Store_Name],FALSE)</f>
        <v>Gray Ltd</v>
      </c>
      <c r="X324" s="8" t="str">
        <f>_xlfn.XLOOKUP(total_table[[#This Row],[Store_ID]],Store_table[Store_ID],Store_table[Region],FALSE)</f>
        <v>North</v>
      </c>
      <c r="Y324" s="8" t="str">
        <f>_xlfn.XLOOKUP(total_table[[#This Row],[Store_ID]],Store_table[Store_ID],Store_table[City],FALSE)</f>
        <v>New Michaelchester</v>
      </c>
      <c r="Z324" s="8" t="str">
        <f>_xlfn.XLOOKUP(total_table[[#This Row],[Store_ID]],Store_table[Store_ID],Store_table[Store_Type],FALSE)</f>
        <v>Outlet</v>
      </c>
    </row>
    <row r="325" spans="1:26" x14ac:dyDescent="0.35">
      <c r="A325" s="2" t="s">
        <v>2127</v>
      </c>
      <c r="B325" s="14">
        <v>45497</v>
      </c>
      <c r="C325" s="2" t="s">
        <v>1336</v>
      </c>
      <c r="D325" s="2" t="s">
        <v>1652</v>
      </c>
      <c r="E325" s="2" t="s">
        <v>1772</v>
      </c>
      <c r="F325" s="11">
        <v>1</v>
      </c>
      <c r="G325" s="8">
        <v>934.75</v>
      </c>
      <c r="H325" s="8">
        <v>0.11</v>
      </c>
      <c r="I325" s="2" t="s">
        <v>1804</v>
      </c>
      <c r="J325" s="8">
        <v>934.64</v>
      </c>
      <c r="K325" s="8" t="str">
        <f>_xlfn.XLOOKUP(total_table[[#This Row],[Customer_ID]],Customer_table[Customer_ID],Customer_table[Name],FALSE)</f>
        <v>Monica Flynn</v>
      </c>
      <c r="L325" s="11">
        <f>_xlfn.XLOOKUP(total_table[[#This Row],[Customer_ID]],Customer_table[Customer_ID],Customer_table[Age],FALSE)</f>
        <v>59</v>
      </c>
      <c r="M325" s="8" t="str">
        <f>_xlfn.XLOOKUP(total_table[[#This Row],[Customer_ID]],Customer_table[Customer_ID],Customer_table[Gender],FALSE)</f>
        <v>Female</v>
      </c>
      <c r="N325" s="8" t="str">
        <f>_xlfn.XLOOKUP(total_table[[#This Row],[Customer_ID]],Customer_table[Customer_ID],Customer_table[City],FALSE)</f>
        <v>Amberburgh</v>
      </c>
      <c r="O325" s="8" t="str">
        <f>_xlfn.XLOOKUP(total_table[[#This Row],[Customer_ID]],Customer_table[Customer_ID],Customer_table[State],FALSE)</f>
        <v>Tennessee</v>
      </c>
      <c r="P325" s="8" t="str">
        <f>_xlfn.XLOOKUP(total_table[[#This Row],[Customer_ID]],Customer_table[Customer_ID],Customer_table[Country],FALSE)</f>
        <v>USA</v>
      </c>
      <c r="Q325" s="8" t="str">
        <f>_xlfn.XLOOKUP(total_table[[#This Row],[Product_ID]],Product_table[Product_ID],Product_table[Product_Name],FALSE)</f>
        <v>Organic Sunscreen Lotion</v>
      </c>
      <c r="R325" s="8" t="str">
        <f>_xlfn.XLOOKUP(total_table[[#This Row],[Product_ID]],Product_table[Product_ID],Product_table[Category],FALSE)</f>
        <v>Beauty</v>
      </c>
      <c r="S325" s="8" t="str">
        <f>_xlfn.XLOOKUP(total_table[[#This Row],[Product_ID]],Product_table[Product_ID],Product_table[Sub_Category],FALSE)</f>
        <v>Skincare</v>
      </c>
      <c r="T325" s="8" t="str">
        <f>_xlfn.XLOOKUP(total_table[[#This Row],[Product_ID]],Product_table[Product_ID],Product_table[Brand],FALSE)</f>
        <v>Anderson-Riley</v>
      </c>
      <c r="U325" s="8">
        <f>_xlfn.XLOOKUP(total_table[[#This Row],[Product_ID]],Product_table[Product_ID],Product_table[Cost],FALSE)</f>
        <v>266.86</v>
      </c>
      <c r="V325" s="11">
        <f>_xlfn.XLOOKUP(total_table[[#This Row],[Product_ID]],Product_table[Product_ID],Product_table[Stock],FALSE)</f>
        <v>458</v>
      </c>
      <c r="W325" s="8" t="str">
        <f>_xlfn.XLOOKUP(total_table[[#This Row],[Store_ID]],Store_table[Store_ID],Store_table[Store_Name],FALSE)</f>
        <v>Thomas, Bridges and Harris</v>
      </c>
      <c r="X325" s="8" t="str">
        <f>_xlfn.XLOOKUP(total_table[[#This Row],[Store_ID]],Store_table[Store_ID],Store_table[Region],FALSE)</f>
        <v>North</v>
      </c>
      <c r="Y325" s="8" t="str">
        <f>_xlfn.XLOOKUP(total_table[[#This Row],[Store_ID]],Store_table[Store_ID],Store_table[City],FALSE)</f>
        <v>Sabrinatown</v>
      </c>
      <c r="Z325" s="8" t="str">
        <f>_xlfn.XLOOKUP(total_table[[#This Row],[Store_ID]],Store_table[Store_ID],Store_table[Store_Type],FALSE)</f>
        <v>Online</v>
      </c>
    </row>
    <row r="326" spans="1:26" x14ac:dyDescent="0.35">
      <c r="A326" s="2" t="s">
        <v>2128</v>
      </c>
      <c r="B326" s="14">
        <v>45407</v>
      </c>
      <c r="C326" s="2" t="s">
        <v>741</v>
      </c>
      <c r="D326" s="2" t="s">
        <v>1722</v>
      </c>
      <c r="E326" s="2" t="s">
        <v>1757</v>
      </c>
      <c r="F326" s="11">
        <v>4</v>
      </c>
      <c r="G326" s="8">
        <v>548.44000000000005</v>
      </c>
      <c r="H326" s="8">
        <v>0.05</v>
      </c>
      <c r="I326" s="2" t="s">
        <v>1804</v>
      </c>
      <c r="J326" s="8">
        <v>2193.71</v>
      </c>
      <c r="K326" s="8" t="str">
        <f>_xlfn.XLOOKUP(total_table[[#This Row],[Customer_ID]],Customer_table[Customer_ID],Customer_table[Name],FALSE)</f>
        <v>Nathaniel Hill</v>
      </c>
      <c r="L326" s="11">
        <f>_xlfn.XLOOKUP(total_table[[#This Row],[Customer_ID]],Customer_table[Customer_ID],Customer_table[Age],FALSE)</f>
        <v>43</v>
      </c>
      <c r="M326" s="8" t="str">
        <f>_xlfn.XLOOKUP(total_table[[#This Row],[Customer_ID]],Customer_table[Customer_ID],Customer_table[Gender],FALSE)</f>
        <v>Female</v>
      </c>
      <c r="N326" s="8" t="str">
        <f>_xlfn.XLOOKUP(total_table[[#This Row],[Customer_ID]],Customer_table[Customer_ID],Customer_table[City],FALSE)</f>
        <v>Lake Mark</v>
      </c>
      <c r="O326" s="8" t="str">
        <f>_xlfn.XLOOKUP(total_table[[#This Row],[Customer_ID]],Customer_table[Customer_ID],Customer_table[State],FALSE)</f>
        <v>Kansas</v>
      </c>
      <c r="P326" s="8" t="str">
        <f>_xlfn.XLOOKUP(total_table[[#This Row],[Customer_ID]],Customer_table[Customer_ID],Customer_table[Country],FALSE)</f>
        <v>USA</v>
      </c>
      <c r="Q326" s="8" t="str">
        <f>_xlfn.XLOOKUP(total_table[[#This Row],[Product_ID]],Product_table[Product_ID],Product_table[Product_Name],FALSE)</f>
        <v>Portable Bluetooth Speaker</v>
      </c>
      <c r="R326" s="8" t="str">
        <f>_xlfn.XLOOKUP(total_table[[#This Row],[Product_ID]],Product_table[Product_ID],Product_table[Category],FALSE)</f>
        <v>Electronics</v>
      </c>
      <c r="S326" s="8" t="str">
        <f>_xlfn.XLOOKUP(total_table[[#This Row],[Product_ID]],Product_table[Product_ID],Product_table[Sub_Category],FALSE)</f>
        <v>Audio</v>
      </c>
      <c r="T326" s="8" t="str">
        <f>_xlfn.XLOOKUP(total_table[[#This Row],[Product_ID]],Product_table[Product_ID],Product_table[Brand],FALSE)</f>
        <v>Flores-King</v>
      </c>
      <c r="U326" s="8">
        <f>_xlfn.XLOOKUP(total_table[[#This Row],[Product_ID]],Product_table[Product_ID],Product_table[Cost],FALSE)</f>
        <v>431.67</v>
      </c>
      <c r="V326" s="11">
        <f>_xlfn.XLOOKUP(total_table[[#This Row],[Product_ID]],Product_table[Product_ID],Product_table[Stock],FALSE)</f>
        <v>73</v>
      </c>
      <c r="W326" s="8" t="str">
        <f>_xlfn.XLOOKUP(total_table[[#This Row],[Store_ID]],Store_table[Store_ID],Store_table[Store_Name],FALSE)</f>
        <v>Martinez-Mullins</v>
      </c>
      <c r="X326" s="8" t="str">
        <f>_xlfn.XLOOKUP(total_table[[#This Row],[Store_ID]],Store_table[Store_ID],Store_table[Region],FALSE)</f>
        <v>South</v>
      </c>
      <c r="Y326" s="8" t="str">
        <f>_xlfn.XLOOKUP(total_table[[#This Row],[Store_ID]],Store_table[Store_ID],Store_table[City],FALSE)</f>
        <v>Williamsfurt</v>
      </c>
      <c r="Z326" s="8" t="str">
        <f>_xlfn.XLOOKUP(total_table[[#This Row],[Store_ID]],Store_table[Store_ID],Store_table[Store_Type],FALSE)</f>
        <v>Online</v>
      </c>
    </row>
    <row r="327" spans="1:26" x14ac:dyDescent="0.35">
      <c r="A327" s="2" t="s">
        <v>2129</v>
      </c>
      <c r="B327" s="14">
        <v>45764</v>
      </c>
      <c r="C327" s="2" t="s">
        <v>58</v>
      </c>
      <c r="D327" s="2" t="s">
        <v>1600</v>
      </c>
      <c r="E327" s="2" t="s">
        <v>1744</v>
      </c>
      <c r="F327" s="11">
        <v>3</v>
      </c>
      <c r="G327" s="8">
        <v>361.11</v>
      </c>
      <c r="H327" s="8">
        <v>0.06</v>
      </c>
      <c r="I327" s="2" t="s">
        <v>1802</v>
      </c>
      <c r="J327" s="8">
        <v>1083.27</v>
      </c>
      <c r="K327" s="8" t="str">
        <f>_xlfn.XLOOKUP(total_table[[#This Row],[Customer_ID]],Customer_table[Customer_ID],Customer_table[Name],FALSE)</f>
        <v>Nathan Hernandez</v>
      </c>
      <c r="L327" s="11">
        <f>_xlfn.XLOOKUP(total_table[[#This Row],[Customer_ID]],Customer_table[Customer_ID],Customer_table[Age],FALSE)</f>
        <v>32</v>
      </c>
      <c r="M327" s="8" t="str">
        <f>_xlfn.XLOOKUP(total_table[[#This Row],[Customer_ID]],Customer_table[Customer_ID],Customer_table[Gender],FALSE)</f>
        <v>Female</v>
      </c>
      <c r="N327" s="8" t="str">
        <f>_xlfn.XLOOKUP(total_table[[#This Row],[Customer_ID]],Customer_table[Customer_ID],Customer_table[City],FALSE)</f>
        <v>New Becky</v>
      </c>
      <c r="O327" s="8" t="str">
        <f>_xlfn.XLOOKUP(total_table[[#This Row],[Customer_ID]],Customer_table[Customer_ID],Customer_table[State],FALSE)</f>
        <v>Montana</v>
      </c>
      <c r="P327" s="8" t="str">
        <f>_xlfn.XLOOKUP(total_table[[#This Row],[Customer_ID]],Customer_table[Customer_ID],Customer_table[Country],FALSE)</f>
        <v>USA</v>
      </c>
      <c r="Q327" s="8" t="str">
        <f>_xlfn.XLOOKUP(total_table[[#This Row],[Product_ID]],Product_table[Product_ID],Product_table[Product_Name],FALSE)</f>
        <v>Men's Casual Sneakers</v>
      </c>
      <c r="R327" s="8" t="str">
        <f>_xlfn.XLOOKUP(total_table[[#This Row],[Product_ID]],Product_table[Product_ID],Product_table[Category],FALSE)</f>
        <v>Clothing</v>
      </c>
      <c r="S327" s="8" t="str">
        <f>_xlfn.XLOOKUP(total_table[[#This Row],[Product_ID]],Product_table[Product_ID],Product_table[Sub_Category],FALSE)</f>
        <v>Footwear</v>
      </c>
      <c r="T327" s="8" t="str">
        <f>_xlfn.XLOOKUP(total_table[[#This Row],[Product_ID]],Product_table[Product_ID],Product_table[Brand],FALSE)</f>
        <v>Hogan-Lee</v>
      </c>
      <c r="U327" s="8">
        <f>_xlfn.XLOOKUP(total_table[[#This Row],[Product_ID]],Product_table[Product_ID],Product_table[Cost],FALSE)</f>
        <v>353.47</v>
      </c>
      <c r="V327" s="11">
        <f>_xlfn.XLOOKUP(total_table[[#This Row],[Product_ID]],Product_table[Product_ID],Product_table[Stock],FALSE)</f>
        <v>214</v>
      </c>
      <c r="W327" s="8" t="str">
        <f>_xlfn.XLOOKUP(total_table[[#This Row],[Store_ID]],Store_table[Store_ID],Store_table[Store_Name],FALSE)</f>
        <v>Johnson-Wright</v>
      </c>
      <c r="X327" s="8" t="str">
        <f>_xlfn.XLOOKUP(total_table[[#This Row],[Store_ID]],Store_table[Store_ID],Store_table[Region],FALSE)</f>
        <v>North</v>
      </c>
      <c r="Y327" s="8" t="str">
        <f>_xlfn.XLOOKUP(total_table[[#This Row],[Store_ID]],Store_table[Store_ID],Store_table[City],FALSE)</f>
        <v>Hoodberg</v>
      </c>
      <c r="Z327" s="8" t="str">
        <f>_xlfn.XLOOKUP(total_table[[#This Row],[Store_ID]],Store_table[Store_ID],Store_table[Store_Type],FALSE)</f>
        <v>Outlet</v>
      </c>
    </row>
    <row r="328" spans="1:26" x14ac:dyDescent="0.35">
      <c r="A328" s="2" t="s">
        <v>2130</v>
      </c>
      <c r="B328" s="14">
        <v>45924</v>
      </c>
      <c r="C328" s="2" t="s">
        <v>605</v>
      </c>
      <c r="D328" s="2" t="s">
        <v>1552</v>
      </c>
      <c r="E328" s="2" t="s">
        <v>1735</v>
      </c>
      <c r="F328" s="11">
        <v>2</v>
      </c>
      <c r="G328" s="8">
        <v>610.37</v>
      </c>
      <c r="H328" s="8">
        <v>0.1</v>
      </c>
      <c r="I328" s="2" t="s">
        <v>1804</v>
      </c>
      <c r="J328" s="8">
        <v>1220.6400000000001</v>
      </c>
      <c r="K328" s="8" t="str">
        <f>_xlfn.XLOOKUP(total_table[[#This Row],[Customer_ID]],Customer_table[Customer_ID],Customer_table[Name],FALSE)</f>
        <v>Dr. Suzanne Bullock</v>
      </c>
      <c r="L328" s="11">
        <f>_xlfn.XLOOKUP(total_table[[#This Row],[Customer_ID]],Customer_table[Customer_ID],Customer_table[Age],FALSE)</f>
        <v>60</v>
      </c>
      <c r="M328" s="8" t="str">
        <f>_xlfn.XLOOKUP(total_table[[#This Row],[Customer_ID]],Customer_table[Customer_ID],Customer_table[Gender],FALSE)</f>
        <v>Female</v>
      </c>
      <c r="N328" s="8" t="str">
        <f>_xlfn.XLOOKUP(total_table[[#This Row],[Customer_ID]],Customer_table[Customer_ID],Customer_table[City],FALSE)</f>
        <v>Lake Blaketon</v>
      </c>
      <c r="O328" s="8" t="str">
        <f>_xlfn.XLOOKUP(total_table[[#This Row],[Customer_ID]],Customer_table[Customer_ID],Customer_table[State],FALSE)</f>
        <v>Alabama</v>
      </c>
      <c r="P328" s="8" t="str">
        <f>_xlfn.XLOOKUP(total_table[[#This Row],[Customer_ID]],Customer_table[Customer_ID],Customer_table[Country],FALSE)</f>
        <v>USA</v>
      </c>
      <c r="Q328" s="8" t="str">
        <f>_xlfn.XLOOKUP(total_table[[#This Row],[Product_ID]],Product_table[Product_ID],Product_table[Product_Name],FALSE)</f>
        <v>USB-C Fast Charger</v>
      </c>
      <c r="R328" s="8" t="str">
        <f>_xlfn.XLOOKUP(total_table[[#This Row],[Product_ID]],Product_table[Product_ID],Product_table[Category],FALSE)</f>
        <v>Electronics</v>
      </c>
      <c r="S328" s="8" t="str">
        <f>_xlfn.XLOOKUP(total_table[[#This Row],[Product_ID]],Product_table[Product_ID],Product_table[Sub_Category],FALSE)</f>
        <v>Accessories</v>
      </c>
      <c r="T328" s="8" t="str">
        <f>_xlfn.XLOOKUP(total_table[[#This Row],[Product_ID]],Product_table[Product_ID],Product_table[Brand],FALSE)</f>
        <v>Dawson-Perkins</v>
      </c>
      <c r="U328" s="8">
        <f>_xlfn.XLOOKUP(total_table[[#This Row],[Product_ID]],Product_table[Product_ID],Product_table[Cost],FALSE)</f>
        <v>242.23</v>
      </c>
      <c r="V328" s="11">
        <f>_xlfn.XLOOKUP(total_table[[#This Row],[Product_ID]],Product_table[Product_ID],Product_table[Stock],FALSE)</f>
        <v>453</v>
      </c>
      <c r="W328" s="8" t="str">
        <f>_xlfn.XLOOKUP(total_table[[#This Row],[Store_ID]],Store_table[Store_ID],Store_table[Store_Name],FALSE)</f>
        <v>Martinez, Adkins and Johnson</v>
      </c>
      <c r="X328" s="8" t="str">
        <f>_xlfn.XLOOKUP(total_table[[#This Row],[Store_ID]],Store_table[Store_ID],Store_table[Region],FALSE)</f>
        <v>North</v>
      </c>
      <c r="Y328" s="8" t="str">
        <f>_xlfn.XLOOKUP(total_table[[#This Row],[Store_ID]],Store_table[Store_ID],Store_table[City],FALSE)</f>
        <v>Danielmouth</v>
      </c>
      <c r="Z328" s="8" t="str">
        <f>_xlfn.XLOOKUP(total_table[[#This Row],[Store_ID]],Store_table[Store_ID],Store_table[Store_Type],FALSE)</f>
        <v>Flagship</v>
      </c>
    </row>
    <row r="329" spans="1:26" x14ac:dyDescent="0.35">
      <c r="A329" s="2" t="s">
        <v>2131</v>
      </c>
      <c r="B329" s="14">
        <v>45240</v>
      </c>
      <c r="C329" s="2" t="s">
        <v>1034</v>
      </c>
      <c r="D329" s="2" t="s">
        <v>1628</v>
      </c>
      <c r="E329" s="2" t="s">
        <v>1782</v>
      </c>
      <c r="F329" s="11">
        <v>1</v>
      </c>
      <c r="G329" s="8">
        <v>272.2</v>
      </c>
      <c r="H329" s="8">
        <v>0.3</v>
      </c>
      <c r="I329" s="2" t="s">
        <v>1802</v>
      </c>
      <c r="J329" s="8">
        <v>271.89999999999998</v>
      </c>
      <c r="K329" s="8" t="str">
        <f>_xlfn.XLOOKUP(total_table[[#This Row],[Customer_ID]],Customer_table[Customer_ID],Customer_table[Name],FALSE)</f>
        <v>Mr. Christopher Sims</v>
      </c>
      <c r="L329" s="11">
        <f>_xlfn.XLOOKUP(total_table[[#This Row],[Customer_ID]],Customer_table[Customer_ID],Customer_table[Age],FALSE)</f>
        <v>50</v>
      </c>
      <c r="M329" s="8" t="str">
        <f>_xlfn.XLOOKUP(total_table[[#This Row],[Customer_ID]],Customer_table[Customer_ID],Customer_table[Gender],FALSE)</f>
        <v>Female</v>
      </c>
      <c r="N329" s="8" t="str">
        <f>_xlfn.XLOOKUP(total_table[[#This Row],[Customer_ID]],Customer_table[Customer_ID],Customer_table[City],FALSE)</f>
        <v>Donaldsontown</v>
      </c>
      <c r="O329" s="8" t="str">
        <f>_xlfn.XLOOKUP(total_table[[#This Row],[Customer_ID]],Customer_table[Customer_ID],Customer_table[State],FALSE)</f>
        <v>Connecticut</v>
      </c>
      <c r="P329" s="8" t="str">
        <f>_xlfn.XLOOKUP(total_table[[#This Row],[Customer_ID]],Customer_table[Customer_ID],Customer_table[Country],FALSE)</f>
        <v>USA</v>
      </c>
      <c r="Q329" s="8" t="str">
        <f>_xlfn.XLOOKUP(total_table[[#This Row],[Product_ID]],Product_table[Product_ID],Product_table[Product_Name],FALSE)</f>
        <v>HDMI Cable – 2m</v>
      </c>
      <c r="R329" s="8" t="str">
        <f>_xlfn.XLOOKUP(total_table[[#This Row],[Product_ID]],Product_table[Product_ID],Product_table[Category],FALSE)</f>
        <v>Electronics</v>
      </c>
      <c r="S329" s="8" t="str">
        <f>_xlfn.XLOOKUP(total_table[[#This Row],[Product_ID]],Product_table[Product_ID],Product_table[Sub_Category],FALSE)</f>
        <v>Accessories</v>
      </c>
      <c r="T329" s="8" t="str">
        <f>_xlfn.XLOOKUP(total_table[[#This Row],[Product_ID]],Product_table[Product_ID],Product_table[Brand],FALSE)</f>
        <v>Bautista, Green and Hale</v>
      </c>
      <c r="U329" s="8">
        <f>_xlfn.XLOOKUP(total_table[[#This Row],[Product_ID]],Product_table[Product_ID],Product_table[Cost],FALSE)</f>
        <v>88.49</v>
      </c>
      <c r="V329" s="11">
        <f>_xlfn.XLOOKUP(total_table[[#This Row],[Product_ID]],Product_table[Product_ID],Product_table[Stock],FALSE)</f>
        <v>246</v>
      </c>
      <c r="W329" s="8" t="str">
        <f>_xlfn.XLOOKUP(total_table[[#This Row],[Store_ID]],Store_table[Store_ID],Store_table[Store_Name],FALSE)</f>
        <v>Frederick-Wright</v>
      </c>
      <c r="X329" s="8" t="str">
        <f>_xlfn.XLOOKUP(total_table[[#This Row],[Store_ID]],Store_table[Store_ID],Store_table[Region],FALSE)</f>
        <v>West</v>
      </c>
      <c r="Y329" s="8" t="str">
        <f>_xlfn.XLOOKUP(total_table[[#This Row],[Store_ID]],Store_table[Store_ID],Store_table[City],FALSE)</f>
        <v>New Jimmymouth</v>
      </c>
      <c r="Z329" s="8" t="str">
        <f>_xlfn.XLOOKUP(total_table[[#This Row],[Store_ID]],Store_table[Store_ID],Store_table[Store_Type],FALSE)</f>
        <v>Flagship</v>
      </c>
    </row>
    <row r="330" spans="1:26" x14ac:dyDescent="0.35">
      <c r="A330" s="2" t="s">
        <v>2132</v>
      </c>
      <c r="B330" s="14">
        <v>45349</v>
      </c>
      <c r="C330" s="2" t="s">
        <v>1336</v>
      </c>
      <c r="D330" s="2" t="s">
        <v>1680</v>
      </c>
      <c r="E330" s="2" t="s">
        <v>1754</v>
      </c>
      <c r="F330" s="11">
        <v>3</v>
      </c>
      <c r="G330" s="8">
        <v>573.1</v>
      </c>
      <c r="H330" s="8">
        <v>0.16</v>
      </c>
      <c r="I330" s="2" t="s">
        <v>1807</v>
      </c>
      <c r="J330" s="8">
        <v>1719.14</v>
      </c>
      <c r="K330" s="8" t="str">
        <f>_xlfn.XLOOKUP(total_table[[#This Row],[Customer_ID]],Customer_table[Customer_ID],Customer_table[Name],FALSE)</f>
        <v>Monica Flynn</v>
      </c>
      <c r="L330" s="11">
        <f>_xlfn.XLOOKUP(total_table[[#This Row],[Customer_ID]],Customer_table[Customer_ID],Customer_table[Age],FALSE)</f>
        <v>59</v>
      </c>
      <c r="M330" s="8" t="str">
        <f>_xlfn.XLOOKUP(total_table[[#This Row],[Customer_ID]],Customer_table[Customer_ID],Customer_table[Gender],FALSE)</f>
        <v>Female</v>
      </c>
      <c r="N330" s="8" t="str">
        <f>_xlfn.XLOOKUP(total_table[[#This Row],[Customer_ID]],Customer_table[Customer_ID],Customer_table[City],FALSE)</f>
        <v>Amberburgh</v>
      </c>
      <c r="O330" s="8" t="str">
        <f>_xlfn.XLOOKUP(total_table[[#This Row],[Customer_ID]],Customer_table[Customer_ID],Customer_table[State],FALSE)</f>
        <v>Tennessee</v>
      </c>
      <c r="P330" s="8" t="str">
        <f>_xlfn.XLOOKUP(total_table[[#This Row],[Customer_ID]],Customer_table[Customer_ID],Customer_table[Country],FALSE)</f>
        <v>USA</v>
      </c>
      <c r="Q330" s="8" t="str">
        <f>_xlfn.XLOOKUP(total_table[[#This Row],[Product_ID]],Product_table[Product_ID],Product_table[Product_Name],FALSE)</f>
        <v>WiFi Mesh Router</v>
      </c>
      <c r="R330" s="8" t="str">
        <f>_xlfn.XLOOKUP(total_table[[#This Row],[Product_ID]],Product_table[Product_ID],Product_table[Category],FALSE)</f>
        <v>Electronics</v>
      </c>
      <c r="S330" s="8" t="str">
        <f>_xlfn.XLOOKUP(total_table[[#This Row],[Product_ID]],Product_table[Product_ID],Product_table[Sub_Category],FALSE)</f>
        <v>Appliances</v>
      </c>
      <c r="T330" s="8" t="str">
        <f>_xlfn.XLOOKUP(total_table[[#This Row],[Product_ID]],Product_table[Product_ID],Product_table[Brand],FALSE)</f>
        <v>White, Reeves and Woods</v>
      </c>
      <c r="U330" s="8">
        <f>_xlfn.XLOOKUP(total_table[[#This Row],[Product_ID]],Product_table[Product_ID],Product_table[Cost],FALSE)</f>
        <v>480.9</v>
      </c>
      <c r="V330" s="11">
        <f>_xlfn.XLOOKUP(total_table[[#This Row],[Product_ID]],Product_table[Product_ID],Product_table[Stock],FALSE)</f>
        <v>104</v>
      </c>
      <c r="W330" s="8" t="str">
        <f>_xlfn.XLOOKUP(total_table[[#This Row],[Store_ID]],Store_table[Store_ID],Store_table[Store_Name],FALSE)</f>
        <v>Benson-Elliott</v>
      </c>
      <c r="X330" s="8" t="str">
        <f>_xlfn.XLOOKUP(total_table[[#This Row],[Store_ID]],Store_table[Store_ID],Store_table[Region],FALSE)</f>
        <v>East</v>
      </c>
      <c r="Y330" s="8" t="str">
        <f>_xlfn.XLOOKUP(total_table[[#This Row],[Store_ID]],Store_table[Store_ID],Store_table[City],FALSE)</f>
        <v>Port Josephberg</v>
      </c>
      <c r="Z330" s="8" t="str">
        <f>_xlfn.XLOOKUP(total_table[[#This Row],[Store_ID]],Store_table[Store_ID],Store_table[Store_Type],FALSE)</f>
        <v>Online</v>
      </c>
    </row>
    <row r="331" spans="1:26" x14ac:dyDescent="0.35">
      <c r="A331" s="2" t="s">
        <v>2133</v>
      </c>
      <c r="B331" s="14">
        <v>45756</v>
      </c>
      <c r="C331" s="2" t="s">
        <v>999</v>
      </c>
      <c r="D331" s="2" t="s">
        <v>1535</v>
      </c>
      <c r="E331" s="2" t="s">
        <v>1730</v>
      </c>
      <c r="F331" s="11">
        <v>4</v>
      </c>
      <c r="G331" s="8">
        <v>24.72</v>
      </c>
      <c r="H331" s="8">
        <v>0.28000000000000003</v>
      </c>
      <c r="I331" s="2" t="s">
        <v>1802</v>
      </c>
      <c r="J331" s="8">
        <v>98.6</v>
      </c>
      <c r="K331" s="8" t="str">
        <f>_xlfn.XLOOKUP(total_table[[#This Row],[Customer_ID]],Customer_table[Customer_ID],Customer_table[Name],FALSE)</f>
        <v>Samuel Arias</v>
      </c>
      <c r="L331" s="11">
        <f>_xlfn.XLOOKUP(total_table[[#This Row],[Customer_ID]],Customer_table[Customer_ID],Customer_table[Age],FALSE)</f>
        <v>54</v>
      </c>
      <c r="M331" s="8" t="str">
        <f>_xlfn.XLOOKUP(total_table[[#This Row],[Customer_ID]],Customer_table[Customer_ID],Customer_table[Gender],FALSE)</f>
        <v>Male</v>
      </c>
      <c r="N331" s="8" t="str">
        <f>_xlfn.XLOOKUP(total_table[[#This Row],[Customer_ID]],Customer_table[Customer_ID],Customer_table[City],FALSE)</f>
        <v>North Nicole</v>
      </c>
      <c r="O331" s="8" t="str">
        <f>_xlfn.XLOOKUP(total_table[[#This Row],[Customer_ID]],Customer_table[Customer_ID],Customer_table[State],FALSE)</f>
        <v>Wyoming</v>
      </c>
      <c r="P331" s="8" t="str">
        <f>_xlfn.XLOOKUP(total_table[[#This Row],[Customer_ID]],Customer_table[Customer_ID],Customer_table[Country],FALSE)</f>
        <v>USA</v>
      </c>
      <c r="Q331" s="8" t="str">
        <f>_xlfn.XLOOKUP(total_table[[#This Row],[Product_ID]],Product_table[Product_ID],Product_table[Product_Name],FALSE)</f>
        <v>Herbal Face Moisturizer</v>
      </c>
      <c r="R331" s="8" t="str">
        <f>_xlfn.XLOOKUP(total_table[[#This Row],[Product_ID]],Product_table[Product_ID],Product_table[Category],FALSE)</f>
        <v>Beauty</v>
      </c>
      <c r="S331" s="8" t="str">
        <f>_xlfn.XLOOKUP(total_table[[#This Row],[Product_ID]],Product_table[Product_ID],Product_table[Sub_Category],FALSE)</f>
        <v>Skincare</v>
      </c>
      <c r="T331" s="8" t="str">
        <f>_xlfn.XLOOKUP(total_table[[#This Row],[Product_ID]],Product_table[Product_ID],Product_table[Brand],FALSE)</f>
        <v>Davidson PLC</v>
      </c>
      <c r="U331" s="8">
        <f>_xlfn.XLOOKUP(total_table[[#This Row],[Product_ID]],Product_table[Product_ID],Product_table[Cost],FALSE)</f>
        <v>312.8</v>
      </c>
      <c r="V331" s="11">
        <f>_xlfn.XLOOKUP(total_table[[#This Row],[Product_ID]],Product_table[Product_ID],Product_table[Stock],FALSE)</f>
        <v>350</v>
      </c>
      <c r="W331" s="8" t="str">
        <f>_xlfn.XLOOKUP(total_table[[#This Row],[Store_ID]],Store_table[Store_ID],Store_table[Store_Name],FALSE)</f>
        <v>Rivera-Warner</v>
      </c>
      <c r="X331" s="8" t="str">
        <f>_xlfn.XLOOKUP(total_table[[#This Row],[Store_ID]],Store_table[Store_ID],Store_table[Region],FALSE)</f>
        <v>East</v>
      </c>
      <c r="Y331" s="8" t="str">
        <f>_xlfn.XLOOKUP(total_table[[#This Row],[Store_ID]],Store_table[Store_ID],Store_table[City],FALSE)</f>
        <v>Washingtonfurt</v>
      </c>
      <c r="Z331" s="8" t="str">
        <f>_xlfn.XLOOKUP(total_table[[#This Row],[Store_ID]],Store_table[Store_ID],Store_table[Store_Type],FALSE)</f>
        <v>Flagship</v>
      </c>
    </row>
    <row r="332" spans="1:26" x14ac:dyDescent="0.35">
      <c r="A332" s="2" t="s">
        <v>2134</v>
      </c>
      <c r="B332" s="14">
        <v>45478</v>
      </c>
      <c r="C332" s="2" t="s">
        <v>792</v>
      </c>
      <c r="D332" s="2" t="s">
        <v>1543</v>
      </c>
      <c r="E332" s="2" t="s">
        <v>1764</v>
      </c>
      <c r="F332" s="11">
        <v>3</v>
      </c>
      <c r="G332" s="8">
        <v>268.89</v>
      </c>
      <c r="H332" s="8">
        <v>7.0000000000000007E-2</v>
      </c>
      <c r="I332" s="2" t="s">
        <v>1807</v>
      </c>
      <c r="J332" s="8">
        <v>806.59999999999991</v>
      </c>
      <c r="K332" s="8" t="str">
        <f>_xlfn.XLOOKUP(total_table[[#This Row],[Customer_ID]],Customer_table[Customer_ID],Customer_table[Name],FALSE)</f>
        <v>Tyler Garner</v>
      </c>
      <c r="L332" s="11">
        <f>_xlfn.XLOOKUP(total_table[[#This Row],[Customer_ID]],Customer_table[Customer_ID],Customer_table[Age],FALSE)</f>
        <v>64</v>
      </c>
      <c r="M332" s="8" t="str">
        <f>_xlfn.XLOOKUP(total_table[[#This Row],[Customer_ID]],Customer_table[Customer_ID],Customer_table[Gender],FALSE)</f>
        <v>Male</v>
      </c>
      <c r="N332" s="8" t="str">
        <f>_xlfn.XLOOKUP(total_table[[#This Row],[Customer_ID]],Customer_table[Customer_ID],Customer_table[City],FALSE)</f>
        <v>Port Coreyfort</v>
      </c>
      <c r="O332" s="8" t="str">
        <f>_xlfn.XLOOKUP(total_table[[#This Row],[Customer_ID]],Customer_table[Customer_ID],Customer_table[State],FALSE)</f>
        <v>Alabama</v>
      </c>
      <c r="P332" s="8" t="str">
        <f>_xlfn.XLOOKUP(total_table[[#This Row],[Customer_ID]],Customer_table[Customer_ID],Customer_table[Country],FALSE)</f>
        <v>USA</v>
      </c>
      <c r="Q332" s="8" t="str">
        <f>_xlfn.XLOOKUP(total_table[[#This Row],[Product_ID]],Product_table[Product_ID],Product_table[Product_Name],FALSE)</f>
        <v>Adjustable Dumbbell Set</v>
      </c>
      <c r="R332" s="8" t="str">
        <f>_xlfn.XLOOKUP(total_table[[#This Row],[Product_ID]],Product_table[Product_ID],Product_table[Category],FALSE)</f>
        <v>Sports</v>
      </c>
      <c r="S332" s="8" t="str">
        <f>_xlfn.XLOOKUP(total_table[[#This Row],[Product_ID]],Product_table[Product_ID],Product_table[Sub_Category],FALSE)</f>
        <v>Fitness</v>
      </c>
      <c r="T332" s="8" t="str">
        <f>_xlfn.XLOOKUP(total_table[[#This Row],[Product_ID]],Product_table[Product_ID],Product_table[Brand],FALSE)</f>
        <v>Hill PLC</v>
      </c>
      <c r="U332" s="8">
        <f>_xlfn.XLOOKUP(total_table[[#This Row],[Product_ID]],Product_table[Product_ID],Product_table[Cost],FALSE)</f>
        <v>495.72</v>
      </c>
      <c r="V332" s="11">
        <f>_xlfn.XLOOKUP(total_table[[#This Row],[Product_ID]],Product_table[Product_ID],Product_table[Stock],FALSE)</f>
        <v>323</v>
      </c>
      <c r="W332" s="8" t="str">
        <f>_xlfn.XLOOKUP(total_table[[#This Row],[Store_ID]],Store_table[Store_ID],Store_table[Store_Name],FALSE)</f>
        <v>Moore, Padilla and Butler</v>
      </c>
      <c r="X332" s="8" t="str">
        <f>_xlfn.XLOOKUP(total_table[[#This Row],[Store_ID]],Store_table[Store_ID],Store_table[Region],FALSE)</f>
        <v>South</v>
      </c>
      <c r="Y332" s="8" t="str">
        <f>_xlfn.XLOOKUP(total_table[[#This Row],[Store_ID]],Store_table[Store_ID],Store_table[City],FALSE)</f>
        <v>East Johnstad</v>
      </c>
      <c r="Z332" s="8" t="str">
        <f>_xlfn.XLOOKUP(total_table[[#This Row],[Store_ID]],Store_table[Store_ID],Store_table[Store_Type],FALSE)</f>
        <v>Flagship</v>
      </c>
    </row>
    <row r="333" spans="1:26" x14ac:dyDescent="0.35">
      <c r="A333" s="2" t="s">
        <v>2135</v>
      </c>
      <c r="B333" s="14">
        <v>45890</v>
      </c>
      <c r="C333" s="2" t="s">
        <v>809</v>
      </c>
      <c r="D333" s="2" t="s">
        <v>1662</v>
      </c>
      <c r="E333" s="2" t="s">
        <v>1764</v>
      </c>
      <c r="F333" s="11">
        <v>1</v>
      </c>
      <c r="G333" s="8">
        <v>78.5</v>
      </c>
      <c r="H333" s="8">
        <v>0.17</v>
      </c>
      <c r="I333" s="2" t="s">
        <v>1807</v>
      </c>
      <c r="J333" s="8">
        <v>78.33</v>
      </c>
      <c r="K333" s="8" t="str">
        <f>_xlfn.XLOOKUP(total_table[[#This Row],[Customer_ID]],Customer_table[Customer_ID],Customer_table[Name],FALSE)</f>
        <v>Christopher David</v>
      </c>
      <c r="L333" s="11">
        <f>_xlfn.XLOOKUP(total_table[[#This Row],[Customer_ID]],Customer_table[Customer_ID],Customer_table[Age],FALSE)</f>
        <v>42</v>
      </c>
      <c r="M333" s="8" t="str">
        <f>_xlfn.XLOOKUP(total_table[[#This Row],[Customer_ID]],Customer_table[Customer_ID],Customer_table[Gender],FALSE)</f>
        <v>Male</v>
      </c>
      <c r="N333" s="8" t="str">
        <f>_xlfn.XLOOKUP(total_table[[#This Row],[Customer_ID]],Customer_table[Customer_ID],Customer_table[City],FALSE)</f>
        <v>Karenmouth</v>
      </c>
      <c r="O333" s="8" t="str">
        <f>_xlfn.XLOOKUP(total_table[[#This Row],[Customer_ID]],Customer_table[Customer_ID],Customer_table[State],FALSE)</f>
        <v>Massachusetts</v>
      </c>
      <c r="P333" s="8" t="str">
        <f>_xlfn.XLOOKUP(total_table[[#This Row],[Customer_ID]],Customer_table[Customer_ID],Customer_table[Country],FALSE)</f>
        <v>USA</v>
      </c>
      <c r="Q333" s="8" t="str">
        <f>_xlfn.XLOOKUP(total_table[[#This Row],[Product_ID]],Product_table[Product_ID],Product_table[Product_Name],FALSE)</f>
        <v>Wooden Nightstand</v>
      </c>
      <c r="R333" s="8" t="str">
        <f>_xlfn.XLOOKUP(total_table[[#This Row],[Product_ID]],Product_table[Product_ID],Product_table[Category],FALSE)</f>
        <v>Home</v>
      </c>
      <c r="S333" s="8" t="str">
        <f>_xlfn.XLOOKUP(total_table[[#This Row],[Product_ID]],Product_table[Product_ID],Product_table[Sub_Category],FALSE)</f>
        <v>Furniture</v>
      </c>
      <c r="T333" s="8" t="str">
        <f>_xlfn.XLOOKUP(total_table[[#This Row],[Product_ID]],Product_table[Product_ID],Product_table[Brand],FALSE)</f>
        <v>Wolfe, Ross and Hester</v>
      </c>
      <c r="U333" s="8">
        <f>_xlfn.XLOOKUP(total_table[[#This Row],[Product_ID]],Product_table[Product_ID],Product_table[Cost],FALSE)</f>
        <v>243.7</v>
      </c>
      <c r="V333" s="11">
        <f>_xlfn.XLOOKUP(total_table[[#This Row],[Product_ID]],Product_table[Product_ID],Product_table[Stock],FALSE)</f>
        <v>130</v>
      </c>
      <c r="W333" s="8" t="str">
        <f>_xlfn.XLOOKUP(total_table[[#This Row],[Store_ID]],Store_table[Store_ID],Store_table[Store_Name],FALSE)</f>
        <v>Moore, Padilla and Butler</v>
      </c>
      <c r="X333" s="8" t="str">
        <f>_xlfn.XLOOKUP(total_table[[#This Row],[Store_ID]],Store_table[Store_ID],Store_table[Region],FALSE)</f>
        <v>South</v>
      </c>
      <c r="Y333" s="8" t="str">
        <f>_xlfn.XLOOKUP(total_table[[#This Row],[Store_ID]],Store_table[Store_ID],Store_table[City],FALSE)</f>
        <v>East Johnstad</v>
      </c>
      <c r="Z333" s="8" t="str">
        <f>_xlfn.XLOOKUP(total_table[[#This Row],[Store_ID]],Store_table[Store_ID],Store_table[Store_Type],FALSE)</f>
        <v>Flagship</v>
      </c>
    </row>
    <row r="334" spans="1:26" x14ac:dyDescent="0.35">
      <c r="A334" s="2" t="s">
        <v>2136</v>
      </c>
      <c r="B334" s="14">
        <v>45815</v>
      </c>
      <c r="C334" s="2" t="s">
        <v>445</v>
      </c>
      <c r="D334" s="2" t="s">
        <v>1598</v>
      </c>
      <c r="E334" s="2" t="s">
        <v>1747</v>
      </c>
      <c r="F334" s="11">
        <v>3</v>
      </c>
      <c r="G334" s="8">
        <v>399.42</v>
      </c>
      <c r="H334" s="8">
        <v>0.02</v>
      </c>
      <c r="I334" s="2" t="s">
        <v>1802</v>
      </c>
      <c r="J334" s="8">
        <v>1198.24</v>
      </c>
      <c r="K334" s="8" t="str">
        <f>_xlfn.XLOOKUP(total_table[[#This Row],[Customer_ID]],Customer_table[Customer_ID],Customer_table[Name],FALSE)</f>
        <v>Hayley Pope</v>
      </c>
      <c r="L334" s="11">
        <f>_xlfn.XLOOKUP(total_table[[#This Row],[Customer_ID]],Customer_table[Customer_ID],Customer_table[Age],FALSE)</f>
        <v>62</v>
      </c>
      <c r="M334" s="8" t="str">
        <f>_xlfn.XLOOKUP(total_table[[#This Row],[Customer_ID]],Customer_table[Customer_ID],Customer_table[Gender],FALSE)</f>
        <v>Female</v>
      </c>
      <c r="N334" s="8" t="str">
        <f>_xlfn.XLOOKUP(total_table[[#This Row],[Customer_ID]],Customer_table[Customer_ID],Customer_table[City],FALSE)</f>
        <v>West Stephenville</v>
      </c>
      <c r="O334" s="8" t="str">
        <f>_xlfn.XLOOKUP(total_table[[#This Row],[Customer_ID]],Customer_table[Customer_ID],Customer_table[State],FALSE)</f>
        <v>Florida</v>
      </c>
      <c r="P334" s="8" t="str">
        <f>_xlfn.XLOOKUP(total_table[[#This Row],[Customer_ID]],Customer_table[Customer_ID],Customer_table[Country],FALSE)</f>
        <v>USA</v>
      </c>
      <c r="Q334" s="8" t="str">
        <f>_xlfn.XLOOKUP(total_table[[#This Row],[Product_ID]],Product_table[Product_ID],Product_table[Product_Name],FALSE)</f>
        <v>Women's Summer Dress</v>
      </c>
      <c r="R334" s="8" t="str">
        <f>_xlfn.XLOOKUP(total_table[[#This Row],[Product_ID]],Product_table[Product_ID],Product_table[Category],FALSE)</f>
        <v>Clothing</v>
      </c>
      <c r="S334" s="8" t="str">
        <f>_xlfn.XLOOKUP(total_table[[#This Row],[Product_ID]],Product_table[Product_ID],Product_table[Sub_Category],FALSE)</f>
        <v>Tops</v>
      </c>
      <c r="T334" s="8" t="str">
        <f>_xlfn.XLOOKUP(total_table[[#This Row],[Product_ID]],Product_table[Product_ID],Product_table[Brand],FALSE)</f>
        <v>Smith-Mills</v>
      </c>
      <c r="U334" s="8">
        <f>_xlfn.XLOOKUP(total_table[[#This Row],[Product_ID]],Product_table[Product_ID],Product_table[Cost],FALSE)</f>
        <v>223.43</v>
      </c>
      <c r="V334" s="11">
        <f>_xlfn.XLOOKUP(total_table[[#This Row],[Product_ID]],Product_table[Product_ID],Product_table[Stock],FALSE)</f>
        <v>154</v>
      </c>
      <c r="W334" s="8" t="str">
        <f>_xlfn.XLOOKUP(total_table[[#This Row],[Store_ID]],Store_table[Store_ID],Store_table[Store_Name],FALSE)</f>
        <v>Alexander Group</v>
      </c>
      <c r="X334" s="8" t="str">
        <f>_xlfn.XLOOKUP(total_table[[#This Row],[Store_ID]],Store_table[Store_ID],Store_table[Region],FALSE)</f>
        <v>South</v>
      </c>
      <c r="Y334" s="8" t="str">
        <f>_xlfn.XLOOKUP(total_table[[#This Row],[Store_ID]],Store_table[Store_ID],Store_table[City],FALSE)</f>
        <v>Port Sharon</v>
      </c>
      <c r="Z334" s="8" t="str">
        <f>_xlfn.XLOOKUP(total_table[[#This Row],[Store_ID]],Store_table[Store_ID],Store_table[Store_Type],FALSE)</f>
        <v>Online</v>
      </c>
    </row>
    <row r="335" spans="1:26" x14ac:dyDescent="0.35">
      <c r="A335" s="2" t="s">
        <v>2137</v>
      </c>
      <c r="B335" s="14">
        <v>45891</v>
      </c>
      <c r="C335" s="2" t="s">
        <v>299</v>
      </c>
      <c r="D335" s="2" t="s">
        <v>1588</v>
      </c>
      <c r="E335" s="2" t="s">
        <v>1791</v>
      </c>
      <c r="F335" s="11">
        <v>3</v>
      </c>
      <c r="G335" s="8">
        <v>455.82</v>
      </c>
      <c r="H335" s="8">
        <v>0.01</v>
      </c>
      <c r="I335" s="2" t="s">
        <v>1804</v>
      </c>
      <c r="J335" s="8">
        <v>1367.45</v>
      </c>
      <c r="K335" s="8" t="str">
        <f>_xlfn.XLOOKUP(total_table[[#This Row],[Customer_ID]],Customer_table[Customer_ID],Customer_table[Name],FALSE)</f>
        <v>Richard Delgado</v>
      </c>
      <c r="L335" s="11">
        <f>_xlfn.XLOOKUP(total_table[[#This Row],[Customer_ID]],Customer_table[Customer_ID],Customer_table[Age],FALSE)</f>
        <v>36</v>
      </c>
      <c r="M335" s="8" t="str">
        <f>_xlfn.XLOOKUP(total_table[[#This Row],[Customer_ID]],Customer_table[Customer_ID],Customer_table[Gender],FALSE)</f>
        <v>Male</v>
      </c>
      <c r="N335" s="8" t="str">
        <f>_xlfn.XLOOKUP(total_table[[#This Row],[Customer_ID]],Customer_table[Customer_ID],Customer_table[City],FALSE)</f>
        <v>West Theodorechester</v>
      </c>
      <c r="O335" s="8" t="str">
        <f>_xlfn.XLOOKUP(total_table[[#This Row],[Customer_ID]],Customer_table[Customer_ID],Customer_table[State],FALSE)</f>
        <v>Pennsylvania</v>
      </c>
      <c r="P335" s="8" t="str">
        <f>_xlfn.XLOOKUP(total_table[[#This Row],[Customer_ID]],Customer_table[Customer_ID],Customer_table[Country],FALSE)</f>
        <v>USA</v>
      </c>
      <c r="Q335" s="8" t="str">
        <f>_xlfn.XLOOKUP(total_table[[#This Row],[Product_ID]],Product_table[Product_ID],Product_table[Product_Name],FALSE)</f>
        <v>Basketball</v>
      </c>
      <c r="R335" s="8" t="str">
        <f>_xlfn.XLOOKUP(total_table[[#This Row],[Product_ID]],Product_table[Product_ID],Product_table[Category],FALSE)</f>
        <v>Sports</v>
      </c>
      <c r="S335" s="8" t="str">
        <f>_xlfn.XLOOKUP(total_table[[#This Row],[Product_ID]],Product_table[Product_ID],Product_table[Sub_Category],FALSE)</f>
        <v>Team Sports</v>
      </c>
      <c r="T335" s="8" t="str">
        <f>_xlfn.XLOOKUP(total_table[[#This Row],[Product_ID]],Product_table[Product_ID],Product_table[Brand],FALSE)</f>
        <v>Nolan-Snow</v>
      </c>
      <c r="U335" s="8">
        <f>_xlfn.XLOOKUP(total_table[[#This Row],[Product_ID]],Product_table[Product_ID],Product_table[Cost],FALSE)</f>
        <v>204.39</v>
      </c>
      <c r="V335" s="11">
        <f>_xlfn.XLOOKUP(total_table[[#This Row],[Product_ID]],Product_table[Product_ID],Product_table[Stock],FALSE)</f>
        <v>281</v>
      </c>
      <c r="W335" s="8" t="str">
        <f>_xlfn.XLOOKUP(total_table[[#This Row],[Store_ID]],Store_table[Store_ID],Store_table[Store_Name],FALSE)</f>
        <v>Mann-Austin</v>
      </c>
      <c r="X335" s="8" t="str">
        <f>_xlfn.XLOOKUP(total_table[[#This Row],[Store_ID]],Store_table[Store_ID],Store_table[Region],FALSE)</f>
        <v>East</v>
      </c>
      <c r="Y335" s="8" t="str">
        <f>_xlfn.XLOOKUP(total_table[[#This Row],[Store_ID]],Store_table[Store_ID],Store_table[City],FALSE)</f>
        <v>Vasquezborough</v>
      </c>
      <c r="Z335" s="8" t="str">
        <f>_xlfn.XLOOKUP(total_table[[#This Row],[Store_ID]],Store_table[Store_ID],Store_table[Store_Type],FALSE)</f>
        <v>Online</v>
      </c>
    </row>
    <row r="336" spans="1:26" x14ac:dyDescent="0.35">
      <c r="A336" s="2" t="s">
        <v>2138</v>
      </c>
      <c r="B336" s="14">
        <v>45609</v>
      </c>
      <c r="C336" s="2" t="s">
        <v>1078</v>
      </c>
      <c r="D336" s="2" t="s">
        <v>1626</v>
      </c>
      <c r="E336" s="2" t="s">
        <v>1751</v>
      </c>
      <c r="F336" s="11">
        <v>2</v>
      </c>
      <c r="G336" s="8">
        <v>613.23</v>
      </c>
      <c r="H336" s="8">
        <v>0.15</v>
      </c>
      <c r="I336" s="2" t="s">
        <v>1804</v>
      </c>
      <c r="J336" s="8">
        <v>1226.31</v>
      </c>
      <c r="K336" s="8" t="str">
        <f>_xlfn.XLOOKUP(total_table[[#This Row],[Customer_ID]],Customer_table[Customer_ID],Customer_table[Name],FALSE)</f>
        <v>Heather Valenzuela</v>
      </c>
      <c r="L336" s="11">
        <f>_xlfn.XLOOKUP(total_table[[#This Row],[Customer_ID]],Customer_table[Customer_ID],Customer_table[Age],FALSE)</f>
        <v>31</v>
      </c>
      <c r="M336" s="8" t="str">
        <f>_xlfn.XLOOKUP(total_table[[#This Row],[Customer_ID]],Customer_table[Customer_ID],Customer_table[Gender],FALSE)</f>
        <v>Male</v>
      </c>
      <c r="N336" s="8" t="str">
        <f>_xlfn.XLOOKUP(total_table[[#This Row],[Customer_ID]],Customer_table[Customer_ID],Customer_table[City],FALSE)</f>
        <v>New Angiefurt</v>
      </c>
      <c r="O336" s="8" t="str">
        <f>_xlfn.XLOOKUP(total_table[[#This Row],[Customer_ID]],Customer_table[Customer_ID],Customer_table[State],FALSE)</f>
        <v>Alaska</v>
      </c>
      <c r="P336" s="8" t="str">
        <f>_xlfn.XLOOKUP(total_table[[#This Row],[Customer_ID]],Customer_table[Customer_ID],Customer_table[Country],FALSE)</f>
        <v>USA</v>
      </c>
      <c r="Q336" s="8" t="str">
        <f>_xlfn.XLOOKUP(total_table[[#This Row],[Product_ID]],Product_table[Product_ID],Product_table[Product_Name],FALSE)</f>
        <v>Boxing Hand Wraps</v>
      </c>
      <c r="R336" s="8" t="str">
        <f>_xlfn.XLOOKUP(total_table[[#This Row],[Product_ID]],Product_table[Product_ID],Product_table[Category],FALSE)</f>
        <v>Sports</v>
      </c>
      <c r="S336" s="8" t="str">
        <f>_xlfn.XLOOKUP(total_table[[#This Row],[Product_ID]],Product_table[Product_ID],Product_table[Sub_Category],FALSE)</f>
        <v>Fitness</v>
      </c>
      <c r="T336" s="8" t="str">
        <f>_xlfn.XLOOKUP(total_table[[#This Row],[Product_ID]],Product_table[Product_ID],Product_table[Brand],FALSE)</f>
        <v>Smith-King</v>
      </c>
      <c r="U336" s="8">
        <f>_xlfn.XLOOKUP(total_table[[#This Row],[Product_ID]],Product_table[Product_ID],Product_table[Cost],FALSE)</f>
        <v>190.29</v>
      </c>
      <c r="V336" s="11">
        <f>_xlfn.XLOOKUP(total_table[[#This Row],[Product_ID]],Product_table[Product_ID],Product_table[Stock],FALSE)</f>
        <v>260</v>
      </c>
      <c r="W336" s="8" t="str">
        <f>_xlfn.XLOOKUP(total_table[[#This Row],[Store_ID]],Store_table[Store_ID],Store_table[Store_Name],FALSE)</f>
        <v>Gray Ltd</v>
      </c>
      <c r="X336" s="8" t="str">
        <f>_xlfn.XLOOKUP(total_table[[#This Row],[Store_ID]],Store_table[Store_ID],Store_table[Region],FALSE)</f>
        <v>North</v>
      </c>
      <c r="Y336" s="8" t="str">
        <f>_xlfn.XLOOKUP(total_table[[#This Row],[Store_ID]],Store_table[Store_ID],Store_table[City],FALSE)</f>
        <v>New Michaelchester</v>
      </c>
      <c r="Z336" s="8" t="str">
        <f>_xlfn.XLOOKUP(total_table[[#This Row],[Store_ID]],Store_table[Store_ID],Store_table[Store_Type],FALSE)</f>
        <v>Outlet</v>
      </c>
    </row>
    <row r="337" spans="1:26" x14ac:dyDescent="0.35">
      <c r="A337" s="2" t="s">
        <v>2139</v>
      </c>
      <c r="B337" s="14">
        <v>45309</v>
      </c>
      <c r="C337" s="2" t="s">
        <v>1393</v>
      </c>
      <c r="D337" s="2" t="s">
        <v>1527</v>
      </c>
      <c r="E337" s="2" t="s">
        <v>1777</v>
      </c>
      <c r="F337" s="11">
        <v>4</v>
      </c>
      <c r="G337" s="8">
        <v>971.9</v>
      </c>
      <c r="H337" s="8">
        <v>0.28000000000000003</v>
      </c>
      <c r="I337" s="2" t="s">
        <v>1804</v>
      </c>
      <c r="J337" s="8">
        <v>3887.3199999999997</v>
      </c>
      <c r="K337" s="8" t="str">
        <f>_xlfn.XLOOKUP(total_table[[#This Row],[Customer_ID]],Customer_table[Customer_ID],Customer_table[Name],FALSE)</f>
        <v>Kelly Garrett</v>
      </c>
      <c r="L337" s="11">
        <f>_xlfn.XLOOKUP(total_table[[#This Row],[Customer_ID]],Customer_table[Customer_ID],Customer_table[Age],FALSE)</f>
        <v>62</v>
      </c>
      <c r="M337" s="8" t="str">
        <f>_xlfn.XLOOKUP(total_table[[#This Row],[Customer_ID]],Customer_table[Customer_ID],Customer_table[Gender],FALSE)</f>
        <v>Female</v>
      </c>
      <c r="N337" s="8" t="str">
        <f>_xlfn.XLOOKUP(total_table[[#This Row],[Customer_ID]],Customer_table[Customer_ID],Customer_table[City],FALSE)</f>
        <v>Port Taylorberg</v>
      </c>
      <c r="O337" s="8" t="str">
        <f>_xlfn.XLOOKUP(total_table[[#This Row],[Customer_ID]],Customer_table[Customer_ID],Customer_table[State],FALSE)</f>
        <v>Pennsylvania</v>
      </c>
      <c r="P337" s="8" t="str">
        <f>_xlfn.XLOOKUP(total_table[[#This Row],[Customer_ID]],Customer_table[Customer_ID],Customer_table[Country],FALSE)</f>
        <v>USA</v>
      </c>
      <c r="Q337" s="8" t="str">
        <f>_xlfn.XLOOKUP(total_table[[#This Row],[Product_ID]],Product_table[Product_ID],Product_table[Product_Name],FALSE)</f>
        <v>Women's Casual Hoodie</v>
      </c>
      <c r="R337" s="8" t="str">
        <f>_xlfn.XLOOKUP(total_table[[#This Row],[Product_ID]],Product_table[Product_ID],Product_table[Category],FALSE)</f>
        <v>Clothing</v>
      </c>
      <c r="S337" s="8" t="str">
        <f>_xlfn.XLOOKUP(total_table[[#This Row],[Product_ID]],Product_table[Product_ID],Product_table[Sub_Category],FALSE)</f>
        <v>Outerwear</v>
      </c>
      <c r="T337" s="8" t="str">
        <f>_xlfn.XLOOKUP(total_table[[#This Row],[Product_ID]],Product_table[Product_ID],Product_table[Brand],FALSE)</f>
        <v>Sims Inc</v>
      </c>
      <c r="U337" s="8">
        <f>_xlfn.XLOOKUP(total_table[[#This Row],[Product_ID]],Product_table[Product_ID],Product_table[Cost],FALSE)</f>
        <v>254.04361702127662</v>
      </c>
      <c r="V337" s="11">
        <f>_xlfn.XLOOKUP(total_table[[#This Row],[Product_ID]],Product_table[Product_ID],Product_table[Stock],FALSE)</f>
        <v>352</v>
      </c>
      <c r="W337" s="8" t="str">
        <f>_xlfn.XLOOKUP(total_table[[#This Row],[Store_ID]],Store_table[Store_ID],Store_table[Store_Name],FALSE)</f>
        <v>Mcdonald Inc</v>
      </c>
      <c r="X337" s="8" t="str">
        <f>_xlfn.XLOOKUP(total_table[[#This Row],[Store_ID]],Store_table[Store_ID],Store_table[Region],FALSE)</f>
        <v>South</v>
      </c>
      <c r="Y337" s="8" t="str">
        <f>_xlfn.XLOOKUP(total_table[[#This Row],[Store_ID]],Store_table[Store_ID],Store_table[City],FALSE)</f>
        <v>Christopherland</v>
      </c>
      <c r="Z337" s="8" t="str">
        <f>_xlfn.XLOOKUP(total_table[[#This Row],[Store_ID]],Store_table[Store_ID],Store_table[Store_Type],FALSE)</f>
        <v>Outlet</v>
      </c>
    </row>
    <row r="338" spans="1:26" x14ac:dyDescent="0.35">
      <c r="A338" s="2" t="s">
        <v>2140</v>
      </c>
      <c r="B338" s="14">
        <v>45519</v>
      </c>
      <c r="C338" s="2" t="s">
        <v>131</v>
      </c>
      <c r="D338" s="2" t="s">
        <v>1582</v>
      </c>
      <c r="E338" s="2" t="s">
        <v>1757</v>
      </c>
      <c r="F338" s="11">
        <v>3</v>
      </c>
      <c r="G338" s="8">
        <v>884.92</v>
      </c>
      <c r="H338" s="8">
        <v>0.06</v>
      </c>
      <c r="I338" s="2" t="s">
        <v>1804</v>
      </c>
      <c r="J338" s="8">
        <v>2654.7</v>
      </c>
      <c r="K338" s="8" t="str">
        <f>_xlfn.XLOOKUP(total_table[[#This Row],[Customer_ID]],Customer_table[Customer_ID],Customer_table[Name],FALSE)</f>
        <v>Christopher Olson</v>
      </c>
      <c r="L338" s="11">
        <f>_xlfn.XLOOKUP(total_table[[#This Row],[Customer_ID]],Customer_table[Customer_ID],Customer_table[Age],FALSE)</f>
        <v>27</v>
      </c>
      <c r="M338" s="8" t="str">
        <f>_xlfn.XLOOKUP(total_table[[#This Row],[Customer_ID]],Customer_table[Customer_ID],Customer_table[Gender],FALSE)</f>
        <v>Female</v>
      </c>
      <c r="N338" s="8" t="str">
        <f>_xlfn.XLOOKUP(total_table[[#This Row],[Customer_ID]],Customer_table[Customer_ID],Customer_table[City],FALSE)</f>
        <v>West Richard</v>
      </c>
      <c r="O338" s="8" t="str">
        <f>_xlfn.XLOOKUP(total_table[[#This Row],[Customer_ID]],Customer_table[Customer_ID],Customer_table[State],FALSE)</f>
        <v>Maryland</v>
      </c>
      <c r="P338" s="8" t="str">
        <f>_xlfn.XLOOKUP(total_table[[#This Row],[Customer_ID]],Customer_table[Customer_ID],Customer_table[Country],FALSE)</f>
        <v>USA</v>
      </c>
      <c r="Q338" s="8" t="str">
        <f>_xlfn.XLOOKUP(total_table[[#This Row],[Product_ID]],Product_table[Product_ID],Product_table[Product_Name],FALSE)</f>
        <v>Sports Stopwatch Timer</v>
      </c>
      <c r="R338" s="8" t="str">
        <f>_xlfn.XLOOKUP(total_table[[#This Row],[Product_ID]],Product_table[Product_ID],Product_table[Category],FALSE)</f>
        <v>Sports</v>
      </c>
      <c r="S338" s="8" t="str">
        <f>_xlfn.XLOOKUP(total_table[[#This Row],[Product_ID]],Product_table[Product_ID],Product_table[Sub_Category],FALSE)</f>
        <v>Accessories</v>
      </c>
      <c r="T338" s="8" t="str">
        <f>_xlfn.XLOOKUP(total_table[[#This Row],[Product_ID]],Product_table[Product_ID],Product_table[Brand],FALSE)</f>
        <v>Burns-Hansen</v>
      </c>
      <c r="U338" s="8">
        <f>_xlfn.XLOOKUP(total_table[[#This Row],[Product_ID]],Product_table[Product_ID],Product_table[Cost],FALSE)</f>
        <v>38.76</v>
      </c>
      <c r="V338" s="11">
        <f>_xlfn.XLOOKUP(total_table[[#This Row],[Product_ID]],Product_table[Product_ID],Product_table[Stock],FALSE)</f>
        <v>137</v>
      </c>
      <c r="W338" s="8" t="str">
        <f>_xlfn.XLOOKUP(total_table[[#This Row],[Store_ID]],Store_table[Store_ID],Store_table[Store_Name],FALSE)</f>
        <v>Martinez-Mullins</v>
      </c>
      <c r="X338" s="8" t="str">
        <f>_xlfn.XLOOKUP(total_table[[#This Row],[Store_ID]],Store_table[Store_ID],Store_table[Region],FALSE)</f>
        <v>South</v>
      </c>
      <c r="Y338" s="8" t="str">
        <f>_xlfn.XLOOKUP(total_table[[#This Row],[Store_ID]],Store_table[Store_ID],Store_table[City],FALSE)</f>
        <v>Williamsfurt</v>
      </c>
      <c r="Z338" s="8" t="str">
        <f>_xlfn.XLOOKUP(total_table[[#This Row],[Store_ID]],Store_table[Store_ID],Store_table[Store_Type],FALSE)</f>
        <v>Online</v>
      </c>
    </row>
    <row r="339" spans="1:26" x14ac:dyDescent="0.35">
      <c r="A339" s="2" t="s">
        <v>2141</v>
      </c>
      <c r="B339" s="14">
        <v>45921</v>
      </c>
      <c r="C339" s="2" t="s">
        <v>305</v>
      </c>
      <c r="D339" s="2" t="s">
        <v>1540</v>
      </c>
      <c r="E339" s="2" t="s">
        <v>1764</v>
      </c>
      <c r="F339" s="11">
        <v>1</v>
      </c>
      <c r="G339" s="8">
        <v>125</v>
      </c>
      <c r="H339" s="8">
        <v>0.23</v>
      </c>
      <c r="I339" s="2" t="s">
        <v>1802</v>
      </c>
      <c r="J339" s="8">
        <v>124.77</v>
      </c>
      <c r="K339" s="8" t="str">
        <f>_xlfn.XLOOKUP(total_table[[#This Row],[Customer_ID]],Customer_table[Customer_ID],Customer_table[Name],FALSE)</f>
        <v>Melissa Duffy Md</v>
      </c>
      <c r="L339" s="11">
        <f>_xlfn.XLOOKUP(total_table[[#This Row],[Customer_ID]],Customer_table[Customer_ID],Customer_table[Age],FALSE)</f>
        <v>58</v>
      </c>
      <c r="M339" s="8" t="str">
        <f>_xlfn.XLOOKUP(total_table[[#This Row],[Customer_ID]],Customer_table[Customer_ID],Customer_table[Gender],FALSE)</f>
        <v>Female</v>
      </c>
      <c r="N339" s="8" t="str">
        <f>_xlfn.XLOOKUP(total_table[[#This Row],[Customer_ID]],Customer_table[Customer_ID],Customer_table[City],FALSE)</f>
        <v>East Jenna</v>
      </c>
      <c r="O339" s="8" t="str">
        <f>_xlfn.XLOOKUP(total_table[[#This Row],[Customer_ID]],Customer_table[Customer_ID],Customer_table[State],FALSE)</f>
        <v>South Carolina</v>
      </c>
      <c r="P339" s="8" t="str">
        <f>_xlfn.XLOOKUP(total_table[[#This Row],[Customer_ID]],Customer_table[Customer_ID],Customer_table[Country],FALSE)</f>
        <v>USA</v>
      </c>
      <c r="Q339" s="8" t="str">
        <f>_xlfn.XLOOKUP(total_table[[#This Row],[Product_ID]],Product_table[Product_ID],Product_table[Product_Name],FALSE)</f>
        <v>Wireless Bluetooth Earbuds</v>
      </c>
      <c r="R339" s="8" t="str">
        <f>_xlfn.XLOOKUP(total_table[[#This Row],[Product_ID]],Product_table[Product_ID],Product_table[Category],FALSE)</f>
        <v>Electronics</v>
      </c>
      <c r="S339" s="8" t="str">
        <f>_xlfn.XLOOKUP(total_table[[#This Row],[Product_ID]],Product_table[Product_ID],Product_table[Sub_Category],FALSE)</f>
        <v>Audio</v>
      </c>
      <c r="T339" s="8" t="str">
        <f>_xlfn.XLOOKUP(total_table[[#This Row],[Product_ID]],Product_table[Product_ID],Product_table[Brand],FALSE)</f>
        <v>Perez-Johnston</v>
      </c>
      <c r="U339" s="8">
        <f>_xlfn.XLOOKUP(total_table[[#This Row],[Product_ID]],Product_table[Product_ID],Product_table[Cost],FALSE)</f>
        <v>439.07</v>
      </c>
      <c r="V339" s="11">
        <f>_xlfn.XLOOKUP(total_table[[#This Row],[Product_ID]],Product_table[Product_ID],Product_table[Stock],FALSE)</f>
        <v>142</v>
      </c>
      <c r="W339" s="8" t="str">
        <f>_xlfn.XLOOKUP(total_table[[#This Row],[Store_ID]],Store_table[Store_ID],Store_table[Store_Name],FALSE)</f>
        <v>Moore, Padilla and Butler</v>
      </c>
      <c r="X339" s="8" t="str">
        <f>_xlfn.XLOOKUP(total_table[[#This Row],[Store_ID]],Store_table[Store_ID],Store_table[Region],FALSE)</f>
        <v>South</v>
      </c>
      <c r="Y339" s="8" t="str">
        <f>_xlfn.XLOOKUP(total_table[[#This Row],[Store_ID]],Store_table[Store_ID],Store_table[City],FALSE)</f>
        <v>East Johnstad</v>
      </c>
      <c r="Z339" s="8" t="str">
        <f>_xlfn.XLOOKUP(total_table[[#This Row],[Store_ID]],Store_table[Store_ID],Store_table[Store_Type],FALSE)</f>
        <v>Flagship</v>
      </c>
    </row>
    <row r="340" spans="1:26" x14ac:dyDescent="0.35">
      <c r="A340" s="2" t="s">
        <v>2142</v>
      </c>
      <c r="B340" s="14">
        <v>45465</v>
      </c>
      <c r="C340" s="2" t="s">
        <v>431</v>
      </c>
      <c r="D340" s="2" t="s">
        <v>1546</v>
      </c>
      <c r="E340" s="2" t="s">
        <v>1779</v>
      </c>
      <c r="F340" s="11">
        <v>2</v>
      </c>
      <c r="G340" s="8">
        <v>188.25</v>
      </c>
      <c r="H340" s="8">
        <v>0.08</v>
      </c>
      <c r="I340" s="2" t="s">
        <v>1804</v>
      </c>
      <c r="J340" s="8">
        <v>376.42</v>
      </c>
      <c r="K340" s="8" t="str">
        <f>_xlfn.XLOOKUP(total_table[[#This Row],[Customer_ID]],Customer_table[Customer_ID],Customer_table[Name],FALSE)</f>
        <v>Susan Mcdonald</v>
      </c>
      <c r="L340" s="11">
        <f>_xlfn.XLOOKUP(total_table[[#This Row],[Customer_ID]],Customer_table[Customer_ID],Customer_table[Age],FALSE)</f>
        <v>45</v>
      </c>
      <c r="M340" s="8" t="str">
        <f>_xlfn.XLOOKUP(total_table[[#This Row],[Customer_ID]],Customer_table[Customer_ID],Customer_table[Gender],FALSE)</f>
        <v>Male</v>
      </c>
      <c r="N340" s="8" t="str">
        <f>_xlfn.XLOOKUP(total_table[[#This Row],[Customer_ID]],Customer_table[Customer_ID],Customer_table[City],FALSE)</f>
        <v>East Ellen</v>
      </c>
      <c r="O340" s="8" t="str">
        <f>_xlfn.XLOOKUP(total_table[[#This Row],[Customer_ID]],Customer_table[Customer_ID],Customer_table[State],FALSE)</f>
        <v>Arkansas</v>
      </c>
      <c r="P340" s="8" t="str">
        <f>_xlfn.XLOOKUP(total_table[[#This Row],[Customer_ID]],Customer_table[Customer_ID],Customer_table[Country],FALSE)</f>
        <v>USA</v>
      </c>
      <c r="Q340" s="8" t="str">
        <f>_xlfn.XLOOKUP(total_table[[#This Row],[Product_ID]],Product_table[Product_ID],Product_table[Product_Name],FALSE)</f>
        <v>Ceramic Kitchen Bowl Set</v>
      </c>
      <c r="R340" s="8" t="str">
        <f>_xlfn.XLOOKUP(total_table[[#This Row],[Product_ID]],Product_table[Product_ID],Product_table[Category],FALSE)</f>
        <v>Home</v>
      </c>
      <c r="S340" s="8" t="str">
        <f>_xlfn.XLOOKUP(total_table[[#This Row],[Product_ID]],Product_table[Product_ID],Product_table[Sub_Category],FALSE)</f>
        <v>Kitchen</v>
      </c>
      <c r="T340" s="8" t="str">
        <f>_xlfn.XLOOKUP(total_table[[#This Row],[Product_ID]],Product_table[Product_ID],Product_table[Brand],FALSE)</f>
        <v>Hamilton Group</v>
      </c>
      <c r="U340" s="8">
        <f>_xlfn.XLOOKUP(total_table[[#This Row],[Product_ID]],Product_table[Product_ID],Product_table[Cost],FALSE)</f>
        <v>298.86</v>
      </c>
      <c r="V340" s="11">
        <f>_xlfn.XLOOKUP(total_table[[#This Row],[Product_ID]],Product_table[Product_ID],Product_table[Stock],FALSE)</f>
        <v>308</v>
      </c>
      <c r="W340" s="8" t="str">
        <f>_xlfn.XLOOKUP(total_table[[#This Row],[Store_ID]],Store_table[Store_ID],Store_table[Store_Name],FALSE)</f>
        <v>Shelton PLC</v>
      </c>
      <c r="X340" s="8" t="str">
        <f>_xlfn.XLOOKUP(total_table[[#This Row],[Store_ID]],Store_table[Store_ID],Store_table[Region],FALSE)</f>
        <v>North</v>
      </c>
      <c r="Y340" s="8" t="str">
        <f>_xlfn.XLOOKUP(total_table[[#This Row],[Store_ID]],Store_table[Store_ID],Store_table[City],FALSE)</f>
        <v>East Jenniferstad</v>
      </c>
      <c r="Z340" s="8" t="str">
        <f>_xlfn.XLOOKUP(total_table[[#This Row],[Store_ID]],Store_table[Store_ID],Store_table[Store_Type],FALSE)</f>
        <v>Flagship</v>
      </c>
    </row>
    <row r="341" spans="1:26" x14ac:dyDescent="0.35">
      <c r="A341" s="2" t="s">
        <v>2143</v>
      </c>
      <c r="B341" s="14">
        <v>45303</v>
      </c>
      <c r="C341" s="2" t="s">
        <v>708</v>
      </c>
      <c r="D341" s="2" t="s">
        <v>1618</v>
      </c>
      <c r="E341" s="2" t="s">
        <v>1754</v>
      </c>
      <c r="F341" s="11">
        <v>4</v>
      </c>
      <c r="G341" s="8">
        <v>344.12</v>
      </c>
      <c r="H341" s="8">
        <v>0.25</v>
      </c>
      <c r="I341" s="2" t="s">
        <v>1804</v>
      </c>
      <c r="J341" s="8">
        <v>1376.23</v>
      </c>
      <c r="K341" s="8" t="str">
        <f>_xlfn.XLOOKUP(total_table[[#This Row],[Customer_ID]],Customer_table[Customer_ID],Customer_table[Name],FALSE)</f>
        <v>Alejandro Doyle</v>
      </c>
      <c r="L341" s="11">
        <f>_xlfn.XLOOKUP(total_table[[#This Row],[Customer_ID]],Customer_table[Customer_ID],Customer_table[Age],FALSE)</f>
        <v>35</v>
      </c>
      <c r="M341" s="8" t="str">
        <f>_xlfn.XLOOKUP(total_table[[#This Row],[Customer_ID]],Customer_table[Customer_ID],Customer_table[Gender],FALSE)</f>
        <v>Male</v>
      </c>
      <c r="N341" s="8" t="str">
        <f>_xlfn.XLOOKUP(total_table[[#This Row],[Customer_ID]],Customer_table[Customer_ID],Customer_table[City],FALSE)</f>
        <v>East Crystalton</v>
      </c>
      <c r="O341" s="8" t="str">
        <f>_xlfn.XLOOKUP(total_table[[#This Row],[Customer_ID]],Customer_table[Customer_ID],Customer_table[State],FALSE)</f>
        <v>New Mexico</v>
      </c>
      <c r="P341" s="8" t="str">
        <f>_xlfn.XLOOKUP(total_table[[#This Row],[Customer_ID]],Customer_table[Customer_ID],Customer_table[Country],FALSE)</f>
        <v>USA</v>
      </c>
      <c r="Q341" s="8" t="str">
        <f>_xlfn.XLOOKUP(total_table[[#This Row],[Product_ID]],Product_table[Product_ID],Product_table[Product_Name],FALSE)</f>
        <v>Men's Winter Jacket</v>
      </c>
      <c r="R341" s="8" t="str">
        <f>_xlfn.XLOOKUP(total_table[[#This Row],[Product_ID]],Product_table[Product_ID],Product_table[Category],FALSE)</f>
        <v>Clothing</v>
      </c>
      <c r="S341" s="8" t="str">
        <f>_xlfn.XLOOKUP(total_table[[#This Row],[Product_ID]],Product_table[Product_ID],Product_table[Sub_Category],FALSE)</f>
        <v>Outerwear</v>
      </c>
      <c r="T341" s="8" t="str">
        <f>_xlfn.XLOOKUP(total_table[[#This Row],[Product_ID]],Product_table[Product_ID],Product_table[Brand],FALSE)</f>
        <v>Kelly, Smith and Perez</v>
      </c>
      <c r="U341" s="8">
        <f>_xlfn.XLOOKUP(total_table[[#This Row],[Product_ID]],Product_table[Product_ID],Product_table[Cost],FALSE)</f>
        <v>167.34</v>
      </c>
      <c r="V341" s="11">
        <f>_xlfn.XLOOKUP(total_table[[#This Row],[Product_ID]],Product_table[Product_ID],Product_table[Stock],FALSE)</f>
        <v>296</v>
      </c>
      <c r="W341" s="8" t="str">
        <f>_xlfn.XLOOKUP(total_table[[#This Row],[Store_ID]],Store_table[Store_ID],Store_table[Store_Name],FALSE)</f>
        <v>Benson-Elliott</v>
      </c>
      <c r="X341" s="8" t="str">
        <f>_xlfn.XLOOKUP(total_table[[#This Row],[Store_ID]],Store_table[Store_ID],Store_table[Region],FALSE)</f>
        <v>East</v>
      </c>
      <c r="Y341" s="8" t="str">
        <f>_xlfn.XLOOKUP(total_table[[#This Row],[Store_ID]],Store_table[Store_ID],Store_table[City],FALSE)</f>
        <v>Port Josephberg</v>
      </c>
      <c r="Z341" s="8" t="str">
        <f>_xlfn.XLOOKUP(total_table[[#This Row],[Store_ID]],Store_table[Store_ID],Store_table[Store_Type],FALSE)</f>
        <v>Online</v>
      </c>
    </row>
    <row r="342" spans="1:26" x14ac:dyDescent="0.35">
      <c r="A342" s="2" t="s">
        <v>2144</v>
      </c>
      <c r="B342" s="14">
        <v>45218</v>
      </c>
      <c r="C342" s="2" t="s">
        <v>173</v>
      </c>
      <c r="D342" s="2" t="s">
        <v>1560</v>
      </c>
      <c r="E342" s="2" t="s">
        <v>1791</v>
      </c>
      <c r="F342" s="11">
        <v>3</v>
      </c>
      <c r="G342" s="8">
        <v>997.95</v>
      </c>
      <c r="H342" s="8">
        <v>0.09</v>
      </c>
      <c r="I342" s="2" t="s">
        <v>1807</v>
      </c>
      <c r="J342" s="8">
        <v>2993.76</v>
      </c>
      <c r="K342" s="8" t="str">
        <f>_xlfn.XLOOKUP(total_table[[#This Row],[Customer_ID]],Customer_table[Customer_ID],Customer_table[Name],FALSE)</f>
        <v>Gina Knight</v>
      </c>
      <c r="L342" s="11">
        <f>_xlfn.XLOOKUP(total_table[[#This Row],[Customer_ID]],Customer_table[Customer_ID],Customer_table[Age],FALSE)</f>
        <v>54</v>
      </c>
      <c r="M342" s="8" t="str">
        <f>_xlfn.XLOOKUP(total_table[[#This Row],[Customer_ID]],Customer_table[Customer_ID],Customer_table[Gender],FALSE)</f>
        <v>Female</v>
      </c>
      <c r="N342" s="8" t="str">
        <f>_xlfn.XLOOKUP(total_table[[#This Row],[Customer_ID]],Customer_table[Customer_ID],Customer_table[City],FALSE)</f>
        <v>Lake Roberthaven</v>
      </c>
      <c r="O342" s="8" t="str">
        <f>_xlfn.XLOOKUP(total_table[[#This Row],[Customer_ID]],Customer_table[Customer_ID],Customer_table[State],FALSE)</f>
        <v>Nevada</v>
      </c>
      <c r="P342" s="8" t="str">
        <f>_xlfn.XLOOKUP(total_table[[#This Row],[Customer_ID]],Customer_table[Customer_ID],Customer_table[Country],FALSE)</f>
        <v>USA</v>
      </c>
      <c r="Q342" s="8" t="str">
        <f>_xlfn.XLOOKUP(total_table[[#This Row],[Product_ID]],Product_table[Product_ID],Product_table[Product_Name],FALSE)</f>
        <v>Soccer Training Cone Set</v>
      </c>
      <c r="R342" s="8" t="str">
        <f>_xlfn.XLOOKUP(total_table[[#This Row],[Product_ID]],Product_table[Product_ID],Product_table[Category],FALSE)</f>
        <v>Sports</v>
      </c>
      <c r="S342" s="8" t="str">
        <f>_xlfn.XLOOKUP(total_table[[#This Row],[Product_ID]],Product_table[Product_ID],Product_table[Sub_Category],FALSE)</f>
        <v>Accessories</v>
      </c>
      <c r="T342" s="8" t="str">
        <f>_xlfn.XLOOKUP(total_table[[#This Row],[Product_ID]],Product_table[Product_ID],Product_table[Brand],FALSE)</f>
        <v>Ford, Murphy and Wilson</v>
      </c>
      <c r="U342" s="8">
        <f>_xlfn.XLOOKUP(total_table[[#This Row],[Product_ID]],Product_table[Product_ID],Product_table[Cost],FALSE)</f>
        <v>144.53</v>
      </c>
      <c r="V342" s="11">
        <f>_xlfn.XLOOKUP(total_table[[#This Row],[Product_ID]],Product_table[Product_ID],Product_table[Stock],FALSE)</f>
        <v>367</v>
      </c>
      <c r="W342" s="8" t="str">
        <f>_xlfn.XLOOKUP(total_table[[#This Row],[Store_ID]],Store_table[Store_ID],Store_table[Store_Name],FALSE)</f>
        <v>Mann-Austin</v>
      </c>
      <c r="X342" s="8" t="str">
        <f>_xlfn.XLOOKUP(total_table[[#This Row],[Store_ID]],Store_table[Store_ID],Store_table[Region],FALSE)</f>
        <v>East</v>
      </c>
      <c r="Y342" s="8" t="str">
        <f>_xlfn.XLOOKUP(total_table[[#This Row],[Store_ID]],Store_table[Store_ID],Store_table[City],FALSE)</f>
        <v>Vasquezborough</v>
      </c>
      <c r="Z342" s="8" t="str">
        <f>_xlfn.XLOOKUP(total_table[[#This Row],[Store_ID]],Store_table[Store_ID],Store_table[Store_Type],FALSE)</f>
        <v>Online</v>
      </c>
    </row>
    <row r="343" spans="1:26" x14ac:dyDescent="0.35">
      <c r="A343" s="2" t="s">
        <v>2145</v>
      </c>
      <c r="B343" s="14">
        <v>45727</v>
      </c>
      <c r="C343" s="2" t="s">
        <v>495</v>
      </c>
      <c r="D343" s="2" t="s">
        <v>1548</v>
      </c>
      <c r="E343" s="2" t="s">
        <v>1779</v>
      </c>
      <c r="F343" s="11">
        <v>3</v>
      </c>
      <c r="G343" s="8">
        <v>121.64</v>
      </c>
      <c r="H343" s="8">
        <v>7.0000000000000007E-2</v>
      </c>
      <c r="I343" s="2" t="s">
        <v>1804</v>
      </c>
      <c r="J343" s="8">
        <v>364.85</v>
      </c>
      <c r="K343" s="8" t="str">
        <f>_xlfn.XLOOKUP(total_table[[#This Row],[Customer_ID]],Customer_table[Customer_ID],Customer_table[Name],FALSE)</f>
        <v>Stephanie Conway</v>
      </c>
      <c r="L343" s="11">
        <f>_xlfn.XLOOKUP(total_table[[#This Row],[Customer_ID]],Customer_table[Customer_ID],Customer_table[Age],FALSE)</f>
        <v>24</v>
      </c>
      <c r="M343" s="8" t="str">
        <f>_xlfn.XLOOKUP(total_table[[#This Row],[Customer_ID]],Customer_table[Customer_ID],Customer_table[Gender],FALSE)</f>
        <v>Male</v>
      </c>
      <c r="N343" s="8" t="str">
        <f>_xlfn.XLOOKUP(total_table[[#This Row],[Customer_ID]],Customer_table[Customer_ID],Customer_table[City],FALSE)</f>
        <v>Port Frankmouth</v>
      </c>
      <c r="O343" s="8" t="str">
        <f>_xlfn.XLOOKUP(total_table[[#This Row],[Customer_ID]],Customer_table[Customer_ID],Customer_table[State],FALSE)</f>
        <v>Mississippi</v>
      </c>
      <c r="P343" s="8" t="str">
        <f>_xlfn.XLOOKUP(total_table[[#This Row],[Customer_ID]],Customer_table[Customer_ID],Customer_table[Country],FALSE)</f>
        <v>USA</v>
      </c>
      <c r="Q343" s="8" t="str">
        <f>_xlfn.XLOOKUP(total_table[[#This Row],[Product_ID]],Product_table[Product_ID],Product_table[Product_Name],FALSE)</f>
        <v>HD Smart TV Stick</v>
      </c>
      <c r="R343" s="8" t="str">
        <f>_xlfn.XLOOKUP(total_table[[#This Row],[Product_ID]],Product_table[Product_ID],Product_table[Category],FALSE)</f>
        <v>Electronics</v>
      </c>
      <c r="S343" s="8" t="str">
        <f>_xlfn.XLOOKUP(total_table[[#This Row],[Product_ID]],Product_table[Product_ID],Product_table[Sub_Category],FALSE)</f>
        <v>Accessories</v>
      </c>
      <c r="T343" s="8" t="str">
        <f>_xlfn.XLOOKUP(total_table[[#This Row],[Product_ID]],Product_table[Product_ID],Product_table[Brand],FALSE)</f>
        <v>Gibson, Hobbs and Weaver</v>
      </c>
      <c r="U343" s="8">
        <f>_xlfn.XLOOKUP(total_table[[#This Row],[Product_ID]],Product_table[Product_ID],Product_table[Cost],FALSE)</f>
        <v>449.4</v>
      </c>
      <c r="V343" s="11">
        <f>_xlfn.XLOOKUP(total_table[[#This Row],[Product_ID]],Product_table[Product_ID],Product_table[Stock],FALSE)</f>
        <v>273.49484536082474</v>
      </c>
      <c r="W343" s="8" t="str">
        <f>_xlfn.XLOOKUP(total_table[[#This Row],[Store_ID]],Store_table[Store_ID],Store_table[Store_Name],FALSE)</f>
        <v>Shelton PLC</v>
      </c>
      <c r="X343" s="8" t="str">
        <f>_xlfn.XLOOKUP(total_table[[#This Row],[Store_ID]],Store_table[Store_ID],Store_table[Region],FALSE)</f>
        <v>North</v>
      </c>
      <c r="Y343" s="8" t="str">
        <f>_xlfn.XLOOKUP(total_table[[#This Row],[Store_ID]],Store_table[Store_ID],Store_table[City],FALSE)</f>
        <v>East Jenniferstad</v>
      </c>
      <c r="Z343" s="8" t="str">
        <f>_xlfn.XLOOKUP(total_table[[#This Row],[Store_ID]],Store_table[Store_ID],Store_table[Store_Type],FALSE)</f>
        <v>Flagship</v>
      </c>
    </row>
    <row r="344" spans="1:26" x14ac:dyDescent="0.35">
      <c r="A344" s="2" t="s">
        <v>2146</v>
      </c>
      <c r="B344" s="14">
        <v>45557</v>
      </c>
      <c r="C344" s="2" t="s">
        <v>705</v>
      </c>
      <c r="D344" s="2" t="s">
        <v>1662</v>
      </c>
      <c r="E344" s="2" t="s">
        <v>1767</v>
      </c>
      <c r="F344" s="11">
        <v>2</v>
      </c>
      <c r="G344" s="8">
        <v>692.72</v>
      </c>
      <c r="H344" s="8">
        <v>0.13</v>
      </c>
      <c r="I344" s="2" t="s">
        <v>1804</v>
      </c>
      <c r="J344" s="8">
        <v>1385.31</v>
      </c>
      <c r="K344" s="8" t="str">
        <f>_xlfn.XLOOKUP(total_table[[#This Row],[Customer_ID]],Customer_table[Customer_ID],Customer_table[Name],FALSE)</f>
        <v>Lisa Young</v>
      </c>
      <c r="L344" s="11">
        <f>_xlfn.XLOOKUP(total_table[[#This Row],[Customer_ID]],Customer_table[Customer_ID],Customer_table[Age],FALSE)</f>
        <v>38</v>
      </c>
      <c r="M344" s="8" t="str">
        <f>_xlfn.XLOOKUP(total_table[[#This Row],[Customer_ID]],Customer_table[Customer_ID],Customer_table[Gender],FALSE)</f>
        <v>Male</v>
      </c>
      <c r="N344" s="8" t="str">
        <f>_xlfn.XLOOKUP(total_table[[#This Row],[Customer_ID]],Customer_table[Customer_ID],Customer_table[City],FALSE)</f>
        <v>Maybury</v>
      </c>
      <c r="O344" s="8" t="str">
        <f>_xlfn.XLOOKUP(total_table[[#This Row],[Customer_ID]],Customer_table[Customer_ID],Customer_table[State],FALSE)</f>
        <v>Georgia</v>
      </c>
      <c r="P344" s="8" t="str">
        <f>_xlfn.XLOOKUP(total_table[[#This Row],[Customer_ID]],Customer_table[Customer_ID],Customer_table[Country],FALSE)</f>
        <v>USA</v>
      </c>
      <c r="Q344" s="8" t="str">
        <f>_xlfn.XLOOKUP(total_table[[#This Row],[Product_ID]],Product_table[Product_ID],Product_table[Product_Name],FALSE)</f>
        <v>Wooden Nightstand</v>
      </c>
      <c r="R344" s="8" t="str">
        <f>_xlfn.XLOOKUP(total_table[[#This Row],[Product_ID]],Product_table[Product_ID],Product_table[Category],FALSE)</f>
        <v>Home</v>
      </c>
      <c r="S344" s="8" t="str">
        <f>_xlfn.XLOOKUP(total_table[[#This Row],[Product_ID]],Product_table[Product_ID],Product_table[Sub_Category],FALSE)</f>
        <v>Furniture</v>
      </c>
      <c r="T344" s="8" t="str">
        <f>_xlfn.XLOOKUP(total_table[[#This Row],[Product_ID]],Product_table[Product_ID],Product_table[Brand],FALSE)</f>
        <v>Wolfe, Ross and Hester</v>
      </c>
      <c r="U344" s="8">
        <f>_xlfn.XLOOKUP(total_table[[#This Row],[Product_ID]],Product_table[Product_ID],Product_table[Cost],FALSE)</f>
        <v>243.7</v>
      </c>
      <c r="V344" s="11">
        <f>_xlfn.XLOOKUP(total_table[[#This Row],[Product_ID]],Product_table[Product_ID],Product_table[Stock],FALSE)</f>
        <v>130</v>
      </c>
      <c r="W344" s="8" t="str">
        <f>_xlfn.XLOOKUP(total_table[[#This Row],[Store_ID]],Store_table[Store_ID],Store_table[Store_Name],FALSE)</f>
        <v>Hill, Wagner and Ballard</v>
      </c>
      <c r="X344" s="8" t="str">
        <f>_xlfn.XLOOKUP(total_table[[#This Row],[Store_ID]],Store_table[Store_ID],Store_table[Region],FALSE)</f>
        <v>East</v>
      </c>
      <c r="Y344" s="8" t="str">
        <f>_xlfn.XLOOKUP(total_table[[#This Row],[Store_ID]],Store_table[Store_ID],Store_table[City],FALSE)</f>
        <v>East Davidville</v>
      </c>
      <c r="Z344" s="8" t="str">
        <f>_xlfn.XLOOKUP(total_table[[#This Row],[Store_ID]],Store_table[Store_ID],Store_table[Store_Type],FALSE)</f>
        <v>Online</v>
      </c>
    </row>
    <row r="345" spans="1:26" x14ac:dyDescent="0.35">
      <c r="A345" s="2" t="s">
        <v>2147</v>
      </c>
      <c r="B345" s="14">
        <v>45623</v>
      </c>
      <c r="C345" s="2" t="s">
        <v>109</v>
      </c>
      <c r="D345" s="2" t="s">
        <v>1574</v>
      </c>
      <c r="E345" s="2" t="s">
        <v>1791</v>
      </c>
      <c r="F345" s="11">
        <v>3</v>
      </c>
      <c r="G345" s="8">
        <v>794.59</v>
      </c>
      <c r="H345" s="8">
        <v>0.03</v>
      </c>
      <c r="I345" s="2" t="s">
        <v>1804</v>
      </c>
      <c r="J345" s="8">
        <v>2383.7399999999998</v>
      </c>
      <c r="K345" s="8" t="str">
        <f>_xlfn.XLOOKUP(total_table[[#This Row],[Customer_ID]],Customer_table[Customer_ID],Customer_table[Name],FALSE)</f>
        <v>Leslie Johnson</v>
      </c>
      <c r="L345" s="11">
        <f>_xlfn.XLOOKUP(total_table[[#This Row],[Customer_ID]],Customer_table[Customer_ID],Customer_table[Age],FALSE)</f>
        <v>31</v>
      </c>
      <c r="M345" s="8" t="str">
        <f>_xlfn.XLOOKUP(total_table[[#This Row],[Customer_ID]],Customer_table[Customer_ID],Customer_table[Gender],FALSE)</f>
        <v>Male</v>
      </c>
      <c r="N345" s="8" t="str">
        <f>_xlfn.XLOOKUP(total_table[[#This Row],[Customer_ID]],Customer_table[Customer_ID],Customer_table[City],FALSE)</f>
        <v>Mollyshire</v>
      </c>
      <c r="O345" s="8" t="str">
        <f>_xlfn.XLOOKUP(total_table[[#This Row],[Customer_ID]],Customer_table[Customer_ID],Customer_table[State],FALSE)</f>
        <v>Utah</v>
      </c>
      <c r="P345" s="8" t="str">
        <f>_xlfn.XLOOKUP(total_table[[#This Row],[Customer_ID]],Customer_table[Customer_ID],Customer_table[Country],FALSE)</f>
        <v>USA</v>
      </c>
      <c r="Q345" s="8" t="str">
        <f>_xlfn.XLOOKUP(total_table[[#This Row],[Product_ID]],Product_table[Product_ID],Product_table[Product_Name],FALSE)</f>
        <v>Foldable Camping Chair</v>
      </c>
      <c r="R345" s="8" t="str">
        <f>_xlfn.XLOOKUP(total_table[[#This Row],[Product_ID]],Product_table[Product_ID],Product_table[Category],FALSE)</f>
        <v>Sports</v>
      </c>
      <c r="S345" s="8" t="str">
        <f>_xlfn.XLOOKUP(total_table[[#This Row],[Product_ID]],Product_table[Product_ID],Product_table[Sub_Category],FALSE)</f>
        <v>Outdoor</v>
      </c>
      <c r="T345" s="8" t="str">
        <f>_xlfn.XLOOKUP(total_table[[#This Row],[Product_ID]],Product_table[Product_ID],Product_table[Brand],FALSE)</f>
        <v>Cook Ltd</v>
      </c>
      <c r="U345" s="8">
        <f>_xlfn.XLOOKUP(total_table[[#This Row],[Product_ID]],Product_table[Product_ID],Product_table[Cost],FALSE)</f>
        <v>166.06</v>
      </c>
      <c r="V345" s="11">
        <f>_xlfn.XLOOKUP(total_table[[#This Row],[Product_ID]],Product_table[Product_ID],Product_table[Stock],FALSE)</f>
        <v>340</v>
      </c>
      <c r="W345" s="8" t="str">
        <f>_xlfn.XLOOKUP(total_table[[#This Row],[Store_ID]],Store_table[Store_ID],Store_table[Store_Name],FALSE)</f>
        <v>Mann-Austin</v>
      </c>
      <c r="X345" s="8" t="str">
        <f>_xlfn.XLOOKUP(total_table[[#This Row],[Store_ID]],Store_table[Store_ID],Store_table[Region],FALSE)</f>
        <v>East</v>
      </c>
      <c r="Y345" s="8" t="str">
        <f>_xlfn.XLOOKUP(total_table[[#This Row],[Store_ID]],Store_table[Store_ID],Store_table[City],FALSE)</f>
        <v>Vasquezborough</v>
      </c>
      <c r="Z345" s="8" t="str">
        <f>_xlfn.XLOOKUP(total_table[[#This Row],[Store_ID]],Store_table[Store_ID],Store_table[Store_Type],FALSE)</f>
        <v>Online</v>
      </c>
    </row>
    <row r="346" spans="1:26" x14ac:dyDescent="0.35">
      <c r="A346" s="2" t="s">
        <v>2148</v>
      </c>
      <c r="B346" s="14">
        <v>45224</v>
      </c>
      <c r="C346" s="2" t="s">
        <v>62</v>
      </c>
      <c r="D346" s="2" t="s">
        <v>1578</v>
      </c>
      <c r="E346" s="2" t="s">
        <v>1764</v>
      </c>
      <c r="F346" s="11">
        <v>1</v>
      </c>
      <c r="G346" s="8">
        <v>907.95</v>
      </c>
      <c r="H346" s="8">
        <v>0.1</v>
      </c>
      <c r="I346" s="2" t="s">
        <v>1804</v>
      </c>
      <c r="J346" s="8">
        <v>907.85</v>
      </c>
      <c r="K346" s="8" t="str">
        <f>_xlfn.XLOOKUP(total_table[[#This Row],[Customer_ID]],Customer_table[Customer_ID],Customer_table[Name],FALSE)</f>
        <v>Ashley Cohen</v>
      </c>
      <c r="L346" s="11">
        <f>_xlfn.XLOOKUP(total_table[[#This Row],[Customer_ID]],Customer_table[Customer_ID],Customer_table[Age],FALSE)</f>
        <v>53</v>
      </c>
      <c r="M346" s="8" t="str">
        <f>_xlfn.XLOOKUP(total_table[[#This Row],[Customer_ID]],Customer_table[Customer_ID],Customer_table[Gender],FALSE)</f>
        <v>Female</v>
      </c>
      <c r="N346" s="8" t="str">
        <f>_xlfn.XLOOKUP(total_table[[#This Row],[Customer_ID]],Customer_table[Customer_ID],Customer_table[City],FALSE)</f>
        <v>Lake Kristamouth</v>
      </c>
      <c r="O346" s="8" t="str">
        <f>_xlfn.XLOOKUP(total_table[[#This Row],[Customer_ID]],Customer_table[Customer_ID],Customer_table[State],FALSE)</f>
        <v>Nebraska</v>
      </c>
      <c r="P346" s="8" t="str">
        <f>_xlfn.XLOOKUP(total_table[[#This Row],[Customer_ID]],Customer_table[Customer_ID],Customer_table[Country],FALSE)</f>
        <v>USA</v>
      </c>
      <c r="Q346" s="8" t="str">
        <f>_xlfn.XLOOKUP(total_table[[#This Row],[Product_ID]],Product_table[Product_ID],Product_table[Product_Name],FALSE)</f>
        <v>Wireless Bluetooth Speaker</v>
      </c>
      <c r="R346" s="8" t="str">
        <f>_xlfn.XLOOKUP(total_table[[#This Row],[Product_ID]],Product_table[Product_ID],Product_table[Category],FALSE)</f>
        <v>Electronics</v>
      </c>
      <c r="S346" s="8" t="str">
        <f>_xlfn.XLOOKUP(total_table[[#This Row],[Product_ID]],Product_table[Product_ID],Product_table[Sub_Category],FALSE)</f>
        <v>Audio</v>
      </c>
      <c r="T346" s="8" t="str">
        <f>_xlfn.XLOOKUP(total_table[[#This Row],[Product_ID]],Product_table[Product_ID],Product_table[Brand],FALSE)</f>
        <v>Reed-Schmidt</v>
      </c>
      <c r="U346" s="8">
        <f>_xlfn.XLOOKUP(total_table[[#This Row],[Product_ID]],Product_table[Product_ID],Product_table[Cost],FALSE)</f>
        <v>322.41000000000003</v>
      </c>
      <c r="V346" s="11">
        <f>_xlfn.XLOOKUP(total_table[[#This Row],[Product_ID]],Product_table[Product_ID],Product_table[Stock],FALSE)</f>
        <v>213</v>
      </c>
      <c r="W346" s="8" t="str">
        <f>_xlfn.XLOOKUP(total_table[[#This Row],[Store_ID]],Store_table[Store_ID],Store_table[Store_Name],FALSE)</f>
        <v>Moore, Padilla and Butler</v>
      </c>
      <c r="X346" s="8" t="str">
        <f>_xlfn.XLOOKUP(total_table[[#This Row],[Store_ID]],Store_table[Store_ID],Store_table[Region],FALSE)</f>
        <v>South</v>
      </c>
      <c r="Y346" s="8" t="str">
        <f>_xlfn.XLOOKUP(total_table[[#This Row],[Store_ID]],Store_table[Store_ID],Store_table[City],FALSE)</f>
        <v>East Johnstad</v>
      </c>
      <c r="Z346" s="8" t="str">
        <f>_xlfn.XLOOKUP(total_table[[#This Row],[Store_ID]],Store_table[Store_ID],Store_table[Store_Type],FALSE)</f>
        <v>Flagship</v>
      </c>
    </row>
    <row r="347" spans="1:26" x14ac:dyDescent="0.35">
      <c r="A347" s="2" t="s">
        <v>2149</v>
      </c>
      <c r="B347" s="14">
        <v>45940</v>
      </c>
      <c r="C347" s="2" t="s">
        <v>898</v>
      </c>
      <c r="D347" s="2" t="s">
        <v>1626</v>
      </c>
      <c r="E347" s="2" t="s">
        <v>1730</v>
      </c>
      <c r="F347" s="11">
        <v>2</v>
      </c>
      <c r="G347" s="8">
        <v>660.81</v>
      </c>
      <c r="H347" s="8">
        <v>0.18</v>
      </c>
      <c r="I347" s="2" t="s">
        <v>1802</v>
      </c>
      <c r="J347" s="8">
        <v>1321.4399999999998</v>
      </c>
      <c r="K347" s="8" t="str">
        <f>_xlfn.XLOOKUP(total_table[[#This Row],[Customer_ID]],Customer_table[Customer_ID],Customer_table[Name],FALSE)</f>
        <v>Cynthia Roberts</v>
      </c>
      <c r="L347" s="11">
        <f>_xlfn.XLOOKUP(total_table[[#This Row],[Customer_ID]],Customer_table[Customer_ID],Customer_table[Age],FALSE)</f>
        <v>22</v>
      </c>
      <c r="M347" s="8" t="str">
        <f>_xlfn.XLOOKUP(total_table[[#This Row],[Customer_ID]],Customer_table[Customer_ID],Customer_table[Gender],FALSE)</f>
        <v>Female</v>
      </c>
      <c r="N347" s="8" t="str">
        <f>_xlfn.XLOOKUP(total_table[[#This Row],[Customer_ID]],Customer_table[Customer_ID],Customer_table[City],FALSE)</f>
        <v>Millerfort</v>
      </c>
      <c r="O347" s="8" t="str">
        <f>_xlfn.XLOOKUP(total_table[[#This Row],[Customer_ID]],Customer_table[Customer_ID],Customer_table[State],FALSE)</f>
        <v>Vermont</v>
      </c>
      <c r="P347" s="8" t="str">
        <f>_xlfn.XLOOKUP(total_table[[#This Row],[Customer_ID]],Customer_table[Customer_ID],Customer_table[Country],FALSE)</f>
        <v>USA</v>
      </c>
      <c r="Q347" s="8" t="str">
        <f>_xlfn.XLOOKUP(total_table[[#This Row],[Product_ID]],Product_table[Product_ID],Product_table[Product_Name],FALSE)</f>
        <v>Boxing Hand Wraps</v>
      </c>
      <c r="R347" s="8" t="str">
        <f>_xlfn.XLOOKUP(total_table[[#This Row],[Product_ID]],Product_table[Product_ID],Product_table[Category],FALSE)</f>
        <v>Sports</v>
      </c>
      <c r="S347" s="8" t="str">
        <f>_xlfn.XLOOKUP(total_table[[#This Row],[Product_ID]],Product_table[Product_ID],Product_table[Sub_Category],FALSE)</f>
        <v>Fitness</v>
      </c>
      <c r="T347" s="8" t="str">
        <f>_xlfn.XLOOKUP(total_table[[#This Row],[Product_ID]],Product_table[Product_ID],Product_table[Brand],FALSE)</f>
        <v>Smith-King</v>
      </c>
      <c r="U347" s="8">
        <f>_xlfn.XLOOKUP(total_table[[#This Row],[Product_ID]],Product_table[Product_ID],Product_table[Cost],FALSE)</f>
        <v>190.29</v>
      </c>
      <c r="V347" s="11">
        <f>_xlfn.XLOOKUP(total_table[[#This Row],[Product_ID]],Product_table[Product_ID],Product_table[Stock],FALSE)</f>
        <v>260</v>
      </c>
      <c r="W347" s="8" t="str">
        <f>_xlfn.XLOOKUP(total_table[[#This Row],[Store_ID]],Store_table[Store_ID],Store_table[Store_Name],FALSE)</f>
        <v>Rivera-Warner</v>
      </c>
      <c r="X347" s="8" t="str">
        <f>_xlfn.XLOOKUP(total_table[[#This Row],[Store_ID]],Store_table[Store_ID],Store_table[Region],FALSE)</f>
        <v>East</v>
      </c>
      <c r="Y347" s="8" t="str">
        <f>_xlfn.XLOOKUP(total_table[[#This Row],[Store_ID]],Store_table[Store_ID],Store_table[City],FALSE)</f>
        <v>Washingtonfurt</v>
      </c>
      <c r="Z347" s="8" t="str">
        <f>_xlfn.XLOOKUP(total_table[[#This Row],[Store_ID]],Store_table[Store_ID],Store_table[Store_Type],FALSE)</f>
        <v>Flagship</v>
      </c>
    </row>
    <row r="348" spans="1:26" x14ac:dyDescent="0.35">
      <c r="A348" s="2" t="s">
        <v>2150</v>
      </c>
      <c r="B348" s="14">
        <v>45915</v>
      </c>
      <c r="C348" s="2" t="s">
        <v>219</v>
      </c>
      <c r="D348" s="2" t="s">
        <v>1628</v>
      </c>
      <c r="E348" s="2" t="s">
        <v>1760</v>
      </c>
      <c r="F348" s="11">
        <v>3</v>
      </c>
      <c r="G348" s="8">
        <v>564.94000000000005</v>
      </c>
      <c r="H348" s="8">
        <v>0.22</v>
      </c>
      <c r="I348" s="2" t="s">
        <v>1807</v>
      </c>
      <c r="J348" s="8">
        <v>1694.6000000000001</v>
      </c>
      <c r="K348" s="8" t="str">
        <f>_xlfn.XLOOKUP(total_table[[#This Row],[Customer_ID]],Customer_table[Customer_ID],Customer_table[Name],FALSE)</f>
        <v>Kristin Stein</v>
      </c>
      <c r="L348" s="11">
        <f>_xlfn.XLOOKUP(total_table[[#This Row],[Customer_ID]],Customer_table[Customer_ID],Customer_table[Age],FALSE)</f>
        <v>23</v>
      </c>
      <c r="M348" s="8" t="str">
        <f>_xlfn.XLOOKUP(total_table[[#This Row],[Customer_ID]],Customer_table[Customer_ID],Customer_table[Gender],FALSE)</f>
        <v>Male</v>
      </c>
      <c r="N348" s="8" t="str">
        <f>_xlfn.XLOOKUP(total_table[[#This Row],[Customer_ID]],Customer_table[Customer_ID],Customer_table[City],FALSE)</f>
        <v>Jennifermouth</v>
      </c>
      <c r="O348" s="8" t="str">
        <f>_xlfn.XLOOKUP(total_table[[#This Row],[Customer_ID]],Customer_table[Customer_ID],Customer_table[State],FALSE)</f>
        <v>Missouri</v>
      </c>
      <c r="P348" s="8" t="str">
        <f>_xlfn.XLOOKUP(total_table[[#This Row],[Customer_ID]],Customer_table[Customer_ID],Customer_table[Country],FALSE)</f>
        <v>USA</v>
      </c>
      <c r="Q348" s="8" t="str">
        <f>_xlfn.XLOOKUP(total_table[[#This Row],[Product_ID]],Product_table[Product_ID],Product_table[Product_Name],FALSE)</f>
        <v>HDMI Cable – 2m</v>
      </c>
      <c r="R348" s="8" t="str">
        <f>_xlfn.XLOOKUP(total_table[[#This Row],[Product_ID]],Product_table[Product_ID],Product_table[Category],FALSE)</f>
        <v>Electronics</v>
      </c>
      <c r="S348" s="8" t="str">
        <f>_xlfn.XLOOKUP(total_table[[#This Row],[Product_ID]],Product_table[Product_ID],Product_table[Sub_Category],FALSE)</f>
        <v>Accessories</v>
      </c>
      <c r="T348" s="8" t="str">
        <f>_xlfn.XLOOKUP(total_table[[#This Row],[Product_ID]],Product_table[Product_ID],Product_table[Brand],FALSE)</f>
        <v>Bautista, Green and Hale</v>
      </c>
      <c r="U348" s="8">
        <f>_xlfn.XLOOKUP(total_table[[#This Row],[Product_ID]],Product_table[Product_ID],Product_table[Cost],FALSE)</f>
        <v>88.49</v>
      </c>
      <c r="V348" s="11">
        <f>_xlfn.XLOOKUP(total_table[[#This Row],[Product_ID]],Product_table[Product_ID],Product_table[Stock],FALSE)</f>
        <v>246</v>
      </c>
      <c r="W348" s="8" t="str">
        <f>_xlfn.XLOOKUP(total_table[[#This Row],[Store_ID]],Store_table[Store_ID],Store_table[Store_Name],FALSE)</f>
        <v>Bean, Jones and Park</v>
      </c>
      <c r="X348" s="8" t="str">
        <f>_xlfn.XLOOKUP(total_table[[#This Row],[Store_ID]],Store_table[Store_ID],Store_table[Region],FALSE)</f>
        <v>West</v>
      </c>
      <c r="Y348" s="8" t="str">
        <f>_xlfn.XLOOKUP(total_table[[#This Row],[Store_ID]],Store_table[Store_ID],Store_table[City],FALSE)</f>
        <v>Thompsonborough</v>
      </c>
      <c r="Z348" s="8" t="str">
        <f>_xlfn.XLOOKUP(total_table[[#This Row],[Store_ID]],Store_table[Store_ID],Store_table[Store_Type],FALSE)</f>
        <v>Online</v>
      </c>
    </row>
    <row r="349" spans="1:26" x14ac:dyDescent="0.35">
      <c r="A349" s="2" t="s">
        <v>2151</v>
      </c>
      <c r="B349" s="14">
        <v>45541</v>
      </c>
      <c r="C349" s="2" t="s">
        <v>197</v>
      </c>
      <c r="D349" s="2" t="s">
        <v>1556</v>
      </c>
      <c r="E349" s="2" t="s">
        <v>1779</v>
      </c>
      <c r="F349" s="11">
        <v>2</v>
      </c>
      <c r="G349" s="8">
        <v>280.37</v>
      </c>
      <c r="H349" s="8">
        <v>0.22</v>
      </c>
      <c r="I349" s="2" t="s">
        <v>1807</v>
      </c>
      <c r="J349" s="8">
        <v>560.52</v>
      </c>
      <c r="K349" s="8" t="str">
        <f>_xlfn.XLOOKUP(total_table[[#This Row],[Customer_ID]],Customer_table[Customer_ID],Customer_table[Name],FALSE)</f>
        <v>Katherine Dorsey</v>
      </c>
      <c r="L349" s="11">
        <f>_xlfn.XLOOKUP(total_table[[#This Row],[Customer_ID]],Customer_table[Customer_ID],Customer_table[Age],FALSE)</f>
        <v>24</v>
      </c>
      <c r="M349" s="8" t="str">
        <f>_xlfn.XLOOKUP(total_table[[#This Row],[Customer_ID]],Customer_table[Customer_ID],Customer_table[Gender],FALSE)</f>
        <v>Male</v>
      </c>
      <c r="N349" s="8" t="str">
        <f>_xlfn.XLOOKUP(total_table[[#This Row],[Customer_ID]],Customer_table[Customer_ID],Customer_table[City],FALSE)</f>
        <v>Christopherland</v>
      </c>
      <c r="O349" s="8" t="str">
        <f>_xlfn.XLOOKUP(total_table[[#This Row],[Customer_ID]],Customer_table[Customer_ID],Customer_table[State],FALSE)</f>
        <v>Oklahoma</v>
      </c>
      <c r="P349" s="8" t="str">
        <f>_xlfn.XLOOKUP(total_table[[#This Row],[Customer_ID]],Customer_table[Customer_ID],Customer_table[Country],FALSE)</f>
        <v>USA</v>
      </c>
      <c r="Q349" s="8" t="str">
        <f>_xlfn.XLOOKUP(total_table[[#This Row],[Product_ID]],Product_table[Product_ID],Product_table[Product_Name],FALSE)</f>
        <v>4K Home Projector</v>
      </c>
      <c r="R349" s="8" t="str">
        <f>_xlfn.XLOOKUP(total_table[[#This Row],[Product_ID]],Product_table[Product_ID],Product_table[Category],FALSE)</f>
        <v>Electronics</v>
      </c>
      <c r="S349" s="8" t="str">
        <f>_xlfn.XLOOKUP(total_table[[#This Row],[Product_ID]],Product_table[Product_ID],Product_table[Sub_Category],FALSE)</f>
        <v>Appliances</v>
      </c>
      <c r="T349" s="8" t="str">
        <f>_xlfn.XLOOKUP(total_table[[#This Row],[Product_ID]],Product_table[Product_ID],Product_table[Brand],FALSE)</f>
        <v>Thomas LLC</v>
      </c>
      <c r="U349" s="8">
        <f>_xlfn.XLOOKUP(total_table[[#This Row],[Product_ID]],Product_table[Product_ID],Product_table[Cost],FALSE)</f>
        <v>465.34</v>
      </c>
      <c r="V349" s="11">
        <f>_xlfn.XLOOKUP(total_table[[#This Row],[Product_ID]],Product_table[Product_ID],Product_table[Stock],FALSE)</f>
        <v>301</v>
      </c>
      <c r="W349" s="8" t="str">
        <f>_xlfn.XLOOKUP(total_table[[#This Row],[Store_ID]],Store_table[Store_ID],Store_table[Store_Name],FALSE)</f>
        <v>Shelton PLC</v>
      </c>
      <c r="X349" s="8" t="str">
        <f>_xlfn.XLOOKUP(total_table[[#This Row],[Store_ID]],Store_table[Store_ID],Store_table[Region],FALSE)</f>
        <v>North</v>
      </c>
      <c r="Y349" s="8" t="str">
        <f>_xlfn.XLOOKUP(total_table[[#This Row],[Store_ID]],Store_table[Store_ID],Store_table[City],FALSE)</f>
        <v>East Jenniferstad</v>
      </c>
      <c r="Z349" s="8" t="str">
        <f>_xlfn.XLOOKUP(total_table[[#This Row],[Store_ID]],Store_table[Store_ID],Store_table[Store_Type],FALSE)</f>
        <v>Flagship</v>
      </c>
    </row>
    <row r="350" spans="1:26" x14ac:dyDescent="0.35">
      <c r="A350" s="2" t="s">
        <v>2152</v>
      </c>
      <c r="B350" s="14">
        <v>45489</v>
      </c>
      <c r="C350" s="2" t="s">
        <v>1145</v>
      </c>
      <c r="D350" s="2" t="s">
        <v>1626</v>
      </c>
      <c r="E350" s="2" t="s">
        <v>1744</v>
      </c>
      <c r="F350" s="11">
        <v>2</v>
      </c>
      <c r="G350" s="8">
        <v>85.23</v>
      </c>
      <c r="H350" s="8">
        <v>0.13</v>
      </c>
      <c r="I350" s="2" t="s">
        <v>1802</v>
      </c>
      <c r="J350" s="8">
        <v>170.33</v>
      </c>
      <c r="K350" s="8" t="str">
        <f>_xlfn.XLOOKUP(total_table[[#This Row],[Customer_ID]],Customer_table[Customer_ID],Customer_table[Name],FALSE)</f>
        <v>Jacqueline Anthony</v>
      </c>
      <c r="L350" s="11">
        <f>_xlfn.XLOOKUP(total_table[[#This Row],[Customer_ID]],Customer_table[Customer_ID],Customer_table[Age],FALSE)</f>
        <v>28</v>
      </c>
      <c r="M350" s="8" t="str">
        <f>_xlfn.XLOOKUP(total_table[[#This Row],[Customer_ID]],Customer_table[Customer_ID],Customer_table[Gender],FALSE)</f>
        <v>Male</v>
      </c>
      <c r="N350" s="8" t="str">
        <f>_xlfn.XLOOKUP(total_table[[#This Row],[Customer_ID]],Customer_table[Customer_ID],Customer_table[City],FALSE)</f>
        <v>Vincentside</v>
      </c>
      <c r="O350" s="8" t="str">
        <f>_xlfn.XLOOKUP(total_table[[#This Row],[Customer_ID]],Customer_table[Customer_ID],Customer_table[State],FALSE)</f>
        <v>Ohio</v>
      </c>
      <c r="P350" s="8" t="str">
        <f>_xlfn.XLOOKUP(total_table[[#This Row],[Customer_ID]],Customer_table[Customer_ID],Customer_table[Country],FALSE)</f>
        <v>USA</v>
      </c>
      <c r="Q350" s="8" t="str">
        <f>_xlfn.XLOOKUP(total_table[[#This Row],[Product_ID]],Product_table[Product_ID],Product_table[Product_Name],FALSE)</f>
        <v>Boxing Hand Wraps</v>
      </c>
      <c r="R350" s="8" t="str">
        <f>_xlfn.XLOOKUP(total_table[[#This Row],[Product_ID]],Product_table[Product_ID],Product_table[Category],FALSE)</f>
        <v>Sports</v>
      </c>
      <c r="S350" s="8" t="str">
        <f>_xlfn.XLOOKUP(total_table[[#This Row],[Product_ID]],Product_table[Product_ID],Product_table[Sub_Category],FALSE)</f>
        <v>Fitness</v>
      </c>
      <c r="T350" s="8" t="str">
        <f>_xlfn.XLOOKUP(total_table[[#This Row],[Product_ID]],Product_table[Product_ID],Product_table[Brand],FALSE)</f>
        <v>Smith-King</v>
      </c>
      <c r="U350" s="8">
        <f>_xlfn.XLOOKUP(total_table[[#This Row],[Product_ID]],Product_table[Product_ID],Product_table[Cost],FALSE)</f>
        <v>190.29</v>
      </c>
      <c r="V350" s="11">
        <f>_xlfn.XLOOKUP(total_table[[#This Row],[Product_ID]],Product_table[Product_ID],Product_table[Stock],FALSE)</f>
        <v>260</v>
      </c>
      <c r="W350" s="8" t="str">
        <f>_xlfn.XLOOKUP(total_table[[#This Row],[Store_ID]],Store_table[Store_ID],Store_table[Store_Name],FALSE)</f>
        <v>Johnson-Wright</v>
      </c>
      <c r="X350" s="8" t="str">
        <f>_xlfn.XLOOKUP(total_table[[#This Row],[Store_ID]],Store_table[Store_ID],Store_table[Region],FALSE)</f>
        <v>North</v>
      </c>
      <c r="Y350" s="8" t="str">
        <f>_xlfn.XLOOKUP(total_table[[#This Row],[Store_ID]],Store_table[Store_ID],Store_table[City],FALSE)</f>
        <v>Hoodberg</v>
      </c>
      <c r="Z350" s="8" t="str">
        <f>_xlfn.XLOOKUP(total_table[[#This Row],[Store_ID]],Store_table[Store_ID],Store_table[Store_Type],FALSE)</f>
        <v>Outlet</v>
      </c>
    </row>
    <row r="351" spans="1:26" x14ac:dyDescent="0.35">
      <c r="A351" s="2" t="s">
        <v>2153</v>
      </c>
      <c r="B351" s="14">
        <v>45748</v>
      </c>
      <c r="C351" s="2" t="s">
        <v>969</v>
      </c>
      <c r="D351" s="2" t="s">
        <v>1580</v>
      </c>
      <c r="E351" s="2" t="s">
        <v>1775</v>
      </c>
      <c r="F351" s="11">
        <v>2</v>
      </c>
      <c r="G351" s="8">
        <v>563.29999999999995</v>
      </c>
      <c r="H351" s="8">
        <v>0.26</v>
      </c>
      <c r="I351" s="2" t="s">
        <v>1802</v>
      </c>
      <c r="J351" s="8">
        <v>1126.3399999999999</v>
      </c>
      <c r="K351" s="8" t="str">
        <f>_xlfn.XLOOKUP(total_table[[#This Row],[Customer_ID]],Customer_table[Customer_ID],Customer_table[Name],FALSE)</f>
        <v>Jason Mullins</v>
      </c>
      <c r="L351" s="11">
        <f>_xlfn.XLOOKUP(total_table[[#This Row],[Customer_ID]],Customer_table[Customer_ID],Customer_table[Age],FALSE)</f>
        <v>47</v>
      </c>
      <c r="M351" s="8" t="str">
        <f>_xlfn.XLOOKUP(total_table[[#This Row],[Customer_ID]],Customer_table[Customer_ID],Customer_table[Gender],FALSE)</f>
        <v>Female</v>
      </c>
      <c r="N351" s="8" t="str">
        <f>_xlfn.XLOOKUP(total_table[[#This Row],[Customer_ID]],Customer_table[Customer_ID],Customer_table[City],FALSE)</f>
        <v>Brianchester</v>
      </c>
      <c r="O351" s="8" t="str">
        <f>_xlfn.XLOOKUP(total_table[[#This Row],[Customer_ID]],Customer_table[Customer_ID],Customer_table[State],FALSE)</f>
        <v>Delaware</v>
      </c>
      <c r="P351" s="8" t="str">
        <f>_xlfn.XLOOKUP(total_table[[#This Row],[Customer_ID]],Customer_table[Customer_ID],Customer_table[Country],FALSE)</f>
        <v>USA</v>
      </c>
      <c r="Q351" s="8" t="str">
        <f>_xlfn.XLOOKUP(total_table[[#This Row],[Product_ID]],Product_table[Product_ID],Product_table[Product_Name],FALSE)</f>
        <v>Decorative Floor Vase</v>
      </c>
      <c r="R351" s="8" t="str">
        <f>_xlfn.XLOOKUP(total_table[[#This Row],[Product_ID]],Product_table[Product_ID],Product_table[Category],FALSE)</f>
        <v>Home</v>
      </c>
      <c r="S351" s="8" t="str">
        <f>_xlfn.XLOOKUP(total_table[[#This Row],[Product_ID]],Product_table[Product_ID],Product_table[Sub_Category],FALSE)</f>
        <v>Decor</v>
      </c>
      <c r="T351" s="8" t="str">
        <f>_xlfn.XLOOKUP(total_table[[#This Row],[Product_ID]],Product_table[Product_ID],Product_table[Brand],FALSE)</f>
        <v>Khan, Jones and Paul</v>
      </c>
      <c r="U351" s="8">
        <f>_xlfn.XLOOKUP(total_table[[#This Row],[Product_ID]],Product_table[Product_ID],Product_table[Cost],FALSE)</f>
        <v>254.04361702127662</v>
      </c>
      <c r="V351" s="11">
        <f>_xlfn.XLOOKUP(total_table[[#This Row],[Product_ID]],Product_table[Product_ID],Product_table[Stock],FALSE)</f>
        <v>378</v>
      </c>
      <c r="W351" s="8" t="str">
        <f>_xlfn.XLOOKUP(total_table[[#This Row],[Store_ID]],Store_table[Store_ID],Store_table[Store_Name],FALSE)</f>
        <v>Gardner, Humphrey and Contreras</v>
      </c>
      <c r="X351" s="8" t="str">
        <f>_xlfn.XLOOKUP(total_table[[#This Row],[Store_ID]],Store_table[Store_ID],Store_table[Region],FALSE)</f>
        <v>East</v>
      </c>
      <c r="Y351" s="8" t="str">
        <f>_xlfn.XLOOKUP(total_table[[#This Row],[Store_ID]],Store_table[Store_ID],Store_table[City],FALSE)</f>
        <v>Johnsonville</v>
      </c>
      <c r="Z351" s="8" t="str">
        <f>_xlfn.XLOOKUP(total_table[[#This Row],[Store_ID]],Store_table[Store_ID],Store_table[Store_Type],FALSE)</f>
        <v>Flagship</v>
      </c>
    </row>
    <row r="352" spans="1:26" x14ac:dyDescent="0.35">
      <c r="A352" s="2" t="s">
        <v>2154</v>
      </c>
      <c r="B352" s="14">
        <v>45309</v>
      </c>
      <c r="C352" s="2" t="s">
        <v>129</v>
      </c>
      <c r="D352" s="2" t="s">
        <v>1686</v>
      </c>
      <c r="E352" s="2" t="s">
        <v>1788</v>
      </c>
      <c r="F352" s="11">
        <v>2</v>
      </c>
      <c r="G352" s="8">
        <v>827.81</v>
      </c>
      <c r="H352" s="8">
        <v>0.04</v>
      </c>
      <c r="I352" s="2" t="s">
        <v>1804</v>
      </c>
      <c r="J352" s="8">
        <v>1655.58</v>
      </c>
      <c r="K352" s="8" t="str">
        <f>_xlfn.XLOOKUP(total_table[[#This Row],[Customer_ID]],Customer_table[Customer_ID],Customer_table[Name],FALSE)</f>
        <v>Robert Jones Dds</v>
      </c>
      <c r="L352" s="11">
        <f>_xlfn.XLOOKUP(total_table[[#This Row],[Customer_ID]],Customer_table[Customer_ID],Customer_table[Age],FALSE)</f>
        <v>25</v>
      </c>
      <c r="M352" s="8" t="str">
        <f>_xlfn.XLOOKUP(total_table[[#This Row],[Customer_ID]],Customer_table[Customer_ID],Customer_table[Gender],FALSE)</f>
        <v>Male</v>
      </c>
      <c r="N352" s="8" t="str">
        <f>_xlfn.XLOOKUP(total_table[[#This Row],[Customer_ID]],Customer_table[Customer_ID],Customer_table[City],FALSE)</f>
        <v>Tristanton</v>
      </c>
      <c r="O352" s="8" t="str">
        <f>_xlfn.XLOOKUP(total_table[[#This Row],[Customer_ID]],Customer_table[Customer_ID],Customer_table[State],FALSE)</f>
        <v>Oklahoma</v>
      </c>
      <c r="P352" s="8" t="str">
        <f>_xlfn.XLOOKUP(total_table[[#This Row],[Customer_ID]],Customer_table[Customer_ID],Customer_table[Country],FALSE)</f>
        <v>USA</v>
      </c>
      <c r="Q352" s="8" t="str">
        <f>_xlfn.XLOOKUP(total_table[[#This Row],[Product_ID]],Product_table[Product_ID],Product_table[Product_Name],FALSE)</f>
        <v>Wall-Mounted Spice Rack</v>
      </c>
      <c r="R352" s="8" t="str">
        <f>_xlfn.XLOOKUP(total_table[[#This Row],[Product_ID]],Product_table[Product_ID],Product_table[Category],FALSE)</f>
        <v>Home</v>
      </c>
      <c r="S352" s="8" t="str">
        <f>_xlfn.XLOOKUP(total_table[[#This Row],[Product_ID]],Product_table[Product_ID],Product_table[Sub_Category],FALSE)</f>
        <v>Kitchen</v>
      </c>
      <c r="T352" s="8" t="str">
        <f>_xlfn.XLOOKUP(total_table[[#This Row],[Product_ID]],Product_table[Product_ID],Product_table[Brand],FALSE)</f>
        <v>Allison Ltd</v>
      </c>
      <c r="U352" s="8">
        <f>_xlfn.XLOOKUP(total_table[[#This Row],[Product_ID]],Product_table[Product_ID],Product_table[Cost],FALSE)</f>
        <v>143.43</v>
      </c>
      <c r="V352" s="11">
        <f>_xlfn.XLOOKUP(total_table[[#This Row],[Product_ID]],Product_table[Product_ID],Product_table[Stock],FALSE)</f>
        <v>58</v>
      </c>
      <c r="W352" s="8" t="str">
        <f>_xlfn.XLOOKUP(total_table[[#This Row],[Store_ID]],Store_table[Store_ID],Store_table[Store_Name],FALSE)</f>
        <v>Guerrero-Schmitt</v>
      </c>
      <c r="X352" s="8" t="str">
        <f>_xlfn.XLOOKUP(total_table[[#This Row],[Store_ID]],Store_table[Store_ID],Store_table[Region],FALSE)</f>
        <v>East</v>
      </c>
      <c r="Y352" s="8" t="str">
        <f>_xlfn.XLOOKUP(total_table[[#This Row],[Store_ID]],Store_table[Store_ID],Store_table[City],FALSE)</f>
        <v>East Stevechester</v>
      </c>
      <c r="Z352" s="8" t="str">
        <f>_xlfn.XLOOKUP(total_table[[#This Row],[Store_ID]],Store_table[Store_ID],Store_table[Store_Type],FALSE)</f>
        <v>Flagship</v>
      </c>
    </row>
    <row r="353" spans="1:26" x14ac:dyDescent="0.35">
      <c r="A353" s="2" t="s">
        <v>2155</v>
      </c>
      <c r="B353" s="14">
        <v>45621</v>
      </c>
      <c r="C353" s="2" t="s">
        <v>685</v>
      </c>
      <c r="D353" s="2" t="s">
        <v>1550</v>
      </c>
      <c r="E353" s="2" t="s">
        <v>1788</v>
      </c>
      <c r="F353" s="11">
        <v>3</v>
      </c>
      <c r="G353" s="8">
        <v>877.71</v>
      </c>
      <c r="H353" s="8">
        <v>0.12</v>
      </c>
      <c r="I353" s="2" t="s">
        <v>1804</v>
      </c>
      <c r="J353" s="8">
        <v>2633.01</v>
      </c>
      <c r="K353" s="8" t="str">
        <f>_xlfn.XLOOKUP(total_table[[#This Row],[Customer_ID]],Customer_table[Customer_ID],Customer_table[Name],FALSE)</f>
        <v>Eric Todd</v>
      </c>
      <c r="L353" s="11">
        <f>_xlfn.XLOOKUP(total_table[[#This Row],[Customer_ID]],Customer_table[Customer_ID],Customer_table[Age],FALSE)</f>
        <v>61</v>
      </c>
      <c r="M353" s="8" t="str">
        <f>_xlfn.XLOOKUP(total_table[[#This Row],[Customer_ID]],Customer_table[Customer_ID],Customer_table[Gender],FALSE)</f>
        <v>Male</v>
      </c>
      <c r="N353" s="8" t="str">
        <f>_xlfn.XLOOKUP(total_table[[#This Row],[Customer_ID]],Customer_table[Customer_ID],Customer_table[City],FALSE)</f>
        <v>Danielstad</v>
      </c>
      <c r="O353" s="8" t="str">
        <f>_xlfn.XLOOKUP(total_table[[#This Row],[Customer_ID]],Customer_table[Customer_ID],Customer_table[State],FALSE)</f>
        <v>Montana</v>
      </c>
      <c r="P353" s="8" t="str">
        <f>_xlfn.XLOOKUP(total_table[[#This Row],[Customer_ID]],Customer_table[Customer_ID],Customer_table[Country],FALSE)</f>
        <v>USA</v>
      </c>
      <c r="Q353" s="8" t="str">
        <f>_xlfn.XLOOKUP(total_table[[#This Row],[Product_ID]],Product_table[Product_ID],Product_table[Product_Name],FALSE)</f>
        <v>Hair Strengthening Shampoo</v>
      </c>
      <c r="R353" s="8" t="str">
        <f>_xlfn.XLOOKUP(total_table[[#This Row],[Product_ID]],Product_table[Product_ID],Product_table[Category],FALSE)</f>
        <v>Beauty</v>
      </c>
      <c r="S353" s="8" t="str">
        <f>_xlfn.XLOOKUP(total_table[[#This Row],[Product_ID]],Product_table[Product_ID],Product_table[Sub_Category],FALSE)</f>
        <v>Haircare</v>
      </c>
      <c r="T353" s="8" t="str">
        <f>_xlfn.XLOOKUP(total_table[[#This Row],[Product_ID]],Product_table[Product_ID],Product_table[Brand],FALSE)</f>
        <v>Rice LLC</v>
      </c>
      <c r="U353" s="8">
        <f>_xlfn.XLOOKUP(total_table[[#This Row],[Product_ID]],Product_table[Product_ID],Product_table[Cost],FALSE)</f>
        <v>115.82</v>
      </c>
      <c r="V353" s="11">
        <f>_xlfn.XLOOKUP(total_table[[#This Row],[Product_ID]],Product_table[Product_ID],Product_table[Stock],FALSE)</f>
        <v>460</v>
      </c>
      <c r="W353" s="8" t="str">
        <f>_xlfn.XLOOKUP(total_table[[#This Row],[Store_ID]],Store_table[Store_ID],Store_table[Store_Name],FALSE)</f>
        <v>Guerrero-Schmitt</v>
      </c>
      <c r="X353" s="8" t="str">
        <f>_xlfn.XLOOKUP(total_table[[#This Row],[Store_ID]],Store_table[Store_ID],Store_table[Region],FALSE)</f>
        <v>East</v>
      </c>
      <c r="Y353" s="8" t="str">
        <f>_xlfn.XLOOKUP(total_table[[#This Row],[Store_ID]],Store_table[Store_ID],Store_table[City],FALSE)</f>
        <v>East Stevechester</v>
      </c>
      <c r="Z353" s="8" t="str">
        <f>_xlfn.XLOOKUP(total_table[[#This Row],[Store_ID]],Store_table[Store_ID],Store_table[Store_Type],FALSE)</f>
        <v>Flagship</v>
      </c>
    </row>
    <row r="354" spans="1:26" x14ac:dyDescent="0.35">
      <c r="A354" s="2" t="s">
        <v>2156</v>
      </c>
      <c r="B354" s="14">
        <v>45603</v>
      </c>
      <c r="C354" s="2" t="s">
        <v>809</v>
      </c>
      <c r="D354" s="2" t="s">
        <v>1640</v>
      </c>
      <c r="E354" s="2" t="s">
        <v>1764</v>
      </c>
      <c r="F354" s="11">
        <v>4</v>
      </c>
      <c r="G354" s="8">
        <v>488.56</v>
      </c>
      <c r="H354" s="8">
        <v>0.26</v>
      </c>
      <c r="I354" s="2" t="s">
        <v>1807</v>
      </c>
      <c r="J354" s="8">
        <v>1953.98</v>
      </c>
      <c r="K354" s="8" t="str">
        <f>_xlfn.XLOOKUP(total_table[[#This Row],[Customer_ID]],Customer_table[Customer_ID],Customer_table[Name],FALSE)</f>
        <v>Christopher David</v>
      </c>
      <c r="L354" s="11">
        <f>_xlfn.XLOOKUP(total_table[[#This Row],[Customer_ID]],Customer_table[Customer_ID],Customer_table[Age],FALSE)</f>
        <v>42</v>
      </c>
      <c r="M354" s="8" t="str">
        <f>_xlfn.XLOOKUP(total_table[[#This Row],[Customer_ID]],Customer_table[Customer_ID],Customer_table[Gender],FALSE)</f>
        <v>Male</v>
      </c>
      <c r="N354" s="8" t="str">
        <f>_xlfn.XLOOKUP(total_table[[#This Row],[Customer_ID]],Customer_table[Customer_ID],Customer_table[City],FALSE)</f>
        <v>Karenmouth</v>
      </c>
      <c r="O354" s="8" t="str">
        <f>_xlfn.XLOOKUP(total_table[[#This Row],[Customer_ID]],Customer_table[Customer_ID],Customer_table[State],FALSE)</f>
        <v>Massachusetts</v>
      </c>
      <c r="P354" s="8" t="str">
        <f>_xlfn.XLOOKUP(total_table[[#This Row],[Customer_ID]],Customer_table[Customer_ID],Customer_table[Country],FALSE)</f>
        <v>USA</v>
      </c>
      <c r="Q354" s="8" t="str">
        <f>_xlfn.XLOOKUP(total_table[[#This Row],[Product_ID]],Product_table[Product_ID],Product_table[Product_Name],FALSE)</f>
        <v>Foam Roller</v>
      </c>
      <c r="R354" s="8" t="str">
        <f>_xlfn.XLOOKUP(total_table[[#This Row],[Product_ID]],Product_table[Product_ID],Product_table[Category],FALSE)</f>
        <v>Sports</v>
      </c>
      <c r="S354" s="8" t="str">
        <f>_xlfn.XLOOKUP(total_table[[#This Row],[Product_ID]],Product_table[Product_ID],Product_table[Sub_Category],FALSE)</f>
        <v>Fitness</v>
      </c>
      <c r="T354" s="8" t="str">
        <f>_xlfn.XLOOKUP(total_table[[#This Row],[Product_ID]],Product_table[Product_ID],Product_table[Brand],FALSE)</f>
        <v>Atkinson, Camacho and Oliver</v>
      </c>
      <c r="U354" s="8">
        <f>_xlfn.XLOOKUP(total_table[[#This Row],[Product_ID]],Product_table[Product_ID],Product_table[Cost],FALSE)</f>
        <v>30.62</v>
      </c>
      <c r="V354" s="11">
        <f>_xlfn.XLOOKUP(total_table[[#This Row],[Product_ID]],Product_table[Product_ID],Product_table[Stock],FALSE)</f>
        <v>138</v>
      </c>
      <c r="W354" s="8" t="str">
        <f>_xlfn.XLOOKUP(total_table[[#This Row],[Store_ID]],Store_table[Store_ID],Store_table[Store_Name],FALSE)</f>
        <v>Moore, Padilla and Butler</v>
      </c>
      <c r="X354" s="8" t="str">
        <f>_xlfn.XLOOKUP(total_table[[#This Row],[Store_ID]],Store_table[Store_ID],Store_table[Region],FALSE)</f>
        <v>South</v>
      </c>
      <c r="Y354" s="8" t="str">
        <f>_xlfn.XLOOKUP(total_table[[#This Row],[Store_ID]],Store_table[Store_ID],Store_table[City],FALSE)</f>
        <v>East Johnstad</v>
      </c>
      <c r="Z354" s="8" t="str">
        <f>_xlfn.XLOOKUP(total_table[[#This Row],[Store_ID]],Store_table[Store_ID],Store_table[Store_Type],FALSE)</f>
        <v>Flagship</v>
      </c>
    </row>
    <row r="355" spans="1:26" x14ac:dyDescent="0.35">
      <c r="A355" s="2" t="s">
        <v>2157</v>
      </c>
      <c r="B355" s="14">
        <v>45501</v>
      </c>
      <c r="C355" s="2" t="s">
        <v>359</v>
      </c>
      <c r="D355" s="2" t="s">
        <v>1576</v>
      </c>
      <c r="E355" s="2" t="s">
        <v>1772</v>
      </c>
      <c r="F355" s="11">
        <v>4</v>
      </c>
      <c r="G355" s="8">
        <v>175.91</v>
      </c>
      <c r="H355" s="8">
        <v>0.13</v>
      </c>
      <c r="I355" s="2" t="s">
        <v>1804</v>
      </c>
      <c r="J355" s="8">
        <v>703.51</v>
      </c>
      <c r="K355" s="8" t="str">
        <f>_xlfn.XLOOKUP(total_table[[#This Row],[Customer_ID]],Customer_table[Customer_ID],Customer_table[Name],FALSE)</f>
        <v>Christopher Lester</v>
      </c>
      <c r="L355" s="11">
        <f>_xlfn.XLOOKUP(total_table[[#This Row],[Customer_ID]],Customer_table[Customer_ID],Customer_table[Age],FALSE)</f>
        <v>64</v>
      </c>
      <c r="M355" s="8" t="str">
        <f>_xlfn.XLOOKUP(total_table[[#This Row],[Customer_ID]],Customer_table[Customer_ID],Customer_table[Gender],FALSE)</f>
        <v>Male</v>
      </c>
      <c r="N355" s="8" t="str">
        <f>_xlfn.XLOOKUP(total_table[[#This Row],[Customer_ID]],Customer_table[Customer_ID],Customer_table[City],FALSE)</f>
        <v>South Jenniferville</v>
      </c>
      <c r="O355" s="8" t="str">
        <f>_xlfn.XLOOKUP(total_table[[#This Row],[Customer_ID]],Customer_table[Customer_ID],Customer_table[State],FALSE)</f>
        <v>Georgia</v>
      </c>
      <c r="P355" s="8" t="str">
        <f>_xlfn.XLOOKUP(total_table[[#This Row],[Customer_ID]],Customer_table[Customer_ID],Customer_table[Country],FALSE)</f>
        <v>USA</v>
      </c>
      <c r="Q355" s="8" t="str">
        <f>_xlfn.XLOOKUP(total_table[[#This Row],[Product_ID]],Product_table[Product_ID],Product_table[Product_Name],FALSE)</f>
        <v>Women's Scarf Set</v>
      </c>
      <c r="R355" s="8" t="str">
        <f>_xlfn.XLOOKUP(total_table[[#This Row],[Product_ID]],Product_table[Product_ID],Product_table[Category],FALSE)</f>
        <v>Clothing</v>
      </c>
      <c r="S355" s="8" t="str">
        <f>_xlfn.XLOOKUP(total_table[[#This Row],[Product_ID]],Product_table[Product_ID],Product_table[Sub_Category],FALSE)</f>
        <v>Accessories</v>
      </c>
      <c r="T355" s="8" t="str">
        <f>_xlfn.XLOOKUP(total_table[[#This Row],[Product_ID]],Product_table[Product_ID],Product_table[Brand],FALSE)</f>
        <v>Brown and Sons</v>
      </c>
      <c r="U355" s="8">
        <f>_xlfn.XLOOKUP(total_table[[#This Row],[Product_ID]],Product_table[Product_ID],Product_table[Cost],FALSE)</f>
        <v>174.02</v>
      </c>
      <c r="V355" s="11">
        <f>_xlfn.XLOOKUP(total_table[[#This Row],[Product_ID]],Product_table[Product_ID],Product_table[Stock],FALSE)</f>
        <v>268</v>
      </c>
      <c r="W355" s="8" t="str">
        <f>_xlfn.XLOOKUP(total_table[[#This Row],[Store_ID]],Store_table[Store_ID],Store_table[Store_Name],FALSE)</f>
        <v>Thomas, Bridges and Harris</v>
      </c>
      <c r="X355" s="8" t="str">
        <f>_xlfn.XLOOKUP(total_table[[#This Row],[Store_ID]],Store_table[Store_ID],Store_table[Region],FALSE)</f>
        <v>North</v>
      </c>
      <c r="Y355" s="8" t="str">
        <f>_xlfn.XLOOKUP(total_table[[#This Row],[Store_ID]],Store_table[Store_ID],Store_table[City],FALSE)</f>
        <v>Sabrinatown</v>
      </c>
      <c r="Z355" s="8" t="str">
        <f>_xlfn.XLOOKUP(total_table[[#This Row],[Store_ID]],Store_table[Store_ID],Store_table[Store_Type],FALSE)</f>
        <v>Online</v>
      </c>
    </row>
    <row r="356" spans="1:26" x14ac:dyDescent="0.35">
      <c r="A356" s="2" t="s">
        <v>2158</v>
      </c>
      <c r="B356" s="14">
        <v>45398</v>
      </c>
      <c r="C356" s="2" t="s">
        <v>783</v>
      </c>
      <c r="D356" s="2" t="s">
        <v>1700</v>
      </c>
      <c r="E356" s="2" t="s">
        <v>1760</v>
      </c>
      <c r="F356" s="11">
        <v>4</v>
      </c>
      <c r="G356" s="8">
        <v>289.66000000000003</v>
      </c>
      <c r="H356" s="8">
        <v>0.25</v>
      </c>
      <c r="I356" s="2" t="s">
        <v>1807</v>
      </c>
      <c r="J356" s="8">
        <v>1158.3900000000001</v>
      </c>
      <c r="K356" s="8" t="str">
        <f>_xlfn.XLOOKUP(total_table[[#This Row],[Customer_ID]],Customer_table[Customer_ID],Customer_table[Name],FALSE)</f>
        <v>Nicholas Webb</v>
      </c>
      <c r="L356" s="11">
        <f>_xlfn.XLOOKUP(total_table[[#This Row],[Customer_ID]],Customer_table[Customer_ID],Customer_table[Age],FALSE)</f>
        <v>19</v>
      </c>
      <c r="M356" s="8" t="str">
        <f>_xlfn.XLOOKUP(total_table[[#This Row],[Customer_ID]],Customer_table[Customer_ID],Customer_table[Gender],FALSE)</f>
        <v>Male</v>
      </c>
      <c r="N356" s="8" t="str">
        <f>_xlfn.XLOOKUP(total_table[[#This Row],[Customer_ID]],Customer_table[Customer_ID],Customer_table[City],FALSE)</f>
        <v>Lake Timothy</v>
      </c>
      <c r="O356" s="8" t="str">
        <f>_xlfn.XLOOKUP(total_table[[#This Row],[Customer_ID]],Customer_table[Customer_ID],Customer_table[State],FALSE)</f>
        <v>Nevada</v>
      </c>
      <c r="P356" s="8" t="str">
        <f>_xlfn.XLOOKUP(total_table[[#This Row],[Customer_ID]],Customer_table[Customer_ID],Customer_table[Country],FALSE)</f>
        <v>USA</v>
      </c>
      <c r="Q356" s="8" t="str">
        <f>_xlfn.XLOOKUP(total_table[[#This Row],[Product_ID]],Product_table[Product_ID],Product_table[Product_Name],FALSE)</f>
        <v>LED Bedside Lamp</v>
      </c>
      <c r="R356" s="8" t="str">
        <f>_xlfn.XLOOKUP(total_table[[#This Row],[Product_ID]],Product_table[Product_ID],Product_table[Category],FALSE)</f>
        <v>Home</v>
      </c>
      <c r="S356" s="8" t="str">
        <f>_xlfn.XLOOKUP(total_table[[#This Row],[Product_ID]],Product_table[Product_ID],Product_table[Sub_Category],FALSE)</f>
        <v>Lighting</v>
      </c>
      <c r="T356" s="8" t="str">
        <f>_xlfn.XLOOKUP(total_table[[#This Row],[Product_ID]],Product_table[Product_ID],Product_table[Brand],FALSE)</f>
        <v>Aguilar, Horton and Lewis</v>
      </c>
      <c r="U356" s="8">
        <f>_xlfn.XLOOKUP(total_table[[#This Row],[Product_ID]],Product_table[Product_ID],Product_table[Cost],FALSE)</f>
        <v>371.38</v>
      </c>
      <c r="V356" s="11">
        <f>_xlfn.XLOOKUP(total_table[[#This Row],[Product_ID]],Product_table[Product_ID],Product_table[Stock],FALSE)</f>
        <v>220</v>
      </c>
      <c r="W356" s="8" t="str">
        <f>_xlfn.XLOOKUP(total_table[[#This Row],[Store_ID]],Store_table[Store_ID],Store_table[Store_Name],FALSE)</f>
        <v>Bean, Jones and Park</v>
      </c>
      <c r="X356" s="8" t="str">
        <f>_xlfn.XLOOKUP(total_table[[#This Row],[Store_ID]],Store_table[Store_ID],Store_table[Region],FALSE)</f>
        <v>West</v>
      </c>
      <c r="Y356" s="8" t="str">
        <f>_xlfn.XLOOKUP(total_table[[#This Row],[Store_ID]],Store_table[Store_ID],Store_table[City],FALSE)</f>
        <v>Thompsonborough</v>
      </c>
      <c r="Z356" s="8" t="str">
        <f>_xlfn.XLOOKUP(total_table[[#This Row],[Store_ID]],Store_table[Store_ID],Store_table[Store_Type],FALSE)</f>
        <v>Online</v>
      </c>
    </row>
    <row r="357" spans="1:26" x14ac:dyDescent="0.35">
      <c r="A357" s="2" t="s">
        <v>2159</v>
      </c>
      <c r="B357" s="14">
        <v>45304</v>
      </c>
      <c r="C357" s="2" t="s">
        <v>762</v>
      </c>
      <c r="D357" s="2" t="s">
        <v>1556</v>
      </c>
      <c r="E357" s="2" t="s">
        <v>1779</v>
      </c>
      <c r="F357" s="11">
        <v>2</v>
      </c>
      <c r="G357" s="8">
        <v>899.27</v>
      </c>
      <c r="H357" s="8">
        <v>0.17</v>
      </c>
      <c r="I357" s="2" t="s">
        <v>1802</v>
      </c>
      <c r="J357" s="8">
        <v>1798.37</v>
      </c>
      <c r="K357" s="8" t="str">
        <f>_xlfn.XLOOKUP(total_table[[#This Row],[Customer_ID]],Customer_table[Customer_ID],Customer_table[Name],FALSE)</f>
        <v>Mr. William Horton</v>
      </c>
      <c r="L357" s="11">
        <f>_xlfn.XLOOKUP(total_table[[#This Row],[Customer_ID]],Customer_table[Customer_ID],Customer_table[Age],FALSE)</f>
        <v>31</v>
      </c>
      <c r="M357" s="8" t="str">
        <f>_xlfn.XLOOKUP(total_table[[#This Row],[Customer_ID]],Customer_table[Customer_ID],Customer_table[Gender],FALSE)</f>
        <v>Male</v>
      </c>
      <c r="N357" s="8" t="str">
        <f>_xlfn.XLOOKUP(total_table[[#This Row],[Customer_ID]],Customer_table[Customer_ID],Customer_table[City],FALSE)</f>
        <v>Dawsonchester</v>
      </c>
      <c r="O357" s="8" t="str">
        <f>_xlfn.XLOOKUP(total_table[[#This Row],[Customer_ID]],Customer_table[Customer_ID],Customer_table[State],FALSE)</f>
        <v>Virginia</v>
      </c>
      <c r="P357" s="8" t="str">
        <f>_xlfn.XLOOKUP(total_table[[#This Row],[Customer_ID]],Customer_table[Customer_ID],Customer_table[Country],FALSE)</f>
        <v>USA</v>
      </c>
      <c r="Q357" s="8" t="str">
        <f>_xlfn.XLOOKUP(total_table[[#This Row],[Product_ID]],Product_table[Product_ID],Product_table[Product_Name],FALSE)</f>
        <v>4K Home Projector</v>
      </c>
      <c r="R357" s="8" t="str">
        <f>_xlfn.XLOOKUP(total_table[[#This Row],[Product_ID]],Product_table[Product_ID],Product_table[Category],FALSE)</f>
        <v>Electronics</v>
      </c>
      <c r="S357" s="8" t="str">
        <f>_xlfn.XLOOKUP(total_table[[#This Row],[Product_ID]],Product_table[Product_ID],Product_table[Sub_Category],FALSE)</f>
        <v>Appliances</v>
      </c>
      <c r="T357" s="8" t="str">
        <f>_xlfn.XLOOKUP(total_table[[#This Row],[Product_ID]],Product_table[Product_ID],Product_table[Brand],FALSE)</f>
        <v>Thomas LLC</v>
      </c>
      <c r="U357" s="8">
        <f>_xlfn.XLOOKUP(total_table[[#This Row],[Product_ID]],Product_table[Product_ID],Product_table[Cost],FALSE)</f>
        <v>465.34</v>
      </c>
      <c r="V357" s="11">
        <f>_xlfn.XLOOKUP(total_table[[#This Row],[Product_ID]],Product_table[Product_ID],Product_table[Stock],FALSE)</f>
        <v>301</v>
      </c>
      <c r="W357" s="8" t="str">
        <f>_xlfn.XLOOKUP(total_table[[#This Row],[Store_ID]],Store_table[Store_ID],Store_table[Store_Name],FALSE)</f>
        <v>Shelton PLC</v>
      </c>
      <c r="X357" s="8" t="str">
        <f>_xlfn.XLOOKUP(total_table[[#This Row],[Store_ID]],Store_table[Store_ID],Store_table[Region],FALSE)</f>
        <v>North</v>
      </c>
      <c r="Y357" s="8" t="str">
        <f>_xlfn.XLOOKUP(total_table[[#This Row],[Store_ID]],Store_table[Store_ID],Store_table[City],FALSE)</f>
        <v>East Jenniferstad</v>
      </c>
      <c r="Z357" s="8" t="str">
        <f>_xlfn.XLOOKUP(total_table[[#This Row],[Store_ID]],Store_table[Store_ID],Store_table[Store_Type],FALSE)</f>
        <v>Flagship</v>
      </c>
    </row>
    <row r="358" spans="1:26" x14ac:dyDescent="0.35">
      <c r="A358" s="2" t="s">
        <v>2160</v>
      </c>
      <c r="B358" s="14">
        <v>45299</v>
      </c>
      <c r="C358" s="2" t="s">
        <v>233</v>
      </c>
      <c r="D358" s="2" t="s">
        <v>1562</v>
      </c>
      <c r="E358" s="2" t="s">
        <v>1735</v>
      </c>
      <c r="F358" s="11">
        <v>1</v>
      </c>
      <c r="G358" s="8">
        <v>691.38</v>
      </c>
      <c r="H358" s="8">
        <v>0.11</v>
      </c>
      <c r="I358" s="2" t="s">
        <v>1807</v>
      </c>
      <c r="J358" s="8">
        <v>691.27</v>
      </c>
      <c r="K358" s="8" t="str">
        <f>_xlfn.XLOOKUP(total_table[[#This Row],[Customer_ID]],Customer_table[Customer_ID],Customer_table[Name],FALSE)</f>
        <v>Michael Thomas</v>
      </c>
      <c r="L358" s="11">
        <f>_xlfn.XLOOKUP(total_table[[#This Row],[Customer_ID]],Customer_table[Customer_ID],Customer_table[Age],FALSE)</f>
        <v>21</v>
      </c>
      <c r="M358" s="8" t="str">
        <f>_xlfn.XLOOKUP(total_table[[#This Row],[Customer_ID]],Customer_table[Customer_ID],Customer_table[Gender],FALSE)</f>
        <v>Female</v>
      </c>
      <c r="N358" s="8" t="str">
        <f>_xlfn.XLOOKUP(total_table[[#This Row],[Customer_ID]],Customer_table[Customer_ID],Customer_table[City],FALSE)</f>
        <v>Woodmouth</v>
      </c>
      <c r="O358" s="8" t="str">
        <f>_xlfn.XLOOKUP(total_table[[#This Row],[Customer_ID]],Customer_table[Customer_ID],Customer_table[State],FALSE)</f>
        <v>Nevada</v>
      </c>
      <c r="P358" s="8" t="str">
        <f>_xlfn.XLOOKUP(total_table[[#This Row],[Customer_ID]],Customer_table[Customer_ID],Customer_table[Country],FALSE)</f>
        <v>USA</v>
      </c>
      <c r="Q358" s="8" t="str">
        <f>_xlfn.XLOOKUP(total_table[[#This Row],[Product_ID]],Product_table[Product_ID],Product_table[Product_Name],FALSE)</f>
        <v>Women's Denim Jeans</v>
      </c>
      <c r="R358" s="8" t="str">
        <f>_xlfn.XLOOKUP(total_table[[#This Row],[Product_ID]],Product_table[Product_ID],Product_table[Category],FALSE)</f>
        <v>Clothing</v>
      </c>
      <c r="S358" s="8" t="str">
        <f>_xlfn.XLOOKUP(total_table[[#This Row],[Product_ID]],Product_table[Product_ID],Product_table[Sub_Category],FALSE)</f>
        <v>Bottoms</v>
      </c>
      <c r="T358" s="8" t="str">
        <f>_xlfn.XLOOKUP(total_table[[#This Row],[Product_ID]],Product_table[Product_ID],Product_table[Brand],FALSE)</f>
        <v>Guerra-Hendrix</v>
      </c>
      <c r="U358" s="8">
        <f>_xlfn.XLOOKUP(total_table[[#This Row],[Product_ID]],Product_table[Product_ID],Product_table[Cost],FALSE)</f>
        <v>254.04361702127662</v>
      </c>
      <c r="V358" s="11">
        <f>_xlfn.XLOOKUP(total_table[[#This Row],[Product_ID]],Product_table[Product_ID],Product_table[Stock],FALSE)</f>
        <v>343</v>
      </c>
      <c r="W358" s="8" t="str">
        <f>_xlfn.XLOOKUP(total_table[[#This Row],[Store_ID]],Store_table[Store_ID],Store_table[Store_Name],FALSE)</f>
        <v>Martinez, Adkins and Johnson</v>
      </c>
      <c r="X358" s="8" t="str">
        <f>_xlfn.XLOOKUP(total_table[[#This Row],[Store_ID]],Store_table[Store_ID],Store_table[Region],FALSE)</f>
        <v>North</v>
      </c>
      <c r="Y358" s="8" t="str">
        <f>_xlfn.XLOOKUP(total_table[[#This Row],[Store_ID]],Store_table[Store_ID],Store_table[City],FALSE)</f>
        <v>Danielmouth</v>
      </c>
      <c r="Z358" s="8" t="str">
        <f>_xlfn.XLOOKUP(total_table[[#This Row],[Store_ID]],Store_table[Store_ID],Store_table[Store_Type],FALSE)</f>
        <v>Flagship</v>
      </c>
    </row>
    <row r="359" spans="1:26" x14ac:dyDescent="0.35">
      <c r="A359" s="2" t="s">
        <v>2161</v>
      </c>
      <c r="B359" s="14">
        <v>45564</v>
      </c>
      <c r="C359" s="2" t="s">
        <v>540</v>
      </c>
      <c r="D359" s="2" t="s">
        <v>1580</v>
      </c>
      <c r="E359" s="2" t="s">
        <v>1730</v>
      </c>
      <c r="F359" s="11">
        <v>3</v>
      </c>
      <c r="G359" s="8">
        <v>158.72</v>
      </c>
      <c r="H359" s="8">
        <v>0.13</v>
      </c>
      <c r="I359" s="2" t="s">
        <v>1802</v>
      </c>
      <c r="J359" s="8">
        <v>476.03</v>
      </c>
      <c r="K359" s="8" t="str">
        <f>_xlfn.XLOOKUP(total_table[[#This Row],[Customer_ID]],Customer_table[Customer_ID],Customer_table[Name],FALSE)</f>
        <v>Jason Wheeler</v>
      </c>
      <c r="L359" s="11">
        <f>_xlfn.XLOOKUP(total_table[[#This Row],[Customer_ID]],Customer_table[Customer_ID],Customer_table[Age],FALSE)</f>
        <v>47</v>
      </c>
      <c r="M359" s="8" t="str">
        <f>_xlfn.XLOOKUP(total_table[[#This Row],[Customer_ID]],Customer_table[Customer_ID],Customer_table[Gender],FALSE)</f>
        <v>Female</v>
      </c>
      <c r="N359" s="8" t="str">
        <f>_xlfn.XLOOKUP(total_table[[#This Row],[Customer_ID]],Customer_table[Customer_ID],Customer_table[City],FALSE)</f>
        <v>Carolview</v>
      </c>
      <c r="O359" s="8" t="str">
        <f>_xlfn.XLOOKUP(total_table[[#This Row],[Customer_ID]],Customer_table[Customer_ID],Customer_table[State],FALSE)</f>
        <v>Illinois</v>
      </c>
      <c r="P359" s="8" t="str">
        <f>_xlfn.XLOOKUP(total_table[[#This Row],[Customer_ID]],Customer_table[Customer_ID],Customer_table[Country],FALSE)</f>
        <v>USA</v>
      </c>
      <c r="Q359" s="8" t="str">
        <f>_xlfn.XLOOKUP(total_table[[#This Row],[Product_ID]],Product_table[Product_ID],Product_table[Product_Name],FALSE)</f>
        <v>Decorative Floor Vase</v>
      </c>
      <c r="R359" s="8" t="str">
        <f>_xlfn.XLOOKUP(total_table[[#This Row],[Product_ID]],Product_table[Product_ID],Product_table[Category],FALSE)</f>
        <v>Home</v>
      </c>
      <c r="S359" s="8" t="str">
        <f>_xlfn.XLOOKUP(total_table[[#This Row],[Product_ID]],Product_table[Product_ID],Product_table[Sub_Category],FALSE)</f>
        <v>Decor</v>
      </c>
      <c r="T359" s="8" t="str">
        <f>_xlfn.XLOOKUP(total_table[[#This Row],[Product_ID]],Product_table[Product_ID],Product_table[Brand],FALSE)</f>
        <v>Khan, Jones and Paul</v>
      </c>
      <c r="U359" s="8">
        <f>_xlfn.XLOOKUP(total_table[[#This Row],[Product_ID]],Product_table[Product_ID],Product_table[Cost],FALSE)</f>
        <v>254.04361702127662</v>
      </c>
      <c r="V359" s="11">
        <f>_xlfn.XLOOKUP(total_table[[#This Row],[Product_ID]],Product_table[Product_ID],Product_table[Stock],FALSE)</f>
        <v>378</v>
      </c>
      <c r="W359" s="8" t="str">
        <f>_xlfn.XLOOKUP(total_table[[#This Row],[Store_ID]],Store_table[Store_ID],Store_table[Store_Name],FALSE)</f>
        <v>Rivera-Warner</v>
      </c>
      <c r="X359" s="8" t="str">
        <f>_xlfn.XLOOKUP(total_table[[#This Row],[Store_ID]],Store_table[Store_ID],Store_table[Region],FALSE)</f>
        <v>East</v>
      </c>
      <c r="Y359" s="8" t="str">
        <f>_xlfn.XLOOKUP(total_table[[#This Row],[Store_ID]],Store_table[Store_ID],Store_table[City],FALSE)</f>
        <v>Washingtonfurt</v>
      </c>
      <c r="Z359" s="8" t="str">
        <f>_xlfn.XLOOKUP(total_table[[#This Row],[Store_ID]],Store_table[Store_ID],Store_table[Store_Type],FALSE)</f>
        <v>Flagship</v>
      </c>
    </row>
    <row r="360" spans="1:26" x14ac:dyDescent="0.35">
      <c r="A360" s="2" t="s">
        <v>2162</v>
      </c>
      <c r="B360" s="14">
        <v>45413</v>
      </c>
      <c r="C360" s="2" t="s">
        <v>673</v>
      </c>
      <c r="D360" s="2" t="s">
        <v>1646</v>
      </c>
      <c r="E360" s="2" t="s">
        <v>1782</v>
      </c>
      <c r="F360" s="11">
        <v>4</v>
      </c>
      <c r="G360" s="8">
        <v>537.15</v>
      </c>
      <c r="H360" s="8">
        <v>0.06</v>
      </c>
      <c r="I360" s="2" t="s">
        <v>1807</v>
      </c>
      <c r="J360" s="8">
        <v>2148.54</v>
      </c>
      <c r="K360" s="8" t="str">
        <f>_xlfn.XLOOKUP(total_table[[#This Row],[Customer_ID]],Customer_table[Customer_ID],Customer_table[Name],FALSE)</f>
        <v>Antonio Jones</v>
      </c>
      <c r="L360" s="11">
        <f>_xlfn.XLOOKUP(total_table[[#This Row],[Customer_ID]],Customer_table[Customer_ID],Customer_table[Age],FALSE)</f>
        <v>48</v>
      </c>
      <c r="M360" s="8" t="str">
        <f>_xlfn.XLOOKUP(total_table[[#This Row],[Customer_ID]],Customer_table[Customer_ID],Customer_table[Gender],FALSE)</f>
        <v>Male</v>
      </c>
      <c r="N360" s="8" t="str">
        <f>_xlfn.XLOOKUP(total_table[[#This Row],[Customer_ID]],Customer_table[Customer_ID],Customer_table[City],FALSE)</f>
        <v>Matthewborough</v>
      </c>
      <c r="O360" s="8" t="str">
        <f>_xlfn.XLOOKUP(total_table[[#This Row],[Customer_ID]],Customer_table[Customer_ID],Customer_table[State],FALSE)</f>
        <v>Georgia</v>
      </c>
      <c r="P360" s="8" t="str">
        <f>_xlfn.XLOOKUP(total_table[[#This Row],[Customer_ID]],Customer_table[Customer_ID],Customer_table[Country],FALSE)</f>
        <v>USA</v>
      </c>
      <c r="Q360" s="8" t="str">
        <f>_xlfn.XLOOKUP(total_table[[#This Row],[Product_ID]],Product_table[Product_ID],Product_table[Product_Name],FALSE)</f>
        <v>Luxury Perfume Spray</v>
      </c>
      <c r="R360" s="8" t="str">
        <f>_xlfn.XLOOKUP(total_table[[#This Row],[Product_ID]],Product_table[Product_ID],Product_table[Category],FALSE)</f>
        <v>Beauty</v>
      </c>
      <c r="S360" s="8" t="str">
        <f>_xlfn.XLOOKUP(total_table[[#This Row],[Product_ID]],Product_table[Product_ID],Product_table[Sub_Category],FALSE)</f>
        <v>Fragrance</v>
      </c>
      <c r="T360" s="8" t="str">
        <f>_xlfn.XLOOKUP(total_table[[#This Row],[Product_ID]],Product_table[Product_ID],Product_table[Brand],FALSE)</f>
        <v>Gibson, Green and Lopez</v>
      </c>
      <c r="U360" s="8">
        <f>_xlfn.XLOOKUP(total_table[[#This Row],[Product_ID]],Product_table[Product_ID],Product_table[Cost],FALSE)</f>
        <v>482.75</v>
      </c>
      <c r="V360" s="11">
        <f>_xlfn.XLOOKUP(total_table[[#This Row],[Product_ID]],Product_table[Product_ID],Product_table[Stock],FALSE)</f>
        <v>444</v>
      </c>
      <c r="W360" s="8" t="str">
        <f>_xlfn.XLOOKUP(total_table[[#This Row],[Store_ID]],Store_table[Store_ID],Store_table[Store_Name],FALSE)</f>
        <v>Frederick-Wright</v>
      </c>
      <c r="X360" s="8" t="str">
        <f>_xlfn.XLOOKUP(total_table[[#This Row],[Store_ID]],Store_table[Store_ID],Store_table[Region],FALSE)</f>
        <v>West</v>
      </c>
      <c r="Y360" s="8" t="str">
        <f>_xlfn.XLOOKUP(total_table[[#This Row],[Store_ID]],Store_table[Store_ID],Store_table[City],FALSE)</f>
        <v>New Jimmymouth</v>
      </c>
      <c r="Z360" s="8" t="str">
        <f>_xlfn.XLOOKUP(total_table[[#This Row],[Store_ID]],Store_table[Store_ID],Store_table[Store_Type],FALSE)</f>
        <v>Flagship</v>
      </c>
    </row>
    <row r="361" spans="1:26" x14ac:dyDescent="0.35">
      <c r="A361" s="2" t="s">
        <v>2163</v>
      </c>
      <c r="B361" s="14">
        <v>45480</v>
      </c>
      <c r="C361" s="2" t="s">
        <v>1276</v>
      </c>
      <c r="D361" s="2" t="s">
        <v>1608</v>
      </c>
      <c r="E361" s="2" t="s">
        <v>1764</v>
      </c>
      <c r="F361" s="11">
        <v>3</v>
      </c>
      <c r="G361" s="8">
        <v>771.7</v>
      </c>
      <c r="H361" s="8">
        <v>0.05</v>
      </c>
      <c r="I361" s="2" t="s">
        <v>1807</v>
      </c>
      <c r="J361" s="8">
        <v>2315.0500000000002</v>
      </c>
      <c r="K361" s="8" t="str">
        <f>_xlfn.XLOOKUP(total_table[[#This Row],[Customer_ID]],Customer_table[Customer_ID],Customer_table[Name],FALSE)</f>
        <v>Karen King</v>
      </c>
      <c r="L361" s="11">
        <f>_xlfn.XLOOKUP(total_table[[#This Row],[Customer_ID]],Customer_table[Customer_ID],Customer_table[Age],FALSE)</f>
        <v>64</v>
      </c>
      <c r="M361" s="8" t="str">
        <f>_xlfn.XLOOKUP(total_table[[#This Row],[Customer_ID]],Customer_table[Customer_ID],Customer_table[Gender],FALSE)</f>
        <v>Female</v>
      </c>
      <c r="N361" s="8" t="str">
        <f>_xlfn.XLOOKUP(total_table[[#This Row],[Customer_ID]],Customer_table[Customer_ID],Customer_table[City],FALSE)</f>
        <v>Kimburgh</v>
      </c>
      <c r="O361" s="8" t="str">
        <f>_xlfn.XLOOKUP(total_table[[#This Row],[Customer_ID]],Customer_table[Customer_ID],Customer_table[State],FALSE)</f>
        <v>North Carolina</v>
      </c>
      <c r="P361" s="8" t="str">
        <f>_xlfn.XLOOKUP(total_table[[#This Row],[Customer_ID]],Customer_table[Customer_ID],Customer_table[Country],FALSE)</f>
        <v>USA</v>
      </c>
      <c r="Q361" s="8" t="str">
        <f>_xlfn.XLOOKUP(total_table[[#This Row],[Product_ID]],Product_table[Product_ID],Product_table[Product_Name],FALSE)</f>
        <v>Yoga Exercise Mat</v>
      </c>
      <c r="R361" s="8" t="str">
        <f>_xlfn.XLOOKUP(total_table[[#This Row],[Product_ID]],Product_table[Product_ID],Product_table[Category],FALSE)</f>
        <v>Sports</v>
      </c>
      <c r="S361" s="8" t="str">
        <f>_xlfn.XLOOKUP(total_table[[#This Row],[Product_ID]],Product_table[Product_ID],Product_table[Sub_Category],FALSE)</f>
        <v>Fitness</v>
      </c>
      <c r="T361" s="8" t="str">
        <f>_xlfn.XLOOKUP(total_table[[#This Row],[Product_ID]],Product_table[Product_ID],Product_table[Brand],FALSE)</f>
        <v>Carroll, Long and Mendoza</v>
      </c>
      <c r="U361" s="8">
        <f>_xlfn.XLOOKUP(total_table[[#This Row],[Product_ID]],Product_table[Product_ID],Product_table[Cost],FALSE)</f>
        <v>313.26</v>
      </c>
      <c r="V361" s="11">
        <f>_xlfn.XLOOKUP(total_table[[#This Row],[Product_ID]],Product_table[Product_ID],Product_table[Stock],FALSE)</f>
        <v>369</v>
      </c>
      <c r="W361" s="8" t="str">
        <f>_xlfn.XLOOKUP(total_table[[#This Row],[Store_ID]],Store_table[Store_ID],Store_table[Store_Name],FALSE)</f>
        <v>Moore, Padilla and Butler</v>
      </c>
      <c r="X361" s="8" t="str">
        <f>_xlfn.XLOOKUP(total_table[[#This Row],[Store_ID]],Store_table[Store_ID],Store_table[Region],FALSE)</f>
        <v>South</v>
      </c>
      <c r="Y361" s="8" t="str">
        <f>_xlfn.XLOOKUP(total_table[[#This Row],[Store_ID]],Store_table[Store_ID],Store_table[City],FALSE)</f>
        <v>East Johnstad</v>
      </c>
      <c r="Z361" s="8" t="str">
        <f>_xlfn.XLOOKUP(total_table[[#This Row],[Store_ID]],Store_table[Store_ID],Store_table[Store_Type],FALSE)</f>
        <v>Flagship</v>
      </c>
    </row>
    <row r="362" spans="1:26" x14ac:dyDescent="0.35">
      <c r="A362" s="2" t="s">
        <v>2164</v>
      </c>
      <c r="B362" s="14">
        <v>45610</v>
      </c>
      <c r="C362" s="2" t="s">
        <v>371</v>
      </c>
      <c r="D362" s="2" t="s">
        <v>1702</v>
      </c>
      <c r="E362" s="2" t="s">
        <v>1735</v>
      </c>
      <c r="F362" s="11">
        <v>4</v>
      </c>
      <c r="G362" s="8">
        <v>677.25</v>
      </c>
      <c r="H362" s="8">
        <v>0.14000000000000001</v>
      </c>
      <c r="I362" s="2" t="s">
        <v>1804</v>
      </c>
      <c r="J362" s="8">
        <v>2708.86</v>
      </c>
      <c r="K362" s="8" t="str">
        <f>_xlfn.XLOOKUP(total_table[[#This Row],[Customer_ID]],Customer_table[Customer_ID],Customer_table[Name],FALSE)</f>
        <v>Travis Holland</v>
      </c>
      <c r="L362" s="11">
        <f>_xlfn.XLOOKUP(total_table[[#This Row],[Customer_ID]],Customer_table[Customer_ID],Customer_table[Age],FALSE)</f>
        <v>38</v>
      </c>
      <c r="M362" s="8" t="str">
        <f>_xlfn.XLOOKUP(total_table[[#This Row],[Customer_ID]],Customer_table[Customer_ID],Customer_table[Gender],FALSE)</f>
        <v>Male</v>
      </c>
      <c r="N362" s="8" t="str">
        <f>_xlfn.XLOOKUP(total_table[[#This Row],[Customer_ID]],Customer_table[Customer_ID],Customer_table[City],FALSE)</f>
        <v>Webstermouth</v>
      </c>
      <c r="O362" s="8" t="str">
        <f>_xlfn.XLOOKUP(total_table[[#This Row],[Customer_ID]],Customer_table[Customer_ID],Customer_table[State],FALSE)</f>
        <v>New Hampshire</v>
      </c>
      <c r="P362" s="8" t="str">
        <f>_xlfn.XLOOKUP(total_table[[#This Row],[Customer_ID]],Customer_table[Customer_ID],Customer_table[Country],FALSE)</f>
        <v>USA</v>
      </c>
      <c r="Q362" s="8" t="str">
        <f>_xlfn.XLOOKUP(total_table[[#This Row],[Product_ID]],Product_table[Product_ID],Product_table[Product_Name],FALSE)</f>
        <v>Sports Wrist Sweatbands</v>
      </c>
      <c r="R362" s="8" t="str">
        <f>_xlfn.XLOOKUP(total_table[[#This Row],[Product_ID]],Product_table[Product_ID],Product_table[Category],FALSE)</f>
        <v>Sports</v>
      </c>
      <c r="S362" s="8" t="str">
        <f>_xlfn.XLOOKUP(total_table[[#This Row],[Product_ID]],Product_table[Product_ID],Product_table[Sub_Category],FALSE)</f>
        <v>Accessories</v>
      </c>
      <c r="T362" s="8" t="str">
        <f>_xlfn.XLOOKUP(total_table[[#This Row],[Product_ID]],Product_table[Product_ID],Product_table[Brand],FALSE)</f>
        <v>Olsen-Daniels</v>
      </c>
      <c r="U362" s="8">
        <f>_xlfn.XLOOKUP(total_table[[#This Row],[Product_ID]],Product_table[Product_ID],Product_table[Cost],FALSE)</f>
        <v>131.24</v>
      </c>
      <c r="V362" s="11">
        <f>_xlfn.XLOOKUP(total_table[[#This Row],[Product_ID]],Product_table[Product_ID],Product_table[Stock],FALSE)</f>
        <v>232</v>
      </c>
      <c r="W362" s="8" t="str">
        <f>_xlfn.XLOOKUP(total_table[[#This Row],[Store_ID]],Store_table[Store_ID],Store_table[Store_Name],FALSE)</f>
        <v>Martinez, Adkins and Johnson</v>
      </c>
      <c r="X362" s="8" t="str">
        <f>_xlfn.XLOOKUP(total_table[[#This Row],[Store_ID]],Store_table[Store_ID],Store_table[Region],FALSE)</f>
        <v>North</v>
      </c>
      <c r="Y362" s="8" t="str">
        <f>_xlfn.XLOOKUP(total_table[[#This Row],[Store_ID]],Store_table[Store_ID],Store_table[City],FALSE)</f>
        <v>Danielmouth</v>
      </c>
      <c r="Z362" s="8" t="str">
        <f>_xlfn.XLOOKUP(total_table[[#This Row],[Store_ID]],Store_table[Store_ID],Store_table[Store_Type],FALSE)</f>
        <v>Flagship</v>
      </c>
    </row>
    <row r="363" spans="1:26" x14ac:dyDescent="0.35">
      <c r="A363" s="2" t="s">
        <v>2165</v>
      </c>
      <c r="B363" s="14">
        <v>45763</v>
      </c>
      <c r="C363" s="2" t="s">
        <v>353</v>
      </c>
      <c r="D363" s="2" t="s">
        <v>1722</v>
      </c>
      <c r="E363" s="2" t="s">
        <v>1770</v>
      </c>
      <c r="F363" s="11">
        <v>1</v>
      </c>
      <c r="G363" s="8">
        <v>645.48</v>
      </c>
      <c r="H363" s="8">
        <v>0.26</v>
      </c>
      <c r="I363" s="2" t="s">
        <v>1807</v>
      </c>
      <c r="J363" s="8">
        <v>645.22</v>
      </c>
      <c r="K363" s="8" t="str">
        <f>_xlfn.XLOOKUP(total_table[[#This Row],[Customer_ID]],Customer_table[Customer_ID],Customer_table[Name],FALSE)</f>
        <v>Sarah Schneider</v>
      </c>
      <c r="L363" s="11">
        <f>_xlfn.XLOOKUP(total_table[[#This Row],[Customer_ID]],Customer_table[Customer_ID],Customer_table[Age],FALSE)</f>
        <v>34</v>
      </c>
      <c r="M363" s="8" t="str">
        <f>_xlfn.XLOOKUP(total_table[[#This Row],[Customer_ID]],Customer_table[Customer_ID],Customer_table[Gender],FALSE)</f>
        <v>Female</v>
      </c>
      <c r="N363" s="8" t="str">
        <f>_xlfn.XLOOKUP(total_table[[#This Row],[Customer_ID]],Customer_table[Customer_ID],Customer_table[City],FALSE)</f>
        <v>Port Joshuachester</v>
      </c>
      <c r="O363" s="8" t="str">
        <f>_xlfn.XLOOKUP(total_table[[#This Row],[Customer_ID]],Customer_table[Customer_ID],Customer_table[State],FALSE)</f>
        <v>Pennsylvania</v>
      </c>
      <c r="P363" s="8" t="str">
        <f>_xlfn.XLOOKUP(total_table[[#This Row],[Customer_ID]],Customer_table[Customer_ID],Customer_table[Country],FALSE)</f>
        <v>USA</v>
      </c>
      <c r="Q363" s="8" t="str">
        <f>_xlfn.XLOOKUP(total_table[[#This Row],[Product_ID]],Product_table[Product_ID],Product_table[Product_Name],FALSE)</f>
        <v>Portable Bluetooth Speaker</v>
      </c>
      <c r="R363" s="8" t="str">
        <f>_xlfn.XLOOKUP(total_table[[#This Row],[Product_ID]],Product_table[Product_ID],Product_table[Category],FALSE)</f>
        <v>Electronics</v>
      </c>
      <c r="S363" s="8" t="str">
        <f>_xlfn.XLOOKUP(total_table[[#This Row],[Product_ID]],Product_table[Product_ID],Product_table[Sub_Category],FALSE)</f>
        <v>Audio</v>
      </c>
      <c r="T363" s="8" t="str">
        <f>_xlfn.XLOOKUP(total_table[[#This Row],[Product_ID]],Product_table[Product_ID],Product_table[Brand],FALSE)</f>
        <v>Flores-King</v>
      </c>
      <c r="U363" s="8">
        <f>_xlfn.XLOOKUP(total_table[[#This Row],[Product_ID]],Product_table[Product_ID],Product_table[Cost],FALSE)</f>
        <v>431.67</v>
      </c>
      <c r="V363" s="11">
        <f>_xlfn.XLOOKUP(total_table[[#This Row],[Product_ID]],Product_table[Product_ID],Product_table[Stock],FALSE)</f>
        <v>73</v>
      </c>
      <c r="W363" s="8" t="str">
        <f>_xlfn.XLOOKUP(total_table[[#This Row],[Store_ID]],Store_table[Store_ID],Store_table[Store_Name],FALSE)</f>
        <v>Aguirre-Keller</v>
      </c>
      <c r="X363" s="8" t="str">
        <f>_xlfn.XLOOKUP(total_table[[#This Row],[Store_ID]],Store_table[Store_ID],Store_table[Region],FALSE)</f>
        <v>South</v>
      </c>
      <c r="Y363" s="8" t="str">
        <f>_xlfn.XLOOKUP(total_table[[#This Row],[Store_ID]],Store_table[Store_ID],Store_table[City],FALSE)</f>
        <v>Lake Michael</v>
      </c>
      <c r="Z363" s="8" t="str">
        <f>_xlfn.XLOOKUP(total_table[[#This Row],[Store_ID]],Store_table[Store_ID],Store_table[Store_Type],FALSE)</f>
        <v>Online</v>
      </c>
    </row>
    <row r="364" spans="1:26" x14ac:dyDescent="0.35">
      <c r="A364" s="2" t="s">
        <v>2166</v>
      </c>
      <c r="B364" s="14">
        <v>45856</v>
      </c>
      <c r="C364" s="2" t="s">
        <v>1110</v>
      </c>
      <c r="D364" s="2" t="s">
        <v>1672</v>
      </c>
      <c r="E364" s="2" t="s">
        <v>1739</v>
      </c>
      <c r="F364" s="11">
        <v>2</v>
      </c>
      <c r="G364" s="8">
        <v>934</v>
      </c>
      <c r="H364" s="8">
        <v>0.3</v>
      </c>
      <c r="I364" s="2" t="s">
        <v>1807</v>
      </c>
      <c r="J364" s="8">
        <v>1867.7</v>
      </c>
      <c r="K364" s="8" t="str">
        <f>_xlfn.XLOOKUP(total_table[[#This Row],[Customer_ID]],Customer_table[Customer_ID],Customer_table[Name],FALSE)</f>
        <v>Denise Tate</v>
      </c>
      <c r="L364" s="11">
        <f>_xlfn.XLOOKUP(total_table[[#This Row],[Customer_ID]],Customer_table[Customer_ID],Customer_table[Age],FALSE)</f>
        <v>34</v>
      </c>
      <c r="M364" s="8" t="str">
        <f>_xlfn.XLOOKUP(total_table[[#This Row],[Customer_ID]],Customer_table[Customer_ID],Customer_table[Gender],FALSE)</f>
        <v>Male</v>
      </c>
      <c r="N364" s="8" t="str">
        <f>_xlfn.XLOOKUP(total_table[[#This Row],[Customer_ID]],Customer_table[Customer_ID],Customer_table[City],FALSE)</f>
        <v>Andersonside</v>
      </c>
      <c r="O364" s="8" t="str">
        <f>_xlfn.XLOOKUP(total_table[[#This Row],[Customer_ID]],Customer_table[Customer_ID],Customer_table[State],FALSE)</f>
        <v>Arkansas</v>
      </c>
      <c r="P364" s="8" t="str">
        <f>_xlfn.XLOOKUP(total_table[[#This Row],[Customer_ID]],Customer_table[Customer_ID],Customer_table[Country],FALSE)</f>
        <v>USA</v>
      </c>
      <c r="Q364" s="8" t="str">
        <f>_xlfn.XLOOKUP(total_table[[#This Row],[Product_ID]],Product_table[Product_ID],Product_table[Product_Name],FALSE)</f>
        <v>Shin Guards – Adult</v>
      </c>
      <c r="R364" s="8" t="str">
        <f>_xlfn.XLOOKUP(total_table[[#This Row],[Product_ID]],Product_table[Product_ID],Product_table[Category],FALSE)</f>
        <v>Sports</v>
      </c>
      <c r="S364" s="8" t="str">
        <f>_xlfn.XLOOKUP(total_table[[#This Row],[Product_ID]],Product_table[Product_ID],Product_table[Sub_Category],FALSE)</f>
        <v>Team Sports</v>
      </c>
      <c r="T364" s="8" t="str">
        <f>_xlfn.XLOOKUP(total_table[[#This Row],[Product_ID]],Product_table[Product_ID],Product_table[Brand],FALSE)</f>
        <v>French Ltd</v>
      </c>
      <c r="U364" s="8">
        <f>_xlfn.XLOOKUP(total_table[[#This Row],[Product_ID]],Product_table[Product_ID],Product_table[Cost],FALSE)</f>
        <v>107.06</v>
      </c>
      <c r="V364" s="11">
        <f>_xlfn.XLOOKUP(total_table[[#This Row],[Product_ID]],Product_table[Product_ID],Product_table[Stock],FALSE)</f>
        <v>359</v>
      </c>
      <c r="W364" s="8" t="str">
        <f>_xlfn.XLOOKUP(total_table[[#This Row],[Store_ID]],Store_table[Store_ID],Store_table[Store_Name],FALSE)</f>
        <v>Black-Horn</v>
      </c>
      <c r="X364" s="8" t="str">
        <f>_xlfn.XLOOKUP(total_table[[#This Row],[Store_ID]],Store_table[Store_ID],Store_table[Region],FALSE)</f>
        <v>South</v>
      </c>
      <c r="Y364" s="8" t="str">
        <f>_xlfn.XLOOKUP(total_table[[#This Row],[Store_ID]],Store_table[Store_ID],Store_table[City],FALSE)</f>
        <v>North Nancyview</v>
      </c>
      <c r="Z364" s="8" t="str">
        <f>_xlfn.XLOOKUP(total_table[[#This Row],[Store_ID]],Store_table[Store_ID],Store_table[Store_Type],FALSE)</f>
        <v>Outlet</v>
      </c>
    </row>
    <row r="365" spans="1:26" x14ac:dyDescent="0.35">
      <c r="A365" s="2" t="s">
        <v>2167</v>
      </c>
      <c r="B365" s="14">
        <v>45712</v>
      </c>
      <c r="C365" s="2" t="s">
        <v>1034</v>
      </c>
      <c r="D365" s="2" t="s">
        <v>1618</v>
      </c>
      <c r="E365" s="2" t="s">
        <v>1739</v>
      </c>
      <c r="F365" s="11">
        <v>1</v>
      </c>
      <c r="G365" s="8">
        <v>669.53</v>
      </c>
      <c r="H365" s="8">
        <v>0.2</v>
      </c>
      <c r="I365" s="2" t="s">
        <v>1802</v>
      </c>
      <c r="J365" s="8">
        <v>669.32999999999993</v>
      </c>
      <c r="K365" s="8" t="str">
        <f>_xlfn.XLOOKUP(total_table[[#This Row],[Customer_ID]],Customer_table[Customer_ID],Customer_table[Name],FALSE)</f>
        <v>Mr. Christopher Sims</v>
      </c>
      <c r="L365" s="11">
        <f>_xlfn.XLOOKUP(total_table[[#This Row],[Customer_ID]],Customer_table[Customer_ID],Customer_table[Age],FALSE)</f>
        <v>50</v>
      </c>
      <c r="M365" s="8" t="str">
        <f>_xlfn.XLOOKUP(total_table[[#This Row],[Customer_ID]],Customer_table[Customer_ID],Customer_table[Gender],FALSE)</f>
        <v>Female</v>
      </c>
      <c r="N365" s="8" t="str">
        <f>_xlfn.XLOOKUP(total_table[[#This Row],[Customer_ID]],Customer_table[Customer_ID],Customer_table[City],FALSE)</f>
        <v>Donaldsontown</v>
      </c>
      <c r="O365" s="8" t="str">
        <f>_xlfn.XLOOKUP(total_table[[#This Row],[Customer_ID]],Customer_table[Customer_ID],Customer_table[State],FALSE)</f>
        <v>Connecticut</v>
      </c>
      <c r="P365" s="8" t="str">
        <f>_xlfn.XLOOKUP(total_table[[#This Row],[Customer_ID]],Customer_table[Customer_ID],Customer_table[Country],FALSE)</f>
        <v>USA</v>
      </c>
      <c r="Q365" s="8" t="str">
        <f>_xlfn.XLOOKUP(total_table[[#This Row],[Product_ID]],Product_table[Product_ID],Product_table[Product_Name],FALSE)</f>
        <v>Men's Winter Jacket</v>
      </c>
      <c r="R365" s="8" t="str">
        <f>_xlfn.XLOOKUP(total_table[[#This Row],[Product_ID]],Product_table[Product_ID],Product_table[Category],FALSE)</f>
        <v>Clothing</v>
      </c>
      <c r="S365" s="8" t="str">
        <f>_xlfn.XLOOKUP(total_table[[#This Row],[Product_ID]],Product_table[Product_ID],Product_table[Sub_Category],FALSE)</f>
        <v>Outerwear</v>
      </c>
      <c r="T365" s="8" t="str">
        <f>_xlfn.XLOOKUP(total_table[[#This Row],[Product_ID]],Product_table[Product_ID],Product_table[Brand],FALSE)</f>
        <v>Kelly, Smith and Perez</v>
      </c>
      <c r="U365" s="8">
        <f>_xlfn.XLOOKUP(total_table[[#This Row],[Product_ID]],Product_table[Product_ID],Product_table[Cost],FALSE)</f>
        <v>167.34</v>
      </c>
      <c r="V365" s="11">
        <f>_xlfn.XLOOKUP(total_table[[#This Row],[Product_ID]],Product_table[Product_ID],Product_table[Stock],FALSE)</f>
        <v>296</v>
      </c>
      <c r="W365" s="8" t="str">
        <f>_xlfn.XLOOKUP(total_table[[#This Row],[Store_ID]],Store_table[Store_ID],Store_table[Store_Name],FALSE)</f>
        <v>Black-Horn</v>
      </c>
      <c r="X365" s="8" t="str">
        <f>_xlfn.XLOOKUP(total_table[[#This Row],[Store_ID]],Store_table[Store_ID],Store_table[Region],FALSE)</f>
        <v>South</v>
      </c>
      <c r="Y365" s="8" t="str">
        <f>_xlfn.XLOOKUP(total_table[[#This Row],[Store_ID]],Store_table[Store_ID],Store_table[City],FALSE)</f>
        <v>North Nancyview</v>
      </c>
      <c r="Z365" s="8" t="str">
        <f>_xlfn.XLOOKUP(total_table[[#This Row],[Store_ID]],Store_table[Store_ID],Store_table[Store_Type],FALSE)</f>
        <v>Outlet</v>
      </c>
    </row>
    <row r="366" spans="1:26" x14ac:dyDescent="0.35">
      <c r="A366" s="2" t="s">
        <v>2168</v>
      </c>
      <c r="B366" s="14">
        <v>45723</v>
      </c>
      <c r="C366" s="2" t="s">
        <v>691</v>
      </c>
      <c r="D366" s="2" t="s">
        <v>1596</v>
      </c>
      <c r="E366" s="2" t="s">
        <v>1788</v>
      </c>
      <c r="F366" s="11">
        <v>1</v>
      </c>
      <c r="G366" s="8">
        <v>213.69</v>
      </c>
      <c r="H366" s="8">
        <v>0.28000000000000003</v>
      </c>
      <c r="I366" s="2" t="s">
        <v>1807</v>
      </c>
      <c r="J366" s="8">
        <v>213.41</v>
      </c>
      <c r="K366" s="8" t="str">
        <f>_xlfn.XLOOKUP(total_table[[#This Row],[Customer_ID]],Customer_table[Customer_ID],Customer_table[Name],FALSE)</f>
        <v>Kathryn Garcia</v>
      </c>
      <c r="L366" s="11">
        <f>_xlfn.XLOOKUP(total_table[[#This Row],[Customer_ID]],Customer_table[Customer_ID],Customer_table[Age],FALSE)</f>
        <v>44</v>
      </c>
      <c r="M366" s="8" t="str">
        <f>_xlfn.XLOOKUP(total_table[[#This Row],[Customer_ID]],Customer_table[Customer_ID],Customer_table[Gender],FALSE)</f>
        <v>Male</v>
      </c>
      <c r="N366" s="8" t="str">
        <f>_xlfn.XLOOKUP(total_table[[#This Row],[Customer_ID]],Customer_table[Customer_ID],Customer_table[City],FALSE)</f>
        <v>Morrismouth</v>
      </c>
      <c r="O366" s="8" t="str">
        <f>_xlfn.XLOOKUP(total_table[[#This Row],[Customer_ID]],Customer_table[Customer_ID],Customer_table[State],FALSE)</f>
        <v>California</v>
      </c>
      <c r="P366" s="8" t="str">
        <f>_xlfn.XLOOKUP(total_table[[#This Row],[Customer_ID]],Customer_table[Customer_ID],Customer_table[Country],FALSE)</f>
        <v>USA</v>
      </c>
      <c r="Q366" s="8" t="str">
        <f>_xlfn.XLOOKUP(total_table[[#This Row],[Product_ID]],Product_table[Product_ID],Product_table[Product_Name],FALSE)</f>
        <v>Bedroom Table Lamp</v>
      </c>
      <c r="R366" s="8" t="str">
        <f>_xlfn.XLOOKUP(total_table[[#This Row],[Product_ID]],Product_table[Product_ID],Product_table[Category],FALSE)</f>
        <v>Home</v>
      </c>
      <c r="S366" s="8" t="str">
        <f>_xlfn.XLOOKUP(total_table[[#This Row],[Product_ID]],Product_table[Product_ID],Product_table[Sub_Category],FALSE)</f>
        <v>Lighting</v>
      </c>
      <c r="T366" s="8" t="str">
        <f>_xlfn.XLOOKUP(total_table[[#This Row],[Product_ID]],Product_table[Product_ID],Product_table[Brand],FALSE)</f>
        <v>Jones LLC</v>
      </c>
      <c r="U366" s="8">
        <f>_xlfn.XLOOKUP(total_table[[#This Row],[Product_ID]],Product_table[Product_ID],Product_table[Cost],FALSE)</f>
        <v>382.22</v>
      </c>
      <c r="V366" s="11">
        <f>_xlfn.XLOOKUP(total_table[[#This Row],[Product_ID]],Product_table[Product_ID],Product_table[Stock],FALSE)</f>
        <v>329</v>
      </c>
      <c r="W366" s="8" t="str">
        <f>_xlfn.XLOOKUP(total_table[[#This Row],[Store_ID]],Store_table[Store_ID],Store_table[Store_Name],FALSE)</f>
        <v>Guerrero-Schmitt</v>
      </c>
      <c r="X366" s="8" t="str">
        <f>_xlfn.XLOOKUP(total_table[[#This Row],[Store_ID]],Store_table[Store_ID],Store_table[Region],FALSE)</f>
        <v>East</v>
      </c>
      <c r="Y366" s="8" t="str">
        <f>_xlfn.XLOOKUP(total_table[[#This Row],[Store_ID]],Store_table[Store_ID],Store_table[City],FALSE)</f>
        <v>East Stevechester</v>
      </c>
      <c r="Z366" s="8" t="str">
        <f>_xlfn.XLOOKUP(total_table[[#This Row],[Store_ID]],Store_table[Store_ID],Store_table[Store_Type],FALSE)</f>
        <v>Flagship</v>
      </c>
    </row>
    <row r="367" spans="1:26" x14ac:dyDescent="0.35">
      <c r="A367" s="2" t="s">
        <v>2169</v>
      </c>
      <c r="B367" s="14">
        <v>45706</v>
      </c>
      <c r="C367" s="2" t="s">
        <v>273</v>
      </c>
      <c r="D367" s="2" t="s">
        <v>1568</v>
      </c>
      <c r="E367" s="2" t="s">
        <v>1791</v>
      </c>
      <c r="F367" s="11">
        <v>2</v>
      </c>
      <c r="G367" s="8">
        <v>99.1</v>
      </c>
      <c r="H367" s="8">
        <v>0.2</v>
      </c>
      <c r="I367" s="2" t="s">
        <v>1804</v>
      </c>
      <c r="J367" s="8">
        <v>198</v>
      </c>
      <c r="K367" s="8" t="str">
        <f>_xlfn.XLOOKUP(total_table[[#This Row],[Customer_ID]],Customer_table[Customer_ID],Customer_table[Name],FALSE)</f>
        <v>Katherine Young</v>
      </c>
      <c r="L367" s="11">
        <f>_xlfn.XLOOKUP(total_table[[#This Row],[Customer_ID]],Customer_table[Customer_ID],Customer_table[Age],FALSE)</f>
        <v>29</v>
      </c>
      <c r="M367" s="8" t="str">
        <f>_xlfn.XLOOKUP(total_table[[#This Row],[Customer_ID]],Customer_table[Customer_ID],Customer_table[Gender],FALSE)</f>
        <v>Male</v>
      </c>
      <c r="N367" s="8" t="str">
        <f>_xlfn.XLOOKUP(total_table[[#This Row],[Customer_ID]],Customer_table[Customer_ID],Customer_table[City],FALSE)</f>
        <v>North Valeriemouth</v>
      </c>
      <c r="O367" s="8" t="str">
        <f>_xlfn.XLOOKUP(total_table[[#This Row],[Customer_ID]],Customer_table[Customer_ID],Customer_table[State],FALSE)</f>
        <v>Vermont</v>
      </c>
      <c r="P367" s="8" t="str">
        <f>_xlfn.XLOOKUP(total_table[[#This Row],[Customer_ID]],Customer_table[Customer_ID],Customer_table[Country],FALSE)</f>
        <v>USA</v>
      </c>
      <c r="Q367" s="8" t="str">
        <f>_xlfn.XLOOKUP(total_table[[#This Row],[Product_ID]],Product_table[Product_ID],Product_table[Product_Name],FALSE)</f>
        <v>Multi-Purpose Storage Box</v>
      </c>
      <c r="R367" s="8" t="str">
        <f>_xlfn.XLOOKUP(total_table[[#This Row],[Product_ID]],Product_table[Product_ID],Product_table[Category],FALSE)</f>
        <v>Home</v>
      </c>
      <c r="S367" s="8" t="str">
        <f>_xlfn.XLOOKUP(total_table[[#This Row],[Product_ID]],Product_table[Product_ID],Product_table[Sub_Category],FALSE)</f>
        <v>Storage</v>
      </c>
      <c r="T367" s="8" t="str">
        <f>_xlfn.XLOOKUP(total_table[[#This Row],[Product_ID]],Product_table[Product_ID],Product_table[Brand],FALSE)</f>
        <v>Gardner-Montes</v>
      </c>
      <c r="U367" s="8">
        <f>_xlfn.XLOOKUP(total_table[[#This Row],[Product_ID]],Product_table[Product_ID],Product_table[Cost],FALSE)</f>
        <v>123.46</v>
      </c>
      <c r="V367" s="11">
        <f>_xlfn.XLOOKUP(total_table[[#This Row],[Product_ID]],Product_table[Product_ID],Product_table[Stock],FALSE)</f>
        <v>76</v>
      </c>
      <c r="W367" s="8" t="str">
        <f>_xlfn.XLOOKUP(total_table[[#This Row],[Store_ID]],Store_table[Store_ID],Store_table[Store_Name],FALSE)</f>
        <v>Mann-Austin</v>
      </c>
      <c r="X367" s="8" t="str">
        <f>_xlfn.XLOOKUP(total_table[[#This Row],[Store_ID]],Store_table[Store_ID],Store_table[Region],FALSE)</f>
        <v>East</v>
      </c>
      <c r="Y367" s="8" t="str">
        <f>_xlfn.XLOOKUP(total_table[[#This Row],[Store_ID]],Store_table[Store_ID],Store_table[City],FALSE)</f>
        <v>Vasquezborough</v>
      </c>
      <c r="Z367" s="8" t="str">
        <f>_xlfn.XLOOKUP(total_table[[#This Row],[Store_ID]],Store_table[Store_ID],Store_table[Store_Type],FALSE)</f>
        <v>Online</v>
      </c>
    </row>
    <row r="368" spans="1:26" x14ac:dyDescent="0.35">
      <c r="A368" s="2" t="s">
        <v>2170</v>
      </c>
      <c r="B368" s="14">
        <v>45469</v>
      </c>
      <c r="C368" s="2" t="s">
        <v>1139</v>
      </c>
      <c r="D368" s="2" t="s">
        <v>1600</v>
      </c>
      <c r="E368" s="2" t="s">
        <v>1782</v>
      </c>
      <c r="F368" s="11">
        <v>1</v>
      </c>
      <c r="G368" s="8">
        <v>628.98</v>
      </c>
      <c r="H368" s="8">
        <v>0.03</v>
      </c>
      <c r="I368" s="2" t="s">
        <v>1807</v>
      </c>
      <c r="J368" s="8">
        <v>628.95000000000005</v>
      </c>
      <c r="K368" s="8" t="str">
        <f>_xlfn.XLOOKUP(total_table[[#This Row],[Customer_ID]],Customer_table[Customer_ID],Customer_table[Name],FALSE)</f>
        <v>James Holloway Jr.</v>
      </c>
      <c r="L368" s="11">
        <f>_xlfn.XLOOKUP(total_table[[#This Row],[Customer_ID]],Customer_table[Customer_ID],Customer_table[Age],FALSE)</f>
        <v>45</v>
      </c>
      <c r="M368" s="8" t="str">
        <f>_xlfn.XLOOKUP(total_table[[#This Row],[Customer_ID]],Customer_table[Customer_ID],Customer_table[Gender],FALSE)</f>
        <v>Male</v>
      </c>
      <c r="N368" s="8" t="str">
        <f>_xlfn.XLOOKUP(total_table[[#This Row],[Customer_ID]],Customer_table[Customer_ID],Customer_table[City],FALSE)</f>
        <v>Millston</v>
      </c>
      <c r="O368" s="8" t="str">
        <f>_xlfn.XLOOKUP(total_table[[#This Row],[Customer_ID]],Customer_table[Customer_ID],Customer_table[State],FALSE)</f>
        <v>Indiana</v>
      </c>
      <c r="P368" s="8" t="str">
        <f>_xlfn.XLOOKUP(total_table[[#This Row],[Customer_ID]],Customer_table[Customer_ID],Customer_table[Country],FALSE)</f>
        <v>USA</v>
      </c>
      <c r="Q368" s="8" t="str">
        <f>_xlfn.XLOOKUP(total_table[[#This Row],[Product_ID]],Product_table[Product_ID],Product_table[Product_Name],FALSE)</f>
        <v>Men's Casual Sneakers</v>
      </c>
      <c r="R368" s="8" t="str">
        <f>_xlfn.XLOOKUP(total_table[[#This Row],[Product_ID]],Product_table[Product_ID],Product_table[Category],FALSE)</f>
        <v>Clothing</v>
      </c>
      <c r="S368" s="8" t="str">
        <f>_xlfn.XLOOKUP(total_table[[#This Row],[Product_ID]],Product_table[Product_ID],Product_table[Sub_Category],FALSE)</f>
        <v>Footwear</v>
      </c>
      <c r="T368" s="8" t="str">
        <f>_xlfn.XLOOKUP(total_table[[#This Row],[Product_ID]],Product_table[Product_ID],Product_table[Brand],FALSE)</f>
        <v>Hogan-Lee</v>
      </c>
      <c r="U368" s="8">
        <f>_xlfn.XLOOKUP(total_table[[#This Row],[Product_ID]],Product_table[Product_ID],Product_table[Cost],FALSE)</f>
        <v>353.47</v>
      </c>
      <c r="V368" s="11">
        <f>_xlfn.XLOOKUP(total_table[[#This Row],[Product_ID]],Product_table[Product_ID],Product_table[Stock],FALSE)</f>
        <v>214</v>
      </c>
      <c r="W368" s="8" t="str">
        <f>_xlfn.XLOOKUP(total_table[[#This Row],[Store_ID]],Store_table[Store_ID],Store_table[Store_Name],FALSE)</f>
        <v>Frederick-Wright</v>
      </c>
      <c r="X368" s="8" t="str">
        <f>_xlfn.XLOOKUP(total_table[[#This Row],[Store_ID]],Store_table[Store_ID],Store_table[Region],FALSE)</f>
        <v>West</v>
      </c>
      <c r="Y368" s="8" t="str">
        <f>_xlfn.XLOOKUP(total_table[[#This Row],[Store_ID]],Store_table[Store_ID],Store_table[City],FALSE)</f>
        <v>New Jimmymouth</v>
      </c>
      <c r="Z368" s="8" t="str">
        <f>_xlfn.XLOOKUP(total_table[[#This Row],[Store_ID]],Store_table[Store_ID],Store_table[Store_Type],FALSE)</f>
        <v>Flagship</v>
      </c>
    </row>
    <row r="369" spans="1:26" x14ac:dyDescent="0.35">
      <c r="A369" s="2" t="s">
        <v>2171</v>
      </c>
      <c r="B369" s="14">
        <v>45711</v>
      </c>
      <c r="C369" s="2" t="s">
        <v>299</v>
      </c>
      <c r="D369" s="2" t="s">
        <v>1694</v>
      </c>
      <c r="E369" s="2" t="s">
        <v>1747</v>
      </c>
      <c r="F369" s="11">
        <v>3</v>
      </c>
      <c r="G369" s="8">
        <v>944.64</v>
      </c>
      <c r="H369" s="8">
        <v>0.26</v>
      </c>
      <c r="I369" s="2" t="s">
        <v>1802</v>
      </c>
      <c r="J369" s="8">
        <v>2833.66</v>
      </c>
      <c r="K369" s="8" t="str">
        <f>_xlfn.XLOOKUP(total_table[[#This Row],[Customer_ID]],Customer_table[Customer_ID],Customer_table[Name],FALSE)</f>
        <v>Richard Delgado</v>
      </c>
      <c r="L369" s="11">
        <f>_xlfn.XLOOKUP(total_table[[#This Row],[Customer_ID]],Customer_table[Customer_ID],Customer_table[Age],FALSE)</f>
        <v>36</v>
      </c>
      <c r="M369" s="8" t="str">
        <f>_xlfn.XLOOKUP(total_table[[#This Row],[Customer_ID]],Customer_table[Customer_ID],Customer_table[Gender],FALSE)</f>
        <v>Male</v>
      </c>
      <c r="N369" s="8" t="str">
        <f>_xlfn.XLOOKUP(total_table[[#This Row],[Customer_ID]],Customer_table[Customer_ID],Customer_table[City],FALSE)</f>
        <v>West Theodorechester</v>
      </c>
      <c r="O369" s="8" t="str">
        <f>_xlfn.XLOOKUP(total_table[[#This Row],[Customer_ID]],Customer_table[Customer_ID],Customer_table[State],FALSE)</f>
        <v>Pennsylvania</v>
      </c>
      <c r="P369" s="8" t="str">
        <f>_xlfn.XLOOKUP(total_table[[#This Row],[Customer_ID]],Customer_table[Customer_ID],Customer_table[Country],FALSE)</f>
        <v>USA</v>
      </c>
      <c r="Q369" s="8" t="str">
        <f>_xlfn.XLOOKUP(total_table[[#This Row],[Product_ID]],Product_table[Product_ID],Product_table[Product_Name],FALSE)</f>
        <v>Wooden Bookshelf</v>
      </c>
      <c r="R369" s="8" t="str">
        <f>_xlfn.XLOOKUP(total_table[[#This Row],[Product_ID]],Product_table[Product_ID],Product_table[Category],FALSE)</f>
        <v>Home</v>
      </c>
      <c r="S369" s="8" t="str">
        <f>_xlfn.XLOOKUP(total_table[[#This Row],[Product_ID]],Product_table[Product_ID],Product_table[Sub_Category],FALSE)</f>
        <v>Furniture</v>
      </c>
      <c r="T369" s="8" t="str">
        <f>_xlfn.XLOOKUP(total_table[[#This Row],[Product_ID]],Product_table[Product_ID],Product_table[Brand],FALSE)</f>
        <v>Collins-Stephenson</v>
      </c>
      <c r="U369" s="8">
        <f>_xlfn.XLOOKUP(total_table[[#This Row],[Product_ID]],Product_table[Product_ID],Product_table[Cost],FALSE)</f>
        <v>388.46</v>
      </c>
      <c r="V369" s="11">
        <f>_xlfn.XLOOKUP(total_table[[#This Row],[Product_ID]],Product_table[Product_ID],Product_table[Stock],FALSE)</f>
        <v>208</v>
      </c>
      <c r="W369" s="8" t="str">
        <f>_xlfn.XLOOKUP(total_table[[#This Row],[Store_ID]],Store_table[Store_ID],Store_table[Store_Name],FALSE)</f>
        <v>Alexander Group</v>
      </c>
      <c r="X369" s="8" t="str">
        <f>_xlfn.XLOOKUP(total_table[[#This Row],[Store_ID]],Store_table[Store_ID],Store_table[Region],FALSE)</f>
        <v>South</v>
      </c>
      <c r="Y369" s="8" t="str">
        <f>_xlfn.XLOOKUP(total_table[[#This Row],[Store_ID]],Store_table[Store_ID],Store_table[City],FALSE)</f>
        <v>Port Sharon</v>
      </c>
      <c r="Z369" s="8" t="str">
        <f>_xlfn.XLOOKUP(total_table[[#This Row],[Store_ID]],Store_table[Store_ID],Store_table[Store_Type],FALSE)</f>
        <v>Online</v>
      </c>
    </row>
    <row r="370" spans="1:26" x14ac:dyDescent="0.35">
      <c r="A370" s="2" t="s">
        <v>2172</v>
      </c>
      <c r="B370" s="14">
        <v>45823</v>
      </c>
      <c r="C370" s="2" t="s">
        <v>1431</v>
      </c>
      <c r="D370" s="2" t="s">
        <v>1712</v>
      </c>
      <c r="E370" s="2" t="s">
        <v>1772</v>
      </c>
      <c r="F370" s="11">
        <v>2</v>
      </c>
      <c r="G370" s="8">
        <v>121.7</v>
      </c>
      <c r="H370" s="8">
        <v>0.06</v>
      </c>
      <c r="I370" s="2" t="s">
        <v>1807</v>
      </c>
      <c r="J370" s="8">
        <v>243.34</v>
      </c>
      <c r="K370" s="8" t="str">
        <f>_xlfn.XLOOKUP(total_table[[#This Row],[Customer_ID]],Customer_table[Customer_ID],Customer_table[Name],FALSE)</f>
        <v>Debra Mccullough</v>
      </c>
      <c r="L370" s="11">
        <f>_xlfn.XLOOKUP(total_table[[#This Row],[Customer_ID]],Customer_table[Customer_ID],Customer_table[Age],FALSE)</f>
        <v>42</v>
      </c>
      <c r="M370" s="8" t="str">
        <f>_xlfn.XLOOKUP(total_table[[#This Row],[Customer_ID]],Customer_table[Customer_ID],Customer_table[Gender],FALSE)</f>
        <v>Male</v>
      </c>
      <c r="N370" s="8" t="str">
        <f>_xlfn.XLOOKUP(total_table[[#This Row],[Customer_ID]],Customer_table[Customer_ID],Customer_table[City],FALSE)</f>
        <v>Mcdanielfurt</v>
      </c>
      <c r="O370" s="8" t="str">
        <f>_xlfn.XLOOKUP(total_table[[#This Row],[Customer_ID]],Customer_table[Customer_ID],Customer_table[State],FALSE)</f>
        <v>Montana</v>
      </c>
      <c r="P370" s="8" t="str">
        <f>_xlfn.XLOOKUP(total_table[[#This Row],[Customer_ID]],Customer_table[Customer_ID],Customer_table[Country],FALSE)</f>
        <v>USA</v>
      </c>
      <c r="Q370" s="8" t="str">
        <f>_xlfn.XLOOKUP(total_table[[#This Row],[Product_ID]],Product_table[Product_ID],Product_table[Product_Name],FALSE)</f>
        <v>USB-C Laptop Charger</v>
      </c>
      <c r="R370" s="8" t="str">
        <f>_xlfn.XLOOKUP(total_table[[#This Row],[Product_ID]],Product_table[Product_ID],Product_table[Category],FALSE)</f>
        <v>Electronics</v>
      </c>
      <c r="S370" s="8" t="str">
        <f>_xlfn.XLOOKUP(total_table[[#This Row],[Product_ID]],Product_table[Product_ID],Product_table[Sub_Category],FALSE)</f>
        <v>Computer</v>
      </c>
      <c r="T370" s="8" t="str">
        <f>_xlfn.XLOOKUP(total_table[[#This Row],[Product_ID]],Product_table[Product_ID],Product_table[Brand],FALSE)</f>
        <v>Martin LLC</v>
      </c>
      <c r="U370" s="8">
        <f>_xlfn.XLOOKUP(total_table[[#This Row],[Product_ID]],Product_table[Product_ID],Product_table[Cost],FALSE)</f>
        <v>377.52</v>
      </c>
      <c r="V370" s="11">
        <f>_xlfn.XLOOKUP(total_table[[#This Row],[Product_ID]],Product_table[Product_ID],Product_table[Stock],FALSE)</f>
        <v>485</v>
      </c>
      <c r="W370" s="8" t="str">
        <f>_xlfn.XLOOKUP(total_table[[#This Row],[Store_ID]],Store_table[Store_ID],Store_table[Store_Name],FALSE)</f>
        <v>Thomas, Bridges and Harris</v>
      </c>
      <c r="X370" s="8" t="str">
        <f>_xlfn.XLOOKUP(total_table[[#This Row],[Store_ID]],Store_table[Store_ID],Store_table[Region],FALSE)</f>
        <v>North</v>
      </c>
      <c r="Y370" s="8" t="str">
        <f>_xlfn.XLOOKUP(total_table[[#This Row],[Store_ID]],Store_table[Store_ID],Store_table[City],FALSE)</f>
        <v>Sabrinatown</v>
      </c>
      <c r="Z370" s="8" t="str">
        <f>_xlfn.XLOOKUP(total_table[[#This Row],[Store_ID]],Store_table[Store_ID],Store_table[Store_Type],FALSE)</f>
        <v>Online</v>
      </c>
    </row>
    <row r="371" spans="1:26" x14ac:dyDescent="0.35">
      <c r="A371" s="2" t="s">
        <v>2173</v>
      </c>
      <c r="B371" s="14">
        <v>45217</v>
      </c>
      <c r="C371" s="2" t="s">
        <v>1365</v>
      </c>
      <c r="D371" s="2" t="s">
        <v>1656</v>
      </c>
      <c r="E371" s="2" t="s">
        <v>1744</v>
      </c>
      <c r="F371" s="11">
        <v>4</v>
      </c>
      <c r="G371" s="8">
        <v>269.49</v>
      </c>
      <c r="H371" s="8">
        <v>7.0000000000000007E-2</v>
      </c>
      <c r="I371" s="2" t="s">
        <v>1804</v>
      </c>
      <c r="J371" s="8">
        <v>1077.8900000000001</v>
      </c>
      <c r="K371" s="8" t="str">
        <f>_xlfn.XLOOKUP(total_table[[#This Row],[Customer_ID]],Customer_table[Customer_ID],Customer_table[Name],FALSE)</f>
        <v>Eric Holmes</v>
      </c>
      <c r="L371" s="11">
        <f>_xlfn.XLOOKUP(total_table[[#This Row],[Customer_ID]],Customer_table[Customer_ID],Customer_table[Age],FALSE)</f>
        <v>64</v>
      </c>
      <c r="M371" s="8" t="str">
        <f>_xlfn.XLOOKUP(total_table[[#This Row],[Customer_ID]],Customer_table[Customer_ID],Customer_table[Gender],FALSE)</f>
        <v>Female</v>
      </c>
      <c r="N371" s="8" t="str">
        <f>_xlfn.XLOOKUP(total_table[[#This Row],[Customer_ID]],Customer_table[Customer_ID],Customer_table[City],FALSE)</f>
        <v>Smithville</v>
      </c>
      <c r="O371" s="8" t="str">
        <f>_xlfn.XLOOKUP(total_table[[#This Row],[Customer_ID]],Customer_table[Customer_ID],Customer_table[State],FALSE)</f>
        <v>Wyoming</v>
      </c>
      <c r="P371" s="8" t="str">
        <f>_xlfn.XLOOKUP(total_table[[#This Row],[Customer_ID]],Customer_table[Customer_ID],Customer_table[Country],FALSE)</f>
        <v>USA</v>
      </c>
      <c r="Q371" s="8" t="str">
        <f>_xlfn.XLOOKUP(total_table[[#This Row],[Product_ID]],Product_table[Product_ID],Product_table[Product_Name],FALSE)</f>
        <v>Adjustable Dumbbells 20kg</v>
      </c>
      <c r="R371" s="8" t="str">
        <f>_xlfn.XLOOKUP(total_table[[#This Row],[Product_ID]],Product_table[Product_ID],Product_table[Category],FALSE)</f>
        <v>Sports</v>
      </c>
      <c r="S371" s="8" t="str">
        <f>_xlfn.XLOOKUP(total_table[[#This Row],[Product_ID]],Product_table[Product_ID],Product_table[Sub_Category],FALSE)</f>
        <v>Fitness</v>
      </c>
      <c r="T371" s="8" t="str">
        <f>_xlfn.XLOOKUP(total_table[[#This Row],[Product_ID]],Product_table[Product_ID],Product_table[Brand],FALSE)</f>
        <v>Montgomery, Benton and Miller</v>
      </c>
      <c r="U371" s="8">
        <f>_xlfn.XLOOKUP(total_table[[#This Row],[Product_ID]],Product_table[Product_ID],Product_table[Cost],FALSE)</f>
        <v>240.63</v>
      </c>
      <c r="V371" s="11">
        <f>_xlfn.XLOOKUP(total_table[[#This Row],[Product_ID]],Product_table[Product_ID],Product_table[Stock],FALSE)</f>
        <v>423</v>
      </c>
      <c r="W371" s="8" t="str">
        <f>_xlfn.XLOOKUP(total_table[[#This Row],[Store_ID]],Store_table[Store_ID],Store_table[Store_Name],FALSE)</f>
        <v>Johnson-Wright</v>
      </c>
      <c r="X371" s="8" t="str">
        <f>_xlfn.XLOOKUP(total_table[[#This Row],[Store_ID]],Store_table[Store_ID],Store_table[Region],FALSE)</f>
        <v>North</v>
      </c>
      <c r="Y371" s="8" t="str">
        <f>_xlfn.XLOOKUP(total_table[[#This Row],[Store_ID]],Store_table[Store_ID],Store_table[City],FALSE)</f>
        <v>Hoodberg</v>
      </c>
      <c r="Z371" s="8" t="str">
        <f>_xlfn.XLOOKUP(total_table[[#This Row],[Store_ID]],Store_table[Store_ID],Store_table[Store_Type],FALSE)</f>
        <v>Outlet</v>
      </c>
    </row>
    <row r="372" spans="1:26" x14ac:dyDescent="0.35">
      <c r="A372" s="2" t="s">
        <v>2174</v>
      </c>
      <c r="B372" s="14">
        <v>45733</v>
      </c>
      <c r="C372" s="2" t="s">
        <v>343</v>
      </c>
      <c r="D372" s="2" t="s">
        <v>1570</v>
      </c>
      <c r="E372" s="2" t="s">
        <v>1788</v>
      </c>
      <c r="F372" s="11">
        <v>1</v>
      </c>
      <c r="G372" s="8">
        <v>678.2</v>
      </c>
      <c r="H372" s="8">
        <v>0.14000000000000001</v>
      </c>
      <c r="I372" s="2" t="s">
        <v>1802</v>
      </c>
      <c r="J372" s="8">
        <v>678.06000000000006</v>
      </c>
      <c r="K372" s="8" t="str">
        <f>_xlfn.XLOOKUP(total_table[[#This Row],[Customer_ID]],Customer_table[Customer_ID],Customer_table[Name],FALSE)</f>
        <v>Sheila Wilson</v>
      </c>
      <c r="L372" s="11">
        <f>_xlfn.XLOOKUP(total_table[[#This Row],[Customer_ID]],Customer_table[Customer_ID],Customer_table[Age],FALSE)</f>
        <v>35</v>
      </c>
      <c r="M372" s="8" t="str">
        <f>_xlfn.XLOOKUP(total_table[[#This Row],[Customer_ID]],Customer_table[Customer_ID],Customer_table[Gender],FALSE)</f>
        <v>Male</v>
      </c>
      <c r="N372" s="8" t="str">
        <f>_xlfn.XLOOKUP(total_table[[#This Row],[Customer_ID]],Customer_table[Customer_ID],Customer_table[City],FALSE)</f>
        <v>South Dustin</v>
      </c>
      <c r="O372" s="8" t="str">
        <f>_xlfn.XLOOKUP(total_table[[#This Row],[Customer_ID]],Customer_table[Customer_ID],Customer_table[State],FALSE)</f>
        <v>Tennessee</v>
      </c>
      <c r="P372" s="8" t="str">
        <f>_xlfn.XLOOKUP(total_table[[#This Row],[Customer_ID]],Customer_table[Customer_ID],Customer_table[Country],FALSE)</f>
        <v>USA</v>
      </c>
      <c r="Q372" s="8" t="str">
        <f>_xlfn.XLOOKUP(total_table[[#This Row],[Product_ID]],Product_table[Product_ID],Product_table[Product_Name],FALSE)</f>
        <v>Carbon Fiber Tennis Racket</v>
      </c>
      <c r="R372" s="8" t="str">
        <f>_xlfn.XLOOKUP(total_table[[#This Row],[Product_ID]],Product_table[Product_ID],Product_table[Category],FALSE)</f>
        <v>Sports</v>
      </c>
      <c r="S372" s="8" t="str">
        <f>_xlfn.XLOOKUP(total_table[[#This Row],[Product_ID]],Product_table[Product_ID],Product_table[Sub_Category],FALSE)</f>
        <v>Equipment</v>
      </c>
      <c r="T372" s="8" t="str">
        <f>_xlfn.XLOOKUP(total_table[[#This Row],[Product_ID]],Product_table[Product_ID],Product_table[Brand],FALSE)</f>
        <v>Flores, Pineda and Rodriguez</v>
      </c>
      <c r="U372" s="8">
        <f>_xlfn.XLOOKUP(total_table[[#This Row],[Product_ID]],Product_table[Product_ID],Product_table[Cost],FALSE)</f>
        <v>484.62</v>
      </c>
      <c r="V372" s="11">
        <f>_xlfn.XLOOKUP(total_table[[#This Row],[Product_ID]],Product_table[Product_ID],Product_table[Stock],FALSE)</f>
        <v>432</v>
      </c>
      <c r="W372" s="8" t="str">
        <f>_xlfn.XLOOKUP(total_table[[#This Row],[Store_ID]],Store_table[Store_ID],Store_table[Store_Name],FALSE)</f>
        <v>Guerrero-Schmitt</v>
      </c>
      <c r="X372" s="8" t="str">
        <f>_xlfn.XLOOKUP(total_table[[#This Row],[Store_ID]],Store_table[Store_ID],Store_table[Region],FALSE)</f>
        <v>East</v>
      </c>
      <c r="Y372" s="8" t="str">
        <f>_xlfn.XLOOKUP(total_table[[#This Row],[Store_ID]],Store_table[Store_ID],Store_table[City],FALSE)</f>
        <v>East Stevechester</v>
      </c>
      <c r="Z372" s="8" t="str">
        <f>_xlfn.XLOOKUP(total_table[[#This Row],[Store_ID]],Store_table[Store_ID],Store_table[Store_Type],FALSE)</f>
        <v>Flagship</v>
      </c>
    </row>
    <row r="373" spans="1:26" x14ac:dyDescent="0.35">
      <c r="A373" s="2" t="s">
        <v>2175</v>
      </c>
      <c r="B373" s="14">
        <v>45520</v>
      </c>
      <c r="C373" s="2" t="s">
        <v>732</v>
      </c>
      <c r="D373" s="2" t="s">
        <v>1706</v>
      </c>
      <c r="E373" s="2" t="s">
        <v>1775</v>
      </c>
      <c r="F373" s="11">
        <v>1</v>
      </c>
      <c r="G373" s="8">
        <v>752.45</v>
      </c>
      <c r="H373" s="8">
        <v>0.21</v>
      </c>
      <c r="I373" s="2" t="s">
        <v>1807</v>
      </c>
      <c r="J373" s="8">
        <v>752.24</v>
      </c>
      <c r="K373" s="8" t="str">
        <f>_xlfn.XLOOKUP(total_table[[#This Row],[Customer_ID]],Customer_table[Customer_ID],Customer_table[Name],FALSE)</f>
        <v>Timothy Juarez</v>
      </c>
      <c r="L373" s="11">
        <f>_xlfn.XLOOKUP(total_table[[#This Row],[Customer_ID]],Customer_table[Customer_ID],Customer_table[Age],FALSE)</f>
        <v>22</v>
      </c>
      <c r="M373" s="8" t="str">
        <f>_xlfn.XLOOKUP(total_table[[#This Row],[Customer_ID]],Customer_table[Customer_ID],Customer_table[Gender],FALSE)</f>
        <v>Female</v>
      </c>
      <c r="N373" s="8" t="str">
        <f>_xlfn.XLOOKUP(total_table[[#This Row],[Customer_ID]],Customer_table[Customer_ID],Customer_table[City],FALSE)</f>
        <v>Grahamstad</v>
      </c>
      <c r="O373" s="8" t="str">
        <f>_xlfn.XLOOKUP(total_table[[#This Row],[Customer_ID]],Customer_table[Customer_ID],Customer_table[State],FALSE)</f>
        <v>South Carolina</v>
      </c>
      <c r="P373" s="8" t="str">
        <f>_xlfn.XLOOKUP(total_table[[#This Row],[Customer_ID]],Customer_table[Customer_ID],Customer_table[Country],FALSE)</f>
        <v>USA</v>
      </c>
      <c r="Q373" s="8" t="str">
        <f>_xlfn.XLOOKUP(total_table[[#This Row],[Product_ID]],Product_table[Product_ID],Product_table[Product_Name],FALSE)</f>
        <v>Gaming Mouse Pad XL</v>
      </c>
      <c r="R373" s="8" t="str">
        <f>_xlfn.XLOOKUP(total_table[[#This Row],[Product_ID]],Product_table[Product_ID],Product_table[Category],FALSE)</f>
        <v>Electronics</v>
      </c>
      <c r="S373" s="8" t="str">
        <f>_xlfn.XLOOKUP(total_table[[#This Row],[Product_ID]],Product_table[Product_ID],Product_table[Sub_Category],FALSE)</f>
        <v>Accessories</v>
      </c>
      <c r="T373" s="8" t="str">
        <f>_xlfn.XLOOKUP(total_table[[#This Row],[Product_ID]],Product_table[Product_ID],Product_table[Brand],FALSE)</f>
        <v>Sharp, Taylor and Rodriguez</v>
      </c>
      <c r="U373" s="8">
        <f>_xlfn.XLOOKUP(total_table[[#This Row],[Product_ID]],Product_table[Product_ID],Product_table[Cost],FALSE)</f>
        <v>340.14</v>
      </c>
      <c r="V373" s="11">
        <f>_xlfn.XLOOKUP(total_table[[#This Row],[Product_ID]],Product_table[Product_ID],Product_table[Stock],FALSE)</f>
        <v>361</v>
      </c>
      <c r="W373" s="8" t="str">
        <f>_xlfn.XLOOKUP(total_table[[#This Row],[Store_ID]],Store_table[Store_ID],Store_table[Store_Name],FALSE)</f>
        <v>Gardner, Humphrey and Contreras</v>
      </c>
      <c r="X373" s="8" t="str">
        <f>_xlfn.XLOOKUP(total_table[[#This Row],[Store_ID]],Store_table[Store_ID],Store_table[Region],FALSE)</f>
        <v>East</v>
      </c>
      <c r="Y373" s="8" t="str">
        <f>_xlfn.XLOOKUP(total_table[[#This Row],[Store_ID]],Store_table[Store_ID],Store_table[City],FALSE)</f>
        <v>Johnsonville</v>
      </c>
      <c r="Z373" s="8" t="str">
        <f>_xlfn.XLOOKUP(total_table[[#This Row],[Store_ID]],Store_table[Store_ID],Store_table[Store_Type],FALSE)</f>
        <v>Flagship</v>
      </c>
    </row>
    <row r="374" spans="1:26" x14ac:dyDescent="0.35">
      <c r="A374" s="2" t="s">
        <v>2176</v>
      </c>
      <c r="B374" s="14">
        <v>45373</v>
      </c>
      <c r="C374" s="2" t="s">
        <v>141</v>
      </c>
      <c r="D374" s="2" t="s">
        <v>1714</v>
      </c>
      <c r="E374" s="2" t="s">
        <v>1775</v>
      </c>
      <c r="F374" s="11">
        <v>2</v>
      </c>
      <c r="G374" s="8">
        <v>209.66</v>
      </c>
      <c r="H374" s="8">
        <v>0.21</v>
      </c>
      <c r="I374" s="2" t="s">
        <v>1802</v>
      </c>
      <c r="J374" s="8">
        <v>419.11</v>
      </c>
      <c r="K374" s="8" t="str">
        <f>_xlfn.XLOOKUP(total_table[[#This Row],[Customer_ID]],Customer_table[Customer_ID],Customer_table[Name],FALSE)</f>
        <v>Christopher Carter</v>
      </c>
      <c r="L374" s="11">
        <f>_xlfn.XLOOKUP(total_table[[#This Row],[Customer_ID]],Customer_table[Customer_ID],Customer_table[Age],FALSE)</f>
        <v>27</v>
      </c>
      <c r="M374" s="8" t="str">
        <f>_xlfn.XLOOKUP(total_table[[#This Row],[Customer_ID]],Customer_table[Customer_ID],Customer_table[Gender],FALSE)</f>
        <v>Female</v>
      </c>
      <c r="N374" s="8" t="str">
        <f>_xlfn.XLOOKUP(total_table[[#This Row],[Customer_ID]],Customer_table[Customer_ID],Customer_table[City],FALSE)</f>
        <v>Brendastad</v>
      </c>
      <c r="O374" s="8" t="str">
        <f>_xlfn.XLOOKUP(total_table[[#This Row],[Customer_ID]],Customer_table[Customer_ID],Customer_table[State],FALSE)</f>
        <v>South Dakota</v>
      </c>
      <c r="P374" s="8" t="str">
        <f>_xlfn.XLOOKUP(total_table[[#This Row],[Customer_ID]],Customer_table[Customer_ID],Customer_table[Country],FALSE)</f>
        <v>USA</v>
      </c>
      <c r="Q374" s="8" t="str">
        <f>_xlfn.XLOOKUP(total_table[[#This Row],[Product_ID]],Product_table[Product_ID],Product_table[Product_Name],FALSE)</f>
        <v>Vitamin E Body Lotion</v>
      </c>
      <c r="R374" s="8" t="str">
        <f>_xlfn.XLOOKUP(total_table[[#This Row],[Product_ID]],Product_table[Product_ID],Product_table[Category],FALSE)</f>
        <v>Beauty</v>
      </c>
      <c r="S374" s="8" t="str">
        <f>_xlfn.XLOOKUP(total_table[[#This Row],[Product_ID]],Product_table[Product_ID],Product_table[Sub_Category],FALSE)</f>
        <v>Skincare</v>
      </c>
      <c r="T374" s="8" t="str">
        <f>_xlfn.XLOOKUP(total_table[[#This Row],[Product_ID]],Product_table[Product_ID],Product_table[Brand],FALSE)</f>
        <v>Hoffman-Williams</v>
      </c>
      <c r="U374" s="8">
        <f>_xlfn.XLOOKUP(total_table[[#This Row],[Product_ID]],Product_table[Product_ID],Product_table[Cost],FALSE)</f>
        <v>358.47</v>
      </c>
      <c r="V374" s="11">
        <f>_xlfn.XLOOKUP(total_table[[#This Row],[Product_ID]],Product_table[Product_ID],Product_table[Stock],FALSE)</f>
        <v>213</v>
      </c>
      <c r="W374" s="8" t="str">
        <f>_xlfn.XLOOKUP(total_table[[#This Row],[Store_ID]],Store_table[Store_ID],Store_table[Store_Name],FALSE)</f>
        <v>Gardner, Humphrey and Contreras</v>
      </c>
      <c r="X374" s="8" t="str">
        <f>_xlfn.XLOOKUP(total_table[[#This Row],[Store_ID]],Store_table[Store_ID],Store_table[Region],FALSE)</f>
        <v>East</v>
      </c>
      <c r="Y374" s="8" t="str">
        <f>_xlfn.XLOOKUP(total_table[[#This Row],[Store_ID]],Store_table[Store_ID],Store_table[City],FALSE)</f>
        <v>Johnsonville</v>
      </c>
      <c r="Z374" s="8" t="str">
        <f>_xlfn.XLOOKUP(total_table[[#This Row],[Store_ID]],Store_table[Store_ID],Store_table[Store_Type],FALSE)</f>
        <v>Flagship</v>
      </c>
    </row>
    <row r="375" spans="1:26" x14ac:dyDescent="0.35">
      <c r="A375" s="2" t="s">
        <v>2177</v>
      </c>
      <c r="B375" s="14">
        <v>45688</v>
      </c>
      <c r="C375" s="2" t="s">
        <v>528</v>
      </c>
      <c r="D375" s="2" t="s">
        <v>1720</v>
      </c>
      <c r="E375" s="2" t="s">
        <v>1791</v>
      </c>
      <c r="F375" s="11">
        <v>2</v>
      </c>
      <c r="G375" s="8">
        <v>739.95</v>
      </c>
      <c r="H375" s="8">
        <v>0.1</v>
      </c>
      <c r="I375" s="2" t="s">
        <v>1807</v>
      </c>
      <c r="J375" s="8">
        <v>1479.8000000000002</v>
      </c>
      <c r="K375" s="8" t="str">
        <f>_xlfn.XLOOKUP(total_table[[#This Row],[Customer_ID]],Customer_table[Customer_ID],Customer_table[Name],FALSE)</f>
        <v>Cynthia Morris</v>
      </c>
      <c r="L375" s="11">
        <f>_xlfn.XLOOKUP(total_table[[#This Row],[Customer_ID]],Customer_table[Customer_ID],Customer_table[Age],FALSE)</f>
        <v>18</v>
      </c>
      <c r="M375" s="8" t="str">
        <f>_xlfn.XLOOKUP(total_table[[#This Row],[Customer_ID]],Customer_table[Customer_ID],Customer_table[Gender],FALSE)</f>
        <v>Female</v>
      </c>
      <c r="N375" s="8" t="str">
        <f>_xlfn.XLOOKUP(total_table[[#This Row],[Customer_ID]],Customer_table[Customer_ID],Customer_table[City],FALSE)</f>
        <v>Hessmouth</v>
      </c>
      <c r="O375" s="8" t="str">
        <f>_xlfn.XLOOKUP(total_table[[#This Row],[Customer_ID]],Customer_table[Customer_ID],Customer_table[State],FALSE)</f>
        <v>Arizona</v>
      </c>
      <c r="P375" s="8" t="str">
        <f>_xlfn.XLOOKUP(total_table[[#This Row],[Customer_ID]],Customer_table[Customer_ID],Customer_table[Country],FALSE)</f>
        <v>USA</v>
      </c>
      <c r="Q375" s="8" t="str">
        <f>_xlfn.XLOOKUP(total_table[[#This Row],[Product_ID]],Product_table[Product_ID],Product_table[Product_Name],FALSE)</f>
        <v>Cricket Bat</v>
      </c>
      <c r="R375" s="8" t="str">
        <f>_xlfn.XLOOKUP(total_table[[#This Row],[Product_ID]],Product_table[Product_ID],Product_table[Category],FALSE)</f>
        <v>Sports</v>
      </c>
      <c r="S375" s="8" t="str">
        <f>_xlfn.XLOOKUP(total_table[[#This Row],[Product_ID]],Product_table[Product_ID],Product_table[Sub_Category],FALSE)</f>
        <v>Team Sports</v>
      </c>
      <c r="T375" s="8" t="str">
        <f>_xlfn.XLOOKUP(total_table[[#This Row],[Product_ID]],Product_table[Product_ID],Product_table[Brand],FALSE)</f>
        <v>Khan LLC</v>
      </c>
      <c r="U375" s="8">
        <f>_xlfn.XLOOKUP(total_table[[#This Row],[Product_ID]],Product_table[Product_ID],Product_table[Cost],FALSE)</f>
        <v>245.98</v>
      </c>
      <c r="V375" s="11">
        <f>_xlfn.XLOOKUP(total_table[[#This Row],[Product_ID]],Product_table[Product_ID],Product_table[Stock],FALSE)</f>
        <v>471</v>
      </c>
      <c r="W375" s="8" t="str">
        <f>_xlfn.XLOOKUP(total_table[[#This Row],[Store_ID]],Store_table[Store_ID],Store_table[Store_Name],FALSE)</f>
        <v>Mann-Austin</v>
      </c>
      <c r="X375" s="8" t="str">
        <f>_xlfn.XLOOKUP(total_table[[#This Row],[Store_ID]],Store_table[Store_ID],Store_table[Region],FALSE)</f>
        <v>East</v>
      </c>
      <c r="Y375" s="8" t="str">
        <f>_xlfn.XLOOKUP(total_table[[#This Row],[Store_ID]],Store_table[Store_ID],Store_table[City],FALSE)</f>
        <v>Vasquezborough</v>
      </c>
      <c r="Z375" s="8" t="str">
        <f>_xlfn.XLOOKUP(total_table[[#This Row],[Store_ID]],Store_table[Store_ID],Store_table[Store_Type],FALSE)</f>
        <v>Online</v>
      </c>
    </row>
    <row r="376" spans="1:26" x14ac:dyDescent="0.35">
      <c r="A376" s="2" t="s">
        <v>2178</v>
      </c>
      <c r="B376" s="14">
        <v>45276</v>
      </c>
      <c r="C376" s="2" t="s">
        <v>1425</v>
      </c>
      <c r="D376" s="2" t="s">
        <v>1616</v>
      </c>
      <c r="E376" s="2" t="s">
        <v>1779</v>
      </c>
      <c r="F376" s="11">
        <v>1</v>
      </c>
      <c r="G376" s="8">
        <v>496.19</v>
      </c>
      <c r="H376" s="8">
        <v>0.08</v>
      </c>
      <c r="I376" s="2" t="s">
        <v>1807</v>
      </c>
      <c r="J376" s="8">
        <v>496.11</v>
      </c>
      <c r="K376" s="8" t="str">
        <f>_xlfn.XLOOKUP(total_table[[#This Row],[Customer_ID]],Customer_table[Customer_ID],Customer_table[Name],FALSE)</f>
        <v>James Foster</v>
      </c>
      <c r="L376" s="11">
        <f>_xlfn.XLOOKUP(total_table[[#This Row],[Customer_ID]],Customer_table[Customer_ID],Customer_table[Age],FALSE)</f>
        <v>19</v>
      </c>
      <c r="M376" s="8" t="str">
        <f>_xlfn.XLOOKUP(total_table[[#This Row],[Customer_ID]],Customer_table[Customer_ID],Customer_table[Gender],FALSE)</f>
        <v>Male</v>
      </c>
      <c r="N376" s="8" t="str">
        <f>_xlfn.XLOOKUP(total_table[[#This Row],[Customer_ID]],Customer_table[Customer_ID],Customer_table[City],FALSE)</f>
        <v>East Audrey</v>
      </c>
      <c r="O376" s="8" t="str">
        <f>_xlfn.XLOOKUP(total_table[[#This Row],[Customer_ID]],Customer_table[Customer_ID],Customer_table[State],FALSE)</f>
        <v>Utah</v>
      </c>
      <c r="P376" s="8" t="str">
        <f>_xlfn.XLOOKUP(total_table[[#This Row],[Customer_ID]],Customer_table[Customer_ID],Customer_table[Country],FALSE)</f>
        <v>USA</v>
      </c>
      <c r="Q376" s="8" t="str">
        <f>_xlfn.XLOOKUP(total_table[[#This Row],[Product_ID]],Product_table[Product_ID],Product_table[Product_Name],FALSE)</f>
        <v>High-Grip Football</v>
      </c>
      <c r="R376" s="8" t="str">
        <f>_xlfn.XLOOKUP(total_table[[#This Row],[Product_ID]],Product_table[Product_ID],Product_table[Category],FALSE)</f>
        <v>Sports</v>
      </c>
      <c r="S376" s="8" t="str">
        <f>_xlfn.XLOOKUP(total_table[[#This Row],[Product_ID]],Product_table[Product_ID],Product_table[Sub_Category],FALSE)</f>
        <v>Team Sports</v>
      </c>
      <c r="T376" s="8" t="str">
        <f>_xlfn.XLOOKUP(total_table[[#This Row],[Product_ID]],Product_table[Product_ID],Product_table[Brand],FALSE)</f>
        <v>Bridges, Banks and Cummings</v>
      </c>
      <c r="U376" s="8">
        <f>_xlfn.XLOOKUP(total_table[[#This Row],[Product_ID]],Product_table[Product_ID],Product_table[Cost],FALSE)</f>
        <v>318.91000000000003</v>
      </c>
      <c r="V376" s="11">
        <f>_xlfn.XLOOKUP(total_table[[#This Row],[Product_ID]],Product_table[Product_ID],Product_table[Stock],FALSE)</f>
        <v>114</v>
      </c>
      <c r="W376" s="8" t="str">
        <f>_xlfn.XLOOKUP(total_table[[#This Row],[Store_ID]],Store_table[Store_ID],Store_table[Store_Name],FALSE)</f>
        <v>Shelton PLC</v>
      </c>
      <c r="X376" s="8" t="str">
        <f>_xlfn.XLOOKUP(total_table[[#This Row],[Store_ID]],Store_table[Store_ID],Store_table[Region],FALSE)</f>
        <v>North</v>
      </c>
      <c r="Y376" s="8" t="str">
        <f>_xlfn.XLOOKUP(total_table[[#This Row],[Store_ID]],Store_table[Store_ID],Store_table[City],FALSE)</f>
        <v>East Jenniferstad</v>
      </c>
      <c r="Z376" s="8" t="str">
        <f>_xlfn.XLOOKUP(total_table[[#This Row],[Store_ID]],Store_table[Store_ID],Store_table[Store_Type],FALSE)</f>
        <v>Flagship</v>
      </c>
    </row>
    <row r="377" spans="1:26" x14ac:dyDescent="0.35">
      <c r="A377" s="2" t="s">
        <v>2179</v>
      </c>
      <c r="B377" s="14">
        <v>45756</v>
      </c>
      <c r="C377" s="2" t="s">
        <v>166</v>
      </c>
      <c r="D377" s="2" t="s">
        <v>1543</v>
      </c>
      <c r="E377" s="2" t="s">
        <v>1772</v>
      </c>
      <c r="F377" s="11">
        <v>1</v>
      </c>
      <c r="G377" s="8">
        <v>306.36</v>
      </c>
      <c r="H377" s="8">
        <v>0.01</v>
      </c>
      <c r="I377" s="2" t="s">
        <v>1804</v>
      </c>
      <c r="J377" s="8">
        <v>306.35000000000002</v>
      </c>
      <c r="K377" s="8" t="str">
        <f>_xlfn.XLOOKUP(total_table[[#This Row],[Customer_ID]],Customer_table[Customer_ID],Customer_table[Name],FALSE)</f>
        <v>Denise Williams</v>
      </c>
      <c r="L377" s="11">
        <f>_xlfn.XLOOKUP(total_table[[#This Row],[Customer_ID]],Customer_table[Customer_ID],Customer_table[Age],FALSE)</f>
        <v>34</v>
      </c>
      <c r="M377" s="8" t="str">
        <f>_xlfn.XLOOKUP(total_table[[#This Row],[Customer_ID]],Customer_table[Customer_ID],Customer_table[Gender],FALSE)</f>
        <v>Male</v>
      </c>
      <c r="N377" s="8" t="str">
        <f>_xlfn.XLOOKUP(total_table[[#This Row],[Customer_ID]],Customer_table[Customer_ID],Customer_table[City],FALSE)</f>
        <v>Christianstad</v>
      </c>
      <c r="O377" s="8" t="str">
        <f>_xlfn.XLOOKUP(total_table[[#This Row],[Customer_ID]],Customer_table[Customer_ID],Customer_table[State],FALSE)</f>
        <v>Hawaii</v>
      </c>
      <c r="P377" s="8" t="str">
        <f>_xlfn.XLOOKUP(total_table[[#This Row],[Customer_ID]],Customer_table[Customer_ID],Customer_table[Country],FALSE)</f>
        <v>USA</v>
      </c>
      <c r="Q377" s="8" t="str">
        <f>_xlfn.XLOOKUP(total_table[[#This Row],[Product_ID]],Product_table[Product_ID],Product_table[Product_Name],FALSE)</f>
        <v>Adjustable Dumbbell Set</v>
      </c>
      <c r="R377" s="8" t="str">
        <f>_xlfn.XLOOKUP(total_table[[#This Row],[Product_ID]],Product_table[Product_ID],Product_table[Category],FALSE)</f>
        <v>Sports</v>
      </c>
      <c r="S377" s="8" t="str">
        <f>_xlfn.XLOOKUP(total_table[[#This Row],[Product_ID]],Product_table[Product_ID],Product_table[Sub_Category],FALSE)</f>
        <v>Fitness</v>
      </c>
      <c r="T377" s="8" t="str">
        <f>_xlfn.XLOOKUP(total_table[[#This Row],[Product_ID]],Product_table[Product_ID],Product_table[Brand],FALSE)</f>
        <v>Hill PLC</v>
      </c>
      <c r="U377" s="8">
        <f>_xlfn.XLOOKUP(total_table[[#This Row],[Product_ID]],Product_table[Product_ID],Product_table[Cost],FALSE)</f>
        <v>495.72</v>
      </c>
      <c r="V377" s="11">
        <f>_xlfn.XLOOKUP(total_table[[#This Row],[Product_ID]],Product_table[Product_ID],Product_table[Stock],FALSE)</f>
        <v>323</v>
      </c>
      <c r="W377" s="8" t="str">
        <f>_xlfn.XLOOKUP(total_table[[#This Row],[Store_ID]],Store_table[Store_ID],Store_table[Store_Name],FALSE)</f>
        <v>Thomas, Bridges and Harris</v>
      </c>
      <c r="X377" s="8" t="str">
        <f>_xlfn.XLOOKUP(total_table[[#This Row],[Store_ID]],Store_table[Store_ID],Store_table[Region],FALSE)</f>
        <v>North</v>
      </c>
      <c r="Y377" s="8" t="str">
        <f>_xlfn.XLOOKUP(total_table[[#This Row],[Store_ID]],Store_table[Store_ID],Store_table[City],FALSE)</f>
        <v>Sabrinatown</v>
      </c>
      <c r="Z377" s="8" t="str">
        <f>_xlfn.XLOOKUP(total_table[[#This Row],[Store_ID]],Store_table[Store_ID],Store_table[Store_Type],FALSE)</f>
        <v>Online</v>
      </c>
    </row>
    <row r="378" spans="1:26" x14ac:dyDescent="0.35">
      <c r="A378" s="2" t="s">
        <v>2180</v>
      </c>
      <c r="B378" s="14">
        <v>45309</v>
      </c>
      <c r="C378" s="2" t="s">
        <v>407</v>
      </c>
      <c r="D378" s="2" t="s">
        <v>1672</v>
      </c>
      <c r="E378" s="2" t="s">
        <v>1747</v>
      </c>
      <c r="F378" s="11">
        <v>4</v>
      </c>
      <c r="G378" s="8">
        <v>693.16</v>
      </c>
      <c r="H378" s="8">
        <v>0.05</v>
      </c>
      <c r="I378" s="2" t="s">
        <v>1804</v>
      </c>
      <c r="J378" s="8">
        <v>2772.5899999999997</v>
      </c>
      <c r="K378" s="8" t="str">
        <f>_xlfn.XLOOKUP(total_table[[#This Row],[Customer_ID]],Customer_table[Customer_ID],Customer_table[Name],FALSE)</f>
        <v>Jacob Hopkins</v>
      </c>
      <c r="L378" s="11">
        <f>_xlfn.XLOOKUP(total_table[[#This Row],[Customer_ID]],Customer_table[Customer_ID],Customer_table[Age],FALSE)</f>
        <v>44</v>
      </c>
      <c r="M378" s="8" t="str">
        <f>_xlfn.XLOOKUP(total_table[[#This Row],[Customer_ID]],Customer_table[Customer_ID],Customer_table[Gender],FALSE)</f>
        <v>Female</v>
      </c>
      <c r="N378" s="8" t="str">
        <f>_xlfn.XLOOKUP(total_table[[#This Row],[Customer_ID]],Customer_table[Customer_ID],Customer_table[City],FALSE)</f>
        <v>Lake Tylerfort</v>
      </c>
      <c r="O378" s="8" t="str">
        <f>_xlfn.XLOOKUP(total_table[[#This Row],[Customer_ID]],Customer_table[Customer_ID],Customer_table[State],FALSE)</f>
        <v>Pennsylvania</v>
      </c>
      <c r="P378" s="8" t="str">
        <f>_xlfn.XLOOKUP(total_table[[#This Row],[Customer_ID]],Customer_table[Customer_ID],Customer_table[Country],FALSE)</f>
        <v>USA</v>
      </c>
      <c r="Q378" s="8" t="str">
        <f>_xlfn.XLOOKUP(total_table[[#This Row],[Product_ID]],Product_table[Product_ID],Product_table[Product_Name],FALSE)</f>
        <v>Shin Guards – Adult</v>
      </c>
      <c r="R378" s="8" t="str">
        <f>_xlfn.XLOOKUP(total_table[[#This Row],[Product_ID]],Product_table[Product_ID],Product_table[Category],FALSE)</f>
        <v>Sports</v>
      </c>
      <c r="S378" s="8" t="str">
        <f>_xlfn.XLOOKUP(total_table[[#This Row],[Product_ID]],Product_table[Product_ID],Product_table[Sub_Category],FALSE)</f>
        <v>Team Sports</v>
      </c>
      <c r="T378" s="8" t="str">
        <f>_xlfn.XLOOKUP(total_table[[#This Row],[Product_ID]],Product_table[Product_ID],Product_table[Brand],FALSE)</f>
        <v>French Ltd</v>
      </c>
      <c r="U378" s="8">
        <f>_xlfn.XLOOKUP(total_table[[#This Row],[Product_ID]],Product_table[Product_ID],Product_table[Cost],FALSE)</f>
        <v>107.06</v>
      </c>
      <c r="V378" s="11">
        <f>_xlfn.XLOOKUP(total_table[[#This Row],[Product_ID]],Product_table[Product_ID],Product_table[Stock],FALSE)</f>
        <v>359</v>
      </c>
      <c r="W378" s="8" t="str">
        <f>_xlfn.XLOOKUP(total_table[[#This Row],[Store_ID]],Store_table[Store_ID],Store_table[Store_Name],FALSE)</f>
        <v>Alexander Group</v>
      </c>
      <c r="X378" s="8" t="str">
        <f>_xlfn.XLOOKUP(total_table[[#This Row],[Store_ID]],Store_table[Store_ID],Store_table[Region],FALSE)</f>
        <v>South</v>
      </c>
      <c r="Y378" s="8" t="str">
        <f>_xlfn.XLOOKUP(total_table[[#This Row],[Store_ID]],Store_table[Store_ID],Store_table[City],FALSE)</f>
        <v>Port Sharon</v>
      </c>
      <c r="Z378" s="8" t="str">
        <f>_xlfn.XLOOKUP(total_table[[#This Row],[Store_ID]],Store_table[Store_ID],Store_table[Store_Type],FALSE)</f>
        <v>Online</v>
      </c>
    </row>
    <row r="379" spans="1:26" x14ac:dyDescent="0.35">
      <c r="A379" s="2" t="s">
        <v>2181</v>
      </c>
      <c r="B379" s="14">
        <v>45744</v>
      </c>
      <c r="C379" s="2" t="s">
        <v>1384</v>
      </c>
      <c r="D379" s="2" t="s">
        <v>1692</v>
      </c>
      <c r="E379" s="2" t="s">
        <v>1767</v>
      </c>
      <c r="F379" s="11">
        <v>1</v>
      </c>
      <c r="G379" s="8">
        <v>995.52</v>
      </c>
      <c r="H379" s="8">
        <v>0.22</v>
      </c>
      <c r="I379" s="2" t="s">
        <v>1804</v>
      </c>
      <c r="J379" s="8">
        <v>995.3</v>
      </c>
      <c r="K379" s="8" t="str">
        <f>_xlfn.XLOOKUP(total_table[[#This Row],[Customer_ID]],Customer_table[Customer_ID],Customer_table[Name],FALSE)</f>
        <v>Tyler Weber</v>
      </c>
      <c r="L379" s="11">
        <f>_xlfn.XLOOKUP(total_table[[#This Row],[Customer_ID]],Customer_table[Customer_ID],Customer_table[Age],FALSE)</f>
        <v>54</v>
      </c>
      <c r="M379" s="8" t="str">
        <f>_xlfn.XLOOKUP(total_table[[#This Row],[Customer_ID]],Customer_table[Customer_ID],Customer_table[Gender],FALSE)</f>
        <v>Male</v>
      </c>
      <c r="N379" s="8" t="str">
        <f>_xlfn.XLOOKUP(total_table[[#This Row],[Customer_ID]],Customer_table[Customer_ID],Customer_table[City],FALSE)</f>
        <v>East Yvette</v>
      </c>
      <c r="O379" s="8" t="str">
        <f>_xlfn.XLOOKUP(total_table[[#This Row],[Customer_ID]],Customer_table[Customer_ID],Customer_table[State],FALSE)</f>
        <v>Illinois</v>
      </c>
      <c r="P379" s="8" t="str">
        <f>_xlfn.XLOOKUP(total_table[[#This Row],[Customer_ID]],Customer_table[Customer_ID],Customer_table[Country],FALSE)</f>
        <v>USA</v>
      </c>
      <c r="Q379" s="8" t="str">
        <f>_xlfn.XLOOKUP(total_table[[#This Row],[Product_ID]],Product_table[Product_ID],Product_table[Product_Name],FALSE)</f>
        <v>Hydrating Face Cleanser</v>
      </c>
      <c r="R379" s="8" t="str">
        <f>_xlfn.XLOOKUP(total_table[[#This Row],[Product_ID]],Product_table[Product_ID],Product_table[Category],FALSE)</f>
        <v>Beauty</v>
      </c>
      <c r="S379" s="8" t="str">
        <f>_xlfn.XLOOKUP(total_table[[#This Row],[Product_ID]],Product_table[Product_ID],Product_table[Sub_Category],FALSE)</f>
        <v>Skincare</v>
      </c>
      <c r="T379" s="8" t="str">
        <f>_xlfn.XLOOKUP(total_table[[#This Row],[Product_ID]],Product_table[Product_ID],Product_table[Brand],FALSE)</f>
        <v>Butler Group</v>
      </c>
      <c r="U379" s="8">
        <f>_xlfn.XLOOKUP(total_table[[#This Row],[Product_ID]],Product_table[Product_ID],Product_table[Cost],FALSE)</f>
        <v>254.04361702127662</v>
      </c>
      <c r="V379" s="11">
        <f>_xlfn.XLOOKUP(total_table[[#This Row],[Product_ID]],Product_table[Product_ID],Product_table[Stock],FALSE)</f>
        <v>159</v>
      </c>
      <c r="W379" s="8" t="str">
        <f>_xlfn.XLOOKUP(total_table[[#This Row],[Store_ID]],Store_table[Store_ID],Store_table[Store_Name],FALSE)</f>
        <v>Hill, Wagner and Ballard</v>
      </c>
      <c r="X379" s="8" t="str">
        <f>_xlfn.XLOOKUP(total_table[[#This Row],[Store_ID]],Store_table[Store_ID],Store_table[Region],FALSE)</f>
        <v>East</v>
      </c>
      <c r="Y379" s="8" t="str">
        <f>_xlfn.XLOOKUP(total_table[[#This Row],[Store_ID]],Store_table[Store_ID],Store_table[City],FALSE)</f>
        <v>East Davidville</v>
      </c>
      <c r="Z379" s="8" t="str">
        <f>_xlfn.XLOOKUP(total_table[[#This Row],[Store_ID]],Store_table[Store_ID],Store_table[Store_Type],FALSE)</f>
        <v>Online</v>
      </c>
    </row>
    <row r="380" spans="1:26" x14ac:dyDescent="0.35">
      <c r="A380" s="2" t="s">
        <v>2182</v>
      </c>
      <c r="B380" s="14">
        <v>45535</v>
      </c>
      <c r="C380" s="2" t="s">
        <v>421</v>
      </c>
      <c r="D380" s="2" t="s">
        <v>1538</v>
      </c>
      <c r="E380" s="2" t="s">
        <v>1788</v>
      </c>
      <c r="F380" s="11">
        <v>4</v>
      </c>
      <c r="G380" s="8">
        <v>241.32</v>
      </c>
      <c r="H380" s="8">
        <v>0.28999999999999998</v>
      </c>
      <c r="I380" s="2" t="s">
        <v>1807</v>
      </c>
      <c r="J380" s="8">
        <v>964.99</v>
      </c>
      <c r="K380" s="8" t="str">
        <f>_xlfn.XLOOKUP(total_table[[#This Row],[Customer_ID]],Customer_table[Customer_ID],Customer_table[Name],FALSE)</f>
        <v>Keith Miller</v>
      </c>
      <c r="L380" s="11">
        <f>_xlfn.XLOOKUP(total_table[[#This Row],[Customer_ID]],Customer_table[Customer_ID],Customer_table[Age],FALSE)</f>
        <v>64</v>
      </c>
      <c r="M380" s="8" t="str">
        <f>_xlfn.XLOOKUP(total_table[[#This Row],[Customer_ID]],Customer_table[Customer_ID],Customer_table[Gender],FALSE)</f>
        <v>Female</v>
      </c>
      <c r="N380" s="8" t="str">
        <f>_xlfn.XLOOKUP(total_table[[#This Row],[Customer_ID]],Customer_table[Customer_ID],Customer_table[City],FALSE)</f>
        <v>West Jameston</v>
      </c>
      <c r="O380" s="8" t="str">
        <f>_xlfn.XLOOKUP(total_table[[#This Row],[Customer_ID]],Customer_table[Customer_ID],Customer_table[State],FALSE)</f>
        <v>Maine</v>
      </c>
      <c r="P380" s="8" t="str">
        <f>_xlfn.XLOOKUP(total_table[[#This Row],[Customer_ID]],Customer_table[Customer_ID],Customer_table[Country],FALSE)</f>
        <v>USA</v>
      </c>
      <c r="Q380" s="8" t="str">
        <f>_xlfn.XLOOKUP(total_table[[#This Row],[Product_ID]],Product_table[Product_ID],Product_table[Product_Name],FALSE)</f>
        <v>LED Table Lamp</v>
      </c>
      <c r="R380" s="8" t="str">
        <f>_xlfn.XLOOKUP(total_table[[#This Row],[Product_ID]],Product_table[Product_ID],Product_table[Category],FALSE)</f>
        <v>Home</v>
      </c>
      <c r="S380" s="8" t="str">
        <f>_xlfn.XLOOKUP(total_table[[#This Row],[Product_ID]],Product_table[Product_ID],Product_table[Sub_Category],FALSE)</f>
        <v>Lighting</v>
      </c>
      <c r="T380" s="8" t="str">
        <f>_xlfn.XLOOKUP(total_table[[#This Row],[Product_ID]],Product_table[Product_ID],Product_table[Brand],FALSE)</f>
        <v>Harrell LLC</v>
      </c>
      <c r="U380" s="8">
        <f>_xlfn.XLOOKUP(total_table[[#This Row],[Product_ID]],Product_table[Product_ID],Product_table[Cost],FALSE)</f>
        <v>218.86</v>
      </c>
      <c r="V380" s="11">
        <f>_xlfn.XLOOKUP(total_table[[#This Row],[Product_ID]],Product_table[Product_ID],Product_table[Stock],FALSE)</f>
        <v>170</v>
      </c>
      <c r="W380" s="8" t="str">
        <f>_xlfn.XLOOKUP(total_table[[#This Row],[Store_ID]],Store_table[Store_ID],Store_table[Store_Name],FALSE)</f>
        <v>Guerrero-Schmitt</v>
      </c>
      <c r="X380" s="8" t="str">
        <f>_xlfn.XLOOKUP(total_table[[#This Row],[Store_ID]],Store_table[Store_ID],Store_table[Region],FALSE)</f>
        <v>East</v>
      </c>
      <c r="Y380" s="8" t="str">
        <f>_xlfn.XLOOKUP(total_table[[#This Row],[Store_ID]],Store_table[Store_ID],Store_table[City],FALSE)</f>
        <v>East Stevechester</v>
      </c>
      <c r="Z380" s="8" t="str">
        <f>_xlfn.XLOOKUP(total_table[[#This Row],[Store_ID]],Store_table[Store_ID],Store_table[Store_Type],FALSE)</f>
        <v>Flagship</v>
      </c>
    </row>
    <row r="381" spans="1:26" x14ac:dyDescent="0.35">
      <c r="A381" s="2" t="s">
        <v>2183</v>
      </c>
      <c r="B381" s="14">
        <v>45240</v>
      </c>
      <c r="C381" s="2" t="s">
        <v>756</v>
      </c>
      <c r="D381" s="2" t="s">
        <v>1682</v>
      </c>
      <c r="E381" s="2" t="s">
        <v>1735</v>
      </c>
      <c r="F381" s="11">
        <v>3</v>
      </c>
      <c r="G381" s="8">
        <v>636.03</v>
      </c>
      <c r="H381" s="8">
        <v>0.06</v>
      </c>
      <c r="I381" s="2" t="s">
        <v>1807</v>
      </c>
      <c r="J381" s="8">
        <v>1908.03</v>
      </c>
      <c r="K381" s="8" t="str">
        <f>_xlfn.XLOOKUP(total_table[[#This Row],[Customer_ID]],Customer_table[Customer_ID],Customer_table[Name],FALSE)</f>
        <v>Maria Hill</v>
      </c>
      <c r="L381" s="11">
        <f>_xlfn.XLOOKUP(total_table[[#This Row],[Customer_ID]],Customer_table[Customer_ID],Customer_table[Age],FALSE)</f>
        <v>58</v>
      </c>
      <c r="M381" s="8" t="str">
        <f>_xlfn.XLOOKUP(total_table[[#This Row],[Customer_ID]],Customer_table[Customer_ID],Customer_table[Gender],FALSE)</f>
        <v>Female</v>
      </c>
      <c r="N381" s="8" t="str">
        <f>_xlfn.XLOOKUP(total_table[[#This Row],[Customer_ID]],Customer_table[Customer_ID],Customer_table[City],FALSE)</f>
        <v>Zamoraborough</v>
      </c>
      <c r="O381" s="8" t="str">
        <f>_xlfn.XLOOKUP(total_table[[#This Row],[Customer_ID]],Customer_table[Customer_ID],Customer_table[State],FALSE)</f>
        <v>Nevada</v>
      </c>
      <c r="P381" s="8" t="str">
        <f>_xlfn.XLOOKUP(total_table[[#This Row],[Customer_ID]],Customer_table[Customer_ID],Customer_table[Country],FALSE)</f>
        <v>USA</v>
      </c>
      <c r="Q381" s="8" t="str">
        <f>_xlfn.XLOOKUP(total_table[[#This Row],[Product_ID]],Product_table[Product_ID],Product_table[Product_Name],FALSE)</f>
        <v>Essential Oil Diffuser</v>
      </c>
      <c r="R381" s="8" t="str">
        <f>_xlfn.XLOOKUP(total_table[[#This Row],[Product_ID]],Product_table[Product_ID],Product_table[Category],FALSE)</f>
        <v>Home</v>
      </c>
      <c r="S381" s="8" t="str">
        <f>_xlfn.XLOOKUP(total_table[[#This Row],[Product_ID]],Product_table[Product_ID],Product_table[Sub_Category],FALSE)</f>
        <v>Decor</v>
      </c>
      <c r="T381" s="8" t="str">
        <f>_xlfn.XLOOKUP(total_table[[#This Row],[Product_ID]],Product_table[Product_ID],Product_table[Brand],FALSE)</f>
        <v>Hernandez Inc</v>
      </c>
      <c r="U381" s="8">
        <f>_xlfn.XLOOKUP(total_table[[#This Row],[Product_ID]],Product_table[Product_ID],Product_table[Cost],FALSE)</f>
        <v>325.26</v>
      </c>
      <c r="V381" s="11">
        <f>_xlfn.XLOOKUP(total_table[[#This Row],[Product_ID]],Product_table[Product_ID],Product_table[Stock],FALSE)</f>
        <v>400</v>
      </c>
      <c r="W381" s="8" t="str">
        <f>_xlfn.XLOOKUP(total_table[[#This Row],[Store_ID]],Store_table[Store_ID],Store_table[Store_Name],FALSE)</f>
        <v>Martinez, Adkins and Johnson</v>
      </c>
      <c r="X381" s="8" t="str">
        <f>_xlfn.XLOOKUP(total_table[[#This Row],[Store_ID]],Store_table[Store_ID],Store_table[Region],FALSE)</f>
        <v>North</v>
      </c>
      <c r="Y381" s="8" t="str">
        <f>_xlfn.XLOOKUP(total_table[[#This Row],[Store_ID]],Store_table[Store_ID],Store_table[City],FALSE)</f>
        <v>Danielmouth</v>
      </c>
      <c r="Z381" s="8" t="str">
        <f>_xlfn.XLOOKUP(total_table[[#This Row],[Store_ID]],Store_table[Store_ID],Store_table[Store_Type],FALSE)</f>
        <v>Flagship</v>
      </c>
    </row>
    <row r="382" spans="1:26" x14ac:dyDescent="0.35">
      <c r="A382" s="2" t="s">
        <v>2184</v>
      </c>
      <c r="B382" s="14">
        <v>45275</v>
      </c>
      <c r="C382" s="2" t="s">
        <v>334</v>
      </c>
      <c r="D382" s="2" t="s">
        <v>1531</v>
      </c>
      <c r="E382" s="2" t="s">
        <v>1791</v>
      </c>
      <c r="F382" s="11">
        <v>4</v>
      </c>
      <c r="G382" s="8">
        <v>603.30999999999995</v>
      </c>
      <c r="H382" s="8">
        <v>0.15</v>
      </c>
      <c r="I382" s="2" t="s">
        <v>1802</v>
      </c>
      <c r="J382" s="8">
        <v>2413.0899999999997</v>
      </c>
      <c r="K382" s="8" t="str">
        <f>_xlfn.XLOOKUP(total_table[[#This Row],[Customer_ID]],Customer_table[Customer_ID],Customer_table[Name],FALSE)</f>
        <v>Samantha Walker</v>
      </c>
      <c r="L382" s="11">
        <f>_xlfn.XLOOKUP(total_table[[#This Row],[Customer_ID]],Customer_table[Customer_ID],Customer_table[Age],FALSE)</f>
        <v>30</v>
      </c>
      <c r="M382" s="8" t="str">
        <f>_xlfn.XLOOKUP(total_table[[#This Row],[Customer_ID]],Customer_table[Customer_ID],Customer_table[Gender],FALSE)</f>
        <v>Female</v>
      </c>
      <c r="N382" s="8" t="str">
        <f>_xlfn.XLOOKUP(total_table[[#This Row],[Customer_ID]],Customer_table[Customer_ID],Customer_table[City],FALSE)</f>
        <v>Timothyburgh</v>
      </c>
      <c r="O382" s="8" t="str">
        <f>_xlfn.XLOOKUP(total_table[[#This Row],[Customer_ID]],Customer_table[Customer_ID],Customer_table[State],FALSE)</f>
        <v>Louisiana</v>
      </c>
      <c r="P382" s="8" t="str">
        <f>_xlfn.XLOOKUP(total_table[[#This Row],[Customer_ID]],Customer_table[Customer_ID],Customer_table[Country],FALSE)</f>
        <v>USA</v>
      </c>
      <c r="Q382" s="8" t="str">
        <f>_xlfn.XLOOKUP(total_table[[#This Row],[Product_ID]],Product_table[Product_ID],Product_table[Product_Name],FALSE)</f>
        <v>Women's Yoga Pants</v>
      </c>
      <c r="R382" s="8" t="str">
        <f>_xlfn.XLOOKUP(total_table[[#This Row],[Product_ID]],Product_table[Product_ID],Product_table[Category],FALSE)</f>
        <v>Clothing</v>
      </c>
      <c r="S382" s="8" t="str">
        <f>_xlfn.XLOOKUP(total_table[[#This Row],[Product_ID]],Product_table[Product_ID],Product_table[Sub_Category],FALSE)</f>
        <v>Bottoms</v>
      </c>
      <c r="T382" s="8" t="str">
        <f>_xlfn.XLOOKUP(total_table[[#This Row],[Product_ID]],Product_table[Product_ID],Product_table[Brand],FALSE)</f>
        <v>Gonzales-Davis</v>
      </c>
      <c r="U382" s="8">
        <f>_xlfn.XLOOKUP(total_table[[#This Row],[Product_ID]],Product_table[Product_ID],Product_table[Cost],FALSE)</f>
        <v>306.45999999999998</v>
      </c>
      <c r="V382" s="11">
        <f>_xlfn.XLOOKUP(total_table[[#This Row],[Product_ID]],Product_table[Product_ID],Product_table[Stock],FALSE)</f>
        <v>487</v>
      </c>
      <c r="W382" s="8" t="str">
        <f>_xlfn.XLOOKUP(total_table[[#This Row],[Store_ID]],Store_table[Store_ID],Store_table[Store_Name],FALSE)</f>
        <v>Mann-Austin</v>
      </c>
      <c r="X382" s="8" t="str">
        <f>_xlfn.XLOOKUP(total_table[[#This Row],[Store_ID]],Store_table[Store_ID],Store_table[Region],FALSE)</f>
        <v>East</v>
      </c>
      <c r="Y382" s="8" t="str">
        <f>_xlfn.XLOOKUP(total_table[[#This Row],[Store_ID]],Store_table[Store_ID],Store_table[City],FALSE)</f>
        <v>Vasquezborough</v>
      </c>
      <c r="Z382" s="8" t="str">
        <f>_xlfn.XLOOKUP(total_table[[#This Row],[Store_ID]],Store_table[Store_ID],Store_table[Store_Type],FALSE)</f>
        <v>Online</v>
      </c>
    </row>
    <row r="383" spans="1:26" x14ac:dyDescent="0.35">
      <c r="A383" s="2" t="s">
        <v>2185</v>
      </c>
      <c r="B383" s="14">
        <v>45427</v>
      </c>
      <c r="C383" s="2" t="s">
        <v>267</v>
      </c>
      <c r="D383" s="2" t="s">
        <v>1704</v>
      </c>
      <c r="E383" s="2" t="s">
        <v>1767</v>
      </c>
      <c r="F383" s="11">
        <v>3</v>
      </c>
      <c r="G383" s="8">
        <v>437.96</v>
      </c>
      <c r="H383" s="8">
        <v>0.27</v>
      </c>
      <c r="I383" s="2" t="s">
        <v>1807</v>
      </c>
      <c r="J383" s="8">
        <v>1313.61</v>
      </c>
      <c r="K383" s="8" t="str">
        <f>_xlfn.XLOOKUP(total_table[[#This Row],[Customer_ID]],Customer_table[Customer_ID],Customer_table[Name],FALSE)</f>
        <v>Rhonda Morales</v>
      </c>
      <c r="L383" s="11">
        <f>_xlfn.XLOOKUP(total_table[[#This Row],[Customer_ID]],Customer_table[Customer_ID],Customer_table[Age],FALSE)</f>
        <v>61</v>
      </c>
      <c r="M383" s="8" t="str">
        <f>_xlfn.XLOOKUP(total_table[[#This Row],[Customer_ID]],Customer_table[Customer_ID],Customer_table[Gender],FALSE)</f>
        <v>Female</v>
      </c>
      <c r="N383" s="8" t="str">
        <f>_xlfn.XLOOKUP(total_table[[#This Row],[Customer_ID]],Customer_table[Customer_ID],Customer_table[City],FALSE)</f>
        <v>Lake Barryfurt</v>
      </c>
      <c r="O383" s="8" t="str">
        <f>_xlfn.XLOOKUP(total_table[[#This Row],[Customer_ID]],Customer_table[Customer_ID],Customer_table[State],FALSE)</f>
        <v>California</v>
      </c>
      <c r="P383" s="8" t="str">
        <f>_xlfn.XLOOKUP(total_table[[#This Row],[Customer_ID]],Customer_table[Customer_ID],Customer_table[Country],FALSE)</f>
        <v>USA</v>
      </c>
      <c r="Q383" s="8" t="str">
        <f>_xlfn.XLOOKUP(total_table[[#This Row],[Product_ID]],Product_table[Product_ID],Product_table[Product_Name],FALSE)</f>
        <v>Face Foundation Kit</v>
      </c>
      <c r="R383" s="8" t="str">
        <f>_xlfn.XLOOKUP(total_table[[#This Row],[Product_ID]],Product_table[Product_ID],Product_table[Category],FALSE)</f>
        <v>Beauty</v>
      </c>
      <c r="S383" s="8" t="str">
        <f>_xlfn.XLOOKUP(total_table[[#This Row],[Product_ID]],Product_table[Product_ID],Product_table[Sub_Category],FALSE)</f>
        <v>Makeup</v>
      </c>
      <c r="T383" s="8" t="str">
        <f>_xlfn.XLOOKUP(total_table[[#This Row],[Product_ID]],Product_table[Product_ID],Product_table[Brand],FALSE)</f>
        <v>Taylor-Elliott</v>
      </c>
      <c r="U383" s="8">
        <f>_xlfn.XLOOKUP(total_table[[#This Row],[Product_ID]],Product_table[Product_ID],Product_table[Cost],FALSE)</f>
        <v>183.04</v>
      </c>
      <c r="V383" s="11">
        <f>_xlfn.XLOOKUP(total_table[[#This Row],[Product_ID]],Product_table[Product_ID],Product_table[Stock],FALSE)</f>
        <v>457</v>
      </c>
      <c r="W383" s="8" t="str">
        <f>_xlfn.XLOOKUP(total_table[[#This Row],[Store_ID]],Store_table[Store_ID],Store_table[Store_Name],FALSE)</f>
        <v>Hill, Wagner and Ballard</v>
      </c>
      <c r="X383" s="8" t="str">
        <f>_xlfn.XLOOKUP(total_table[[#This Row],[Store_ID]],Store_table[Store_ID],Store_table[Region],FALSE)</f>
        <v>East</v>
      </c>
      <c r="Y383" s="8" t="str">
        <f>_xlfn.XLOOKUP(total_table[[#This Row],[Store_ID]],Store_table[Store_ID],Store_table[City],FALSE)</f>
        <v>East Davidville</v>
      </c>
      <c r="Z383" s="8" t="str">
        <f>_xlfn.XLOOKUP(total_table[[#This Row],[Store_ID]],Store_table[Store_ID],Store_table[Store_Type],FALSE)</f>
        <v>Online</v>
      </c>
    </row>
    <row r="384" spans="1:26" x14ac:dyDescent="0.35">
      <c r="A384" s="2" t="s">
        <v>2186</v>
      </c>
      <c r="B384" s="14">
        <v>45322</v>
      </c>
      <c r="C384" s="2" t="s">
        <v>667</v>
      </c>
      <c r="D384" s="2" t="s">
        <v>1594</v>
      </c>
      <c r="E384" s="2" t="s">
        <v>1747</v>
      </c>
      <c r="F384" s="11">
        <v>2</v>
      </c>
      <c r="G384" s="8">
        <v>56.91</v>
      </c>
      <c r="H384" s="8">
        <v>0.08</v>
      </c>
      <c r="I384" s="2" t="s">
        <v>1807</v>
      </c>
      <c r="J384" s="8">
        <v>113.74</v>
      </c>
      <c r="K384" s="8" t="str">
        <f>_xlfn.XLOOKUP(total_table[[#This Row],[Customer_ID]],Customer_table[Customer_ID],Customer_table[Name],FALSE)</f>
        <v>John Perez</v>
      </c>
      <c r="L384" s="11">
        <f>_xlfn.XLOOKUP(total_table[[#This Row],[Customer_ID]],Customer_table[Customer_ID],Customer_table[Age],FALSE)</f>
        <v>54</v>
      </c>
      <c r="M384" s="8" t="str">
        <f>_xlfn.XLOOKUP(total_table[[#This Row],[Customer_ID]],Customer_table[Customer_ID],Customer_table[Gender],FALSE)</f>
        <v>Male</v>
      </c>
      <c r="N384" s="8" t="str">
        <f>_xlfn.XLOOKUP(total_table[[#This Row],[Customer_ID]],Customer_table[Customer_ID],Customer_table[City],FALSE)</f>
        <v>Kathrynview</v>
      </c>
      <c r="O384" s="8" t="str">
        <f>_xlfn.XLOOKUP(total_table[[#This Row],[Customer_ID]],Customer_table[Customer_ID],Customer_table[State],FALSE)</f>
        <v>Louisiana</v>
      </c>
      <c r="P384" s="8" t="str">
        <f>_xlfn.XLOOKUP(total_table[[#This Row],[Customer_ID]],Customer_table[Customer_ID],Customer_table[Country],FALSE)</f>
        <v>USA</v>
      </c>
      <c r="Q384" s="8" t="str">
        <f>_xlfn.XLOOKUP(total_table[[#This Row],[Product_ID]],Product_table[Product_ID],Product_table[Product_Name],FALSE)</f>
        <v>Gaming Mechanical Keyboard</v>
      </c>
      <c r="R384" s="8" t="str">
        <f>_xlfn.XLOOKUP(total_table[[#This Row],[Product_ID]],Product_table[Product_ID],Product_table[Category],FALSE)</f>
        <v>Electronics</v>
      </c>
      <c r="S384" s="8" t="str">
        <f>_xlfn.XLOOKUP(total_table[[#This Row],[Product_ID]],Product_table[Product_ID],Product_table[Sub_Category],FALSE)</f>
        <v>Computer</v>
      </c>
      <c r="T384" s="8" t="str">
        <f>_xlfn.XLOOKUP(total_table[[#This Row],[Product_ID]],Product_table[Product_ID],Product_table[Brand],FALSE)</f>
        <v>Lucero LLC</v>
      </c>
      <c r="U384" s="8">
        <f>_xlfn.XLOOKUP(total_table[[#This Row],[Product_ID]],Product_table[Product_ID],Product_table[Cost],FALSE)</f>
        <v>419.28</v>
      </c>
      <c r="V384" s="11">
        <f>_xlfn.XLOOKUP(total_table[[#This Row],[Product_ID]],Product_table[Product_ID],Product_table[Stock],FALSE)</f>
        <v>86</v>
      </c>
      <c r="W384" s="8" t="str">
        <f>_xlfn.XLOOKUP(total_table[[#This Row],[Store_ID]],Store_table[Store_ID],Store_table[Store_Name],FALSE)</f>
        <v>Alexander Group</v>
      </c>
      <c r="X384" s="8" t="str">
        <f>_xlfn.XLOOKUP(total_table[[#This Row],[Store_ID]],Store_table[Store_ID],Store_table[Region],FALSE)</f>
        <v>South</v>
      </c>
      <c r="Y384" s="8" t="str">
        <f>_xlfn.XLOOKUP(total_table[[#This Row],[Store_ID]],Store_table[Store_ID],Store_table[City],FALSE)</f>
        <v>Port Sharon</v>
      </c>
      <c r="Z384" s="8" t="str">
        <f>_xlfn.XLOOKUP(total_table[[#This Row],[Store_ID]],Store_table[Store_ID],Store_table[Store_Type],FALSE)</f>
        <v>Online</v>
      </c>
    </row>
    <row r="385" spans="1:26" x14ac:dyDescent="0.35">
      <c r="A385" s="2" t="s">
        <v>2187</v>
      </c>
      <c r="B385" s="14">
        <v>45266</v>
      </c>
      <c r="C385" s="2" t="s">
        <v>1034</v>
      </c>
      <c r="D385" s="2" t="s">
        <v>1678</v>
      </c>
      <c r="E385" s="2" t="s">
        <v>1754</v>
      </c>
      <c r="F385" s="11">
        <v>1</v>
      </c>
      <c r="G385" s="8">
        <v>141.79</v>
      </c>
      <c r="H385" s="8">
        <v>0.1</v>
      </c>
      <c r="I385" s="2" t="s">
        <v>1802</v>
      </c>
      <c r="J385" s="8">
        <v>141.69</v>
      </c>
      <c r="K385" s="8" t="str">
        <f>_xlfn.XLOOKUP(total_table[[#This Row],[Customer_ID]],Customer_table[Customer_ID],Customer_table[Name],FALSE)</f>
        <v>Mr. Christopher Sims</v>
      </c>
      <c r="L385" s="11">
        <f>_xlfn.XLOOKUP(total_table[[#This Row],[Customer_ID]],Customer_table[Customer_ID],Customer_table[Age],FALSE)</f>
        <v>50</v>
      </c>
      <c r="M385" s="8" t="str">
        <f>_xlfn.XLOOKUP(total_table[[#This Row],[Customer_ID]],Customer_table[Customer_ID],Customer_table[Gender],FALSE)</f>
        <v>Female</v>
      </c>
      <c r="N385" s="8" t="str">
        <f>_xlfn.XLOOKUP(total_table[[#This Row],[Customer_ID]],Customer_table[Customer_ID],Customer_table[City],FALSE)</f>
        <v>Donaldsontown</v>
      </c>
      <c r="O385" s="8" t="str">
        <f>_xlfn.XLOOKUP(total_table[[#This Row],[Customer_ID]],Customer_table[Customer_ID],Customer_table[State],FALSE)</f>
        <v>Connecticut</v>
      </c>
      <c r="P385" s="8" t="str">
        <f>_xlfn.XLOOKUP(total_table[[#This Row],[Customer_ID]],Customer_table[Customer_ID],Customer_table[Country],FALSE)</f>
        <v>USA</v>
      </c>
      <c r="Q385" s="8" t="str">
        <f>_xlfn.XLOOKUP(total_table[[#This Row],[Product_ID]],Product_table[Product_ID],Product_table[Product_Name],FALSE)</f>
        <v>Wireless Mouse</v>
      </c>
      <c r="R385" s="8" t="str">
        <f>_xlfn.XLOOKUP(total_table[[#This Row],[Product_ID]],Product_table[Product_ID],Product_table[Category],FALSE)</f>
        <v>Electronics</v>
      </c>
      <c r="S385" s="8" t="str">
        <f>_xlfn.XLOOKUP(total_table[[#This Row],[Product_ID]],Product_table[Product_ID],Product_table[Sub_Category],FALSE)</f>
        <v>Computer</v>
      </c>
      <c r="T385" s="8" t="str">
        <f>_xlfn.XLOOKUP(total_table[[#This Row],[Product_ID]],Product_table[Product_ID],Product_table[Brand],FALSE)</f>
        <v>Larson Ltd</v>
      </c>
      <c r="U385" s="8">
        <f>_xlfn.XLOOKUP(total_table[[#This Row],[Product_ID]],Product_table[Product_ID],Product_table[Cost],FALSE)</f>
        <v>392.89</v>
      </c>
      <c r="V385" s="11">
        <f>_xlfn.XLOOKUP(total_table[[#This Row],[Product_ID]],Product_table[Product_ID],Product_table[Stock],FALSE)</f>
        <v>320</v>
      </c>
      <c r="W385" s="8" t="str">
        <f>_xlfn.XLOOKUP(total_table[[#This Row],[Store_ID]],Store_table[Store_ID],Store_table[Store_Name],FALSE)</f>
        <v>Benson-Elliott</v>
      </c>
      <c r="X385" s="8" t="str">
        <f>_xlfn.XLOOKUP(total_table[[#This Row],[Store_ID]],Store_table[Store_ID],Store_table[Region],FALSE)</f>
        <v>East</v>
      </c>
      <c r="Y385" s="8" t="str">
        <f>_xlfn.XLOOKUP(total_table[[#This Row],[Store_ID]],Store_table[Store_ID],Store_table[City],FALSE)</f>
        <v>Port Josephberg</v>
      </c>
      <c r="Z385" s="8" t="str">
        <f>_xlfn.XLOOKUP(total_table[[#This Row],[Store_ID]],Store_table[Store_ID],Store_table[Store_Type],FALSE)</f>
        <v>Online</v>
      </c>
    </row>
    <row r="386" spans="1:26" x14ac:dyDescent="0.35">
      <c r="A386" s="2" t="s">
        <v>2188</v>
      </c>
      <c r="B386" s="14">
        <v>45302</v>
      </c>
      <c r="C386" s="2" t="s">
        <v>1465</v>
      </c>
      <c r="D386" s="2" t="s">
        <v>1543</v>
      </c>
      <c r="E386" s="2" t="s">
        <v>1779</v>
      </c>
      <c r="F386" s="11">
        <v>4</v>
      </c>
      <c r="G386" s="8">
        <v>355.14</v>
      </c>
      <c r="H386" s="8">
        <v>0.16</v>
      </c>
      <c r="I386" s="2" t="s">
        <v>1807</v>
      </c>
      <c r="J386" s="8">
        <v>1420.3999999999999</v>
      </c>
      <c r="K386" s="8" t="str">
        <f>_xlfn.XLOOKUP(total_table[[#This Row],[Customer_ID]],Customer_table[Customer_ID],Customer_table[Name],FALSE)</f>
        <v>Sarah Smith</v>
      </c>
      <c r="L386" s="11">
        <f>_xlfn.XLOOKUP(total_table[[#This Row],[Customer_ID]],Customer_table[Customer_ID],Customer_table[Age],FALSE)</f>
        <v>48</v>
      </c>
      <c r="M386" s="8" t="str">
        <f>_xlfn.XLOOKUP(total_table[[#This Row],[Customer_ID]],Customer_table[Customer_ID],Customer_table[Gender],FALSE)</f>
        <v>Male</v>
      </c>
      <c r="N386" s="8" t="str">
        <f>_xlfn.XLOOKUP(total_table[[#This Row],[Customer_ID]],Customer_table[Customer_ID],Customer_table[City],FALSE)</f>
        <v>East Rodney</v>
      </c>
      <c r="O386" s="8" t="str">
        <f>_xlfn.XLOOKUP(total_table[[#This Row],[Customer_ID]],Customer_table[Customer_ID],Customer_table[State],FALSE)</f>
        <v>Nevada</v>
      </c>
      <c r="P386" s="8" t="str">
        <f>_xlfn.XLOOKUP(total_table[[#This Row],[Customer_ID]],Customer_table[Customer_ID],Customer_table[Country],FALSE)</f>
        <v>USA</v>
      </c>
      <c r="Q386" s="8" t="str">
        <f>_xlfn.XLOOKUP(total_table[[#This Row],[Product_ID]],Product_table[Product_ID],Product_table[Product_Name],FALSE)</f>
        <v>Adjustable Dumbbell Set</v>
      </c>
      <c r="R386" s="8" t="str">
        <f>_xlfn.XLOOKUP(total_table[[#This Row],[Product_ID]],Product_table[Product_ID],Product_table[Category],FALSE)</f>
        <v>Sports</v>
      </c>
      <c r="S386" s="8" t="str">
        <f>_xlfn.XLOOKUP(total_table[[#This Row],[Product_ID]],Product_table[Product_ID],Product_table[Sub_Category],FALSE)</f>
        <v>Fitness</v>
      </c>
      <c r="T386" s="8" t="str">
        <f>_xlfn.XLOOKUP(total_table[[#This Row],[Product_ID]],Product_table[Product_ID],Product_table[Brand],FALSE)</f>
        <v>Hill PLC</v>
      </c>
      <c r="U386" s="8">
        <f>_xlfn.XLOOKUP(total_table[[#This Row],[Product_ID]],Product_table[Product_ID],Product_table[Cost],FALSE)</f>
        <v>495.72</v>
      </c>
      <c r="V386" s="11">
        <f>_xlfn.XLOOKUP(total_table[[#This Row],[Product_ID]],Product_table[Product_ID],Product_table[Stock],FALSE)</f>
        <v>323</v>
      </c>
      <c r="W386" s="8" t="str">
        <f>_xlfn.XLOOKUP(total_table[[#This Row],[Store_ID]],Store_table[Store_ID],Store_table[Store_Name],FALSE)</f>
        <v>Shelton PLC</v>
      </c>
      <c r="X386" s="8" t="str">
        <f>_xlfn.XLOOKUP(total_table[[#This Row],[Store_ID]],Store_table[Store_ID],Store_table[Region],FALSE)</f>
        <v>North</v>
      </c>
      <c r="Y386" s="8" t="str">
        <f>_xlfn.XLOOKUP(total_table[[#This Row],[Store_ID]],Store_table[Store_ID],Store_table[City],FALSE)</f>
        <v>East Jenniferstad</v>
      </c>
      <c r="Z386" s="8" t="str">
        <f>_xlfn.XLOOKUP(total_table[[#This Row],[Store_ID]],Store_table[Store_ID],Store_table[Store_Type],FALSE)</f>
        <v>Flagship</v>
      </c>
    </row>
    <row r="387" spans="1:26" x14ac:dyDescent="0.35">
      <c r="A387" s="2" t="s">
        <v>2189</v>
      </c>
      <c r="B387" s="14">
        <v>45907</v>
      </c>
      <c r="C387" s="2" t="s">
        <v>676</v>
      </c>
      <c r="D387" s="2" t="s">
        <v>1602</v>
      </c>
      <c r="E387" s="2" t="s">
        <v>1754</v>
      </c>
      <c r="F387" s="11">
        <v>4</v>
      </c>
      <c r="G387" s="8">
        <v>960.38</v>
      </c>
      <c r="H387" s="8">
        <v>0.15</v>
      </c>
      <c r="I387" s="2" t="s">
        <v>1807</v>
      </c>
      <c r="J387" s="8">
        <v>3841.37</v>
      </c>
      <c r="K387" s="8" t="str">
        <f>_xlfn.XLOOKUP(total_table[[#This Row],[Customer_ID]],Customer_table[Customer_ID],Customer_table[Name],FALSE)</f>
        <v>Rodney Huffman</v>
      </c>
      <c r="L387" s="11">
        <f>_xlfn.XLOOKUP(total_table[[#This Row],[Customer_ID]],Customer_table[Customer_ID],Customer_table[Age],FALSE)</f>
        <v>20</v>
      </c>
      <c r="M387" s="8" t="str">
        <f>_xlfn.XLOOKUP(total_table[[#This Row],[Customer_ID]],Customer_table[Customer_ID],Customer_table[Gender],FALSE)</f>
        <v>Female</v>
      </c>
      <c r="N387" s="8" t="str">
        <f>_xlfn.XLOOKUP(total_table[[#This Row],[Customer_ID]],Customer_table[Customer_ID],Customer_table[City],FALSE)</f>
        <v>Garzafort</v>
      </c>
      <c r="O387" s="8" t="str">
        <f>_xlfn.XLOOKUP(total_table[[#This Row],[Customer_ID]],Customer_table[Customer_ID],Customer_table[State],FALSE)</f>
        <v>Delaware</v>
      </c>
      <c r="P387" s="8" t="str">
        <f>_xlfn.XLOOKUP(total_table[[#This Row],[Customer_ID]],Customer_table[Customer_ID],Customer_table[Country],FALSE)</f>
        <v>USA</v>
      </c>
      <c r="Q387" s="8" t="str">
        <f>_xlfn.XLOOKUP(total_table[[#This Row],[Product_ID]],Product_table[Product_ID],Product_table[Product_Name],FALSE)</f>
        <v>Sports Water Hydration Pack</v>
      </c>
      <c r="R387" s="8" t="str">
        <f>_xlfn.XLOOKUP(total_table[[#This Row],[Product_ID]],Product_table[Product_ID],Product_table[Category],FALSE)</f>
        <v>Sports</v>
      </c>
      <c r="S387" s="8" t="str">
        <f>_xlfn.XLOOKUP(total_table[[#This Row],[Product_ID]],Product_table[Product_ID],Product_table[Sub_Category],FALSE)</f>
        <v>Outdoor</v>
      </c>
      <c r="T387" s="8" t="str">
        <f>_xlfn.XLOOKUP(total_table[[#This Row],[Product_ID]],Product_table[Product_ID],Product_table[Brand],FALSE)</f>
        <v>Sims-Smith</v>
      </c>
      <c r="U387" s="8">
        <f>_xlfn.XLOOKUP(total_table[[#This Row],[Product_ID]],Product_table[Product_ID],Product_table[Cost],FALSE)</f>
        <v>135.61000000000001</v>
      </c>
      <c r="V387" s="11">
        <f>_xlfn.XLOOKUP(total_table[[#This Row],[Product_ID]],Product_table[Product_ID],Product_table[Stock],FALSE)</f>
        <v>394</v>
      </c>
      <c r="W387" s="8" t="str">
        <f>_xlfn.XLOOKUP(total_table[[#This Row],[Store_ID]],Store_table[Store_ID],Store_table[Store_Name],FALSE)</f>
        <v>Benson-Elliott</v>
      </c>
      <c r="X387" s="8" t="str">
        <f>_xlfn.XLOOKUP(total_table[[#This Row],[Store_ID]],Store_table[Store_ID],Store_table[Region],FALSE)</f>
        <v>East</v>
      </c>
      <c r="Y387" s="8" t="str">
        <f>_xlfn.XLOOKUP(total_table[[#This Row],[Store_ID]],Store_table[Store_ID],Store_table[City],FALSE)</f>
        <v>Port Josephberg</v>
      </c>
      <c r="Z387" s="8" t="str">
        <f>_xlfn.XLOOKUP(total_table[[#This Row],[Store_ID]],Store_table[Store_ID],Store_table[Store_Type],FALSE)</f>
        <v>Online</v>
      </c>
    </row>
    <row r="388" spans="1:26" x14ac:dyDescent="0.35">
      <c r="A388" s="2" t="s">
        <v>2190</v>
      </c>
      <c r="B388" s="14">
        <v>45433</v>
      </c>
      <c r="C388" s="2" t="s">
        <v>1285</v>
      </c>
      <c r="D388" s="2" t="s">
        <v>1664</v>
      </c>
      <c r="E388" s="2" t="s">
        <v>1782</v>
      </c>
      <c r="F388" s="11">
        <v>3</v>
      </c>
      <c r="G388" s="8">
        <v>847.21</v>
      </c>
      <c r="H388" s="8">
        <v>0.06</v>
      </c>
      <c r="I388" s="2" t="s">
        <v>1804</v>
      </c>
      <c r="J388" s="8">
        <v>2541.5700000000002</v>
      </c>
      <c r="K388" s="8" t="str">
        <f>_xlfn.XLOOKUP(total_table[[#This Row],[Customer_ID]],Customer_table[Customer_ID],Customer_table[Name],FALSE)</f>
        <v>Dr. Tamara White Md</v>
      </c>
      <c r="L388" s="11">
        <f>_xlfn.XLOOKUP(total_table[[#This Row],[Customer_ID]],Customer_table[Customer_ID],Customer_table[Age],FALSE)</f>
        <v>60</v>
      </c>
      <c r="M388" s="8" t="str">
        <f>_xlfn.XLOOKUP(total_table[[#This Row],[Customer_ID]],Customer_table[Customer_ID],Customer_table[Gender],FALSE)</f>
        <v>Male</v>
      </c>
      <c r="N388" s="8" t="str">
        <f>_xlfn.XLOOKUP(total_table[[#This Row],[Customer_ID]],Customer_table[Customer_ID],Customer_table[City],FALSE)</f>
        <v>New Benjamin</v>
      </c>
      <c r="O388" s="8" t="str">
        <f>_xlfn.XLOOKUP(total_table[[#This Row],[Customer_ID]],Customer_table[Customer_ID],Customer_table[State],FALSE)</f>
        <v>North Carolina</v>
      </c>
      <c r="P388" s="8" t="str">
        <f>_xlfn.XLOOKUP(total_table[[#This Row],[Customer_ID]],Customer_table[Customer_ID],Customer_table[Country],FALSE)</f>
        <v>USA</v>
      </c>
      <c r="Q388" s="8" t="str">
        <f>_xlfn.XLOOKUP(total_table[[#This Row],[Product_ID]],Product_table[Product_ID],Product_table[Product_Name],FALSE)</f>
        <v>Men's Sports Shorts</v>
      </c>
      <c r="R388" s="8" t="str">
        <f>_xlfn.XLOOKUP(total_table[[#This Row],[Product_ID]],Product_table[Product_ID],Product_table[Category],FALSE)</f>
        <v>Clothing</v>
      </c>
      <c r="S388" s="8" t="str">
        <f>_xlfn.XLOOKUP(total_table[[#This Row],[Product_ID]],Product_table[Product_ID],Product_table[Sub_Category],FALSE)</f>
        <v>Bottoms</v>
      </c>
      <c r="T388" s="8" t="str">
        <f>_xlfn.XLOOKUP(total_table[[#This Row],[Product_ID]],Product_table[Product_ID],Product_table[Brand],FALSE)</f>
        <v>Fitzpatrick Ltd</v>
      </c>
      <c r="U388" s="8">
        <f>_xlfn.XLOOKUP(total_table[[#This Row],[Product_ID]],Product_table[Product_ID],Product_table[Cost],FALSE)</f>
        <v>218.22</v>
      </c>
      <c r="V388" s="11">
        <f>_xlfn.XLOOKUP(total_table[[#This Row],[Product_ID]],Product_table[Product_ID],Product_table[Stock],FALSE)</f>
        <v>224</v>
      </c>
      <c r="W388" s="8" t="str">
        <f>_xlfn.XLOOKUP(total_table[[#This Row],[Store_ID]],Store_table[Store_ID],Store_table[Store_Name],FALSE)</f>
        <v>Frederick-Wright</v>
      </c>
      <c r="X388" s="8" t="str">
        <f>_xlfn.XLOOKUP(total_table[[#This Row],[Store_ID]],Store_table[Store_ID],Store_table[Region],FALSE)</f>
        <v>West</v>
      </c>
      <c r="Y388" s="8" t="str">
        <f>_xlfn.XLOOKUP(total_table[[#This Row],[Store_ID]],Store_table[Store_ID],Store_table[City],FALSE)</f>
        <v>New Jimmymouth</v>
      </c>
      <c r="Z388" s="8" t="str">
        <f>_xlfn.XLOOKUP(total_table[[#This Row],[Store_ID]],Store_table[Store_ID],Store_table[Store_Type],FALSE)</f>
        <v>Flagship</v>
      </c>
    </row>
    <row r="389" spans="1:26" x14ac:dyDescent="0.35">
      <c r="A389" s="2" t="s">
        <v>2191</v>
      </c>
      <c r="B389" s="14">
        <v>45892</v>
      </c>
      <c r="C389" s="2" t="s">
        <v>236</v>
      </c>
      <c r="D389" s="2" t="s">
        <v>1686</v>
      </c>
      <c r="E389" s="2" t="s">
        <v>1767</v>
      </c>
      <c r="F389" s="11">
        <v>4</v>
      </c>
      <c r="G389" s="8">
        <v>773.81</v>
      </c>
      <c r="H389" s="8">
        <v>0.08</v>
      </c>
      <c r="I389" s="2" t="s">
        <v>1807</v>
      </c>
      <c r="J389" s="8">
        <v>3095.16</v>
      </c>
      <c r="K389" s="8" t="str">
        <f>_xlfn.XLOOKUP(total_table[[#This Row],[Customer_ID]],Customer_table[Customer_ID],Customer_table[Name],FALSE)</f>
        <v>Cody Diaz</v>
      </c>
      <c r="L389" s="11">
        <f>_xlfn.XLOOKUP(total_table[[#This Row],[Customer_ID]],Customer_table[Customer_ID],Customer_table[Age],FALSE)</f>
        <v>27</v>
      </c>
      <c r="M389" s="8" t="str">
        <f>_xlfn.XLOOKUP(total_table[[#This Row],[Customer_ID]],Customer_table[Customer_ID],Customer_table[Gender],FALSE)</f>
        <v>Female</v>
      </c>
      <c r="N389" s="8" t="str">
        <f>_xlfn.XLOOKUP(total_table[[#This Row],[Customer_ID]],Customer_table[Customer_ID],Customer_table[City],FALSE)</f>
        <v>South Aaronside</v>
      </c>
      <c r="O389" s="8" t="str">
        <f>_xlfn.XLOOKUP(total_table[[#This Row],[Customer_ID]],Customer_table[Customer_ID],Customer_table[State],FALSE)</f>
        <v>New Hampshire</v>
      </c>
      <c r="P389" s="8" t="str">
        <f>_xlfn.XLOOKUP(total_table[[#This Row],[Customer_ID]],Customer_table[Customer_ID],Customer_table[Country],FALSE)</f>
        <v>USA</v>
      </c>
      <c r="Q389" s="8" t="str">
        <f>_xlfn.XLOOKUP(total_table[[#This Row],[Product_ID]],Product_table[Product_ID],Product_table[Product_Name],FALSE)</f>
        <v>Wall-Mounted Spice Rack</v>
      </c>
      <c r="R389" s="8" t="str">
        <f>_xlfn.XLOOKUP(total_table[[#This Row],[Product_ID]],Product_table[Product_ID],Product_table[Category],FALSE)</f>
        <v>Home</v>
      </c>
      <c r="S389" s="8" t="str">
        <f>_xlfn.XLOOKUP(total_table[[#This Row],[Product_ID]],Product_table[Product_ID],Product_table[Sub_Category],FALSE)</f>
        <v>Kitchen</v>
      </c>
      <c r="T389" s="8" t="str">
        <f>_xlfn.XLOOKUP(total_table[[#This Row],[Product_ID]],Product_table[Product_ID],Product_table[Brand],FALSE)</f>
        <v>Allison Ltd</v>
      </c>
      <c r="U389" s="8">
        <f>_xlfn.XLOOKUP(total_table[[#This Row],[Product_ID]],Product_table[Product_ID],Product_table[Cost],FALSE)</f>
        <v>143.43</v>
      </c>
      <c r="V389" s="11">
        <f>_xlfn.XLOOKUP(total_table[[#This Row],[Product_ID]],Product_table[Product_ID],Product_table[Stock],FALSE)</f>
        <v>58</v>
      </c>
      <c r="W389" s="8" t="str">
        <f>_xlfn.XLOOKUP(total_table[[#This Row],[Store_ID]],Store_table[Store_ID],Store_table[Store_Name],FALSE)</f>
        <v>Hill, Wagner and Ballard</v>
      </c>
      <c r="X389" s="8" t="str">
        <f>_xlfn.XLOOKUP(total_table[[#This Row],[Store_ID]],Store_table[Store_ID],Store_table[Region],FALSE)</f>
        <v>East</v>
      </c>
      <c r="Y389" s="8" t="str">
        <f>_xlfn.XLOOKUP(total_table[[#This Row],[Store_ID]],Store_table[Store_ID],Store_table[City],FALSE)</f>
        <v>East Davidville</v>
      </c>
      <c r="Z389" s="8" t="str">
        <f>_xlfn.XLOOKUP(total_table[[#This Row],[Store_ID]],Store_table[Store_ID],Store_table[Store_Type],FALSE)</f>
        <v>Online</v>
      </c>
    </row>
    <row r="390" spans="1:26" x14ac:dyDescent="0.35">
      <c r="A390" s="2" t="s">
        <v>2192</v>
      </c>
      <c r="B390" s="14">
        <v>45780</v>
      </c>
      <c r="C390" s="2" t="s">
        <v>7</v>
      </c>
      <c r="D390" s="2" t="s">
        <v>1652</v>
      </c>
      <c r="E390" s="2" t="s">
        <v>1782</v>
      </c>
      <c r="F390" s="11">
        <v>1</v>
      </c>
      <c r="G390" s="8">
        <v>664.71</v>
      </c>
      <c r="H390" s="8">
        <v>0.1</v>
      </c>
      <c r="I390" s="2" t="s">
        <v>1804</v>
      </c>
      <c r="J390" s="8">
        <v>664.61</v>
      </c>
      <c r="K390" s="8" t="str">
        <f>_xlfn.XLOOKUP(total_table[[#This Row],[Customer_ID]],Customer_table[Customer_ID],Customer_table[Name],FALSE)</f>
        <v>Sheena Bonilla</v>
      </c>
      <c r="L390" s="11">
        <f>_xlfn.XLOOKUP(total_table[[#This Row],[Customer_ID]],Customer_table[Customer_ID],Customer_table[Age],FALSE)</f>
        <v>55</v>
      </c>
      <c r="M390" s="8" t="str">
        <f>_xlfn.XLOOKUP(total_table[[#This Row],[Customer_ID]],Customer_table[Customer_ID],Customer_table[Gender],FALSE)</f>
        <v>Male</v>
      </c>
      <c r="N390" s="8" t="str">
        <f>_xlfn.XLOOKUP(total_table[[#This Row],[Customer_ID]],Customer_table[Customer_ID],Customer_table[City],FALSE)</f>
        <v>Donaldton</v>
      </c>
      <c r="O390" s="8" t="str">
        <f>_xlfn.XLOOKUP(total_table[[#This Row],[Customer_ID]],Customer_table[Customer_ID],Customer_table[State],FALSE)</f>
        <v>North Carolina</v>
      </c>
      <c r="P390" s="8" t="str">
        <f>_xlfn.XLOOKUP(total_table[[#This Row],[Customer_ID]],Customer_table[Customer_ID],Customer_table[Country],FALSE)</f>
        <v>USA</v>
      </c>
      <c r="Q390" s="8" t="str">
        <f>_xlfn.XLOOKUP(total_table[[#This Row],[Product_ID]],Product_table[Product_ID],Product_table[Product_Name],FALSE)</f>
        <v>Organic Sunscreen Lotion</v>
      </c>
      <c r="R390" s="8" t="str">
        <f>_xlfn.XLOOKUP(total_table[[#This Row],[Product_ID]],Product_table[Product_ID],Product_table[Category],FALSE)</f>
        <v>Beauty</v>
      </c>
      <c r="S390" s="8" t="str">
        <f>_xlfn.XLOOKUP(total_table[[#This Row],[Product_ID]],Product_table[Product_ID],Product_table[Sub_Category],FALSE)</f>
        <v>Skincare</v>
      </c>
      <c r="T390" s="8" t="str">
        <f>_xlfn.XLOOKUP(total_table[[#This Row],[Product_ID]],Product_table[Product_ID],Product_table[Brand],FALSE)</f>
        <v>Anderson-Riley</v>
      </c>
      <c r="U390" s="8">
        <f>_xlfn.XLOOKUP(total_table[[#This Row],[Product_ID]],Product_table[Product_ID],Product_table[Cost],FALSE)</f>
        <v>266.86</v>
      </c>
      <c r="V390" s="11">
        <f>_xlfn.XLOOKUP(total_table[[#This Row],[Product_ID]],Product_table[Product_ID],Product_table[Stock],FALSE)</f>
        <v>458</v>
      </c>
      <c r="W390" s="8" t="str">
        <f>_xlfn.XLOOKUP(total_table[[#This Row],[Store_ID]],Store_table[Store_ID],Store_table[Store_Name],FALSE)</f>
        <v>Frederick-Wright</v>
      </c>
      <c r="X390" s="8" t="str">
        <f>_xlfn.XLOOKUP(total_table[[#This Row],[Store_ID]],Store_table[Store_ID],Store_table[Region],FALSE)</f>
        <v>West</v>
      </c>
      <c r="Y390" s="8" t="str">
        <f>_xlfn.XLOOKUP(total_table[[#This Row],[Store_ID]],Store_table[Store_ID],Store_table[City],FALSE)</f>
        <v>New Jimmymouth</v>
      </c>
      <c r="Z390" s="8" t="str">
        <f>_xlfn.XLOOKUP(total_table[[#This Row],[Store_ID]],Store_table[Store_ID],Store_table[Store_Type],FALSE)</f>
        <v>Flagship</v>
      </c>
    </row>
    <row r="391" spans="1:26" x14ac:dyDescent="0.35">
      <c r="A391" s="2" t="s">
        <v>2193</v>
      </c>
      <c r="B391" s="14">
        <v>45233</v>
      </c>
      <c r="C391" s="2" t="s">
        <v>1073</v>
      </c>
      <c r="D391" s="2" t="s">
        <v>1600</v>
      </c>
      <c r="E391" s="2" t="s">
        <v>1757</v>
      </c>
      <c r="F391" s="11">
        <v>4</v>
      </c>
      <c r="G391" s="8">
        <v>482.06</v>
      </c>
      <c r="H391" s="8">
        <v>7.0000000000000007E-2</v>
      </c>
      <c r="I391" s="2" t="s">
        <v>1804</v>
      </c>
      <c r="J391" s="8">
        <v>1928.17</v>
      </c>
      <c r="K391" s="8" t="str">
        <f>_xlfn.XLOOKUP(total_table[[#This Row],[Customer_ID]],Customer_table[Customer_ID],Customer_table[Name],FALSE)</f>
        <v>Justin Mason Dds</v>
      </c>
      <c r="L391" s="11">
        <f>_xlfn.XLOOKUP(total_table[[#This Row],[Customer_ID]],Customer_table[Customer_ID],Customer_table[Age],FALSE)</f>
        <v>39</v>
      </c>
      <c r="M391" s="8" t="str">
        <f>_xlfn.XLOOKUP(total_table[[#This Row],[Customer_ID]],Customer_table[Customer_ID],Customer_table[Gender],FALSE)</f>
        <v>Female</v>
      </c>
      <c r="N391" s="8" t="str">
        <f>_xlfn.XLOOKUP(total_table[[#This Row],[Customer_ID]],Customer_table[Customer_ID],Customer_table[City],FALSE)</f>
        <v>Peggystad</v>
      </c>
      <c r="O391" s="8" t="str">
        <f>_xlfn.XLOOKUP(total_table[[#This Row],[Customer_ID]],Customer_table[Customer_ID],Customer_table[State],FALSE)</f>
        <v>Connecticut</v>
      </c>
      <c r="P391" s="8" t="str">
        <f>_xlfn.XLOOKUP(total_table[[#This Row],[Customer_ID]],Customer_table[Customer_ID],Customer_table[Country],FALSE)</f>
        <v>USA</v>
      </c>
      <c r="Q391" s="8" t="str">
        <f>_xlfn.XLOOKUP(total_table[[#This Row],[Product_ID]],Product_table[Product_ID],Product_table[Product_Name],FALSE)</f>
        <v>Men's Casual Sneakers</v>
      </c>
      <c r="R391" s="8" t="str">
        <f>_xlfn.XLOOKUP(total_table[[#This Row],[Product_ID]],Product_table[Product_ID],Product_table[Category],FALSE)</f>
        <v>Clothing</v>
      </c>
      <c r="S391" s="8" t="str">
        <f>_xlfn.XLOOKUP(total_table[[#This Row],[Product_ID]],Product_table[Product_ID],Product_table[Sub_Category],FALSE)</f>
        <v>Footwear</v>
      </c>
      <c r="T391" s="8" t="str">
        <f>_xlfn.XLOOKUP(total_table[[#This Row],[Product_ID]],Product_table[Product_ID],Product_table[Brand],FALSE)</f>
        <v>Hogan-Lee</v>
      </c>
      <c r="U391" s="8">
        <f>_xlfn.XLOOKUP(total_table[[#This Row],[Product_ID]],Product_table[Product_ID],Product_table[Cost],FALSE)</f>
        <v>353.47</v>
      </c>
      <c r="V391" s="11">
        <f>_xlfn.XLOOKUP(total_table[[#This Row],[Product_ID]],Product_table[Product_ID],Product_table[Stock],FALSE)</f>
        <v>214</v>
      </c>
      <c r="W391" s="8" t="str">
        <f>_xlfn.XLOOKUP(total_table[[#This Row],[Store_ID]],Store_table[Store_ID],Store_table[Store_Name],FALSE)</f>
        <v>Martinez-Mullins</v>
      </c>
      <c r="X391" s="8" t="str">
        <f>_xlfn.XLOOKUP(total_table[[#This Row],[Store_ID]],Store_table[Store_ID],Store_table[Region],FALSE)</f>
        <v>South</v>
      </c>
      <c r="Y391" s="8" t="str">
        <f>_xlfn.XLOOKUP(total_table[[#This Row],[Store_ID]],Store_table[Store_ID],Store_table[City],FALSE)</f>
        <v>Williamsfurt</v>
      </c>
      <c r="Z391" s="8" t="str">
        <f>_xlfn.XLOOKUP(total_table[[#This Row],[Store_ID]],Store_table[Store_ID],Store_table[Store_Type],FALSE)</f>
        <v>Online</v>
      </c>
    </row>
    <row r="392" spans="1:26" x14ac:dyDescent="0.35">
      <c r="A392" s="2" t="s">
        <v>2194</v>
      </c>
      <c r="B392" s="14">
        <v>45742</v>
      </c>
      <c r="C392" s="2" t="s">
        <v>311</v>
      </c>
      <c r="D392" s="2" t="s">
        <v>1640</v>
      </c>
      <c r="E392" s="2" t="s">
        <v>1744</v>
      </c>
      <c r="F392" s="11">
        <v>4</v>
      </c>
      <c r="G392" s="8">
        <v>995.55</v>
      </c>
      <c r="H392" s="8">
        <v>0.19</v>
      </c>
      <c r="I392" s="2" t="s">
        <v>1804</v>
      </c>
      <c r="J392" s="8">
        <v>3982.0099999999998</v>
      </c>
      <c r="K392" s="8" t="str">
        <f>_xlfn.XLOOKUP(total_table[[#This Row],[Customer_ID]],Customer_table[Customer_ID],Customer_table[Name],FALSE)</f>
        <v>Jamie Yoder</v>
      </c>
      <c r="L392" s="11">
        <f>_xlfn.XLOOKUP(total_table[[#This Row],[Customer_ID]],Customer_table[Customer_ID],Customer_table[Age],FALSE)</f>
        <v>43</v>
      </c>
      <c r="M392" s="8" t="str">
        <f>_xlfn.XLOOKUP(total_table[[#This Row],[Customer_ID]],Customer_table[Customer_ID],Customer_table[Gender],FALSE)</f>
        <v>Male</v>
      </c>
      <c r="N392" s="8" t="str">
        <f>_xlfn.XLOOKUP(total_table[[#This Row],[Customer_ID]],Customer_table[Customer_ID],Customer_table[City],FALSE)</f>
        <v>New Gabrielleville</v>
      </c>
      <c r="O392" s="8" t="str">
        <f>_xlfn.XLOOKUP(total_table[[#This Row],[Customer_ID]],Customer_table[Customer_ID],Customer_table[State],FALSE)</f>
        <v>Wisconsin</v>
      </c>
      <c r="P392" s="8" t="str">
        <f>_xlfn.XLOOKUP(total_table[[#This Row],[Customer_ID]],Customer_table[Customer_ID],Customer_table[Country],FALSE)</f>
        <v>USA</v>
      </c>
      <c r="Q392" s="8" t="str">
        <f>_xlfn.XLOOKUP(total_table[[#This Row],[Product_ID]],Product_table[Product_ID],Product_table[Product_Name],FALSE)</f>
        <v>Foam Roller</v>
      </c>
      <c r="R392" s="8" t="str">
        <f>_xlfn.XLOOKUP(total_table[[#This Row],[Product_ID]],Product_table[Product_ID],Product_table[Category],FALSE)</f>
        <v>Sports</v>
      </c>
      <c r="S392" s="8" t="str">
        <f>_xlfn.XLOOKUP(total_table[[#This Row],[Product_ID]],Product_table[Product_ID],Product_table[Sub_Category],FALSE)</f>
        <v>Fitness</v>
      </c>
      <c r="T392" s="8" t="str">
        <f>_xlfn.XLOOKUP(total_table[[#This Row],[Product_ID]],Product_table[Product_ID],Product_table[Brand],FALSE)</f>
        <v>Atkinson, Camacho and Oliver</v>
      </c>
      <c r="U392" s="8">
        <f>_xlfn.XLOOKUP(total_table[[#This Row],[Product_ID]],Product_table[Product_ID],Product_table[Cost],FALSE)</f>
        <v>30.62</v>
      </c>
      <c r="V392" s="11">
        <f>_xlfn.XLOOKUP(total_table[[#This Row],[Product_ID]],Product_table[Product_ID],Product_table[Stock],FALSE)</f>
        <v>138</v>
      </c>
      <c r="W392" s="8" t="str">
        <f>_xlfn.XLOOKUP(total_table[[#This Row],[Store_ID]],Store_table[Store_ID],Store_table[Store_Name],FALSE)</f>
        <v>Johnson-Wright</v>
      </c>
      <c r="X392" s="8" t="str">
        <f>_xlfn.XLOOKUP(total_table[[#This Row],[Store_ID]],Store_table[Store_ID],Store_table[Region],FALSE)</f>
        <v>North</v>
      </c>
      <c r="Y392" s="8" t="str">
        <f>_xlfn.XLOOKUP(total_table[[#This Row],[Store_ID]],Store_table[Store_ID],Store_table[City],FALSE)</f>
        <v>Hoodberg</v>
      </c>
      <c r="Z392" s="8" t="str">
        <f>_xlfn.XLOOKUP(total_table[[#This Row],[Store_ID]],Store_table[Store_ID],Store_table[Store_Type],FALSE)</f>
        <v>Outlet</v>
      </c>
    </row>
    <row r="393" spans="1:26" x14ac:dyDescent="0.35">
      <c r="A393" s="2" t="s">
        <v>2195</v>
      </c>
      <c r="B393" s="14">
        <v>45478</v>
      </c>
      <c r="C393" s="2" t="s">
        <v>468</v>
      </c>
      <c r="D393" s="2" t="s">
        <v>1712</v>
      </c>
      <c r="E393" s="2" t="s">
        <v>1775</v>
      </c>
      <c r="F393" s="11">
        <v>2</v>
      </c>
      <c r="G393" s="8">
        <v>153.84</v>
      </c>
      <c r="H393" s="8">
        <v>0.27</v>
      </c>
      <c r="I393" s="2" t="s">
        <v>1804</v>
      </c>
      <c r="J393" s="8">
        <v>307.41000000000003</v>
      </c>
      <c r="K393" s="8" t="str">
        <f>_xlfn.XLOOKUP(total_table[[#This Row],[Customer_ID]],Customer_table[Customer_ID],Customer_table[Name],FALSE)</f>
        <v>Cristian Wright</v>
      </c>
      <c r="L393" s="11">
        <f>_xlfn.XLOOKUP(total_table[[#This Row],[Customer_ID]],Customer_table[Customer_ID],Customer_table[Age],FALSE)</f>
        <v>30</v>
      </c>
      <c r="M393" s="8" t="str">
        <f>_xlfn.XLOOKUP(total_table[[#This Row],[Customer_ID]],Customer_table[Customer_ID],Customer_table[Gender],FALSE)</f>
        <v>Male</v>
      </c>
      <c r="N393" s="8" t="str">
        <f>_xlfn.XLOOKUP(total_table[[#This Row],[Customer_ID]],Customer_table[Customer_ID],Customer_table[City],FALSE)</f>
        <v>Port Denise</v>
      </c>
      <c r="O393" s="8" t="str">
        <f>_xlfn.XLOOKUP(total_table[[#This Row],[Customer_ID]],Customer_table[Customer_ID],Customer_table[State],FALSE)</f>
        <v>California</v>
      </c>
      <c r="P393" s="8" t="str">
        <f>_xlfn.XLOOKUP(total_table[[#This Row],[Customer_ID]],Customer_table[Customer_ID],Customer_table[Country],FALSE)</f>
        <v>USA</v>
      </c>
      <c r="Q393" s="8" t="str">
        <f>_xlfn.XLOOKUP(total_table[[#This Row],[Product_ID]],Product_table[Product_ID],Product_table[Product_Name],FALSE)</f>
        <v>USB-C Laptop Charger</v>
      </c>
      <c r="R393" s="8" t="str">
        <f>_xlfn.XLOOKUP(total_table[[#This Row],[Product_ID]],Product_table[Product_ID],Product_table[Category],FALSE)</f>
        <v>Electronics</v>
      </c>
      <c r="S393" s="8" t="str">
        <f>_xlfn.XLOOKUP(total_table[[#This Row],[Product_ID]],Product_table[Product_ID],Product_table[Sub_Category],FALSE)</f>
        <v>Computer</v>
      </c>
      <c r="T393" s="8" t="str">
        <f>_xlfn.XLOOKUP(total_table[[#This Row],[Product_ID]],Product_table[Product_ID],Product_table[Brand],FALSE)</f>
        <v>Martin LLC</v>
      </c>
      <c r="U393" s="8">
        <f>_xlfn.XLOOKUP(total_table[[#This Row],[Product_ID]],Product_table[Product_ID],Product_table[Cost],FALSE)</f>
        <v>377.52</v>
      </c>
      <c r="V393" s="11">
        <f>_xlfn.XLOOKUP(total_table[[#This Row],[Product_ID]],Product_table[Product_ID],Product_table[Stock],FALSE)</f>
        <v>485</v>
      </c>
      <c r="W393" s="8" t="str">
        <f>_xlfn.XLOOKUP(total_table[[#This Row],[Store_ID]],Store_table[Store_ID],Store_table[Store_Name],FALSE)</f>
        <v>Gardner, Humphrey and Contreras</v>
      </c>
      <c r="X393" s="8" t="str">
        <f>_xlfn.XLOOKUP(total_table[[#This Row],[Store_ID]],Store_table[Store_ID],Store_table[Region],FALSE)</f>
        <v>East</v>
      </c>
      <c r="Y393" s="8" t="str">
        <f>_xlfn.XLOOKUP(total_table[[#This Row],[Store_ID]],Store_table[Store_ID],Store_table[City],FALSE)</f>
        <v>Johnsonville</v>
      </c>
      <c r="Z393" s="8" t="str">
        <f>_xlfn.XLOOKUP(total_table[[#This Row],[Store_ID]],Store_table[Store_ID],Store_table[Store_Type],FALSE)</f>
        <v>Flagship</v>
      </c>
    </row>
    <row r="394" spans="1:26" x14ac:dyDescent="0.35">
      <c r="A394" s="2" t="s">
        <v>2196</v>
      </c>
      <c r="B394" s="14">
        <v>45789</v>
      </c>
      <c r="C394" s="2" t="s">
        <v>504</v>
      </c>
      <c r="D394" s="2" t="s">
        <v>1682</v>
      </c>
      <c r="E394" s="2" t="s">
        <v>1754</v>
      </c>
      <c r="F394" s="11">
        <v>3</v>
      </c>
      <c r="G394" s="8">
        <v>362.11</v>
      </c>
      <c r="H394" s="8">
        <v>0.23</v>
      </c>
      <c r="I394" s="2" t="s">
        <v>1807</v>
      </c>
      <c r="J394" s="8">
        <v>1086.0999999999999</v>
      </c>
      <c r="K394" s="8" t="str">
        <f>_xlfn.XLOOKUP(total_table[[#This Row],[Customer_ID]],Customer_table[Customer_ID],Customer_table[Name],FALSE)</f>
        <v>Joseph Faulkner</v>
      </c>
      <c r="L394" s="11">
        <f>_xlfn.XLOOKUP(total_table[[#This Row],[Customer_ID]],Customer_table[Customer_ID],Customer_table[Age],FALSE)</f>
        <v>31</v>
      </c>
      <c r="M394" s="8" t="str">
        <f>_xlfn.XLOOKUP(total_table[[#This Row],[Customer_ID]],Customer_table[Customer_ID],Customer_table[Gender],FALSE)</f>
        <v>Male</v>
      </c>
      <c r="N394" s="8" t="str">
        <f>_xlfn.XLOOKUP(total_table[[#This Row],[Customer_ID]],Customer_table[Customer_ID],Customer_table[City],FALSE)</f>
        <v>New Leahfurt</v>
      </c>
      <c r="O394" s="8" t="str">
        <f>_xlfn.XLOOKUP(total_table[[#This Row],[Customer_ID]],Customer_table[Customer_ID],Customer_table[State],FALSE)</f>
        <v>North Dakota</v>
      </c>
      <c r="P394" s="8" t="str">
        <f>_xlfn.XLOOKUP(total_table[[#This Row],[Customer_ID]],Customer_table[Customer_ID],Customer_table[Country],FALSE)</f>
        <v>USA</v>
      </c>
      <c r="Q394" s="8" t="str">
        <f>_xlfn.XLOOKUP(total_table[[#This Row],[Product_ID]],Product_table[Product_ID],Product_table[Product_Name],FALSE)</f>
        <v>Essential Oil Diffuser</v>
      </c>
      <c r="R394" s="8" t="str">
        <f>_xlfn.XLOOKUP(total_table[[#This Row],[Product_ID]],Product_table[Product_ID],Product_table[Category],FALSE)</f>
        <v>Home</v>
      </c>
      <c r="S394" s="8" t="str">
        <f>_xlfn.XLOOKUP(total_table[[#This Row],[Product_ID]],Product_table[Product_ID],Product_table[Sub_Category],FALSE)</f>
        <v>Decor</v>
      </c>
      <c r="T394" s="8" t="str">
        <f>_xlfn.XLOOKUP(total_table[[#This Row],[Product_ID]],Product_table[Product_ID],Product_table[Brand],FALSE)</f>
        <v>Hernandez Inc</v>
      </c>
      <c r="U394" s="8">
        <f>_xlfn.XLOOKUP(total_table[[#This Row],[Product_ID]],Product_table[Product_ID],Product_table[Cost],FALSE)</f>
        <v>325.26</v>
      </c>
      <c r="V394" s="11">
        <f>_xlfn.XLOOKUP(total_table[[#This Row],[Product_ID]],Product_table[Product_ID],Product_table[Stock],FALSE)</f>
        <v>400</v>
      </c>
      <c r="W394" s="8" t="str">
        <f>_xlfn.XLOOKUP(total_table[[#This Row],[Store_ID]],Store_table[Store_ID],Store_table[Store_Name],FALSE)</f>
        <v>Benson-Elliott</v>
      </c>
      <c r="X394" s="8" t="str">
        <f>_xlfn.XLOOKUP(total_table[[#This Row],[Store_ID]],Store_table[Store_ID],Store_table[Region],FALSE)</f>
        <v>East</v>
      </c>
      <c r="Y394" s="8" t="str">
        <f>_xlfn.XLOOKUP(total_table[[#This Row],[Store_ID]],Store_table[Store_ID],Store_table[City],FALSE)</f>
        <v>Port Josephberg</v>
      </c>
      <c r="Z394" s="8" t="str">
        <f>_xlfn.XLOOKUP(total_table[[#This Row],[Store_ID]],Store_table[Store_ID],Store_table[Store_Type],FALSE)</f>
        <v>Online</v>
      </c>
    </row>
    <row r="395" spans="1:26" x14ac:dyDescent="0.35">
      <c r="A395" s="2" t="s">
        <v>2197</v>
      </c>
      <c r="B395" s="14">
        <v>45561</v>
      </c>
      <c r="C395" s="2" t="s">
        <v>1434</v>
      </c>
      <c r="D395" s="2" t="s">
        <v>1612</v>
      </c>
      <c r="E395" s="2" t="s">
        <v>1760</v>
      </c>
      <c r="F395" s="11">
        <v>3</v>
      </c>
      <c r="G395" s="8">
        <v>112.26</v>
      </c>
      <c r="H395" s="8">
        <v>0.11</v>
      </c>
      <c r="I395" s="2" t="s">
        <v>1802</v>
      </c>
      <c r="J395" s="8">
        <v>336.67</v>
      </c>
      <c r="K395" s="8" t="str">
        <f>_xlfn.XLOOKUP(total_table[[#This Row],[Customer_ID]],Customer_table[Customer_ID],Customer_table[Name],FALSE)</f>
        <v>Philip Mendoza</v>
      </c>
      <c r="L395" s="11">
        <f>_xlfn.XLOOKUP(total_table[[#This Row],[Customer_ID]],Customer_table[Customer_ID],Customer_table[Age],FALSE)</f>
        <v>42</v>
      </c>
      <c r="M395" s="8" t="str">
        <f>_xlfn.XLOOKUP(total_table[[#This Row],[Customer_ID]],Customer_table[Customer_ID],Customer_table[Gender],FALSE)</f>
        <v>Male</v>
      </c>
      <c r="N395" s="8" t="str">
        <f>_xlfn.XLOOKUP(total_table[[#This Row],[Customer_ID]],Customer_table[Customer_ID],Customer_table[City],FALSE)</f>
        <v>Tylermouth</v>
      </c>
      <c r="O395" s="8" t="str">
        <f>_xlfn.XLOOKUP(total_table[[#This Row],[Customer_ID]],Customer_table[Customer_ID],Customer_table[State],FALSE)</f>
        <v>Massachusetts</v>
      </c>
      <c r="P395" s="8" t="str">
        <f>_xlfn.XLOOKUP(total_table[[#This Row],[Customer_ID]],Customer_table[Customer_ID],Customer_table[Country],FALSE)</f>
        <v>USA</v>
      </c>
      <c r="Q395" s="8" t="str">
        <f>_xlfn.XLOOKUP(total_table[[#This Row],[Product_ID]],Product_table[Product_ID],Product_table[Product_Name],FALSE)</f>
        <v>USB External Hard Drive</v>
      </c>
      <c r="R395" s="8" t="str">
        <f>_xlfn.XLOOKUP(total_table[[#This Row],[Product_ID]],Product_table[Product_ID],Product_table[Category],FALSE)</f>
        <v>Electronics</v>
      </c>
      <c r="S395" s="8" t="str">
        <f>_xlfn.XLOOKUP(total_table[[#This Row],[Product_ID]],Product_table[Product_ID],Product_table[Sub_Category],FALSE)</f>
        <v>Computer</v>
      </c>
      <c r="T395" s="8" t="str">
        <f>_xlfn.XLOOKUP(total_table[[#This Row],[Product_ID]],Product_table[Product_ID],Product_table[Brand],FALSE)</f>
        <v>Robinson Inc</v>
      </c>
      <c r="U395" s="8">
        <f>_xlfn.XLOOKUP(total_table[[#This Row],[Product_ID]],Product_table[Product_ID],Product_table[Cost],FALSE)</f>
        <v>253.33</v>
      </c>
      <c r="V395" s="11">
        <f>_xlfn.XLOOKUP(total_table[[#This Row],[Product_ID]],Product_table[Product_ID],Product_table[Stock],FALSE)</f>
        <v>266</v>
      </c>
      <c r="W395" s="8" t="str">
        <f>_xlfn.XLOOKUP(total_table[[#This Row],[Store_ID]],Store_table[Store_ID],Store_table[Store_Name],FALSE)</f>
        <v>Bean, Jones and Park</v>
      </c>
      <c r="X395" s="8" t="str">
        <f>_xlfn.XLOOKUP(total_table[[#This Row],[Store_ID]],Store_table[Store_ID],Store_table[Region],FALSE)</f>
        <v>West</v>
      </c>
      <c r="Y395" s="8" t="str">
        <f>_xlfn.XLOOKUP(total_table[[#This Row],[Store_ID]],Store_table[Store_ID],Store_table[City],FALSE)</f>
        <v>Thompsonborough</v>
      </c>
      <c r="Z395" s="8" t="str">
        <f>_xlfn.XLOOKUP(total_table[[#This Row],[Store_ID]],Store_table[Store_ID],Store_table[Store_Type],FALSE)</f>
        <v>Online</v>
      </c>
    </row>
    <row r="396" spans="1:26" x14ac:dyDescent="0.35">
      <c r="A396" s="2" t="s">
        <v>2198</v>
      </c>
      <c r="B396" s="14">
        <v>45378</v>
      </c>
      <c r="C396" s="2" t="s">
        <v>652</v>
      </c>
      <c r="D396" s="2" t="s">
        <v>1714</v>
      </c>
      <c r="E396" s="2" t="s">
        <v>1791</v>
      </c>
      <c r="F396" s="11">
        <v>2</v>
      </c>
      <c r="G396" s="8">
        <v>962.81</v>
      </c>
      <c r="H396" s="8">
        <v>0.06</v>
      </c>
      <c r="I396" s="2" t="s">
        <v>1807</v>
      </c>
      <c r="J396" s="8">
        <v>1925.56</v>
      </c>
      <c r="K396" s="8" t="str">
        <f>_xlfn.XLOOKUP(total_table[[#This Row],[Customer_ID]],Customer_table[Customer_ID],Customer_table[Name],FALSE)</f>
        <v>Sarah Brady</v>
      </c>
      <c r="L396" s="11">
        <f>_xlfn.XLOOKUP(total_table[[#This Row],[Customer_ID]],Customer_table[Customer_ID],Customer_table[Age],FALSE)</f>
        <v>47</v>
      </c>
      <c r="M396" s="8" t="str">
        <f>_xlfn.XLOOKUP(total_table[[#This Row],[Customer_ID]],Customer_table[Customer_ID],Customer_table[Gender],FALSE)</f>
        <v>Male</v>
      </c>
      <c r="N396" s="8" t="str">
        <f>_xlfn.XLOOKUP(total_table[[#This Row],[Customer_ID]],Customer_table[Customer_ID],Customer_table[City],FALSE)</f>
        <v>Johnsonland</v>
      </c>
      <c r="O396" s="8" t="str">
        <f>_xlfn.XLOOKUP(total_table[[#This Row],[Customer_ID]],Customer_table[Customer_ID],Customer_table[State],FALSE)</f>
        <v>Iowa</v>
      </c>
      <c r="P396" s="8" t="str">
        <f>_xlfn.XLOOKUP(total_table[[#This Row],[Customer_ID]],Customer_table[Customer_ID],Customer_table[Country],FALSE)</f>
        <v>USA</v>
      </c>
      <c r="Q396" s="8" t="str">
        <f>_xlfn.XLOOKUP(total_table[[#This Row],[Product_ID]],Product_table[Product_ID],Product_table[Product_Name],FALSE)</f>
        <v>Vitamin E Body Lotion</v>
      </c>
      <c r="R396" s="8" t="str">
        <f>_xlfn.XLOOKUP(total_table[[#This Row],[Product_ID]],Product_table[Product_ID],Product_table[Category],FALSE)</f>
        <v>Beauty</v>
      </c>
      <c r="S396" s="8" t="str">
        <f>_xlfn.XLOOKUP(total_table[[#This Row],[Product_ID]],Product_table[Product_ID],Product_table[Sub_Category],FALSE)</f>
        <v>Skincare</v>
      </c>
      <c r="T396" s="8" t="str">
        <f>_xlfn.XLOOKUP(total_table[[#This Row],[Product_ID]],Product_table[Product_ID],Product_table[Brand],FALSE)</f>
        <v>Hoffman-Williams</v>
      </c>
      <c r="U396" s="8">
        <f>_xlfn.XLOOKUP(total_table[[#This Row],[Product_ID]],Product_table[Product_ID],Product_table[Cost],FALSE)</f>
        <v>358.47</v>
      </c>
      <c r="V396" s="11">
        <f>_xlfn.XLOOKUP(total_table[[#This Row],[Product_ID]],Product_table[Product_ID],Product_table[Stock],FALSE)</f>
        <v>213</v>
      </c>
      <c r="W396" s="8" t="str">
        <f>_xlfn.XLOOKUP(total_table[[#This Row],[Store_ID]],Store_table[Store_ID],Store_table[Store_Name],FALSE)</f>
        <v>Mann-Austin</v>
      </c>
      <c r="X396" s="8" t="str">
        <f>_xlfn.XLOOKUP(total_table[[#This Row],[Store_ID]],Store_table[Store_ID],Store_table[Region],FALSE)</f>
        <v>East</v>
      </c>
      <c r="Y396" s="8" t="str">
        <f>_xlfn.XLOOKUP(total_table[[#This Row],[Store_ID]],Store_table[Store_ID],Store_table[City],FALSE)</f>
        <v>Vasquezborough</v>
      </c>
      <c r="Z396" s="8" t="str">
        <f>_xlfn.XLOOKUP(total_table[[#This Row],[Store_ID]],Store_table[Store_ID],Store_table[Store_Type],FALSE)</f>
        <v>Online</v>
      </c>
    </row>
    <row r="397" spans="1:26" x14ac:dyDescent="0.35">
      <c r="A397" s="2" t="s">
        <v>2199</v>
      </c>
      <c r="B397" s="14">
        <v>45308</v>
      </c>
      <c r="C397" s="2" t="s">
        <v>682</v>
      </c>
      <c r="D397" s="2" t="s">
        <v>1568</v>
      </c>
      <c r="E397" s="2" t="s">
        <v>1730</v>
      </c>
      <c r="F397" s="11">
        <v>4</v>
      </c>
      <c r="G397" s="8">
        <v>276.23</v>
      </c>
      <c r="H397" s="8">
        <v>0.12</v>
      </c>
      <c r="I397" s="2" t="s">
        <v>1802</v>
      </c>
      <c r="J397" s="8">
        <v>1104.8000000000002</v>
      </c>
      <c r="K397" s="8" t="str">
        <f>_xlfn.XLOOKUP(total_table[[#This Row],[Customer_ID]],Customer_table[Customer_ID],Customer_table[Name],FALSE)</f>
        <v>Stuart Johnson</v>
      </c>
      <c r="L397" s="11">
        <f>_xlfn.XLOOKUP(total_table[[#This Row],[Customer_ID]],Customer_table[Customer_ID],Customer_table[Age],FALSE)</f>
        <v>42</v>
      </c>
      <c r="M397" s="8" t="str">
        <f>_xlfn.XLOOKUP(total_table[[#This Row],[Customer_ID]],Customer_table[Customer_ID],Customer_table[Gender],FALSE)</f>
        <v>Female</v>
      </c>
      <c r="N397" s="8" t="str">
        <f>_xlfn.XLOOKUP(total_table[[#This Row],[Customer_ID]],Customer_table[Customer_ID],Customer_table[City],FALSE)</f>
        <v>West Markport</v>
      </c>
      <c r="O397" s="8" t="str">
        <f>_xlfn.XLOOKUP(total_table[[#This Row],[Customer_ID]],Customer_table[Customer_ID],Customer_table[State],FALSE)</f>
        <v>North Dakota</v>
      </c>
      <c r="P397" s="8" t="str">
        <f>_xlfn.XLOOKUP(total_table[[#This Row],[Customer_ID]],Customer_table[Customer_ID],Customer_table[Country],FALSE)</f>
        <v>USA</v>
      </c>
      <c r="Q397" s="8" t="str">
        <f>_xlfn.XLOOKUP(total_table[[#This Row],[Product_ID]],Product_table[Product_ID],Product_table[Product_Name],FALSE)</f>
        <v>Multi-Purpose Storage Box</v>
      </c>
      <c r="R397" s="8" t="str">
        <f>_xlfn.XLOOKUP(total_table[[#This Row],[Product_ID]],Product_table[Product_ID],Product_table[Category],FALSE)</f>
        <v>Home</v>
      </c>
      <c r="S397" s="8" t="str">
        <f>_xlfn.XLOOKUP(total_table[[#This Row],[Product_ID]],Product_table[Product_ID],Product_table[Sub_Category],FALSE)</f>
        <v>Storage</v>
      </c>
      <c r="T397" s="8" t="str">
        <f>_xlfn.XLOOKUP(total_table[[#This Row],[Product_ID]],Product_table[Product_ID],Product_table[Brand],FALSE)</f>
        <v>Gardner-Montes</v>
      </c>
      <c r="U397" s="8">
        <f>_xlfn.XLOOKUP(total_table[[#This Row],[Product_ID]],Product_table[Product_ID],Product_table[Cost],FALSE)</f>
        <v>123.46</v>
      </c>
      <c r="V397" s="11">
        <f>_xlfn.XLOOKUP(total_table[[#This Row],[Product_ID]],Product_table[Product_ID],Product_table[Stock],FALSE)</f>
        <v>76</v>
      </c>
      <c r="W397" s="8" t="str">
        <f>_xlfn.XLOOKUP(total_table[[#This Row],[Store_ID]],Store_table[Store_ID],Store_table[Store_Name],FALSE)</f>
        <v>Rivera-Warner</v>
      </c>
      <c r="X397" s="8" t="str">
        <f>_xlfn.XLOOKUP(total_table[[#This Row],[Store_ID]],Store_table[Store_ID],Store_table[Region],FALSE)</f>
        <v>East</v>
      </c>
      <c r="Y397" s="8" t="str">
        <f>_xlfn.XLOOKUP(total_table[[#This Row],[Store_ID]],Store_table[Store_ID],Store_table[City],FALSE)</f>
        <v>Washingtonfurt</v>
      </c>
      <c r="Z397" s="8" t="str">
        <f>_xlfn.XLOOKUP(total_table[[#This Row],[Store_ID]],Store_table[Store_ID],Store_table[Store_Type],FALSE)</f>
        <v>Flagship</v>
      </c>
    </row>
    <row r="398" spans="1:26" x14ac:dyDescent="0.35">
      <c r="A398" s="2" t="s">
        <v>2200</v>
      </c>
      <c r="B398" s="14">
        <v>45407</v>
      </c>
      <c r="C398" s="2" t="s">
        <v>66</v>
      </c>
      <c r="D398" s="2" t="s">
        <v>1562</v>
      </c>
      <c r="E398" s="2" t="s">
        <v>1777</v>
      </c>
      <c r="F398" s="11">
        <v>3</v>
      </c>
      <c r="G398" s="8">
        <v>991.37</v>
      </c>
      <c r="H398" s="8">
        <v>0.1</v>
      </c>
      <c r="I398" s="2" t="s">
        <v>1804</v>
      </c>
      <c r="J398" s="8">
        <v>2974.01</v>
      </c>
      <c r="K398" s="8" t="str">
        <f>_xlfn.XLOOKUP(total_table[[#This Row],[Customer_ID]],Customer_table[Customer_ID],Customer_table[Name],FALSE)</f>
        <v>Laura Alvarez</v>
      </c>
      <c r="L398" s="11">
        <f>_xlfn.XLOOKUP(total_table[[#This Row],[Customer_ID]],Customer_table[Customer_ID],Customer_table[Age],FALSE)</f>
        <v>49</v>
      </c>
      <c r="M398" s="8" t="str">
        <f>_xlfn.XLOOKUP(total_table[[#This Row],[Customer_ID]],Customer_table[Customer_ID],Customer_table[Gender],FALSE)</f>
        <v>Female</v>
      </c>
      <c r="N398" s="8" t="str">
        <f>_xlfn.XLOOKUP(total_table[[#This Row],[Customer_ID]],Customer_table[Customer_ID],Customer_table[City],FALSE)</f>
        <v>Lawsonhaven</v>
      </c>
      <c r="O398" s="8" t="str">
        <f>_xlfn.XLOOKUP(total_table[[#This Row],[Customer_ID]],Customer_table[Customer_ID],Customer_table[State],FALSE)</f>
        <v>Washington</v>
      </c>
      <c r="P398" s="8" t="str">
        <f>_xlfn.XLOOKUP(total_table[[#This Row],[Customer_ID]],Customer_table[Customer_ID],Customer_table[Country],FALSE)</f>
        <v>USA</v>
      </c>
      <c r="Q398" s="8" t="str">
        <f>_xlfn.XLOOKUP(total_table[[#This Row],[Product_ID]],Product_table[Product_ID],Product_table[Product_Name],FALSE)</f>
        <v>Women's Denim Jeans</v>
      </c>
      <c r="R398" s="8" t="str">
        <f>_xlfn.XLOOKUP(total_table[[#This Row],[Product_ID]],Product_table[Product_ID],Product_table[Category],FALSE)</f>
        <v>Clothing</v>
      </c>
      <c r="S398" s="8" t="str">
        <f>_xlfn.XLOOKUP(total_table[[#This Row],[Product_ID]],Product_table[Product_ID],Product_table[Sub_Category],FALSE)</f>
        <v>Bottoms</v>
      </c>
      <c r="T398" s="8" t="str">
        <f>_xlfn.XLOOKUP(total_table[[#This Row],[Product_ID]],Product_table[Product_ID],Product_table[Brand],FALSE)</f>
        <v>Guerra-Hendrix</v>
      </c>
      <c r="U398" s="8">
        <f>_xlfn.XLOOKUP(total_table[[#This Row],[Product_ID]],Product_table[Product_ID],Product_table[Cost],FALSE)</f>
        <v>254.04361702127662</v>
      </c>
      <c r="V398" s="11">
        <f>_xlfn.XLOOKUP(total_table[[#This Row],[Product_ID]],Product_table[Product_ID],Product_table[Stock],FALSE)</f>
        <v>343</v>
      </c>
      <c r="W398" s="8" t="str">
        <f>_xlfn.XLOOKUP(total_table[[#This Row],[Store_ID]],Store_table[Store_ID],Store_table[Store_Name],FALSE)</f>
        <v>Mcdonald Inc</v>
      </c>
      <c r="X398" s="8" t="str">
        <f>_xlfn.XLOOKUP(total_table[[#This Row],[Store_ID]],Store_table[Store_ID],Store_table[Region],FALSE)</f>
        <v>South</v>
      </c>
      <c r="Y398" s="8" t="str">
        <f>_xlfn.XLOOKUP(total_table[[#This Row],[Store_ID]],Store_table[Store_ID],Store_table[City],FALSE)</f>
        <v>Christopherland</v>
      </c>
      <c r="Z398" s="8" t="str">
        <f>_xlfn.XLOOKUP(total_table[[#This Row],[Store_ID]],Store_table[Store_ID],Store_table[Store_Type],FALSE)</f>
        <v>Outlet</v>
      </c>
    </row>
    <row r="399" spans="1:26" x14ac:dyDescent="0.35">
      <c r="A399" s="2" t="s">
        <v>2201</v>
      </c>
      <c r="B399" s="14">
        <v>45929</v>
      </c>
      <c r="C399" s="2" t="s">
        <v>549</v>
      </c>
      <c r="D399" s="2" t="s">
        <v>1568</v>
      </c>
      <c r="E399" s="2" t="s">
        <v>1775</v>
      </c>
      <c r="F399" s="11">
        <v>3</v>
      </c>
      <c r="G399" s="8">
        <v>977.47</v>
      </c>
      <c r="H399" s="8">
        <v>0.05</v>
      </c>
      <c r="I399" s="2" t="s">
        <v>1802</v>
      </c>
      <c r="J399" s="8">
        <v>2932.3599999999997</v>
      </c>
      <c r="K399" s="8" t="str">
        <f>_xlfn.XLOOKUP(total_table[[#This Row],[Customer_ID]],Customer_table[Customer_ID],Customer_table[Name],FALSE)</f>
        <v>Daniel Contreras</v>
      </c>
      <c r="L399" s="11">
        <f>_xlfn.XLOOKUP(total_table[[#This Row],[Customer_ID]],Customer_table[Customer_ID],Customer_table[Age],FALSE)</f>
        <v>36</v>
      </c>
      <c r="M399" s="8" t="str">
        <f>_xlfn.XLOOKUP(total_table[[#This Row],[Customer_ID]],Customer_table[Customer_ID],Customer_table[Gender],FALSE)</f>
        <v>Female</v>
      </c>
      <c r="N399" s="8" t="str">
        <f>_xlfn.XLOOKUP(total_table[[#This Row],[Customer_ID]],Customer_table[Customer_ID],Customer_table[City],FALSE)</f>
        <v>Robertview</v>
      </c>
      <c r="O399" s="8" t="str">
        <f>_xlfn.XLOOKUP(total_table[[#This Row],[Customer_ID]],Customer_table[Customer_ID],Customer_table[State],FALSE)</f>
        <v>Florida</v>
      </c>
      <c r="P399" s="8" t="str">
        <f>_xlfn.XLOOKUP(total_table[[#This Row],[Customer_ID]],Customer_table[Customer_ID],Customer_table[Country],FALSE)</f>
        <v>USA</v>
      </c>
      <c r="Q399" s="8" t="str">
        <f>_xlfn.XLOOKUP(total_table[[#This Row],[Product_ID]],Product_table[Product_ID],Product_table[Product_Name],FALSE)</f>
        <v>Multi-Purpose Storage Box</v>
      </c>
      <c r="R399" s="8" t="str">
        <f>_xlfn.XLOOKUP(total_table[[#This Row],[Product_ID]],Product_table[Product_ID],Product_table[Category],FALSE)</f>
        <v>Home</v>
      </c>
      <c r="S399" s="8" t="str">
        <f>_xlfn.XLOOKUP(total_table[[#This Row],[Product_ID]],Product_table[Product_ID],Product_table[Sub_Category],FALSE)</f>
        <v>Storage</v>
      </c>
      <c r="T399" s="8" t="str">
        <f>_xlfn.XLOOKUP(total_table[[#This Row],[Product_ID]],Product_table[Product_ID],Product_table[Brand],FALSE)</f>
        <v>Gardner-Montes</v>
      </c>
      <c r="U399" s="8">
        <f>_xlfn.XLOOKUP(total_table[[#This Row],[Product_ID]],Product_table[Product_ID],Product_table[Cost],FALSE)</f>
        <v>123.46</v>
      </c>
      <c r="V399" s="11">
        <f>_xlfn.XLOOKUP(total_table[[#This Row],[Product_ID]],Product_table[Product_ID],Product_table[Stock],FALSE)</f>
        <v>76</v>
      </c>
      <c r="W399" s="8" t="str">
        <f>_xlfn.XLOOKUP(total_table[[#This Row],[Store_ID]],Store_table[Store_ID],Store_table[Store_Name],FALSE)</f>
        <v>Gardner, Humphrey and Contreras</v>
      </c>
      <c r="X399" s="8" t="str">
        <f>_xlfn.XLOOKUP(total_table[[#This Row],[Store_ID]],Store_table[Store_ID],Store_table[Region],FALSE)</f>
        <v>East</v>
      </c>
      <c r="Y399" s="8" t="str">
        <f>_xlfn.XLOOKUP(total_table[[#This Row],[Store_ID]],Store_table[Store_ID],Store_table[City],FALSE)</f>
        <v>Johnsonville</v>
      </c>
      <c r="Z399" s="8" t="str">
        <f>_xlfn.XLOOKUP(total_table[[#This Row],[Store_ID]],Store_table[Store_ID],Store_table[Store_Type],FALSE)</f>
        <v>Flagship</v>
      </c>
    </row>
    <row r="400" spans="1:26" x14ac:dyDescent="0.35">
      <c r="A400" s="2" t="s">
        <v>2202</v>
      </c>
      <c r="B400" s="14">
        <v>45844</v>
      </c>
      <c r="C400" s="2" t="s">
        <v>661</v>
      </c>
      <c r="D400" s="2" t="s">
        <v>1714</v>
      </c>
      <c r="E400" s="2" t="s">
        <v>1772</v>
      </c>
      <c r="F400" s="11">
        <v>2</v>
      </c>
      <c r="G400" s="8">
        <v>308.7</v>
      </c>
      <c r="H400" s="8">
        <v>0.2</v>
      </c>
      <c r="I400" s="2" t="s">
        <v>1804</v>
      </c>
      <c r="J400" s="8">
        <v>617.19999999999993</v>
      </c>
      <c r="K400" s="8" t="str">
        <f>_xlfn.XLOOKUP(total_table[[#This Row],[Customer_ID]],Customer_table[Customer_ID],Customer_table[Name],FALSE)</f>
        <v>Ronald Jones</v>
      </c>
      <c r="L400" s="11">
        <f>_xlfn.XLOOKUP(total_table[[#This Row],[Customer_ID]],Customer_table[Customer_ID],Customer_table[Age],FALSE)</f>
        <v>26</v>
      </c>
      <c r="M400" s="8" t="str">
        <f>_xlfn.XLOOKUP(total_table[[#This Row],[Customer_ID]],Customer_table[Customer_ID],Customer_table[Gender],FALSE)</f>
        <v>Female</v>
      </c>
      <c r="N400" s="8" t="str">
        <f>_xlfn.XLOOKUP(total_table[[#This Row],[Customer_ID]],Customer_table[Customer_ID],Customer_table[City],FALSE)</f>
        <v>Brownshire</v>
      </c>
      <c r="O400" s="8" t="str">
        <f>_xlfn.XLOOKUP(total_table[[#This Row],[Customer_ID]],Customer_table[Customer_ID],Customer_table[State],FALSE)</f>
        <v>Tennessee</v>
      </c>
      <c r="P400" s="8" t="str">
        <f>_xlfn.XLOOKUP(total_table[[#This Row],[Customer_ID]],Customer_table[Customer_ID],Customer_table[Country],FALSE)</f>
        <v>USA</v>
      </c>
      <c r="Q400" s="8" t="str">
        <f>_xlfn.XLOOKUP(total_table[[#This Row],[Product_ID]],Product_table[Product_ID],Product_table[Product_Name],FALSE)</f>
        <v>Vitamin E Body Lotion</v>
      </c>
      <c r="R400" s="8" t="str">
        <f>_xlfn.XLOOKUP(total_table[[#This Row],[Product_ID]],Product_table[Product_ID],Product_table[Category],FALSE)</f>
        <v>Beauty</v>
      </c>
      <c r="S400" s="8" t="str">
        <f>_xlfn.XLOOKUP(total_table[[#This Row],[Product_ID]],Product_table[Product_ID],Product_table[Sub_Category],FALSE)</f>
        <v>Skincare</v>
      </c>
      <c r="T400" s="8" t="str">
        <f>_xlfn.XLOOKUP(total_table[[#This Row],[Product_ID]],Product_table[Product_ID],Product_table[Brand],FALSE)</f>
        <v>Hoffman-Williams</v>
      </c>
      <c r="U400" s="8">
        <f>_xlfn.XLOOKUP(total_table[[#This Row],[Product_ID]],Product_table[Product_ID],Product_table[Cost],FALSE)</f>
        <v>358.47</v>
      </c>
      <c r="V400" s="11">
        <f>_xlfn.XLOOKUP(total_table[[#This Row],[Product_ID]],Product_table[Product_ID],Product_table[Stock],FALSE)</f>
        <v>213</v>
      </c>
      <c r="W400" s="8" t="str">
        <f>_xlfn.XLOOKUP(total_table[[#This Row],[Store_ID]],Store_table[Store_ID],Store_table[Store_Name],FALSE)</f>
        <v>Thomas, Bridges and Harris</v>
      </c>
      <c r="X400" s="8" t="str">
        <f>_xlfn.XLOOKUP(total_table[[#This Row],[Store_ID]],Store_table[Store_ID],Store_table[Region],FALSE)</f>
        <v>North</v>
      </c>
      <c r="Y400" s="8" t="str">
        <f>_xlfn.XLOOKUP(total_table[[#This Row],[Store_ID]],Store_table[Store_ID],Store_table[City],FALSE)</f>
        <v>Sabrinatown</v>
      </c>
      <c r="Z400" s="8" t="str">
        <f>_xlfn.XLOOKUP(total_table[[#This Row],[Store_ID]],Store_table[Store_ID],Store_table[Store_Type],FALSE)</f>
        <v>Online</v>
      </c>
    </row>
    <row r="401" spans="1:26" x14ac:dyDescent="0.35">
      <c r="A401" s="2" t="s">
        <v>2203</v>
      </c>
      <c r="B401" s="14">
        <v>45579</v>
      </c>
      <c r="C401" s="2" t="s">
        <v>141</v>
      </c>
      <c r="D401" s="2" t="s">
        <v>1535</v>
      </c>
      <c r="E401" s="2" t="s">
        <v>1782</v>
      </c>
      <c r="F401" s="11">
        <v>2</v>
      </c>
      <c r="G401" s="8">
        <v>733.87</v>
      </c>
      <c r="H401" s="8">
        <v>0.1</v>
      </c>
      <c r="I401" s="2" t="s">
        <v>1804</v>
      </c>
      <c r="J401" s="8">
        <v>1467.64</v>
      </c>
      <c r="K401" s="8" t="str">
        <f>_xlfn.XLOOKUP(total_table[[#This Row],[Customer_ID]],Customer_table[Customer_ID],Customer_table[Name],FALSE)</f>
        <v>Christopher Carter</v>
      </c>
      <c r="L401" s="11">
        <f>_xlfn.XLOOKUP(total_table[[#This Row],[Customer_ID]],Customer_table[Customer_ID],Customer_table[Age],FALSE)</f>
        <v>27</v>
      </c>
      <c r="M401" s="8" t="str">
        <f>_xlfn.XLOOKUP(total_table[[#This Row],[Customer_ID]],Customer_table[Customer_ID],Customer_table[Gender],FALSE)</f>
        <v>Female</v>
      </c>
      <c r="N401" s="8" t="str">
        <f>_xlfn.XLOOKUP(total_table[[#This Row],[Customer_ID]],Customer_table[Customer_ID],Customer_table[City],FALSE)</f>
        <v>Brendastad</v>
      </c>
      <c r="O401" s="8" t="str">
        <f>_xlfn.XLOOKUP(total_table[[#This Row],[Customer_ID]],Customer_table[Customer_ID],Customer_table[State],FALSE)</f>
        <v>South Dakota</v>
      </c>
      <c r="P401" s="8" t="str">
        <f>_xlfn.XLOOKUP(total_table[[#This Row],[Customer_ID]],Customer_table[Customer_ID],Customer_table[Country],FALSE)</f>
        <v>USA</v>
      </c>
      <c r="Q401" s="8" t="str">
        <f>_xlfn.XLOOKUP(total_table[[#This Row],[Product_ID]],Product_table[Product_ID],Product_table[Product_Name],FALSE)</f>
        <v>Herbal Face Moisturizer</v>
      </c>
      <c r="R401" s="8" t="str">
        <f>_xlfn.XLOOKUP(total_table[[#This Row],[Product_ID]],Product_table[Product_ID],Product_table[Category],FALSE)</f>
        <v>Beauty</v>
      </c>
      <c r="S401" s="8" t="str">
        <f>_xlfn.XLOOKUP(total_table[[#This Row],[Product_ID]],Product_table[Product_ID],Product_table[Sub_Category],FALSE)</f>
        <v>Skincare</v>
      </c>
      <c r="T401" s="8" t="str">
        <f>_xlfn.XLOOKUP(total_table[[#This Row],[Product_ID]],Product_table[Product_ID],Product_table[Brand],FALSE)</f>
        <v>Davidson PLC</v>
      </c>
      <c r="U401" s="8">
        <f>_xlfn.XLOOKUP(total_table[[#This Row],[Product_ID]],Product_table[Product_ID],Product_table[Cost],FALSE)</f>
        <v>312.8</v>
      </c>
      <c r="V401" s="11">
        <f>_xlfn.XLOOKUP(total_table[[#This Row],[Product_ID]],Product_table[Product_ID],Product_table[Stock],FALSE)</f>
        <v>350</v>
      </c>
      <c r="W401" s="8" t="str">
        <f>_xlfn.XLOOKUP(total_table[[#This Row],[Store_ID]],Store_table[Store_ID],Store_table[Store_Name],FALSE)</f>
        <v>Frederick-Wright</v>
      </c>
      <c r="X401" s="8" t="str">
        <f>_xlfn.XLOOKUP(total_table[[#This Row],[Store_ID]],Store_table[Store_ID],Store_table[Region],FALSE)</f>
        <v>West</v>
      </c>
      <c r="Y401" s="8" t="str">
        <f>_xlfn.XLOOKUP(total_table[[#This Row],[Store_ID]],Store_table[Store_ID],Store_table[City],FALSE)</f>
        <v>New Jimmymouth</v>
      </c>
      <c r="Z401" s="8" t="str">
        <f>_xlfn.XLOOKUP(total_table[[#This Row],[Store_ID]],Store_table[Store_ID],Store_table[Store_Type],FALSE)</f>
        <v>Flagship</v>
      </c>
    </row>
    <row r="402" spans="1:26" x14ac:dyDescent="0.35">
      <c r="A402" s="2" t="s">
        <v>2204</v>
      </c>
      <c r="B402" s="14">
        <v>45227</v>
      </c>
      <c r="C402" s="2" t="s">
        <v>331</v>
      </c>
      <c r="D402" s="2" t="s">
        <v>1564</v>
      </c>
      <c r="E402" s="2" t="s">
        <v>1782</v>
      </c>
      <c r="F402" s="11">
        <v>2</v>
      </c>
      <c r="G402" s="8">
        <v>22.47</v>
      </c>
      <c r="H402" s="8">
        <v>0.22</v>
      </c>
      <c r="I402" s="2" t="s">
        <v>1804</v>
      </c>
      <c r="J402" s="8">
        <v>44.72</v>
      </c>
      <c r="K402" s="8" t="str">
        <f>_xlfn.XLOOKUP(total_table[[#This Row],[Customer_ID]],Customer_table[Customer_ID],Customer_table[Name],FALSE)</f>
        <v>Amy Fowler</v>
      </c>
      <c r="L402" s="11">
        <f>_xlfn.XLOOKUP(total_table[[#This Row],[Customer_ID]],Customer_table[Customer_ID],Customer_table[Age],FALSE)</f>
        <v>62</v>
      </c>
      <c r="M402" s="8" t="str">
        <f>_xlfn.XLOOKUP(total_table[[#This Row],[Customer_ID]],Customer_table[Customer_ID],Customer_table[Gender],FALSE)</f>
        <v>Female</v>
      </c>
      <c r="N402" s="8" t="str">
        <f>_xlfn.XLOOKUP(total_table[[#This Row],[Customer_ID]],Customer_table[Customer_ID],Customer_table[City],FALSE)</f>
        <v>West Bobbyshire</v>
      </c>
      <c r="O402" s="8" t="str">
        <f>_xlfn.XLOOKUP(total_table[[#This Row],[Customer_ID]],Customer_table[Customer_ID],Customer_table[State],FALSE)</f>
        <v>New York</v>
      </c>
      <c r="P402" s="8" t="str">
        <f>_xlfn.XLOOKUP(total_table[[#This Row],[Customer_ID]],Customer_table[Customer_ID],Customer_table[Country],FALSE)</f>
        <v>USA</v>
      </c>
      <c r="Q402" s="8" t="str">
        <f>_xlfn.XLOOKUP(total_table[[#This Row],[Product_ID]],Product_table[Product_ID],Product_table[Product_Name],FALSE)</f>
        <v>Knee Support Brace</v>
      </c>
      <c r="R402" s="8" t="str">
        <f>_xlfn.XLOOKUP(total_table[[#This Row],[Product_ID]],Product_table[Product_ID],Product_table[Category],FALSE)</f>
        <v>Sports</v>
      </c>
      <c r="S402" s="8" t="str">
        <f>_xlfn.XLOOKUP(total_table[[#This Row],[Product_ID]],Product_table[Product_ID],Product_table[Sub_Category],FALSE)</f>
        <v>Equipment</v>
      </c>
      <c r="T402" s="8" t="str">
        <f>_xlfn.XLOOKUP(total_table[[#This Row],[Product_ID]],Product_table[Product_ID],Product_table[Brand],FALSE)</f>
        <v>May-Reese</v>
      </c>
      <c r="U402" s="8">
        <f>_xlfn.XLOOKUP(total_table[[#This Row],[Product_ID]],Product_table[Product_ID],Product_table[Cost],FALSE)</f>
        <v>21.34</v>
      </c>
      <c r="V402" s="11">
        <f>_xlfn.XLOOKUP(total_table[[#This Row],[Product_ID]],Product_table[Product_ID],Product_table[Stock],FALSE)</f>
        <v>65</v>
      </c>
      <c r="W402" s="8" t="str">
        <f>_xlfn.XLOOKUP(total_table[[#This Row],[Store_ID]],Store_table[Store_ID],Store_table[Store_Name],FALSE)</f>
        <v>Frederick-Wright</v>
      </c>
      <c r="X402" s="8" t="str">
        <f>_xlfn.XLOOKUP(total_table[[#This Row],[Store_ID]],Store_table[Store_ID],Store_table[Region],FALSE)</f>
        <v>West</v>
      </c>
      <c r="Y402" s="8" t="str">
        <f>_xlfn.XLOOKUP(total_table[[#This Row],[Store_ID]],Store_table[Store_ID],Store_table[City],FALSE)</f>
        <v>New Jimmymouth</v>
      </c>
      <c r="Z402" s="8" t="str">
        <f>_xlfn.XLOOKUP(total_table[[#This Row],[Store_ID]],Store_table[Store_ID],Store_table[Store_Type],FALSE)</f>
        <v>Flagship</v>
      </c>
    </row>
    <row r="403" spans="1:26" x14ac:dyDescent="0.35">
      <c r="A403" s="2" t="s">
        <v>2205</v>
      </c>
      <c r="B403" s="14">
        <v>45380</v>
      </c>
      <c r="C403" s="2" t="s">
        <v>1075</v>
      </c>
      <c r="D403" s="2" t="s">
        <v>1640</v>
      </c>
      <c r="E403" s="2" t="s">
        <v>1775</v>
      </c>
      <c r="F403" s="11">
        <v>4</v>
      </c>
      <c r="G403" s="8">
        <v>651.36</v>
      </c>
      <c r="H403" s="8">
        <v>0.13</v>
      </c>
      <c r="I403" s="2" t="s">
        <v>1802</v>
      </c>
      <c r="J403" s="8">
        <v>2605.31</v>
      </c>
      <c r="K403" s="8" t="str">
        <f>_xlfn.XLOOKUP(total_table[[#This Row],[Customer_ID]],Customer_table[Customer_ID],Customer_table[Name],FALSE)</f>
        <v>Sherry Cabrera</v>
      </c>
      <c r="L403" s="11">
        <f>_xlfn.XLOOKUP(total_table[[#This Row],[Customer_ID]],Customer_table[Customer_ID],Customer_table[Age],FALSE)</f>
        <v>55</v>
      </c>
      <c r="M403" s="8" t="str">
        <f>_xlfn.XLOOKUP(total_table[[#This Row],[Customer_ID]],Customer_table[Customer_ID],Customer_table[Gender],FALSE)</f>
        <v>Male</v>
      </c>
      <c r="N403" s="8" t="str">
        <f>_xlfn.XLOOKUP(total_table[[#This Row],[Customer_ID]],Customer_table[Customer_ID],Customer_table[City],FALSE)</f>
        <v>Shannonview</v>
      </c>
      <c r="O403" s="8" t="str">
        <f>_xlfn.XLOOKUP(total_table[[#This Row],[Customer_ID]],Customer_table[Customer_ID],Customer_table[State],FALSE)</f>
        <v>Pennsylvania</v>
      </c>
      <c r="P403" s="8" t="str">
        <f>_xlfn.XLOOKUP(total_table[[#This Row],[Customer_ID]],Customer_table[Customer_ID],Customer_table[Country],FALSE)</f>
        <v>USA</v>
      </c>
      <c r="Q403" s="8" t="str">
        <f>_xlfn.XLOOKUP(total_table[[#This Row],[Product_ID]],Product_table[Product_ID],Product_table[Product_Name],FALSE)</f>
        <v>Foam Roller</v>
      </c>
      <c r="R403" s="8" t="str">
        <f>_xlfn.XLOOKUP(total_table[[#This Row],[Product_ID]],Product_table[Product_ID],Product_table[Category],FALSE)</f>
        <v>Sports</v>
      </c>
      <c r="S403" s="8" t="str">
        <f>_xlfn.XLOOKUP(total_table[[#This Row],[Product_ID]],Product_table[Product_ID],Product_table[Sub_Category],FALSE)</f>
        <v>Fitness</v>
      </c>
      <c r="T403" s="8" t="str">
        <f>_xlfn.XLOOKUP(total_table[[#This Row],[Product_ID]],Product_table[Product_ID],Product_table[Brand],FALSE)</f>
        <v>Atkinson, Camacho and Oliver</v>
      </c>
      <c r="U403" s="8">
        <f>_xlfn.XLOOKUP(total_table[[#This Row],[Product_ID]],Product_table[Product_ID],Product_table[Cost],FALSE)</f>
        <v>30.62</v>
      </c>
      <c r="V403" s="11">
        <f>_xlfn.XLOOKUP(total_table[[#This Row],[Product_ID]],Product_table[Product_ID],Product_table[Stock],FALSE)</f>
        <v>138</v>
      </c>
      <c r="W403" s="8" t="str">
        <f>_xlfn.XLOOKUP(total_table[[#This Row],[Store_ID]],Store_table[Store_ID],Store_table[Store_Name],FALSE)</f>
        <v>Gardner, Humphrey and Contreras</v>
      </c>
      <c r="X403" s="8" t="str">
        <f>_xlfn.XLOOKUP(total_table[[#This Row],[Store_ID]],Store_table[Store_ID],Store_table[Region],FALSE)</f>
        <v>East</v>
      </c>
      <c r="Y403" s="8" t="str">
        <f>_xlfn.XLOOKUP(total_table[[#This Row],[Store_ID]],Store_table[Store_ID],Store_table[City],FALSE)</f>
        <v>Johnsonville</v>
      </c>
      <c r="Z403" s="8" t="str">
        <f>_xlfn.XLOOKUP(total_table[[#This Row],[Store_ID]],Store_table[Store_ID],Store_table[Store_Type],FALSE)</f>
        <v>Flagship</v>
      </c>
    </row>
    <row r="404" spans="1:26" x14ac:dyDescent="0.35">
      <c r="A404" s="2" t="s">
        <v>2206</v>
      </c>
      <c r="B404" s="14">
        <v>45817</v>
      </c>
      <c r="C404" s="2" t="s">
        <v>923</v>
      </c>
      <c r="D404" s="2" t="s">
        <v>1554</v>
      </c>
      <c r="E404" s="2" t="s">
        <v>1767</v>
      </c>
      <c r="F404" s="11">
        <v>1</v>
      </c>
      <c r="G404" s="8">
        <v>753.39</v>
      </c>
      <c r="H404" s="8">
        <v>0.04</v>
      </c>
      <c r="I404" s="2" t="s">
        <v>1807</v>
      </c>
      <c r="J404" s="8">
        <v>753.35</v>
      </c>
      <c r="K404" s="8" t="str">
        <f>_xlfn.XLOOKUP(total_table[[#This Row],[Customer_ID]],Customer_table[Customer_ID],Customer_table[Name],FALSE)</f>
        <v>Jared Moran</v>
      </c>
      <c r="L404" s="11">
        <f>_xlfn.XLOOKUP(total_table[[#This Row],[Customer_ID]],Customer_table[Customer_ID],Customer_table[Age],FALSE)</f>
        <v>28</v>
      </c>
      <c r="M404" s="8" t="str">
        <f>_xlfn.XLOOKUP(total_table[[#This Row],[Customer_ID]],Customer_table[Customer_ID],Customer_table[Gender],FALSE)</f>
        <v>Female</v>
      </c>
      <c r="N404" s="8" t="str">
        <f>_xlfn.XLOOKUP(total_table[[#This Row],[Customer_ID]],Customer_table[Customer_ID],Customer_table[City],FALSE)</f>
        <v>South David</v>
      </c>
      <c r="O404" s="8" t="str">
        <f>_xlfn.XLOOKUP(total_table[[#This Row],[Customer_ID]],Customer_table[Customer_ID],Customer_table[State],FALSE)</f>
        <v>West Virginia</v>
      </c>
      <c r="P404" s="8" t="str">
        <f>_xlfn.XLOOKUP(total_table[[#This Row],[Customer_ID]],Customer_table[Customer_ID],Customer_table[Country],FALSE)</f>
        <v>USA</v>
      </c>
      <c r="Q404" s="8" t="str">
        <f>_xlfn.XLOOKUP(total_table[[#This Row],[Product_ID]],Product_table[Product_ID],Product_table[Product_Name],FALSE)</f>
        <v>Decorative Wall Mirror</v>
      </c>
      <c r="R404" s="8" t="str">
        <f>_xlfn.XLOOKUP(total_table[[#This Row],[Product_ID]],Product_table[Product_ID],Product_table[Category],FALSE)</f>
        <v>Home</v>
      </c>
      <c r="S404" s="8" t="str">
        <f>_xlfn.XLOOKUP(total_table[[#This Row],[Product_ID]],Product_table[Product_ID],Product_table[Sub_Category],FALSE)</f>
        <v>Decor</v>
      </c>
      <c r="T404" s="8" t="str">
        <f>_xlfn.XLOOKUP(total_table[[#This Row],[Product_ID]],Product_table[Product_ID],Product_table[Brand],FALSE)</f>
        <v>Luna, Anderson and Bowman</v>
      </c>
      <c r="U404" s="8">
        <f>_xlfn.XLOOKUP(total_table[[#This Row],[Product_ID]],Product_table[Product_ID],Product_table[Cost],FALSE)</f>
        <v>48.01</v>
      </c>
      <c r="V404" s="11">
        <f>_xlfn.XLOOKUP(total_table[[#This Row],[Product_ID]],Product_table[Product_ID],Product_table[Stock],FALSE)</f>
        <v>439</v>
      </c>
      <c r="W404" s="8" t="str">
        <f>_xlfn.XLOOKUP(total_table[[#This Row],[Store_ID]],Store_table[Store_ID],Store_table[Store_Name],FALSE)</f>
        <v>Hill, Wagner and Ballard</v>
      </c>
      <c r="X404" s="8" t="str">
        <f>_xlfn.XLOOKUP(total_table[[#This Row],[Store_ID]],Store_table[Store_ID],Store_table[Region],FALSE)</f>
        <v>East</v>
      </c>
      <c r="Y404" s="8" t="str">
        <f>_xlfn.XLOOKUP(total_table[[#This Row],[Store_ID]],Store_table[Store_ID],Store_table[City],FALSE)</f>
        <v>East Davidville</v>
      </c>
      <c r="Z404" s="8" t="str">
        <f>_xlfn.XLOOKUP(total_table[[#This Row],[Store_ID]],Store_table[Store_ID],Store_table[Store_Type],FALSE)</f>
        <v>Online</v>
      </c>
    </row>
    <row r="405" spans="1:26" x14ac:dyDescent="0.35">
      <c r="A405" s="2" t="s">
        <v>2207</v>
      </c>
      <c r="B405" s="14">
        <v>45576</v>
      </c>
      <c r="C405" s="2" t="s">
        <v>646</v>
      </c>
      <c r="D405" s="2" t="s">
        <v>1668</v>
      </c>
      <c r="E405" s="2" t="s">
        <v>1772</v>
      </c>
      <c r="F405" s="11">
        <v>4</v>
      </c>
      <c r="G405" s="8">
        <v>849.17</v>
      </c>
      <c r="H405" s="8">
        <v>0.12</v>
      </c>
      <c r="I405" s="2" t="s">
        <v>1807</v>
      </c>
      <c r="J405" s="8">
        <v>3396.56</v>
      </c>
      <c r="K405" s="8" t="str">
        <f>_xlfn.XLOOKUP(total_table[[#This Row],[Customer_ID]],Customer_table[Customer_ID],Customer_table[Name],FALSE)</f>
        <v>Mary Boyd</v>
      </c>
      <c r="L405" s="11">
        <f>_xlfn.XLOOKUP(total_table[[#This Row],[Customer_ID]],Customer_table[Customer_ID],Customer_table[Age],FALSE)</f>
        <v>25</v>
      </c>
      <c r="M405" s="8" t="str">
        <f>_xlfn.XLOOKUP(total_table[[#This Row],[Customer_ID]],Customer_table[Customer_ID],Customer_table[Gender],FALSE)</f>
        <v>Female</v>
      </c>
      <c r="N405" s="8" t="str">
        <f>_xlfn.XLOOKUP(total_table[[#This Row],[Customer_ID]],Customer_table[Customer_ID],Customer_table[City],FALSE)</f>
        <v>New Logan</v>
      </c>
      <c r="O405" s="8" t="str">
        <f>_xlfn.XLOOKUP(total_table[[#This Row],[Customer_ID]],Customer_table[Customer_ID],Customer_table[State],FALSE)</f>
        <v>Michigan</v>
      </c>
      <c r="P405" s="8" t="str">
        <f>_xlfn.XLOOKUP(total_table[[#This Row],[Customer_ID]],Customer_table[Customer_ID],Customer_table[Country],FALSE)</f>
        <v>USA</v>
      </c>
      <c r="Q405" s="8" t="str">
        <f>_xlfn.XLOOKUP(total_table[[#This Row],[Product_ID]],Product_table[Product_ID],Product_table[Product_Name],FALSE)</f>
        <v>Hair Repair Oil Treatment</v>
      </c>
      <c r="R405" s="8" t="str">
        <f>_xlfn.XLOOKUP(total_table[[#This Row],[Product_ID]],Product_table[Product_ID],Product_table[Category],FALSE)</f>
        <v>Beauty</v>
      </c>
      <c r="S405" s="8" t="str">
        <f>_xlfn.XLOOKUP(total_table[[#This Row],[Product_ID]],Product_table[Product_ID],Product_table[Sub_Category],FALSE)</f>
        <v>Haircare</v>
      </c>
      <c r="T405" s="8" t="str">
        <f>_xlfn.XLOOKUP(total_table[[#This Row],[Product_ID]],Product_table[Product_ID],Product_table[Brand],FALSE)</f>
        <v>Hopkins Ltd</v>
      </c>
      <c r="U405" s="8">
        <f>_xlfn.XLOOKUP(total_table[[#This Row],[Product_ID]],Product_table[Product_ID],Product_table[Cost],FALSE)</f>
        <v>214.32</v>
      </c>
      <c r="V405" s="11">
        <f>_xlfn.XLOOKUP(total_table[[#This Row],[Product_ID]],Product_table[Product_ID],Product_table[Stock],FALSE)</f>
        <v>383</v>
      </c>
      <c r="W405" s="8" t="str">
        <f>_xlfn.XLOOKUP(total_table[[#This Row],[Store_ID]],Store_table[Store_ID],Store_table[Store_Name],FALSE)</f>
        <v>Thomas, Bridges and Harris</v>
      </c>
      <c r="X405" s="8" t="str">
        <f>_xlfn.XLOOKUP(total_table[[#This Row],[Store_ID]],Store_table[Store_ID],Store_table[Region],FALSE)</f>
        <v>North</v>
      </c>
      <c r="Y405" s="8" t="str">
        <f>_xlfn.XLOOKUP(total_table[[#This Row],[Store_ID]],Store_table[Store_ID],Store_table[City],FALSE)</f>
        <v>Sabrinatown</v>
      </c>
      <c r="Z405" s="8" t="str">
        <f>_xlfn.XLOOKUP(total_table[[#This Row],[Store_ID]],Store_table[Store_ID],Store_table[Store_Type],FALSE)</f>
        <v>Online</v>
      </c>
    </row>
    <row r="406" spans="1:26" x14ac:dyDescent="0.35">
      <c r="A406" s="2" t="s">
        <v>2208</v>
      </c>
      <c r="B406" s="14">
        <v>45495</v>
      </c>
      <c r="C406" s="2" t="s">
        <v>1166</v>
      </c>
      <c r="D406" s="2" t="s">
        <v>1566</v>
      </c>
      <c r="E406" s="2" t="s">
        <v>1730</v>
      </c>
      <c r="F406" s="11">
        <v>4</v>
      </c>
      <c r="G406" s="8">
        <v>585.45000000000005</v>
      </c>
      <c r="H406" s="8">
        <v>0.25</v>
      </c>
      <c r="I406" s="2" t="s">
        <v>1807</v>
      </c>
      <c r="J406" s="8">
        <v>2341.5500000000002</v>
      </c>
      <c r="K406" s="8" t="str">
        <f>_xlfn.XLOOKUP(total_table[[#This Row],[Customer_ID]],Customer_table[Customer_ID],Customer_table[Name],FALSE)</f>
        <v>Tanya Lopez</v>
      </c>
      <c r="L406" s="11">
        <f>_xlfn.XLOOKUP(total_table[[#This Row],[Customer_ID]],Customer_table[Customer_ID],Customer_table[Age],FALSE)</f>
        <v>34</v>
      </c>
      <c r="M406" s="8" t="str">
        <f>_xlfn.XLOOKUP(total_table[[#This Row],[Customer_ID]],Customer_table[Customer_ID],Customer_table[Gender],FALSE)</f>
        <v>Female</v>
      </c>
      <c r="N406" s="8" t="str">
        <f>_xlfn.XLOOKUP(total_table[[#This Row],[Customer_ID]],Customer_table[Customer_ID],Customer_table[City],FALSE)</f>
        <v>West Jeffreyburgh</v>
      </c>
      <c r="O406" s="8" t="str">
        <f>_xlfn.XLOOKUP(total_table[[#This Row],[Customer_ID]],Customer_table[Customer_ID],Customer_table[State],FALSE)</f>
        <v>Iowa</v>
      </c>
      <c r="P406" s="8" t="str">
        <f>_xlfn.XLOOKUP(total_table[[#This Row],[Customer_ID]],Customer_table[Customer_ID],Customer_table[Country],FALSE)</f>
        <v>USA</v>
      </c>
      <c r="Q406" s="8" t="str">
        <f>_xlfn.XLOOKUP(total_table[[#This Row],[Product_ID]],Product_table[Product_ID],Product_table[Product_Name],FALSE)</f>
        <v>Outdoor Sports Water Bottle</v>
      </c>
      <c r="R406" s="8" t="str">
        <f>_xlfn.XLOOKUP(total_table[[#This Row],[Product_ID]],Product_table[Product_ID],Product_table[Category],FALSE)</f>
        <v>Sports</v>
      </c>
      <c r="S406" s="8" t="str">
        <f>_xlfn.XLOOKUP(total_table[[#This Row],[Product_ID]],Product_table[Product_ID],Product_table[Sub_Category],FALSE)</f>
        <v>Accessories</v>
      </c>
      <c r="T406" s="8" t="str">
        <f>_xlfn.XLOOKUP(total_table[[#This Row],[Product_ID]],Product_table[Product_ID],Product_table[Brand],FALSE)</f>
        <v>Soto-Ellis</v>
      </c>
      <c r="U406" s="8">
        <f>_xlfn.XLOOKUP(total_table[[#This Row],[Product_ID]],Product_table[Product_ID],Product_table[Cost],FALSE)</f>
        <v>131.51</v>
      </c>
      <c r="V406" s="11">
        <f>_xlfn.XLOOKUP(total_table[[#This Row],[Product_ID]],Product_table[Product_ID],Product_table[Stock],FALSE)</f>
        <v>273.49484536082474</v>
      </c>
      <c r="W406" s="8" t="str">
        <f>_xlfn.XLOOKUP(total_table[[#This Row],[Store_ID]],Store_table[Store_ID],Store_table[Store_Name],FALSE)</f>
        <v>Rivera-Warner</v>
      </c>
      <c r="X406" s="8" t="str">
        <f>_xlfn.XLOOKUP(total_table[[#This Row],[Store_ID]],Store_table[Store_ID],Store_table[Region],FALSE)</f>
        <v>East</v>
      </c>
      <c r="Y406" s="8" t="str">
        <f>_xlfn.XLOOKUP(total_table[[#This Row],[Store_ID]],Store_table[Store_ID],Store_table[City],FALSE)</f>
        <v>Washingtonfurt</v>
      </c>
      <c r="Z406" s="8" t="str">
        <f>_xlfn.XLOOKUP(total_table[[#This Row],[Store_ID]],Store_table[Store_ID],Store_table[Store_Type],FALSE)</f>
        <v>Flagship</v>
      </c>
    </row>
    <row r="407" spans="1:26" x14ac:dyDescent="0.35">
      <c r="A407" s="2" t="s">
        <v>2209</v>
      </c>
      <c r="B407" s="14">
        <v>45628</v>
      </c>
      <c r="C407" s="2" t="s">
        <v>1445</v>
      </c>
      <c r="D407" s="2" t="s">
        <v>1676</v>
      </c>
      <c r="E407" s="2" t="s">
        <v>1782</v>
      </c>
      <c r="F407" s="11">
        <v>1</v>
      </c>
      <c r="G407" s="8">
        <v>745.15</v>
      </c>
      <c r="H407" s="8">
        <v>0.25</v>
      </c>
      <c r="I407" s="2" t="s">
        <v>1807</v>
      </c>
      <c r="J407" s="8">
        <v>744.9</v>
      </c>
      <c r="K407" s="8" t="str">
        <f>_xlfn.XLOOKUP(total_table[[#This Row],[Customer_ID]],Customer_table[Customer_ID],Customer_table[Name],FALSE)</f>
        <v>Elizabeth Foster</v>
      </c>
      <c r="L407" s="11">
        <f>_xlfn.XLOOKUP(total_table[[#This Row],[Customer_ID]],Customer_table[Customer_ID],Customer_table[Age],FALSE)</f>
        <v>33</v>
      </c>
      <c r="M407" s="8" t="str">
        <f>_xlfn.XLOOKUP(total_table[[#This Row],[Customer_ID]],Customer_table[Customer_ID],Customer_table[Gender],FALSE)</f>
        <v>Female</v>
      </c>
      <c r="N407" s="8" t="str">
        <f>_xlfn.XLOOKUP(total_table[[#This Row],[Customer_ID]],Customer_table[Customer_ID],Customer_table[City],FALSE)</f>
        <v>Anthonymouth</v>
      </c>
      <c r="O407" s="8" t="str">
        <f>_xlfn.XLOOKUP(total_table[[#This Row],[Customer_ID]],Customer_table[Customer_ID],Customer_table[State],FALSE)</f>
        <v>Oklahoma</v>
      </c>
      <c r="P407" s="8" t="str">
        <f>_xlfn.XLOOKUP(total_table[[#This Row],[Customer_ID]],Customer_table[Customer_ID],Customer_table[Country],FALSE)</f>
        <v>USA</v>
      </c>
      <c r="Q407" s="8" t="str">
        <f>_xlfn.XLOOKUP(total_table[[#This Row],[Product_ID]],Product_table[Product_ID],Product_table[Product_Name],FALSE)</f>
        <v>Women's Ankle Boots</v>
      </c>
      <c r="R407" s="8" t="str">
        <f>_xlfn.XLOOKUP(total_table[[#This Row],[Product_ID]],Product_table[Product_ID],Product_table[Category],FALSE)</f>
        <v>Clothing</v>
      </c>
      <c r="S407" s="8" t="str">
        <f>_xlfn.XLOOKUP(total_table[[#This Row],[Product_ID]],Product_table[Product_ID],Product_table[Sub_Category],FALSE)</f>
        <v>Footwear</v>
      </c>
      <c r="T407" s="8" t="str">
        <f>_xlfn.XLOOKUP(total_table[[#This Row],[Product_ID]],Product_table[Product_ID],Product_table[Brand],FALSE)</f>
        <v>Poole PLC</v>
      </c>
      <c r="U407" s="8">
        <f>_xlfn.XLOOKUP(total_table[[#This Row],[Product_ID]],Product_table[Product_ID],Product_table[Cost],FALSE)</f>
        <v>158.13999999999999</v>
      </c>
      <c r="V407" s="11">
        <f>_xlfn.XLOOKUP(total_table[[#This Row],[Product_ID]],Product_table[Product_ID],Product_table[Stock],FALSE)</f>
        <v>82</v>
      </c>
      <c r="W407" s="8" t="str">
        <f>_xlfn.XLOOKUP(total_table[[#This Row],[Store_ID]],Store_table[Store_ID],Store_table[Store_Name],FALSE)</f>
        <v>Frederick-Wright</v>
      </c>
      <c r="X407" s="8" t="str">
        <f>_xlfn.XLOOKUP(total_table[[#This Row],[Store_ID]],Store_table[Store_ID],Store_table[Region],FALSE)</f>
        <v>West</v>
      </c>
      <c r="Y407" s="8" t="str">
        <f>_xlfn.XLOOKUP(total_table[[#This Row],[Store_ID]],Store_table[Store_ID],Store_table[City],FALSE)</f>
        <v>New Jimmymouth</v>
      </c>
      <c r="Z407" s="8" t="str">
        <f>_xlfn.XLOOKUP(total_table[[#This Row],[Store_ID]],Store_table[Store_ID],Store_table[Store_Type],FALSE)</f>
        <v>Flagship</v>
      </c>
    </row>
    <row r="408" spans="1:26" x14ac:dyDescent="0.35">
      <c r="A408" s="2" t="s">
        <v>2210</v>
      </c>
      <c r="B408" s="14">
        <v>45244</v>
      </c>
      <c r="C408" s="2" t="s">
        <v>183</v>
      </c>
      <c r="D408" s="2" t="s">
        <v>1724</v>
      </c>
      <c r="E408" s="2" t="s">
        <v>1739</v>
      </c>
      <c r="F408" s="11">
        <v>1</v>
      </c>
      <c r="G408" s="8">
        <v>848.69</v>
      </c>
      <c r="H408" s="8">
        <v>0.04</v>
      </c>
      <c r="I408" s="2" t="s">
        <v>1807</v>
      </c>
      <c r="J408" s="8">
        <v>848.65000000000009</v>
      </c>
      <c r="K408" s="8" t="str">
        <f>_xlfn.XLOOKUP(total_table[[#This Row],[Customer_ID]],Customer_table[Customer_ID],Customer_table[Name],FALSE)</f>
        <v>Matthew Hunter Jr.</v>
      </c>
      <c r="L408" s="11">
        <f>_xlfn.XLOOKUP(total_table[[#This Row],[Customer_ID]],Customer_table[Customer_ID],Customer_table[Age],FALSE)</f>
        <v>61</v>
      </c>
      <c r="M408" s="8" t="str">
        <f>_xlfn.XLOOKUP(total_table[[#This Row],[Customer_ID]],Customer_table[Customer_ID],Customer_table[Gender],FALSE)</f>
        <v>Female</v>
      </c>
      <c r="N408" s="8" t="str">
        <f>_xlfn.XLOOKUP(total_table[[#This Row],[Customer_ID]],Customer_table[Customer_ID],Customer_table[City],FALSE)</f>
        <v>Gregoryview</v>
      </c>
      <c r="O408" s="8" t="str">
        <f>_xlfn.XLOOKUP(total_table[[#This Row],[Customer_ID]],Customer_table[Customer_ID],Customer_table[State],FALSE)</f>
        <v>Illinois</v>
      </c>
      <c r="P408" s="8" t="str">
        <f>_xlfn.XLOOKUP(total_table[[#This Row],[Customer_ID]],Customer_table[Customer_ID],Customer_table[Country],FALSE)</f>
        <v>USA</v>
      </c>
      <c r="Q408" s="8" t="str">
        <f>_xlfn.XLOOKUP(total_table[[#This Row],[Product_ID]],Product_table[Product_ID],Product_table[Product_Name],FALSE)</f>
        <v>Stainless Steel Cookware Set</v>
      </c>
      <c r="R408" s="8" t="str">
        <f>_xlfn.XLOOKUP(total_table[[#This Row],[Product_ID]],Product_table[Product_ID],Product_table[Category],FALSE)</f>
        <v>Home</v>
      </c>
      <c r="S408" s="8" t="str">
        <f>_xlfn.XLOOKUP(total_table[[#This Row],[Product_ID]],Product_table[Product_ID],Product_table[Sub_Category],FALSE)</f>
        <v>Kitchen</v>
      </c>
      <c r="T408" s="8" t="str">
        <f>_xlfn.XLOOKUP(total_table[[#This Row],[Product_ID]],Product_table[Product_ID],Product_table[Brand],FALSE)</f>
        <v>Campbell Ltd</v>
      </c>
      <c r="U408" s="8">
        <f>_xlfn.XLOOKUP(total_table[[#This Row],[Product_ID]],Product_table[Product_ID],Product_table[Cost],FALSE)</f>
        <v>201.41</v>
      </c>
      <c r="V408" s="11">
        <f>_xlfn.XLOOKUP(total_table[[#This Row],[Product_ID]],Product_table[Product_ID],Product_table[Stock],FALSE)</f>
        <v>146</v>
      </c>
      <c r="W408" s="8" t="str">
        <f>_xlfn.XLOOKUP(total_table[[#This Row],[Store_ID]],Store_table[Store_ID],Store_table[Store_Name],FALSE)</f>
        <v>Black-Horn</v>
      </c>
      <c r="X408" s="8" t="str">
        <f>_xlfn.XLOOKUP(total_table[[#This Row],[Store_ID]],Store_table[Store_ID],Store_table[Region],FALSE)</f>
        <v>South</v>
      </c>
      <c r="Y408" s="8" t="str">
        <f>_xlfn.XLOOKUP(total_table[[#This Row],[Store_ID]],Store_table[Store_ID],Store_table[City],FALSE)</f>
        <v>North Nancyview</v>
      </c>
      <c r="Z408" s="8" t="str">
        <f>_xlfn.XLOOKUP(total_table[[#This Row],[Store_ID]],Store_table[Store_ID],Store_table[Store_Type],FALSE)</f>
        <v>Outlet</v>
      </c>
    </row>
    <row r="409" spans="1:26" x14ac:dyDescent="0.35">
      <c r="A409" s="2" t="s">
        <v>2211</v>
      </c>
      <c r="B409" s="14">
        <v>45336</v>
      </c>
      <c r="C409" s="2" t="s">
        <v>1264</v>
      </c>
      <c r="D409" s="2" t="s">
        <v>1666</v>
      </c>
      <c r="E409" s="2" t="s">
        <v>1777</v>
      </c>
      <c r="F409" s="11">
        <v>2</v>
      </c>
      <c r="G409" s="8">
        <v>247.67</v>
      </c>
      <c r="H409" s="8">
        <v>0.1</v>
      </c>
      <c r="I409" s="2" t="s">
        <v>1804</v>
      </c>
      <c r="J409" s="8">
        <v>495.23999999999995</v>
      </c>
      <c r="K409" s="8" t="str">
        <f>_xlfn.XLOOKUP(total_table[[#This Row],[Customer_ID]],Customer_table[Customer_ID],Customer_table[Name],FALSE)</f>
        <v>Megan Ryan</v>
      </c>
      <c r="L409" s="11">
        <f>_xlfn.XLOOKUP(total_table[[#This Row],[Customer_ID]],Customer_table[Customer_ID],Customer_table[Age],FALSE)</f>
        <v>59</v>
      </c>
      <c r="M409" s="8" t="str">
        <f>_xlfn.XLOOKUP(total_table[[#This Row],[Customer_ID]],Customer_table[Customer_ID],Customer_table[Gender],FALSE)</f>
        <v>Female</v>
      </c>
      <c r="N409" s="8" t="str">
        <f>_xlfn.XLOOKUP(total_table[[#This Row],[Customer_ID]],Customer_table[Customer_ID],Customer_table[City],FALSE)</f>
        <v>Andrewsfurt</v>
      </c>
      <c r="O409" s="8" t="str">
        <f>_xlfn.XLOOKUP(total_table[[#This Row],[Customer_ID]],Customer_table[Customer_ID],Customer_table[State],FALSE)</f>
        <v>Idaho</v>
      </c>
      <c r="P409" s="8" t="str">
        <f>_xlfn.XLOOKUP(total_table[[#This Row],[Customer_ID]],Customer_table[Customer_ID],Customer_table[Country],FALSE)</f>
        <v>USA</v>
      </c>
      <c r="Q409" s="8" t="str">
        <f>_xlfn.XLOOKUP(total_table[[#This Row],[Product_ID]],Product_table[Product_ID],Product_table[Product_Name],FALSE)</f>
        <v>Kitchen Storage Rack</v>
      </c>
      <c r="R409" s="8" t="str">
        <f>_xlfn.XLOOKUP(total_table[[#This Row],[Product_ID]],Product_table[Product_ID],Product_table[Category],FALSE)</f>
        <v>Home</v>
      </c>
      <c r="S409" s="8" t="str">
        <f>_xlfn.XLOOKUP(total_table[[#This Row],[Product_ID]],Product_table[Product_ID],Product_table[Sub_Category],FALSE)</f>
        <v>Storage</v>
      </c>
      <c r="T409" s="8" t="str">
        <f>_xlfn.XLOOKUP(total_table[[#This Row],[Product_ID]],Product_table[Product_ID],Product_table[Brand],FALSE)</f>
        <v>Duran Group</v>
      </c>
      <c r="U409" s="8">
        <f>_xlfn.XLOOKUP(total_table[[#This Row],[Product_ID]],Product_table[Product_ID],Product_table[Cost],FALSE)</f>
        <v>138.05000000000001</v>
      </c>
      <c r="V409" s="11">
        <f>_xlfn.XLOOKUP(total_table[[#This Row],[Product_ID]],Product_table[Product_ID],Product_table[Stock],FALSE)</f>
        <v>89</v>
      </c>
      <c r="W409" s="8" t="str">
        <f>_xlfn.XLOOKUP(total_table[[#This Row],[Store_ID]],Store_table[Store_ID],Store_table[Store_Name],FALSE)</f>
        <v>Mcdonald Inc</v>
      </c>
      <c r="X409" s="8" t="str">
        <f>_xlfn.XLOOKUP(total_table[[#This Row],[Store_ID]],Store_table[Store_ID],Store_table[Region],FALSE)</f>
        <v>South</v>
      </c>
      <c r="Y409" s="8" t="str">
        <f>_xlfn.XLOOKUP(total_table[[#This Row],[Store_ID]],Store_table[Store_ID],Store_table[City],FALSE)</f>
        <v>Christopherland</v>
      </c>
      <c r="Z409" s="8" t="str">
        <f>_xlfn.XLOOKUP(total_table[[#This Row],[Store_ID]],Store_table[Store_ID],Store_table[Store_Type],FALSE)</f>
        <v>Outlet</v>
      </c>
    </row>
    <row r="410" spans="1:26" x14ac:dyDescent="0.35">
      <c r="A410" s="2" t="s">
        <v>2212</v>
      </c>
      <c r="B410" s="14">
        <v>45465</v>
      </c>
      <c r="C410" s="2" t="s">
        <v>147</v>
      </c>
      <c r="D410" s="2" t="s">
        <v>1674</v>
      </c>
      <c r="E410" s="2" t="s">
        <v>1744</v>
      </c>
      <c r="F410" s="11">
        <v>3</v>
      </c>
      <c r="G410" s="8">
        <v>220.51</v>
      </c>
      <c r="H410" s="8">
        <v>0.02</v>
      </c>
      <c r="I410" s="2" t="s">
        <v>1804</v>
      </c>
      <c r="J410" s="8">
        <v>661.51</v>
      </c>
      <c r="K410" s="8" t="str">
        <f>_xlfn.XLOOKUP(total_table[[#This Row],[Customer_ID]],Customer_table[Customer_ID],Customer_table[Name],FALSE)</f>
        <v>Tonya Reynolds</v>
      </c>
      <c r="L410" s="11">
        <f>_xlfn.XLOOKUP(total_table[[#This Row],[Customer_ID]],Customer_table[Customer_ID],Customer_table[Age],FALSE)</f>
        <v>55</v>
      </c>
      <c r="M410" s="8" t="str">
        <f>_xlfn.XLOOKUP(total_table[[#This Row],[Customer_ID]],Customer_table[Customer_ID],Customer_table[Gender],FALSE)</f>
        <v>Female</v>
      </c>
      <c r="N410" s="8" t="str">
        <f>_xlfn.XLOOKUP(total_table[[#This Row],[Customer_ID]],Customer_table[Customer_ID],Customer_table[City],FALSE)</f>
        <v>Darleneton</v>
      </c>
      <c r="O410" s="8" t="str">
        <f>_xlfn.XLOOKUP(total_table[[#This Row],[Customer_ID]],Customer_table[Customer_ID],Customer_table[State],FALSE)</f>
        <v>Michigan</v>
      </c>
      <c r="P410" s="8" t="str">
        <f>_xlfn.XLOOKUP(total_table[[#This Row],[Customer_ID]],Customer_table[Customer_ID],Customer_table[Country],FALSE)</f>
        <v>USA</v>
      </c>
      <c r="Q410" s="8" t="str">
        <f>_xlfn.XLOOKUP(total_table[[#This Row],[Product_ID]],Product_table[Product_ID],Product_table[Product_Name],FALSE)</f>
        <v>Bluetooth Car Audio System</v>
      </c>
      <c r="R410" s="8" t="str">
        <f>_xlfn.XLOOKUP(total_table[[#This Row],[Product_ID]],Product_table[Product_ID],Product_table[Category],FALSE)</f>
        <v>Electronics</v>
      </c>
      <c r="S410" s="8" t="str">
        <f>_xlfn.XLOOKUP(total_table[[#This Row],[Product_ID]],Product_table[Product_ID],Product_table[Sub_Category],FALSE)</f>
        <v>Audio</v>
      </c>
      <c r="T410" s="8" t="str">
        <f>_xlfn.XLOOKUP(total_table[[#This Row],[Product_ID]],Product_table[Product_ID],Product_table[Brand],FALSE)</f>
        <v>Bruce-Bowen</v>
      </c>
      <c r="U410" s="8">
        <f>_xlfn.XLOOKUP(total_table[[#This Row],[Product_ID]],Product_table[Product_ID],Product_table[Cost],FALSE)</f>
        <v>403.71</v>
      </c>
      <c r="V410" s="11">
        <f>_xlfn.XLOOKUP(total_table[[#This Row],[Product_ID]],Product_table[Product_ID],Product_table[Stock],FALSE)</f>
        <v>159</v>
      </c>
      <c r="W410" s="8" t="str">
        <f>_xlfn.XLOOKUP(total_table[[#This Row],[Store_ID]],Store_table[Store_ID],Store_table[Store_Name],FALSE)</f>
        <v>Johnson-Wright</v>
      </c>
      <c r="X410" s="8" t="str">
        <f>_xlfn.XLOOKUP(total_table[[#This Row],[Store_ID]],Store_table[Store_ID],Store_table[Region],FALSE)</f>
        <v>North</v>
      </c>
      <c r="Y410" s="8" t="str">
        <f>_xlfn.XLOOKUP(total_table[[#This Row],[Store_ID]],Store_table[Store_ID],Store_table[City],FALSE)</f>
        <v>Hoodberg</v>
      </c>
      <c r="Z410" s="8" t="str">
        <f>_xlfn.XLOOKUP(total_table[[#This Row],[Store_ID]],Store_table[Store_ID],Store_table[Store_Type],FALSE)</f>
        <v>Outlet</v>
      </c>
    </row>
    <row r="411" spans="1:26" x14ac:dyDescent="0.35">
      <c r="A411" s="2" t="s">
        <v>2213</v>
      </c>
      <c r="B411" s="14">
        <v>45837</v>
      </c>
      <c r="C411" s="2" t="s">
        <v>1013</v>
      </c>
      <c r="D411" s="2" t="s">
        <v>1556</v>
      </c>
      <c r="E411" s="2" t="s">
        <v>1782</v>
      </c>
      <c r="F411" s="11">
        <v>4</v>
      </c>
      <c r="G411" s="8">
        <v>370.63</v>
      </c>
      <c r="H411" s="8">
        <v>0.08</v>
      </c>
      <c r="I411" s="2" t="s">
        <v>1802</v>
      </c>
      <c r="J411" s="8">
        <v>1482.44</v>
      </c>
      <c r="K411" s="8" t="str">
        <f>_xlfn.XLOOKUP(total_table[[#This Row],[Customer_ID]],Customer_table[Customer_ID],Customer_table[Name],FALSE)</f>
        <v>Reginald Willis</v>
      </c>
      <c r="L411" s="11">
        <f>_xlfn.XLOOKUP(total_table[[#This Row],[Customer_ID]],Customer_table[Customer_ID],Customer_table[Age],FALSE)</f>
        <v>62</v>
      </c>
      <c r="M411" s="8" t="str">
        <f>_xlfn.XLOOKUP(total_table[[#This Row],[Customer_ID]],Customer_table[Customer_ID],Customer_table[Gender],FALSE)</f>
        <v>Female</v>
      </c>
      <c r="N411" s="8" t="str">
        <f>_xlfn.XLOOKUP(total_table[[#This Row],[Customer_ID]],Customer_table[Customer_ID],Customer_table[City],FALSE)</f>
        <v>Kellybury</v>
      </c>
      <c r="O411" s="8" t="str">
        <f>_xlfn.XLOOKUP(total_table[[#This Row],[Customer_ID]],Customer_table[Customer_ID],Customer_table[State],FALSE)</f>
        <v>New York</v>
      </c>
      <c r="P411" s="8" t="str">
        <f>_xlfn.XLOOKUP(total_table[[#This Row],[Customer_ID]],Customer_table[Customer_ID],Customer_table[Country],FALSE)</f>
        <v>USA</v>
      </c>
      <c r="Q411" s="8" t="str">
        <f>_xlfn.XLOOKUP(total_table[[#This Row],[Product_ID]],Product_table[Product_ID],Product_table[Product_Name],FALSE)</f>
        <v>4K Home Projector</v>
      </c>
      <c r="R411" s="8" t="str">
        <f>_xlfn.XLOOKUP(total_table[[#This Row],[Product_ID]],Product_table[Product_ID],Product_table[Category],FALSE)</f>
        <v>Electronics</v>
      </c>
      <c r="S411" s="8" t="str">
        <f>_xlfn.XLOOKUP(total_table[[#This Row],[Product_ID]],Product_table[Product_ID],Product_table[Sub_Category],FALSE)</f>
        <v>Appliances</v>
      </c>
      <c r="T411" s="8" t="str">
        <f>_xlfn.XLOOKUP(total_table[[#This Row],[Product_ID]],Product_table[Product_ID],Product_table[Brand],FALSE)</f>
        <v>Thomas LLC</v>
      </c>
      <c r="U411" s="8">
        <f>_xlfn.XLOOKUP(total_table[[#This Row],[Product_ID]],Product_table[Product_ID],Product_table[Cost],FALSE)</f>
        <v>465.34</v>
      </c>
      <c r="V411" s="11">
        <f>_xlfn.XLOOKUP(total_table[[#This Row],[Product_ID]],Product_table[Product_ID],Product_table[Stock],FALSE)</f>
        <v>301</v>
      </c>
      <c r="W411" s="8" t="str">
        <f>_xlfn.XLOOKUP(total_table[[#This Row],[Store_ID]],Store_table[Store_ID],Store_table[Store_Name],FALSE)</f>
        <v>Frederick-Wright</v>
      </c>
      <c r="X411" s="8" t="str">
        <f>_xlfn.XLOOKUP(total_table[[#This Row],[Store_ID]],Store_table[Store_ID],Store_table[Region],FALSE)</f>
        <v>West</v>
      </c>
      <c r="Y411" s="8" t="str">
        <f>_xlfn.XLOOKUP(total_table[[#This Row],[Store_ID]],Store_table[Store_ID],Store_table[City],FALSE)</f>
        <v>New Jimmymouth</v>
      </c>
      <c r="Z411" s="8" t="str">
        <f>_xlfn.XLOOKUP(total_table[[#This Row],[Store_ID]],Store_table[Store_ID],Store_table[Store_Type],FALSE)</f>
        <v>Flagship</v>
      </c>
    </row>
    <row r="412" spans="1:26" x14ac:dyDescent="0.35">
      <c r="A412" s="2" t="s">
        <v>2214</v>
      </c>
      <c r="B412" s="14">
        <v>45706</v>
      </c>
      <c r="C412" s="2" t="s">
        <v>1202</v>
      </c>
      <c r="D412" s="2" t="s">
        <v>1584</v>
      </c>
      <c r="E412" s="2" t="s">
        <v>1791</v>
      </c>
      <c r="F412" s="11">
        <v>4</v>
      </c>
      <c r="G412" s="8">
        <v>349.84</v>
      </c>
      <c r="H412" s="8">
        <v>0.11</v>
      </c>
      <c r="I412" s="2" t="s">
        <v>1802</v>
      </c>
      <c r="J412" s="8">
        <v>1399.25</v>
      </c>
      <c r="K412" s="8" t="str">
        <f>_xlfn.XLOOKUP(total_table[[#This Row],[Customer_ID]],Customer_table[Customer_ID],Customer_table[Name],FALSE)</f>
        <v>Heidi Tyler</v>
      </c>
      <c r="L412" s="11">
        <f>_xlfn.XLOOKUP(total_table[[#This Row],[Customer_ID]],Customer_table[Customer_ID],Customer_table[Age],FALSE)</f>
        <v>40</v>
      </c>
      <c r="M412" s="8" t="str">
        <f>_xlfn.XLOOKUP(total_table[[#This Row],[Customer_ID]],Customer_table[Customer_ID],Customer_table[Gender],FALSE)</f>
        <v>Female</v>
      </c>
      <c r="N412" s="8" t="str">
        <f>_xlfn.XLOOKUP(total_table[[#This Row],[Customer_ID]],Customer_table[Customer_ID],Customer_table[City],FALSE)</f>
        <v>Dawnstad</v>
      </c>
      <c r="O412" s="8" t="str">
        <f>_xlfn.XLOOKUP(total_table[[#This Row],[Customer_ID]],Customer_table[Customer_ID],Customer_table[State],FALSE)</f>
        <v>Oregon</v>
      </c>
      <c r="P412" s="8" t="str">
        <f>_xlfn.XLOOKUP(total_table[[#This Row],[Customer_ID]],Customer_table[Customer_ID],Customer_table[Country],FALSE)</f>
        <v>USA</v>
      </c>
      <c r="Q412" s="8" t="str">
        <f>_xlfn.XLOOKUP(total_table[[#This Row],[Product_ID]],Product_table[Product_ID],Product_table[Product_Name],FALSE)</f>
        <v>Fabric Sofa Throw Blanket</v>
      </c>
      <c r="R412" s="8" t="str">
        <f>_xlfn.XLOOKUP(total_table[[#This Row],[Product_ID]],Product_table[Product_ID],Product_table[Category],FALSE)</f>
        <v>Home</v>
      </c>
      <c r="S412" s="8" t="str">
        <f>_xlfn.XLOOKUP(total_table[[#This Row],[Product_ID]],Product_table[Product_ID],Product_table[Sub_Category],FALSE)</f>
        <v>Decor</v>
      </c>
      <c r="T412" s="8" t="str">
        <f>_xlfn.XLOOKUP(total_table[[#This Row],[Product_ID]],Product_table[Product_ID],Product_table[Brand],FALSE)</f>
        <v>Hoffman Group</v>
      </c>
      <c r="U412" s="8">
        <f>_xlfn.XLOOKUP(total_table[[#This Row],[Product_ID]],Product_table[Product_ID],Product_table[Cost],FALSE)</f>
        <v>218.48</v>
      </c>
      <c r="V412" s="11">
        <f>_xlfn.XLOOKUP(total_table[[#This Row],[Product_ID]],Product_table[Product_ID],Product_table[Stock],FALSE)</f>
        <v>276</v>
      </c>
      <c r="W412" s="8" t="str">
        <f>_xlfn.XLOOKUP(total_table[[#This Row],[Store_ID]],Store_table[Store_ID],Store_table[Store_Name],FALSE)</f>
        <v>Mann-Austin</v>
      </c>
      <c r="X412" s="8" t="str">
        <f>_xlfn.XLOOKUP(total_table[[#This Row],[Store_ID]],Store_table[Store_ID],Store_table[Region],FALSE)</f>
        <v>East</v>
      </c>
      <c r="Y412" s="8" t="str">
        <f>_xlfn.XLOOKUP(total_table[[#This Row],[Store_ID]],Store_table[Store_ID],Store_table[City],FALSE)</f>
        <v>Vasquezborough</v>
      </c>
      <c r="Z412" s="8" t="str">
        <f>_xlfn.XLOOKUP(total_table[[#This Row],[Store_ID]],Store_table[Store_ID],Store_table[Store_Type],FALSE)</f>
        <v>Online</v>
      </c>
    </row>
    <row r="413" spans="1:26" x14ac:dyDescent="0.35">
      <c r="A413" s="2" t="s">
        <v>2215</v>
      </c>
      <c r="B413" s="14">
        <v>45823</v>
      </c>
      <c r="C413" s="2" t="s">
        <v>162</v>
      </c>
      <c r="D413" s="2" t="s">
        <v>1604</v>
      </c>
      <c r="E413" s="2" t="s">
        <v>1772</v>
      </c>
      <c r="F413" s="11">
        <v>1</v>
      </c>
      <c r="G413" s="8">
        <v>770.87</v>
      </c>
      <c r="H413" s="8">
        <v>0.1</v>
      </c>
      <c r="I413" s="2" t="s">
        <v>1807</v>
      </c>
      <c r="J413" s="8">
        <v>770.77</v>
      </c>
      <c r="K413" s="8" t="str">
        <f>_xlfn.XLOOKUP(total_table[[#This Row],[Customer_ID]],Customer_table[Customer_ID],Customer_table[Name],FALSE)</f>
        <v>Joseph Snow</v>
      </c>
      <c r="L413" s="11">
        <f>_xlfn.XLOOKUP(total_table[[#This Row],[Customer_ID]],Customer_table[Customer_ID],Customer_table[Age],FALSE)</f>
        <v>45</v>
      </c>
      <c r="M413" s="8" t="str">
        <f>_xlfn.XLOOKUP(total_table[[#This Row],[Customer_ID]],Customer_table[Customer_ID],Customer_table[Gender],FALSE)</f>
        <v>Male</v>
      </c>
      <c r="N413" s="8" t="str">
        <f>_xlfn.XLOOKUP(total_table[[#This Row],[Customer_ID]],Customer_table[Customer_ID],Customer_table[City],FALSE)</f>
        <v>South Michaelfort</v>
      </c>
      <c r="O413" s="8" t="str">
        <f>_xlfn.XLOOKUP(total_table[[#This Row],[Customer_ID]],Customer_table[Customer_ID],Customer_table[State],FALSE)</f>
        <v>Vermont</v>
      </c>
      <c r="P413" s="8" t="str">
        <f>_xlfn.XLOOKUP(total_table[[#This Row],[Customer_ID]],Customer_table[Customer_ID],Customer_table[Country],FALSE)</f>
        <v>USA</v>
      </c>
      <c r="Q413" s="8" t="str">
        <f>_xlfn.XLOOKUP(total_table[[#This Row],[Product_ID]],Product_table[Product_ID],Product_table[Product_Name],FALSE)</f>
        <v>Portable Power Bank</v>
      </c>
      <c r="R413" s="8" t="str">
        <f>_xlfn.XLOOKUP(total_table[[#This Row],[Product_ID]],Product_table[Product_ID],Product_table[Category],FALSE)</f>
        <v>Electronics</v>
      </c>
      <c r="S413" s="8" t="str">
        <f>_xlfn.XLOOKUP(total_table[[#This Row],[Product_ID]],Product_table[Product_ID],Product_table[Sub_Category],FALSE)</f>
        <v>Mobile</v>
      </c>
      <c r="T413" s="8" t="str">
        <f>_xlfn.XLOOKUP(total_table[[#This Row],[Product_ID]],Product_table[Product_ID],Product_table[Brand],FALSE)</f>
        <v>Cummings and Sons</v>
      </c>
      <c r="U413" s="8">
        <f>_xlfn.XLOOKUP(total_table[[#This Row],[Product_ID]],Product_table[Product_ID],Product_table[Cost],FALSE)</f>
        <v>326.06</v>
      </c>
      <c r="V413" s="11">
        <f>_xlfn.XLOOKUP(total_table[[#This Row],[Product_ID]],Product_table[Product_ID],Product_table[Stock],FALSE)</f>
        <v>301</v>
      </c>
      <c r="W413" s="8" t="str">
        <f>_xlfn.XLOOKUP(total_table[[#This Row],[Store_ID]],Store_table[Store_ID],Store_table[Store_Name],FALSE)</f>
        <v>Thomas, Bridges and Harris</v>
      </c>
      <c r="X413" s="8" t="str">
        <f>_xlfn.XLOOKUP(total_table[[#This Row],[Store_ID]],Store_table[Store_ID],Store_table[Region],FALSE)</f>
        <v>North</v>
      </c>
      <c r="Y413" s="8" t="str">
        <f>_xlfn.XLOOKUP(total_table[[#This Row],[Store_ID]],Store_table[Store_ID],Store_table[City],FALSE)</f>
        <v>Sabrinatown</v>
      </c>
      <c r="Z413" s="8" t="str">
        <f>_xlfn.XLOOKUP(total_table[[#This Row],[Store_ID]],Store_table[Store_ID],Store_table[Store_Type],FALSE)</f>
        <v>Online</v>
      </c>
    </row>
    <row r="414" spans="1:26" x14ac:dyDescent="0.35">
      <c r="A414" s="2" t="s">
        <v>2216</v>
      </c>
      <c r="B414" s="14">
        <v>45518</v>
      </c>
      <c r="C414" s="2" t="s">
        <v>1453</v>
      </c>
      <c r="D414" s="2" t="s">
        <v>1724</v>
      </c>
      <c r="E414" s="2" t="s">
        <v>1785</v>
      </c>
      <c r="F414" s="11">
        <v>3</v>
      </c>
      <c r="G414" s="8">
        <v>507.33</v>
      </c>
      <c r="H414" s="8">
        <v>0.06</v>
      </c>
      <c r="I414" s="2" t="s">
        <v>1804</v>
      </c>
      <c r="J414" s="8">
        <v>1521.93</v>
      </c>
      <c r="K414" s="8" t="str">
        <f>_xlfn.XLOOKUP(total_table[[#This Row],[Customer_ID]],Customer_table[Customer_ID],Customer_table[Name],FALSE)</f>
        <v>Dylan Gutierrez</v>
      </c>
      <c r="L414" s="11">
        <f>_xlfn.XLOOKUP(total_table[[#This Row],[Customer_ID]],Customer_table[Customer_ID],Customer_table[Age],FALSE)</f>
        <v>40</v>
      </c>
      <c r="M414" s="8" t="str">
        <f>_xlfn.XLOOKUP(total_table[[#This Row],[Customer_ID]],Customer_table[Customer_ID],Customer_table[Gender],FALSE)</f>
        <v>Male</v>
      </c>
      <c r="N414" s="8" t="str">
        <f>_xlfn.XLOOKUP(total_table[[#This Row],[Customer_ID]],Customer_table[Customer_ID],Customer_table[City],FALSE)</f>
        <v>New Jamesview</v>
      </c>
      <c r="O414" s="8" t="str">
        <f>_xlfn.XLOOKUP(total_table[[#This Row],[Customer_ID]],Customer_table[Customer_ID],Customer_table[State],FALSE)</f>
        <v>West Virginia</v>
      </c>
      <c r="P414" s="8" t="str">
        <f>_xlfn.XLOOKUP(total_table[[#This Row],[Customer_ID]],Customer_table[Customer_ID],Customer_table[Country],FALSE)</f>
        <v>USA</v>
      </c>
      <c r="Q414" s="8" t="str">
        <f>_xlfn.XLOOKUP(total_table[[#This Row],[Product_ID]],Product_table[Product_ID],Product_table[Product_Name],FALSE)</f>
        <v>Stainless Steel Cookware Set</v>
      </c>
      <c r="R414" s="8" t="str">
        <f>_xlfn.XLOOKUP(total_table[[#This Row],[Product_ID]],Product_table[Product_ID],Product_table[Category],FALSE)</f>
        <v>Home</v>
      </c>
      <c r="S414" s="8" t="str">
        <f>_xlfn.XLOOKUP(total_table[[#This Row],[Product_ID]],Product_table[Product_ID],Product_table[Sub_Category],FALSE)</f>
        <v>Kitchen</v>
      </c>
      <c r="T414" s="8" t="str">
        <f>_xlfn.XLOOKUP(total_table[[#This Row],[Product_ID]],Product_table[Product_ID],Product_table[Brand],FALSE)</f>
        <v>Campbell Ltd</v>
      </c>
      <c r="U414" s="8">
        <f>_xlfn.XLOOKUP(total_table[[#This Row],[Product_ID]],Product_table[Product_ID],Product_table[Cost],FALSE)</f>
        <v>201.41</v>
      </c>
      <c r="V414" s="11">
        <f>_xlfn.XLOOKUP(total_table[[#This Row],[Product_ID]],Product_table[Product_ID],Product_table[Stock],FALSE)</f>
        <v>146</v>
      </c>
      <c r="W414" s="8" t="str">
        <f>_xlfn.XLOOKUP(total_table[[#This Row],[Store_ID]],Store_table[Store_ID],Store_table[Store_Name],FALSE)</f>
        <v>Holloway Ltd</v>
      </c>
      <c r="X414" s="8" t="str">
        <f>_xlfn.XLOOKUP(total_table[[#This Row],[Store_ID]],Store_table[Store_ID],Store_table[Region],FALSE)</f>
        <v>North</v>
      </c>
      <c r="Y414" s="8" t="str">
        <f>_xlfn.XLOOKUP(total_table[[#This Row],[Store_ID]],Store_table[Store_ID],Store_table[City],FALSE)</f>
        <v>Bensonhaven</v>
      </c>
      <c r="Z414" s="8" t="str">
        <f>_xlfn.XLOOKUP(total_table[[#This Row],[Store_ID]],Store_table[Store_ID],Store_table[Store_Type],FALSE)</f>
        <v>Flagship</v>
      </c>
    </row>
    <row r="415" spans="1:26" x14ac:dyDescent="0.35">
      <c r="A415" s="2" t="s">
        <v>2217</v>
      </c>
      <c r="B415" s="14">
        <v>45863</v>
      </c>
      <c r="C415" s="2" t="s">
        <v>599</v>
      </c>
      <c r="D415" s="2" t="s">
        <v>1658</v>
      </c>
      <c r="E415" s="2" t="s">
        <v>1764</v>
      </c>
      <c r="F415" s="11">
        <v>1</v>
      </c>
      <c r="G415" s="8">
        <v>87.78</v>
      </c>
      <c r="H415" s="8">
        <v>0.06</v>
      </c>
      <c r="I415" s="2" t="s">
        <v>1802</v>
      </c>
      <c r="J415" s="8">
        <v>87.72</v>
      </c>
      <c r="K415" s="8" t="str">
        <f>_xlfn.XLOOKUP(total_table[[#This Row],[Customer_ID]],Customer_table[Customer_ID],Customer_table[Name],FALSE)</f>
        <v>Brent Rivas</v>
      </c>
      <c r="L415" s="11">
        <f>_xlfn.XLOOKUP(total_table[[#This Row],[Customer_ID]],Customer_table[Customer_ID],Customer_table[Age],FALSE)</f>
        <v>54</v>
      </c>
      <c r="M415" s="8" t="str">
        <f>_xlfn.XLOOKUP(total_table[[#This Row],[Customer_ID]],Customer_table[Customer_ID],Customer_table[Gender],FALSE)</f>
        <v>Female</v>
      </c>
      <c r="N415" s="8" t="str">
        <f>_xlfn.XLOOKUP(total_table[[#This Row],[Customer_ID]],Customer_table[Customer_ID],Customer_table[City],FALSE)</f>
        <v>North Kellyberg</v>
      </c>
      <c r="O415" s="8" t="str">
        <f>_xlfn.XLOOKUP(total_table[[#This Row],[Customer_ID]],Customer_table[Customer_ID],Customer_table[State],FALSE)</f>
        <v>New Jersey</v>
      </c>
      <c r="P415" s="8" t="str">
        <f>_xlfn.XLOOKUP(total_table[[#This Row],[Customer_ID]],Customer_table[Customer_ID],Customer_table[Country],FALSE)</f>
        <v>USA</v>
      </c>
      <c r="Q415" s="8" t="str">
        <f>_xlfn.XLOOKUP(total_table[[#This Row],[Product_ID]],Product_table[Product_ID],Product_table[Product_Name],FALSE)</f>
        <v>Women's Hair Dryer Brush</v>
      </c>
      <c r="R415" s="8" t="str">
        <f>_xlfn.XLOOKUP(total_table[[#This Row],[Product_ID]],Product_table[Product_ID],Product_table[Category],FALSE)</f>
        <v>Beauty</v>
      </c>
      <c r="S415" s="8" t="str">
        <f>_xlfn.XLOOKUP(total_table[[#This Row],[Product_ID]],Product_table[Product_ID],Product_table[Sub_Category],FALSE)</f>
        <v>Haircare</v>
      </c>
      <c r="T415" s="8" t="str">
        <f>_xlfn.XLOOKUP(total_table[[#This Row],[Product_ID]],Product_table[Product_ID],Product_table[Brand],FALSE)</f>
        <v>Torres, Spencer and Potter</v>
      </c>
      <c r="U415" s="8">
        <f>_xlfn.XLOOKUP(total_table[[#This Row],[Product_ID]],Product_table[Product_ID],Product_table[Cost],FALSE)</f>
        <v>340.39</v>
      </c>
      <c r="V415" s="11">
        <f>_xlfn.XLOOKUP(total_table[[#This Row],[Product_ID]],Product_table[Product_ID],Product_table[Stock],FALSE)</f>
        <v>177</v>
      </c>
      <c r="W415" s="8" t="str">
        <f>_xlfn.XLOOKUP(total_table[[#This Row],[Store_ID]],Store_table[Store_ID],Store_table[Store_Name],FALSE)</f>
        <v>Moore, Padilla and Butler</v>
      </c>
      <c r="X415" s="8" t="str">
        <f>_xlfn.XLOOKUP(total_table[[#This Row],[Store_ID]],Store_table[Store_ID],Store_table[Region],FALSE)</f>
        <v>South</v>
      </c>
      <c r="Y415" s="8" t="str">
        <f>_xlfn.XLOOKUP(total_table[[#This Row],[Store_ID]],Store_table[Store_ID],Store_table[City],FALSE)</f>
        <v>East Johnstad</v>
      </c>
      <c r="Z415" s="8" t="str">
        <f>_xlfn.XLOOKUP(total_table[[#This Row],[Store_ID]],Store_table[Store_ID],Store_table[Store_Type],FALSE)</f>
        <v>Flagship</v>
      </c>
    </row>
    <row r="416" spans="1:26" x14ac:dyDescent="0.35">
      <c r="A416" s="2" t="s">
        <v>2218</v>
      </c>
      <c r="B416" s="14">
        <v>45666</v>
      </c>
      <c r="C416" s="2" t="s">
        <v>31</v>
      </c>
      <c r="D416" s="2" t="s">
        <v>1712</v>
      </c>
      <c r="E416" s="2" t="s">
        <v>1747</v>
      </c>
      <c r="F416" s="11">
        <v>2</v>
      </c>
      <c r="G416" s="8">
        <v>772.24</v>
      </c>
      <c r="H416" s="8">
        <v>0.22</v>
      </c>
      <c r="I416" s="2" t="s">
        <v>1802</v>
      </c>
      <c r="J416" s="8">
        <v>1544.26</v>
      </c>
      <c r="K416" s="8" t="str">
        <f>_xlfn.XLOOKUP(total_table[[#This Row],[Customer_ID]],Customer_table[Customer_ID],Customer_table[Name],FALSE)</f>
        <v>Amber Jackson</v>
      </c>
      <c r="L416" s="11">
        <f>_xlfn.XLOOKUP(total_table[[#This Row],[Customer_ID]],Customer_table[Customer_ID],Customer_table[Age],FALSE)</f>
        <v>29</v>
      </c>
      <c r="M416" s="8" t="str">
        <f>_xlfn.XLOOKUP(total_table[[#This Row],[Customer_ID]],Customer_table[Customer_ID],Customer_table[Gender],FALSE)</f>
        <v>Female</v>
      </c>
      <c r="N416" s="8" t="str">
        <f>_xlfn.XLOOKUP(total_table[[#This Row],[Customer_ID]],Customer_table[Customer_ID],Customer_table[City],FALSE)</f>
        <v>Deborahborough</v>
      </c>
      <c r="O416" s="8" t="str">
        <f>_xlfn.XLOOKUP(total_table[[#This Row],[Customer_ID]],Customer_table[Customer_ID],Customer_table[State],FALSE)</f>
        <v>South Dakota</v>
      </c>
      <c r="P416" s="8" t="str">
        <f>_xlfn.XLOOKUP(total_table[[#This Row],[Customer_ID]],Customer_table[Customer_ID],Customer_table[Country],FALSE)</f>
        <v>USA</v>
      </c>
      <c r="Q416" s="8" t="str">
        <f>_xlfn.XLOOKUP(total_table[[#This Row],[Product_ID]],Product_table[Product_ID],Product_table[Product_Name],FALSE)</f>
        <v>USB-C Laptop Charger</v>
      </c>
      <c r="R416" s="8" t="str">
        <f>_xlfn.XLOOKUP(total_table[[#This Row],[Product_ID]],Product_table[Product_ID],Product_table[Category],FALSE)</f>
        <v>Electronics</v>
      </c>
      <c r="S416" s="8" t="str">
        <f>_xlfn.XLOOKUP(total_table[[#This Row],[Product_ID]],Product_table[Product_ID],Product_table[Sub_Category],FALSE)</f>
        <v>Computer</v>
      </c>
      <c r="T416" s="8" t="str">
        <f>_xlfn.XLOOKUP(total_table[[#This Row],[Product_ID]],Product_table[Product_ID],Product_table[Brand],FALSE)</f>
        <v>Martin LLC</v>
      </c>
      <c r="U416" s="8">
        <f>_xlfn.XLOOKUP(total_table[[#This Row],[Product_ID]],Product_table[Product_ID],Product_table[Cost],FALSE)</f>
        <v>377.52</v>
      </c>
      <c r="V416" s="11">
        <f>_xlfn.XLOOKUP(total_table[[#This Row],[Product_ID]],Product_table[Product_ID],Product_table[Stock],FALSE)</f>
        <v>485</v>
      </c>
      <c r="W416" s="8" t="str">
        <f>_xlfn.XLOOKUP(total_table[[#This Row],[Store_ID]],Store_table[Store_ID],Store_table[Store_Name],FALSE)</f>
        <v>Alexander Group</v>
      </c>
      <c r="X416" s="8" t="str">
        <f>_xlfn.XLOOKUP(total_table[[#This Row],[Store_ID]],Store_table[Store_ID],Store_table[Region],FALSE)</f>
        <v>South</v>
      </c>
      <c r="Y416" s="8" t="str">
        <f>_xlfn.XLOOKUP(total_table[[#This Row],[Store_ID]],Store_table[Store_ID],Store_table[City],FALSE)</f>
        <v>Port Sharon</v>
      </c>
      <c r="Z416" s="8" t="str">
        <f>_xlfn.XLOOKUP(total_table[[#This Row],[Store_ID]],Store_table[Store_ID],Store_table[Store_Type],FALSE)</f>
        <v>Online</v>
      </c>
    </row>
    <row r="417" spans="1:26" x14ac:dyDescent="0.35">
      <c r="A417" s="2" t="s">
        <v>2219</v>
      </c>
      <c r="B417" s="14">
        <v>45813</v>
      </c>
      <c r="C417" s="2" t="s">
        <v>173</v>
      </c>
      <c r="D417" s="2" t="s">
        <v>1666</v>
      </c>
      <c r="E417" s="2" t="s">
        <v>1777</v>
      </c>
      <c r="F417" s="11">
        <v>1</v>
      </c>
      <c r="G417" s="8">
        <v>108.27</v>
      </c>
      <c r="H417" s="8">
        <v>0.1</v>
      </c>
      <c r="I417" s="2" t="s">
        <v>1807</v>
      </c>
      <c r="J417" s="8">
        <v>108.17</v>
      </c>
      <c r="K417" s="8" t="str">
        <f>_xlfn.XLOOKUP(total_table[[#This Row],[Customer_ID]],Customer_table[Customer_ID],Customer_table[Name],FALSE)</f>
        <v>Gina Knight</v>
      </c>
      <c r="L417" s="11">
        <f>_xlfn.XLOOKUP(total_table[[#This Row],[Customer_ID]],Customer_table[Customer_ID],Customer_table[Age],FALSE)</f>
        <v>54</v>
      </c>
      <c r="M417" s="8" t="str">
        <f>_xlfn.XLOOKUP(total_table[[#This Row],[Customer_ID]],Customer_table[Customer_ID],Customer_table[Gender],FALSE)</f>
        <v>Female</v>
      </c>
      <c r="N417" s="8" t="str">
        <f>_xlfn.XLOOKUP(total_table[[#This Row],[Customer_ID]],Customer_table[Customer_ID],Customer_table[City],FALSE)</f>
        <v>Lake Roberthaven</v>
      </c>
      <c r="O417" s="8" t="str">
        <f>_xlfn.XLOOKUP(total_table[[#This Row],[Customer_ID]],Customer_table[Customer_ID],Customer_table[State],FALSE)</f>
        <v>Nevada</v>
      </c>
      <c r="P417" s="8" t="str">
        <f>_xlfn.XLOOKUP(total_table[[#This Row],[Customer_ID]],Customer_table[Customer_ID],Customer_table[Country],FALSE)</f>
        <v>USA</v>
      </c>
      <c r="Q417" s="8" t="str">
        <f>_xlfn.XLOOKUP(total_table[[#This Row],[Product_ID]],Product_table[Product_ID],Product_table[Product_Name],FALSE)</f>
        <v>Kitchen Storage Rack</v>
      </c>
      <c r="R417" s="8" t="str">
        <f>_xlfn.XLOOKUP(total_table[[#This Row],[Product_ID]],Product_table[Product_ID],Product_table[Category],FALSE)</f>
        <v>Home</v>
      </c>
      <c r="S417" s="8" t="str">
        <f>_xlfn.XLOOKUP(total_table[[#This Row],[Product_ID]],Product_table[Product_ID],Product_table[Sub_Category],FALSE)</f>
        <v>Storage</v>
      </c>
      <c r="T417" s="8" t="str">
        <f>_xlfn.XLOOKUP(total_table[[#This Row],[Product_ID]],Product_table[Product_ID],Product_table[Brand],FALSE)</f>
        <v>Duran Group</v>
      </c>
      <c r="U417" s="8">
        <f>_xlfn.XLOOKUP(total_table[[#This Row],[Product_ID]],Product_table[Product_ID],Product_table[Cost],FALSE)</f>
        <v>138.05000000000001</v>
      </c>
      <c r="V417" s="11">
        <f>_xlfn.XLOOKUP(total_table[[#This Row],[Product_ID]],Product_table[Product_ID],Product_table[Stock],FALSE)</f>
        <v>89</v>
      </c>
      <c r="W417" s="8" t="str">
        <f>_xlfn.XLOOKUP(total_table[[#This Row],[Store_ID]],Store_table[Store_ID],Store_table[Store_Name],FALSE)</f>
        <v>Mcdonald Inc</v>
      </c>
      <c r="X417" s="8" t="str">
        <f>_xlfn.XLOOKUP(total_table[[#This Row],[Store_ID]],Store_table[Store_ID],Store_table[Region],FALSE)</f>
        <v>South</v>
      </c>
      <c r="Y417" s="8" t="str">
        <f>_xlfn.XLOOKUP(total_table[[#This Row],[Store_ID]],Store_table[Store_ID],Store_table[City],FALSE)</f>
        <v>Christopherland</v>
      </c>
      <c r="Z417" s="8" t="str">
        <f>_xlfn.XLOOKUP(total_table[[#This Row],[Store_ID]],Store_table[Store_ID],Store_table[Store_Type],FALSE)</f>
        <v>Outlet</v>
      </c>
    </row>
    <row r="418" spans="1:26" x14ac:dyDescent="0.35">
      <c r="A418" s="2" t="s">
        <v>2220</v>
      </c>
      <c r="B418" s="14">
        <v>45633</v>
      </c>
      <c r="C418" s="2" t="s">
        <v>1073</v>
      </c>
      <c r="D418" s="2" t="s">
        <v>1602</v>
      </c>
      <c r="E418" s="2" t="s">
        <v>1785</v>
      </c>
      <c r="F418" s="11">
        <v>2</v>
      </c>
      <c r="G418" s="8">
        <v>839.24</v>
      </c>
      <c r="H418" s="8">
        <v>0.21</v>
      </c>
      <c r="I418" s="2" t="s">
        <v>1804</v>
      </c>
      <c r="J418" s="8">
        <v>1678.27</v>
      </c>
      <c r="K418" s="8" t="str">
        <f>_xlfn.XLOOKUP(total_table[[#This Row],[Customer_ID]],Customer_table[Customer_ID],Customer_table[Name],FALSE)</f>
        <v>Justin Mason Dds</v>
      </c>
      <c r="L418" s="11">
        <f>_xlfn.XLOOKUP(total_table[[#This Row],[Customer_ID]],Customer_table[Customer_ID],Customer_table[Age],FALSE)</f>
        <v>39</v>
      </c>
      <c r="M418" s="8" t="str">
        <f>_xlfn.XLOOKUP(total_table[[#This Row],[Customer_ID]],Customer_table[Customer_ID],Customer_table[Gender],FALSE)</f>
        <v>Female</v>
      </c>
      <c r="N418" s="8" t="str">
        <f>_xlfn.XLOOKUP(total_table[[#This Row],[Customer_ID]],Customer_table[Customer_ID],Customer_table[City],FALSE)</f>
        <v>Peggystad</v>
      </c>
      <c r="O418" s="8" t="str">
        <f>_xlfn.XLOOKUP(total_table[[#This Row],[Customer_ID]],Customer_table[Customer_ID],Customer_table[State],FALSE)</f>
        <v>Connecticut</v>
      </c>
      <c r="P418" s="8" t="str">
        <f>_xlfn.XLOOKUP(total_table[[#This Row],[Customer_ID]],Customer_table[Customer_ID],Customer_table[Country],FALSE)</f>
        <v>USA</v>
      </c>
      <c r="Q418" s="8" t="str">
        <f>_xlfn.XLOOKUP(total_table[[#This Row],[Product_ID]],Product_table[Product_ID],Product_table[Product_Name],FALSE)</f>
        <v>Sports Water Hydration Pack</v>
      </c>
      <c r="R418" s="8" t="str">
        <f>_xlfn.XLOOKUP(total_table[[#This Row],[Product_ID]],Product_table[Product_ID],Product_table[Category],FALSE)</f>
        <v>Sports</v>
      </c>
      <c r="S418" s="8" t="str">
        <f>_xlfn.XLOOKUP(total_table[[#This Row],[Product_ID]],Product_table[Product_ID],Product_table[Sub_Category],FALSE)</f>
        <v>Outdoor</v>
      </c>
      <c r="T418" s="8" t="str">
        <f>_xlfn.XLOOKUP(total_table[[#This Row],[Product_ID]],Product_table[Product_ID],Product_table[Brand],FALSE)</f>
        <v>Sims-Smith</v>
      </c>
      <c r="U418" s="8">
        <f>_xlfn.XLOOKUP(total_table[[#This Row],[Product_ID]],Product_table[Product_ID],Product_table[Cost],FALSE)</f>
        <v>135.61000000000001</v>
      </c>
      <c r="V418" s="11">
        <f>_xlfn.XLOOKUP(total_table[[#This Row],[Product_ID]],Product_table[Product_ID],Product_table[Stock],FALSE)</f>
        <v>394</v>
      </c>
      <c r="W418" s="8" t="str">
        <f>_xlfn.XLOOKUP(total_table[[#This Row],[Store_ID]],Store_table[Store_ID],Store_table[Store_Name],FALSE)</f>
        <v>Holloway Ltd</v>
      </c>
      <c r="X418" s="8" t="str">
        <f>_xlfn.XLOOKUP(total_table[[#This Row],[Store_ID]],Store_table[Store_ID],Store_table[Region],FALSE)</f>
        <v>North</v>
      </c>
      <c r="Y418" s="8" t="str">
        <f>_xlfn.XLOOKUP(total_table[[#This Row],[Store_ID]],Store_table[Store_ID],Store_table[City],FALSE)</f>
        <v>Bensonhaven</v>
      </c>
      <c r="Z418" s="8" t="str">
        <f>_xlfn.XLOOKUP(total_table[[#This Row],[Store_ID]],Store_table[Store_ID],Store_table[Store_Type],FALSE)</f>
        <v>Flagship</v>
      </c>
    </row>
    <row r="419" spans="1:26" x14ac:dyDescent="0.35">
      <c r="A419" s="2" t="s">
        <v>2221</v>
      </c>
      <c r="B419" s="14">
        <v>45331</v>
      </c>
      <c r="C419" s="2" t="s">
        <v>1178</v>
      </c>
      <c r="D419" s="2" t="s">
        <v>1642</v>
      </c>
      <c r="E419" s="2" t="s">
        <v>1767</v>
      </c>
      <c r="F419" s="11">
        <v>2</v>
      </c>
      <c r="G419" s="8">
        <v>466.27</v>
      </c>
      <c r="H419" s="8">
        <v>0.11</v>
      </c>
      <c r="I419" s="2" t="s">
        <v>1804</v>
      </c>
      <c r="J419" s="8">
        <v>932.43</v>
      </c>
      <c r="K419" s="8" t="str">
        <f>_xlfn.XLOOKUP(total_table[[#This Row],[Customer_ID]],Customer_table[Customer_ID],Customer_table[Name],FALSE)</f>
        <v>Kristine Higgins</v>
      </c>
      <c r="L419" s="11">
        <f>_xlfn.XLOOKUP(total_table[[#This Row],[Customer_ID]],Customer_table[Customer_ID],Customer_table[Age],FALSE)</f>
        <v>27</v>
      </c>
      <c r="M419" s="8" t="str">
        <f>_xlfn.XLOOKUP(total_table[[#This Row],[Customer_ID]],Customer_table[Customer_ID],Customer_table[Gender],FALSE)</f>
        <v>Female</v>
      </c>
      <c r="N419" s="8" t="str">
        <f>_xlfn.XLOOKUP(total_table[[#This Row],[Customer_ID]],Customer_table[Customer_ID],Customer_table[City],FALSE)</f>
        <v>Jennifertown</v>
      </c>
      <c r="O419" s="8" t="str">
        <f>_xlfn.XLOOKUP(total_table[[#This Row],[Customer_ID]],Customer_table[Customer_ID],Customer_table[State],FALSE)</f>
        <v>South Carolina</v>
      </c>
      <c r="P419" s="8" t="str">
        <f>_xlfn.XLOOKUP(total_table[[#This Row],[Customer_ID]],Customer_table[Customer_ID],Customer_table[Country],FALSE)</f>
        <v>USA</v>
      </c>
      <c r="Q419" s="8" t="str">
        <f>_xlfn.XLOOKUP(total_table[[#This Row],[Product_ID]],Product_table[Product_ID],Product_table[Product_Name],FALSE)</f>
        <v>Womens Cotton Scarf</v>
      </c>
      <c r="R419" s="8" t="str">
        <f>_xlfn.XLOOKUP(total_table[[#This Row],[Product_ID]],Product_table[Product_ID],Product_table[Category],FALSE)</f>
        <v>Clothing</v>
      </c>
      <c r="S419" s="8" t="str">
        <f>_xlfn.XLOOKUP(total_table[[#This Row],[Product_ID]],Product_table[Product_ID],Product_table[Sub_Category],FALSE)</f>
        <v>Accessories</v>
      </c>
      <c r="T419" s="8" t="str">
        <f>_xlfn.XLOOKUP(total_table[[#This Row],[Product_ID]],Product_table[Product_ID],Product_table[Brand],FALSE)</f>
        <v>Shepherd-Gould</v>
      </c>
      <c r="U419" s="8">
        <f>_xlfn.XLOOKUP(total_table[[#This Row],[Product_ID]],Product_table[Product_ID],Product_table[Cost],FALSE)</f>
        <v>113.83</v>
      </c>
      <c r="V419" s="11">
        <f>_xlfn.XLOOKUP(total_table[[#This Row],[Product_ID]],Product_table[Product_ID],Product_table[Stock],FALSE)</f>
        <v>485</v>
      </c>
      <c r="W419" s="8" t="str">
        <f>_xlfn.XLOOKUP(total_table[[#This Row],[Store_ID]],Store_table[Store_ID],Store_table[Store_Name],FALSE)</f>
        <v>Hill, Wagner and Ballard</v>
      </c>
      <c r="X419" s="8" t="str">
        <f>_xlfn.XLOOKUP(total_table[[#This Row],[Store_ID]],Store_table[Store_ID],Store_table[Region],FALSE)</f>
        <v>East</v>
      </c>
      <c r="Y419" s="8" t="str">
        <f>_xlfn.XLOOKUP(total_table[[#This Row],[Store_ID]],Store_table[Store_ID],Store_table[City],FALSE)</f>
        <v>East Davidville</v>
      </c>
      <c r="Z419" s="8" t="str">
        <f>_xlfn.XLOOKUP(total_table[[#This Row],[Store_ID]],Store_table[Store_ID],Store_table[Store_Type],FALSE)</f>
        <v>Online</v>
      </c>
    </row>
    <row r="420" spans="1:26" x14ac:dyDescent="0.35">
      <c r="A420" s="2" t="s">
        <v>2222</v>
      </c>
      <c r="B420" s="14">
        <v>45942</v>
      </c>
      <c r="C420" s="2" t="s">
        <v>1221</v>
      </c>
      <c r="D420" s="2" t="s">
        <v>1650</v>
      </c>
      <c r="E420" s="2" t="s">
        <v>1777</v>
      </c>
      <c r="F420" s="11">
        <v>3</v>
      </c>
      <c r="G420" s="8">
        <v>969.83</v>
      </c>
      <c r="H420" s="8">
        <v>0.02</v>
      </c>
      <c r="I420" s="2" t="s">
        <v>1802</v>
      </c>
      <c r="J420" s="8">
        <v>2909.4700000000003</v>
      </c>
      <c r="K420" s="8" t="str">
        <f>_xlfn.XLOOKUP(total_table[[#This Row],[Customer_ID]],Customer_table[Customer_ID],Customer_table[Name],FALSE)</f>
        <v>Jennifer Johnson</v>
      </c>
      <c r="L420" s="11">
        <f>_xlfn.XLOOKUP(total_table[[#This Row],[Customer_ID]],Customer_table[Customer_ID],Customer_table[Age],FALSE)</f>
        <v>54</v>
      </c>
      <c r="M420" s="8" t="str">
        <f>_xlfn.XLOOKUP(total_table[[#This Row],[Customer_ID]],Customer_table[Customer_ID],Customer_table[Gender],FALSE)</f>
        <v>Male</v>
      </c>
      <c r="N420" s="8" t="str">
        <f>_xlfn.XLOOKUP(total_table[[#This Row],[Customer_ID]],Customer_table[Customer_ID],Customer_table[City],FALSE)</f>
        <v>Cheyenneborough</v>
      </c>
      <c r="O420" s="8" t="str">
        <f>_xlfn.XLOOKUP(total_table[[#This Row],[Customer_ID]],Customer_table[Customer_ID],Customer_table[State],FALSE)</f>
        <v>New Hampshire</v>
      </c>
      <c r="P420" s="8" t="str">
        <f>_xlfn.XLOOKUP(total_table[[#This Row],[Customer_ID]],Customer_table[Customer_ID],Customer_table[Country],FALSE)</f>
        <v>USA</v>
      </c>
      <c r="Q420" s="8" t="str">
        <f>_xlfn.XLOOKUP(total_table[[#This Row],[Product_ID]],Product_table[Product_ID],Product_table[Product_Name],FALSE)</f>
        <v>Laptop Cooling Pad</v>
      </c>
      <c r="R420" s="8" t="str">
        <f>_xlfn.XLOOKUP(total_table[[#This Row],[Product_ID]],Product_table[Product_ID],Product_table[Category],FALSE)</f>
        <v>Electronics</v>
      </c>
      <c r="S420" s="8" t="str">
        <f>_xlfn.XLOOKUP(total_table[[#This Row],[Product_ID]],Product_table[Product_ID],Product_table[Sub_Category],FALSE)</f>
        <v>Computer</v>
      </c>
      <c r="T420" s="8" t="str">
        <f>_xlfn.XLOOKUP(total_table[[#This Row],[Product_ID]],Product_table[Product_ID],Product_table[Brand],FALSE)</f>
        <v>Murray, Gould and Ware</v>
      </c>
      <c r="U420" s="8">
        <f>_xlfn.XLOOKUP(total_table[[#This Row],[Product_ID]],Product_table[Product_ID],Product_table[Cost],FALSE)</f>
        <v>86.42</v>
      </c>
      <c r="V420" s="11">
        <f>_xlfn.XLOOKUP(total_table[[#This Row],[Product_ID]],Product_table[Product_ID],Product_table[Stock],FALSE)</f>
        <v>222</v>
      </c>
      <c r="W420" s="8" t="str">
        <f>_xlfn.XLOOKUP(total_table[[#This Row],[Store_ID]],Store_table[Store_ID],Store_table[Store_Name],FALSE)</f>
        <v>Mcdonald Inc</v>
      </c>
      <c r="X420" s="8" t="str">
        <f>_xlfn.XLOOKUP(total_table[[#This Row],[Store_ID]],Store_table[Store_ID],Store_table[Region],FALSE)</f>
        <v>South</v>
      </c>
      <c r="Y420" s="8" t="str">
        <f>_xlfn.XLOOKUP(total_table[[#This Row],[Store_ID]],Store_table[Store_ID],Store_table[City],FALSE)</f>
        <v>Christopherland</v>
      </c>
      <c r="Z420" s="8" t="str">
        <f>_xlfn.XLOOKUP(total_table[[#This Row],[Store_ID]],Store_table[Store_ID],Store_table[Store_Type],FALSE)</f>
        <v>Outlet</v>
      </c>
    </row>
    <row r="421" spans="1:26" x14ac:dyDescent="0.35">
      <c r="A421" s="2" t="s">
        <v>2223</v>
      </c>
      <c r="B421" s="14">
        <v>45824</v>
      </c>
      <c r="C421" s="2" t="s">
        <v>1276</v>
      </c>
      <c r="D421" s="2" t="s">
        <v>1708</v>
      </c>
      <c r="E421" s="2" t="s">
        <v>1791</v>
      </c>
      <c r="F421" s="11">
        <v>2</v>
      </c>
      <c r="G421" s="8">
        <v>782.11</v>
      </c>
      <c r="H421" s="8">
        <v>0.17</v>
      </c>
      <c r="I421" s="2" t="s">
        <v>1804</v>
      </c>
      <c r="J421" s="8">
        <v>1564.05</v>
      </c>
      <c r="K421" s="8" t="str">
        <f>_xlfn.XLOOKUP(total_table[[#This Row],[Customer_ID]],Customer_table[Customer_ID],Customer_table[Name],FALSE)</f>
        <v>Karen King</v>
      </c>
      <c r="L421" s="11">
        <f>_xlfn.XLOOKUP(total_table[[#This Row],[Customer_ID]],Customer_table[Customer_ID],Customer_table[Age],FALSE)</f>
        <v>64</v>
      </c>
      <c r="M421" s="8" t="str">
        <f>_xlfn.XLOOKUP(total_table[[#This Row],[Customer_ID]],Customer_table[Customer_ID],Customer_table[Gender],FALSE)</f>
        <v>Female</v>
      </c>
      <c r="N421" s="8" t="str">
        <f>_xlfn.XLOOKUP(total_table[[#This Row],[Customer_ID]],Customer_table[Customer_ID],Customer_table[City],FALSE)</f>
        <v>Kimburgh</v>
      </c>
      <c r="O421" s="8" t="str">
        <f>_xlfn.XLOOKUP(total_table[[#This Row],[Customer_ID]],Customer_table[Customer_ID],Customer_table[State],FALSE)</f>
        <v>North Carolina</v>
      </c>
      <c r="P421" s="8" t="str">
        <f>_xlfn.XLOOKUP(total_table[[#This Row],[Customer_ID]],Customer_table[Customer_ID],Customer_table[Country],FALSE)</f>
        <v>USA</v>
      </c>
      <c r="Q421" s="8" t="str">
        <f>_xlfn.XLOOKUP(total_table[[#This Row],[Product_ID]],Product_table[Product_ID],Product_table[Product_Name],FALSE)</f>
        <v>Women's High Heels</v>
      </c>
      <c r="R421" s="8" t="str">
        <f>_xlfn.XLOOKUP(total_table[[#This Row],[Product_ID]],Product_table[Product_ID],Product_table[Category],FALSE)</f>
        <v>Clothing</v>
      </c>
      <c r="S421" s="8" t="str">
        <f>_xlfn.XLOOKUP(total_table[[#This Row],[Product_ID]],Product_table[Product_ID],Product_table[Sub_Category],FALSE)</f>
        <v>Footwear</v>
      </c>
      <c r="T421" s="8" t="str">
        <f>_xlfn.XLOOKUP(total_table[[#This Row],[Product_ID]],Product_table[Product_ID],Product_table[Brand],FALSE)</f>
        <v>Smith-Charles</v>
      </c>
      <c r="U421" s="8">
        <f>_xlfn.XLOOKUP(total_table[[#This Row],[Product_ID]],Product_table[Product_ID],Product_table[Cost],FALSE)</f>
        <v>438.25</v>
      </c>
      <c r="V421" s="11">
        <f>_xlfn.XLOOKUP(total_table[[#This Row],[Product_ID]],Product_table[Product_ID],Product_table[Stock],FALSE)</f>
        <v>496</v>
      </c>
      <c r="W421" s="8" t="str">
        <f>_xlfn.XLOOKUP(total_table[[#This Row],[Store_ID]],Store_table[Store_ID],Store_table[Store_Name],FALSE)</f>
        <v>Mann-Austin</v>
      </c>
      <c r="X421" s="8" t="str">
        <f>_xlfn.XLOOKUP(total_table[[#This Row],[Store_ID]],Store_table[Store_ID],Store_table[Region],FALSE)</f>
        <v>East</v>
      </c>
      <c r="Y421" s="8" t="str">
        <f>_xlfn.XLOOKUP(total_table[[#This Row],[Store_ID]],Store_table[Store_ID],Store_table[City],FALSE)</f>
        <v>Vasquezborough</v>
      </c>
      <c r="Z421" s="8" t="str">
        <f>_xlfn.XLOOKUP(total_table[[#This Row],[Store_ID]],Store_table[Store_ID],Store_table[Store_Type],FALSE)</f>
        <v>Online</v>
      </c>
    </row>
    <row r="422" spans="1:26" x14ac:dyDescent="0.35">
      <c r="A422" s="2" t="s">
        <v>2224</v>
      </c>
      <c r="B422" s="14">
        <v>45921</v>
      </c>
      <c r="C422" s="2" t="s">
        <v>1374</v>
      </c>
      <c r="D422" s="2" t="s">
        <v>1606</v>
      </c>
      <c r="E422" s="2" t="s">
        <v>1770</v>
      </c>
      <c r="F422" s="11">
        <v>2</v>
      </c>
      <c r="G422" s="8">
        <v>74.63</v>
      </c>
      <c r="H422" s="8">
        <v>0.01</v>
      </c>
      <c r="I422" s="2" t="s">
        <v>1804</v>
      </c>
      <c r="J422" s="8">
        <v>149.25</v>
      </c>
      <c r="K422" s="8" t="str">
        <f>_xlfn.XLOOKUP(total_table[[#This Row],[Customer_ID]],Customer_table[Customer_ID],Customer_table[Name],FALSE)</f>
        <v>Ashley Roberts</v>
      </c>
      <c r="L422" s="11">
        <f>_xlfn.XLOOKUP(total_table[[#This Row],[Customer_ID]],Customer_table[Customer_ID],Customer_table[Age],FALSE)</f>
        <v>46</v>
      </c>
      <c r="M422" s="8" t="str">
        <f>_xlfn.XLOOKUP(total_table[[#This Row],[Customer_ID]],Customer_table[Customer_ID],Customer_table[Gender],FALSE)</f>
        <v>Male</v>
      </c>
      <c r="N422" s="8" t="str">
        <f>_xlfn.XLOOKUP(total_table[[#This Row],[Customer_ID]],Customer_table[Customer_ID],Customer_table[City],FALSE)</f>
        <v>Josephmouth</v>
      </c>
      <c r="O422" s="8" t="str">
        <f>_xlfn.XLOOKUP(total_table[[#This Row],[Customer_ID]],Customer_table[Customer_ID],Customer_table[State],FALSE)</f>
        <v>New Mexico</v>
      </c>
      <c r="P422" s="8" t="str">
        <f>_xlfn.XLOOKUP(total_table[[#This Row],[Customer_ID]],Customer_table[Customer_ID],Customer_table[Country],FALSE)</f>
        <v>USA</v>
      </c>
      <c r="Q422" s="8" t="str">
        <f>_xlfn.XLOOKUP(total_table[[#This Row],[Product_ID]],Product_table[Product_ID],Product_table[Product_Name],FALSE)</f>
        <v>Noise-Canceling Headphones</v>
      </c>
      <c r="R422" s="8" t="str">
        <f>_xlfn.XLOOKUP(total_table[[#This Row],[Product_ID]],Product_table[Product_ID],Product_table[Category],FALSE)</f>
        <v>Electronics</v>
      </c>
      <c r="S422" s="8" t="str">
        <f>_xlfn.XLOOKUP(total_table[[#This Row],[Product_ID]],Product_table[Product_ID],Product_table[Sub_Category],FALSE)</f>
        <v>Audio</v>
      </c>
      <c r="T422" s="8" t="str">
        <f>_xlfn.XLOOKUP(total_table[[#This Row],[Product_ID]],Product_table[Product_ID],Product_table[Brand],FALSE)</f>
        <v>Taylor-Hart</v>
      </c>
      <c r="U422" s="8">
        <f>_xlfn.XLOOKUP(total_table[[#This Row],[Product_ID]],Product_table[Product_ID],Product_table[Cost],FALSE)</f>
        <v>38.520000000000003</v>
      </c>
      <c r="V422" s="11">
        <f>_xlfn.XLOOKUP(total_table[[#This Row],[Product_ID]],Product_table[Product_ID],Product_table[Stock],FALSE)</f>
        <v>378</v>
      </c>
      <c r="W422" s="8" t="str">
        <f>_xlfn.XLOOKUP(total_table[[#This Row],[Store_ID]],Store_table[Store_ID],Store_table[Store_Name],FALSE)</f>
        <v>Aguirre-Keller</v>
      </c>
      <c r="X422" s="8" t="str">
        <f>_xlfn.XLOOKUP(total_table[[#This Row],[Store_ID]],Store_table[Store_ID],Store_table[Region],FALSE)</f>
        <v>South</v>
      </c>
      <c r="Y422" s="8" t="str">
        <f>_xlfn.XLOOKUP(total_table[[#This Row],[Store_ID]],Store_table[Store_ID],Store_table[City],FALSE)</f>
        <v>Lake Michael</v>
      </c>
      <c r="Z422" s="8" t="str">
        <f>_xlfn.XLOOKUP(total_table[[#This Row],[Store_ID]],Store_table[Store_ID],Store_table[Store_Type],FALSE)</f>
        <v>Online</v>
      </c>
    </row>
    <row r="423" spans="1:26" x14ac:dyDescent="0.35">
      <c r="A423" s="2" t="s">
        <v>2225</v>
      </c>
      <c r="B423" s="14">
        <v>45909</v>
      </c>
      <c r="C423" s="2" t="s">
        <v>154</v>
      </c>
      <c r="D423" s="2" t="s">
        <v>1696</v>
      </c>
      <c r="E423" s="2" t="s">
        <v>1754</v>
      </c>
      <c r="F423" s="11">
        <v>3</v>
      </c>
      <c r="G423" s="8">
        <v>522.78</v>
      </c>
      <c r="H423" s="8">
        <v>0.25</v>
      </c>
      <c r="I423" s="2" t="s">
        <v>1804</v>
      </c>
      <c r="J423" s="8">
        <v>1568.09</v>
      </c>
      <c r="K423" s="8" t="str">
        <f>_xlfn.XLOOKUP(total_table[[#This Row],[Customer_ID]],Customer_table[Customer_ID],Customer_table[Name],FALSE)</f>
        <v>James Gibbs</v>
      </c>
      <c r="L423" s="11">
        <f>_xlfn.XLOOKUP(total_table[[#This Row],[Customer_ID]],Customer_table[Customer_ID],Customer_table[Age],FALSE)</f>
        <v>21</v>
      </c>
      <c r="M423" s="8" t="str">
        <f>_xlfn.XLOOKUP(total_table[[#This Row],[Customer_ID]],Customer_table[Customer_ID],Customer_table[Gender],FALSE)</f>
        <v>Male</v>
      </c>
      <c r="N423" s="8" t="str">
        <f>_xlfn.XLOOKUP(total_table[[#This Row],[Customer_ID]],Customer_table[Customer_ID],Customer_table[City],FALSE)</f>
        <v>Mooneyshire</v>
      </c>
      <c r="O423" s="8" t="str">
        <f>_xlfn.XLOOKUP(total_table[[#This Row],[Customer_ID]],Customer_table[Customer_ID],Customer_table[State],FALSE)</f>
        <v>Alaska</v>
      </c>
      <c r="P423" s="8" t="str">
        <f>_xlfn.XLOOKUP(total_table[[#This Row],[Customer_ID]],Customer_table[Customer_ID],Customer_table[Country],FALSE)</f>
        <v>USA</v>
      </c>
      <c r="Q423" s="8" t="str">
        <f>_xlfn.XLOOKUP(total_table[[#This Row],[Product_ID]],Product_table[Product_ID],Product_table[Product_Name],FALSE)</f>
        <v>Women's Beanie Hat</v>
      </c>
      <c r="R423" s="8" t="str">
        <f>_xlfn.XLOOKUP(total_table[[#This Row],[Product_ID]],Product_table[Product_ID],Product_table[Category],FALSE)</f>
        <v>Clothing</v>
      </c>
      <c r="S423" s="8" t="str">
        <f>_xlfn.XLOOKUP(total_table[[#This Row],[Product_ID]],Product_table[Product_ID],Product_table[Sub_Category],FALSE)</f>
        <v>Accessories</v>
      </c>
      <c r="T423" s="8" t="str">
        <f>_xlfn.XLOOKUP(total_table[[#This Row],[Product_ID]],Product_table[Product_ID],Product_table[Brand],FALSE)</f>
        <v>Richardson-Carrillo</v>
      </c>
      <c r="U423" s="8">
        <f>_xlfn.XLOOKUP(total_table[[#This Row],[Product_ID]],Product_table[Product_ID],Product_table[Cost],FALSE)</f>
        <v>119.57</v>
      </c>
      <c r="V423" s="11">
        <f>_xlfn.XLOOKUP(total_table[[#This Row],[Product_ID]],Product_table[Product_ID],Product_table[Stock],FALSE)</f>
        <v>210</v>
      </c>
      <c r="W423" s="8" t="str">
        <f>_xlfn.XLOOKUP(total_table[[#This Row],[Store_ID]],Store_table[Store_ID],Store_table[Store_Name],FALSE)</f>
        <v>Benson-Elliott</v>
      </c>
      <c r="X423" s="8" t="str">
        <f>_xlfn.XLOOKUP(total_table[[#This Row],[Store_ID]],Store_table[Store_ID],Store_table[Region],FALSE)</f>
        <v>East</v>
      </c>
      <c r="Y423" s="8" t="str">
        <f>_xlfn.XLOOKUP(total_table[[#This Row],[Store_ID]],Store_table[Store_ID],Store_table[City],FALSE)</f>
        <v>Port Josephberg</v>
      </c>
      <c r="Z423" s="8" t="str">
        <f>_xlfn.XLOOKUP(total_table[[#This Row],[Store_ID]],Store_table[Store_ID],Store_table[Store_Type],FALSE)</f>
        <v>Online</v>
      </c>
    </row>
    <row r="424" spans="1:26" x14ac:dyDescent="0.35">
      <c r="A424" s="2" t="s">
        <v>2226</v>
      </c>
      <c r="B424" s="14">
        <v>45853</v>
      </c>
      <c r="C424" s="2" t="s">
        <v>1046</v>
      </c>
      <c r="D424" s="2" t="s">
        <v>1552</v>
      </c>
      <c r="E424" s="2" t="s">
        <v>1779</v>
      </c>
      <c r="F424" s="11">
        <v>1</v>
      </c>
      <c r="G424" s="8">
        <v>206.45</v>
      </c>
      <c r="H424" s="8">
        <v>0.15</v>
      </c>
      <c r="I424" s="2" t="s">
        <v>1804</v>
      </c>
      <c r="J424" s="8">
        <v>206.29999999999998</v>
      </c>
      <c r="K424" s="8" t="str">
        <f>_xlfn.XLOOKUP(total_table[[#This Row],[Customer_ID]],Customer_table[Customer_ID],Customer_table[Name],FALSE)</f>
        <v>Jasmine Snyder</v>
      </c>
      <c r="L424" s="11">
        <f>_xlfn.XLOOKUP(total_table[[#This Row],[Customer_ID]],Customer_table[Customer_ID],Customer_table[Age],FALSE)</f>
        <v>46</v>
      </c>
      <c r="M424" s="8" t="str">
        <f>_xlfn.XLOOKUP(total_table[[#This Row],[Customer_ID]],Customer_table[Customer_ID],Customer_table[Gender],FALSE)</f>
        <v>Female</v>
      </c>
      <c r="N424" s="8" t="str">
        <f>_xlfn.XLOOKUP(total_table[[#This Row],[Customer_ID]],Customer_table[Customer_ID],Customer_table[City],FALSE)</f>
        <v>Hudsonfort</v>
      </c>
      <c r="O424" s="8" t="str">
        <f>_xlfn.XLOOKUP(total_table[[#This Row],[Customer_ID]],Customer_table[Customer_ID],Customer_table[State],FALSE)</f>
        <v>Connecticut</v>
      </c>
      <c r="P424" s="8" t="str">
        <f>_xlfn.XLOOKUP(total_table[[#This Row],[Customer_ID]],Customer_table[Customer_ID],Customer_table[Country],FALSE)</f>
        <v>USA</v>
      </c>
      <c r="Q424" s="8" t="str">
        <f>_xlfn.XLOOKUP(total_table[[#This Row],[Product_ID]],Product_table[Product_ID],Product_table[Product_Name],FALSE)</f>
        <v>USB-C Fast Charger</v>
      </c>
      <c r="R424" s="8" t="str">
        <f>_xlfn.XLOOKUP(total_table[[#This Row],[Product_ID]],Product_table[Product_ID],Product_table[Category],FALSE)</f>
        <v>Electronics</v>
      </c>
      <c r="S424" s="8" t="str">
        <f>_xlfn.XLOOKUP(total_table[[#This Row],[Product_ID]],Product_table[Product_ID],Product_table[Sub_Category],FALSE)</f>
        <v>Accessories</v>
      </c>
      <c r="T424" s="8" t="str">
        <f>_xlfn.XLOOKUP(total_table[[#This Row],[Product_ID]],Product_table[Product_ID],Product_table[Brand],FALSE)</f>
        <v>Dawson-Perkins</v>
      </c>
      <c r="U424" s="8">
        <f>_xlfn.XLOOKUP(total_table[[#This Row],[Product_ID]],Product_table[Product_ID],Product_table[Cost],FALSE)</f>
        <v>242.23</v>
      </c>
      <c r="V424" s="11">
        <f>_xlfn.XLOOKUP(total_table[[#This Row],[Product_ID]],Product_table[Product_ID],Product_table[Stock],FALSE)</f>
        <v>453</v>
      </c>
      <c r="W424" s="8" t="str">
        <f>_xlfn.XLOOKUP(total_table[[#This Row],[Store_ID]],Store_table[Store_ID],Store_table[Store_Name],FALSE)</f>
        <v>Shelton PLC</v>
      </c>
      <c r="X424" s="8" t="str">
        <f>_xlfn.XLOOKUP(total_table[[#This Row],[Store_ID]],Store_table[Store_ID],Store_table[Region],FALSE)</f>
        <v>North</v>
      </c>
      <c r="Y424" s="8" t="str">
        <f>_xlfn.XLOOKUP(total_table[[#This Row],[Store_ID]],Store_table[Store_ID],Store_table[City],FALSE)</f>
        <v>East Jenniferstad</v>
      </c>
      <c r="Z424" s="8" t="str">
        <f>_xlfn.XLOOKUP(total_table[[#This Row],[Store_ID]],Store_table[Store_ID],Store_table[Store_Type],FALSE)</f>
        <v>Flagship</v>
      </c>
    </row>
    <row r="425" spans="1:26" x14ac:dyDescent="0.35">
      <c r="A425" s="2" t="s">
        <v>2227</v>
      </c>
      <c r="B425" s="14">
        <v>45580</v>
      </c>
      <c r="C425" s="2" t="s">
        <v>480</v>
      </c>
      <c r="D425" s="2" t="s">
        <v>1664</v>
      </c>
      <c r="E425" s="2" t="s">
        <v>1751</v>
      </c>
      <c r="F425" s="11">
        <v>1</v>
      </c>
      <c r="G425" s="8">
        <v>815.53</v>
      </c>
      <c r="H425" s="8">
        <v>0.3</v>
      </c>
      <c r="I425" s="2" t="s">
        <v>1804</v>
      </c>
      <c r="J425" s="8">
        <v>815.23</v>
      </c>
      <c r="K425" s="8" t="str">
        <f>_xlfn.XLOOKUP(total_table[[#This Row],[Customer_ID]],Customer_table[Customer_ID],Customer_table[Name],FALSE)</f>
        <v>Cameron Simpson</v>
      </c>
      <c r="L425" s="11">
        <f>_xlfn.XLOOKUP(total_table[[#This Row],[Customer_ID]],Customer_table[Customer_ID],Customer_table[Age],FALSE)</f>
        <v>46</v>
      </c>
      <c r="M425" s="8" t="str">
        <f>_xlfn.XLOOKUP(total_table[[#This Row],[Customer_ID]],Customer_table[Customer_ID],Customer_table[Gender],FALSE)</f>
        <v>Male</v>
      </c>
      <c r="N425" s="8" t="str">
        <f>_xlfn.XLOOKUP(total_table[[#This Row],[Customer_ID]],Customer_table[Customer_ID],Customer_table[City],FALSE)</f>
        <v>Michaelfort</v>
      </c>
      <c r="O425" s="8" t="str">
        <f>_xlfn.XLOOKUP(total_table[[#This Row],[Customer_ID]],Customer_table[Customer_ID],Customer_table[State],FALSE)</f>
        <v>Indiana</v>
      </c>
      <c r="P425" s="8" t="str">
        <f>_xlfn.XLOOKUP(total_table[[#This Row],[Customer_ID]],Customer_table[Customer_ID],Customer_table[Country],FALSE)</f>
        <v>USA</v>
      </c>
      <c r="Q425" s="8" t="str">
        <f>_xlfn.XLOOKUP(total_table[[#This Row],[Product_ID]],Product_table[Product_ID],Product_table[Product_Name],FALSE)</f>
        <v>Men's Sports Shorts</v>
      </c>
      <c r="R425" s="8" t="str">
        <f>_xlfn.XLOOKUP(total_table[[#This Row],[Product_ID]],Product_table[Product_ID],Product_table[Category],FALSE)</f>
        <v>Clothing</v>
      </c>
      <c r="S425" s="8" t="str">
        <f>_xlfn.XLOOKUP(total_table[[#This Row],[Product_ID]],Product_table[Product_ID],Product_table[Sub_Category],FALSE)</f>
        <v>Bottoms</v>
      </c>
      <c r="T425" s="8" t="str">
        <f>_xlfn.XLOOKUP(total_table[[#This Row],[Product_ID]],Product_table[Product_ID],Product_table[Brand],FALSE)</f>
        <v>Fitzpatrick Ltd</v>
      </c>
      <c r="U425" s="8">
        <f>_xlfn.XLOOKUP(total_table[[#This Row],[Product_ID]],Product_table[Product_ID],Product_table[Cost],FALSE)</f>
        <v>218.22</v>
      </c>
      <c r="V425" s="11">
        <f>_xlfn.XLOOKUP(total_table[[#This Row],[Product_ID]],Product_table[Product_ID],Product_table[Stock],FALSE)</f>
        <v>224</v>
      </c>
      <c r="W425" s="8" t="str">
        <f>_xlfn.XLOOKUP(total_table[[#This Row],[Store_ID]],Store_table[Store_ID],Store_table[Store_Name],FALSE)</f>
        <v>Gray Ltd</v>
      </c>
      <c r="X425" s="8" t="str">
        <f>_xlfn.XLOOKUP(total_table[[#This Row],[Store_ID]],Store_table[Store_ID],Store_table[Region],FALSE)</f>
        <v>North</v>
      </c>
      <c r="Y425" s="8" t="str">
        <f>_xlfn.XLOOKUP(total_table[[#This Row],[Store_ID]],Store_table[Store_ID],Store_table[City],FALSE)</f>
        <v>New Michaelchester</v>
      </c>
      <c r="Z425" s="8" t="str">
        <f>_xlfn.XLOOKUP(total_table[[#This Row],[Store_ID]],Store_table[Store_ID],Store_table[Store_Type],FALSE)</f>
        <v>Outlet</v>
      </c>
    </row>
    <row r="426" spans="1:26" x14ac:dyDescent="0.35">
      <c r="A426" s="2" t="s">
        <v>2228</v>
      </c>
      <c r="B426" s="14">
        <v>45220</v>
      </c>
      <c r="C426" s="2" t="s">
        <v>141</v>
      </c>
      <c r="D426" s="2" t="s">
        <v>1684</v>
      </c>
      <c r="E426" s="2" t="s">
        <v>1775</v>
      </c>
      <c r="F426" s="11">
        <v>1</v>
      </c>
      <c r="G426" s="8">
        <v>823.61</v>
      </c>
      <c r="H426" s="8">
        <v>0.28000000000000003</v>
      </c>
      <c r="I426" s="2" t="s">
        <v>1807</v>
      </c>
      <c r="J426" s="8">
        <v>823.33</v>
      </c>
      <c r="K426" s="8" t="str">
        <f>_xlfn.XLOOKUP(total_table[[#This Row],[Customer_ID]],Customer_table[Customer_ID],Customer_table[Name],FALSE)</f>
        <v>Christopher Carter</v>
      </c>
      <c r="L426" s="11">
        <f>_xlfn.XLOOKUP(total_table[[#This Row],[Customer_ID]],Customer_table[Customer_ID],Customer_table[Age],FALSE)</f>
        <v>27</v>
      </c>
      <c r="M426" s="8" t="str">
        <f>_xlfn.XLOOKUP(total_table[[#This Row],[Customer_ID]],Customer_table[Customer_ID],Customer_table[Gender],FALSE)</f>
        <v>Female</v>
      </c>
      <c r="N426" s="8" t="str">
        <f>_xlfn.XLOOKUP(total_table[[#This Row],[Customer_ID]],Customer_table[Customer_ID],Customer_table[City],FALSE)</f>
        <v>Brendastad</v>
      </c>
      <c r="O426" s="8" t="str">
        <f>_xlfn.XLOOKUP(total_table[[#This Row],[Customer_ID]],Customer_table[Customer_ID],Customer_table[State],FALSE)</f>
        <v>South Dakota</v>
      </c>
      <c r="P426" s="8" t="str">
        <f>_xlfn.XLOOKUP(total_table[[#This Row],[Customer_ID]],Customer_table[Customer_ID],Customer_table[Country],FALSE)</f>
        <v>USA</v>
      </c>
      <c r="Q426" s="8" t="str">
        <f>_xlfn.XLOOKUP(total_table[[#This Row],[Product_ID]],Product_table[Product_ID],Product_table[Product_Name],FALSE)</f>
        <v>Decorative Lamp Shade</v>
      </c>
      <c r="R426" s="8" t="str">
        <f>_xlfn.XLOOKUP(total_table[[#This Row],[Product_ID]],Product_table[Product_ID],Product_table[Category],FALSE)</f>
        <v>Home</v>
      </c>
      <c r="S426" s="8" t="str">
        <f>_xlfn.XLOOKUP(total_table[[#This Row],[Product_ID]],Product_table[Product_ID],Product_table[Sub_Category],FALSE)</f>
        <v>Lighting</v>
      </c>
      <c r="T426" s="8" t="str">
        <f>_xlfn.XLOOKUP(total_table[[#This Row],[Product_ID]],Product_table[Product_ID],Product_table[Brand],FALSE)</f>
        <v>Ramirez-Hanson</v>
      </c>
      <c r="U426" s="8">
        <f>_xlfn.XLOOKUP(total_table[[#This Row],[Product_ID]],Product_table[Product_ID],Product_table[Cost],FALSE)</f>
        <v>228.53</v>
      </c>
      <c r="V426" s="11">
        <f>_xlfn.XLOOKUP(total_table[[#This Row],[Product_ID]],Product_table[Product_ID],Product_table[Stock],FALSE)</f>
        <v>469</v>
      </c>
      <c r="W426" s="8" t="str">
        <f>_xlfn.XLOOKUP(total_table[[#This Row],[Store_ID]],Store_table[Store_ID],Store_table[Store_Name],FALSE)</f>
        <v>Gardner, Humphrey and Contreras</v>
      </c>
      <c r="X426" s="8" t="str">
        <f>_xlfn.XLOOKUP(total_table[[#This Row],[Store_ID]],Store_table[Store_ID],Store_table[Region],FALSE)</f>
        <v>East</v>
      </c>
      <c r="Y426" s="8" t="str">
        <f>_xlfn.XLOOKUP(total_table[[#This Row],[Store_ID]],Store_table[Store_ID],Store_table[City],FALSE)</f>
        <v>Johnsonville</v>
      </c>
      <c r="Z426" s="8" t="str">
        <f>_xlfn.XLOOKUP(total_table[[#This Row],[Store_ID]],Store_table[Store_ID],Store_table[Store_Type],FALSE)</f>
        <v>Flagship</v>
      </c>
    </row>
    <row r="427" spans="1:26" x14ac:dyDescent="0.35">
      <c r="A427" s="2" t="s">
        <v>2229</v>
      </c>
      <c r="B427" s="14">
        <v>45807</v>
      </c>
      <c r="C427" s="2" t="s">
        <v>1451</v>
      </c>
      <c r="D427" s="2" t="s">
        <v>1700</v>
      </c>
      <c r="E427" s="2" t="s">
        <v>1764</v>
      </c>
      <c r="F427" s="11">
        <v>2</v>
      </c>
      <c r="G427" s="8">
        <v>209.96</v>
      </c>
      <c r="H427" s="8">
        <v>0</v>
      </c>
      <c r="I427" s="2" t="s">
        <v>1802</v>
      </c>
      <c r="J427" s="8">
        <v>419.92</v>
      </c>
      <c r="K427" s="8" t="str">
        <f>_xlfn.XLOOKUP(total_table[[#This Row],[Customer_ID]],Customer_table[Customer_ID],Customer_table[Name],FALSE)</f>
        <v>Earl Smith Dds</v>
      </c>
      <c r="L427" s="11">
        <f>_xlfn.XLOOKUP(total_table[[#This Row],[Customer_ID]],Customer_table[Customer_ID],Customer_table[Age],FALSE)</f>
        <v>59</v>
      </c>
      <c r="M427" s="8" t="str">
        <f>_xlfn.XLOOKUP(total_table[[#This Row],[Customer_ID]],Customer_table[Customer_ID],Customer_table[Gender],FALSE)</f>
        <v>Male</v>
      </c>
      <c r="N427" s="8" t="str">
        <f>_xlfn.XLOOKUP(total_table[[#This Row],[Customer_ID]],Customer_table[Customer_ID],Customer_table[City],FALSE)</f>
        <v>West Sarah</v>
      </c>
      <c r="O427" s="8" t="str">
        <f>_xlfn.XLOOKUP(total_table[[#This Row],[Customer_ID]],Customer_table[Customer_ID],Customer_table[State],FALSE)</f>
        <v>South Dakota</v>
      </c>
      <c r="P427" s="8" t="str">
        <f>_xlfn.XLOOKUP(total_table[[#This Row],[Customer_ID]],Customer_table[Customer_ID],Customer_table[Country],FALSE)</f>
        <v>USA</v>
      </c>
      <c r="Q427" s="8" t="str">
        <f>_xlfn.XLOOKUP(total_table[[#This Row],[Product_ID]],Product_table[Product_ID],Product_table[Product_Name],FALSE)</f>
        <v>LED Bedside Lamp</v>
      </c>
      <c r="R427" s="8" t="str">
        <f>_xlfn.XLOOKUP(total_table[[#This Row],[Product_ID]],Product_table[Product_ID],Product_table[Category],FALSE)</f>
        <v>Home</v>
      </c>
      <c r="S427" s="8" t="str">
        <f>_xlfn.XLOOKUP(total_table[[#This Row],[Product_ID]],Product_table[Product_ID],Product_table[Sub_Category],FALSE)</f>
        <v>Lighting</v>
      </c>
      <c r="T427" s="8" t="str">
        <f>_xlfn.XLOOKUP(total_table[[#This Row],[Product_ID]],Product_table[Product_ID],Product_table[Brand],FALSE)</f>
        <v>Aguilar, Horton and Lewis</v>
      </c>
      <c r="U427" s="8">
        <f>_xlfn.XLOOKUP(total_table[[#This Row],[Product_ID]],Product_table[Product_ID],Product_table[Cost],FALSE)</f>
        <v>371.38</v>
      </c>
      <c r="V427" s="11">
        <f>_xlfn.XLOOKUP(total_table[[#This Row],[Product_ID]],Product_table[Product_ID],Product_table[Stock],FALSE)</f>
        <v>220</v>
      </c>
      <c r="W427" s="8" t="str">
        <f>_xlfn.XLOOKUP(total_table[[#This Row],[Store_ID]],Store_table[Store_ID],Store_table[Store_Name],FALSE)</f>
        <v>Moore, Padilla and Butler</v>
      </c>
      <c r="X427" s="8" t="str">
        <f>_xlfn.XLOOKUP(total_table[[#This Row],[Store_ID]],Store_table[Store_ID],Store_table[Region],FALSE)</f>
        <v>South</v>
      </c>
      <c r="Y427" s="8" t="str">
        <f>_xlfn.XLOOKUP(total_table[[#This Row],[Store_ID]],Store_table[Store_ID],Store_table[City],FALSE)</f>
        <v>East Johnstad</v>
      </c>
      <c r="Z427" s="8" t="str">
        <f>_xlfn.XLOOKUP(total_table[[#This Row],[Store_ID]],Store_table[Store_ID],Store_table[Store_Type],FALSE)</f>
        <v>Flagship</v>
      </c>
    </row>
    <row r="428" spans="1:26" x14ac:dyDescent="0.35">
      <c r="A428" s="2" t="s">
        <v>2230</v>
      </c>
      <c r="B428" s="14">
        <v>45462</v>
      </c>
      <c r="C428" s="2" t="s">
        <v>568</v>
      </c>
      <c r="D428" s="2" t="s">
        <v>1521</v>
      </c>
      <c r="E428" s="2" t="s">
        <v>1782</v>
      </c>
      <c r="F428" s="11">
        <v>4</v>
      </c>
      <c r="G428" s="8">
        <v>897.93</v>
      </c>
      <c r="H428" s="8">
        <v>0.05</v>
      </c>
      <c r="I428" s="2" t="s">
        <v>1807</v>
      </c>
      <c r="J428" s="8">
        <v>3591.6699999999996</v>
      </c>
      <c r="K428" s="8" t="str">
        <f>_xlfn.XLOOKUP(total_table[[#This Row],[Customer_ID]],Customer_table[Customer_ID],Customer_table[Name],FALSE)</f>
        <v>Michelle Rogers</v>
      </c>
      <c r="L428" s="11">
        <f>_xlfn.XLOOKUP(total_table[[#This Row],[Customer_ID]],Customer_table[Customer_ID],Customer_table[Age],FALSE)</f>
        <v>56</v>
      </c>
      <c r="M428" s="8" t="str">
        <f>_xlfn.XLOOKUP(total_table[[#This Row],[Customer_ID]],Customer_table[Customer_ID],Customer_table[Gender],FALSE)</f>
        <v>Male</v>
      </c>
      <c r="N428" s="8" t="str">
        <f>_xlfn.XLOOKUP(total_table[[#This Row],[Customer_ID]],Customer_table[Customer_ID],Customer_table[City],FALSE)</f>
        <v>East Jessicaborough</v>
      </c>
      <c r="O428" s="8" t="str">
        <f>_xlfn.XLOOKUP(total_table[[#This Row],[Customer_ID]],Customer_table[Customer_ID],Customer_table[State],FALSE)</f>
        <v>Hawaii</v>
      </c>
      <c r="P428" s="8" t="str">
        <f>_xlfn.XLOOKUP(total_table[[#This Row],[Customer_ID]],Customer_table[Customer_ID],Customer_table[Country],FALSE)</f>
        <v>USA</v>
      </c>
      <c r="Q428" s="8" t="str">
        <f>_xlfn.XLOOKUP(total_table[[#This Row],[Product_ID]],Product_table[Product_ID],Product_table[Product_Name],FALSE)</f>
        <v>Brother Laser Printer</v>
      </c>
      <c r="R428" s="8" t="str">
        <f>_xlfn.XLOOKUP(total_table[[#This Row],[Product_ID]],Product_table[Product_ID],Product_table[Category],FALSE)</f>
        <v>Electronics</v>
      </c>
      <c r="S428" s="8" t="str">
        <f>_xlfn.XLOOKUP(total_table[[#This Row],[Product_ID]],Product_table[Product_ID],Product_table[Sub_Category],FALSE)</f>
        <v>Computer</v>
      </c>
      <c r="T428" s="8" t="str">
        <f>_xlfn.XLOOKUP(total_table[[#This Row],[Product_ID]],Product_table[Product_ID],Product_table[Brand],FALSE)</f>
        <v>Hunt Inc</v>
      </c>
      <c r="U428" s="8">
        <f>_xlfn.XLOOKUP(total_table[[#This Row],[Product_ID]],Product_table[Product_ID],Product_table[Cost],FALSE)</f>
        <v>112.42</v>
      </c>
      <c r="V428" s="11">
        <f>_xlfn.XLOOKUP(total_table[[#This Row],[Product_ID]],Product_table[Product_ID],Product_table[Stock],FALSE)</f>
        <v>416</v>
      </c>
      <c r="W428" s="8" t="str">
        <f>_xlfn.XLOOKUP(total_table[[#This Row],[Store_ID]],Store_table[Store_ID],Store_table[Store_Name],FALSE)</f>
        <v>Frederick-Wright</v>
      </c>
      <c r="X428" s="8" t="str">
        <f>_xlfn.XLOOKUP(total_table[[#This Row],[Store_ID]],Store_table[Store_ID],Store_table[Region],FALSE)</f>
        <v>West</v>
      </c>
      <c r="Y428" s="8" t="str">
        <f>_xlfn.XLOOKUP(total_table[[#This Row],[Store_ID]],Store_table[Store_ID],Store_table[City],FALSE)</f>
        <v>New Jimmymouth</v>
      </c>
      <c r="Z428" s="8" t="str">
        <f>_xlfn.XLOOKUP(total_table[[#This Row],[Store_ID]],Store_table[Store_ID],Store_table[Store_Type],FALSE)</f>
        <v>Flagship</v>
      </c>
    </row>
    <row r="429" spans="1:26" x14ac:dyDescent="0.35">
      <c r="A429" s="2" t="s">
        <v>2231</v>
      </c>
      <c r="B429" s="14">
        <v>45646</v>
      </c>
      <c r="C429" s="2" t="s">
        <v>587</v>
      </c>
      <c r="D429" s="2" t="s">
        <v>1652</v>
      </c>
      <c r="E429" s="2" t="s">
        <v>1730</v>
      </c>
      <c r="F429" s="11">
        <v>4</v>
      </c>
      <c r="G429" s="8">
        <v>925.95</v>
      </c>
      <c r="H429" s="8">
        <v>0.16</v>
      </c>
      <c r="I429" s="2" t="s">
        <v>1807</v>
      </c>
      <c r="J429" s="8">
        <v>3703.6400000000003</v>
      </c>
      <c r="K429" s="8" t="str">
        <f>_xlfn.XLOOKUP(total_table[[#This Row],[Customer_ID]],Customer_table[Customer_ID],Customer_table[Name],FALSE)</f>
        <v>Erin Ward</v>
      </c>
      <c r="L429" s="11">
        <f>_xlfn.XLOOKUP(total_table[[#This Row],[Customer_ID]],Customer_table[Customer_ID],Customer_table[Age],FALSE)</f>
        <v>60</v>
      </c>
      <c r="M429" s="8" t="str">
        <f>_xlfn.XLOOKUP(total_table[[#This Row],[Customer_ID]],Customer_table[Customer_ID],Customer_table[Gender],FALSE)</f>
        <v>Male</v>
      </c>
      <c r="N429" s="8" t="str">
        <f>_xlfn.XLOOKUP(total_table[[#This Row],[Customer_ID]],Customer_table[Customer_ID],Customer_table[City],FALSE)</f>
        <v>New Brianchester</v>
      </c>
      <c r="O429" s="8" t="str">
        <f>_xlfn.XLOOKUP(total_table[[#This Row],[Customer_ID]],Customer_table[Customer_ID],Customer_table[State],FALSE)</f>
        <v>New York</v>
      </c>
      <c r="P429" s="8" t="str">
        <f>_xlfn.XLOOKUP(total_table[[#This Row],[Customer_ID]],Customer_table[Customer_ID],Customer_table[Country],FALSE)</f>
        <v>USA</v>
      </c>
      <c r="Q429" s="8" t="str">
        <f>_xlfn.XLOOKUP(total_table[[#This Row],[Product_ID]],Product_table[Product_ID],Product_table[Product_Name],FALSE)</f>
        <v>Organic Sunscreen Lotion</v>
      </c>
      <c r="R429" s="8" t="str">
        <f>_xlfn.XLOOKUP(total_table[[#This Row],[Product_ID]],Product_table[Product_ID],Product_table[Category],FALSE)</f>
        <v>Beauty</v>
      </c>
      <c r="S429" s="8" t="str">
        <f>_xlfn.XLOOKUP(total_table[[#This Row],[Product_ID]],Product_table[Product_ID],Product_table[Sub_Category],FALSE)</f>
        <v>Skincare</v>
      </c>
      <c r="T429" s="8" t="str">
        <f>_xlfn.XLOOKUP(total_table[[#This Row],[Product_ID]],Product_table[Product_ID],Product_table[Brand],FALSE)</f>
        <v>Anderson-Riley</v>
      </c>
      <c r="U429" s="8">
        <f>_xlfn.XLOOKUP(total_table[[#This Row],[Product_ID]],Product_table[Product_ID],Product_table[Cost],FALSE)</f>
        <v>266.86</v>
      </c>
      <c r="V429" s="11">
        <f>_xlfn.XLOOKUP(total_table[[#This Row],[Product_ID]],Product_table[Product_ID],Product_table[Stock],FALSE)</f>
        <v>458</v>
      </c>
      <c r="W429" s="8" t="str">
        <f>_xlfn.XLOOKUP(total_table[[#This Row],[Store_ID]],Store_table[Store_ID],Store_table[Store_Name],FALSE)</f>
        <v>Rivera-Warner</v>
      </c>
      <c r="X429" s="8" t="str">
        <f>_xlfn.XLOOKUP(total_table[[#This Row],[Store_ID]],Store_table[Store_ID],Store_table[Region],FALSE)</f>
        <v>East</v>
      </c>
      <c r="Y429" s="8" t="str">
        <f>_xlfn.XLOOKUP(total_table[[#This Row],[Store_ID]],Store_table[Store_ID],Store_table[City],FALSE)</f>
        <v>Washingtonfurt</v>
      </c>
      <c r="Z429" s="8" t="str">
        <f>_xlfn.XLOOKUP(total_table[[#This Row],[Store_ID]],Store_table[Store_ID],Store_table[Store_Type],FALSE)</f>
        <v>Flagship</v>
      </c>
    </row>
    <row r="430" spans="1:26" x14ac:dyDescent="0.35">
      <c r="A430" s="2" t="s">
        <v>2232</v>
      </c>
      <c r="B430" s="14">
        <v>45520</v>
      </c>
      <c r="C430" s="2" t="s">
        <v>296</v>
      </c>
      <c r="D430" s="2" t="s">
        <v>1628</v>
      </c>
      <c r="E430" s="2" t="s">
        <v>1754</v>
      </c>
      <c r="F430" s="11">
        <v>2</v>
      </c>
      <c r="G430" s="8">
        <v>573.09</v>
      </c>
      <c r="H430" s="8">
        <v>0.03</v>
      </c>
      <c r="I430" s="2" t="s">
        <v>1807</v>
      </c>
      <c r="J430" s="8">
        <v>1146.1500000000001</v>
      </c>
      <c r="K430" s="8" t="str">
        <f>_xlfn.XLOOKUP(total_table[[#This Row],[Customer_ID]],Customer_table[Customer_ID],Customer_table[Name],FALSE)</f>
        <v>Christy Hoffman</v>
      </c>
      <c r="L430" s="11">
        <f>_xlfn.XLOOKUP(total_table[[#This Row],[Customer_ID]],Customer_table[Customer_ID],Customer_table[Age],FALSE)</f>
        <v>26</v>
      </c>
      <c r="M430" s="8" t="str">
        <f>_xlfn.XLOOKUP(total_table[[#This Row],[Customer_ID]],Customer_table[Customer_ID],Customer_table[Gender],FALSE)</f>
        <v>Female</v>
      </c>
      <c r="N430" s="8" t="str">
        <f>_xlfn.XLOOKUP(total_table[[#This Row],[Customer_ID]],Customer_table[Customer_ID],Customer_table[City],FALSE)</f>
        <v>Garyberg</v>
      </c>
      <c r="O430" s="8" t="str">
        <f>_xlfn.XLOOKUP(total_table[[#This Row],[Customer_ID]],Customer_table[Customer_ID],Customer_table[State],FALSE)</f>
        <v>Indiana</v>
      </c>
      <c r="P430" s="8" t="str">
        <f>_xlfn.XLOOKUP(total_table[[#This Row],[Customer_ID]],Customer_table[Customer_ID],Customer_table[Country],FALSE)</f>
        <v>USA</v>
      </c>
      <c r="Q430" s="8" t="str">
        <f>_xlfn.XLOOKUP(total_table[[#This Row],[Product_ID]],Product_table[Product_ID],Product_table[Product_Name],FALSE)</f>
        <v>HDMI Cable – 2m</v>
      </c>
      <c r="R430" s="8" t="str">
        <f>_xlfn.XLOOKUP(total_table[[#This Row],[Product_ID]],Product_table[Product_ID],Product_table[Category],FALSE)</f>
        <v>Electronics</v>
      </c>
      <c r="S430" s="8" t="str">
        <f>_xlfn.XLOOKUP(total_table[[#This Row],[Product_ID]],Product_table[Product_ID],Product_table[Sub_Category],FALSE)</f>
        <v>Accessories</v>
      </c>
      <c r="T430" s="8" t="str">
        <f>_xlfn.XLOOKUP(total_table[[#This Row],[Product_ID]],Product_table[Product_ID],Product_table[Brand],FALSE)</f>
        <v>Bautista, Green and Hale</v>
      </c>
      <c r="U430" s="8">
        <f>_xlfn.XLOOKUP(total_table[[#This Row],[Product_ID]],Product_table[Product_ID],Product_table[Cost],FALSE)</f>
        <v>88.49</v>
      </c>
      <c r="V430" s="11">
        <f>_xlfn.XLOOKUP(total_table[[#This Row],[Product_ID]],Product_table[Product_ID],Product_table[Stock],FALSE)</f>
        <v>246</v>
      </c>
      <c r="W430" s="8" t="str">
        <f>_xlfn.XLOOKUP(total_table[[#This Row],[Store_ID]],Store_table[Store_ID],Store_table[Store_Name],FALSE)</f>
        <v>Benson-Elliott</v>
      </c>
      <c r="X430" s="8" t="str">
        <f>_xlfn.XLOOKUP(total_table[[#This Row],[Store_ID]],Store_table[Store_ID],Store_table[Region],FALSE)</f>
        <v>East</v>
      </c>
      <c r="Y430" s="8" t="str">
        <f>_xlfn.XLOOKUP(total_table[[#This Row],[Store_ID]],Store_table[Store_ID],Store_table[City],FALSE)</f>
        <v>Port Josephberg</v>
      </c>
      <c r="Z430" s="8" t="str">
        <f>_xlfn.XLOOKUP(total_table[[#This Row],[Store_ID]],Store_table[Store_ID],Store_table[Store_Type],FALSE)</f>
        <v>Online</v>
      </c>
    </row>
    <row r="431" spans="1:26" x14ac:dyDescent="0.35">
      <c r="A431" s="2" t="s">
        <v>2233</v>
      </c>
      <c r="B431" s="14">
        <v>45731</v>
      </c>
      <c r="C431" s="2" t="s">
        <v>593</v>
      </c>
      <c r="D431" s="2" t="s">
        <v>1538</v>
      </c>
      <c r="E431" s="2" t="s">
        <v>1747</v>
      </c>
      <c r="F431" s="11">
        <v>4</v>
      </c>
      <c r="G431" s="8">
        <v>149.83000000000001</v>
      </c>
      <c r="H431" s="8">
        <v>0.02</v>
      </c>
      <c r="I431" s="2" t="s">
        <v>1802</v>
      </c>
      <c r="J431" s="8">
        <v>599.30000000000007</v>
      </c>
      <c r="K431" s="8" t="str">
        <f>_xlfn.XLOOKUP(total_table[[#This Row],[Customer_ID]],Customer_table[Customer_ID],Customer_table[Name],FALSE)</f>
        <v>Mario Jacobs</v>
      </c>
      <c r="L431" s="11">
        <f>_xlfn.XLOOKUP(total_table[[#This Row],[Customer_ID]],Customer_table[Customer_ID],Customer_table[Age],FALSE)</f>
        <v>18</v>
      </c>
      <c r="M431" s="8" t="str">
        <f>_xlfn.XLOOKUP(total_table[[#This Row],[Customer_ID]],Customer_table[Customer_ID],Customer_table[Gender],FALSE)</f>
        <v>Male</v>
      </c>
      <c r="N431" s="8" t="str">
        <f>_xlfn.XLOOKUP(total_table[[#This Row],[Customer_ID]],Customer_table[Customer_ID],Customer_table[City],FALSE)</f>
        <v>Port James</v>
      </c>
      <c r="O431" s="8" t="str">
        <f>_xlfn.XLOOKUP(total_table[[#This Row],[Customer_ID]],Customer_table[Customer_ID],Customer_table[State],FALSE)</f>
        <v>New York</v>
      </c>
      <c r="P431" s="8" t="str">
        <f>_xlfn.XLOOKUP(total_table[[#This Row],[Customer_ID]],Customer_table[Customer_ID],Customer_table[Country],FALSE)</f>
        <v>USA</v>
      </c>
      <c r="Q431" s="8" t="str">
        <f>_xlfn.XLOOKUP(total_table[[#This Row],[Product_ID]],Product_table[Product_ID],Product_table[Product_Name],FALSE)</f>
        <v>LED Table Lamp</v>
      </c>
      <c r="R431" s="8" t="str">
        <f>_xlfn.XLOOKUP(total_table[[#This Row],[Product_ID]],Product_table[Product_ID],Product_table[Category],FALSE)</f>
        <v>Home</v>
      </c>
      <c r="S431" s="8" t="str">
        <f>_xlfn.XLOOKUP(total_table[[#This Row],[Product_ID]],Product_table[Product_ID],Product_table[Sub_Category],FALSE)</f>
        <v>Lighting</v>
      </c>
      <c r="T431" s="8" t="str">
        <f>_xlfn.XLOOKUP(total_table[[#This Row],[Product_ID]],Product_table[Product_ID],Product_table[Brand],FALSE)</f>
        <v>Harrell LLC</v>
      </c>
      <c r="U431" s="8">
        <f>_xlfn.XLOOKUP(total_table[[#This Row],[Product_ID]],Product_table[Product_ID],Product_table[Cost],FALSE)</f>
        <v>218.86</v>
      </c>
      <c r="V431" s="11">
        <f>_xlfn.XLOOKUP(total_table[[#This Row],[Product_ID]],Product_table[Product_ID],Product_table[Stock],FALSE)</f>
        <v>170</v>
      </c>
      <c r="W431" s="8" t="str">
        <f>_xlfn.XLOOKUP(total_table[[#This Row],[Store_ID]],Store_table[Store_ID],Store_table[Store_Name],FALSE)</f>
        <v>Alexander Group</v>
      </c>
      <c r="X431" s="8" t="str">
        <f>_xlfn.XLOOKUP(total_table[[#This Row],[Store_ID]],Store_table[Store_ID],Store_table[Region],FALSE)</f>
        <v>South</v>
      </c>
      <c r="Y431" s="8" t="str">
        <f>_xlfn.XLOOKUP(total_table[[#This Row],[Store_ID]],Store_table[Store_ID],Store_table[City],FALSE)</f>
        <v>Port Sharon</v>
      </c>
      <c r="Z431" s="8" t="str">
        <f>_xlfn.XLOOKUP(total_table[[#This Row],[Store_ID]],Store_table[Store_ID],Store_table[Store_Type],FALSE)</f>
        <v>Online</v>
      </c>
    </row>
    <row r="432" spans="1:26" x14ac:dyDescent="0.35">
      <c r="A432" s="2" t="s">
        <v>2234</v>
      </c>
      <c r="B432" s="14">
        <v>45445</v>
      </c>
      <c r="C432" s="2" t="s">
        <v>12</v>
      </c>
      <c r="D432" s="2" t="s">
        <v>1628</v>
      </c>
      <c r="E432" s="2" t="s">
        <v>1777</v>
      </c>
      <c r="F432" s="11">
        <v>3</v>
      </c>
      <c r="G432" s="8">
        <v>287.70999999999998</v>
      </c>
      <c r="H432" s="8">
        <v>0.03</v>
      </c>
      <c r="I432" s="2" t="s">
        <v>1807</v>
      </c>
      <c r="J432" s="8">
        <v>863.09999999999991</v>
      </c>
      <c r="K432" s="8" t="str">
        <f>_xlfn.XLOOKUP(total_table[[#This Row],[Customer_ID]],Customer_table[Customer_ID],Customer_table[Name],FALSE)</f>
        <v>Eugene Nelson</v>
      </c>
      <c r="L432" s="11">
        <f>_xlfn.XLOOKUP(total_table[[#This Row],[Customer_ID]],Customer_table[Customer_ID],Customer_table[Age],FALSE)</f>
        <v>26</v>
      </c>
      <c r="M432" s="8" t="str">
        <f>_xlfn.XLOOKUP(total_table[[#This Row],[Customer_ID]],Customer_table[Customer_ID],Customer_table[Gender],FALSE)</f>
        <v>Female</v>
      </c>
      <c r="N432" s="8" t="str">
        <f>_xlfn.XLOOKUP(total_table[[#This Row],[Customer_ID]],Customer_table[Customer_ID],Customer_table[City],FALSE)</f>
        <v>Phillipsmouth</v>
      </c>
      <c r="O432" s="8" t="str">
        <f>_xlfn.XLOOKUP(total_table[[#This Row],[Customer_ID]],Customer_table[Customer_ID],Customer_table[State],FALSE)</f>
        <v>North Dakota</v>
      </c>
      <c r="P432" s="8" t="str">
        <f>_xlfn.XLOOKUP(total_table[[#This Row],[Customer_ID]],Customer_table[Customer_ID],Customer_table[Country],FALSE)</f>
        <v>USA</v>
      </c>
      <c r="Q432" s="8" t="str">
        <f>_xlfn.XLOOKUP(total_table[[#This Row],[Product_ID]],Product_table[Product_ID],Product_table[Product_Name],FALSE)</f>
        <v>HDMI Cable – 2m</v>
      </c>
      <c r="R432" s="8" t="str">
        <f>_xlfn.XLOOKUP(total_table[[#This Row],[Product_ID]],Product_table[Product_ID],Product_table[Category],FALSE)</f>
        <v>Electronics</v>
      </c>
      <c r="S432" s="8" t="str">
        <f>_xlfn.XLOOKUP(total_table[[#This Row],[Product_ID]],Product_table[Product_ID],Product_table[Sub_Category],FALSE)</f>
        <v>Accessories</v>
      </c>
      <c r="T432" s="8" t="str">
        <f>_xlfn.XLOOKUP(total_table[[#This Row],[Product_ID]],Product_table[Product_ID],Product_table[Brand],FALSE)</f>
        <v>Bautista, Green and Hale</v>
      </c>
      <c r="U432" s="8">
        <f>_xlfn.XLOOKUP(total_table[[#This Row],[Product_ID]],Product_table[Product_ID],Product_table[Cost],FALSE)</f>
        <v>88.49</v>
      </c>
      <c r="V432" s="11">
        <f>_xlfn.XLOOKUP(total_table[[#This Row],[Product_ID]],Product_table[Product_ID],Product_table[Stock],FALSE)</f>
        <v>246</v>
      </c>
      <c r="W432" s="8" t="str">
        <f>_xlfn.XLOOKUP(total_table[[#This Row],[Store_ID]],Store_table[Store_ID],Store_table[Store_Name],FALSE)</f>
        <v>Mcdonald Inc</v>
      </c>
      <c r="X432" s="8" t="str">
        <f>_xlfn.XLOOKUP(total_table[[#This Row],[Store_ID]],Store_table[Store_ID],Store_table[Region],FALSE)</f>
        <v>South</v>
      </c>
      <c r="Y432" s="8" t="str">
        <f>_xlfn.XLOOKUP(total_table[[#This Row],[Store_ID]],Store_table[Store_ID],Store_table[City],FALSE)</f>
        <v>Christopherland</v>
      </c>
      <c r="Z432" s="8" t="str">
        <f>_xlfn.XLOOKUP(total_table[[#This Row],[Store_ID]],Store_table[Store_ID],Store_table[Store_Type],FALSE)</f>
        <v>Outlet</v>
      </c>
    </row>
    <row r="433" spans="1:26" x14ac:dyDescent="0.35">
      <c r="A433" s="2" t="s">
        <v>2235</v>
      </c>
      <c r="B433" s="14">
        <v>45860</v>
      </c>
      <c r="C433" s="2" t="s">
        <v>328</v>
      </c>
      <c r="D433" s="2" t="s">
        <v>1660</v>
      </c>
      <c r="E433" s="2" t="s">
        <v>1754</v>
      </c>
      <c r="F433" s="11">
        <v>2</v>
      </c>
      <c r="G433" s="8">
        <v>849.8</v>
      </c>
      <c r="H433" s="8">
        <v>0.06</v>
      </c>
      <c r="I433" s="2" t="s">
        <v>1807</v>
      </c>
      <c r="J433" s="8">
        <v>1699.54</v>
      </c>
      <c r="K433" s="8" t="str">
        <f>_xlfn.XLOOKUP(total_table[[#This Row],[Customer_ID]],Customer_table[Customer_ID],Customer_table[Name],FALSE)</f>
        <v>David Patterson</v>
      </c>
      <c r="L433" s="11">
        <f>_xlfn.XLOOKUP(total_table[[#This Row],[Customer_ID]],Customer_table[Customer_ID],Customer_table[Age],FALSE)</f>
        <v>43</v>
      </c>
      <c r="M433" s="8" t="str">
        <f>_xlfn.XLOOKUP(total_table[[#This Row],[Customer_ID]],Customer_table[Customer_ID],Customer_table[Gender],FALSE)</f>
        <v>Female</v>
      </c>
      <c r="N433" s="8" t="str">
        <f>_xlfn.XLOOKUP(total_table[[#This Row],[Customer_ID]],Customer_table[Customer_ID],Customer_table[City],FALSE)</f>
        <v>New Amyport</v>
      </c>
      <c r="O433" s="8" t="str">
        <f>_xlfn.XLOOKUP(total_table[[#This Row],[Customer_ID]],Customer_table[Customer_ID],Customer_table[State],FALSE)</f>
        <v>Nevada</v>
      </c>
      <c r="P433" s="8" t="str">
        <f>_xlfn.XLOOKUP(total_table[[#This Row],[Customer_ID]],Customer_table[Customer_ID],Customer_table[Country],FALSE)</f>
        <v>USA</v>
      </c>
      <c r="Q433" s="8" t="str">
        <f>_xlfn.XLOOKUP(total_table[[#This Row],[Product_ID]],Product_table[Product_ID],Product_table[Product_Name],FALSE)</f>
        <v>Smart LED Light Strip</v>
      </c>
      <c r="R433" s="8" t="str">
        <f>_xlfn.XLOOKUP(total_table[[#This Row],[Product_ID]],Product_table[Product_ID],Product_table[Category],FALSE)</f>
        <v>Electronics</v>
      </c>
      <c r="S433" s="8" t="str">
        <f>_xlfn.XLOOKUP(total_table[[#This Row],[Product_ID]],Product_table[Product_ID],Product_table[Sub_Category],FALSE)</f>
        <v>Accessories</v>
      </c>
      <c r="T433" s="8" t="str">
        <f>_xlfn.XLOOKUP(total_table[[#This Row],[Product_ID]],Product_table[Product_ID],Product_table[Brand],FALSE)</f>
        <v>Flores-Davis</v>
      </c>
      <c r="U433" s="8">
        <f>_xlfn.XLOOKUP(total_table[[#This Row],[Product_ID]],Product_table[Product_ID],Product_table[Cost],FALSE)</f>
        <v>349.17</v>
      </c>
      <c r="V433" s="11">
        <f>_xlfn.XLOOKUP(total_table[[#This Row],[Product_ID]],Product_table[Product_ID],Product_table[Stock],FALSE)</f>
        <v>476</v>
      </c>
      <c r="W433" s="8" t="str">
        <f>_xlfn.XLOOKUP(total_table[[#This Row],[Store_ID]],Store_table[Store_ID],Store_table[Store_Name],FALSE)</f>
        <v>Benson-Elliott</v>
      </c>
      <c r="X433" s="8" t="str">
        <f>_xlfn.XLOOKUP(total_table[[#This Row],[Store_ID]],Store_table[Store_ID],Store_table[Region],FALSE)</f>
        <v>East</v>
      </c>
      <c r="Y433" s="8" t="str">
        <f>_xlfn.XLOOKUP(total_table[[#This Row],[Store_ID]],Store_table[Store_ID],Store_table[City],FALSE)</f>
        <v>Port Josephberg</v>
      </c>
      <c r="Z433" s="8" t="str">
        <f>_xlfn.XLOOKUP(total_table[[#This Row],[Store_ID]],Store_table[Store_ID],Store_table[Store_Type],FALSE)</f>
        <v>Online</v>
      </c>
    </row>
    <row r="434" spans="1:26" x14ac:dyDescent="0.35">
      <c r="A434" s="2" t="s">
        <v>2236</v>
      </c>
      <c r="B434" s="14">
        <v>45725</v>
      </c>
      <c r="C434" s="2" t="s">
        <v>70</v>
      </c>
      <c r="D434" s="2" t="s">
        <v>1608</v>
      </c>
      <c r="E434" s="2" t="s">
        <v>1744</v>
      </c>
      <c r="F434" s="11">
        <v>3</v>
      </c>
      <c r="G434" s="8">
        <v>482.58</v>
      </c>
      <c r="H434" s="8">
        <v>0.28000000000000003</v>
      </c>
      <c r="I434" s="2" t="s">
        <v>1804</v>
      </c>
      <c r="J434" s="8">
        <v>1447.46</v>
      </c>
      <c r="K434" s="8" t="str">
        <f>_xlfn.XLOOKUP(total_table[[#This Row],[Customer_ID]],Customer_table[Customer_ID],Customer_table[Name],FALSE)</f>
        <v>John Scott</v>
      </c>
      <c r="L434" s="11">
        <f>_xlfn.XLOOKUP(total_table[[#This Row],[Customer_ID]],Customer_table[Customer_ID],Customer_table[Age],FALSE)</f>
        <v>24</v>
      </c>
      <c r="M434" s="8" t="str">
        <f>_xlfn.XLOOKUP(total_table[[#This Row],[Customer_ID]],Customer_table[Customer_ID],Customer_table[Gender],FALSE)</f>
        <v>Female</v>
      </c>
      <c r="N434" s="8" t="str">
        <f>_xlfn.XLOOKUP(total_table[[#This Row],[Customer_ID]],Customer_table[Customer_ID],Customer_table[City],FALSE)</f>
        <v>South Christopher</v>
      </c>
      <c r="O434" s="8" t="str">
        <f>_xlfn.XLOOKUP(total_table[[#This Row],[Customer_ID]],Customer_table[Customer_ID],Customer_table[State],FALSE)</f>
        <v>Pennsylvania</v>
      </c>
      <c r="P434" s="8" t="str">
        <f>_xlfn.XLOOKUP(total_table[[#This Row],[Customer_ID]],Customer_table[Customer_ID],Customer_table[Country],FALSE)</f>
        <v>USA</v>
      </c>
      <c r="Q434" s="8" t="str">
        <f>_xlfn.XLOOKUP(total_table[[#This Row],[Product_ID]],Product_table[Product_ID],Product_table[Product_Name],FALSE)</f>
        <v>Yoga Exercise Mat</v>
      </c>
      <c r="R434" s="8" t="str">
        <f>_xlfn.XLOOKUP(total_table[[#This Row],[Product_ID]],Product_table[Product_ID],Product_table[Category],FALSE)</f>
        <v>Sports</v>
      </c>
      <c r="S434" s="8" t="str">
        <f>_xlfn.XLOOKUP(total_table[[#This Row],[Product_ID]],Product_table[Product_ID],Product_table[Sub_Category],FALSE)</f>
        <v>Fitness</v>
      </c>
      <c r="T434" s="8" t="str">
        <f>_xlfn.XLOOKUP(total_table[[#This Row],[Product_ID]],Product_table[Product_ID],Product_table[Brand],FALSE)</f>
        <v>Carroll, Long and Mendoza</v>
      </c>
      <c r="U434" s="8">
        <f>_xlfn.XLOOKUP(total_table[[#This Row],[Product_ID]],Product_table[Product_ID],Product_table[Cost],FALSE)</f>
        <v>313.26</v>
      </c>
      <c r="V434" s="11">
        <f>_xlfn.XLOOKUP(total_table[[#This Row],[Product_ID]],Product_table[Product_ID],Product_table[Stock],FALSE)</f>
        <v>369</v>
      </c>
      <c r="W434" s="8" t="str">
        <f>_xlfn.XLOOKUP(total_table[[#This Row],[Store_ID]],Store_table[Store_ID],Store_table[Store_Name],FALSE)</f>
        <v>Johnson-Wright</v>
      </c>
      <c r="X434" s="8" t="str">
        <f>_xlfn.XLOOKUP(total_table[[#This Row],[Store_ID]],Store_table[Store_ID],Store_table[Region],FALSE)</f>
        <v>North</v>
      </c>
      <c r="Y434" s="8" t="str">
        <f>_xlfn.XLOOKUP(total_table[[#This Row],[Store_ID]],Store_table[Store_ID],Store_table[City],FALSE)</f>
        <v>Hoodberg</v>
      </c>
      <c r="Z434" s="8" t="str">
        <f>_xlfn.XLOOKUP(total_table[[#This Row],[Store_ID]],Store_table[Store_ID],Store_table[Store_Type],FALSE)</f>
        <v>Outlet</v>
      </c>
    </row>
    <row r="435" spans="1:26" x14ac:dyDescent="0.35">
      <c r="A435" s="2" t="s">
        <v>2237</v>
      </c>
      <c r="B435" s="14">
        <v>45699</v>
      </c>
      <c r="C435" s="2" t="s">
        <v>389</v>
      </c>
      <c r="D435" s="2" t="s">
        <v>1644</v>
      </c>
      <c r="E435" s="2" t="s">
        <v>1739</v>
      </c>
      <c r="F435" s="11">
        <v>2</v>
      </c>
      <c r="G435" s="8">
        <v>64.7</v>
      </c>
      <c r="H435" s="8">
        <v>0</v>
      </c>
      <c r="I435" s="2" t="s">
        <v>1802</v>
      </c>
      <c r="J435" s="8">
        <v>129.4</v>
      </c>
      <c r="K435" s="8" t="str">
        <f>_xlfn.XLOOKUP(total_table[[#This Row],[Customer_ID]],Customer_table[Customer_ID],Customer_table[Name],FALSE)</f>
        <v>Ryan Hernandez</v>
      </c>
      <c r="L435" s="11">
        <f>_xlfn.XLOOKUP(total_table[[#This Row],[Customer_ID]],Customer_table[Customer_ID],Customer_table[Age],FALSE)</f>
        <v>30</v>
      </c>
      <c r="M435" s="8" t="str">
        <f>_xlfn.XLOOKUP(total_table[[#This Row],[Customer_ID]],Customer_table[Customer_ID],Customer_table[Gender],FALSE)</f>
        <v>Male</v>
      </c>
      <c r="N435" s="8" t="str">
        <f>_xlfn.XLOOKUP(total_table[[#This Row],[Customer_ID]],Customer_table[Customer_ID],Customer_table[City],FALSE)</f>
        <v>East Donna</v>
      </c>
      <c r="O435" s="8" t="str">
        <f>_xlfn.XLOOKUP(total_table[[#This Row],[Customer_ID]],Customer_table[Customer_ID],Customer_table[State],FALSE)</f>
        <v>Nevada</v>
      </c>
      <c r="P435" s="8" t="str">
        <f>_xlfn.XLOOKUP(total_table[[#This Row],[Customer_ID]],Customer_table[Customer_ID],Customer_table[Country],FALSE)</f>
        <v>USA</v>
      </c>
      <c r="Q435" s="8" t="str">
        <f>_xlfn.XLOOKUP(total_table[[#This Row],[Product_ID]],Product_table[Product_ID],Product_table[Product_Name],FALSE)</f>
        <v>Men's Hair Styling Gel</v>
      </c>
      <c r="R435" s="8" t="str">
        <f>_xlfn.XLOOKUP(total_table[[#This Row],[Product_ID]],Product_table[Product_ID],Product_table[Category],FALSE)</f>
        <v>Beauty</v>
      </c>
      <c r="S435" s="8" t="str">
        <f>_xlfn.XLOOKUP(total_table[[#This Row],[Product_ID]],Product_table[Product_ID],Product_table[Sub_Category],FALSE)</f>
        <v>Haircare</v>
      </c>
      <c r="T435" s="8" t="str">
        <f>_xlfn.XLOOKUP(total_table[[#This Row],[Product_ID]],Product_table[Product_ID],Product_table[Brand],FALSE)</f>
        <v>Cline-Mccarthy</v>
      </c>
      <c r="U435" s="8">
        <f>_xlfn.XLOOKUP(total_table[[#This Row],[Product_ID]],Product_table[Product_ID],Product_table[Cost],FALSE)</f>
        <v>17.309999999999999</v>
      </c>
      <c r="V435" s="11">
        <f>_xlfn.XLOOKUP(total_table[[#This Row],[Product_ID]],Product_table[Product_ID],Product_table[Stock],FALSE)</f>
        <v>399</v>
      </c>
      <c r="W435" s="8" t="str">
        <f>_xlfn.XLOOKUP(total_table[[#This Row],[Store_ID]],Store_table[Store_ID],Store_table[Store_Name],FALSE)</f>
        <v>Black-Horn</v>
      </c>
      <c r="X435" s="8" t="str">
        <f>_xlfn.XLOOKUP(total_table[[#This Row],[Store_ID]],Store_table[Store_ID],Store_table[Region],FALSE)</f>
        <v>South</v>
      </c>
      <c r="Y435" s="8" t="str">
        <f>_xlfn.XLOOKUP(total_table[[#This Row],[Store_ID]],Store_table[Store_ID],Store_table[City],FALSE)</f>
        <v>North Nancyview</v>
      </c>
      <c r="Z435" s="8" t="str">
        <f>_xlfn.XLOOKUP(total_table[[#This Row],[Store_ID]],Store_table[Store_ID],Store_table[Store_Type],FALSE)</f>
        <v>Outlet</v>
      </c>
    </row>
    <row r="436" spans="1:26" x14ac:dyDescent="0.35">
      <c r="A436" s="2" t="s">
        <v>2238</v>
      </c>
      <c r="B436" s="14">
        <v>45266</v>
      </c>
      <c r="C436" s="2" t="s">
        <v>489</v>
      </c>
      <c r="D436" s="2" t="s">
        <v>1533</v>
      </c>
      <c r="E436" s="2" t="s">
        <v>1751</v>
      </c>
      <c r="F436" s="11">
        <v>3</v>
      </c>
      <c r="G436" s="8">
        <v>589.83000000000004</v>
      </c>
      <c r="H436" s="8">
        <v>0.26</v>
      </c>
      <c r="I436" s="2" t="s">
        <v>1802</v>
      </c>
      <c r="J436" s="8">
        <v>1769.2300000000002</v>
      </c>
      <c r="K436" s="8" t="str">
        <f>_xlfn.XLOOKUP(total_table[[#This Row],[Customer_ID]],Customer_table[Customer_ID],Customer_table[Name],FALSE)</f>
        <v>Theresa Campbell</v>
      </c>
      <c r="L436" s="11">
        <f>_xlfn.XLOOKUP(total_table[[#This Row],[Customer_ID]],Customer_table[Customer_ID],Customer_table[Age],FALSE)</f>
        <v>42</v>
      </c>
      <c r="M436" s="8" t="str">
        <f>_xlfn.XLOOKUP(total_table[[#This Row],[Customer_ID]],Customer_table[Customer_ID],Customer_table[Gender],FALSE)</f>
        <v>Female</v>
      </c>
      <c r="N436" s="8" t="str">
        <f>_xlfn.XLOOKUP(total_table[[#This Row],[Customer_ID]],Customer_table[Customer_ID],Customer_table[City],FALSE)</f>
        <v>New Brian</v>
      </c>
      <c r="O436" s="8" t="str">
        <f>_xlfn.XLOOKUP(total_table[[#This Row],[Customer_ID]],Customer_table[Customer_ID],Customer_table[State],FALSE)</f>
        <v>Wisconsin</v>
      </c>
      <c r="P436" s="8" t="str">
        <f>_xlfn.XLOOKUP(total_table[[#This Row],[Customer_ID]],Customer_table[Customer_ID],Customer_table[Country],FALSE)</f>
        <v>USA</v>
      </c>
      <c r="Q436" s="8" t="str">
        <f>_xlfn.XLOOKUP(total_table[[#This Row],[Product_ID]],Product_table[Product_ID],Product_table[Product_Name],FALSE)</f>
        <v>Men's Leather Belt</v>
      </c>
      <c r="R436" s="8" t="str">
        <f>_xlfn.XLOOKUP(total_table[[#This Row],[Product_ID]],Product_table[Product_ID],Product_table[Category],FALSE)</f>
        <v>Clothing</v>
      </c>
      <c r="S436" s="8" t="str">
        <f>_xlfn.XLOOKUP(total_table[[#This Row],[Product_ID]],Product_table[Product_ID],Product_table[Sub_Category],FALSE)</f>
        <v>Accessories</v>
      </c>
      <c r="T436" s="8" t="str">
        <f>_xlfn.XLOOKUP(total_table[[#This Row],[Product_ID]],Product_table[Product_ID],Product_table[Brand],FALSE)</f>
        <v>Baldwin, Garza and Gonzalez</v>
      </c>
      <c r="U436" s="8">
        <f>_xlfn.XLOOKUP(total_table[[#This Row],[Product_ID]],Product_table[Product_ID],Product_table[Cost],FALSE)</f>
        <v>261</v>
      </c>
      <c r="V436" s="11">
        <f>_xlfn.XLOOKUP(total_table[[#This Row],[Product_ID]],Product_table[Product_ID],Product_table[Stock],FALSE)</f>
        <v>59</v>
      </c>
      <c r="W436" s="8" t="str">
        <f>_xlfn.XLOOKUP(total_table[[#This Row],[Store_ID]],Store_table[Store_ID],Store_table[Store_Name],FALSE)</f>
        <v>Gray Ltd</v>
      </c>
      <c r="X436" s="8" t="str">
        <f>_xlfn.XLOOKUP(total_table[[#This Row],[Store_ID]],Store_table[Store_ID],Store_table[Region],FALSE)</f>
        <v>North</v>
      </c>
      <c r="Y436" s="8" t="str">
        <f>_xlfn.XLOOKUP(total_table[[#This Row],[Store_ID]],Store_table[Store_ID],Store_table[City],FALSE)</f>
        <v>New Michaelchester</v>
      </c>
      <c r="Z436" s="8" t="str">
        <f>_xlfn.XLOOKUP(total_table[[#This Row],[Store_ID]],Store_table[Store_ID],Store_table[Store_Type],FALSE)</f>
        <v>Outlet</v>
      </c>
    </row>
    <row r="437" spans="1:26" x14ac:dyDescent="0.35">
      <c r="A437" s="2" t="s">
        <v>2239</v>
      </c>
      <c r="B437" s="14">
        <v>45889</v>
      </c>
      <c r="C437" s="2" t="s">
        <v>901</v>
      </c>
      <c r="D437" s="2" t="s">
        <v>1529</v>
      </c>
      <c r="E437" s="2" t="s">
        <v>1764</v>
      </c>
      <c r="F437" s="11">
        <v>4</v>
      </c>
      <c r="G437" s="8">
        <v>758.49</v>
      </c>
      <c r="H437" s="8">
        <v>0.16</v>
      </c>
      <c r="I437" s="2" t="s">
        <v>1807</v>
      </c>
      <c r="J437" s="8">
        <v>3033.8</v>
      </c>
      <c r="K437" s="8" t="str">
        <f>_xlfn.XLOOKUP(total_table[[#This Row],[Customer_ID]],Customer_table[Customer_ID],Customer_table[Name],FALSE)</f>
        <v>Misty Ferguson</v>
      </c>
      <c r="L437" s="11">
        <f>_xlfn.XLOOKUP(total_table[[#This Row],[Customer_ID]],Customer_table[Customer_ID],Customer_table[Age],FALSE)</f>
        <v>58</v>
      </c>
      <c r="M437" s="8" t="str">
        <f>_xlfn.XLOOKUP(total_table[[#This Row],[Customer_ID]],Customer_table[Customer_ID],Customer_table[Gender],FALSE)</f>
        <v>Male</v>
      </c>
      <c r="N437" s="8" t="str">
        <f>_xlfn.XLOOKUP(total_table[[#This Row],[Customer_ID]],Customer_table[Customer_ID],Customer_table[City],FALSE)</f>
        <v>North Joseside</v>
      </c>
      <c r="O437" s="8" t="str">
        <f>_xlfn.XLOOKUP(total_table[[#This Row],[Customer_ID]],Customer_table[Customer_ID],Customer_table[State],FALSE)</f>
        <v>Connecticut</v>
      </c>
      <c r="P437" s="8" t="str">
        <f>_xlfn.XLOOKUP(total_table[[#This Row],[Customer_ID]],Customer_table[Customer_ID],Customer_table[Country],FALSE)</f>
        <v>USA</v>
      </c>
      <c r="Q437" s="8" t="str">
        <f>_xlfn.XLOOKUP(total_table[[#This Row],[Product_ID]],Product_table[Product_ID],Product_table[Product_Name],FALSE)</f>
        <v>Men's Running Jacket</v>
      </c>
      <c r="R437" s="8" t="str">
        <f>_xlfn.XLOOKUP(total_table[[#This Row],[Product_ID]],Product_table[Product_ID],Product_table[Category],FALSE)</f>
        <v>Clothing</v>
      </c>
      <c r="S437" s="8" t="str">
        <f>_xlfn.XLOOKUP(total_table[[#This Row],[Product_ID]],Product_table[Product_ID],Product_table[Sub_Category],FALSE)</f>
        <v>Outerwear</v>
      </c>
      <c r="T437" s="8" t="str">
        <f>_xlfn.XLOOKUP(total_table[[#This Row],[Product_ID]],Product_table[Product_ID],Product_table[Brand],FALSE)</f>
        <v>Pineda Ltd</v>
      </c>
      <c r="U437" s="8">
        <f>_xlfn.XLOOKUP(total_table[[#This Row],[Product_ID]],Product_table[Product_ID],Product_table[Cost],FALSE)</f>
        <v>364.67</v>
      </c>
      <c r="V437" s="11">
        <f>_xlfn.XLOOKUP(total_table[[#This Row],[Product_ID]],Product_table[Product_ID],Product_table[Stock],FALSE)</f>
        <v>452</v>
      </c>
      <c r="W437" s="8" t="str">
        <f>_xlfn.XLOOKUP(total_table[[#This Row],[Store_ID]],Store_table[Store_ID],Store_table[Store_Name],FALSE)</f>
        <v>Moore, Padilla and Butler</v>
      </c>
      <c r="X437" s="8" t="str">
        <f>_xlfn.XLOOKUP(total_table[[#This Row],[Store_ID]],Store_table[Store_ID],Store_table[Region],FALSE)</f>
        <v>South</v>
      </c>
      <c r="Y437" s="8" t="str">
        <f>_xlfn.XLOOKUP(total_table[[#This Row],[Store_ID]],Store_table[Store_ID],Store_table[City],FALSE)</f>
        <v>East Johnstad</v>
      </c>
      <c r="Z437" s="8" t="str">
        <f>_xlfn.XLOOKUP(total_table[[#This Row],[Store_ID]],Store_table[Store_ID],Store_table[Store_Type],FALSE)</f>
        <v>Flagship</v>
      </c>
    </row>
    <row r="438" spans="1:26" x14ac:dyDescent="0.35">
      <c r="A438" s="2" t="s">
        <v>2240</v>
      </c>
      <c r="B438" s="14">
        <v>45555</v>
      </c>
      <c r="C438" s="2" t="s">
        <v>194</v>
      </c>
      <c r="D438" s="2" t="s">
        <v>1600</v>
      </c>
      <c r="E438" s="2" t="s">
        <v>1772</v>
      </c>
      <c r="F438" s="11">
        <v>4</v>
      </c>
      <c r="G438" s="8">
        <v>747.56</v>
      </c>
      <c r="H438" s="8">
        <v>0.09</v>
      </c>
      <c r="I438" s="2" t="s">
        <v>1807</v>
      </c>
      <c r="J438" s="8">
        <v>2990.1499999999996</v>
      </c>
      <c r="K438" s="8" t="str">
        <f>_xlfn.XLOOKUP(total_table[[#This Row],[Customer_ID]],Customer_table[Customer_ID],Customer_table[Name],FALSE)</f>
        <v>Sharon Brown</v>
      </c>
      <c r="L438" s="11">
        <f>_xlfn.XLOOKUP(total_table[[#This Row],[Customer_ID]],Customer_table[Customer_ID],Customer_table[Age],FALSE)</f>
        <v>37</v>
      </c>
      <c r="M438" s="8" t="str">
        <f>_xlfn.XLOOKUP(total_table[[#This Row],[Customer_ID]],Customer_table[Customer_ID],Customer_table[Gender],FALSE)</f>
        <v>Female</v>
      </c>
      <c r="N438" s="8" t="str">
        <f>_xlfn.XLOOKUP(total_table[[#This Row],[Customer_ID]],Customer_table[Customer_ID],Customer_table[City],FALSE)</f>
        <v>East Andrea</v>
      </c>
      <c r="O438" s="8" t="str">
        <f>_xlfn.XLOOKUP(total_table[[#This Row],[Customer_ID]],Customer_table[Customer_ID],Customer_table[State],FALSE)</f>
        <v>Michigan</v>
      </c>
      <c r="P438" s="8" t="str">
        <f>_xlfn.XLOOKUP(total_table[[#This Row],[Customer_ID]],Customer_table[Customer_ID],Customer_table[Country],FALSE)</f>
        <v>USA</v>
      </c>
      <c r="Q438" s="8" t="str">
        <f>_xlfn.XLOOKUP(total_table[[#This Row],[Product_ID]],Product_table[Product_ID],Product_table[Product_Name],FALSE)</f>
        <v>Men's Casual Sneakers</v>
      </c>
      <c r="R438" s="8" t="str">
        <f>_xlfn.XLOOKUP(total_table[[#This Row],[Product_ID]],Product_table[Product_ID],Product_table[Category],FALSE)</f>
        <v>Clothing</v>
      </c>
      <c r="S438" s="8" t="str">
        <f>_xlfn.XLOOKUP(total_table[[#This Row],[Product_ID]],Product_table[Product_ID],Product_table[Sub_Category],FALSE)</f>
        <v>Footwear</v>
      </c>
      <c r="T438" s="8" t="str">
        <f>_xlfn.XLOOKUP(total_table[[#This Row],[Product_ID]],Product_table[Product_ID],Product_table[Brand],FALSE)</f>
        <v>Hogan-Lee</v>
      </c>
      <c r="U438" s="8">
        <f>_xlfn.XLOOKUP(total_table[[#This Row],[Product_ID]],Product_table[Product_ID],Product_table[Cost],FALSE)</f>
        <v>353.47</v>
      </c>
      <c r="V438" s="11">
        <f>_xlfn.XLOOKUP(total_table[[#This Row],[Product_ID]],Product_table[Product_ID],Product_table[Stock],FALSE)</f>
        <v>214</v>
      </c>
      <c r="W438" s="8" t="str">
        <f>_xlfn.XLOOKUP(total_table[[#This Row],[Store_ID]],Store_table[Store_ID],Store_table[Store_Name],FALSE)</f>
        <v>Thomas, Bridges and Harris</v>
      </c>
      <c r="X438" s="8" t="str">
        <f>_xlfn.XLOOKUP(total_table[[#This Row],[Store_ID]],Store_table[Store_ID],Store_table[Region],FALSE)</f>
        <v>North</v>
      </c>
      <c r="Y438" s="8" t="str">
        <f>_xlfn.XLOOKUP(total_table[[#This Row],[Store_ID]],Store_table[Store_ID],Store_table[City],FALSE)</f>
        <v>Sabrinatown</v>
      </c>
      <c r="Z438" s="8" t="str">
        <f>_xlfn.XLOOKUP(total_table[[#This Row],[Store_ID]],Store_table[Store_ID],Store_table[Store_Type],FALSE)</f>
        <v>Online</v>
      </c>
    </row>
    <row r="439" spans="1:26" x14ac:dyDescent="0.35">
      <c r="A439" s="2" t="s">
        <v>2241</v>
      </c>
      <c r="B439" s="14">
        <v>45813</v>
      </c>
      <c r="C439" s="2" t="s">
        <v>798</v>
      </c>
      <c r="D439" s="2" t="s">
        <v>1606</v>
      </c>
      <c r="E439" s="2" t="s">
        <v>1785</v>
      </c>
      <c r="F439" s="11">
        <v>3</v>
      </c>
      <c r="G439" s="8">
        <v>551.22</v>
      </c>
      <c r="H439" s="8">
        <v>0.12</v>
      </c>
      <c r="I439" s="2" t="s">
        <v>1804</v>
      </c>
      <c r="J439" s="8">
        <v>1653.5400000000002</v>
      </c>
      <c r="K439" s="8" t="str">
        <f>_xlfn.XLOOKUP(total_table[[#This Row],[Customer_ID]],Customer_table[Customer_ID],Customer_table[Name],FALSE)</f>
        <v>Dr. Ashley Yates Md</v>
      </c>
      <c r="L439" s="11">
        <f>_xlfn.XLOOKUP(total_table[[#This Row],[Customer_ID]],Customer_table[Customer_ID],Customer_table[Age],FALSE)</f>
        <v>32</v>
      </c>
      <c r="M439" s="8" t="str">
        <f>_xlfn.XLOOKUP(total_table[[#This Row],[Customer_ID]],Customer_table[Customer_ID],Customer_table[Gender],FALSE)</f>
        <v>Male</v>
      </c>
      <c r="N439" s="8" t="str">
        <f>_xlfn.XLOOKUP(total_table[[#This Row],[Customer_ID]],Customer_table[Customer_ID],Customer_table[City],FALSE)</f>
        <v>New Maria</v>
      </c>
      <c r="O439" s="8" t="str">
        <f>_xlfn.XLOOKUP(total_table[[#This Row],[Customer_ID]],Customer_table[Customer_ID],Customer_table[State],FALSE)</f>
        <v>Wisconsin</v>
      </c>
      <c r="P439" s="8" t="str">
        <f>_xlfn.XLOOKUP(total_table[[#This Row],[Customer_ID]],Customer_table[Customer_ID],Customer_table[Country],FALSE)</f>
        <v>USA</v>
      </c>
      <c r="Q439" s="8" t="str">
        <f>_xlfn.XLOOKUP(total_table[[#This Row],[Product_ID]],Product_table[Product_ID],Product_table[Product_Name],FALSE)</f>
        <v>Noise-Canceling Headphones</v>
      </c>
      <c r="R439" s="8" t="str">
        <f>_xlfn.XLOOKUP(total_table[[#This Row],[Product_ID]],Product_table[Product_ID],Product_table[Category],FALSE)</f>
        <v>Electronics</v>
      </c>
      <c r="S439" s="8" t="str">
        <f>_xlfn.XLOOKUP(total_table[[#This Row],[Product_ID]],Product_table[Product_ID],Product_table[Sub_Category],FALSE)</f>
        <v>Audio</v>
      </c>
      <c r="T439" s="8" t="str">
        <f>_xlfn.XLOOKUP(total_table[[#This Row],[Product_ID]],Product_table[Product_ID],Product_table[Brand],FALSE)</f>
        <v>Taylor-Hart</v>
      </c>
      <c r="U439" s="8">
        <f>_xlfn.XLOOKUP(total_table[[#This Row],[Product_ID]],Product_table[Product_ID],Product_table[Cost],FALSE)</f>
        <v>38.520000000000003</v>
      </c>
      <c r="V439" s="11">
        <f>_xlfn.XLOOKUP(total_table[[#This Row],[Product_ID]],Product_table[Product_ID],Product_table[Stock],FALSE)</f>
        <v>378</v>
      </c>
      <c r="W439" s="8" t="str">
        <f>_xlfn.XLOOKUP(total_table[[#This Row],[Store_ID]],Store_table[Store_ID],Store_table[Store_Name],FALSE)</f>
        <v>Holloway Ltd</v>
      </c>
      <c r="X439" s="8" t="str">
        <f>_xlfn.XLOOKUP(total_table[[#This Row],[Store_ID]],Store_table[Store_ID],Store_table[Region],FALSE)</f>
        <v>North</v>
      </c>
      <c r="Y439" s="8" t="str">
        <f>_xlfn.XLOOKUP(total_table[[#This Row],[Store_ID]],Store_table[Store_ID],Store_table[City],FALSE)</f>
        <v>Bensonhaven</v>
      </c>
      <c r="Z439" s="8" t="str">
        <f>_xlfn.XLOOKUP(total_table[[#This Row],[Store_ID]],Store_table[Store_ID],Store_table[Store_Type],FALSE)</f>
        <v>Flagship</v>
      </c>
    </row>
    <row r="440" spans="1:26" x14ac:dyDescent="0.35">
      <c r="A440" s="2" t="s">
        <v>2242</v>
      </c>
      <c r="B440" s="14">
        <v>45811</v>
      </c>
      <c r="C440" s="2" t="s">
        <v>522</v>
      </c>
      <c r="D440" s="2" t="s">
        <v>1664</v>
      </c>
      <c r="E440" s="2" t="s">
        <v>1777</v>
      </c>
      <c r="F440" s="11">
        <v>2</v>
      </c>
      <c r="G440" s="8">
        <v>527.05999999999995</v>
      </c>
      <c r="H440" s="8">
        <v>0.17</v>
      </c>
      <c r="I440" s="2" t="s">
        <v>1804</v>
      </c>
      <c r="J440" s="8">
        <v>1053.9499999999998</v>
      </c>
      <c r="K440" s="8" t="str">
        <f>_xlfn.XLOOKUP(total_table[[#This Row],[Customer_ID]],Customer_table[Customer_ID],Customer_table[Name],FALSE)</f>
        <v>Brian Choi</v>
      </c>
      <c r="L440" s="11">
        <f>_xlfn.XLOOKUP(total_table[[#This Row],[Customer_ID]],Customer_table[Customer_ID],Customer_table[Age],FALSE)</f>
        <v>46</v>
      </c>
      <c r="M440" s="8" t="str">
        <f>_xlfn.XLOOKUP(total_table[[#This Row],[Customer_ID]],Customer_table[Customer_ID],Customer_table[Gender],FALSE)</f>
        <v>Female</v>
      </c>
      <c r="N440" s="8" t="str">
        <f>_xlfn.XLOOKUP(total_table[[#This Row],[Customer_ID]],Customer_table[Customer_ID],Customer_table[City],FALSE)</f>
        <v>Floydton</v>
      </c>
      <c r="O440" s="8" t="str">
        <f>_xlfn.XLOOKUP(total_table[[#This Row],[Customer_ID]],Customer_table[Customer_ID],Customer_table[State],FALSE)</f>
        <v>New Jersey</v>
      </c>
      <c r="P440" s="8" t="str">
        <f>_xlfn.XLOOKUP(total_table[[#This Row],[Customer_ID]],Customer_table[Customer_ID],Customer_table[Country],FALSE)</f>
        <v>USA</v>
      </c>
      <c r="Q440" s="8" t="str">
        <f>_xlfn.XLOOKUP(total_table[[#This Row],[Product_ID]],Product_table[Product_ID],Product_table[Product_Name],FALSE)</f>
        <v>Men's Sports Shorts</v>
      </c>
      <c r="R440" s="8" t="str">
        <f>_xlfn.XLOOKUP(total_table[[#This Row],[Product_ID]],Product_table[Product_ID],Product_table[Category],FALSE)</f>
        <v>Clothing</v>
      </c>
      <c r="S440" s="8" t="str">
        <f>_xlfn.XLOOKUP(total_table[[#This Row],[Product_ID]],Product_table[Product_ID],Product_table[Sub_Category],FALSE)</f>
        <v>Bottoms</v>
      </c>
      <c r="T440" s="8" t="str">
        <f>_xlfn.XLOOKUP(total_table[[#This Row],[Product_ID]],Product_table[Product_ID],Product_table[Brand],FALSE)</f>
        <v>Fitzpatrick Ltd</v>
      </c>
      <c r="U440" s="8">
        <f>_xlfn.XLOOKUP(total_table[[#This Row],[Product_ID]],Product_table[Product_ID],Product_table[Cost],FALSE)</f>
        <v>218.22</v>
      </c>
      <c r="V440" s="11">
        <f>_xlfn.XLOOKUP(total_table[[#This Row],[Product_ID]],Product_table[Product_ID],Product_table[Stock],FALSE)</f>
        <v>224</v>
      </c>
      <c r="W440" s="8" t="str">
        <f>_xlfn.XLOOKUP(total_table[[#This Row],[Store_ID]],Store_table[Store_ID],Store_table[Store_Name],FALSE)</f>
        <v>Mcdonald Inc</v>
      </c>
      <c r="X440" s="8" t="str">
        <f>_xlfn.XLOOKUP(total_table[[#This Row],[Store_ID]],Store_table[Store_ID],Store_table[Region],FALSE)</f>
        <v>South</v>
      </c>
      <c r="Y440" s="8" t="str">
        <f>_xlfn.XLOOKUP(total_table[[#This Row],[Store_ID]],Store_table[Store_ID],Store_table[City],FALSE)</f>
        <v>Christopherland</v>
      </c>
      <c r="Z440" s="8" t="str">
        <f>_xlfn.XLOOKUP(total_table[[#This Row],[Store_ID]],Store_table[Store_ID],Store_table[Store_Type],FALSE)</f>
        <v>Outlet</v>
      </c>
    </row>
    <row r="441" spans="1:26" x14ac:dyDescent="0.35">
      <c r="A441" s="2" t="s">
        <v>2243</v>
      </c>
      <c r="B441" s="14">
        <v>45670</v>
      </c>
      <c r="C441" s="2" t="s">
        <v>340</v>
      </c>
      <c r="D441" s="2" t="s">
        <v>1650</v>
      </c>
      <c r="E441" s="2" t="s">
        <v>1751</v>
      </c>
      <c r="F441" s="11">
        <v>4</v>
      </c>
      <c r="G441" s="8">
        <v>875.41</v>
      </c>
      <c r="H441" s="8">
        <v>0.27</v>
      </c>
      <c r="I441" s="2" t="s">
        <v>1802</v>
      </c>
      <c r="J441" s="8">
        <v>3501.37</v>
      </c>
      <c r="K441" s="8" t="str">
        <f>_xlfn.XLOOKUP(total_table[[#This Row],[Customer_ID]],Customer_table[Customer_ID],Customer_table[Name],FALSE)</f>
        <v>Brittney Morgan</v>
      </c>
      <c r="L441" s="11">
        <f>_xlfn.XLOOKUP(total_table[[#This Row],[Customer_ID]],Customer_table[Customer_ID],Customer_table[Age],FALSE)</f>
        <v>24</v>
      </c>
      <c r="M441" s="8" t="str">
        <f>_xlfn.XLOOKUP(total_table[[#This Row],[Customer_ID]],Customer_table[Customer_ID],Customer_table[Gender],FALSE)</f>
        <v>Male</v>
      </c>
      <c r="N441" s="8" t="str">
        <f>_xlfn.XLOOKUP(total_table[[#This Row],[Customer_ID]],Customer_table[Customer_ID],Customer_table[City],FALSE)</f>
        <v>Lake Kaylahaven</v>
      </c>
      <c r="O441" s="8" t="str">
        <f>_xlfn.XLOOKUP(total_table[[#This Row],[Customer_ID]],Customer_table[Customer_ID],Customer_table[State],FALSE)</f>
        <v>Alaska</v>
      </c>
      <c r="P441" s="8" t="str">
        <f>_xlfn.XLOOKUP(total_table[[#This Row],[Customer_ID]],Customer_table[Customer_ID],Customer_table[Country],FALSE)</f>
        <v>USA</v>
      </c>
      <c r="Q441" s="8" t="str">
        <f>_xlfn.XLOOKUP(total_table[[#This Row],[Product_ID]],Product_table[Product_ID],Product_table[Product_Name],FALSE)</f>
        <v>Laptop Cooling Pad</v>
      </c>
      <c r="R441" s="8" t="str">
        <f>_xlfn.XLOOKUP(total_table[[#This Row],[Product_ID]],Product_table[Product_ID],Product_table[Category],FALSE)</f>
        <v>Electronics</v>
      </c>
      <c r="S441" s="8" t="str">
        <f>_xlfn.XLOOKUP(total_table[[#This Row],[Product_ID]],Product_table[Product_ID],Product_table[Sub_Category],FALSE)</f>
        <v>Computer</v>
      </c>
      <c r="T441" s="8" t="str">
        <f>_xlfn.XLOOKUP(total_table[[#This Row],[Product_ID]],Product_table[Product_ID],Product_table[Brand],FALSE)</f>
        <v>Murray, Gould and Ware</v>
      </c>
      <c r="U441" s="8">
        <f>_xlfn.XLOOKUP(total_table[[#This Row],[Product_ID]],Product_table[Product_ID],Product_table[Cost],FALSE)</f>
        <v>86.42</v>
      </c>
      <c r="V441" s="11">
        <f>_xlfn.XLOOKUP(total_table[[#This Row],[Product_ID]],Product_table[Product_ID],Product_table[Stock],FALSE)</f>
        <v>222</v>
      </c>
      <c r="W441" s="8" t="str">
        <f>_xlfn.XLOOKUP(total_table[[#This Row],[Store_ID]],Store_table[Store_ID],Store_table[Store_Name],FALSE)</f>
        <v>Gray Ltd</v>
      </c>
      <c r="X441" s="8" t="str">
        <f>_xlfn.XLOOKUP(total_table[[#This Row],[Store_ID]],Store_table[Store_ID],Store_table[Region],FALSE)</f>
        <v>North</v>
      </c>
      <c r="Y441" s="8" t="str">
        <f>_xlfn.XLOOKUP(total_table[[#This Row],[Store_ID]],Store_table[Store_ID],Store_table[City],FALSE)</f>
        <v>New Michaelchester</v>
      </c>
      <c r="Z441" s="8" t="str">
        <f>_xlfn.XLOOKUP(total_table[[#This Row],[Store_ID]],Store_table[Store_ID],Store_table[Store_Type],FALSE)</f>
        <v>Outlet</v>
      </c>
    </row>
    <row r="442" spans="1:26" x14ac:dyDescent="0.35">
      <c r="A442" s="2" t="s">
        <v>2244</v>
      </c>
      <c r="B442" s="14">
        <v>45736</v>
      </c>
      <c r="C442" s="2" t="s">
        <v>35</v>
      </c>
      <c r="D442" s="2" t="s">
        <v>1696</v>
      </c>
      <c r="E442" s="2" t="s">
        <v>1730</v>
      </c>
      <c r="F442" s="11">
        <v>2</v>
      </c>
      <c r="G442" s="8">
        <v>226.43</v>
      </c>
      <c r="H442" s="8">
        <v>0.03</v>
      </c>
      <c r="I442" s="2" t="s">
        <v>1802</v>
      </c>
      <c r="J442" s="8">
        <v>452.83000000000004</v>
      </c>
      <c r="K442" s="8" t="str">
        <f>_xlfn.XLOOKUP(total_table[[#This Row],[Customer_ID]],Customer_table[Customer_ID],Customer_table[Name],FALSE)</f>
        <v>Daniel Boyd</v>
      </c>
      <c r="L442" s="11">
        <f>_xlfn.XLOOKUP(total_table[[#This Row],[Customer_ID]],Customer_table[Customer_ID],Customer_table[Age],FALSE)</f>
        <v>29</v>
      </c>
      <c r="M442" s="8" t="str">
        <f>_xlfn.XLOOKUP(total_table[[#This Row],[Customer_ID]],Customer_table[Customer_ID],Customer_table[Gender],FALSE)</f>
        <v>Female</v>
      </c>
      <c r="N442" s="8" t="str">
        <f>_xlfn.XLOOKUP(total_table[[#This Row],[Customer_ID]],Customer_table[Customer_ID],Customer_table[City],FALSE)</f>
        <v>West Pamelafurt</v>
      </c>
      <c r="O442" s="8" t="str">
        <f>_xlfn.XLOOKUP(total_table[[#This Row],[Customer_ID]],Customer_table[Customer_ID],Customer_table[State],FALSE)</f>
        <v>West Virginia</v>
      </c>
      <c r="P442" s="8" t="str">
        <f>_xlfn.XLOOKUP(total_table[[#This Row],[Customer_ID]],Customer_table[Customer_ID],Customer_table[Country],FALSE)</f>
        <v>USA</v>
      </c>
      <c r="Q442" s="8" t="str">
        <f>_xlfn.XLOOKUP(total_table[[#This Row],[Product_ID]],Product_table[Product_ID],Product_table[Product_Name],FALSE)</f>
        <v>Women's Beanie Hat</v>
      </c>
      <c r="R442" s="8" t="str">
        <f>_xlfn.XLOOKUP(total_table[[#This Row],[Product_ID]],Product_table[Product_ID],Product_table[Category],FALSE)</f>
        <v>Clothing</v>
      </c>
      <c r="S442" s="8" t="str">
        <f>_xlfn.XLOOKUP(total_table[[#This Row],[Product_ID]],Product_table[Product_ID],Product_table[Sub_Category],FALSE)</f>
        <v>Accessories</v>
      </c>
      <c r="T442" s="8" t="str">
        <f>_xlfn.XLOOKUP(total_table[[#This Row],[Product_ID]],Product_table[Product_ID],Product_table[Brand],FALSE)</f>
        <v>Richardson-Carrillo</v>
      </c>
      <c r="U442" s="8">
        <f>_xlfn.XLOOKUP(total_table[[#This Row],[Product_ID]],Product_table[Product_ID],Product_table[Cost],FALSE)</f>
        <v>119.57</v>
      </c>
      <c r="V442" s="11">
        <f>_xlfn.XLOOKUP(total_table[[#This Row],[Product_ID]],Product_table[Product_ID],Product_table[Stock],FALSE)</f>
        <v>210</v>
      </c>
      <c r="W442" s="8" t="str">
        <f>_xlfn.XLOOKUP(total_table[[#This Row],[Store_ID]],Store_table[Store_ID],Store_table[Store_Name],FALSE)</f>
        <v>Rivera-Warner</v>
      </c>
      <c r="X442" s="8" t="str">
        <f>_xlfn.XLOOKUP(total_table[[#This Row],[Store_ID]],Store_table[Store_ID],Store_table[Region],FALSE)</f>
        <v>East</v>
      </c>
      <c r="Y442" s="8" t="str">
        <f>_xlfn.XLOOKUP(total_table[[#This Row],[Store_ID]],Store_table[Store_ID],Store_table[City],FALSE)</f>
        <v>Washingtonfurt</v>
      </c>
      <c r="Z442" s="8" t="str">
        <f>_xlfn.XLOOKUP(total_table[[#This Row],[Store_ID]],Store_table[Store_ID],Store_table[Store_Type],FALSE)</f>
        <v>Flagship</v>
      </c>
    </row>
    <row r="443" spans="1:26" x14ac:dyDescent="0.35">
      <c r="A443" s="2" t="s">
        <v>2245</v>
      </c>
      <c r="B443" s="14">
        <v>45480</v>
      </c>
      <c r="C443" s="2" t="s">
        <v>135</v>
      </c>
      <c r="D443" s="2" t="s">
        <v>1684</v>
      </c>
      <c r="E443" s="2" t="s">
        <v>1751</v>
      </c>
      <c r="F443" s="11">
        <v>2</v>
      </c>
      <c r="G443" s="8">
        <v>285.39</v>
      </c>
      <c r="H443" s="8">
        <v>0.1</v>
      </c>
      <c r="I443" s="2" t="s">
        <v>1802</v>
      </c>
      <c r="J443" s="8">
        <v>570.67999999999995</v>
      </c>
      <c r="K443" s="8" t="str">
        <f>_xlfn.XLOOKUP(total_table[[#This Row],[Customer_ID]],Customer_table[Customer_ID],Customer_table[Name],FALSE)</f>
        <v>Rachel Myers</v>
      </c>
      <c r="L443" s="11">
        <f>_xlfn.XLOOKUP(total_table[[#This Row],[Customer_ID]],Customer_table[Customer_ID],Customer_table[Age],FALSE)</f>
        <v>52</v>
      </c>
      <c r="M443" s="8" t="str">
        <f>_xlfn.XLOOKUP(total_table[[#This Row],[Customer_ID]],Customer_table[Customer_ID],Customer_table[Gender],FALSE)</f>
        <v>Male</v>
      </c>
      <c r="N443" s="8" t="str">
        <f>_xlfn.XLOOKUP(total_table[[#This Row],[Customer_ID]],Customer_table[Customer_ID],Customer_table[City],FALSE)</f>
        <v>Robertberg</v>
      </c>
      <c r="O443" s="8" t="str">
        <f>_xlfn.XLOOKUP(total_table[[#This Row],[Customer_ID]],Customer_table[Customer_ID],Customer_table[State],FALSE)</f>
        <v>North Dakota</v>
      </c>
      <c r="P443" s="8" t="str">
        <f>_xlfn.XLOOKUP(total_table[[#This Row],[Customer_ID]],Customer_table[Customer_ID],Customer_table[Country],FALSE)</f>
        <v>USA</v>
      </c>
      <c r="Q443" s="8" t="str">
        <f>_xlfn.XLOOKUP(total_table[[#This Row],[Product_ID]],Product_table[Product_ID],Product_table[Product_Name],FALSE)</f>
        <v>Decorative Lamp Shade</v>
      </c>
      <c r="R443" s="8" t="str">
        <f>_xlfn.XLOOKUP(total_table[[#This Row],[Product_ID]],Product_table[Product_ID],Product_table[Category],FALSE)</f>
        <v>Home</v>
      </c>
      <c r="S443" s="8" t="str">
        <f>_xlfn.XLOOKUP(total_table[[#This Row],[Product_ID]],Product_table[Product_ID],Product_table[Sub_Category],FALSE)</f>
        <v>Lighting</v>
      </c>
      <c r="T443" s="8" t="str">
        <f>_xlfn.XLOOKUP(total_table[[#This Row],[Product_ID]],Product_table[Product_ID],Product_table[Brand],FALSE)</f>
        <v>Ramirez-Hanson</v>
      </c>
      <c r="U443" s="8">
        <f>_xlfn.XLOOKUP(total_table[[#This Row],[Product_ID]],Product_table[Product_ID],Product_table[Cost],FALSE)</f>
        <v>228.53</v>
      </c>
      <c r="V443" s="11">
        <f>_xlfn.XLOOKUP(total_table[[#This Row],[Product_ID]],Product_table[Product_ID],Product_table[Stock],FALSE)</f>
        <v>469</v>
      </c>
      <c r="W443" s="8" t="str">
        <f>_xlfn.XLOOKUP(total_table[[#This Row],[Store_ID]],Store_table[Store_ID],Store_table[Store_Name],FALSE)</f>
        <v>Gray Ltd</v>
      </c>
      <c r="X443" s="8" t="str">
        <f>_xlfn.XLOOKUP(total_table[[#This Row],[Store_ID]],Store_table[Store_ID],Store_table[Region],FALSE)</f>
        <v>North</v>
      </c>
      <c r="Y443" s="8" t="str">
        <f>_xlfn.XLOOKUP(total_table[[#This Row],[Store_ID]],Store_table[Store_ID],Store_table[City],FALSE)</f>
        <v>New Michaelchester</v>
      </c>
      <c r="Z443" s="8" t="str">
        <f>_xlfn.XLOOKUP(total_table[[#This Row],[Store_ID]],Store_table[Store_ID],Store_table[Store_Type],FALSE)</f>
        <v>Outlet</v>
      </c>
    </row>
    <row r="444" spans="1:26" x14ac:dyDescent="0.35">
      <c r="A444" s="2" t="s">
        <v>2246</v>
      </c>
      <c r="B444" s="14">
        <v>45929</v>
      </c>
      <c r="C444" s="2" t="s">
        <v>1034</v>
      </c>
      <c r="D444" s="2" t="s">
        <v>1548</v>
      </c>
      <c r="E444" s="2" t="s">
        <v>1779</v>
      </c>
      <c r="F444" s="11">
        <v>2</v>
      </c>
      <c r="G444" s="8">
        <v>298.01</v>
      </c>
      <c r="H444" s="8">
        <v>0.05</v>
      </c>
      <c r="I444" s="2" t="s">
        <v>1802</v>
      </c>
      <c r="J444" s="8">
        <v>595.97</v>
      </c>
      <c r="K444" s="8" t="str">
        <f>_xlfn.XLOOKUP(total_table[[#This Row],[Customer_ID]],Customer_table[Customer_ID],Customer_table[Name],FALSE)</f>
        <v>Mr. Christopher Sims</v>
      </c>
      <c r="L444" s="11">
        <f>_xlfn.XLOOKUP(total_table[[#This Row],[Customer_ID]],Customer_table[Customer_ID],Customer_table[Age],FALSE)</f>
        <v>50</v>
      </c>
      <c r="M444" s="8" t="str">
        <f>_xlfn.XLOOKUP(total_table[[#This Row],[Customer_ID]],Customer_table[Customer_ID],Customer_table[Gender],FALSE)</f>
        <v>Female</v>
      </c>
      <c r="N444" s="8" t="str">
        <f>_xlfn.XLOOKUP(total_table[[#This Row],[Customer_ID]],Customer_table[Customer_ID],Customer_table[City],FALSE)</f>
        <v>Donaldsontown</v>
      </c>
      <c r="O444" s="8" t="str">
        <f>_xlfn.XLOOKUP(total_table[[#This Row],[Customer_ID]],Customer_table[Customer_ID],Customer_table[State],FALSE)</f>
        <v>Connecticut</v>
      </c>
      <c r="P444" s="8" t="str">
        <f>_xlfn.XLOOKUP(total_table[[#This Row],[Customer_ID]],Customer_table[Customer_ID],Customer_table[Country],FALSE)</f>
        <v>USA</v>
      </c>
      <c r="Q444" s="8" t="str">
        <f>_xlfn.XLOOKUP(total_table[[#This Row],[Product_ID]],Product_table[Product_ID],Product_table[Product_Name],FALSE)</f>
        <v>HD Smart TV Stick</v>
      </c>
      <c r="R444" s="8" t="str">
        <f>_xlfn.XLOOKUP(total_table[[#This Row],[Product_ID]],Product_table[Product_ID],Product_table[Category],FALSE)</f>
        <v>Electronics</v>
      </c>
      <c r="S444" s="8" t="str">
        <f>_xlfn.XLOOKUP(total_table[[#This Row],[Product_ID]],Product_table[Product_ID],Product_table[Sub_Category],FALSE)</f>
        <v>Accessories</v>
      </c>
      <c r="T444" s="8" t="str">
        <f>_xlfn.XLOOKUP(total_table[[#This Row],[Product_ID]],Product_table[Product_ID],Product_table[Brand],FALSE)</f>
        <v>Gibson, Hobbs and Weaver</v>
      </c>
      <c r="U444" s="8">
        <f>_xlfn.XLOOKUP(total_table[[#This Row],[Product_ID]],Product_table[Product_ID],Product_table[Cost],FALSE)</f>
        <v>449.4</v>
      </c>
      <c r="V444" s="11">
        <f>_xlfn.XLOOKUP(total_table[[#This Row],[Product_ID]],Product_table[Product_ID],Product_table[Stock],FALSE)</f>
        <v>273.49484536082474</v>
      </c>
      <c r="W444" s="8" t="str">
        <f>_xlfn.XLOOKUP(total_table[[#This Row],[Store_ID]],Store_table[Store_ID],Store_table[Store_Name],FALSE)</f>
        <v>Shelton PLC</v>
      </c>
      <c r="X444" s="8" t="str">
        <f>_xlfn.XLOOKUP(total_table[[#This Row],[Store_ID]],Store_table[Store_ID],Store_table[Region],FALSE)</f>
        <v>North</v>
      </c>
      <c r="Y444" s="8" t="str">
        <f>_xlfn.XLOOKUP(total_table[[#This Row],[Store_ID]],Store_table[Store_ID],Store_table[City],FALSE)</f>
        <v>East Jenniferstad</v>
      </c>
      <c r="Z444" s="8" t="str">
        <f>_xlfn.XLOOKUP(total_table[[#This Row],[Store_ID]],Store_table[Store_ID],Store_table[Store_Type],FALSE)</f>
        <v>Flagship</v>
      </c>
    </row>
    <row r="445" spans="1:26" x14ac:dyDescent="0.35">
      <c r="A445" s="2" t="s">
        <v>2247</v>
      </c>
      <c r="B445" s="14">
        <v>45626</v>
      </c>
      <c r="C445" s="2" t="s">
        <v>522</v>
      </c>
      <c r="D445" s="2" t="s">
        <v>1606</v>
      </c>
      <c r="E445" s="2" t="s">
        <v>1747</v>
      </c>
      <c r="F445" s="11">
        <v>4</v>
      </c>
      <c r="G445" s="8">
        <v>753.49</v>
      </c>
      <c r="H445" s="8">
        <v>0.26</v>
      </c>
      <c r="I445" s="2" t="s">
        <v>1807</v>
      </c>
      <c r="J445" s="8">
        <v>3013.7</v>
      </c>
      <c r="K445" s="8" t="str">
        <f>_xlfn.XLOOKUP(total_table[[#This Row],[Customer_ID]],Customer_table[Customer_ID],Customer_table[Name],FALSE)</f>
        <v>Brian Choi</v>
      </c>
      <c r="L445" s="11">
        <f>_xlfn.XLOOKUP(total_table[[#This Row],[Customer_ID]],Customer_table[Customer_ID],Customer_table[Age],FALSE)</f>
        <v>46</v>
      </c>
      <c r="M445" s="8" t="str">
        <f>_xlfn.XLOOKUP(total_table[[#This Row],[Customer_ID]],Customer_table[Customer_ID],Customer_table[Gender],FALSE)</f>
        <v>Female</v>
      </c>
      <c r="N445" s="8" t="str">
        <f>_xlfn.XLOOKUP(total_table[[#This Row],[Customer_ID]],Customer_table[Customer_ID],Customer_table[City],FALSE)</f>
        <v>Floydton</v>
      </c>
      <c r="O445" s="8" t="str">
        <f>_xlfn.XLOOKUP(total_table[[#This Row],[Customer_ID]],Customer_table[Customer_ID],Customer_table[State],FALSE)</f>
        <v>New Jersey</v>
      </c>
      <c r="P445" s="8" t="str">
        <f>_xlfn.XLOOKUP(total_table[[#This Row],[Customer_ID]],Customer_table[Customer_ID],Customer_table[Country],FALSE)</f>
        <v>USA</v>
      </c>
      <c r="Q445" s="8" t="str">
        <f>_xlfn.XLOOKUP(total_table[[#This Row],[Product_ID]],Product_table[Product_ID],Product_table[Product_Name],FALSE)</f>
        <v>Noise-Canceling Headphones</v>
      </c>
      <c r="R445" s="8" t="str">
        <f>_xlfn.XLOOKUP(total_table[[#This Row],[Product_ID]],Product_table[Product_ID],Product_table[Category],FALSE)</f>
        <v>Electronics</v>
      </c>
      <c r="S445" s="8" t="str">
        <f>_xlfn.XLOOKUP(total_table[[#This Row],[Product_ID]],Product_table[Product_ID],Product_table[Sub_Category],FALSE)</f>
        <v>Audio</v>
      </c>
      <c r="T445" s="8" t="str">
        <f>_xlfn.XLOOKUP(total_table[[#This Row],[Product_ID]],Product_table[Product_ID],Product_table[Brand],FALSE)</f>
        <v>Taylor-Hart</v>
      </c>
      <c r="U445" s="8">
        <f>_xlfn.XLOOKUP(total_table[[#This Row],[Product_ID]],Product_table[Product_ID],Product_table[Cost],FALSE)</f>
        <v>38.520000000000003</v>
      </c>
      <c r="V445" s="11">
        <f>_xlfn.XLOOKUP(total_table[[#This Row],[Product_ID]],Product_table[Product_ID],Product_table[Stock],FALSE)</f>
        <v>378</v>
      </c>
      <c r="W445" s="8" t="str">
        <f>_xlfn.XLOOKUP(total_table[[#This Row],[Store_ID]],Store_table[Store_ID],Store_table[Store_Name],FALSE)</f>
        <v>Alexander Group</v>
      </c>
      <c r="X445" s="8" t="str">
        <f>_xlfn.XLOOKUP(total_table[[#This Row],[Store_ID]],Store_table[Store_ID],Store_table[Region],FALSE)</f>
        <v>South</v>
      </c>
      <c r="Y445" s="8" t="str">
        <f>_xlfn.XLOOKUP(total_table[[#This Row],[Store_ID]],Store_table[Store_ID],Store_table[City],FALSE)</f>
        <v>Port Sharon</v>
      </c>
      <c r="Z445" s="8" t="str">
        <f>_xlfn.XLOOKUP(total_table[[#This Row],[Store_ID]],Store_table[Store_ID],Store_table[Store_Type],FALSE)</f>
        <v>Online</v>
      </c>
    </row>
    <row r="446" spans="1:26" x14ac:dyDescent="0.35">
      <c r="A446" s="2" t="s">
        <v>2248</v>
      </c>
      <c r="B446" s="14">
        <v>45460</v>
      </c>
      <c r="C446" s="2" t="s">
        <v>1479</v>
      </c>
      <c r="D446" s="2" t="s">
        <v>1682</v>
      </c>
      <c r="E446" s="2" t="s">
        <v>1772</v>
      </c>
      <c r="F446" s="11">
        <v>2</v>
      </c>
      <c r="G446" s="8">
        <v>130.38999999999999</v>
      </c>
      <c r="H446" s="8">
        <v>0.17</v>
      </c>
      <c r="I446" s="2" t="s">
        <v>1804</v>
      </c>
      <c r="J446" s="8">
        <v>260.60999999999996</v>
      </c>
      <c r="K446" s="8" t="str">
        <f>_xlfn.XLOOKUP(total_table[[#This Row],[Customer_ID]],Customer_table[Customer_ID],Customer_table[Name],FALSE)</f>
        <v>Zachary Andrade</v>
      </c>
      <c r="L446" s="11">
        <f>_xlfn.XLOOKUP(total_table[[#This Row],[Customer_ID]],Customer_table[Customer_ID],Customer_table[Age],FALSE)</f>
        <v>23</v>
      </c>
      <c r="M446" s="8" t="str">
        <f>_xlfn.XLOOKUP(total_table[[#This Row],[Customer_ID]],Customer_table[Customer_ID],Customer_table[Gender],FALSE)</f>
        <v>Female</v>
      </c>
      <c r="N446" s="8" t="str">
        <f>_xlfn.XLOOKUP(total_table[[#This Row],[Customer_ID]],Customer_table[Customer_ID],Customer_table[City],FALSE)</f>
        <v>South Davidport</v>
      </c>
      <c r="O446" s="8" t="str">
        <f>_xlfn.XLOOKUP(total_table[[#This Row],[Customer_ID]],Customer_table[Customer_ID],Customer_table[State],FALSE)</f>
        <v>California</v>
      </c>
      <c r="P446" s="8" t="str">
        <f>_xlfn.XLOOKUP(total_table[[#This Row],[Customer_ID]],Customer_table[Customer_ID],Customer_table[Country],FALSE)</f>
        <v>USA</v>
      </c>
      <c r="Q446" s="8" t="str">
        <f>_xlfn.XLOOKUP(total_table[[#This Row],[Product_ID]],Product_table[Product_ID],Product_table[Product_Name],FALSE)</f>
        <v>Essential Oil Diffuser</v>
      </c>
      <c r="R446" s="8" t="str">
        <f>_xlfn.XLOOKUP(total_table[[#This Row],[Product_ID]],Product_table[Product_ID],Product_table[Category],FALSE)</f>
        <v>Home</v>
      </c>
      <c r="S446" s="8" t="str">
        <f>_xlfn.XLOOKUP(total_table[[#This Row],[Product_ID]],Product_table[Product_ID],Product_table[Sub_Category],FALSE)</f>
        <v>Decor</v>
      </c>
      <c r="T446" s="8" t="str">
        <f>_xlfn.XLOOKUP(total_table[[#This Row],[Product_ID]],Product_table[Product_ID],Product_table[Brand],FALSE)</f>
        <v>Hernandez Inc</v>
      </c>
      <c r="U446" s="8">
        <f>_xlfn.XLOOKUP(total_table[[#This Row],[Product_ID]],Product_table[Product_ID],Product_table[Cost],FALSE)</f>
        <v>325.26</v>
      </c>
      <c r="V446" s="11">
        <f>_xlfn.XLOOKUP(total_table[[#This Row],[Product_ID]],Product_table[Product_ID],Product_table[Stock],FALSE)</f>
        <v>400</v>
      </c>
      <c r="W446" s="8" t="str">
        <f>_xlfn.XLOOKUP(total_table[[#This Row],[Store_ID]],Store_table[Store_ID],Store_table[Store_Name],FALSE)</f>
        <v>Thomas, Bridges and Harris</v>
      </c>
      <c r="X446" s="8" t="str">
        <f>_xlfn.XLOOKUP(total_table[[#This Row],[Store_ID]],Store_table[Store_ID],Store_table[Region],FALSE)</f>
        <v>North</v>
      </c>
      <c r="Y446" s="8" t="str">
        <f>_xlfn.XLOOKUP(total_table[[#This Row],[Store_ID]],Store_table[Store_ID],Store_table[City],FALSE)</f>
        <v>Sabrinatown</v>
      </c>
      <c r="Z446" s="8" t="str">
        <f>_xlfn.XLOOKUP(total_table[[#This Row],[Store_ID]],Store_table[Store_ID],Store_table[Store_Type],FALSE)</f>
        <v>Online</v>
      </c>
    </row>
    <row r="447" spans="1:26" x14ac:dyDescent="0.35">
      <c r="A447" s="2" t="s">
        <v>2249</v>
      </c>
      <c r="B447" s="14">
        <v>45709</v>
      </c>
      <c r="C447" s="2" t="s">
        <v>1067</v>
      </c>
      <c r="D447" s="2" t="s">
        <v>1570</v>
      </c>
      <c r="E447" s="2" t="s">
        <v>1764</v>
      </c>
      <c r="F447" s="11">
        <v>4</v>
      </c>
      <c r="G447" s="8">
        <v>164.02</v>
      </c>
      <c r="H447" s="8">
        <v>0.01</v>
      </c>
      <c r="I447" s="2" t="s">
        <v>1804</v>
      </c>
      <c r="J447" s="8">
        <v>656.07</v>
      </c>
      <c r="K447" s="8" t="str">
        <f>_xlfn.XLOOKUP(total_table[[#This Row],[Customer_ID]],Customer_table[Customer_ID],Customer_table[Name],FALSE)</f>
        <v>Daniel Nelson</v>
      </c>
      <c r="L447" s="11">
        <f>_xlfn.XLOOKUP(total_table[[#This Row],[Customer_ID]],Customer_table[Customer_ID],Customer_table[Age],FALSE)</f>
        <v>33</v>
      </c>
      <c r="M447" s="8" t="str">
        <f>_xlfn.XLOOKUP(total_table[[#This Row],[Customer_ID]],Customer_table[Customer_ID],Customer_table[Gender],FALSE)</f>
        <v>Male</v>
      </c>
      <c r="N447" s="8" t="str">
        <f>_xlfn.XLOOKUP(total_table[[#This Row],[Customer_ID]],Customer_table[Customer_ID],Customer_table[City],FALSE)</f>
        <v>North Jonathan</v>
      </c>
      <c r="O447" s="8" t="str">
        <f>_xlfn.XLOOKUP(total_table[[#This Row],[Customer_ID]],Customer_table[Customer_ID],Customer_table[State],FALSE)</f>
        <v>Oklahoma</v>
      </c>
      <c r="P447" s="8" t="str">
        <f>_xlfn.XLOOKUP(total_table[[#This Row],[Customer_ID]],Customer_table[Customer_ID],Customer_table[Country],FALSE)</f>
        <v>USA</v>
      </c>
      <c r="Q447" s="8" t="str">
        <f>_xlfn.XLOOKUP(total_table[[#This Row],[Product_ID]],Product_table[Product_ID],Product_table[Product_Name],FALSE)</f>
        <v>Carbon Fiber Tennis Racket</v>
      </c>
      <c r="R447" s="8" t="str">
        <f>_xlfn.XLOOKUP(total_table[[#This Row],[Product_ID]],Product_table[Product_ID],Product_table[Category],FALSE)</f>
        <v>Sports</v>
      </c>
      <c r="S447" s="8" t="str">
        <f>_xlfn.XLOOKUP(total_table[[#This Row],[Product_ID]],Product_table[Product_ID],Product_table[Sub_Category],FALSE)</f>
        <v>Equipment</v>
      </c>
      <c r="T447" s="8" t="str">
        <f>_xlfn.XLOOKUP(total_table[[#This Row],[Product_ID]],Product_table[Product_ID],Product_table[Brand],FALSE)</f>
        <v>Flores, Pineda and Rodriguez</v>
      </c>
      <c r="U447" s="8">
        <f>_xlfn.XLOOKUP(total_table[[#This Row],[Product_ID]],Product_table[Product_ID],Product_table[Cost],FALSE)</f>
        <v>484.62</v>
      </c>
      <c r="V447" s="11">
        <f>_xlfn.XLOOKUP(total_table[[#This Row],[Product_ID]],Product_table[Product_ID],Product_table[Stock],FALSE)</f>
        <v>432</v>
      </c>
      <c r="W447" s="8" t="str">
        <f>_xlfn.XLOOKUP(total_table[[#This Row],[Store_ID]],Store_table[Store_ID],Store_table[Store_Name],FALSE)</f>
        <v>Moore, Padilla and Butler</v>
      </c>
      <c r="X447" s="8" t="str">
        <f>_xlfn.XLOOKUP(total_table[[#This Row],[Store_ID]],Store_table[Store_ID],Store_table[Region],FALSE)</f>
        <v>South</v>
      </c>
      <c r="Y447" s="8" t="str">
        <f>_xlfn.XLOOKUP(total_table[[#This Row],[Store_ID]],Store_table[Store_ID],Store_table[City],FALSE)</f>
        <v>East Johnstad</v>
      </c>
      <c r="Z447" s="8" t="str">
        <f>_xlfn.XLOOKUP(total_table[[#This Row],[Store_ID]],Store_table[Store_ID],Store_table[Store_Type],FALSE)</f>
        <v>Flagship</v>
      </c>
    </row>
    <row r="448" spans="1:26" x14ac:dyDescent="0.35">
      <c r="A448" s="2" t="s">
        <v>2250</v>
      </c>
      <c r="B448" s="14">
        <v>45551</v>
      </c>
      <c r="C448" s="2" t="s">
        <v>537</v>
      </c>
      <c r="D448" s="2" t="s">
        <v>1584</v>
      </c>
      <c r="E448" s="2" t="s">
        <v>1747</v>
      </c>
      <c r="F448" s="11">
        <v>2</v>
      </c>
      <c r="G448" s="8">
        <v>527.51</v>
      </c>
      <c r="H448" s="8">
        <v>0.18</v>
      </c>
      <c r="I448" s="2" t="s">
        <v>1804</v>
      </c>
      <c r="J448" s="8">
        <v>1054.8399999999999</v>
      </c>
      <c r="K448" s="8" t="str">
        <f>_xlfn.XLOOKUP(total_table[[#This Row],[Customer_ID]],Customer_table[Customer_ID],Customer_table[Name],FALSE)</f>
        <v>Daniel Rivas</v>
      </c>
      <c r="L448" s="11">
        <f>_xlfn.XLOOKUP(total_table[[#This Row],[Customer_ID]],Customer_table[Customer_ID],Customer_table[Age],FALSE)</f>
        <v>39</v>
      </c>
      <c r="M448" s="8" t="str">
        <f>_xlfn.XLOOKUP(total_table[[#This Row],[Customer_ID]],Customer_table[Customer_ID],Customer_table[Gender],FALSE)</f>
        <v>Female</v>
      </c>
      <c r="N448" s="8" t="str">
        <f>_xlfn.XLOOKUP(total_table[[#This Row],[Customer_ID]],Customer_table[Customer_ID],Customer_table[City],FALSE)</f>
        <v>Dominiquefort</v>
      </c>
      <c r="O448" s="8" t="str">
        <f>_xlfn.XLOOKUP(total_table[[#This Row],[Customer_ID]],Customer_table[Customer_ID],Customer_table[State],FALSE)</f>
        <v>Georgia</v>
      </c>
      <c r="P448" s="8" t="str">
        <f>_xlfn.XLOOKUP(total_table[[#This Row],[Customer_ID]],Customer_table[Customer_ID],Customer_table[Country],FALSE)</f>
        <v>USA</v>
      </c>
      <c r="Q448" s="8" t="str">
        <f>_xlfn.XLOOKUP(total_table[[#This Row],[Product_ID]],Product_table[Product_ID],Product_table[Product_Name],FALSE)</f>
        <v>Fabric Sofa Throw Blanket</v>
      </c>
      <c r="R448" s="8" t="str">
        <f>_xlfn.XLOOKUP(total_table[[#This Row],[Product_ID]],Product_table[Product_ID],Product_table[Category],FALSE)</f>
        <v>Home</v>
      </c>
      <c r="S448" s="8" t="str">
        <f>_xlfn.XLOOKUP(total_table[[#This Row],[Product_ID]],Product_table[Product_ID],Product_table[Sub_Category],FALSE)</f>
        <v>Decor</v>
      </c>
      <c r="T448" s="8" t="str">
        <f>_xlfn.XLOOKUP(total_table[[#This Row],[Product_ID]],Product_table[Product_ID],Product_table[Brand],FALSE)</f>
        <v>Hoffman Group</v>
      </c>
      <c r="U448" s="8">
        <f>_xlfn.XLOOKUP(total_table[[#This Row],[Product_ID]],Product_table[Product_ID],Product_table[Cost],FALSE)</f>
        <v>218.48</v>
      </c>
      <c r="V448" s="11">
        <f>_xlfn.XLOOKUP(total_table[[#This Row],[Product_ID]],Product_table[Product_ID],Product_table[Stock],FALSE)</f>
        <v>276</v>
      </c>
      <c r="W448" s="8" t="str">
        <f>_xlfn.XLOOKUP(total_table[[#This Row],[Store_ID]],Store_table[Store_ID],Store_table[Store_Name],FALSE)</f>
        <v>Alexander Group</v>
      </c>
      <c r="X448" s="8" t="str">
        <f>_xlfn.XLOOKUP(total_table[[#This Row],[Store_ID]],Store_table[Store_ID],Store_table[Region],FALSE)</f>
        <v>South</v>
      </c>
      <c r="Y448" s="8" t="str">
        <f>_xlfn.XLOOKUP(total_table[[#This Row],[Store_ID]],Store_table[Store_ID],Store_table[City],FALSE)</f>
        <v>Port Sharon</v>
      </c>
      <c r="Z448" s="8" t="str">
        <f>_xlfn.XLOOKUP(total_table[[#This Row],[Store_ID]],Store_table[Store_ID],Store_table[Store_Type],FALSE)</f>
        <v>Online</v>
      </c>
    </row>
    <row r="449" spans="1:26" x14ac:dyDescent="0.35">
      <c r="A449" s="2" t="s">
        <v>2251</v>
      </c>
      <c r="B449" s="14">
        <v>45939</v>
      </c>
      <c r="C449" s="2" t="s">
        <v>798</v>
      </c>
      <c r="D449" s="2" t="s">
        <v>1640</v>
      </c>
      <c r="E449" s="2" t="s">
        <v>1775</v>
      </c>
      <c r="F449" s="11">
        <v>3</v>
      </c>
      <c r="G449" s="8">
        <v>628.17999999999995</v>
      </c>
      <c r="H449" s="8">
        <v>0.26</v>
      </c>
      <c r="I449" s="2" t="s">
        <v>1802</v>
      </c>
      <c r="J449" s="8">
        <v>1884.28</v>
      </c>
      <c r="K449" s="8" t="str">
        <f>_xlfn.XLOOKUP(total_table[[#This Row],[Customer_ID]],Customer_table[Customer_ID],Customer_table[Name],FALSE)</f>
        <v>Dr. Ashley Yates Md</v>
      </c>
      <c r="L449" s="11">
        <f>_xlfn.XLOOKUP(total_table[[#This Row],[Customer_ID]],Customer_table[Customer_ID],Customer_table[Age],FALSE)</f>
        <v>32</v>
      </c>
      <c r="M449" s="8" t="str">
        <f>_xlfn.XLOOKUP(total_table[[#This Row],[Customer_ID]],Customer_table[Customer_ID],Customer_table[Gender],FALSE)</f>
        <v>Male</v>
      </c>
      <c r="N449" s="8" t="str">
        <f>_xlfn.XLOOKUP(total_table[[#This Row],[Customer_ID]],Customer_table[Customer_ID],Customer_table[City],FALSE)</f>
        <v>New Maria</v>
      </c>
      <c r="O449" s="8" t="str">
        <f>_xlfn.XLOOKUP(total_table[[#This Row],[Customer_ID]],Customer_table[Customer_ID],Customer_table[State],FALSE)</f>
        <v>Wisconsin</v>
      </c>
      <c r="P449" s="8" t="str">
        <f>_xlfn.XLOOKUP(total_table[[#This Row],[Customer_ID]],Customer_table[Customer_ID],Customer_table[Country],FALSE)</f>
        <v>USA</v>
      </c>
      <c r="Q449" s="8" t="str">
        <f>_xlfn.XLOOKUP(total_table[[#This Row],[Product_ID]],Product_table[Product_ID],Product_table[Product_Name],FALSE)</f>
        <v>Foam Roller</v>
      </c>
      <c r="R449" s="8" t="str">
        <f>_xlfn.XLOOKUP(total_table[[#This Row],[Product_ID]],Product_table[Product_ID],Product_table[Category],FALSE)</f>
        <v>Sports</v>
      </c>
      <c r="S449" s="8" t="str">
        <f>_xlfn.XLOOKUP(total_table[[#This Row],[Product_ID]],Product_table[Product_ID],Product_table[Sub_Category],FALSE)</f>
        <v>Fitness</v>
      </c>
      <c r="T449" s="8" t="str">
        <f>_xlfn.XLOOKUP(total_table[[#This Row],[Product_ID]],Product_table[Product_ID],Product_table[Brand],FALSE)</f>
        <v>Atkinson, Camacho and Oliver</v>
      </c>
      <c r="U449" s="8">
        <f>_xlfn.XLOOKUP(total_table[[#This Row],[Product_ID]],Product_table[Product_ID],Product_table[Cost],FALSE)</f>
        <v>30.62</v>
      </c>
      <c r="V449" s="11">
        <f>_xlfn.XLOOKUP(total_table[[#This Row],[Product_ID]],Product_table[Product_ID],Product_table[Stock],FALSE)</f>
        <v>138</v>
      </c>
      <c r="W449" s="8" t="str">
        <f>_xlfn.XLOOKUP(total_table[[#This Row],[Store_ID]],Store_table[Store_ID],Store_table[Store_Name],FALSE)</f>
        <v>Gardner, Humphrey and Contreras</v>
      </c>
      <c r="X449" s="8" t="str">
        <f>_xlfn.XLOOKUP(total_table[[#This Row],[Store_ID]],Store_table[Store_ID],Store_table[Region],FALSE)</f>
        <v>East</v>
      </c>
      <c r="Y449" s="8" t="str">
        <f>_xlfn.XLOOKUP(total_table[[#This Row],[Store_ID]],Store_table[Store_ID],Store_table[City],FALSE)</f>
        <v>Johnsonville</v>
      </c>
      <c r="Z449" s="8" t="str">
        <f>_xlfn.XLOOKUP(total_table[[#This Row],[Store_ID]],Store_table[Store_ID],Store_table[Store_Type],FALSE)</f>
        <v>Flagship</v>
      </c>
    </row>
    <row r="450" spans="1:26" x14ac:dyDescent="0.35">
      <c r="A450" s="2" t="s">
        <v>2252</v>
      </c>
      <c r="B450" s="14">
        <v>45553</v>
      </c>
      <c r="C450" s="2" t="s">
        <v>845</v>
      </c>
      <c r="D450" s="2" t="s">
        <v>1638</v>
      </c>
      <c r="E450" s="2" t="s">
        <v>1744</v>
      </c>
      <c r="F450" s="11">
        <v>1</v>
      </c>
      <c r="G450" s="8">
        <v>862.31</v>
      </c>
      <c r="H450" s="8">
        <v>0.06</v>
      </c>
      <c r="I450" s="2" t="s">
        <v>1802</v>
      </c>
      <c r="J450" s="8">
        <v>862.25</v>
      </c>
      <c r="K450" s="8" t="str">
        <f>_xlfn.XLOOKUP(total_table[[#This Row],[Customer_ID]],Customer_table[Customer_ID],Customer_table[Name],FALSE)</f>
        <v>Tyrone Olson</v>
      </c>
      <c r="L450" s="11">
        <f>_xlfn.XLOOKUP(total_table[[#This Row],[Customer_ID]],Customer_table[Customer_ID],Customer_table[Age],FALSE)</f>
        <v>45</v>
      </c>
      <c r="M450" s="8" t="str">
        <f>_xlfn.XLOOKUP(total_table[[#This Row],[Customer_ID]],Customer_table[Customer_ID],Customer_table[Gender],FALSE)</f>
        <v>Female</v>
      </c>
      <c r="N450" s="8" t="str">
        <f>_xlfn.XLOOKUP(total_table[[#This Row],[Customer_ID]],Customer_table[Customer_ID],Customer_table[City],FALSE)</f>
        <v>Emilytown</v>
      </c>
      <c r="O450" s="8" t="str">
        <f>_xlfn.XLOOKUP(total_table[[#This Row],[Customer_ID]],Customer_table[Customer_ID],Customer_table[State],FALSE)</f>
        <v>California</v>
      </c>
      <c r="P450" s="8" t="str">
        <f>_xlfn.XLOOKUP(total_table[[#This Row],[Customer_ID]],Customer_table[Customer_ID],Customer_table[Country],FALSE)</f>
        <v>USA</v>
      </c>
      <c r="Q450" s="8" t="str">
        <f>_xlfn.XLOOKUP(total_table[[#This Row],[Product_ID]],Product_table[Product_ID],Product_table[Product_Name],FALSE)</f>
        <v>Premium Blanket Throw</v>
      </c>
      <c r="R450" s="8" t="str">
        <f>_xlfn.XLOOKUP(total_table[[#This Row],[Product_ID]],Product_table[Product_ID],Product_table[Category],FALSE)</f>
        <v>Home</v>
      </c>
      <c r="S450" s="8" t="str">
        <f>_xlfn.XLOOKUP(total_table[[#This Row],[Product_ID]],Product_table[Product_ID],Product_table[Sub_Category],FALSE)</f>
        <v>Decor</v>
      </c>
      <c r="T450" s="8" t="str">
        <f>_xlfn.XLOOKUP(total_table[[#This Row],[Product_ID]],Product_table[Product_ID],Product_table[Brand],FALSE)</f>
        <v>Hernandez, Kennedy and Porter</v>
      </c>
      <c r="U450" s="8">
        <f>_xlfn.XLOOKUP(total_table[[#This Row],[Product_ID]],Product_table[Product_ID],Product_table[Cost],FALSE)</f>
        <v>461.47</v>
      </c>
      <c r="V450" s="11">
        <f>_xlfn.XLOOKUP(total_table[[#This Row],[Product_ID]],Product_table[Product_ID],Product_table[Stock],FALSE)</f>
        <v>190</v>
      </c>
      <c r="W450" s="8" t="str">
        <f>_xlfn.XLOOKUP(total_table[[#This Row],[Store_ID]],Store_table[Store_ID],Store_table[Store_Name],FALSE)</f>
        <v>Johnson-Wright</v>
      </c>
      <c r="X450" s="8" t="str">
        <f>_xlfn.XLOOKUP(total_table[[#This Row],[Store_ID]],Store_table[Store_ID],Store_table[Region],FALSE)</f>
        <v>North</v>
      </c>
      <c r="Y450" s="8" t="str">
        <f>_xlfn.XLOOKUP(total_table[[#This Row],[Store_ID]],Store_table[Store_ID],Store_table[City],FALSE)</f>
        <v>Hoodberg</v>
      </c>
      <c r="Z450" s="8" t="str">
        <f>_xlfn.XLOOKUP(total_table[[#This Row],[Store_ID]],Store_table[Store_ID],Store_table[Store_Type],FALSE)</f>
        <v>Outlet</v>
      </c>
    </row>
    <row r="451" spans="1:26" x14ac:dyDescent="0.35">
      <c r="A451" s="2" t="s">
        <v>2253</v>
      </c>
      <c r="B451" s="14">
        <v>45806</v>
      </c>
      <c r="C451" s="2" t="s">
        <v>253</v>
      </c>
      <c r="D451" s="2" t="s">
        <v>1692</v>
      </c>
      <c r="E451" s="2" t="s">
        <v>1777</v>
      </c>
      <c r="F451" s="11">
        <v>2</v>
      </c>
      <c r="G451" s="8">
        <v>541.39</v>
      </c>
      <c r="H451" s="8">
        <v>0.03</v>
      </c>
      <c r="I451" s="2" t="s">
        <v>1807</v>
      </c>
      <c r="J451" s="8">
        <v>1082.75</v>
      </c>
      <c r="K451" s="8" t="str">
        <f>_xlfn.XLOOKUP(total_table[[#This Row],[Customer_ID]],Customer_table[Customer_ID],Customer_table[Name],FALSE)</f>
        <v>Andrea Perez</v>
      </c>
      <c r="L451" s="11">
        <f>_xlfn.XLOOKUP(total_table[[#This Row],[Customer_ID]],Customer_table[Customer_ID],Customer_table[Age],FALSE)</f>
        <v>61</v>
      </c>
      <c r="M451" s="8" t="str">
        <f>_xlfn.XLOOKUP(total_table[[#This Row],[Customer_ID]],Customer_table[Customer_ID],Customer_table[Gender],FALSE)</f>
        <v>Female</v>
      </c>
      <c r="N451" s="8" t="str">
        <f>_xlfn.XLOOKUP(total_table[[#This Row],[Customer_ID]],Customer_table[Customer_ID],Customer_table[City],FALSE)</f>
        <v>South Shaun</v>
      </c>
      <c r="O451" s="8" t="str">
        <f>_xlfn.XLOOKUP(total_table[[#This Row],[Customer_ID]],Customer_table[Customer_ID],Customer_table[State],FALSE)</f>
        <v>New Mexico</v>
      </c>
      <c r="P451" s="8" t="str">
        <f>_xlfn.XLOOKUP(total_table[[#This Row],[Customer_ID]],Customer_table[Customer_ID],Customer_table[Country],FALSE)</f>
        <v>USA</v>
      </c>
      <c r="Q451" s="8" t="str">
        <f>_xlfn.XLOOKUP(total_table[[#This Row],[Product_ID]],Product_table[Product_ID],Product_table[Product_Name],FALSE)</f>
        <v>Hydrating Face Cleanser</v>
      </c>
      <c r="R451" s="8" t="str">
        <f>_xlfn.XLOOKUP(total_table[[#This Row],[Product_ID]],Product_table[Product_ID],Product_table[Category],FALSE)</f>
        <v>Beauty</v>
      </c>
      <c r="S451" s="8" t="str">
        <f>_xlfn.XLOOKUP(total_table[[#This Row],[Product_ID]],Product_table[Product_ID],Product_table[Sub_Category],FALSE)</f>
        <v>Skincare</v>
      </c>
      <c r="T451" s="8" t="str">
        <f>_xlfn.XLOOKUP(total_table[[#This Row],[Product_ID]],Product_table[Product_ID],Product_table[Brand],FALSE)</f>
        <v>Butler Group</v>
      </c>
      <c r="U451" s="8">
        <f>_xlfn.XLOOKUP(total_table[[#This Row],[Product_ID]],Product_table[Product_ID],Product_table[Cost],FALSE)</f>
        <v>254.04361702127662</v>
      </c>
      <c r="V451" s="11">
        <f>_xlfn.XLOOKUP(total_table[[#This Row],[Product_ID]],Product_table[Product_ID],Product_table[Stock],FALSE)</f>
        <v>159</v>
      </c>
      <c r="W451" s="8" t="str">
        <f>_xlfn.XLOOKUP(total_table[[#This Row],[Store_ID]],Store_table[Store_ID],Store_table[Store_Name],FALSE)</f>
        <v>Mcdonald Inc</v>
      </c>
      <c r="X451" s="8" t="str">
        <f>_xlfn.XLOOKUP(total_table[[#This Row],[Store_ID]],Store_table[Store_ID],Store_table[Region],FALSE)</f>
        <v>South</v>
      </c>
      <c r="Y451" s="8" t="str">
        <f>_xlfn.XLOOKUP(total_table[[#This Row],[Store_ID]],Store_table[Store_ID],Store_table[City],FALSE)</f>
        <v>Christopherland</v>
      </c>
      <c r="Z451" s="8" t="str">
        <f>_xlfn.XLOOKUP(total_table[[#This Row],[Store_ID]],Store_table[Store_ID],Store_table[Store_Type],FALSE)</f>
        <v>Outlet</v>
      </c>
    </row>
    <row r="452" spans="1:26" x14ac:dyDescent="0.35">
      <c r="A452" s="2" t="s">
        <v>2254</v>
      </c>
      <c r="B452" s="14">
        <v>45811</v>
      </c>
      <c r="C452" s="2" t="s">
        <v>1448</v>
      </c>
      <c r="D452" s="2" t="s">
        <v>1678</v>
      </c>
      <c r="E452" s="2" t="s">
        <v>1782</v>
      </c>
      <c r="F452" s="11">
        <v>3</v>
      </c>
      <c r="G452" s="8">
        <v>761.8</v>
      </c>
      <c r="H452" s="8">
        <v>0.06</v>
      </c>
      <c r="I452" s="2" t="s">
        <v>1807</v>
      </c>
      <c r="J452" s="8">
        <v>2285.3399999999997</v>
      </c>
      <c r="K452" s="8" t="str">
        <f>_xlfn.XLOOKUP(total_table[[#This Row],[Customer_ID]],Customer_table[Customer_ID],Customer_table[Name],FALSE)</f>
        <v>Andrea Harris</v>
      </c>
      <c r="L452" s="11">
        <f>_xlfn.XLOOKUP(total_table[[#This Row],[Customer_ID]],Customer_table[Customer_ID],Customer_table[Age],FALSE)</f>
        <v>41</v>
      </c>
      <c r="M452" s="8" t="str">
        <f>_xlfn.XLOOKUP(total_table[[#This Row],[Customer_ID]],Customer_table[Customer_ID],Customer_table[Gender],FALSE)</f>
        <v>Female</v>
      </c>
      <c r="N452" s="8" t="str">
        <f>_xlfn.XLOOKUP(total_table[[#This Row],[Customer_ID]],Customer_table[Customer_ID],Customer_table[City],FALSE)</f>
        <v>West Kelseyberg</v>
      </c>
      <c r="O452" s="8" t="str">
        <f>_xlfn.XLOOKUP(total_table[[#This Row],[Customer_ID]],Customer_table[Customer_ID],Customer_table[State],FALSE)</f>
        <v>Kansas</v>
      </c>
      <c r="P452" s="8" t="str">
        <f>_xlfn.XLOOKUP(total_table[[#This Row],[Customer_ID]],Customer_table[Customer_ID],Customer_table[Country],FALSE)</f>
        <v>USA</v>
      </c>
      <c r="Q452" s="8" t="str">
        <f>_xlfn.XLOOKUP(total_table[[#This Row],[Product_ID]],Product_table[Product_ID],Product_table[Product_Name],FALSE)</f>
        <v>Wireless Mouse</v>
      </c>
      <c r="R452" s="8" t="str">
        <f>_xlfn.XLOOKUP(total_table[[#This Row],[Product_ID]],Product_table[Product_ID],Product_table[Category],FALSE)</f>
        <v>Electronics</v>
      </c>
      <c r="S452" s="8" t="str">
        <f>_xlfn.XLOOKUP(total_table[[#This Row],[Product_ID]],Product_table[Product_ID],Product_table[Sub_Category],FALSE)</f>
        <v>Computer</v>
      </c>
      <c r="T452" s="8" t="str">
        <f>_xlfn.XLOOKUP(total_table[[#This Row],[Product_ID]],Product_table[Product_ID],Product_table[Brand],FALSE)</f>
        <v>Larson Ltd</v>
      </c>
      <c r="U452" s="8">
        <f>_xlfn.XLOOKUP(total_table[[#This Row],[Product_ID]],Product_table[Product_ID],Product_table[Cost],FALSE)</f>
        <v>392.89</v>
      </c>
      <c r="V452" s="11">
        <f>_xlfn.XLOOKUP(total_table[[#This Row],[Product_ID]],Product_table[Product_ID],Product_table[Stock],FALSE)</f>
        <v>320</v>
      </c>
      <c r="W452" s="8" t="str">
        <f>_xlfn.XLOOKUP(total_table[[#This Row],[Store_ID]],Store_table[Store_ID],Store_table[Store_Name],FALSE)</f>
        <v>Frederick-Wright</v>
      </c>
      <c r="X452" s="8" t="str">
        <f>_xlfn.XLOOKUP(total_table[[#This Row],[Store_ID]],Store_table[Store_ID],Store_table[Region],FALSE)</f>
        <v>West</v>
      </c>
      <c r="Y452" s="8" t="str">
        <f>_xlfn.XLOOKUP(total_table[[#This Row],[Store_ID]],Store_table[Store_ID],Store_table[City],FALSE)</f>
        <v>New Jimmymouth</v>
      </c>
      <c r="Z452" s="8" t="str">
        <f>_xlfn.XLOOKUP(total_table[[#This Row],[Store_ID]],Store_table[Store_ID],Store_table[Store_Type],FALSE)</f>
        <v>Flagship</v>
      </c>
    </row>
    <row r="453" spans="1:26" x14ac:dyDescent="0.35">
      <c r="A453" s="2" t="s">
        <v>2255</v>
      </c>
      <c r="B453" s="14">
        <v>45508</v>
      </c>
      <c r="C453" s="2" t="s">
        <v>1290</v>
      </c>
      <c r="D453" s="2" t="s">
        <v>1624</v>
      </c>
      <c r="E453" s="2" t="s">
        <v>1739</v>
      </c>
      <c r="F453" s="11">
        <v>4</v>
      </c>
      <c r="G453" s="8">
        <v>829.36</v>
      </c>
      <c r="H453" s="8">
        <v>0.11</v>
      </c>
      <c r="I453" s="2" t="s">
        <v>1804</v>
      </c>
      <c r="J453" s="8">
        <v>3317.33</v>
      </c>
      <c r="K453" s="8" t="str">
        <f>_xlfn.XLOOKUP(total_table[[#This Row],[Customer_ID]],Customer_table[Customer_ID],Customer_table[Name],FALSE)</f>
        <v>Brittany Edwards Dds</v>
      </c>
      <c r="L453" s="11">
        <f>_xlfn.XLOOKUP(total_table[[#This Row],[Customer_ID]],Customer_table[Customer_ID],Customer_table[Age],FALSE)</f>
        <v>42</v>
      </c>
      <c r="M453" s="8" t="str">
        <f>_xlfn.XLOOKUP(total_table[[#This Row],[Customer_ID]],Customer_table[Customer_ID],Customer_table[Gender],FALSE)</f>
        <v>Female</v>
      </c>
      <c r="N453" s="8" t="str">
        <f>_xlfn.XLOOKUP(total_table[[#This Row],[Customer_ID]],Customer_table[Customer_ID],Customer_table[City],FALSE)</f>
        <v>Aliciahaven</v>
      </c>
      <c r="O453" s="8" t="str">
        <f>_xlfn.XLOOKUP(total_table[[#This Row],[Customer_ID]],Customer_table[Customer_ID],Customer_table[State],FALSE)</f>
        <v>Kansas</v>
      </c>
      <c r="P453" s="8" t="str">
        <f>_xlfn.XLOOKUP(total_table[[#This Row],[Customer_ID]],Customer_table[Customer_ID],Customer_table[Country],FALSE)</f>
        <v>USA</v>
      </c>
      <c r="Q453" s="8" t="str">
        <f>_xlfn.XLOOKUP(total_table[[#This Row],[Product_ID]],Product_table[Product_ID],Product_table[Product_Name],FALSE)</f>
        <v>Men's Roll-On Perfume</v>
      </c>
      <c r="R453" s="8" t="str">
        <f>_xlfn.XLOOKUP(total_table[[#This Row],[Product_ID]],Product_table[Product_ID],Product_table[Category],FALSE)</f>
        <v>Beauty</v>
      </c>
      <c r="S453" s="8" t="str">
        <f>_xlfn.XLOOKUP(total_table[[#This Row],[Product_ID]],Product_table[Product_ID],Product_table[Sub_Category],FALSE)</f>
        <v>Fragrance</v>
      </c>
      <c r="T453" s="8" t="str">
        <f>_xlfn.XLOOKUP(total_table[[#This Row],[Product_ID]],Product_table[Product_ID],Product_table[Brand],FALSE)</f>
        <v>Sullivan and Sons</v>
      </c>
      <c r="U453" s="8">
        <f>_xlfn.XLOOKUP(total_table[[#This Row],[Product_ID]],Product_table[Product_ID],Product_table[Cost],FALSE)</f>
        <v>43.29</v>
      </c>
      <c r="V453" s="11">
        <f>_xlfn.XLOOKUP(total_table[[#This Row],[Product_ID]],Product_table[Product_ID],Product_table[Stock],FALSE)</f>
        <v>267</v>
      </c>
      <c r="W453" s="8" t="str">
        <f>_xlfn.XLOOKUP(total_table[[#This Row],[Store_ID]],Store_table[Store_ID],Store_table[Store_Name],FALSE)</f>
        <v>Black-Horn</v>
      </c>
      <c r="X453" s="8" t="str">
        <f>_xlfn.XLOOKUP(total_table[[#This Row],[Store_ID]],Store_table[Store_ID],Store_table[Region],FALSE)</f>
        <v>South</v>
      </c>
      <c r="Y453" s="8" t="str">
        <f>_xlfn.XLOOKUP(total_table[[#This Row],[Store_ID]],Store_table[Store_ID],Store_table[City],FALSE)</f>
        <v>North Nancyview</v>
      </c>
      <c r="Z453" s="8" t="str">
        <f>_xlfn.XLOOKUP(total_table[[#This Row],[Store_ID]],Store_table[Store_ID],Store_table[Store_Type],FALSE)</f>
        <v>Outlet</v>
      </c>
    </row>
    <row r="454" spans="1:26" x14ac:dyDescent="0.35">
      <c r="A454" s="2" t="s">
        <v>2256</v>
      </c>
      <c r="B454" s="14">
        <v>45460</v>
      </c>
      <c r="C454" s="2" t="s">
        <v>1238</v>
      </c>
      <c r="D454" s="2" t="s">
        <v>1572</v>
      </c>
      <c r="E454" s="2" t="s">
        <v>1782</v>
      </c>
      <c r="F454" s="11">
        <v>2</v>
      </c>
      <c r="G454" s="8">
        <v>425.06</v>
      </c>
      <c r="H454" s="8">
        <v>0.09</v>
      </c>
      <c r="I454" s="2" t="s">
        <v>1804</v>
      </c>
      <c r="J454" s="8">
        <v>850.03</v>
      </c>
      <c r="K454" s="8" t="str">
        <f>_xlfn.XLOOKUP(total_table[[#This Row],[Customer_ID]],Customer_table[Customer_ID],Customer_table[Name],FALSE)</f>
        <v>David Ross</v>
      </c>
      <c r="L454" s="11">
        <f>_xlfn.XLOOKUP(total_table[[#This Row],[Customer_ID]],Customer_table[Customer_ID],Customer_table[Age],FALSE)</f>
        <v>22</v>
      </c>
      <c r="M454" s="8" t="str">
        <f>_xlfn.XLOOKUP(total_table[[#This Row],[Customer_ID]],Customer_table[Customer_ID],Customer_table[Gender],FALSE)</f>
        <v>Female</v>
      </c>
      <c r="N454" s="8" t="str">
        <f>_xlfn.XLOOKUP(total_table[[#This Row],[Customer_ID]],Customer_table[Customer_ID],Customer_table[City],FALSE)</f>
        <v>South Angela</v>
      </c>
      <c r="O454" s="8" t="str">
        <f>_xlfn.XLOOKUP(total_table[[#This Row],[Customer_ID]],Customer_table[Customer_ID],Customer_table[State],FALSE)</f>
        <v>Arkansas</v>
      </c>
      <c r="P454" s="8" t="str">
        <f>_xlfn.XLOOKUP(total_table[[#This Row],[Customer_ID]],Customer_table[Customer_ID],Customer_table[Country],FALSE)</f>
        <v>USA</v>
      </c>
      <c r="Q454" s="8" t="str">
        <f>_xlfn.XLOOKUP(total_table[[#This Row],[Product_ID]],Product_table[Product_ID],Product_table[Product_Name],FALSE)</f>
        <v>Men's Formal Shirt</v>
      </c>
      <c r="R454" s="8" t="str">
        <f>_xlfn.XLOOKUP(total_table[[#This Row],[Product_ID]],Product_table[Product_ID],Product_table[Category],FALSE)</f>
        <v>Clothing</v>
      </c>
      <c r="S454" s="8" t="str">
        <f>_xlfn.XLOOKUP(total_table[[#This Row],[Product_ID]],Product_table[Product_ID],Product_table[Sub_Category],FALSE)</f>
        <v>Tops</v>
      </c>
      <c r="T454" s="8" t="str">
        <f>_xlfn.XLOOKUP(total_table[[#This Row],[Product_ID]],Product_table[Product_ID],Product_table[Brand],FALSE)</f>
        <v>Moon, Mora and Santos</v>
      </c>
      <c r="U454" s="8">
        <f>_xlfn.XLOOKUP(total_table[[#This Row],[Product_ID]],Product_table[Product_ID],Product_table[Cost],FALSE)</f>
        <v>254.04361702127662</v>
      </c>
      <c r="V454" s="11">
        <f>_xlfn.XLOOKUP(total_table[[#This Row],[Product_ID]],Product_table[Product_ID],Product_table[Stock],FALSE)</f>
        <v>360</v>
      </c>
      <c r="W454" s="8" t="str">
        <f>_xlfn.XLOOKUP(total_table[[#This Row],[Store_ID]],Store_table[Store_ID],Store_table[Store_Name],FALSE)</f>
        <v>Frederick-Wright</v>
      </c>
      <c r="X454" s="8" t="str">
        <f>_xlfn.XLOOKUP(total_table[[#This Row],[Store_ID]],Store_table[Store_ID],Store_table[Region],FALSE)</f>
        <v>West</v>
      </c>
      <c r="Y454" s="8" t="str">
        <f>_xlfn.XLOOKUP(total_table[[#This Row],[Store_ID]],Store_table[Store_ID],Store_table[City],FALSE)</f>
        <v>New Jimmymouth</v>
      </c>
      <c r="Z454" s="8" t="str">
        <f>_xlfn.XLOOKUP(total_table[[#This Row],[Store_ID]],Store_table[Store_ID],Store_table[Store_Type],FALSE)</f>
        <v>Flagship</v>
      </c>
    </row>
    <row r="455" spans="1:26" x14ac:dyDescent="0.35">
      <c r="A455" s="2" t="s">
        <v>2257</v>
      </c>
      <c r="B455" s="14">
        <v>45311</v>
      </c>
      <c r="C455" s="2" t="s">
        <v>428</v>
      </c>
      <c r="D455" s="2" t="s">
        <v>1636</v>
      </c>
      <c r="E455" s="2" t="s">
        <v>1730</v>
      </c>
      <c r="F455" s="11">
        <v>2</v>
      </c>
      <c r="G455" s="8">
        <v>911.14</v>
      </c>
      <c r="H455" s="8">
        <v>0.1</v>
      </c>
      <c r="I455" s="2" t="s">
        <v>1802</v>
      </c>
      <c r="J455" s="8">
        <v>1822.18</v>
      </c>
      <c r="K455" s="8" t="str">
        <f>_xlfn.XLOOKUP(total_table[[#This Row],[Customer_ID]],Customer_table[Customer_ID],Customer_table[Name],FALSE)</f>
        <v>John Mcknight</v>
      </c>
      <c r="L455" s="11">
        <f>_xlfn.XLOOKUP(total_table[[#This Row],[Customer_ID]],Customer_table[Customer_ID],Customer_table[Age],FALSE)</f>
        <v>39</v>
      </c>
      <c r="M455" s="8" t="str">
        <f>_xlfn.XLOOKUP(total_table[[#This Row],[Customer_ID]],Customer_table[Customer_ID],Customer_table[Gender],FALSE)</f>
        <v>Male</v>
      </c>
      <c r="N455" s="8" t="str">
        <f>_xlfn.XLOOKUP(total_table[[#This Row],[Customer_ID]],Customer_table[Customer_ID],Customer_table[City],FALSE)</f>
        <v>South Nathan</v>
      </c>
      <c r="O455" s="8" t="str">
        <f>_xlfn.XLOOKUP(total_table[[#This Row],[Customer_ID]],Customer_table[Customer_ID],Customer_table[State],FALSE)</f>
        <v>Vermont</v>
      </c>
      <c r="P455" s="8" t="str">
        <f>_xlfn.XLOOKUP(total_table[[#This Row],[Customer_ID]],Customer_table[Customer_ID],Customer_table[Country],FALSE)</f>
        <v>USA</v>
      </c>
      <c r="Q455" s="8" t="str">
        <f>_xlfn.XLOOKUP(total_table[[#This Row],[Product_ID]],Product_table[Product_ID],Product_table[Product_Name],FALSE)</f>
        <v>Ceramic Plant Pot</v>
      </c>
      <c r="R455" s="8" t="str">
        <f>_xlfn.XLOOKUP(total_table[[#This Row],[Product_ID]],Product_table[Product_ID],Product_table[Category],FALSE)</f>
        <v>Home</v>
      </c>
      <c r="S455" s="8" t="str">
        <f>_xlfn.XLOOKUP(total_table[[#This Row],[Product_ID]],Product_table[Product_ID],Product_table[Sub_Category],FALSE)</f>
        <v>Decor</v>
      </c>
      <c r="T455" s="8" t="str">
        <f>_xlfn.XLOOKUP(total_table[[#This Row],[Product_ID]],Product_table[Product_ID],Product_table[Brand],FALSE)</f>
        <v>Hatfield, Baird and Torres</v>
      </c>
      <c r="U455" s="8">
        <f>_xlfn.XLOOKUP(total_table[[#This Row],[Product_ID]],Product_table[Product_ID],Product_table[Cost],FALSE)</f>
        <v>81.75</v>
      </c>
      <c r="V455" s="11">
        <f>_xlfn.XLOOKUP(total_table[[#This Row],[Product_ID]],Product_table[Product_ID],Product_table[Stock],FALSE)</f>
        <v>273.49484536082474</v>
      </c>
      <c r="W455" s="8" t="str">
        <f>_xlfn.XLOOKUP(total_table[[#This Row],[Store_ID]],Store_table[Store_ID],Store_table[Store_Name],FALSE)</f>
        <v>Rivera-Warner</v>
      </c>
      <c r="X455" s="8" t="str">
        <f>_xlfn.XLOOKUP(total_table[[#This Row],[Store_ID]],Store_table[Store_ID],Store_table[Region],FALSE)</f>
        <v>East</v>
      </c>
      <c r="Y455" s="8" t="str">
        <f>_xlfn.XLOOKUP(total_table[[#This Row],[Store_ID]],Store_table[Store_ID],Store_table[City],FALSE)</f>
        <v>Washingtonfurt</v>
      </c>
      <c r="Z455" s="8" t="str">
        <f>_xlfn.XLOOKUP(total_table[[#This Row],[Store_ID]],Store_table[Store_ID],Store_table[Store_Type],FALSE)</f>
        <v>Flagship</v>
      </c>
    </row>
    <row r="456" spans="1:26" x14ac:dyDescent="0.35">
      <c r="A456" s="2" t="s">
        <v>2258</v>
      </c>
      <c r="B456" s="14">
        <v>45906</v>
      </c>
      <c r="C456" s="2" t="s">
        <v>296</v>
      </c>
      <c r="D456" s="2" t="s">
        <v>1662</v>
      </c>
      <c r="E456" s="2" t="s">
        <v>1760</v>
      </c>
      <c r="F456" s="11">
        <v>3</v>
      </c>
      <c r="G456" s="8">
        <v>811.96</v>
      </c>
      <c r="H456" s="8">
        <v>0.28999999999999998</v>
      </c>
      <c r="I456" s="2" t="s">
        <v>1802</v>
      </c>
      <c r="J456" s="8">
        <v>2435.59</v>
      </c>
      <c r="K456" s="8" t="str">
        <f>_xlfn.XLOOKUP(total_table[[#This Row],[Customer_ID]],Customer_table[Customer_ID],Customer_table[Name],FALSE)</f>
        <v>Christy Hoffman</v>
      </c>
      <c r="L456" s="11">
        <f>_xlfn.XLOOKUP(total_table[[#This Row],[Customer_ID]],Customer_table[Customer_ID],Customer_table[Age],FALSE)</f>
        <v>26</v>
      </c>
      <c r="M456" s="8" t="str">
        <f>_xlfn.XLOOKUP(total_table[[#This Row],[Customer_ID]],Customer_table[Customer_ID],Customer_table[Gender],FALSE)</f>
        <v>Female</v>
      </c>
      <c r="N456" s="8" t="str">
        <f>_xlfn.XLOOKUP(total_table[[#This Row],[Customer_ID]],Customer_table[Customer_ID],Customer_table[City],FALSE)</f>
        <v>Garyberg</v>
      </c>
      <c r="O456" s="8" t="str">
        <f>_xlfn.XLOOKUP(total_table[[#This Row],[Customer_ID]],Customer_table[Customer_ID],Customer_table[State],FALSE)</f>
        <v>Indiana</v>
      </c>
      <c r="P456" s="8" t="str">
        <f>_xlfn.XLOOKUP(total_table[[#This Row],[Customer_ID]],Customer_table[Customer_ID],Customer_table[Country],FALSE)</f>
        <v>USA</v>
      </c>
      <c r="Q456" s="8" t="str">
        <f>_xlfn.XLOOKUP(total_table[[#This Row],[Product_ID]],Product_table[Product_ID],Product_table[Product_Name],FALSE)</f>
        <v>Wooden Nightstand</v>
      </c>
      <c r="R456" s="8" t="str">
        <f>_xlfn.XLOOKUP(total_table[[#This Row],[Product_ID]],Product_table[Product_ID],Product_table[Category],FALSE)</f>
        <v>Home</v>
      </c>
      <c r="S456" s="8" t="str">
        <f>_xlfn.XLOOKUP(total_table[[#This Row],[Product_ID]],Product_table[Product_ID],Product_table[Sub_Category],FALSE)</f>
        <v>Furniture</v>
      </c>
      <c r="T456" s="8" t="str">
        <f>_xlfn.XLOOKUP(total_table[[#This Row],[Product_ID]],Product_table[Product_ID],Product_table[Brand],FALSE)</f>
        <v>Wolfe, Ross and Hester</v>
      </c>
      <c r="U456" s="8">
        <f>_xlfn.XLOOKUP(total_table[[#This Row],[Product_ID]],Product_table[Product_ID],Product_table[Cost],FALSE)</f>
        <v>243.7</v>
      </c>
      <c r="V456" s="11">
        <f>_xlfn.XLOOKUP(total_table[[#This Row],[Product_ID]],Product_table[Product_ID],Product_table[Stock],FALSE)</f>
        <v>130</v>
      </c>
      <c r="W456" s="8" t="str">
        <f>_xlfn.XLOOKUP(total_table[[#This Row],[Store_ID]],Store_table[Store_ID],Store_table[Store_Name],FALSE)</f>
        <v>Bean, Jones and Park</v>
      </c>
      <c r="X456" s="8" t="str">
        <f>_xlfn.XLOOKUP(total_table[[#This Row],[Store_ID]],Store_table[Store_ID],Store_table[Region],FALSE)</f>
        <v>West</v>
      </c>
      <c r="Y456" s="8" t="str">
        <f>_xlfn.XLOOKUP(total_table[[#This Row],[Store_ID]],Store_table[Store_ID],Store_table[City],FALSE)</f>
        <v>Thompsonborough</v>
      </c>
      <c r="Z456" s="8" t="str">
        <f>_xlfn.XLOOKUP(total_table[[#This Row],[Store_ID]],Store_table[Store_ID],Store_table[Store_Type],FALSE)</f>
        <v>Online</v>
      </c>
    </row>
    <row r="457" spans="1:26" x14ac:dyDescent="0.35">
      <c r="A457" s="2" t="s">
        <v>2259</v>
      </c>
      <c r="B457" s="14">
        <v>45380</v>
      </c>
      <c r="C457" s="2" t="s">
        <v>856</v>
      </c>
      <c r="D457" s="2" t="s">
        <v>1588</v>
      </c>
      <c r="E457" s="2" t="s">
        <v>1767</v>
      </c>
      <c r="F457" s="11">
        <v>2</v>
      </c>
      <c r="G457" s="8">
        <v>780.05</v>
      </c>
      <c r="H457" s="8">
        <v>0.12</v>
      </c>
      <c r="I457" s="2" t="s">
        <v>1807</v>
      </c>
      <c r="J457" s="8">
        <v>1559.98</v>
      </c>
      <c r="K457" s="8" t="str">
        <f>_xlfn.XLOOKUP(total_table[[#This Row],[Customer_ID]],Customer_table[Customer_ID],Customer_table[Name],FALSE)</f>
        <v>Samantha Robinson</v>
      </c>
      <c r="L457" s="11">
        <f>_xlfn.XLOOKUP(total_table[[#This Row],[Customer_ID]],Customer_table[Customer_ID],Customer_table[Age],FALSE)</f>
        <v>23</v>
      </c>
      <c r="M457" s="8" t="str">
        <f>_xlfn.XLOOKUP(total_table[[#This Row],[Customer_ID]],Customer_table[Customer_ID],Customer_table[Gender],FALSE)</f>
        <v>Male</v>
      </c>
      <c r="N457" s="8" t="str">
        <f>_xlfn.XLOOKUP(total_table[[#This Row],[Customer_ID]],Customer_table[Customer_ID],Customer_table[City],FALSE)</f>
        <v>North Roy</v>
      </c>
      <c r="O457" s="8" t="str">
        <f>_xlfn.XLOOKUP(total_table[[#This Row],[Customer_ID]],Customer_table[Customer_ID],Customer_table[State],FALSE)</f>
        <v>Mississippi</v>
      </c>
      <c r="P457" s="8" t="str">
        <f>_xlfn.XLOOKUP(total_table[[#This Row],[Customer_ID]],Customer_table[Customer_ID],Customer_table[Country],FALSE)</f>
        <v>USA</v>
      </c>
      <c r="Q457" s="8" t="str">
        <f>_xlfn.XLOOKUP(total_table[[#This Row],[Product_ID]],Product_table[Product_ID],Product_table[Product_Name],FALSE)</f>
        <v>Basketball</v>
      </c>
      <c r="R457" s="8" t="str">
        <f>_xlfn.XLOOKUP(total_table[[#This Row],[Product_ID]],Product_table[Product_ID],Product_table[Category],FALSE)</f>
        <v>Sports</v>
      </c>
      <c r="S457" s="8" t="str">
        <f>_xlfn.XLOOKUP(total_table[[#This Row],[Product_ID]],Product_table[Product_ID],Product_table[Sub_Category],FALSE)</f>
        <v>Team Sports</v>
      </c>
      <c r="T457" s="8" t="str">
        <f>_xlfn.XLOOKUP(total_table[[#This Row],[Product_ID]],Product_table[Product_ID],Product_table[Brand],FALSE)</f>
        <v>Nolan-Snow</v>
      </c>
      <c r="U457" s="8">
        <f>_xlfn.XLOOKUP(total_table[[#This Row],[Product_ID]],Product_table[Product_ID],Product_table[Cost],FALSE)</f>
        <v>204.39</v>
      </c>
      <c r="V457" s="11">
        <f>_xlfn.XLOOKUP(total_table[[#This Row],[Product_ID]],Product_table[Product_ID],Product_table[Stock],FALSE)</f>
        <v>281</v>
      </c>
      <c r="W457" s="8" t="str">
        <f>_xlfn.XLOOKUP(total_table[[#This Row],[Store_ID]],Store_table[Store_ID],Store_table[Store_Name],FALSE)</f>
        <v>Hill, Wagner and Ballard</v>
      </c>
      <c r="X457" s="8" t="str">
        <f>_xlfn.XLOOKUP(total_table[[#This Row],[Store_ID]],Store_table[Store_ID],Store_table[Region],FALSE)</f>
        <v>East</v>
      </c>
      <c r="Y457" s="8" t="str">
        <f>_xlfn.XLOOKUP(total_table[[#This Row],[Store_ID]],Store_table[Store_ID],Store_table[City],FALSE)</f>
        <v>East Davidville</v>
      </c>
      <c r="Z457" s="8" t="str">
        <f>_xlfn.XLOOKUP(total_table[[#This Row],[Store_ID]],Store_table[Store_ID],Store_table[Store_Type],FALSE)</f>
        <v>Online</v>
      </c>
    </row>
    <row r="458" spans="1:26" x14ac:dyDescent="0.35">
      <c r="A458" s="2" t="s">
        <v>2260</v>
      </c>
      <c r="B458" s="14">
        <v>45527</v>
      </c>
      <c r="C458" s="2" t="s">
        <v>688</v>
      </c>
      <c r="D458" s="2" t="s">
        <v>1590</v>
      </c>
      <c r="E458" s="2" t="s">
        <v>1764</v>
      </c>
      <c r="F458" s="11">
        <v>4</v>
      </c>
      <c r="G458" s="8">
        <v>315.95</v>
      </c>
      <c r="H458" s="8">
        <v>0.19</v>
      </c>
      <c r="I458" s="2" t="s">
        <v>1807</v>
      </c>
      <c r="J458" s="8">
        <v>1263.6099999999999</v>
      </c>
      <c r="K458" s="8" t="str">
        <f>_xlfn.XLOOKUP(total_table[[#This Row],[Customer_ID]],Customer_table[Customer_ID],Customer_table[Name],FALSE)</f>
        <v>Steve Medina</v>
      </c>
      <c r="L458" s="11">
        <f>_xlfn.XLOOKUP(total_table[[#This Row],[Customer_ID]],Customer_table[Customer_ID],Customer_table[Age],FALSE)</f>
        <v>50</v>
      </c>
      <c r="M458" s="8" t="str">
        <f>_xlfn.XLOOKUP(total_table[[#This Row],[Customer_ID]],Customer_table[Customer_ID],Customer_table[Gender],FALSE)</f>
        <v>Female</v>
      </c>
      <c r="N458" s="8" t="str">
        <f>_xlfn.XLOOKUP(total_table[[#This Row],[Customer_ID]],Customer_table[Customer_ID],Customer_table[City],FALSE)</f>
        <v>East Josephside</v>
      </c>
      <c r="O458" s="8" t="str">
        <f>_xlfn.XLOOKUP(total_table[[#This Row],[Customer_ID]],Customer_table[Customer_ID],Customer_table[State],FALSE)</f>
        <v>Oregon</v>
      </c>
      <c r="P458" s="8" t="str">
        <f>_xlfn.XLOOKUP(total_table[[#This Row],[Customer_ID]],Customer_table[Customer_ID],Customer_table[Country],FALSE)</f>
        <v>USA</v>
      </c>
      <c r="Q458" s="8" t="str">
        <f>_xlfn.XLOOKUP(total_table[[#This Row],[Product_ID]],Product_table[Product_ID],Product_table[Product_Name],FALSE)</f>
        <v>Vitamin C Face Serum</v>
      </c>
      <c r="R458" s="8" t="str">
        <f>_xlfn.XLOOKUP(total_table[[#This Row],[Product_ID]],Product_table[Product_ID],Product_table[Category],FALSE)</f>
        <v>Beauty</v>
      </c>
      <c r="S458" s="8" t="str">
        <f>_xlfn.XLOOKUP(total_table[[#This Row],[Product_ID]],Product_table[Product_ID],Product_table[Sub_Category],FALSE)</f>
        <v>Skincare</v>
      </c>
      <c r="T458" s="8" t="str">
        <f>_xlfn.XLOOKUP(total_table[[#This Row],[Product_ID]],Product_table[Product_ID],Product_table[Brand],FALSE)</f>
        <v>Griffin Ltd</v>
      </c>
      <c r="U458" s="8">
        <f>_xlfn.XLOOKUP(total_table[[#This Row],[Product_ID]],Product_table[Product_ID],Product_table[Cost],FALSE)</f>
        <v>283.83</v>
      </c>
      <c r="V458" s="11">
        <f>_xlfn.XLOOKUP(total_table[[#This Row],[Product_ID]],Product_table[Product_ID],Product_table[Stock],FALSE)</f>
        <v>244</v>
      </c>
      <c r="W458" s="8" t="str">
        <f>_xlfn.XLOOKUP(total_table[[#This Row],[Store_ID]],Store_table[Store_ID],Store_table[Store_Name],FALSE)</f>
        <v>Moore, Padilla and Butler</v>
      </c>
      <c r="X458" s="8" t="str">
        <f>_xlfn.XLOOKUP(total_table[[#This Row],[Store_ID]],Store_table[Store_ID],Store_table[Region],FALSE)</f>
        <v>South</v>
      </c>
      <c r="Y458" s="8" t="str">
        <f>_xlfn.XLOOKUP(total_table[[#This Row],[Store_ID]],Store_table[Store_ID],Store_table[City],FALSE)</f>
        <v>East Johnstad</v>
      </c>
      <c r="Z458" s="8" t="str">
        <f>_xlfn.XLOOKUP(total_table[[#This Row],[Store_ID]],Store_table[Store_ID],Store_table[Store_Type],FALSE)</f>
        <v>Flagship</v>
      </c>
    </row>
    <row r="459" spans="1:26" x14ac:dyDescent="0.35">
      <c r="A459" s="2" t="s">
        <v>2261</v>
      </c>
      <c r="B459" s="14">
        <v>45796</v>
      </c>
      <c r="C459" s="2" t="s">
        <v>726</v>
      </c>
      <c r="D459" s="2" t="s">
        <v>1630</v>
      </c>
      <c r="E459" s="2" t="s">
        <v>1764</v>
      </c>
      <c r="F459" s="11">
        <v>2</v>
      </c>
      <c r="G459" s="8">
        <v>810.17</v>
      </c>
      <c r="H459" s="8">
        <v>0.27</v>
      </c>
      <c r="I459" s="2" t="s">
        <v>1802</v>
      </c>
      <c r="J459" s="8">
        <v>1620.07</v>
      </c>
      <c r="K459" s="8" t="str">
        <f>_xlfn.XLOOKUP(total_table[[#This Row],[Customer_ID]],Customer_table[Customer_ID],Customer_table[Name],FALSE)</f>
        <v>Tanner Thompson</v>
      </c>
      <c r="L459" s="11">
        <f>_xlfn.XLOOKUP(total_table[[#This Row],[Customer_ID]],Customer_table[Customer_ID],Customer_table[Age],FALSE)</f>
        <v>32</v>
      </c>
      <c r="M459" s="8" t="str">
        <f>_xlfn.XLOOKUP(total_table[[#This Row],[Customer_ID]],Customer_table[Customer_ID],Customer_table[Gender],FALSE)</f>
        <v>Female</v>
      </c>
      <c r="N459" s="8" t="str">
        <f>_xlfn.XLOOKUP(total_table[[#This Row],[Customer_ID]],Customer_table[Customer_ID],Customer_table[City],FALSE)</f>
        <v>Port Lisashire</v>
      </c>
      <c r="O459" s="8" t="str">
        <f>_xlfn.XLOOKUP(total_table[[#This Row],[Customer_ID]],Customer_table[Customer_ID],Customer_table[State],FALSE)</f>
        <v>Maryland</v>
      </c>
      <c r="P459" s="8" t="str">
        <f>_xlfn.XLOOKUP(total_table[[#This Row],[Customer_ID]],Customer_table[Customer_ID],Customer_table[Country],FALSE)</f>
        <v>USA</v>
      </c>
      <c r="Q459" s="8" t="str">
        <f>_xlfn.XLOOKUP(total_table[[#This Row],[Product_ID]],Product_table[Product_ID],Product_table[Product_Name],FALSE)</f>
        <v>Rugby Ball</v>
      </c>
      <c r="R459" s="8" t="str">
        <f>_xlfn.XLOOKUP(total_table[[#This Row],[Product_ID]],Product_table[Product_ID],Product_table[Category],FALSE)</f>
        <v>Sports</v>
      </c>
      <c r="S459" s="8" t="str">
        <f>_xlfn.XLOOKUP(total_table[[#This Row],[Product_ID]],Product_table[Product_ID],Product_table[Sub_Category],FALSE)</f>
        <v>Team Sports</v>
      </c>
      <c r="T459" s="8" t="str">
        <f>_xlfn.XLOOKUP(total_table[[#This Row],[Product_ID]],Product_table[Product_ID],Product_table[Brand],FALSE)</f>
        <v>Harris Inc</v>
      </c>
      <c r="U459" s="8">
        <f>_xlfn.XLOOKUP(total_table[[#This Row],[Product_ID]],Product_table[Product_ID],Product_table[Cost],FALSE)</f>
        <v>212.26</v>
      </c>
      <c r="V459" s="11">
        <f>_xlfn.XLOOKUP(total_table[[#This Row],[Product_ID]],Product_table[Product_ID],Product_table[Stock],FALSE)</f>
        <v>82</v>
      </c>
      <c r="W459" s="8" t="str">
        <f>_xlfn.XLOOKUP(total_table[[#This Row],[Store_ID]],Store_table[Store_ID],Store_table[Store_Name],FALSE)</f>
        <v>Moore, Padilla and Butler</v>
      </c>
      <c r="X459" s="8" t="str">
        <f>_xlfn.XLOOKUP(total_table[[#This Row],[Store_ID]],Store_table[Store_ID],Store_table[Region],FALSE)</f>
        <v>South</v>
      </c>
      <c r="Y459" s="8" t="str">
        <f>_xlfn.XLOOKUP(total_table[[#This Row],[Store_ID]],Store_table[Store_ID],Store_table[City],FALSE)</f>
        <v>East Johnstad</v>
      </c>
      <c r="Z459" s="8" t="str">
        <f>_xlfn.XLOOKUP(total_table[[#This Row],[Store_ID]],Store_table[Store_ID],Store_table[Store_Type],FALSE)</f>
        <v>Flagship</v>
      </c>
    </row>
    <row r="460" spans="1:26" x14ac:dyDescent="0.35">
      <c r="A460" s="2" t="s">
        <v>2262</v>
      </c>
      <c r="B460" s="14">
        <v>45389</v>
      </c>
      <c r="C460" s="2" t="s">
        <v>658</v>
      </c>
      <c r="D460" s="2" t="s">
        <v>1694</v>
      </c>
      <c r="E460" s="2" t="s">
        <v>1747</v>
      </c>
      <c r="F460" s="11">
        <v>3</v>
      </c>
      <c r="G460" s="8">
        <v>505.01</v>
      </c>
      <c r="H460" s="8">
        <v>0.02</v>
      </c>
      <c r="I460" s="2" t="s">
        <v>1804</v>
      </c>
      <c r="J460" s="8">
        <v>1515.01</v>
      </c>
      <c r="K460" s="8" t="str">
        <f>_xlfn.XLOOKUP(total_table[[#This Row],[Customer_ID]],Customer_table[Customer_ID],Customer_table[Name],FALSE)</f>
        <v>Michelle Carpenter</v>
      </c>
      <c r="L460" s="11">
        <f>_xlfn.XLOOKUP(total_table[[#This Row],[Customer_ID]],Customer_table[Customer_ID],Customer_table[Age],FALSE)</f>
        <v>44</v>
      </c>
      <c r="M460" s="8" t="str">
        <f>_xlfn.XLOOKUP(total_table[[#This Row],[Customer_ID]],Customer_table[Customer_ID],Customer_table[Gender],FALSE)</f>
        <v>Female</v>
      </c>
      <c r="N460" s="8" t="str">
        <f>_xlfn.XLOOKUP(total_table[[#This Row],[Customer_ID]],Customer_table[Customer_ID],Customer_table[City],FALSE)</f>
        <v>Lake Danielleton</v>
      </c>
      <c r="O460" s="8" t="str">
        <f>_xlfn.XLOOKUP(total_table[[#This Row],[Customer_ID]],Customer_table[Customer_ID],Customer_table[State],FALSE)</f>
        <v>New Jersey</v>
      </c>
      <c r="P460" s="8" t="str">
        <f>_xlfn.XLOOKUP(total_table[[#This Row],[Customer_ID]],Customer_table[Customer_ID],Customer_table[Country],FALSE)</f>
        <v>USA</v>
      </c>
      <c r="Q460" s="8" t="str">
        <f>_xlfn.XLOOKUP(total_table[[#This Row],[Product_ID]],Product_table[Product_ID],Product_table[Product_Name],FALSE)</f>
        <v>Wooden Bookshelf</v>
      </c>
      <c r="R460" s="8" t="str">
        <f>_xlfn.XLOOKUP(total_table[[#This Row],[Product_ID]],Product_table[Product_ID],Product_table[Category],FALSE)</f>
        <v>Home</v>
      </c>
      <c r="S460" s="8" t="str">
        <f>_xlfn.XLOOKUP(total_table[[#This Row],[Product_ID]],Product_table[Product_ID],Product_table[Sub_Category],FALSE)</f>
        <v>Furniture</v>
      </c>
      <c r="T460" s="8" t="str">
        <f>_xlfn.XLOOKUP(total_table[[#This Row],[Product_ID]],Product_table[Product_ID],Product_table[Brand],FALSE)</f>
        <v>Collins-Stephenson</v>
      </c>
      <c r="U460" s="8">
        <f>_xlfn.XLOOKUP(total_table[[#This Row],[Product_ID]],Product_table[Product_ID],Product_table[Cost],FALSE)</f>
        <v>388.46</v>
      </c>
      <c r="V460" s="11">
        <f>_xlfn.XLOOKUP(total_table[[#This Row],[Product_ID]],Product_table[Product_ID],Product_table[Stock],FALSE)</f>
        <v>208</v>
      </c>
      <c r="W460" s="8" t="str">
        <f>_xlfn.XLOOKUP(total_table[[#This Row],[Store_ID]],Store_table[Store_ID],Store_table[Store_Name],FALSE)</f>
        <v>Alexander Group</v>
      </c>
      <c r="X460" s="8" t="str">
        <f>_xlfn.XLOOKUP(total_table[[#This Row],[Store_ID]],Store_table[Store_ID],Store_table[Region],FALSE)</f>
        <v>South</v>
      </c>
      <c r="Y460" s="8" t="str">
        <f>_xlfn.XLOOKUP(total_table[[#This Row],[Store_ID]],Store_table[Store_ID],Store_table[City],FALSE)</f>
        <v>Port Sharon</v>
      </c>
      <c r="Z460" s="8" t="str">
        <f>_xlfn.XLOOKUP(total_table[[#This Row],[Store_ID]],Store_table[Store_ID],Store_table[Store_Type],FALSE)</f>
        <v>Online</v>
      </c>
    </row>
    <row r="461" spans="1:26" x14ac:dyDescent="0.35">
      <c r="A461" s="2" t="s">
        <v>2263</v>
      </c>
      <c r="B461" s="14">
        <v>45315</v>
      </c>
      <c r="C461" s="2" t="s">
        <v>1419</v>
      </c>
      <c r="D461" s="2" t="s">
        <v>1670</v>
      </c>
      <c r="E461" s="2" t="s">
        <v>1785</v>
      </c>
      <c r="F461" s="11">
        <v>2</v>
      </c>
      <c r="G461" s="8">
        <v>736.75</v>
      </c>
      <c r="H461" s="8">
        <v>0.18</v>
      </c>
      <c r="I461" s="2" t="s">
        <v>1802</v>
      </c>
      <c r="J461" s="8">
        <v>1473.32</v>
      </c>
      <c r="K461" s="8" t="str">
        <f>_xlfn.XLOOKUP(total_table[[#This Row],[Customer_ID]],Customer_table[Customer_ID],Customer_table[Name],FALSE)</f>
        <v>Michael Foley</v>
      </c>
      <c r="L461" s="11">
        <f>_xlfn.XLOOKUP(total_table[[#This Row],[Customer_ID]],Customer_table[Customer_ID],Customer_table[Age],FALSE)</f>
        <v>63</v>
      </c>
      <c r="M461" s="8" t="str">
        <f>_xlfn.XLOOKUP(total_table[[#This Row],[Customer_ID]],Customer_table[Customer_ID],Customer_table[Gender],FALSE)</f>
        <v>Female</v>
      </c>
      <c r="N461" s="8" t="str">
        <f>_xlfn.XLOOKUP(total_table[[#This Row],[Customer_ID]],Customer_table[Customer_ID],Customer_table[City],FALSE)</f>
        <v>Oneillfurt</v>
      </c>
      <c r="O461" s="8" t="str">
        <f>_xlfn.XLOOKUP(total_table[[#This Row],[Customer_ID]],Customer_table[Customer_ID],Customer_table[State],FALSE)</f>
        <v>Vermont</v>
      </c>
      <c r="P461" s="8" t="str">
        <f>_xlfn.XLOOKUP(total_table[[#This Row],[Customer_ID]],Customer_table[Customer_ID],Customer_table[Country],FALSE)</f>
        <v>USA</v>
      </c>
      <c r="Q461" s="8" t="str">
        <f>_xlfn.XLOOKUP(total_table[[#This Row],[Product_ID]],Product_table[Product_ID],Product_table[Product_Name],FALSE)</f>
        <v>Professional Jump Rope</v>
      </c>
      <c r="R461" s="8" t="str">
        <f>_xlfn.XLOOKUP(total_table[[#This Row],[Product_ID]],Product_table[Product_ID],Product_table[Category],FALSE)</f>
        <v>Sports</v>
      </c>
      <c r="S461" s="8" t="str">
        <f>_xlfn.XLOOKUP(total_table[[#This Row],[Product_ID]],Product_table[Product_ID],Product_table[Sub_Category],FALSE)</f>
        <v>Fitness</v>
      </c>
      <c r="T461" s="8" t="str">
        <f>_xlfn.XLOOKUP(total_table[[#This Row],[Product_ID]],Product_table[Product_ID],Product_table[Brand],FALSE)</f>
        <v>Davis PLC</v>
      </c>
      <c r="U461" s="8">
        <f>_xlfn.XLOOKUP(total_table[[#This Row],[Product_ID]],Product_table[Product_ID],Product_table[Cost],FALSE)</f>
        <v>477.61</v>
      </c>
      <c r="V461" s="11">
        <f>_xlfn.XLOOKUP(total_table[[#This Row],[Product_ID]],Product_table[Product_ID],Product_table[Stock],FALSE)</f>
        <v>300</v>
      </c>
      <c r="W461" s="8" t="str">
        <f>_xlfn.XLOOKUP(total_table[[#This Row],[Store_ID]],Store_table[Store_ID],Store_table[Store_Name],FALSE)</f>
        <v>Holloway Ltd</v>
      </c>
      <c r="X461" s="8" t="str">
        <f>_xlfn.XLOOKUP(total_table[[#This Row],[Store_ID]],Store_table[Store_ID],Store_table[Region],FALSE)</f>
        <v>North</v>
      </c>
      <c r="Y461" s="8" t="str">
        <f>_xlfn.XLOOKUP(total_table[[#This Row],[Store_ID]],Store_table[Store_ID],Store_table[City],FALSE)</f>
        <v>Bensonhaven</v>
      </c>
      <c r="Z461" s="8" t="str">
        <f>_xlfn.XLOOKUP(total_table[[#This Row],[Store_ID]],Store_table[Store_ID],Store_table[Store_Type],FALSE)</f>
        <v>Flagship</v>
      </c>
    </row>
    <row r="462" spans="1:26" x14ac:dyDescent="0.35">
      <c r="A462" s="2" t="s">
        <v>2264</v>
      </c>
      <c r="B462" s="14">
        <v>45311</v>
      </c>
      <c r="C462" s="2" t="s">
        <v>109</v>
      </c>
      <c r="D462" s="2" t="s">
        <v>1680</v>
      </c>
      <c r="E462" s="2" t="s">
        <v>1764</v>
      </c>
      <c r="F462" s="11">
        <v>4</v>
      </c>
      <c r="G462" s="8">
        <v>700.31</v>
      </c>
      <c r="H462" s="8">
        <v>0.2</v>
      </c>
      <c r="I462" s="2" t="s">
        <v>1804</v>
      </c>
      <c r="J462" s="8">
        <v>2801.04</v>
      </c>
      <c r="K462" s="8" t="str">
        <f>_xlfn.XLOOKUP(total_table[[#This Row],[Customer_ID]],Customer_table[Customer_ID],Customer_table[Name],FALSE)</f>
        <v>Leslie Johnson</v>
      </c>
      <c r="L462" s="11">
        <f>_xlfn.XLOOKUP(total_table[[#This Row],[Customer_ID]],Customer_table[Customer_ID],Customer_table[Age],FALSE)</f>
        <v>31</v>
      </c>
      <c r="M462" s="8" t="str">
        <f>_xlfn.XLOOKUP(total_table[[#This Row],[Customer_ID]],Customer_table[Customer_ID],Customer_table[Gender],FALSE)</f>
        <v>Male</v>
      </c>
      <c r="N462" s="8" t="str">
        <f>_xlfn.XLOOKUP(total_table[[#This Row],[Customer_ID]],Customer_table[Customer_ID],Customer_table[City],FALSE)</f>
        <v>Mollyshire</v>
      </c>
      <c r="O462" s="8" t="str">
        <f>_xlfn.XLOOKUP(total_table[[#This Row],[Customer_ID]],Customer_table[Customer_ID],Customer_table[State],FALSE)</f>
        <v>Utah</v>
      </c>
      <c r="P462" s="8" t="str">
        <f>_xlfn.XLOOKUP(total_table[[#This Row],[Customer_ID]],Customer_table[Customer_ID],Customer_table[Country],FALSE)</f>
        <v>USA</v>
      </c>
      <c r="Q462" s="8" t="str">
        <f>_xlfn.XLOOKUP(total_table[[#This Row],[Product_ID]],Product_table[Product_ID],Product_table[Product_Name],FALSE)</f>
        <v>WiFi Mesh Router</v>
      </c>
      <c r="R462" s="8" t="str">
        <f>_xlfn.XLOOKUP(total_table[[#This Row],[Product_ID]],Product_table[Product_ID],Product_table[Category],FALSE)</f>
        <v>Electronics</v>
      </c>
      <c r="S462" s="8" t="str">
        <f>_xlfn.XLOOKUP(total_table[[#This Row],[Product_ID]],Product_table[Product_ID],Product_table[Sub_Category],FALSE)</f>
        <v>Appliances</v>
      </c>
      <c r="T462" s="8" t="str">
        <f>_xlfn.XLOOKUP(total_table[[#This Row],[Product_ID]],Product_table[Product_ID],Product_table[Brand],FALSE)</f>
        <v>White, Reeves and Woods</v>
      </c>
      <c r="U462" s="8">
        <f>_xlfn.XLOOKUP(total_table[[#This Row],[Product_ID]],Product_table[Product_ID],Product_table[Cost],FALSE)</f>
        <v>480.9</v>
      </c>
      <c r="V462" s="11">
        <f>_xlfn.XLOOKUP(total_table[[#This Row],[Product_ID]],Product_table[Product_ID],Product_table[Stock],FALSE)</f>
        <v>104</v>
      </c>
      <c r="W462" s="8" t="str">
        <f>_xlfn.XLOOKUP(total_table[[#This Row],[Store_ID]],Store_table[Store_ID],Store_table[Store_Name],FALSE)</f>
        <v>Moore, Padilla and Butler</v>
      </c>
      <c r="X462" s="8" t="str">
        <f>_xlfn.XLOOKUP(total_table[[#This Row],[Store_ID]],Store_table[Store_ID],Store_table[Region],FALSE)</f>
        <v>South</v>
      </c>
      <c r="Y462" s="8" t="str">
        <f>_xlfn.XLOOKUP(total_table[[#This Row],[Store_ID]],Store_table[Store_ID],Store_table[City],FALSE)</f>
        <v>East Johnstad</v>
      </c>
      <c r="Z462" s="8" t="str">
        <f>_xlfn.XLOOKUP(total_table[[#This Row],[Store_ID]],Store_table[Store_ID],Store_table[Store_Type],FALSE)</f>
        <v>Flagship</v>
      </c>
    </row>
    <row r="463" spans="1:26" x14ac:dyDescent="0.35">
      <c r="A463" s="2" t="s">
        <v>2265</v>
      </c>
      <c r="B463" s="14">
        <v>45270</v>
      </c>
      <c r="C463" s="2" t="s">
        <v>434</v>
      </c>
      <c r="D463" s="2" t="s">
        <v>1708</v>
      </c>
      <c r="E463" s="2" t="s">
        <v>1770</v>
      </c>
      <c r="F463" s="11">
        <v>4</v>
      </c>
      <c r="G463" s="8">
        <v>202.46</v>
      </c>
      <c r="H463" s="8">
        <v>0.24</v>
      </c>
      <c r="I463" s="2" t="s">
        <v>1802</v>
      </c>
      <c r="J463" s="8">
        <v>809.6</v>
      </c>
      <c r="K463" s="8" t="str">
        <f>_xlfn.XLOOKUP(total_table[[#This Row],[Customer_ID]],Customer_table[Customer_ID],Customer_table[Name],FALSE)</f>
        <v>Jessica Mitchell</v>
      </c>
      <c r="L463" s="11">
        <f>_xlfn.XLOOKUP(total_table[[#This Row],[Customer_ID]],Customer_table[Customer_ID],Customer_table[Age],FALSE)</f>
        <v>43</v>
      </c>
      <c r="M463" s="8" t="str">
        <f>_xlfn.XLOOKUP(total_table[[#This Row],[Customer_ID]],Customer_table[Customer_ID],Customer_table[Gender],FALSE)</f>
        <v>Female</v>
      </c>
      <c r="N463" s="8" t="str">
        <f>_xlfn.XLOOKUP(total_table[[#This Row],[Customer_ID]],Customer_table[Customer_ID],Customer_table[City],FALSE)</f>
        <v>Matthewbury</v>
      </c>
      <c r="O463" s="8" t="str">
        <f>_xlfn.XLOOKUP(total_table[[#This Row],[Customer_ID]],Customer_table[Customer_ID],Customer_table[State],FALSE)</f>
        <v>South Dakota</v>
      </c>
      <c r="P463" s="8" t="str">
        <f>_xlfn.XLOOKUP(total_table[[#This Row],[Customer_ID]],Customer_table[Customer_ID],Customer_table[Country],FALSE)</f>
        <v>USA</v>
      </c>
      <c r="Q463" s="8" t="str">
        <f>_xlfn.XLOOKUP(total_table[[#This Row],[Product_ID]],Product_table[Product_ID],Product_table[Product_Name],FALSE)</f>
        <v>Women's High Heels</v>
      </c>
      <c r="R463" s="8" t="str">
        <f>_xlfn.XLOOKUP(total_table[[#This Row],[Product_ID]],Product_table[Product_ID],Product_table[Category],FALSE)</f>
        <v>Clothing</v>
      </c>
      <c r="S463" s="8" t="str">
        <f>_xlfn.XLOOKUP(total_table[[#This Row],[Product_ID]],Product_table[Product_ID],Product_table[Sub_Category],FALSE)</f>
        <v>Footwear</v>
      </c>
      <c r="T463" s="8" t="str">
        <f>_xlfn.XLOOKUP(total_table[[#This Row],[Product_ID]],Product_table[Product_ID],Product_table[Brand],FALSE)</f>
        <v>Smith-Charles</v>
      </c>
      <c r="U463" s="8">
        <f>_xlfn.XLOOKUP(total_table[[#This Row],[Product_ID]],Product_table[Product_ID],Product_table[Cost],FALSE)</f>
        <v>438.25</v>
      </c>
      <c r="V463" s="11">
        <f>_xlfn.XLOOKUP(total_table[[#This Row],[Product_ID]],Product_table[Product_ID],Product_table[Stock],FALSE)</f>
        <v>496</v>
      </c>
      <c r="W463" s="8" t="str">
        <f>_xlfn.XLOOKUP(total_table[[#This Row],[Store_ID]],Store_table[Store_ID],Store_table[Store_Name],FALSE)</f>
        <v>Aguirre-Keller</v>
      </c>
      <c r="X463" s="8" t="str">
        <f>_xlfn.XLOOKUP(total_table[[#This Row],[Store_ID]],Store_table[Store_ID],Store_table[Region],FALSE)</f>
        <v>South</v>
      </c>
      <c r="Y463" s="8" t="str">
        <f>_xlfn.XLOOKUP(total_table[[#This Row],[Store_ID]],Store_table[Store_ID],Store_table[City],FALSE)</f>
        <v>Lake Michael</v>
      </c>
      <c r="Z463" s="8" t="str">
        <f>_xlfn.XLOOKUP(total_table[[#This Row],[Store_ID]],Store_table[Store_ID],Store_table[Store_Type],FALSE)</f>
        <v>Online</v>
      </c>
    </row>
    <row r="464" spans="1:26" x14ac:dyDescent="0.35">
      <c r="A464" s="2" t="s">
        <v>2266</v>
      </c>
      <c r="B464" s="14">
        <v>45279</v>
      </c>
      <c r="C464" s="2" t="s">
        <v>834</v>
      </c>
      <c r="D464" s="2" t="s">
        <v>1700</v>
      </c>
      <c r="E464" s="2" t="s">
        <v>1735</v>
      </c>
      <c r="F464" s="11">
        <v>2</v>
      </c>
      <c r="G464" s="8">
        <v>291.83999999999997</v>
      </c>
      <c r="H464" s="8">
        <v>0.25</v>
      </c>
      <c r="I464" s="2" t="s">
        <v>1804</v>
      </c>
      <c r="J464" s="8">
        <v>583.42999999999995</v>
      </c>
      <c r="K464" s="8" t="str">
        <f>_xlfn.XLOOKUP(total_table[[#This Row],[Customer_ID]],Customer_table[Customer_ID],Customer_table[Name],FALSE)</f>
        <v>Tracy Kelly</v>
      </c>
      <c r="L464" s="11">
        <f>_xlfn.XLOOKUP(total_table[[#This Row],[Customer_ID]],Customer_table[Customer_ID],Customer_table[Age],FALSE)</f>
        <v>38</v>
      </c>
      <c r="M464" s="8" t="str">
        <f>_xlfn.XLOOKUP(total_table[[#This Row],[Customer_ID]],Customer_table[Customer_ID],Customer_table[Gender],FALSE)</f>
        <v>Male</v>
      </c>
      <c r="N464" s="8" t="str">
        <f>_xlfn.XLOOKUP(total_table[[#This Row],[Customer_ID]],Customer_table[Customer_ID],Customer_table[City],FALSE)</f>
        <v>West Jamieport</v>
      </c>
      <c r="O464" s="8" t="str">
        <f>_xlfn.XLOOKUP(total_table[[#This Row],[Customer_ID]],Customer_table[Customer_ID],Customer_table[State],FALSE)</f>
        <v>Tennessee</v>
      </c>
      <c r="P464" s="8" t="str">
        <f>_xlfn.XLOOKUP(total_table[[#This Row],[Customer_ID]],Customer_table[Customer_ID],Customer_table[Country],FALSE)</f>
        <v>USA</v>
      </c>
      <c r="Q464" s="8" t="str">
        <f>_xlfn.XLOOKUP(total_table[[#This Row],[Product_ID]],Product_table[Product_ID],Product_table[Product_Name],FALSE)</f>
        <v>LED Bedside Lamp</v>
      </c>
      <c r="R464" s="8" t="str">
        <f>_xlfn.XLOOKUP(total_table[[#This Row],[Product_ID]],Product_table[Product_ID],Product_table[Category],FALSE)</f>
        <v>Home</v>
      </c>
      <c r="S464" s="8" t="str">
        <f>_xlfn.XLOOKUP(total_table[[#This Row],[Product_ID]],Product_table[Product_ID],Product_table[Sub_Category],FALSE)</f>
        <v>Lighting</v>
      </c>
      <c r="T464" s="8" t="str">
        <f>_xlfn.XLOOKUP(total_table[[#This Row],[Product_ID]],Product_table[Product_ID],Product_table[Brand],FALSE)</f>
        <v>Aguilar, Horton and Lewis</v>
      </c>
      <c r="U464" s="8">
        <f>_xlfn.XLOOKUP(total_table[[#This Row],[Product_ID]],Product_table[Product_ID],Product_table[Cost],FALSE)</f>
        <v>371.38</v>
      </c>
      <c r="V464" s="11">
        <f>_xlfn.XLOOKUP(total_table[[#This Row],[Product_ID]],Product_table[Product_ID],Product_table[Stock],FALSE)</f>
        <v>220</v>
      </c>
      <c r="W464" s="8" t="str">
        <f>_xlfn.XLOOKUP(total_table[[#This Row],[Store_ID]],Store_table[Store_ID],Store_table[Store_Name],FALSE)</f>
        <v>Martinez, Adkins and Johnson</v>
      </c>
      <c r="X464" s="8" t="str">
        <f>_xlfn.XLOOKUP(total_table[[#This Row],[Store_ID]],Store_table[Store_ID],Store_table[Region],FALSE)</f>
        <v>North</v>
      </c>
      <c r="Y464" s="8" t="str">
        <f>_xlfn.XLOOKUP(total_table[[#This Row],[Store_ID]],Store_table[Store_ID],Store_table[City],FALSE)</f>
        <v>Danielmouth</v>
      </c>
      <c r="Z464" s="8" t="str">
        <f>_xlfn.XLOOKUP(total_table[[#This Row],[Store_ID]],Store_table[Store_ID],Store_table[Store_Type],FALSE)</f>
        <v>Flagship</v>
      </c>
    </row>
    <row r="465" spans="1:26" x14ac:dyDescent="0.35">
      <c r="A465" s="2" t="s">
        <v>2267</v>
      </c>
      <c r="B465" s="14">
        <v>45252</v>
      </c>
      <c r="C465" s="2" t="s">
        <v>534</v>
      </c>
      <c r="D465" s="2" t="s">
        <v>1720</v>
      </c>
      <c r="E465" s="2" t="s">
        <v>1751</v>
      </c>
      <c r="F465" s="11">
        <v>2</v>
      </c>
      <c r="G465" s="8">
        <v>261.48</v>
      </c>
      <c r="H465" s="8">
        <v>0.17</v>
      </c>
      <c r="I465" s="2" t="s">
        <v>1802</v>
      </c>
      <c r="J465" s="8">
        <v>522.79000000000008</v>
      </c>
      <c r="K465" s="8" t="str">
        <f>_xlfn.XLOOKUP(total_table[[#This Row],[Customer_ID]],Customer_table[Customer_ID],Customer_table[Name],FALSE)</f>
        <v>Joseph Jones</v>
      </c>
      <c r="L465" s="11">
        <f>_xlfn.XLOOKUP(total_table[[#This Row],[Customer_ID]],Customer_table[Customer_ID],Customer_table[Age],FALSE)</f>
        <v>21</v>
      </c>
      <c r="M465" s="8" t="str">
        <f>_xlfn.XLOOKUP(total_table[[#This Row],[Customer_ID]],Customer_table[Customer_ID],Customer_table[Gender],FALSE)</f>
        <v>Male</v>
      </c>
      <c r="N465" s="8" t="str">
        <f>_xlfn.XLOOKUP(total_table[[#This Row],[Customer_ID]],Customer_table[Customer_ID],Customer_table[City],FALSE)</f>
        <v>North Matthew</v>
      </c>
      <c r="O465" s="8" t="str">
        <f>_xlfn.XLOOKUP(total_table[[#This Row],[Customer_ID]],Customer_table[Customer_ID],Customer_table[State],FALSE)</f>
        <v>Illinois</v>
      </c>
      <c r="P465" s="8" t="str">
        <f>_xlfn.XLOOKUP(total_table[[#This Row],[Customer_ID]],Customer_table[Customer_ID],Customer_table[Country],FALSE)</f>
        <v>USA</v>
      </c>
      <c r="Q465" s="8" t="str">
        <f>_xlfn.XLOOKUP(total_table[[#This Row],[Product_ID]],Product_table[Product_ID],Product_table[Product_Name],FALSE)</f>
        <v>Cricket Bat</v>
      </c>
      <c r="R465" s="8" t="str">
        <f>_xlfn.XLOOKUP(total_table[[#This Row],[Product_ID]],Product_table[Product_ID],Product_table[Category],FALSE)</f>
        <v>Sports</v>
      </c>
      <c r="S465" s="8" t="str">
        <f>_xlfn.XLOOKUP(total_table[[#This Row],[Product_ID]],Product_table[Product_ID],Product_table[Sub_Category],FALSE)</f>
        <v>Team Sports</v>
      </c>
      <c r="T465" s="8" t="str">
        <f>_xlfn.XLOOKUP(total_table[[#This Row],[Product_ID]],Product_table[Product_ID],Product_table[Brand],FALSE)</f>
        <v>Khan LLC</v>
      </c>
      <c r="U465" s="8">
        <f>_xlfn.XLOOKUP(total_table[[#This Row],[Product_ID]],Product_table[Product_ID],Product_table[Cost],FALSE)</f>
        <v>245.98</v>
      </c>
      <c r="V465" s="11">
        <f>_xlfn.XLOOKUP(total_table[[#This Row],[Product_ID]],Product_table[Product_ID],Product_table[Stock],FALSE)</f>
        <v>471</v>
      </c>
      <c r="W465" s="8" t="str">
        <f>_xlfn.XLOOKUP(total_table[[#This Row],[Store_ID]],Store_table[Store_ID],Store_table[Store_Name],FALSE)</f>
        <v>Gray Ltd</v>
      </c>
      <c r="X465" s="8" t="str">
        <f>_xlfn.XLOOKUP(total_table[[#This Row],[Store_ID]],Store_table[Store_ID],Store_table[Region],FALSE)</f>
        <v>North</v>
      </c>
      <c r="Y465" s="8" t="str">
        <f>_xlfn.XLOOKUP(total_table[[#This Row],[Store_ID]],Store_table[Store_ID],Store_table[City],FALSE)</f>
        <v>New Michaelchester</v>
      </c>
      <c r="Z465" s="8" t="str">
        <f>_xlfn.XLOOKUP(total_table[[#This Row],[Store_ID]],Store_table[Store_ID],Store_table[Store_Type],FALSE)</f>
        <v>Outlet</v>
      </c>
    </row>
    <row r="466" spans="1:26" x14ac:dyDescent="0.35">
      <c r="A466" s="2" t="s">
        <v>2268</v>
      </c>
      <c r="B466" s="14">
        <v>45938</v>
      </c>
      <c r="C466" s="2" t="s">
        <v>934</v>
      </c>
      <c r="D466" s="2" t="s">
        <v>1598</v>
      </c>
      <c r="E466" s="2" t="s">
        <v>1777</v>
      </c>
      <c r="F466" s="11">
        <v>1</v>
      </c>
      <c r="G466" s="8">
        <v>850.83</v>
      </c>
      <c r="H466" s="8">
        <v>0.28000000000000003</v>
      </c>
      <c r="I466" s="2" t="s">
        <v>1804</v>
      </c>
      <c r="J466" s="8">
        <v>850.55000000000007</v>
      </c>
      <c r="K466" s="8" t="str">
        <f>_xlfn.XLOOKUP(total_table[[#This Row],[Customer_ID]],Customer_table[Customer_ID],Customer_table[Name],FALSE)</f>
        <v>Matthew Avery</v>
      </c>
      <c r="L466" s="11">
        <f>_xlfn.XLOOKUP(total_table[[#This Row],[Customer_ID]],Customer_table[Customer_ID],Customer_table[Age],FALSE)</f>
        <v>29</v>
      </c>
      <c r="M466" s="8" t="str">
        <f>_xlfn.XLOOKUP(total_table[[#This Row],[Customer_ID]],Customer_table[Customer_ID],Customer_table[Gender],FALSE)</f>
        <v>Male</v>
      </c>
      <c r="N466" s="8" t="str">
        <f>_xlfn.XLOOKUP(total_table[[#This Row],[Customer_ID]],Customer_table[Customer_ID],Customer_table[City],FALSE)</f>
        <v>Lake Melissashire</v>
      </c>
      <c r="O466" s="8" t="str">
        <f>_xlfn.XLOOKUP(total_table[[#This Row],[Customer_ID]],Customer_table[Customer_ID],Customer_table[State],FALSE)</f>
        <v>Oregon</v>
      </c>
      <c r="P466" s="8" t="str">
        <f>_xlfn.XLOOKUP(total_table[[#This Row],[Customer_ID]],Customer_table[Customer_ID],Customer_table[Country],FALSE)</f>
        <v>USA</v>
      </c>
      <c r="Q466" s="8" t="str">
        <f>_xlfn.XLOOKUP(total_table[[#This Row],[Product_ID]],Product_table[Product_ID],Product_table[Product_Name],FALSE)</f>
        <v>Women's Summer Dress</v>
      </c>
      <c r="R466" s="8" t="str">
        <f>_xlfn.XLOOKUP(total_table[[#This Row],[Product_ID]],Product_table[Product_ID],Product_table[Category],FALSE)</f>
        <v>Clothing</v>
      </c>
      <c r="S466" s="8" t="str">
        <f>_xlfn.XLOOKUP(total_table[[#This Row],[Product_ID]],Product_table[Product_ID],Product_table[Sub_Category],FALSE)</f>
        <v>Tops</v>
      </c>
      <c r="T466" s="8" t="str">
        <f>_xlfn.XLOOKUP(total_table[[#This Row],[Product_ID]],Product_table[Product_ID],Product_table[Brand],FALSE)</f>
        <v>Smith-Mills</v>
      </c>
      <c r="U466" s="8">
        <f>_xlfn.XLOOKUP(total_table[[#This Row],[Product_ID]],Product_table[Product_ID],Product_table[Cost],FALSE)</f>
        <v>223.43</v>
      </c>
      <c r="V466" s="11">
        <f>_xlfn.XLOOKUP(total_table[[#This Row],[Product_ID]],Product_table[Product_ID],Product_table[Stock],FALSE)</f>
        <v>154</v>
      </c>
      <c r="W466" s="8" t="str">
        <f>_xlfn.XLOOKUP(total_table[[#This Row],[Store_ID]],Store_table[Store_ID],Store_table[Store_Name],FALSE)</f>
        <v>Mcdonald Inc</v>
      </c>
      <c r="X466" s="8" t="str">
        <f>_xlfn.XLOOKUP(total_table[[#This Row],[Store_ID]],Store_table[Store_ID],Store_table[Region],FALSE)</f>
        <v>South</v>
      </c>
      <c r="Y466" s="8" t="str">
        <f>_xlfn.XLOOKUP(total_table[[#This Row],[Store_ID]],Store_table[Store_ID],Store_table[City],FALSE)</f>
        <v>Christopherland</v>
      </c>
      <c r="Z466" s="8" t="str">
        <f>_xlfn.XLOOKUP(total_table[[#This Row],[Store_ID]],Store_table[Store_ID],Store_table[Store_Type],FALSE)</f>
        <v>Outlet</v>
      </c>
    </row>
    <row r="467" spans="1:26" x14ac:dyDescent="0.35">
      <c r="A467" s="2" t="s">
        <v>2269</v>
      </c>
      <c r="B467" s="14">
        <v>45711</v>
      </c>
      <c r="C467" s="2" t="s">
        <v>1241</v>
      </c>
      <c r="D467" s="2" t="s">
        <v>1618</v>
      </c>
      <c r="E467" s="2" t="s">
        <v>1764</v>
      </c>
      <c r="F467" s="11">
        <v>1</v>
      </c>
      <c r="G467" s="8">
        <v>83.83</v>
      </c>
      <c r="H467" s="8">
        <v>0.05</v>
      </c>
      <c r="I467" s="2" t="s">
        <v>1802</v>
      </c>
      <c r="J467" s="8">
        <v>83.78</v>
      </c>
      <c r="K467" s="8" t="str">
        <f>_xlfn.XLOOKUP(total_table[[#This Row],[Customer_ID]],Customer_table[Customer_ID],Customer_table[Name],FALSE)</f>
        <v>Eric Wolfe</v>
      </c>
      <c r="L467" s="11">
        <f>_xlfn.XLOOKUP(total_table[[#This Row],[Customer_ID]],Customer_table[Customer_ID],Customer_table[Age],FALSE)</f>
        <v>18</v>
      </c>
      <c r="M467" s="8" t="str">
        <f>_xlfn.XLOOKUP(total_table[[#This Row],[Customer_ID]],Customer_table[Customer_ID],Customer_table[Gender],FALSE)</f>
        <v>Female</v>
      </c>
      <c r="N467" s="8" t="str">
        <f>_xlfn.XLOOKUP(total_table[[#This Row],[Customer_ID]],Customer_table[Customer_ID],Customer_table[City],FALSE)</f>
        <v>Garciaview</v>
      </c>
      <c r="O467" s="8" t="str">
        <f>_xlfn.XLOOKUP(total_table[[#This Row],[Customer_ID]],Customer_table[Customer_ID],Customer_table[State],FALSE)</f>
        <v>Louisiana</v>
      </c>
      <c r="P467" s="8" t="str">
        <f>_xlfn.XLOOKUP(total_table[[#This Row],[Customer_ID]],Customer_table[Customer_ID],Customer_table[Country],FALSE)</f>
        <v>USA</v>
      </c>
      <c r="Q467" s="8" t="str">
        <f>_xlfn.XLOOKUP(total_table[[#This Row],[Product_ID]],Product_table[Product_ID],Product_table[Product_Name],FALSE)</f>
        <v>Men's Winter Jacket</v>
      </c>
      <c r="R467" s="8" t="str">
        <f>_xlfn.XLOOKUP(total_table[[#This Row],[Product_ID]],Product_table[Product_ID],Product_table[Category],FALSE)</f>
        <v>Clothing</v>
      </c>
      <c r="S467" s="8" t="str">
        <f>_xlfn.XLOOKUP(total_table[[#This Row],[Product_ID]],Product_table[Product_ID],Product_table[Sub_Category],FALSE)</f>
        <v>Outerwear</v>
      </c>
      <c r="T467" s="8" t="str">
        <f>_xlfn.XLOOKUP(total_table[[#This Row],[Product_ID]],Product_table[Product_ID],Product_table[Brand],FALSE)</f>
        <v>Kelly, Smith and Perez</v>
      </c>
      <c r="U467" s="8">
        <f>_xlfn.XLOOKUP(total_table[[#This Row],[Product_ID]],Product_table[Product_ID],Product_table[Cost],FALSE)</f>
        <v>167.34</v>
      </c>
      <c r="V467" s="11">
        <f>_xlfn.XLOOKUP(total_table[[#This Row],[Product_ID]],Product_table[Product_ID],Product_table[Stock],FALSE)</f>
        <v>296</v>
      </c>
      <c r="W467" s="8" t="str">
        <f>_xlfn.XLOOKUP(total_table[[#This Row],[Store_ID]],Store_table[Store_ID],Store_table[Store_Name],FALSE)</f>
        <v>Moore, Padilla and Butler</v>
      </c>
      <c r="X467" s="8" t="str">
        <f>_xlfn.XLOOKUP(total_table[[#This Row],[Store_ID]],Store_table[Store_ID],Store_table[Region],FALSE)</f>
        <v>South</v>
      </c>
      <c r="Y467" s="8" t="str">
        <f>_xlfn.XLOOKUP(total_table[[#This Row],[Store_ID]],Store_table[Store_ID],Store_table[City],FALSE)</f>
        <v>East Johnstad</v>
      </c>
      <c r="Z467" s="8" t="str">
        <f>_xlfn.XLOOKUP(total_table[[#This Row],[Store_ID]],Store_table[Store_ID],Store_table[Store_Type],FALSE)</f>
        <v>Flagship</v>
      </c>
    </row>
    <row r="468" spans="1:26" x14ac:dyDescent="0.35">
      <c r="A468" s="2" t="s">
        <v>2270</v>
      </c>
      <c r="B468" s="14">
        <v>45713</v>
      </c>
      <c r="C468" s="2" t="s">
        <v>31</v>
      </c>
      <c r="D468" s="2" t="s">
        <v>1702</v>
      </c>
      <c r="E468" s="2" t="s">
        <v>1782</v>
      </c>
      <c r="F468" s="11">
        <v>3</v>
      </c>
      <c r="G468" s="8">
        <v>649.95000000000005</v>
      </c>
      <c r="H468" s="8">
        <v>0.28000000000000003</v>
      </c>
      <c r="I468" s="2" t="s">
        <v>1807</v>
      </c>
      <c r="J468" s="8">
        <v>1949.5700000000002</v>
      </c>
      <c r="K468" s="8" t="str">
        <f>_xlfn.XLOOKUP(total_table[[#This Row],[Customer_ID]],Customer_table[Customer_ID],Customer_table[Name],FALSE)</f>
        <v>Amber Jackson</v>
      </c>
      <c r="L468" s="11">
        <f>_xlfn.XLOOKUP(total_table[[#This Row],[Customer_ID]],Customer_table[Customer_ID],Customer_table[Age],FALSE)</f>
        <v>29</v>
      </c>
      <c r="M468" s="8" t="str">
        <f>_xlfn.XLOOKUP(total_table[[#This Row],[Customer_ID]],Customer_table[Customer_ID],Customer_table[Gender],FALSE)</f>
        <v>Female</v>
      </c>
      <c r="N468" s="8" t="str">
        <f>_xlfn.XLOOKUP(total_table[[#This Row],[Customer_ID]],Customer_table[Customer_ID],Customer_table[City],FALSE)</f>
        <v>Deborahborough</v>
      </c>
      <c r="O468" s="8" t="str">
        <f>_xlfn.XLOOKUP(total_table[[#This Row],[Customer_ID]],Customer_table[Customer_ID],Customer_table[State],FALSE)</f>
        <v>South Dakota</v>
      </c>
      <c r="P468" s="8" t="str">
        <f>_xlfn.XLOOKUP(total_table[[#This Row],[Customer_ID]],Customer_table[Customer_ID],Customer_table[Country],FALSE)</f>
        <v>USA</v>
      </c>
      <c r="Q468" s="8" t="str">
        <f>_xlfn.XLOOKUP(total_table[[#This Row],[Product_ID]],Product_table[Product_ID],Product_table[Product_Name],FALSE)</f>
        <v>Sports Wrist Sweatbands</v>
      </c>
      <c r="R468" s="8" t="str">
        <f>_xlfn.XLOOKUP(total_table[[#This Row],[Product_ID]],Product_table[Product_ID],Product_table[Category],FALSE)</f>
        <v>Sports</v>
      </c>
      <c r="S468" s="8" t="str">
        <f>_xlfn.XLOOKUP(total_table[[#This Row],[Product_ID]],Product_table[Product_ID],Product_table[Sub_Category],FALSE)</f>
        <v>Accessories</v>
      </c>
      <c r="T468" s="8" t="str">
        <f>_xlfn.XLOOKUP(total_table[[#This Row],[Product_ID]],Product_table[Product_ID],Product_table[Brand],FALSE)</f>
        <v>Olsen-Daniels</v>
      </c>
      <c r="U468" s="8">
        <f>_xlfn.XLOOKUP(total_table[[#This Row],[Product_ID]],Product_table[Product_ID],Product_table[Cost],FALSE)</f>
        <v>131.24</v>
      </c>
      <c r="V468" s="11">
        <f>_xlfn.XLOOKUP(total_table[[#This Row],[Product_ID]],Product_table[Product_ID],Product_table[Stock],FALSE)</f>
        <v>232</v>
      </c>
      <c r="W468" s="8" t="str">
        <f>_xlfn.XLOOKUP(total_table[[#This Row],[Store_ID]],Store_table[Store_ID],Store_table[Store_Name],FALSE)</f>
        <v>Frederick-Wright</v>
      </c>
      <c r="X468" s="8" t="str">
        <f>_xlfn.XLOOKUP(total_table[[#This Row],[Store_ID]],Store_table[Store_ID],Store_table[Region],FALSE)</f>
        <v>West</v>
      </c>
      <c r="Y468" s="8" t="str">
        <f>_xlfn.XLOOKUP(total_table[[#This Row],[Store_ID]],Store_table[Store_ID],Store_table[City],FALSE)</f>
        <v>New Jimmymouth</v>
      </c>
      <c r="Z468" s="8" t="str">
        <f>_xlfn.XLOOKUP(total_table[[#This Row],[Store_ID]],Store_table[Store_ID],Store_table[Store_Type],FALSE)</f>
        <v>Flagship</v>
      </c>
    </row>
    <row r="469" spans="1:26" x14ac:dyDescent="0.35">
      <c r="A469" s="2" t="s">
        <v>2271</v>
      </c>
      <c r="B469" s="14">
        <v>45565</v>
      </c>
      <c r="C469" s="2" t="s">
        <v>1127</v>
      </c>
      <c r="D469" s="2" t="s">
        <v>1672</v>
      </c>
      <c r="E469" s="2" t="s">
        <v>1754</v>
      </c>
      <c r="F469" s="11">
        <v>4</v>
      </c>
      <c r="G469" s="8">
        <v>934.96</v>
      </c>
      <c r="H469" s="8">
        <v>0.18</v>
      </c>
      <c r="I469" s="2" t="s">
        <v>1804</v>
      </c>
      <c r="J469" s="8">
        <v>3739.6600000000003</v>
      </c>
      <c r="K469" s="8" t="str">
        <f>_xlfn.XLOOKUP(total_table[[#This Row],[Customer_ID]],Customer_table[Customer_ID],Customer_table[Name],FALSE)</f>
        <v>Mallory Allen</v>
      </c>
      <c r="L469" s="11">
        <f>_xlfn.XLOOKUP(total_table[[#This Row],[Customer_ID]],Customer_table[Customer_ID],Customer_table[Age],FALSE)</f>
        <v>40</v>
      </c>
      <c r="M469" s="8" t="str">
        <f>_xlfn.XLOOKUP(total_table[[#This Row],[Customer_ID]],Customer_table[Customer_ID],Customer_table[Gender],FALSE)</f>
        <v>Female</v>
      </c>
      <c r="N469" s="8" t="str">
        <f>_xlfn.XLOOKUP(total_table[[#This Row],[Customer_ID]],Customer_table[Customer_ID],Customer_table[City],FALSE)</f>
        <v>North Theresa</v>
      </c>
      <c r="O469" s="8" t="str">
        <f>_xlfn.XLOOKUP(total_table[[#This Row],[Customer_ID]],Customer_table[Customer_ID],Customer_table[State],FALSE)</f>
        <v>Alabama</v>
      </c>
      <c r="P469" s="8" t="str">
        <f>_xlfn.XLOOKUP(total_table[[#This Row],[Customer_ID]],Customer_table[Customer_ID],Customer_table[Country],FALSE)</f>
        <v>USA</v>
      </c>
      <c r="Q469" s="8" t="str">
        <f>_xlfn.XLOOKUP(total_table[[#This Row],[Product_ID]],Product_table[Product_ID],Product_table[Product_Name],FALSE)</f>
        <v>Shin Guards – Adult</v>
      </c>
      <c r="R469" s="8" t="str">
        <f>_xlfn.XLOOKUP(total_table[[#This Row],[Product_ID]],Product_table[Product_ID],Product_table[Category],FALSE)</f>
        <v>Sports</v>
      </c>
      <c r="S469" s="8" t="str">
        <f>_xlfn.XLOOKUP(total_table[[#This Row],[Product_ID]],Product_table[Product_ID],Product_table[Sub_Category],FALSE)</f>
        <v>Team Sports</v>
      </c>
      <c r="T469" s="8" t="str">
        <f>_xlfn.XLOOKUP(total_table[[#This Row],[Product_ID]],Product_table[Product_ID],Product_table[Brand],FALSE)</f>
        <v>French Ltd</v>
      </c>
      <c r="U469" s="8">
        <f>_xlfn.XLOOKUP(total_table[[#This Row],[Product_ID]],Product_table[Product_ID],Product_table[Cost],FALSE)</f>
        <v>107.06</v>
      </c>
      <c r="V469" s="11">
        <f>_xlfn.XLOOKUP(total_table[[#This Row],[Product_ID]],Product_table[Product_ID],Product_table[Stock],FALSE)</f>
        <v>359</v>
      </c>
      <c r="W469" s="8" t="str">
        <f>_xlfn.XLOOKUP(total_table[[#This Row],[Store_ID]],Store_table[Store_ID],Store_table[Store_Name],FALSE)</f>
        <v>Benson-Elliott</v>
      </c>
      <c r="X469" s="8" t="str">
        <f>_xlfn.XLOOKUP(total_table[[#This Row],[Store_ID]],Store_table[Store_ID],Store_table[Region],FALSE)</f>
        <v>East</v>
      </c>
      <c r="Y469" s="8" t="str">
        <f>_xlfn.XLOOKUP(total_table[[#This Row],[Store_ID]],Store_table[Store_ID],Store_table[City],FALSE)</f>
        <v>Port Josephberg</v>
      </c>
      <c r="Z469" s="8" t="str">
        <f>_xlfn.XLOOKUP(total_table[[#This Row],[Store_ID]],Store_table[Store_ID],Store_table[Store_Type],FALSE)</f>
        <v>Online</v>
      </c>
    </row>
    <row r="470" spans="1:26" x14ac:dyDescent="0.35">
      <c r="A470" s="2" t="s">
        <v>2272</v>
      </c>
      <c r="B470" s="14">
        <v>45279</v>
      </c>
      <c r="C470" s="2" t="s">
        <v>661</v>
      </c>
      <c r="D470" s="2" t="s">
        <v>1560</v>
      </c>
      <c r="E470" s="2" t="s">
        <v>1777</v>
      </c>
      <c r="F470" s="11">
        <v>1</v>
      </c>
      <c r="G470" s="8">
        <v>880.89</v>
      </c>
      <c r="H470" s="8">
        <v>0.13</v>
      </c>
      <c r="I470" s="2" t="s">
        <v>1807</v>
      </c>
      <c r="J470" s="8">
        <v>880.76</v>
      </c>
      <c r="K470" s="8" t="str">
        <f>_xlfn.XLOOKUP(total_table[[#This Row],[Customer_ID]],Customer_table[Customer_ID],Customer_table[Name],FALSE)</f>
        <v>Ronald Jones</v>
      </c>
      <c r="L470" s="11">
        <f>_xlfn.XLOOKUP(total_table[[#This Row],[Customer_ID]],Customer_table[Customer_ID],Customer_table[Age],FALSE)</f>
        <v>26</v>
      </c>
      <c r="M470" s="8" t="str">
        <f>_xlfn.XLOOKUP(total_table[[#This Row],[Customer_ID]],Customer_table[Customer_ID],Customer_table[Gender],FALSE)</f>
        <v>Female</v>
      </c>
      <c r="N470" s="8" t="str">
        <f>_xlfn.XLOOKUP(total_table[[#This Row],[Customer_ID]],Customer_table[Customer_ID],Customer_table[City],FALSE)</f>
        <v>Brownshire</v>
      </c>
      <c r="O470" s="8" t="str">
        <f>_xlfn.XLOOKUP(total_table[[#This Row],[Customer_ID]],Customer_table[Customer_ID],Customer_table[State],FALSE)</f>
        <v>Tennessee</v>
      </c>
      <c r="P470" s="8" t="str">
        <f>_xlfn.XLOOKUP(total_table[[#This Row],[Customer_ID]],Customer_table[Customer_ID],Customer_table[Country],FALSE)</f>
        <v>USA</v>
      </c>
      <c r="Q470" s="8" t="str">
        <f>_xlfn.XLOOKUP(total_table[[#This Row],[Product_ID]],Product_table[Product_ID],Product_table[Product_Name],FALSE)</f>
        <v>Soccer Training Cone Set</v>
      </c>
      <c r="R470" s="8" t="str">
        <f>_xlfn.XLOOKUP(total_table[[#This Row],[Product_ID]],Product_table[Product_ID],Product_table[Category],FALSE)</f>
        <v>Sports</v>
      </c>
      <c r="S470" s="8" t="str">
        <f>_xlfn.XLOOKUP(total_table[[#This Row],[Product_ID]],Product_table[Product_ID],Product_table[Sub_Category],FALSE)</f>
        <v>Accessories</v>
      </c>
      <c r="T470" s="8" t="str">
        <f>_xlfn.XLOOKUP(total_table[[#This Row],[Product_ID]],Product_table[Product_ID],Product_table[Brand],FALSE)</f>
        <v>Ford, Murphy and Wilson</v>
      </c>
      <c r="U470" s="8">
        <f>_xlfn.XLOOKUP(total_table[[#This Row],[Product_ID]],Product_table[Product_ID],Product_table[Cost],FALSE)</f>
        <v>144.53</v>
      </c>
      <c r="V470" s="11">
        <f>_xlfn.XLOOKUP(total_table[[#This Row],[Product_ID]],Product_table[Product_ID],Product_table[Stock],FALSE)</f>
        <v>367</v>
      </c>
      <c r="W470" s="8" t="str">
        <f>_xlfn.XLOOKUP(total_table[[#This Row],[Store_ID]],Store_table[Store_ID],Store_table[Store_Name],FALSE)</f>
        <v>Mcdonald Inc</v>
      </c>
      <c r="X470" s="8" t="str">
        <f>_xlfn.XLOOKUP(total_table[[#This Row],[Store_ID]],Store_table[Store_ID],Store_table[Region],FALSE)</f>
        <v>South</v>
      </c>
      <c r="Y470" s="8" t="str">
        <f>_xlfn.XLOOKUP(total_table[[#This Row],[Store_ID]],Store_table[Store_ID],Store_table[City],FALSE)</f>
        <v>Christopherland</v>
      </c>
      <c r="Z470" s="8" t="str">
        <f>_xlfn.XLOOKUP(total_table[[#This Row],[Store_ID]],Store_table[Store_ID],Store_table[Store_Type],FALSE)</f>
        <v>Outlet</v>
      </c>
    </row>
    <row r="471" spans="1:26" x14ac:dyDescent="0.35">
      <c r="A471" s="2" t="s">
        <v>2273</v>
      </c>
      <c r="B471" s="14">
        <v>45614</v>
      </c>
      <c r="C471" s="2" t="s">
        <v>1448</v>
      </c>
      <c r="D471" s="2" t="s">
        <v>1722</v>
      </c>
      <c r="E471" s="2" t="s">
        <v>1760</v>
      </c>
      <c r="F471" s="11">
        <v>4</v>
      </c>
      <c r="G471" s="8">
        <v>610.6</v>
      </c>
      <c r="H471" s="8">
        <v>0.1</v>
      </c>
      <c r="I471" s="2" t="s">
        <v>1804</v>
      </c>
      <c r="J471" s="8">
        <v>2442.3000000000002</v>
      </c>
      <c r="K471" s="8" t="str">
        <f>_xlfn.XLOOKUP(total_table[[#This Row],[Customer_ID]],Customer_table[Customer_ID],Customer_table[Name],FALSE)</f>
        <v>Andrea Harris</v>
      </c>
      <c r="L471" s="11">
        <f>_xlfn.XLOOKUP(total_table[[#This Row],[Customer_ID]],Customer_table[Customer_ID],Customer_table[Age],FALSE)</f>
        <v>41</v>
      </c>
      <c r="M471" s="8" t="str">
        <f>_xlfn.XLOOKUP(total_table[[#This Row],[Customer_ID]],Customer_table[Customer_ID],Customer_table[Gender],FALSE)</f>
        <v>Female</v>
      </c>
      <c r="N471" s="8" t="str">
        <f>_xlfn.XLOOKUP(total_table[[#This Row],[Customer_ID]],Customer_table[Customer_ID],Customer_table[City],FALSE)</f>
        <v>West Kelseyberg</v>
      </c>
      <c r="O471" s="8" t="str">
        <f>_xlfn.XLOOKUP(total_table[[#This Row],[Customer_ID]],Customer_table[Customer_ID],Customer_table[State],FALSE)</f>
        <v>Kansas</v>
      </c>
      <c r="P471" s="8" t="str">
        <f>_xlfn.XLOOKUP(total_table[[#This Row],[Customer_ID]],Customer_table[Customer_ID],Customer_table[Country],FALSE)</f>
        <v>USA</v>
      </c>
      <c r="Q471" s="8" t="str">
        <f>_xlfn.XLOOKUP(total_table[[#This Row],[Product_ID]],Product_table[Product_ID],Product_table[Product_Name],FALSE)</f>
        <v>Portable Bluetooth Speaker</v>
      </c>
      <c r="R471" s="8" t="str">
        <f>_xlfn.XLOOKUP(total_table[[#This Row],[Product_ID]],Product_table[Product_ID],Product_table[Category],FALSE)</f>
        <v>Electronics</v>
      </c>
      <c r="S471" s="8" t="str">
        <f>_xlfn.XLOOKUP(total_table[[#This Row],[Product_ID]],Product_table[Product_ID],Product_table[Sub_Category],FALSE)</f>
        <v>Audio</v>
      </c>
      <c r="T471" s="8" t="str">
        <f>_xlfn.XLOOKUP(total_table[[#This Row],[Product_ID]],Product_table[Product_ID],Product_table[Brand],FALSE)</f>
        <v>Flores-King</v>
      </c>
      <c r="U471" s="8">
        <f>_xlfn.XLOOKUP(total_table[[#This Row],[Product_ID]],Product_table[Product_ID],Product_table[Cost],FALSE)</f>
        <v>431.67</v>
      </c>
      <c r="V471" s="11">
        <f>_xlfn.XLOOKUP(total_table[[#This Row],[Product_ID]],Product_table[Product_ID],Product_table[Stock],FALSE)</f>
        <v>73</v>
      </c>
      <c r="W471" s="8" t="str">
        <f>_xlfn.XLOOKUP(total_table[[#This Row],[Store_ID]],Store_table[Store_ID],Store_table[Store_Name],FALSE)</f>
        <v>Bean, Jones and Park</v>
      </c>
      <c r="X471" s="8" t="str">
        <f>_xlfn.XLOOKUP(total_table[[#This Row],[Store_ID]],Store_table[Store_ID],Store_table[Region],FALSE)</f>
        <v>West</v>
      </c>
      <c r="Y471" s="8" t="str">
        <f>_xlfn.XLOOKUP(total_table[[#This Row],[Store_ID]],Store_table[Store_ID],Store_table[City],FALSE)</f>
        <v>Thompsonborough</v>
      </c>
      <c r="Z471" s="8" t="str">
        <f>_xlfn.XLOOKUP(total_table[[#This Row],[Store_ID]],Store_table[Store_ID],Store_table[Store_Type],FALSE)</f>
        <v>Online</v>
      </c>
    </row>
    <row r="472" spans="1:26" x14ac:dyDescent="0.35">
      <c r="A472" s="2" t="s">
        <v>2274</v>
      </c>
      <c r="B472" s="14">
        <v>45912</v>
      </c>
      <c r="C472" s="2" t="s">
        <v>267</v>
      </c>
      <c r="D472" s="2" t="s">
        <v>1582</v>
      </c>
      <c r="E472" s="2" t="s">
        <v>1788</v>
      </c>
      <c r="F472" s="11">
        <v>1</v>
      </c>
      <c r="G472" s="8">
        <v>514.19000000000005</v>
      </c>
      <c r="H472" s="8">
        <v>0.2</v>
      </c>
      <c r="I472" s="2" t="s">
        <v>1802</v>
      </c>
      <c r="J472" s="8">
        <v>513.99</v>
      </c>
      <c r="K472" s="8" t="str">
        <f>_xlfn.XLOOKUP(total_table[[#This Row],[Customer_ID]],Customer_table[Customer_ID],Customer_table[Name],FALSE)</f>
        <v>Rhonda Morales</v>
      </c>
      <c r="L472" s="11">
        <f>_xlfn.XLOOKUP(total_table[[#This Row],[Customer_ID]],Customer_table[Customer_ID],Customer_table[Age],FALSE)</f>
        <v>61</v>
      </c>
      <c r="M472" s="8" t="str">
        <f>_xlfn.XLOOKUP(total_table[[#This Row],[Customer_ID]],Customer_table[Customer_ID],Customer_table[Gender],FALSE)</f>
        <v>Female</v>
      </c>
      <c r="N472" s="8" t="str">
        <f>_xlfn.XLOOKUP(total_table[[#This Row],[Customer_ID]],Customer_table[Customer_ID],Customer_table[City],FALSE)</f>
        <v>Lake Barryfurt</v>
      </c>
      <c r="O472" s="8" t="str">
        <f>_xlfn.XLOOKUP(total_table[[#This Row],[Customer_ID]],Customer_table[Customer_ID],Customer_table[State],FALSE)</f>
        <v>California</v>
      </c>
      <c r="P472" s="8" t="str">
        <f>_xlfn.XLOOKUP(total_table[[#This Row],[Customer_ID]],Customer_table[Customer_ID],Customer_table[Country],FALSE)</f>
        <v>USA</v>
      </c>
      <c r="Q472" s="8" t="str">
        <f>_xlfn.XLOOKUP(total_table[[#This Row],[Product_ID]],Product_table[Product_ID],Product_table[Product_Name],FALSE)</f>
        <v>Sports Stopwatch Timer</v>
      </c>
      <c r="R472" s="8" t="str">
        <f>_xlfn.XLOOKUP(total_table[[#This Row],[Product_ID]],Product_table[Product_ID],Product_table[Category],FALSE)</f>
        <v>Sports</v>
      </c>
      <c r="S472" s="8" t="str">
        <f>_xlfn.XLOOKUP(total_table[[#This Row],[Product_ID]],Product_table[Product_ID],Product_table[Sub_Category],FALSE)</f>
        <v>Accessories</v>
      </c>
      <c r="T472" s="8" t="str">
        <f>_xlfn.XLOOKUP(total_table[[#This Row],[Product_ID]],Product_table[Product_ID],Product_table[Brand],FALSE)</f>
        <v>Burns-Hansen</v>
      </c>
      <c r="U472" s="8">
        <f>_xlfn.XLOOKUP(total_table[[#This Row],[Product_ID]],Product_table[Product_ID],Product_table[Cost],FALSE)</f>
        <v>38.76</v>
      </c>
      <c r="V472" s="11">
        <f>_xlfn.XLOOKUP(total_table[[#This Row],[Product_ID]],Product_table[Product_ID],Product_table[Stock],FALSE)</f>
        <v>137</v>
      </c>
      <c r="W472" s="8" t="str">
        <f>_xlfn.XLOOKUP(total_table[[#This Row],[Store_ID]],Store_table[Store_ID],Store_table[Store_Name],FALSE)</f>
        <v>Guerrero-Schmitt</v>
      </c>
      <c r="X472" s="8" t="str">
        <f>_xlfn.XLOOKUP(total_table[[#This Row],[Store_ID]],Store_table[Store_ID],Store_table[Region],FALSE)</f>
        <v>East</v>
      </c>
      <c r="Y472" s="8" t="str">
        <f>_xlfn.XLOOKUP(total_table[[#This Row],[Store_ID]],Store_table[Store_ID],Store_table[City],FALSE)</f>
        <v>East Stevechester</v>
      </c>
      <c r="Z472" s="8" t="str">
        <f>_xlfn.XLOOKUP(total_table[[#This Row],[Store_ID]],Store_table[Store_ID],Store_table[Store_Type],FALSE)</f>
        <v>Flagship</v>
      </c>
    </row>
    <row r="473" spans="1:26" x14ac:dyDescent="0.35">
      <c r="A473" s="2" t="s">
        <v>2275</v>
      </c>
      <c r="B473" s="14">
        <v>45688</v>
      </c>
      <c r="C473" s="2" t="s">
        <v>1224</v>
      </c>
      <c r="D473" s="2" t="s">
        <v>1600</v>
      </c>
      <c r="E473" s="2" t="s">
        <v>1775</v>
      </c>
      <c r="F473" s="11">
        <v>1</v>
      </c>
      <c r="G473" s="8">
        <v>546.20000000000005</v>
      </c>
      <c r="H473" s="8">
        <v>0.22</v>
      </c>
      <c r="I473" s="2" t="s">
        <v>1804</v>
      </c>
      <c r="J473" s="8">
        <v>545.98</v>
      </c>
      <c r="K473" s="8" t="str">
        <f>_xlfn.XLOOKUP(total_table[[#This Row],[Customer_ID]],Customer_table[Customer_ID],Customer_table[Name],FALSE)</f>
        <v>John Donaldson</v>
      </c>
      <c r="L473" s="11">
        <f>_xlfn.XLOOKUP(total_table[[#This Row],[Customer_ID]],Customer_table[Customer_ID],Customer_table[Age],FALSE)</f>
        <v>27</v>
      </c>
      <c r="M473" s="8" t="str">
        <f>_xlfn.XLOOKUP(total_table[[#This Row],[Customer_ID]],Customer_table[Customer_ID],Customer_table[Gender],FALSE)</f>
        <v>Male</v>
      </c>
      <c r="N473" s="8" t="str">
        <f>_xlfn.XLOOKUP(total_table[[#This Row],[Customer_ID]],Customer_table[Customer_ID],Customer_table[City],FALSE)</f>
        <v>New Edward</v>
      </c>
      <c r="O473" s="8" t="str">
        <f>_xlfn.XLOOKUP(total_table[[#This Row],[Customer_ID]],Customer_table[Customer_ID],Customer_table[State],FALSE)</f>
        <v>Maine</v>
      </c>
      <c r="P473" s="8" t="str">
        <f>_xlfn.XLOOKUP(total_table[[#This Row],[Customer_ID]],Customer_table[Customer_ID],Customer_table[Country],FALSE)</f>
        <v>USA</v>
      </c>
      <c r="Q473" s="8" t="str">
        <f>_xlfn.XLOOKUP(total_table[[#This Row],[Product_ID]],Product_table[Product_ID],Product_table[Product_Name],FALSE)</f>
        <v>Men's Casual Sneakers</v>
      </c>
      <c r="R473" s="8" t="str">
        <f>_xlfn.XLOOKUP(total_table[[#This Row],[Product_ID]],Product_table[Product_ID],Product_table[Category],FALSE)</f>
        <v>Clothing</v>
      </c>
      <c r="S473" s="8" t="str">
        <f>_xlfn.XLOOKUP(total_table[[#This Row],[Product_ID]],Product_table[Product_ID],Product_table[Sub_Category],FALSE)</f>
        <v>Footwear</v>
      </c>
      <c r="T473" s="8" t="str">
        <f>_xlfn.XLOOKUP(total_table[[#This Row],[Product_ID]],Product_table[Product_ID],Product_table[Brand],FALSE)</f>
        <v>Hogan-Lee</v>
      </c>
      <c r="U473" s="8">
        <f>_xlfn.XLOOKUP(total_table[[#This Row],[Product_ID]],Product_table[Product_ID],Product_table[Cost],FALSE)</f>
        <v>353.47</v>
      </c>
      <c r="V473" s="11">
        <f>_xlfn.XLOOKUP(total_table[[#This Row],[Product_ID]],Product_table[Product_ID],Product_table[Stock],FALSE)</f>
        <v>214</v>
      </c>
      <c r="W473" s="8" t="str">
        <f>_xlfn.XLOOKUP(total_table[[#This Row],[Store_ID]],Store_table[Store_ID],Store_table[Store_Name],FALSE)</f>
        <v>Gardner, Humphrey and Contreras</v>
      </c>
      <c r="X473" s="8" t="str">
        <f>_xlfn.XLOOKUP(total_table[[#This Row],[Store_ID]],Store_table[Store_ID],Store_table[Region],FALSE)</f>
        <v>East</v>
      </c>
      <c r="Y473" s="8" t="str">
        <f>_xlfn.XLOOKUP(total_table[[#This Row],[Store_ID]],Store_table[Store_ID],Store_table[City],FALSE)</f>
        <v>Johnsonville</v>
      </c>
      <c r="Z473" s="8" t="str">
        <f>_xlfn.XLOOKUP(total_table[[#This Row],[Store_ID]],Store_table[Store_ID],Store_table[Store_Type],FALSE)</f>
        <v>Flagship</v>
      </c>
    </row>
    <row r="474" spans="1:26" x14ac:dyDescent="0.35">
      <c r="A474" s="2" t="s">
        <v>2276</v>
      </c>
      <c r="B474" s="14">
        <v>45591</v>
      </c>
      <c r="C474" s="2" t="s">
        <v>635</v>
      </c>
      <c r="D474" s="2" t="s">
        <v>1600</v>
      </c>
      <c r="E474" s="2" t="s">
        <v>1730</v>
      </c>
      <c r="F474" s="11">
        <v>3</v>
      </c>
      <c r="G474" s="8">
        <v>416.01</v>
      </c>
      <c r="H474" s="8">
        <v>0.02</v>
      </c>
      <c r="I474" s="2" t="s">
        <v>1802</v>
      </c>
      <c r="J474" s="8">
        <v>1248.01</v>
      </c>
      <c r="K474" s="8" t="str">
        <f>_xlfn.XLOOKUP(total_table[[#This Row],[Customer_ID]],Customer_table[Customer_ID],Customer_table[Name],FALSE)</f>
        <v>Andrea Jacobs</v>
      </c>
      <c r="L474" s="11">
        <f>_xlfn.XLOOKUP(total_table[[#This Row],[Customer_ID]],Customer_table[Customer_ID],Customer_table[Age],FALSE)</f>
        <v>45</v>
      </c>
      <c r="M474" s="8" t="str">
        <f>_xlfn.XLOOKUP(total_table[[#This Row],[Customer_ID]],Customer_table[Customer_ID],Customer_table[Gender],FALSE)</f>
        <v>Female</v>
      </c>
      <c r="N474" s="8" t="str">
        <f>_xlfn.XLOOKUP(total_table[[#This Row],[Customer_ID]],Customer_table[Customer_ID],Customer_table[City],FALSE)</f>
        <v>Christopherland</v>
      </c>
      <c r="O474" s="8" t="str">
        <f>_xlfn.XLOOKUP(total_table[[#This Row],[Customer_ID]],Customer_table[Customer_ID],Customer_table[State],FALSE)</f>
        <v>Minnesota</v>
      </c>
      <c r="P474" s="8" t="str">
        <f>_xlfn.XLOOKUP(total_table[[#This Row],[Customer_ID]],Customer_table[Customer_ID],Customer_table[Country],FALSE)</f>
        <v>USA</v>
      </c>
      <c r="Q474" s="8" t="str">
        <f>_xlfn.XLOOKUP(total_table[[#This Row],[Product_ID]],Product_table[Product_ID],Product_table[Product_Name],FALSE)</f>
        <v>Men's Casual Sneakers</v>
      </c>
      <c r="R474" s="8" t="str">
        <f>_xlfn.XLOOKUP(total_table[[#This Row],[Product_ID]],Product_table[Product_ID],Product_table[Category],FALSE)</f>
        <v>Clothing</v>
      </c>
      <c r="S474" s="8" t="str">
        <f>_xlfn.XLOOKUP(total_table[[#This Row],[Product_ID]],Product_table[Product_ID],Product_table[Sub_Category],FALSE)</f>
        <v>Footwear</v>
      </c>
      <c r="T474" s="8" t="str">
        <f>_xlfn.XLOOKUP(total_table[[#This Row],[Product_ID]],Product_table[Product_ID],Product_table[Brand],FALSE)</f>
        <v>Hogan-Lee</v>
      </c>
      <c r="U474" s="8">
        <f>_xlfn.XLOOKUP(total_table[[#This Row],[Product_ID]],Product_table[Product_ID],Product_table[Cost],FALSE)</f>
        <v>353.47</v>
      </c>
      <c r="V474" s="11">
        <f>_xlfn.XLOOKUP(total_table[[#This Row],[Product_ID]],Product_table[Product_ID],Product_table[Stock],FALSE)</f>
        <v>214</v>
      </c>
      <c r="W474" s="8" t="str">
        <f>_xlfn.XLOOKUP(total_table[[#This Row],[Store_ID]],Store_table[Store_ID],Store_table[Store_Name],FALSE)</f>
        <v>Rivera-Warner</v>
      </c>
      <c r="X474" s="8" t="str">
        <f>_xlfn.XLOOKUP(total_table[[#This Row],[Store_ID]],Store_table[Store_ID],Store_table[Region],FALSE)</f>
        <v>East</v>
      </c>
      <c r="Y474" s="8" t="str">
        <f>_xlfn.XLOOKUP(total_table[[#This Row],[Store_ID]],Store_table[Store_ID],Store_table[City],FALSE)</f>
        <v>Washingtonfurt</v>
      </c>
      <c r="Z474" s="8" t="str">
        <f>_xlfn.XLOOKUP(total_table[[#This Row],[Store_ID]],Store_table[Store_ID],Store_table[Store_Type],FALSE)</f>
        <v>Flagship</v>
      </c>
    </row>
    <row r="475" spans="1:26" x14ac:dyDescent="0.35">
      <c r="A475" s="2" t="s">
        <v>2277</v>
      </c>
      <c r="B475" s="14">
        <v>45864</v>
      </c>
      <c r="C475" s="2" t="s">
        <v>1181</v>
      </c>
      <c r="D475" s="2" t="s">
        <v>1674</v>
      </c>
      <c r="E475" s="2" t="s">
        <v>1767</v>
      </c>
      <c r="F475" s="11">
        <v>1</v>
      </c>
      <c r="G475" s="8">
        <v>30.94</v>
      </c>
      <c r="H475" s="8">
        <v>0.21</v>
      </c>
      <c r="I475" s="2" t="s">
        <v>1807</v>
      </c>
      <c r="J475" s="8">
        <v>30.73</v>
      </c>
      <c r="K475" s="8" t="str">
        <f>_xlfn.XLOOKUP(total_table[[#This Row],[Customer_ID]],Customer_table[Customer_ID],Customer_table[Name],FALSE)</f>
        <v>Andrew Mason</v>
      </c>
      <c r="L475" s="11">
        <f>_xlfn.XLOOKUP(total_table[[#This Row],[Customer_ID]],Customer_table[Customer_ID],Customer_table[Age],FALSE)</f>
        <v>52</v>
      </c>
      <c r="M475" s="8" t="str">
        <f>_xlfn.XLOOKUP(total_table[[#This Row],[Customer_ID]],Customer_table[Customer_ID],Customer_table[Gender],FALSE)</f>
        <v>Female</v>
      </c>
      <c r="N475" s="8" t="str">
        <f>_xlfn.XLOOKUP(total_table[[#This Row],[Customer_ID]],Customer_table[Customer_ID],Customer_table[City],FALSE)</f>
        <v>North Michael</v>
      </c>
      <c r="O475" s="8" t="str">
        <f>_xlfn.XLOOKUP(total_table[[#This Row],[Customer_ID]],Customer_table[Customer_ID],Customer_table[State],FALSE)</f>
        <v>Iowa</v>
      </c>
      <c r="P475" s="8" t="str">
        <f>_xlfn.XLOOKUP(total_table[[#This Row],[Customer_ID]],Customer_table[Customer_ID],Customer_table[Country],FALSE)</f>
        <v>USA</v>
      </c>
      <c r="Q475" s="8" t="str">
        <f>_xlfn.XLOOKUP(total_table[[#This Row],[Product_ID]],Product_table[Product_ID],Product_table[Product_Name],FALSE)</f>
        <v>Bluetooth Car Audio System</v>
      </c>
      <c r="R475" s="8" t="str">
        <f>_xlfn.XLOOKUP(total_table[[#This Row],[Product_ID]],Product_table[Product_ID],Product_table[Category],FALSE)</f>
        <v>Electronics</v>
      </c>
      <c r="S475" s="8" t="str">
        <f>_xlfn.XLOOKUP(total_table[[#This Row],[Product_ID]],Product_table[Product_ID],Product_table[Sub_Category],FALSE)</f>
        <v>Audio</v>
      </c>
      <c r="T475" s="8" t="str">
        <f>_xlfn.XLOOKUP(total_table[[#This Row],[Product_ID]],Product_table[Product_ID],Product_table[Brand],FALSE)</f>
        <v>Bruce-Bowen</v>
      </c>
      <c r="U475" s="8">
        <f>_xlfn.XLOOKUP(total_table[[#This Row],[Product_ID]],Product_table[Product_ID],Product_table[Cost],FALSE)</f>
        <v>403.71</v>
      </c>
      <c r="V475" s="11">
        <f>_xlfn.XLOOKUP(total_table[[#This Row],[Product_ID]],Product_table[Product_ID],Product_table[Stock],FALSE)</f>
        <v>159</v>
      </c>
      <c r="W475" s="8" t="str">
        <f>_xlfn.XLOOKUP(total_table[[#This Row],[Store_ID]],Store_table[Store_ID],Store_table[Store_Name],FALSE)</f>
        <v>Hill, Wagner and Ballard</v>
      </c>
      <c r="X475" s="8" t="str">
        <f>_xlfn.XLOOKUP(total_table[[#This Row],[Store_ID]],Store_table[Store_ID],Store_table[Region],FALSE)</f>
        <v>East</v>
      </c>
      <c r="Y475" s="8" t="str">
        <f>_xlfn.XLOOKUP(total_table[[#This Row],[Store_ID]],Store_table[Store_ID],Store_table[City],FALSE)</f>
        <v>East Davidville</v>
      </c>
      <c r="Z475" s="8" t="str">
        <f>_xlfn.XLOOKUP(total_table[[#This Row],[Store_ID]],Store_table[Store_ID],Store_table[Store_Type],FALSE)</f>
        <v>Online</v>
      </c>
    </row>
    <row r="476" spans="1:26" x14ac:dyDescent="0.35">
      <c r="A476" s="2" t="s">
        <v>2278</v>
      </c>
      <c r="B476" s="14">
        <v>45875</v>
      </c>
      <c r="C476" s="2" t="s">
        <v>643</v>
      </c>
      <c r="D476" s="2" t="s">
        <v>1642</v>
      </c>
      <c r="E476" s="2" t="s">
        <v>1782</v>
      </c>
      <c r="F476" s="11">
        <v>3</v>
      </c>
      <c r="G476" s="8">
        <v>666.39</v>
      </c>
      <c r="H476" s="8">
        <v>0.21</v>
      </c>
      <c r="I476" s="2" t="s">
        <v>1807</v>
      </c>
      <c r="J476" s="8">
        <v>1998.96</v>
      </c>
      <c r="K476" s="8" t="str">
        <f>_xlfn.XLOOKUP(total_table[[#This Row],[Customer_ID]],Customer_table[Customer_ID],Customer_table[Name],FALSE)</f>
        <v>Anna Perez</v>
      </c>
      <c r="L476" s="11">
        <f>_xlfn.XLOOKUP(total_table[[#This Row],[Customer_ID]],Customer_table[Customer_ID],Customer_table[Age],FALSE)</f>
        <v>30</v>
      </c>
      <c r="M476" s="8" t="str">
        <f>_xlfn.XLOOKUP(total_table[[#This Row],[Customer_ID]],Customer_table[Customer_ID],Customer_table[Gender],FALSE)</f>
        <v>Male</v>
      </c>
      <c r="N476" s="8" t="str">
        <f>_xlfn.XLOOKUP(total_table[[#This Row],[Customer_ID]],Customer_table[Customer_ID],Customer_table[City],FALSE)</f>
        <v>South Jerry</v>
      </c>
      <c r="O476" s="8" t="str">
        <f>_xlfn.XLOOKUP(total_table[[#This Row],[Customer_ID]],Customer_table[Customer_ID],Customer_table[State],FALSE)</f>
        <v>Maine</v>
      </c>
      <c r="P476" s="8" t="str">
        <f>_xlfn.XLOOKUP(total_table[[#This Row],[Customer_ID]],Customer_table[Customer_ID],Customer_table[Country],FALSE)</f>
        <v>USA</v>
      </c>
      <c r="Q476" s="8" t="str">
        <f>_xlfn.XLOOKUP(total_table[[#This Row],[Product_ID]],Product_table[Product_ID],Product_table[Product_Name],FALSE)</f>
        <v>Womens Cotton Scarf</v>
      </c>
      <c r="R476" s="8" t="str">
        <f>_xlfn.XLOOKUP(total_table[[#This Row],[Product_ID]],Product_table[Product_ID],Product_table[Category],FALSE)</f>
        <v>Clothing</v>
      </c>
      <c r="S476" s="8" t="str">
        <f>_xlfn.XLOOKUP(total_table[[#This Row],[Product_ID]],Product_table[Product_ID],Product_table[Sub_Category],FALSE)</f>
        <v>Accessories</v>
      </c>
      <c r="T476" s="8" t="str">
        <f>_xlfn.XLOOKUP(total_table[[#This Row],[Product_ID]],Product_table[Product_ID],Product_table[Brand],FALSE)</f>
        <v>Shepherd-Gould</v>
      </c>
      <c r="U476" s="8">
        <f>_xlfn.XLOOKUP(total_table[[#This Row],[Product_ID]],Product_table[Product_ID],Product_table[Cost],FALSE)</f>
        <v>113.83</v>
      </c>
      <c r="V476" s="11">
        <f>_xlfn.XLOOKUP(total_table[[#This Row],[Product_ID]],Product_table[Product_ID],Product_table[Stock],FALSE)</f>
        <v>485</v>
      </c>
      <c r="W476" s="8" t="str">
        <f>_xlfn.XLOOKUP(total_table[[#This Row],[Store_ID]],Store_table[Store_ID],Store_table[Store_Name],FALSE)</f>
        <v>Frederick-Wright</v>
      </c>
      <c r="X476" s="8" t="str">
        <f>_xlfn.XLOOKUP(total_table[[#This Row],[Store_ID]],Store_table[Store_ID],Store_table[Region],FALSE)</f>
        <v>West</v>
      </c>
      <c r="Y476" s="8" t="str">
        <f>_xlfn.XLOOKUP(total_table[[#This Row],[Store_ID]],Store_table[Store_ID],Store_table[City],FALSE)</f>
        <v>New Jimmymouth</v>
      </c>
      <c r="Z476" s="8" t="str">
        <f>_xlfn.XLOOKUP(total_table[[#This Row],[Store_ID]],Store_table[Store_ID],Store_table[Store_Type],FALSE)</f>
        <v>Flagship</v>
      </c>
    </row>
    <row r="477" spans="1:26" x14ac:dyDescent="0.35">
      <c r="A477" s="2" t="s">
        <v>2279</v>
      </c>
      <c r="B477" s="14">
        <v>45797</v>
      </c>
      <c r="C477" s="2" t="s">
        <v>543</v>
      </c>
      <c r="D477" s="2" t="s">
        <v>1688</v>
      </c>
      <c r="E477" s="2" t="s">
        <v>1767</v>
      </c>
      <c r="F477" s="11">
        <v>2</v>
      </c>
      <c r="G477" s="8">
        <v>145.26</v>
      </c>
      <c r="H477" s="8">
        <v>0.19</v>
      </c>
      <c r="I477" s="2" t="s">
        <v>1804</v>
      </c>
      <c r="J477" s="8">
        <v>290.33</v>
      </c>
      <c r="K477" s="8" t="str">
        <f>_xlfn.XLOOKUP(total_table[[#This Row],[Customer_ID]],Customer_table[Customer_ID],Customer_table[Name],FALSE)</f>
        <v>Patricia Gardner</v>
      </c>
      <c r="L477" s="11">
        <f>_xlfn.XLOOKUP(total_table[[#This Row],[Customer_ID]],Customer_table[Customer_ID],Customer_table[Age],FALSE)</f>
        <v>25</v>
      </c>
      <c r="M477" s="8" t="str">
        <f>_xlfn.XLOOKUP(total_table[[#This Row],[Customer_ID]],Customer_table[Customer_ID],Customer_table[Gender],FALSE)</f>
        <v>Female</v>
      </c>
      <c r="N477" s="8" t="str">
        <f>_xlfn.XLOOKUP(total_table[[#This Row],[Customer_ID]],Customer_table[Customer_ID],Customer_table[City],FALSE)</f>
        <v>South Ashleyton</v>
      </c>
      <c r="O477" s="8" t="str">
        <f>_xlfn.XLOOKUP(total_table[[#This Row],[Customer_ID]],Customer_table[Customer_ID],Customer_table[State],FALSE)</f>
        <v>Michigan</v>
      </c>
      <c r="P477" s="8" t="str">
        <f>_xlfn.XLOOKUP(total_table[[#This Row],[Customer_ID]],Customer_table[Customer_ID],Customer_table[Country],FALSE)</f>
        <v>USA</v>
      </c>
      <c r="Q477" s="8" t="str">
        <f>_xlfn.XLOOKUP(total_table[[#This Row],[Product_ID]],Product_table[Product_ID],Product_table[Product_Name],FALSE)</f>
        <v>Badminton Racket Set</v>
      </c>
      <c r="R477" s="8" t="str">
        <f>_xlfn.XLOOKUP(total_table[[#This Row],[Product_ID]],Product_table[Product_ID],Product_table[Category],FALSE)</f>
        <v>Sports</v>
      </c>
      <c r="S477" s="8" t="str">
        <f>_xlfn.XLOOKUP(total_table[[#This Row],[Product_ID]],Product_table[Product_ID],Product_table[Sub_Category],FALSE)</f>
        <v>Equipment</v>
      </c>
      <c r="T477" s="8" t="str">
        <f>_xlfn.XLOOKUP(total_table[[#This Row],[Product_ID]],Product_table[Product_ID],Product_table[Brand],FALSE)</f>
        <v>Robinson-Brown</v>
      </c>
      <c r="U477" s="8">
        <f>_xlfn.XLOOKUP(total_table[[#This Row],[Product_ID]],Product_table[Product_ID],Product_table[Cost],FALSE)</f>
        <v>285.54000000000002</v>
      </c>
      <c r="V477" s="11">
        <f>_xlfn.XLOOKUP(total_table[[#This Row],[Product_ID]],Product_table[Product_ID],Product_table[Stock],FALSE)</f>
        <v>358</v>
      </c>
      <c r="W477" s="8" t="str">
        <f>_xlfn.XLOOKUP(total_table[[#This Row],[Store_ID]],Store_table[Store_ID],Store_table[Store_Name],FALSE)</f>
        <v>Hill, Wagner and Ballard</v>
      </c>
      <c r="X477" s="8" t="str">
        <f>_xlfn.XLOOKUP(total_table[[#This Row],[Store_ID]],Store_table[Store_ID],Store_table[Region],FALSE)</f>
        <v>East</v>
      </c>
      <c r="Y477" s="8" t="str">
        <f>_xlfn.XLOOKUP(total_table[[#This Row],[Store_ID]],Store_table[Store_ID],Store_table[City],FALSE)</f>
        <v>East Davidville</v>
      </c>
      <c r="Z477" s="8" t="str">
        <f>_xlfn.XLOOKUP(total_table[[#This Row],[Store_ID]],Store_table[Store_ID],Store_table[Store_Type],FALSE)</f>
        <v>Online</v>
      </c>
    </row>
    <row r="478" spans="1:26" x14ac:dyDescent="0.35">
      <c r="A478" s="2" t="s">
        <v>2280</v>
      </c>
      <c r="B478" s="14">
        <v>45364</v>
      </c>
      <c r="C478" s="2" t="s">
        <v>401</v>
      </c>
      <c r="D478" s="2" t="s">
        <v>1708</v>
      </c>
      <c r="E478" s="2" t="s">
        <v>1751</v>
      </c>
      <c r="F478" s="11">
        <v>4</v>
      </c>
      <c r="G478" s="8">
        <v>940.77</v>
      </c>
      <c r="H478" s="8">
        <v>0.24</v>
      </c>
      <c r="I478" s="2" t="s">
        <v>1807</v>
      </c>
      <c r="J478" s="8">
        <v>3762.84</v>
      </c>
      <c r="K478" s="8" t="str">
        <f>_xlfn.XLOOKUP(total_table[[#This Row],[Customer_ID]],Customer_table[Customer_ID],Customer_table[Name],FALSE)</f>
        <v>Earl Allen</v>
      </c>
      <c r="L478" s="11">
        <f>_xlfn.XLOOKUP(total_table[[#This Row],[Customer_ID]],Customer_table[Customer_ID],Customer_table[Age],FALSE)</f>
        <v>36</v>
      </c>
      <c r="M478" s="8" t="str">
        <f>_xlfn.XLOOKUP(total_table[[#This Row],[Customer_ID]],Customer_table[Customer_ID],Customer_table[Gender],FALSE)</f>
        <v>Male</v>
      </c>
      <c r="N478" s="8" t="str">
        <f>_xlfn.XLOOKUP(total_table[[#This Row],[Customer_ID]],Customer_table[Customer_ID],Customer_table[City],FALSE)</f>
        <v>New Jenniferburgh</v>
      </c>
      <c r="O478" s="8" t="str">
        <f>_xlfn.XLOOKUP(total_table[[#This Row],[Customer_ID]],Customer_table[Customer_ID],Customer_table[State],FALSE)</f>
        <v>Nebraska</v>
      </c>
      <c r="P478" s="8" t="str">
        <f>_xlfn.XLOOKUP(total_table[[#This Row],[Customer_ID]],Customer_table[Customer_ID],Customer_table[Country],FALSE)</f>
        <v>USA</v>
      </c>
      <c r="Q478" s="8" t="str">
        <f>_xlfn.XLOOKUP(total_table[[#This Row],[Product_ID]],Product_table[Product_ID],Product_table[Product_Name],FALSE)</f>
        <v>Women's High Heels</v>
      </c>
      <c r="R478" s="8" t="str">
        <f>_xlfn.XLOOKUP(total_table[[#This Row],[Product_ID]],Product_table[Product_ID],Product_table[Category],FALSE)</f>
        <v>Clothing</v>
      </c>
      <c r="S478" s="8" t="str">
        <f>_xlfn.XLOOKUP(total_table[[#This Row],[Product_ID]],Product_table[Product_ID],Product_table[Sub_Category],FALSE)</f>
        <v>Footwear</v>
      </c>
      <c r="T478" s="8" t="str">
        <f>_xlfn.XLOOKUP(total_table[[#This Row],[Product_ID]],Product_table[Product_ID],Product_table[Brand],FALSE)</f>
        <v>Smith-Charles</v>
      </c>
      <c r="U478" s="8">
        <f>_xlfn.XLOOKUP(total_table[[#This Row],[Product_ID]],Product_table[Product_ID],Product_table[Cost],FALSE)</f>
        <v>438.25</v>
      </c>
      <c r="V478" s="11">
        <f>_xlfn.XLOOKUP(total_table[[#This Row],[Product_ID]],Product_table[Product_ID],Product_table[Stock],FALSE)</f>
        <v>496</v>
      </c>
      <c r="W478" s="8" t="str">
        <f>_xlfn.XLOOKUP(total_table[[#This Row],[Store_ID]],Store_table[Store_ID],Store_table[Store_Name],FALSE)</f>
        <v>Gray Ltd</v>
      </c>
      <c r="X478" s="8" t="str">
        <f>_xlfn.XLOOKUP(total_table[[#This Row],[Store_ID]],Store_table[Store_ID],Store_table[Region],FALSE)</f>
        <v>North</v>
      </c>
      <c r="Y478" s="8" t="str">
        <f>_xlfn.XLOOKUP(total_table[[#This Row],[Store_ID]],Store_table[Store_ID],Store_table[City],FALSE)</f>
        <v>New Michaelchester</v>
      </c>
      <c r="Z478" s="8" t="str">
        <f>_xlfn.XLOOKUP(total_table[[#This Row],[Store_ID]],Store_table[Store_ID],Store_table[Store_Type],FALSE)</f>
        <v>Outlet</v>
      </c>
    </row>
    <row r="479" spans="1:26" x14ac:dyDescent="0.35">
      <c r="A479" s="2" t="s">
        <v>2281</v>
      </c>
      <c r="B479" s="14">
        <v>45700</v>
      </c>
      <c r="C479" s="2" t="s">
        <v>1425</v>
      </c>
      <c r="D479" s="2" t="s">
        <v>1618</v>
      </c>
      <c r="E479" s="2" t="s">
        <v>1785</v>
      </c>
      <c r="F479" s="11">
        <v>1</v>
      </c>
      <c r="G479" s="8">
        <v>708.88</v>
      </c>
      <c r="H479" s="8">
        <v>0.09</v>
      </c>
      <c r="I479" s="2" t="s">
        <v>1802</v>
      </c>
      <c r="J479" s="8">
        <v>708.79</v>
      </c>
      <c r="K479" s="8" t="str">
        <f>_xlfn.XLOOKUP(total_table[[#This Row],[Customer_ID]],Customer_table[Customer_ID],Customer_table[Name],FALSE)</f>
        <v>James Foster</v>
      </c>
      <c r="L479" s="11">
        <f>_xlfn.XLOOKUP(total_table[[#This Row],[Customer_ID]],Customer_table[Customer_ID],Customer_table[Age],FALSE)</f>
        <v>19</v>
      </c>
      <c r="M479" s="8" t="str">
        <f>_xlfn.XLOOKUP(total_table[[#This Row],[Customer_ID]],Customer_table[Customer_ID],Customer_table[Gender],FALSE)</f>
        <v>Male</v>
      </c>
      <c r="N479" s="8" t="str">
        <f>_xlfn.XLOOKUP(total_table[[#This Row],[Customer_ID]],Customer_table[Customer_ID],Customer_table[City],FALSE)</f>
        <v>East Audrey</v>
      </c>
      <c r="O479" s="8" t="str">
        <f>_xlfn.XLOOKUP(total_table[[#This Row],[Customer_ID]],Customer_table[Customer_ID],Customer_table[State],FALSE)</f>
        <v>Utah</v>
      </c>
      <c r="P479" s="8" t="str">
        <f>_xlfn.XLOOKUP(total_table[[#This Row],[Customer_ID]],Customer_table[Customer_ID],Customer_table[Country],FALSE)</f>
        <v>USA</v>
      </c>
      <c r="Q479" s="8" t="str">
        <f>_xlfn.XLOOKUP(total_table[[#This Row],[Product_ID]],Product_table[Product_ID],Product_table[Product_Name],FALSE)</f>
        <v>Men's Winter Jacket</v>
      </c>
      <c r="R479" s="8" t="str">
        <f>_xlfn.XLOOKUP(total_table[[#This Row],[Product_ID]],Product_table[Product_ID],Product_table[Category],FALSE)</f>
        <v>Clothing</v>
      </c>
      <c r="S479" s="8" t="str">
        <f>_xlfn.XLOOKUP(total_table[[#This Row],[Product_ID]],Product_table[Product_ID],Product_table[Sub_Category],FALSE)</f>
        <v>Outerwear</v>
      </c>
      <c r="T479" s="8" t="str">
        <f>_xlfn.XLOOKUP(total_table[[#This Row],[Product_ID]],Product_table[Product_ID],Product_table[Brand],FALSE)</f>
        <v>Kelly, Smith and Perez</v>
      </c>
      <c r="U479" s="8">
        <f>_xlfn.XLOOKUP(total_table[[#This Row],[Product_ID]],Product_table[Product_ID],Product_table[Cost],FALSE)</f>
        <v>167.34</v>
      </c>
      <c r="V479" s="11">
        <f>_xlfn.XLOOKUP(total_table[[#This Row],[Product_ID]],Product_table[Product_ID],Product_table[Stock],FALSE)</f>
        <v>296</v>
      </c>
      <c r="W479" s="8" t="str">
        <f>_xlfn.XLOOKUP(total_table[[#This Row],[Store_ID]],Store_table[Store_ID],Store_table[Store_Name],FALSE)</f>
        <v>Holloway Ltd</v>
      </c>
      <c r="X479" s="8" t="str">
        <f>_xlfn.XLOOKUP(total_table[[#This Row],[Store_ID]],Store_table[Store_ID],Store_table[Region],FALSE)</f>
        <v>North</v>
      </c>
      <c r="Y479" s="8" t="str">
        <f>_xlfn.XLOOKUP(total_table[[#This Row],[Store_ID]],Store_table[Store_ID],Store_table[City],FALSE)</f>
        <v>Bensonhaven</v>
      </c>
      <c r="Z479" s="8" t="str">
        <f>_xlfn.XLOOKUP(total_table[[#This Row],[Store_ID]],Store_table[Store_ID],Store_table[Store_Type],FALSE)</f>
        <v>Flagship</v>
      </c>
    </row>
    <row r="480" spans="1:26" x14ac:dyDescent="0.35">
      <c r="A480" s="2" t="s">
        <v>2282</v>
      </c>
      <c r="B480" s="14">
        <v>45924</v>
      </c>
      <c r="C480" s="2" t="s">
        <v>954</v>
      </c>
      <c r="D480" s="2" t="s">
        <v>1586</v>
      </c>
      <c r="E480" s="2" t="s">
        <v>1739</v>
      </c>
      <c r="F480" s="11">
        <v>1</v>
      </c>
      <c r="G480" s="8">
        <v>790.73</v>
      </c>
      <c r="H480" s="8">
        <v>0.24</v>
      </c>
      <c r="I480" s="2" t="s">
        <v>1804</v>
      </c>
      <c r="J480" s="8">
        <v>790.49</v>
      </c>
      <c r="K480" s="8" t="str">
        <f>_xlfn.XLOOKUP(total_table[[#This Row],[Customer_ID]],Customer_table[Customer_ID],Customer_table[Name],FALSE)</f>
        <v>Brandy Thompson</v>
      </c>
      <c r="L480" s="11">
        <f>_xlfn.XLOOKUP(total_table[[#This Row],[Customer_ID]],Customer_table[Customer_ID],Customer_table[Age],FALSE)</f>
        <v>56</v>
      </c>
      <c r="M480" s="8" t="str">
        <f>_xlfn.XLOOKUP(total_table[[#This Row],[Customer_ID]],Customer_table[Customer_ID],Customer_table[Gender],FALSE)</f>
        <v>Female</v>
      </c>
      <c r="N480" s="8" t="str">
        <f>_xlfn.XLOOKUP(total_table[[#This Row],[Customer_ID]],Customer_table[Customer_ID],Customer_table[City],FALSE)</f>
        <v>West Patriciaview</v>
      </c>
      <c r="O480" s="8" t="str">
        <f>_xlfn.XLOOKUP(total_table[[#This Row],[Customer_ID]],Customer_table[Customer_ID],Customer_table[State],FALSE)</f>
        <v>Alabama</v>
      </c>
      <c r="P480" s="8" t="str">
        <f>_xlfn.XLOOKUP(total_table[[#This Row],[Customer_ID]],Customer_table[Customer_ID],Customer_table[Country],FALSE)</f>
        <v>USA</v>
      </c>
      <c r="Q480" s="8" t="str">
        <f>_xlfn.XLOOKUP(total_table[[#This Row],[Product_ID]],Product_table[Product_ID],Product_table[Product_Name],FALSE)</f>
        <v>Stainless Steel Cutlery Set</v>
      </c>
      <c r="R480" s="8" t="str">
        <f>_xlfn.XLOOKUP(total_table[[#This Row],[Product_ID]],Product_table[Product_ID],Product_table[Category],FALSE)</f>
        <v>Home</v>
      </c>
      <c r="S480" s="8" t="str">
        <f>_xlfn.XLOOKUP(total_table[[#This Row],[Product_ID]],Product_table[Product_ID],Product_table[Sub_Category],FALSE)</f>
        <v>Kitchen</v>
      </c>
      <c r="T480" s="8" t="str">
        <f>_xlfn.XLOOKUP(total_table[[#This Row],[Product_ID]],Product_table[Product_ID],Product_table[Brand],FALSE)</f>
        <v>Stevens, Fernandez and Martin</v>
      </c>
      <c r="U480" s="8">
        <f>_xlfn.XLOOKUP(total_table[[#This Row],[Product_ID]],Product_table[Product_ID],Product_table[Cost],FALSE)</f>
        <v>19.52</v>
      </c>
      <c r="V480" s="11">
        <f>_xlfn.XLOOKUP(total_table[[#This Row],[Product_ID]],Product_table[Product_ID],Product_table[Stock],FALSE)</f>
        <v>57</v>
      </c>
      <c r="W480" s="8" t="str">
        <f>_xlfn.XLOOKUP(total_table[[#This Row],[Store_ID]],Store_table[Store_ID],Store_table[Store_Name],FALSE)</f>
        <v>Black-Horn</v>
      </c>
      <c r="X480" s="8" t="str">
        <f>_xlfn.XLOOKUP(total_table[[#This Row],[Store_ID]],Store_table[Store_ID],Store_table[Region],FALSE)</f>
        <v>South</v>
      </c>
      <c r="Y480" s="8" t="str">
        <f>_xlfn.XLOOKUP(total_table[[#This Row],[Store_ID]],Store_table[Store_ID],Store_table[City],FALSE)</f>
        <v>North Nancyview</v>
      </c>
      <c r="Z480" s="8" t="str">
        <f>_xlfn.XLOOKUP(total_table[[#This Row],[Store_ID]],Store_table[Store_ID],Store_table[Store_Type],FALSE)</f>
        <v>Outlet</v>
      </c>
    </row>
    <row r="481" spans="1:26" x14ac:dyDescent="0.35">
      <c r="A481" s="2" t="s">
        <v>2283</v>
      </c>
      <c r="B481" s="14">
        <v>45574</v>
      </c>
      <c r="C481" s="2" t="s">
        <v>1368</v>
      </c>
      <c r="D481" s="2" t="s">
        <v>1556</v>
      </c>
      <c r="E481" s="2" t="s">
        <v>1764</v>
      </c>
      <c r="F481" s="11">
        <v>3</v>
      </c>
      <c r="G481" s="8">
        <v>635.13</v>
      </c>
      <c r="H481" s="8">
        <v>0.09</v>
      </c>
      <c r="I481" s="2" t="s">
        <v>1804</v>
      </c>
      <c r="J481" s="8">
        <v>1905.3</v>
      </c>
      <c r="K481" s="8" t="str">
        <f>_xlfn.XLOOKUP(total_table[[#This Row],[Customer_ID]],Customer_table[Customer_ID],Customer_table[Name],FALSE)</f>
        <v>William Cortez</v>
      </c>
      <c r="L481" s="11">
        <f>_xlfn.XLOOKUP(total_table[[#This Row],[Customer_ID]],Customer_table[Customer_ID],Customer_table[Age],FALSE)</f>
        <v>29</v>
      </c>
      <c r="M481" s="8" t="str">
        <f>_xlfn.XLOOKUP(total_table[[#This Row],[Customer_ID]],Customer_table[Customer_ID],Customer_table[Gender],FALSE)</f>
        <v>Male</v>
      </c>
      <c r="N481" s="8" t="str">
        <f>_xlfn.XLOOKUP(total_table[[#This Row],[Customer_ID]],Customer_table[Customer_ID],Customer_table[City],FALSE)</f>
        <v>Port Hannahport</v>
      </c>
      <c r="O481" s="8" t="str">
        <f>_xlfn.XLOOKUP(total_table[[#This Row],[Customer_ID]],Customer_table[Customer_ID],Customer_table[State],FALSE)</f>
        <v>Ohio</v>
      </c>
      <c r="P481" s="8" t="str">
        <f>_xlfn.XLOOKUP(total_table[[#This Row],[Customer_ID]],Customer_table[Customer_ID],Customer_table[Country],FALSE)</f>
        <v>USA</v>
      </c>
      <c r="Q481" s="8" t="str">
        <f>_xlfn.XLOOKUP(total_table[[#This Row],[Product_ID]],Product_table[Product_ID],Product_table[Product_Name],FALSE)</f>
        <v>4K Home Projector</v>
      </c>
      <c r="R481" s="8" t="str">
        <f>_xlfn.XLOOKUP(total_table[[#This Row],[Product_ID]],Product_table[Product_ID],Product_table[Category],FALSE)</f>
        <v>Electronics</v>
      </c>
      <c r="S481" s="8" t="str">
        <f>_xlfn.XLOOKUP(total_table[[#This Row],[Product_ID]],Product_table[Product_ID],Product_table[Sub_Category],FALSE)</f>
        <v>Appliances</v>
      </c>
      <c r="T481" s="8" t="str">
        <f>_xlfn.XLOOKUP(total_table[[#This Row],[Product_ID]],Product_table[Product_ID],Product_table[Brand],FALSE)</f>
        <v>Thomas LLC</v>
      </c>
      <c r="U481" s="8">
        <f>_xlfn.XLOOKUP(total_table[[#This Row],[Product_ID]],Product_table[Product_ID],Product_table[Cost],FALSE)</f>
        <v>465.34</v>
      </c>
      <c r="V481" s="11">
        <f>_xlfn.XLOOKUP(total_table[[#This Row],[Product_ID]],Product_table[Product_ID],Product_table[Stock],FALSE)</f>
        <v>301</v>
      </c>
      <c r="W481" s="8" t="str">
        <f>_xlfn.XLOOKUP(total_table[[#This Row],[Store_ID]],Store_table[Store_ID],Store_table[Store_Name],FALSE)</f>
        <v>Moore, Padilla and Butler</v>
      </c>
      <c r="X481" s="8" t="str">
        <f>_xlfn.XLOOKUP(total_table[[#This Row],[Store_ID]],Store_table[Store_ID],Store_table[Region],FALSE)</f>
        <v>South</v>
      </c>
      <c r="Y481" s="8" t="str">
        <f>_xlfn.XLOOKUP(total_table[[#This Row],[Store_ID]],Store_table[Store_ID],Store_table[City],FALSE)</f>
        <v>East Johnstad</v>
      </c>
      <c r="Z481" s="8" t="str">
        <f>_xlfn.XLOOKUP(total_table[[#This Row],[Store_ID]],Store_table[Store_ID],Store_table[Store_Type],FALSE)</f>
        <v>Flagship</v>
      </c>
    </row>
    <row r="482" spans="1:26" x14ac:dyDescent="0.35">
      <c r="A482" s="2" t="s">
        <v>2284</v>
      </c>
      <c r="B482" s="14">
        <v>45233</v>
      </c>
      <c r="C482" s="2" t="s">
        <v>837</v>
      </c>
      <c r="D482" s="2" t="s">
        <v>1712</v>
      </c>
      <c r="E482" s="2" t="s">
        <v>1777</v>
      </c>
      <c r="F482" s="11">
        <v>1</v>
      </c>
      <c r="G482" s="8">
        <v>744.88</v>
      </c>
      <c r="H482" s="8">
        <v>0.15</v>
      </c>
      <c r="I482" s="2" t="s">
        <v>1807</v>
      </c>
      <c r="J482" s="8">
        <v>744.73</v>
      </c>
      <c r="K482" s="8" t="str">
        <f>_xlfn.XLOOKUP(total_table[[#This Row],[Customer_ID]],Customer_table[Customer_ID],Customer_table[Name],FALSE)</f>
        <v>Cynthia Payne</v>
      </c>
      <c r="L482" s="11">
        <f>_xlfn.XLOOKUP(total_table[[#This Row],[Customer_ID]],Customer_table[Customer_ID],Customer_table[Age],FALSE)</f>
        <v>32</v>
      </c>
      <c r="M482" s="8" t="str">
        <f>_xlfn.XLOOKUP(total_table[[#This Row],[Customer_ID]],Customer_table[Customer_ID],Customer_table[Gender],FALSE)</f>
        <v>Female</v>
      </c>
      <c r="N482" s="8" t="str">
        <f>_xlfn.XLOOKUP(total_table[[#This Row],[Customer_ID]],Customer_table[Customer_ID],Customer_table[City],FALSE)</f>
        <v>South Gina</v>
      </c>
      <c r="O482" s="8" t="str">
        <f>_xlfn.XLOOKUP(total_table[[#This Row],[Customer_ID]],Customer_table[Customer_ID],Customer_table[State],FALSE)</f>
        <v>Kentucky</v>
      </c>
      <c r="P482" s="8" t="str">
        <f>_xlfn.XLOOKUP(total_table[[#This Row],[Customer_ID]],Customer_table[Customer_ID],Customer_table[Country],FALSE)</f>
        <v>USA</v>
      </c>
      <c r="Q482" s="8" t="str">
        <f>_xlfn.XLOOKUP(total_table[[#This Row],[Product_ID]],Product_table[Product_ID],Product_table[Product_Name],FALSE)</f>
        <v>USB-C Laptop Charger</v>
      </c>
      <c r="R482" s="8" t="str">
        <f>_xlfn.XLOOKUP(total_table[[#This Row],[Product_ID]],Product_table[Product_ID],Product_table[Category],FALSE)</f>
        <v>Electronics</v>
      </c>
      <c r="S482" s="8" t="str">
        <f>_xlfn.XLOOKUP(total_table[[#This Row],[Product_ID]],Product_table[Product_ID],Product_table[Sub_Category],FALSE)</f>
        <v>Computer</v>
      </c>
      <c r="T482" s="8" t="str">
        <f>_xlfn.XLOOKUP(total_table[[#This Row],[Product_ID]],Product_table[Product_ID],Product_table[Brand],FALSE)</f>
        <v>Martin LLC</v>
      </c>
      <c r="U482" s="8">
        <f>_xlfn.XLOOKUP(total_table[[#This Row],[Product_ID]],Product_table[Product_ID],Product_table[Cost],FALSE)</f>
        <v>377.52</v>
      </c>
      <c r="V482" s="11">
        <f>_xlfn.XLOOKUP(total_table[[#This Row],[Product_ID]],Product_table[Product_ID],Product_table[Stock],FALSE)</f>
        <v>485</v>
      </c>
      <c r="W482" s="8" t="str">
        <f>_xlfn.XLOOKUP(total_table[[#This Row],[Store_ID]],Store_table[Store_ID],Store_table[Store_Name],FALSE)</f>
        <v>Mcdonald Inc</v>
      </c>
      <c r="X482" s="8" t="str">
        <f>_xlfn.XLOOKUP(total_table[[#This Row],[Store_ID]],Store_table[Store_ID],Store_table[Region],FALSE)</f>
        <v>South</v>
      </c>
      <c r="Y482" s="8" t="str">
        <f>_xlfn.XLOOKUP(total_table[[#This Row],[Store_ID]],Store_table[Store_ID],Store_table[City],FALSE)</f>
        <v>Christopherland</v>
      </c>
      <c r="Z482" s="8" t="str">
        <f>_xlfn.XLOOKUP(total_table[[#This Row],[Store_ID]],Store_table[Store_ID],Store_table[Store_Type],FALSE)</f>
        <v>Outlet</v>
      </c>
    </row>
    <row r="483" spans="1:26" x14ac:dyDescent="0.35">
      <c r="A483" s="2" t="s">
        <v>2285</v>
      </c>
      <c r="B483" s="14">
        <v>45745</v>
      </c>
      <c r="C483" s="2" t="s">
        <v>593</v>
      </c>
      <c r="D483" s="2" t="s">
        <v>1582</v>
      </c>
      <c r="E483" s="2" t="s">
        <v>1735</v>
      </c>
      <c r="F483" s="11">
        <v>3</v>
      </c>
      <c r="G483" s="8">
        <v>205.34</v>
      </c>
      <c r="H483" s="8">
        <v>0.25</v>
      </c>
      <c r="I483" s="2" t="s">
        <v>1802</v>
      </c>
      <c r="J483" s="8">
        <v>615.77</v>
      </c>
      <c r="K483" s="8" t="str">
        <f>_xlfn.XLOOKUP(total_table[[#This Row],[Customer_ID]],Customer_table[Customer_ID],Customer_table[Name],FALSE)</f>
        <v>Mario Jacobs</v>
      </c>
      <c r="L483" s="11">
        <f>_xlfn.XLOOKUP(total_table[[#This Row],[Customer_ID]],Customer_table[Customer_ID],Customer_table[Age],FALSE)</f>
        <v>18</v>
      </c>
      <c r="M483" s="8" t="str">
        <f>_xlfn.XLOOKUP(total_table[[#This Row],[Customer_ID]],Customer_table[Customer_ID],Customer_table[Gender],FALSE)</f>
        <v>Male</v>
      </c>
      <c r="N483" s="8" t="str">
        <f>_xlfn.XLOOKUP(total_table[[#This Row],[Customer_ID]],Customer_table[Customer_ID],Customer_table[City],FALSE)</f>
        <v>Port James</v>
      </c>
      <c r="O483" s="8" t="str">
        <f>_xlfn.XLOOKUP(total_table[[#This Row],[Customer_ID]],Customer_table[Customer_ID],Customer_table[State],FALSE)</f>
        <v>New York</v>
      </c>
      <c r="P483" s="8" t="str">
        <f>_xlfn.XLOOKUP(total_table[[#This Row],[Customer_ID]],Customer_table[Customer_ID],Customer_table[Country],FALSE)</f>
        <v>USA</v>
      </c>
      <c r="Q483" s="8" t="str">
        <f>_xlfn.XLOOKUP(total_table[[#This Row],[Product_ID]],Product_table[Product_ID],Product_table[Product_Name],FALSE)</f>
        <v>Sports Stopwatch Timer</v>
      </c>
      <c r="R483" s="8" t="str">
        <f>_xlfn.XLOOKUP(total_table[[#This Row],[Product_ID]],Product_table[Product_ID],Product_table[Category],FALSE)</f>
        <v>Sports</v>
      </c>
      <c r="S483" s="8" t="str">
        <f>_xlfn.XLOOKUP(total_table[[#This Row],[Product_ID]],Product_table[Product_ID],Product_table[Sub_Category],FALSE)</f>
        <v>Accessories</v>
      </c>
      <c r="T483" s="8" t="str">
        <f>_xlfn.XLOOKUP(total_table[[#This Row],[Product_ID]],Product_table[Product_ID],Product_table[Brand],FALSE)</f>
        <v>Burns-Hansen</v>
      </c>
      <c r="U483" s="8">
        <f>_xlfn.XLOOKUP(total_table[[#This Row],[Product_ID]],Product_table[Product_ID],Product_table[Cost],FALSE)</f>
        <v>38.76</v>
      </c>
      <c r="V483" s="11">
        <f>_xlfn.XLOOKUP(total_table[[#This Row],[Product_ID]],Product_table[Product_ID],Product_table[Stock],FALSE)</f>
        <v>137</v>
      </c>
      <c r="W483" s="8" t="str">
        <f>_xlfn.XLOOKUP(total_table[[#This Row],[Store_ID]],Store_table[Store_ID],Store_table[Store_Name],FALSE)</f>
        <v>Martinez, Adkins and Johnson</v>
      </c>
      <c r="X483" s="8" t="str">
        <f>_xlfn.XLOOKUP(total_table[[#This Row],[Store_ID]],Store_table[Store_ID],Store_table[Region],FALSE)</f>
        <v>North</v>
      </c>
      <c r="Y483" s="8" t="str">
        <f>_xlfn.XLOOKUP(total_table[[#This Row],[Store_ID]],Store_table[Store_ID],Store_table[City],FALSE)</f>
        <v>Danielmouth</v>
      </c>
      <c r="Z483" s="8" t="str">
        <f>_xlfn.XLOOKUP(total_table[[#This Row],[Store_ID]],Store_table[Store_ID],Store_table[Store_Type],FALSE)</f>
        <v>Flagship</v>
      </c>
    </row>
    <row r="484" spans="1:26" x14ac:dyDescent="0.35">
      <c r="A484" s="2" t="s">
        <v>2286</v>
      </c>
      <c r="B484" s="14">
        <v>45851</v>
      </c>
      <c r="C484" s="2" t="s">
        <v>1282</v>
      </c>
      <c r="D484" s="2" t="s">
        <v>1584</v>
      </c>
      <c r="E484" s="2" t="s">
        <v>1760</v>
      </c>
      <c r="F484" s="11">
        <v>2</v>
      </c>
      <c r="G484" s="8">
        <v>756.8</v>
      </c>
      <c r="H484" s="8">
        <v>0.15</v>
      </c>
      <c r="I484" s="2" t="s">
        <v>1802</v>
      </c>
      <c r="J484" s="8">
        <v>1513.4499999999998</v>
      </c>
      <c r="K484" s="8" t="str">
        <f>_xlfn.XLOOKUP(total_table[[#This Row],[Customer_ID]],Customer_table[Customer_ID],Customer_table[Name],FALSE)</f>
        <v>Monica Miller</v>
      </c>
      <c r="L484" s="11">
        <f>_xlfn.XLOOKUP(total_table[[#This Row],[Customer_ID]],Customer_table[Customer_ID],Customer_table[Age],FALSE)</f>
        <v>33</v>
      </c>
      <c r="M484" s="8" t="str">
        <f>_xlfn.XLOOKUP(total_table[[#This Row],[Customer_ID]],Customer_table[Customer_ID],Customer_table[Gender],FALSE)</f>
        <v>Male</v>
      </c>
      <c r="N484" s="8" t="str">
        <f>_xlfn.XLOOKUP(total_table[[#This Row],[Customer_ID]],Customer_table[Customer_ID],Customer_table[City],FALSE)</f>
        <v>Lake David</v>
      </c>
      <c r="O484" s="8" t="str">
        <f>_xlfn.XLOOKUP(total_table[[#This Row],[Customer_ID]],Customer_table[Customer_ID],Customer_table[State],FALSE)</f>
        <v>Mississippi</v>
      </c>
      <c r="P484" s="8" t="str">
        <f>_xlfn.XLOOKUP(total_table[[#This Row],[Customer_ID]],Customer_table[Customer_ID],Customer_table[Country],FALSE)</f>
        <v>USA</v>
      </c>
      <c r="Q484" s="8" t="str">
        <f>_xlfn.XLOOKUP(total_table[[#This Row],[Product_ID]],Product_table[Product_ID],Product_table[Product_Name],FALSE)</f>
        <v>Fabric Sofa Throw Blanket</v>
      </c>
      <c r="R484" s="8" t="str">
        <f>_xlfn.XLOOKUP(total_table[[#This Row],[Product_ID]],Product_table[Product_ID],Product_table[Category],FALSE)</f>
        <v>Home</v>
      </c>
      <c r="S484" s="8" t="str">
        <f>_xlfn.XLOOKUP(total_table[[#This Row],[Product_ID]],Product_table[Product_ID],Product_table[Sub_Category],FALSE)</f>
        <v>Decor</v>
      </c>
      <c r="T484" s="8" t="str">
        <f>_xlfn.XLOOKUP(total_table[[#This Row],[Product_ID]],Product_table[Product_ID],Product_table[Brand],FALSE)</f>
        <v>Hoffman Group</v>
      </c>
      <c r="U484" s="8">
        <f>_xlfn.XLOOKUP(total_table[[#This Row],[Product_ID]],Product_table[Product_ID],Product_table[Cost],FALSE)</f>
        <v>218.48</v>
      </c>
      <c r="V484" s="11">
        <f>_xlfn.XLOOKUP(total_table[[#This Row],[Product_ID]],Product_table[Product_ID],Product_table[Stock],FALSE)</f>
        <v>276</v>
      </c>
      <c r="W484" s="8" t="str">
        <f>_xlfn.XLOOKUP(total_table[[#This Row],[Store_ID]],Store_table[Store_ID],Store_table[Store_Name],FALSE)</f>
        <v>Bean, Jones and Park</v>
      </c>
      <c r="X484" s="8" t="str">
        <f>_xlfn.XLOOKUP(total_table[[#This Row],[Store_ID]],Store_table[Store_ID],Store_table[Region],FALSE)</f>
        <v>West</v>
      </c>
      <c r="Y484" s="8" t="str">
        <f>_xlfn.XLOOKUP(total_table[[#This Row],[Store_ID]],Store_table[Store_ID],Store_table[City],FALSE)</f>
        <v>Thompsonborough</v>
      </c>
      <c r="Z484" s="8" t="str">
        <f>_xlfn.XLOOKUP(total_table[[#This Row],[Store_ID]],Store_table[Store_ID],Store_table[Store_Type],FALSE)</f>
        <v>Online</v>
      </c>
    </row>
    <row r="485" spans="1:26" x14ac:dyDescent="0.35">
      <c r="A485" s="2" t="s">
        <v>2287</v>
      </c>
      <c r="B485" s="14">
        <v>45308</v>
      </c>
      <c r="C485" s="2" t="s">
        <v>166</v>
      </c>
      <c r="D485" s="2" t="s">
        <v>1568</v>
      </c>
      <c r="E485" s="2" t="s">
        <v>1767</v>
      </c>
      <c r="F485" s="11">
        <v>1</v>
      </c>
      <c r="G485" s="8">
        <v>771.73</v>
      </c>
      <c r="H485" s="8">
        <v>0.2</v>
      </c>
      <c r="I485" s="2" t="s">
        <v>1802</v>
      </c>
      <c r="J485" s="8">
        <v>771.53</v>
      </c>
      <c r="K485" s="8" t="str">
        <f>_xlfn.XLOOKUP(total_table[[#This Row],[Customer_ID]],Customer_table[Customer_ID],Customer_table[Name],FALSE)</f>
        <v>Denise Williams</v>
      </c>
      <c r="L485" s="11">
        <f>_xlfn.XLOOKUP(total_table[[#This Row],[Customer_ID]],Customer_table[Customer_ID],Customer_table[Age],FALSE)</f>
        <v>34</v>
      </c>
      <c r="M485" s="8" t="str">
        <f>_xlfn.XLOOKUP(total_table[[#This Row],[Customer_ID]],Customer_table[Customer_ID],Customer_table[Gender],FALSE)</f>
        <v>Male</v>
      </c>
      <c r="N485" s="8" t="str">
        <f>_xlfn.XLOOKUP(total_table[[#This Row],[Customer_ID]],Customer_table[Customer_ID],Customer_table[City],FALSE)</f>
        <v>Christianstad</v>
      </c>
      <c r="O485" s="8" t="str">
        <f>_xlfn.XLOOKUP(total_table[[#This Row],[Customer_ID]],Customer_table[Customer_ID],Customer_table[State],FALSE)</f>
        <v>Hawaii</v>
      </c>
      <c r="P485" s="8" t="str">
        <f>_xlfn.XLOOKUP(total_table[[#This Row],[Customer_ID]],Customer_table[Customer_ID],Customer_table[Country],FALSE)</f>
        <v>USA</v>
      </c>
      <c r="Q485" s="8" t="str">
        <f>_xlfn.XLOOKUP(total_table[[#This Row],[Product_ID]],Product_table[Product_ID],Product_table[Product_Name],FALSE)</f>
        <v>Multi-Purpose Storage Box</v>
      </c>
      <c r="R485" s="8" t="str">
        <f>_xlfn.XLOOKUP(total_table[[#This Row],[Product_ID]],Product_table[Product_ID],Product_table[Category],FALSE)</f>
        <v>Home</v>
      </c>
      <c r="S485" s="8" t="str">
        <f>_xlfn.XLOOKUP(total_table[[#This Row],[Product_ID]],Product_table[Product_ID],Product_table[Sub_Category],FALSE)</f>
        <v>Storage</v>
      </c>
      <c r="T485" s="8" t="str">
        <f>_xlfn.XLOOKUP(total_table[[#This Row],[Product_ID]],Product_table[Product_ID],Product_table[Brand],FALSE)</f>
        <v>Gardner-Montes</v>
      </c>
      <c r="U485" s="8">
        <f>_xlfn.XLOOKUP(total_table[[#This Row],[Product_ID]],Product_table[Product_ID],Product_table[Cost],FALSE)</f>
        <v>123.46</v>
      </c>
      <c r="V485" s="11">
        <f>_xlfn.XLOOKUP(total_table[[#This Row],[Product_ID]],Product_table[Product_ID],Product_table[Stock],FALSE)</f>
        <v>76</v>
      </c>
      <c r="W485" s="8" t="str">
        <f>_xlfn.XLOOKUP(total_table[[#This Row],[Store_ID]],Store_table[Store_ID],Store_table[Store_Name],FALSE)</f>
        <v>Hill, Wagner and Ballard</v>
      </c>
      <c r="X485" s="8" t="str">
        <f>_xlfn.XLOOKUP(total_table[[#This Row],[Store_ID]],Store_table[Store_ID],Store_table[Region],FALSE)</f>
        <v>East</v>
      </c>
      <c r="Y485" s="8" t="str">
        <f>_xlfn.XLOOKUP(total_table[[#This Row],[Store_ID]],Store_table[Store_ID],Store_table[City],FALSE)</f>
        <v>East Davidville</v>
      </c>
      <c r="Z485" s="8" t="str">
        <f>_xlfn.XLOOKUP(total_table[[#This Row],[Store_ID]],Store_table[Store_ID],Store_table[Store_Type],FALSE)</f>
        <v>Online</v>
      </c>
    </row>
    <row r="486" spans="1:26" x14ac:dyDescent="0.35">
      <c r="A486" s="2" t="s">
        <v>2288</v>
      </c>
      <c r="B486" s="14">
        <v>45639</v>
      </c>
      <c r="C486" s="2" t="s">
        <v>1453</v>
      </c>
      <c r="D486" s="2" t="s">
        <v>1658</v>
      </c>
      <c r="E486" s="2" t="s">
        <v>1785</v>
      </c>
      <c r="F486" s="11">
        <v>1</v>
      </c>
      <c r="G486" s="8">
        <v>440.19</v>
      </c>
      <c r="H486" s="8">
        <v>0.03</v>
      </c>
      <c r="I486" s="2" t="s">
        <v>1804</v>
      </c>
      <c r="J486" s="8">
        <v>440.16</v>
      </c>
      <c r="K486" s="8" t="str">
        <f>_xlfn.XLOOKUP(total_table[[#This Row],[Customer_ID]],Customer_table[Customer_ID],Customer_table[Name],FALSE)</f>
        <v>Dylan Gutierrez</v>
      </c>
      <c r="L486" s="11">
        <f>_xlfn.XLOOKUP(total_table[[#This Row],[Customer_ID]],Customer_table[Customer_ID],Customer_table[Age],FALSE)</f>
        <v>40</v>
      </c>
      <c r="M486" s="8" t="str">
        <f>_xlfn.XLOOKUP(total_table[[#This Row],[Customer_ID]],Customer_table[Customer_ID],Customer_table[Gender],FALSE)</f>
        <v>Male</v>
      </c>
      <c r="N486" s="8" t="str">
        <f>_xlfn.XLOOKUP(total_table[[#This Row],[Customer_ID]],Customer_table[Customer_ID],Customer_table[City],FALSE)</f>
        <v>New Jamesview</v>
      </c>
      <c r="O486" s="8" t="str">
        <f>_xlfn.XLOOKUP(total_table[[#This Row],[Customer_ID]],Customer_table[Customer_ID],Customer_table[State],FALSE)</f>
        <v>West Virginia</v>
      </c>
      <c r="P486" s="8" t="str">
        <f>_xlfn.XLOOKUP(total_table[[#This Row],[Customer_ID]],Customer_table[Customer_ID],Customer_table[Country],FALSE)</f>
        <v>USA</v>
      </c>
      <c r="Q486" s="8" t="str">
        <f>_xlfn.XLOOKUP(total_table[[#This Row],[Product_ID]],Product_table[Product_ID],Product_table[Product_Name],FALSE)</f>
        <v>Women's Hair Dryer Brush</v>
      </c>
      <c r="R486" s="8" t="str">
        <f>_xlfn.XLOOKUP(total_table[[#This Row],[Product_ID]],Product_table[Product_ID],Product_table[Category],FALSE)</f>
        <v>Beauty</v>
      </c>
      <c r="S486" s="8" t="str">
        <f>_xlfn.XLOOKUP(total_table[[#This Row],[Product_ID]],Product_table[Product_ID],Product_table[Sub_Category],FALSE)</f>
        <v>Haircare</v>
      </c>
      <c r="T486" s="8" t="str">
        <f>_xlfn.XLOOKUP(total_table[[#This Row],[Product_ID]],Product_table[Product_ID],Product_table[Brand],FALSE)</f>
        <v>Torres, Spencer and Potter</v>
      </c>
      <c r="U486" s="8">
        <f>_xlfn.XLOOKUP(total_table[[#This Row],[Product_ID]],Product_table[Product_ID],Product_table[Cost],FALSE)</f>
        <v>340.39</v>
      </c>
      <c r="V486" s="11">
        <f>_xlfn.XLOOKUP(total_table[[#This Row],[Product_ID]],Product_table[Product_ID],Product_table[Stock],FALSE)</f>
        <v>177</v>
      </c>
      <c r="W486" s="8" t="str">
        <f>_xlfn.XLOOKUP(total_table[[#This Row],[Store_ID]],Store_table[Store_ID],Store_table[Store_Name],FALSE)</f>
        <v>Holloway Ltd</v>
      </c>
      <c r="X486" s="8" t="str">
        <f>_xlfn.XLOOKUP(total_table[[#This Row],[Store_ID]],Store_table[Store_ID],Store_table[Region],FALSE)</f>
        <v>North</v>
      </c>
      <c r="Y486" s="8" t="str">
        <f>_xlfn.XLOOKUP(total_table[[#This Row],[Store_ID]],Store_table[Store_ID],Store_table[City],FALSE)</f>
        <v>Bensonhaven</v>
      </c>
      <c r="Z486" s="8" t="str">
        <f>_xlfn.XLOOKUP(total_table[[#This Row],[Store_ID]],Store_table[Store_ID],Store_table[Store_Type],FALSE)</f>
        <v>Flagship</v>
      </c>
    </row>
    <row r="487" spans="1:26" x14ac:dyDescent="0.35">
      <c r="A487" s="2" t="s">
        <v>2289</v>
      </c>
      <c r="B487" s="14">
        <v>45919</v>
      </c>
      <c r="C487" s="2" t="s">
        <v>173</v>
      </c>
      <c r="D487" s="2" t="s">
        <v>1531</v>
      </c>
      <c r="E487" s="2" t="s">
        <v>1739</v>
      </c>
      <c r="F487" s="11">
        <v>2</v>
      </c>
      <c r="G487" s="8">
        <v>409</v>
      </c>
      <c r="H487" s="8">
        <v>0.17</v>
      </c>
      <c r="I487" s="2" t="s">
        <v>1802</v>
      </c>
      <c r="J487" s="8">
        <v>817.83</v>
      </c>
      <c r="K487" s="8" t="str">
        <f>_xlfn.XLOOKUP(total_table[[#This Row],[Customer_ID]],Customer_table[Customer_ID],Customer_table[Name],FALSE)</f>
        <v>Gina Knight</v>
      </c>
      <c r="L487" s="11">
        <f>_xlfn.XLOOKUP(total_table[[#This Row],[Customer_ID]],Customer_table[Customer_ID],Customer_table[Age],FALSE)</f>
        <v>54</v>
      </c>
      <c r="M487" s="8" t="str">
        <f>_xlfn.XLOOKUP(total_table[[#This Row],[Customer_ID]],Customer_table[Customer_ID],Customer_table[Gender],FALSE)</f>
        <v>Female</v>
      </c>
      <c r="N487" s="8" t="str">
        <f>_xlfn.XLOOKUP(total_table[[#This Row],[Customer_ID]],Customer_table[Customer_ID],Customer_table[City],FALSE)</f>
        <v>Lake Roberthaven</v>
      </c>
      <c r="O487" s="8" t="str">
        <f>_xlfn.XLOOKUP(total_table[[#This Row],[Customer_ID]],Customer_table[Customer_ID],Customer_table[State],FALSE)</f>
        <v>Nevada</v>
      </c>
      <c r="P487" s="8" t="str">
        <f>_xlfn.XLOOKUP(total_table[[#This Row],[Customer_ID]],Customer_table[Customer_ID],Customer_table[Country],FALSE)</f>
        <v>USA</v>
      </c>
      <c r="Q487" s="8" t="str">
        <f>_xlfn.XLOOKUP(total_table[[#This Row],[Product_ID]],Product_table[Product_ID],Product_table[Product_Name],FALSE)</f>
        <v>Women's Yoga Pants</v>
      </c>
      <c r="R487" s="8" t="str">
        <f>_xlfn.XLOOKUP(total_table[[#This Row],[Product_ID]],Product_table[Product_ID],Product_table[Category],FALSE)</f>
        <v>Clothing</v>
      </c>
      <c r="S487" s="8" t="str">
        <f>_xlfn.XLOOKUP(total_table[[#This Row],[Product_ID]],Product_table[Product_ID],Product_table[Sub_Category],FALSE)</f>
        <v>Bottoms</v>
      </c>
      <c r="T487" s="8" t="str">
        <f>_xlfn.XLOOKUP(total_table[[#This Row],[Product_ID]],Product_table[Product_ID],Product_table[Brand],FALSE)</f>
        <v>Gonzales-Davis</v>
      </c>
      <c r="U487" s="8">
        <f>_xlfn.XLOOKUP(total_table[[#This Row],[Product_ID]],Product_table[Product_ID],Product_table[Cost],FALSE)</f>
        <v>306.45999999999998</v>
      </c>
      <c r="V487" s="11">
        <f>_xlfn.XLOOKUP(total_table[[#This Row],[Product_ID]],Product_table[Product_ID],Product_table[Stock],FALSE)</f>
        <v>487</v>
      </c>
      <c r="W487" s="8" t="str">
        <f>_xlfn.XLOOKUP(total_table[[#This Row],[Store_ID]],Store_table[Store_ID],Store_table[Store_Name],FALSE)</f>
        <v>Black-Horn</v>
      </c>
      <c r="X487" s="8" t="str">
        <f>_xlfn.XLOOKUP(total_table[[#This Row],[Store_ID]],Store_table[Store_ID],Store_table[Region],FALSE)</f>
        <v>South</v>
      </c>
      <c r="Y487" s="8" t="str">
        <f>_xlfn.XLOOKUP(total_table[[#This Row],[Store_ID]],Store_table[Store_ID],Store_table[City],FALSE)</f>
        <v>North Nancyview</v>
      </c>
      <c r="Z487" s="8" t="str">
        <f>_xlfn.XLOOKUP(total_table[[#This Row],[Store_ID]],Store_table[Store_ID],Store_table[Store_Type],FALSE)</f>
        <v>Outlet</v>
      </c>
    </row>
    <row r="488" spans="1:26" x14ac:dyDescent="0.35">
      <c r="A488" s="2" t="s">
        <v>2290</v>
      </c>
      <c r="B488" s="14">
        <v>45333</v>
      </c>
      <c r="C488" s="2" t="s">
        <v>1061</v>
      </c>
      <c r="D488" s="2" t="s">
        <v>1602</v>
      </c>
      <c r="E488" s="2" t="s">
        <v>1791</v>
      </c>
      <c r="F488" s="11">
        <v>3</v>
      </c>
      <c r="G488" s="8">
        <v>134.58000000000001</v>
      </c>
      <c r="H488" s="8">
        <v>0.04</v>
      </c>
      <c r="I488" s="2" t="s">
        <v>1807</v>
      </c>
      <c r="J488" s="8">
        <v>403.7</v>
      </c>
      <c r="K488" s="8" t="str">
        <f>_xlfn.XLOOKUP(total_table[[#This Row],[Customer_ID]],Customer_table[Customer_ID],Customer_table[Name],FALSE)</f>
        <v>Ryan Moore</v>
      </c>
      <c r="L488" s="11">
        <f>_xlfn.XLOOKUP(total_table[[#This Row],[Customer_ID]],Customer_table[Customer_ID],Customer_table[Age],FALSE)</f>
        <v>38</v>
      </c>
      <c r="M488" s="8" t="str">
        <f>_xlfn.XLOOKUP(total_table[[#This Row],[Customer_ID]],Customer_table[Customer_ID],Customer_table[Gender],FALSE)</f>
        <v>Male</v>
      </c>
      <c r="N488" s="8" t="str">
        <f>_xlfn.XLOOKUP(total_table[[#This Row],[Customer_ID]],Customer_table[Customer_ID],Customer_table[City],FALSE)</f>
        <v>Cartershire</v>
      </c>
      <c r="O488" s="8" t="str">
        <f>_xlfn.XLOOKUP(total_table[[#This Row],[Customer_ID]],Customer_table[Customer_ID],Customer_table[State],FALSE)</f>
        <v>Virginia</v>
      </c>
      <c r="P488" s="8" t="str">
        <f>_xlfn.XLOOKUP(total_table[[#This Row],[Customer_ID]],Customer_table[Customer_ID],Customer_table[Country],FALSE)</f>
        <v>USA</v>
      </c>
      <c r="Q488" s="8" t="str">
        <f>_xlfn.XLOOKUP(total_table[[#This Row],[Product_ID]],Product_table[Product_ID],Product_table[Product_Name],FALSE)</f>
        <v>Sports Water Hydration Pack</v>
      </c>
      <c r="R488" s="8" t="str">
        <f>_xlfn.XLOOKUP(total_table[[#This Row],[Product_ID]],Product_table[Product_ID],Product_table[Category],FALSE)</f>
        <v>Sports</v>
      </c>
      <c r="S488" s="8" t="str">
        <f>_xlfn.XLOOKUP(total_table[[#This Row],[Product_ID]],Product_table[Product_ID],Product_table[Sub_Category],FALSE)</f>
        <v>Outdoor</v>
      </c>
      <c r="T488" s="8" t="str">
        <f>_xlfn.XLOOKUP(total_table[[#This Row],[Product_ID]],Product_table[Product_ID],Product_table[Brand],FALSE)</f>
        <v>Sims-Smith</v>
      </c>
      <c r="U488" s="8">
        <f>_xlfn.XLOOKUP(total_table[[#This Row],[Product_ID]],Product_table[Product_ID],Product_table[Cost],FALSE)</f>
        <v>135.61000000000001</v>
      </c>
      <c r="V488" s="11">
        <f>_xlfn.XLOOKUP(total_table[[#This Row],[Product_ID]],Product_table[Product_ID],Product_table[Stock],FALSE)</f>
        <v>394</v>
      </c>
      <c r="W488" s="8" t="str">
        <f>_xlfn.XLOOKUP(total_table[[#This Row],[Store_ID]],Store_table[Store_ID],Store_table[Store_Name],FALSE)</f>
        <v>Mann-Austin</v>
      </c>
      <c r="X488" s="8" t="str">
        <f>_xlfn.XLOOKUP(total_table[[#This Row],[Store_ID]],Store_table[Store_ID],Store_table[Region],FALSE)</f>
        <v>East</v>
      </c>
      <c r="Y488" s="8" t="str">
        <f>_xlfn.XLOOKUP(total_table[[#This Row],[Store_ID]],Store_table[Store_ID],Store_table[City],FALSE)</f>
        <v>Vasquezborough</v>
      </c>
      <c r="Z488" s="8" t="str">
        <f>_xlfn.XLOOKUP(total_table[[#This Row],[Store_ID]],Store_table[Store_ID],Store_table[Store_Type],FALSE)</f>
        <v>Online</v>
      </c>
    </row>
    <row r="489" spans="1:26" x14ac:dyDescent="0.35">
      <c r="A489" s="2" t="s">
        <v>2291</v>
      </c>
      <c r="B489" s="14">
        <v>45811</v>
      </c>
      <c r="C489" s="2" t="s">
        <v>1075</v>
      </c>
      <c r="D489" s="2" t="s">
        <v>1604</v>
      </c>
      <c r="E489" s="2" t="s">
        <v>1757</v>
      </c>
      <c r="F489" s="11">
        <v>4</v>
      </c>
      <c r="G489" s="8">
        <v>284.44</v>
      </c>
      <c r="H489" s="8">
        <v>0.02</v>
      </c>
      <c r="I489" s="2" t="s">
        <v>1802</v>
      </c>
      <c r="J489" s="8">
        <v>1137.74</v>
      </c>
      <c r="K489" s="8" t="str">
        <f>_xlfn.XLOOKUP(total_table[[#This Row],[Customer_ID]],Customer_table[Customer_ID],Customer_table[Name],FALSE)</f>
        <v>Sherry Cabrera</v>
      </c>
      <c r="L489" s="11">
        <f>_xlfn.XLOOKUP(total_table[[#This Row],[Customer_ID]],Customer_table[Customer_ID],Customer_table[Age],FALSE)</f>
        <v>55</v>
      </c>
      <c r="M489" s="8" t="str">
        <f>_xlfn.XLOOKUP(total_table[[#This Row],[Customer_ID]],Customer_table[Customer_ID],Customer_table[Gender],FALSE)</f>
        <v>Male</v>
      </c>
      <c r="N489" s="8" t="str">
        <f>_xlfn.XLOOKUP(total_table[[#This Row],[Customer_ID]],Customer_table[Customer_ID],Customer_table[City],FALSE)</f>
        <v>Shannonview</v>
      </c>
      <c r="O489" s="8" t="str">
        <f>_xlfn.XLOOKUP(total_table[[#This Row],[Customer_ID]],Customer_table[Customer_ID],Customer_table[State],FALSE)</f>
        <v>Pennsylvania</v>
      </c>
      <c r="P489" s="8" t="str">
        <f>_xlfn.XLOOKUP(total_table[[#This Row],[Customer_ID]],Customer_table[Customer_ID],Customer_table[Country],FALSE)</f>
        <v>USA</v>
      </c>
      <c r="Q489" s="8" t="str">
        <f>_xlfn.XLOOKUP(total_table[[#This Row],[Product_ID]],Product_table[Product_ID],Product_table[Product_Name],FALSE)</f>
        <v>Portable Power Bank</v>
      </c>
      <c r="R489" s="8" t="str">
        <f>_xlfn.XLOOKUP(total_table[[#This Row],[Product_ID]],Product_table[Product_ID],Product_table[Category],FALSE)</f>
        <v>Electronics</v>
      </c>
      <c r="S489" s="8" t="str">
        <f>_xlfn.XLOOKUP(total_table[[#This Row],[Product_ID]],Product_table[Product_ID],Product_table[Sub_Category],FALSE)</f>
        <v>Mobile</v>
      </c>
      <c r="T489" s="8" t="str">
        <f>_xlfn.XLOOKUP(total_table[[#This Row],[Product_ID]],Product_table[Product_ID],Product_table[Brand],FALSE)</f>
        <v>Cummings and Sons</v>
      </c>
      <c r="U489" s="8">
        <f>_xlfn.XLOOKUP(total_table[[#This Row],[Product_ID]],Product_table[Product_ID],Product_table[Cost],FALSE)</f>
        <v>326.06</v>
      </c>
      <c r="V489" s="11">
        <f>_xlfn.XLOOKUP(total_table[[#This Row],[Product_ID]],Product_table[Product_ID],Product_table[Stock],FALSE)</f>
        <v>301</v>
      </c>
      <c r="W489" s="8" t="str">
        <f>_xlfn.XLOOKUP(total_table[[#This Row],[Store_ID]],Store_table[Store_ID],Store_table[Store_Name],FALSE)</f>
        <v>Martinez-Mullins</v>
      </c>
      <c r="X489" s="8" t="str">
        <f>_xlfn.XLOOKUP(total_table[[#This Row],[Store_ID]],Store_table[Store_ID],Store_table[Region],FALSE)</f>
        <v>South</v>
      </c>
      <c r="Y489" s="8" t="str">
        <f>_xlfn.XLOOKUP(total_table[[#This Row],[Store_ID]],Store_table[Store_ID],Store_table[City],FALSE)</f>
        <v>Williamsfurt</v>
      </c>
      <c r="Z489" s="8" t="str">
        <f>_xlfn.XLOOKUP(total_table[[#This Row],[Store_ID]],Store_table[Store_ID],Store_table[Store_Type],FALSE)</f>
        <v>Online</v>
      </c>
    </row>
    <row r="490" spans="1:26" x14ac:dyDescent="0.35">
      <c r="A490" s="2" t="s">
        <v>2292</v>
      </c>
      <c r="B490" s="14">
        <v>45726</v>
      </c>
      <c r="C490" s="2" t="s">
        <v>1241</v>
      </c>
      <c r="D490" s="2" t="s">
        <v>1672</v>
      </c>
      <c r="E490" s="2" t="s">
        <v>1775</v>
      </c>
      <c r="F490" s="11">
        <v>4</v>
      </c>
      <c r="G490" s="8">
        <v>922.69</v>
      </c>
      <c r="H490" s="8">
        <v>0.16</v>
      </c>
      <c r="I490" s="2" t="s">
        <v>1802</v>
      </c>
      <c r="J490" s="8">
        <v>3690.6000000000004</v>
      </c>
      <c r="K490" s="8" t="str">
        <f>_xlfn.XLOOKUP(total_table[[#This Row],[Customer_ID]],Customer_table[Customer_ID],Customer_table[Name],FALSE)</f>
        <v>Eric Wolfe</v>
      </c>
      <c r="L490" s="11">
        <f>_xlfn.XLOOKUP(total_table[[#This Row],[Customer_ID]],Customer_table[Customer_ID],Customer_table[Age],FALSE)</f>
        <v>18</v>
      </c>
      <c r="M490" s="8" t="str">
        <f>_xlfn.XLOOKUP(total_table[[#This Row],[Customer_ID]],Customer_table[Customer_ID],Customer_table[Gender],FALSE)</f>
        <v>Female</v>
      </c>
      <c r="N490" s="8" t="str">
        <f>_xlfn.XLOOKUP(total_table[[#This Row],[Customer_ID]],Customer_table[Customer_ID],Customer_table[City],FALSE)</f>
        <v>Garciaview</v>
      </c>
      <c r="O490" s="8" t="str">
        <f>_xlfn.XLOOKUP(total_table[[#This Row],[Customer_ID]],Customer_table[Customer_ID],Customer_table[State],FALSE)</f>
        <v>Louisiana</v>
      </c>
      <c r="P490" s="8" t="str">
        <f>_xlfn.XLOOKUP(total_table[[#This Row],[Customer_ID]],Customer_table[Customer_ID],Customer_table[Country],FALSE)</f>
        <v>USA</v>
      </c>
      <c r="Q490" s="8" t="str">
        <f>_xlfn.XLOOKUP(total_table[[#This Row],[Product_ID]],Product_table[Product_ID],Product_table[Product_Name],FALSE)</f>
        <v>Shin Guards – Adult</v>
      </c>
      <c r="R490" s="8" t="str">
        <f>_xlfn.XLOOKUP(total_table[[#This Row],[Product_ID]],Product_table[Product_ID],Product_table[Category],FALSE)</f>
        <v>Sports</v>
      </c>
      <c r="S490" s="8" t="str">
        <f>_xlfn.XLOOKUP(total_table[[#This Row],[Product_ID]],Product_table[Product_ID],Product_table[Sub_Category],FALSE)</f>
        <v>Team Sports</v>
      </c>
      <c r="T490" s="8" t="str">
        <f>_xlfn.XLOOKUP(total_table[[#This Row],[Product_ID]],Product_table[Product_ID],Product_table[Brand],FALSE)</f>
        <v>French Ltd</v>
      </c>
      <c r="U490" s="8">
        <f>_xlfn.XLOOKUP(total_table[[#This Row],[Product_ID]],Product_table[Product_ID],Product_table[Cost],FALSE)</f>
        <v>107.06</v>
      </c>
      <c r="V490" s="11">
        <f>_xlfn.XLOOKUP(total_table[[#This Row],[Product_ID]],Product_table[Product_ID],Product_table[Stock],FALSE)</f>
        <v>359</v>
      </c>
      <c r="W490" s="8" t="str">
        <f>_xlfn.XLOOKUP(total_table[[#This Row],[Store_ID]],Store_table[Store_ID],Store_table[Store_Name],FALSE)</f>
        <v>Gardner, Humphrey and Contreras</v>
      </c>
      <c r="X490" s="8" t="str">
        <f>_xlfn.XLOOKUP(total_table[[#This Row],[Store_ID]],Store_table[Store_ID],Store_table[Region],FALSE)</f>
        <v>East</v>
      </c>
      <c r="Y490" s="8" t="str">
        <f>_xlfn.XLOOKUP(total_table[[#This Row],[Store_ID]],Store_table[Store_ID],Store_table[City],FALSE)</f>
        <v>Johnsonville</v>
      </c>
      <c r="Z490" s="8" t="str">
        <f>_xlfn.XLOOKUP(total_table[[#This Row],[Store_ID]],Store_table[Store_ID],Store_table[Store_Type],FALSE)</f>
        <v>Flagship</v>
      </c>
    </row>
    <row r="491" spans="1:26" x14ac:dyDescent="0.35">
      <c r="A491" s="2" t="s">
        <v>2293</v>
      </c>
      <c r="B491" s="14">
        <v>45644</v>
      </c>
      <c r="C491" s="2" t="s">
        <v>862</v>
      </c>
      <c r="D491" s="2" t="s">
        <v>1598</v>
      </c>
      <c r="E491" s="2" t="s">
        <v>1754</v>
      </c>
      <c r="F491" s="11">
        <v>2</v>
      </c>
      <c r="G491" s="8">
        <v>992.55</v>
      </c>
      <c r="H491" s="8">
        <v>0.28000000000000003</v>
      </c>
      <c r="I491" s="2" t="s">
        <v>1802</v>
      </c>
      <c r="J491" s="8">
        <v>1984.82</v>
      </c>
      <c r="K491" s="8" t="str">
        <f>_xlfn.XLOOKUP(total_table[[#This Row],[Customer_ID]],Customer_table[Customer_ID],Customer_table[Name],FALSE)</f>
        <v>Shannon Miller</v>
      </c>
      <c r="L491" s="11">
        <f>_xlfn.XLOOKUP(total_table[[#This Row],[Customer_ID]],Customer_table[Customer_ID],Customer_table[Age],FALSE)</f>
        <v>22</v>
      </c>
      <c r="M491" s="8" t="str">
        <f>_xlfn.XLOOKUP(total_table[[#This Row],[Customer_ID]],Customer_table[Customer_ID],Customer_table[Gender],FALSE)</f>
        <v>Male</v>
      </c>
      <c r="N491" s="8" t="str">
        <f>_xlfn.XLOOKUP(total_table[[#This Row],[Customer_ID]],Customer_table[Customer_ID],Customer_table[City],FALSE)</f>
        <v>North Austinport</v>
      </c>
      <c r="O491" s="8" t="str">
        <f>_xlfn.XLOOKUP(total_table[[#This Row],[Customer_ID]],Customer_table[Customer_ID],Customer_table[State],FALSE)</f>
        <v>Kentucky</v>
      </c>
      <c r="P491" s="8" t="str">
        <f>_xlfn.XLOOKUP(total_table[[#This Row],[Customer_ID]],Customer_table[Customer_ID],Customer_table[Country],FALSE)</f>
        <v>USA</v>
      </c>
      <c r="Q491" s="8" t="str">
        <f>_xlfn.XLOOKUP(total_table[[#This Row],[Product_ID]],Product_table[Product_ID],Product_table[Product_Name],FALSE)</f>
        <v>Women's Summer Dress</v>
      </c>
      <c r="R491" s="8" t="str">
        <f>_xlfn.XLOOKUP(total_table[[#This Row],[Product_ID]],Product_table[Product_ID],Product_table[Category],FALSE)</f>
        <v>Clothing</v>
      </c>
      <c r="S491" s="8" t="str">
        <f>_xlfn.XLOOKUP(total_table[[#This Row],[Product_ID]],Product_table[Product_ID],Product_table[Sub_Category],FALSE)</f>
        <v>Tops</v>
      </c>
      <c r="T491" s="8" t="str">
        <f>_xlfn.XLOOKUP(total_table[[#This Row],[Product_ID]],Product_table[Product_ID],Product_table[Brand],FALSE)</f>
        <v>Smith-Mills</v>
      </c>
      <c r="U491" s="8">
        <f>_xlfn.XLOOKUP(total_table[[#This Row],[Product_ID]],Product_table[Product_ID],Product_table[Cost],FALSE)</f>
        <v>223.43</v>
      </c>
      <c r="V491" s="11">
        <f>_xlfn.XLOOKUP(total_table[[#This Row],[Product_ID]],Product_table[Product_ID],Product_table[Stock],FALSE)</f>
        <v>154</v>
      </c>
      <c r="W491" s="8" t="str">
        <f>_xlfn.XLOOKUP(total_table[[#This Row],[Store_ID]],Store_table[Store_ID],Store_table[Store_Name],FALSE)</f>
        <v>Benson-Elliott</v>
      </c>
      <c r="X491" s="8" t="str">
        <f>_xlfn.XLOOKUP(total_table[[#This Row],[Store_ID]],Store_table[Store_ID],Store_table[Region],FALSE)</f>
        <v>East</v>
      </c>
      <c r="Y491" s="8" t="str">
        <f>_xlfn.XLOOKUP(total_table[[#This Row],[Store_ID]],Store_table[Store_ID],Store_table[City],FALSE)</f>
        <v>Port Josephberg</v>
      </c>
      <c r="Z491" s="8" t="str">
        <f>_xlfn.XLOOKUP(total_table[[#This Row],[Store_ID]],Store_table[Store_ID],Store_table[Store_Type],FALSE)</f>
        <v>Online</v>
      </c>
    </row>
    <row r="492" spans="1:26" x14ac:dyDescent="0.35">
      <c r="A492" s="2" t="s">
        <v>2294</v>
      </c>
      <c r="B492" s="14">
        <v>45371</v>
      </c>
      <c r="C492" s="2" t="s">
        <v>1279</v>
      </c>
      <c r="D492" s="2" t="s">
        <v>1704</v>
      </c>
      <c r="E492" s="2" t="s">
        <v>1788</v>
      </c>
      <c r="F492" s="11">
        <v>1</v>
      </c>
      <c r="G492" s="8">
        <v>170.43</v>
      </c>
      <c r="H492" s="8">
        <v>0.03</v>
      </c>
      <c r="I492" s="2" t="s">
        <v>1802</v>
      </c>
      <c r="J492" s="8">
        <v>170.4</v>
      </c>
      <c r="K492" s="8" t="str">
        <f>_xlfn.XLOOKUP(total_table[[#This Row],[Customer_ID]],Customer_table[Customer_ID],Customer_table[Name],FALSE)</f>
        <v>Luke Parks</v>
      </c>
      <c r="L492" s="11">
        <f>_xlfn.XLOOKUP(total_table[[#This Row],[Customer_ID]],Customer_table[Customer_ID],Customer_table[Age],FALSE)</f>
        <v>60</v>
      </c>
      <c r="M492" s="8" t="str">
        <f>_xlfn.XLOOKUP(total_table[[#This Row],[Customer_ID]],Customer_table[Customer_ID],Customer_table[Gender],FALSE)</f>
        <v>Female</v>
      </c>
      <c r="N492" s="8" t="str">
        <f>_xlfn.XLOOKUP(total_table[[#This Row],[Customer_ID]],Customer_table[Customer_ID],Customer_table[City],FALSE)</f>
        <v>West Mario</v>
      </c>
      <c r="O492" s="8" t="str">
        <f>_xlfn.XLOOKUP(total_table[[#This Row],[Customer_ID]],Customer_table[Customer_ID],Customer_table[State],FALSE)</f>
        <v>New Hampshire</v>
      </c>
      <c r="P492" s="8" t="str">
        <f>_xlfn.XLOOKUP(total_table[[#This Row],[Customer_ID]],Customer_table[Customer_ID],Customer_table[Country],FALSE)</f>
        <v>USA</v>
      </c>
      <c r="Q492" s="8" t="str">
        <f>_xlfn.XLOOKUP(total_table[[#This Row],[Product_ID]],Product_table[Product_ID],Product_table[Product_Name],FALSE)</f>
        <v>Face Foundation Kit</v>
      </c>
      <c r="R492" s="8" t="str">
        <f>_xlfn.XLOOKUP(total_table[[#This Row],[Product_ID]],Product_table[Product_ID],Product_table[Category],FALSE)</f>
        <v>Beauty</v>
      </c>
      <c r="S492" s="8" t="str">
        <f>_xlfn.XLOOKUP(total_table[[#This Row],[Product_ID]],Product_table[Product_ID],Product_table[Sub_Category],FALSE)</f>
        <v>Makeup</v>
      </c>
      <c r="T492" s="8" t="str">
        <f>_xlfn.XLOOKUP(total_table[[#This Row],[Product_ID]],Product_table[Product_ID],Product_table[Brand],FALSE)</f>
        <v>Taylor-Elliott</v>
      </c>
      <c r="U492" s="8">
        <f>_xlfn.XLOOKUP(total_table[[#This Row],[Product_ID]],Product_table[Product_ID],Product_table[Cost],FALSE)</f>
        <v>183.04</v>
      </c>
      <c r="V492" s="11">
        <f>_xlfn.XLOOKUP(total_table[[#This Row],[Product_ID]],Product_table[Product_ID],Product_table[Stock],FALSE)</f>
        <v>457</v>
      </c>
      <c r="W492" s="8" t="str">
        <f>_xlfn.XLOOKUP(total_table[[#This Row],[Store_ID]],Store_table[Store_ID],Store_table[Store_Name],FALSE)</f>
        <v>Guerrero-Schmitt</v>
      </c>
      <c r="X492" s="8" t="str">
        <f>_xlfn.XLOOKUP(total_table[[#This Row],[Store_ID]],Store_table[Store_ID],Store_table[Region],FALSE)</f>
        <v>East</v>
      </c>
      <c r="Y492" s="8" t="str">
        <f>_xlfn.XLOOKUP(total_table[[#This Row],[Store_ID]],Store_table[Store_ID],Store_table[City],FALSE)</f>
        <v>East Stevechester</v>
      </c>
      <c r="Z492" s="8" t="str">
        <f>_xlfn.XLOOKUP(total_table[[#This Row],[Store_ID]],Store_table[Store_ID],Store_table[Store_Type],FALSE)</f>
        <v>Flagship</v>
      </c>
    </row>
    <row r="493" spans="1:26" x14ac:dyDescent="0.35">
      <c r="A493" s="2" t="s">
        <v>2295</v>
      </c>
      <c r="B493" s="14">
        <v>45462</v>
      </c>
      <c r="C493" s="2" t="s">
        <v>711</v>
      </c>
      <c r="D493" s="2" t="s">
        <v>1670</v>
      </c>
      <c r="E493" s="2" t="s">
        <v>1739</v>
      </c>
      <c r="F493" s="11">
        <v>3</v>
      </c>
      <c r="G493" s="8">
        <v>480.51</v>
      </c>
      <c r="H493" s="8">
        <v>0.03</v>
      </c>
      <c r="I493" s="2" t="s">
        <v>1802</v>
      </c>
      <c r="J493" s="8">
        <v>1441.5</v>
      </c>
      <c r="K493" s="8" t="str">
        <f>_xlfn.XLOOKUP(total_table[[#This Row],[Customer_ID]],Customer_table[Customer_ID],Customer_table[Name],FALSE)</f>
        <v>Robert Harris</v>
      </c>
      <c r="L493" s="11">
        <f>_xlfn.XLOOKUP(total_table[[#This Row],[Customer_ID]],Customer_table[Customer_ID],Customer_table[Age],FALSE)</f>
        <v>50</v>
      </c>
      <c r="M493" s="8" t="str">
        <f>_xlfn.XLOOKUP(total_table[[#This Row],[Customer_ID]],Customer_table[Customer_ID],Customer_table[Gender],FALSE)</f>
        <v>Male</v>
      </c>
      <c r="N493" s="8" t="str">
        <f>_xlfn.XLOOKUP(total_table[[#This Row],[Customer_ID]],Customer_table[Customer_ID],Customer_table[City],FALSE)</f>
        <v>East Jeremy</v>
      </c>
      <c r="O493" s="8" t="str">
        <f>_xlfn.XLOOKUP(total_table[[#This Row],[Customer_ID]],Customer_table[Customer_ID],Customer_table[State],FALSE)</f>
        <v>Iowa</v>
      </c>
      <c r="P493" s="8" t="str">
        <f>_xlfn.XLOOKUP(total_table[[#This Row],[Customer_ID]],Customer_table[Customer_ID],Customer_table[Country],FALSE)</f>
        <v>USA</v>
      </c>
      <c r="Q493" s="8" t="str">
        <f>_xlfn.XLOOKUP(total_table[[#This Row],[Product_ID]],Product_table[Product_ID],Product_table[Product_Name],FALSE)</f>
        <v>Professional Jump Rope</v>
      </c>
      <c r="R493" s="8" t="str">
        <f>_xlfn.XLOOKUP(total_table[[#This Row],[Product_ID]],Product_table[Product_ID],Product_table[Category],FALSE)</f>
        <v>Sports</v>
      </c>
      <c r="S493" s="8" t="str">
        <f>_xlfn.XLOOKUP(total_table[[#This Row],[Product_ID]],Product_table[Product_ID],Product_table[Sub_Category],FALSE)</f>
        <v>Fitness</v>
      </c>
      <c r="T493" s="8" t="str">
        <f>_xlfn.XLOOKUP(total_table[[#This Row],[Product_ID]],Product_table[Product_ID],Product_table[Brand],FALSE)</f>
        <v>Davis PLC</v>
      </c>
      <c r="U493" s="8">
        <f>_xlfn.XLOOKUP(total_table[[#This Row],[Product_ID]],Product_table[Product_ID],Product_table[Cost],FALSE)</f>
        <v>477.61</v>
      </c>
      <c r="V493" s="11">
        <f>_xlfn.XLOOKUP(total_table[[#This Row],[Product_ID]],Product_table[Product_ID],Product_table[Stock],FALSE)</f>
        <v>300</v>
      </c>
      <c r="W493" s="8" t="str">
        <f>_xlfn.XLOOKUP(total_table[[#This Row],[Store_ID]],Store_table[Store_ID],Store_table[Store_Name],FALSE)</f>
        <v>Black-Horn</v>
      </c>
      <c r="X493" s="8" t="str">
        <f>_xlfn.XLOOKUP(total_table[[#This Row],[Store_ID]],Store_table[Store_ID],Store_table[Region],FALSE)</f>
        <v>South</v>
      </c>
      <c r="Y493" s="8" t="str">
        <f>_xlfn.XLOOKUP(total_table[[#This Row],[Store_ID]],Store_table[Store_ID],Store_table[City],FALSE)</f>
        <v>North Nancyview</v>
      </c>
      <c r="Z493" s="8" t="str">
        <f>_xlfn.XLOOKUP(total_table[[#This Row],[Store_ID]],Store_table[Store_ID],Store_table[Store_Type],FALSE)</f>
        <v>Outlet</v>
      </c>
    </row>
    <row r="494" spans="1:26" x14ac:dyDescent="0.35">
      <c r="A494" s="2" t="s">
        <v>2296</v>
      </c>
      <c r="B494" s="14">
        <v>45632</v>
      </c>
      <c r="C494" s="2" t="s">
        <v>513</v>
      </c>
      <c r="D494" s="2" t="s">
        <v>1624</v>
      </c>
      <c r="E494" s="2" t="s">
        <v>1757</v>
      </c>
      <c r="F494" s="11">
        <v>2</v>
      </c>
      <c r="G494" s="8">
        <v>955.66</v>
      </c>
      <c r="H494" s="8">
        <v>0.28999999999999998</v>
      </c>
      <c r="I494" s="2" t="s">
        <v>1807</v>
      </c>
      <c r="J494" s="8">
        <v>1911.03</v>
      </c>
      <c r="K494" s="8" t="str">
        <f>_xlfn.XLOOKUP(total_table[[#This Row],[Customer_ID]],Customer_table[Customer_ID],Customer_table[Name],FALSE)</f>
        <v>Maria Sanchez</v>
      </c>
      <c r="L494" s="11">
        <f>_xlfn.XLOOKUP(total_table[[#This Row],[Customer_ID]],Customer_table[Customer_ID],Customer_table[Age],FALSE)</f>
        <v>46</v>
      </c>
      <c r="M494" s="8" t="str">
        <f>_xlfn.XLOOKUP(total_table[[#This Row],[Customer_ID]],Customer_table[Customer_ID],Customer_table[Gender],FALSE)</f>
        <v>Male</v>
      </c>
      <c r="N494" s="8" t="str">
        <f>_xlfn.XLOOKUP(total_table[[#This Row],[Customer_ID]],Customer_table[Customer_ID],Customer_table[City],FALSE)</f>
        <v>East Peterbury</v>
      </c>
      <c r="O494" s="8" t="str">
        <f>_xlfn.XLOOKUP(total_table[[#This Row],[Customer_ID]],Customer_table[Customer_ID],Customer_table[State],FALSE)</f>
        <v>North Dakota</v>
      </c>
      <c r="P494" s="8" t="str">
        <f>_xlfn.XLOOKUP(total_table[[#This Row],[Customer_ID]],Customer_table[Customer_ID],Customer_table[Country],FALSE)</f>
        <v>USA</v>
      </c>
      <c r="Q494" s="8" t="str">
        <f>_xlfn.XLOOKUP(total_table[[#This Row],[Product_ID]],Product_table[Product_ID],Product_table[Product_Name],FALSE)</f>
        <v>Men's Roll-On Perfume</v>
      </c>
      <c r="R494" s="8" t="str">
        <f>_xlfn.XLOOKUP(total_table[[#This Row],[Product_ID]],Product_table[Product_ID],Product_table[Category],FALSE)</f>
        <v>Beauty</v>
      </c>
      <c r="S494" s="8" t="str">
        <f>_xlfn.XLOOKUP(total_table[[#This Row],[Product_ID]],Product_table[Product_ID],Product_table[Sub_Category],FALSE)</f>
        <v>Fragrance</v>
      </c>
      <c r="T494" s="8" t="str">
        <f>_xlfn.XLOOKUP(total_table[[#This Row],[Product_ID]],Product_table[Product_ID],Product_table[Brand],FALSE)</f>
        <v>Sullivan and Sons</v>
      </c>
      <c r="U494" s="8">
        <f>_xlfn.XLOOKUP(total_table[[#This Row],[Product_ID]],Product_table[Product_ID],Product_table[Cost],FALSE)</f>
        <v>43.29</v>
      </c>
      <c r="V494" s="11">
        <f>_xlfn.XLOOKUP(total_table[[#This Row],[Product_ID]],Product_table[Product_ID],Product_table[Stock],FALSE)</f>
        <v>267</v>
      </c>
      <c r="W494" s="8" t="str">
        <f>_xlfn.XLOOKUP(total_table[[#This Row],[Store_ID]],Store_table[Store_ID],Store_table[Store_Name],FALSE)</f>
        <v>Martinez-Mullins</v>
      </c>
      <c r="X494" s="8" t="str">
        <f>_xlfn.XLOOKUP(total_table[[#This Row],[Store_ID]],Store_table[Store_ID],Store_table[Region],FALSE)</f>
        <v>South</v>
      </c>
      <c r="Y494" s="8" t="str">
        <f>_xlfn.XLOOKUP(total_table[[#This Row],[Store_ID]],Store_table[Store_ID],Store_table[City],FALSE)</f>
        <v>Williamsfurt</v>
      </c>
      <c r="Z494" s="8" t="str">
        <f>_xlfn.XLOOKUP(total_table[[#This Row],[Store_ID]],Store_table[Store_ID],Store_table[Store_Type],FALSE)</f>
        <v>Online</v>
      </c>
    </row>
    <row r="495" spans="1:26" x14ac:dyDescent="0.35">
      <c r="A495" s="2" t="s">
        <v>2297</v>
      </c>
      <c r="B495" s="14">
        <v>45863</v>
      </c>
      <c r="C495" s="2" t="s">
        <v>1374</v>
      </c>
      <c r="D495" s="2" t="s">
        <v>1670</v>
      </c>
      <c r="E495" s="2" t="s">
        <v>1730</v>
      </c>
      <c r="F495" s="11">
        <v>2</v>
      </c>
      <c r="G495" s="8">
        <v>488.02</v>
      </c>
      <c r="H495" s="8">
        <v>0.27</v>
      </c>
      <c r="I495" s="2" t="s">
        <v>1804</v>
      </c>
      <c r="J495" s="8">
        <v>975.77</v>
      </c>
      <c r="K495" s="8" t="str">
        <f>_xlfn.XLOOKUP(total_table[[#This Row],[Customer_ID]],Customer_table[Customer_ID],Customer_table[Name],FALSE)</f>
        <v>Ashley Roberts</v>
      </c>
      <c r="L495" s="11">
        <f>_xlfn.XLOOKUP(total_table[[#This Row],[Customer_ID]],Customer_table[Customer_ID],Customer_table[Age],FALSE)</f>
        <v>46</v>
      </c>
      <c r="M495" s="8" t="str">
        <f>_xlfn.XLOOKUP(total_table[[#This Row],[Customer_ID]],Customer_table[Customer_ID],Customer_table[Gender],FALSE)</f>
        <v>Male</v>
      </c>
      <c r="N495" s="8" t="str">
        <f>_xlfn.XLOOKUP(total_table[[#This Row],[Customer_ID]],Customer_table[Customer_ID],Customer_table[City],FALSE)</f>
        <v>Josephmouth</v>
      </c>
      <c r="O495" s="8" t="str">
        <f>_xlfn.XLOOKUP(total_table[[#This Row],[Customer_ID]],Customer_table[Customer_ID],Customer_table[State],FALSE)</f>
        <v>New Mexico</v>
      </c>
      <c r="P495" s="8" t="str">
        <f>_xlfn.XLOOKUP(total_table[[#This Row],[Customer_ID]],Customer_table[Customer_ID],Customer_table[Country],FALSE)</f>
        <v>USA</v>
      </c>
      <c r="Q495" s="8" t="str">
        <f>_xlfn.XLOOKUP(total_table[[#This Row],[Product_ID]],Product_table[Product_ID],Product_table[Product_Name],FALSE)</f>
        <v>Professional Jump Rope</v>
      </c>
      <c r="R495" s="8" t="str">
        <f>_xlfn.XLOOKUP(total_table[[#This Row],[Product_ID]],Product_table[Product_ID],Product_table[Category],FALSE)</f>
        <v>Sports</v>
      </c>
      <c r="S495" s="8" t="str">
        <f>_xlfn.XLOOKUP(total_table[[#This Row],[Product_ID]],Product_table[Product_ID],Product_table[Sub_Category],FALSE)</f>
        <v>Fitness</v>
      </c>
      <c r="T495" s="8" t="str">
        <f>_xlfn.XLOOKUP(total_table[[#This Row],[Product_ID]],Product_table[Product_ID],Product_table[Brand],FALSE)</f>
        <v>Davis PLC</v>
      </c>
      <c r="U495" s="8">
        <f>_xlfn.XLOOKUP(total_table[[#This Row],[Product_ID]],Product_table[Product_ID],Product_table[Cost],FALSE)</f>
        <v>477.61</v>
      </c>
      <c r="V495" s="11">
        <f>_xlfn.XLOOKUP(total_table[[#This Row],[Product_ID]],Product_table[Product_ID],Product_table[Stock],FALSE)</f>
        <v>300</v>
      </c>
      <c r="W495" s="8" t="str">
        <f>_xlfn.XLOOKUP(total_table[[#This Row],[Store_ID]],Store_table[Store_ID],Store_table[Store_Name],FALSE)</f>
        <v>Rivera-Warner</v>
      </c>
      <c r="X495" s="8" t="str">
        <f>_xlfn.XLOOKUP(total_table[[#This Row],[Store_ID]],Store_table[Store_ID],Store_table[Region],FALSE)</f>
        <v>East</v>
      </c>
      <c r="Y495" s="8" t="str">
        <f>_xlfn.XLOOKUP(total_table[[#This Row],[Store_ID]],Store_table[Store_ID],Store_table[City],FALSE)</f>
        <v>Washingtonfurt</v>
      </c>
      <c r="Z495" s="8" t="str">
        <f>_xlfn.XLOOKUP(total_table[[#This Row],[Store_ID]],Store_table[Store_ID],Store_table[Store_Type],FALSE)</f>
        <v>Flagship</v>
      </c>
    </row>
    <row r="496" spans="1:26" x14ac:dyDescent="0.35">
      <c r="A496" s="2" t="s">
        <v>2298</v>
      </c>
      <c r="B496" s="14">
        <v>45501</v>
      </c>
      <c r="C496" s="2" t="s">
        <v>759</v>
      </c>
      <c r="D496" s="2" t="s">
        <v>1562</v>
      </c>
      <c r="E496" s="2" t="s">
        <v>1730</v>
      </c>
      <c r="F496" s="11">
        <v>1</v>
      </c>
      <c r="G496" s="8">
        <v>917.17</v>
      </c>
      <c r="H496" s="8">
        <v>0.13</v>
      </c>
      <c r="I496" s="2" t="s">
        <v>1807</v>
      </c>
      <c r="J496" s="8">
        <v>917.04</v>
      </c>
      <c r="K496" s="8" t="str">
        <f>_xlfn.XLOOKUP(total_table[[#This Row],[Customer_ID]],Customer_table[Customer_ID],Customer_table[Name],FALSE)</f>
        <v>William Hull</v>
      </c>
      <c r="L496" s="11">
        <f>_xlfn.XLOOKUP(total_table[[#This Row],[Customer_ID]],Customer_table[Customer_ID],Customer_table[Age],FALSE)</f>
        <v>59</v>
      </c>
      <c r="M496" s="8" t="str">
        <f>_xlfn.XLOOKUP(total_table[[#This Row],[Customer_ID]],Customer_table[Customer_ID],Customer_table[Gender],FALSE)</f>
        <v>Female</v>
      </c>
      <c r="N496" s="8" t="str">
        <f>_xlfn.XLOOKUP(total_table[[#This Row],[Customer_ID]],Customer_table[Customer_ID],Customer_table[City],FALSE)</f>
        <v>Heathfort</v>
      </c>
      <c r="O496" s="8" t="str">
        <f>_xlfn.XLOOKUP(total_table[[#This Row],[Customer_ID]],Customer_table[Customer_ID],Customer_table[State],FALSE)</f>
        <v>Michigan</v>
      </c>
      <c r="P496" s="8" t="str">
        <f>_xlfn.XLOOKUP(total_table[[#This Row],[Customer_ID]],Customer_table[Customer_ID],Customer_table[Country],FALSE)</f>
        <v>USA</v>
      </c>
      <c r="Q496" s="8" t="str">
        <f>_xlfn.XLOOKUP(total_table[[#This Row],[Product_ID]],Product_table[Product_ID],Product_table[Product_Name],FALSE)</f>
        <v>Women's Denim Jeans</v>
      </c>
      <c r="R496" s="8" t="str">
        <f>_xlfn.XLOOKUP(total_table[[#This Row],[Product_ID]],Product_table[Product_ID],Product_table[Category],FALSE)</f>
        <v>Clothing</v>
      </c>
      <c r="S496" s="8" t="str">
        <f>_xlfn.XLOOKUP(total_table[[#This Row],[Product_ID]],Product_table[Product_ID],Product_table[Sub_Category],FALSE)</f>
        <v>Bottoms</v>
      </c>
      <c r="T496" s="8" t="str">
        <f>_xlfn.XLOOKUP(total_table[[#This Row],[Product_ID]],Product_table[Product_ID],Product_table[Brand],FALSE)</f>
        <v>Guerra-Hendrix</v>
      </c>
      <c r="U496" s="8">
        <f>_xlfn.XLOOKUP(total_table[[#This Row],[Product_ID]],Product_table[Product_ID],Product_table[Cost],FALSE)</f>
        <v>254.04361702127662</v>
      </c>
      <c r="V496" s="11">
        <f>_xlfn.XLOOKUP(total_table[[#This Row],[Product_ID]],Product_table[Product_ID],Product_table[Stock],FALSE)</f>
        <v>343</v>
      </c>
      <c r="W496" s="8" t="str">
        <f>_xlfn.XLOOKUP(total_table[[#This Row],[Store_ID]],Store_table[Store_ID],Store_table[Store_Name],FALSE)</f>
        <v>Rivera-Warner</v>
      </c>
      <c r="X496" s="8" t="str">
        <f>_xlfn.XLOOKUP(total_table[[#This Row],[Store_ID]],Store_table[Store_ID],Store_table[Region],FALSE)</f>
        <v>East</v>
      </c>
      <c r="Y496" s="8" t="str">
        <f>_xlfn.XLOOKUP(total_table[[#This Row],[Store_ID]],Store_table[Store_ID],Store_table[City],FALSE)</f>
        <v>Washingtonfurt</v>
      </c>
      <c r="Z496" s="8" t="str">
        <f>_xlfn.XLOOKUP(total_table[[#This Row],[Store_ID]],Store_table[Store_ID],Store_table[Store_Type],FALSE)</f>
        <v>Flagship</v>
      </c>
    </row>
    <row r="497" spans="1:26" x14ac:dyDescent="0.35">
      <c r="A497" s="2" t="s">
        <v>2299</v>
      </c>
      <c r="B497" s="14">
        <v>45568</v>
      </c>
      <c r="C497" s="2" t="s">
        <v>1005</v>
      </c>
      <c r="D497" s="2" t="s">
        <v>1540</v>
      </c>
      <c r="E497" s="2" t="s">
        <v>1751</v>
      </c>
      <c r="F497" s="11">
        <v>2</v>
      </c>
      <c r="G497" s="8">
        <v>406.46</v>
      </c>
      <c r="H497" s="8">
        <v>0.3</v>
      </c>
      <c r="I497" s="2" t="s">
        <v>1804</v>
      </c>
      <c r="J497" s="8">
        <v>812.62</v>
      </c>
      <c r="K497" s="8" t="str">
        <f>_xlfn.XLOOKUP(total_table[[#This Row],[Customer_ID]],Customer_table[Customer_ID],Customer_table[Name],FALSE)</f>
        <v>Alex Mann Ii</v>
      </c>
      <c r="L497" s="11">
        <f>_xlfn.XLOOKUP(total_table[[#This Row],[Customer_ID]],Customer_table[Customer_ID],Customer_table[Age],FALSE)</f>
        <v>58</v>
      </c>
      <c r="M497" s="8" t="str">
        <f>_xlfn.XLOOKUP(total_table[[#This Row],[Customer_ID]],Customer_table[Customer_ID],Customer_table[Gender],FALSE)</f>
        <v>Male</v>
      </c>
      <c r="N497" s="8" t="str">
        <f>_xlfn.XLOOKUP(total_table[[#This Row],[Customer_ID]],Customer_table[Customer_ID],Customer_table[City],FALSE)</f>
        <v>South Zacharychester</v>
      </c>
      <c r="O497" s="8" t="str">
        <f>_xlfn.XLOOKUP(total_table[[#This Row],[Customer_ID]],Customer_table[Customer_ID],Customer_table[State],FALSE)</f>
        <v>Oklahoma</v>
      </c>
      <c r="P497" s="8" t="str">
        <f>_xlfn.XLOOKUP(total_table[[#This Row],[Customer_ID]],Customer_table[Customer_ID],Customer_table[Country],FALSE)</f>
        <v>USA</v>
      </c>
      <c r="Q497" s="8" t="str">
        <f>_xlfn.XLOOKUP(total_table[[#This Row],[Product_ID]],Product_table[Product_ID],Product_table[Product_Name],FALSE)</f>
        <v>Wireless Bluetooth Earbuds</v>
      </c>
      <c r="R497" s="8" t="str">
        <f>_xlfn.XLOOKUP(total_table[[#This Row],[Product_ID]],Product_table[Product_ID],Product_table[Category],FALSE)</f>
        <v>Electronics</v>
      </c>
      <c r="S497" s="8" t="str">
        <f>_xlfn.XLOOKUP(total_table[[#This Row],[Product_ID]],Product_table[Product_ID],Product_table[Sub_Category],FALSE)</f>
        <v>Audio</v>
      </c>
      <c r="T497" s="8" t="str">
        <f>_xlfn.XLOOKUP(total_table[[#This Row],[Product_ID]],Product_table[Product_ID],Product_table[Brand],FALSE)</f>
        <v>Perez-Johnston</v>
      </c>
      <c r="U497" s="8">
        <f>_xlfn.XLOOKUP(total_table[[#This Row],[Product_ID]],Product_table[Product_ID],Product_table[Cost],FALSE)</f>
        <v>439.07</v>
      </c>
      <c r="V497" s="11">
        <f>_xlfn.XLOOKUP(total_table[[#This Row],[Product_ID]],Product_table[Product_ID],Product_table[Stock],FALSE)</f>
        <v>142</v>
      </c>
      <c r="W497" s="8" t="str">
        <f>_xlfn.XLOOKUP(total_table[[#This Row],[Store_ID]],Store_table[Store_ID],Store_table[Store_Name],FALSE)</f>
        <v>Gray Ltd</v>
      </c>
      <c r="X497" s="8" t="str">
        <f>_xlfn.XLOOKUP(total_table[[#This Row],[Store_ID]],Store_table[Store_ID],Store_table[Region],FALSE)</f>
        <v>North</v>
      </c>
      <c r="Y497" s="8" t="str">
        <f>_xlfn.XLOOKUP(total_table[[#This Row],[Store_ID]],Store_table[Store_ID],Store_table[City],FALSE)</f>
        <v>New Michaelchester</v>
      </c>
      <c r="Z497" s="8" t="str">
        <f>_xlfn.XLOOKUP(total_table[[#This Row],[Store_ID]],Store_table[Store_ID],Store_table[Store_Type],FALSE)</f>
        <v>Outlet</v>
      </c>
    </row>
    <row r="498" spans="1:26" x14ac:dyDescent="0.35">
      <c r="A498" s="2" t="s">
        <v>2300</v>
      </c>
      <c r="B498" s="14">
        <v>45238</v>
      </c>
      <c r="C498" s="2" t="s">
        <v>735</v>
      </c>
      <c r="D498" s="2" t="s">
        <v>1716</v>
      </c>
      <c r="E498" s="2" t="s">
        <v>1730</v>
      </c>
      <c r="F498" s="11">
        <v>2</v>
      </c>
      <c r="G498" s="8">
        <v>264.39</v>
      </c>
      <c r="H498" s="8">
        <v>0.11</v>
      </c>
      <c r="I498" s="2" t="s">
        <v>1807</v>
      </c>
      <c r="J498" s="8">
        <v>528.66999999999996</v>
      </c>
      <c r="K498" s="8" t="str">
        <f>_xlfn.XLOOKUP(total_table[[#This Row],[Customer_ID]],Customer_table[Customer_ID],Customer_table[Name],FALSE)</f>
        <v>Christy Hill</v>
      </c>
      <c r="L498" s="11">
        <f>_xlfn.XLOOKUP(total_table[[#This Row],[Customer_ID]],Customer_table[Customer_ID],Customer_table[Age],FALSE)</f>
        <v>27</v>
      </c>
      <c r="M498" s="8" t="str">
        <f>_xlfn.XLOOKUP(total_table[[#This Row],[Customer_ID]],Customer_table[Customer_ID],Customer_table[Gender],FALSE)</f>
        <v>Female</v>
      </c>
      <c r="N498" s="8" t="str">
        <f>_xlfn.XLOOKUP(total_table[[#This Row],[Customer_ID]],Customer_table[Customer_ID],Customer_table[City],FALSE)</f>
        <v>Tammyton</v>
      </c>
      <c r="O498" s="8" t="str">
        <f>_xlfn.XLOOKUP(total_table[[#This Row],[Customer_ID]],Customer_table[Customer_ID],Customer_table[State],FALSE)</f>
        <v>New Jersey</v>
      </c>
      <c r="P498" s="8" t="str">
        <f>_xlfn.XLOOKUP(total_table[[#This Row],[Customer_ID]],Customer_table[Customer_ID],Customer_table[Country],FALSE)</f>
        <v>USA</v>
      </c>
      <c r="Q498" s="8" t="str">
        <f>_xlfn.XLOOKUP(total_table[[#This Row],[Product_ID]],Product_table[Product_ID],Product_table[Product_Name],FALSE)</f>
        <v>Sports Stopwatch Basic</v>
      </c>
      <c r="R498" s="8" t="str">
        <f>_xlfn.XLOOKUP(total_table[[#This Row],[Product_ID]],Product_table[Product_ID],Product_table[Category],FALSE)</f>
        <v>Sports</v>
      </c>
      <c r="S498" s="8" t="str">
        <f>_xlfn.XLOOKUP(total_table[[#This Row],[Product_ID]],Product_table[Product_ID],Product_table[Sub_Category],FALSE)</f>
        <v>Accessories</v>
      </c>
      <c r="T498" s="8" t="str">
        <f>_xlfn.XLOOKUP(total_table[[#This Row],[Product_ID]],Product_table[Product_ID],Product_table[Brand],FALSE)</f>
        <v>Wilson Group</v>
      </c>
      <c r="U498" s="8">
        <f>_xlfn.XLOOKUP(total_table[[#This Row],[Product_ID]],Product_table[Product_ID],Product_table[Cost],FALSE)</f>
        <v>60.65</v>
      </c>
      <c r="V498" s="11">
        <f>_xlfn.XLOOKUP(total_table[[#This Row],[Product_ID]],Product_table[Product_ID],Product_table[Stock],FALSE)</f>
        <v>75</v>
      </c>
      <c r="W498" s="8" t="str">
        <f>_xlfn.XLOOKUP(total_table[[#This Row],[Store_ID]],Store_table[Store_ID],Store_table[Store_Name],FALSE)</f>
        <v>Rivera-Warner</v>
      </c>
      <c r="X498" s="8" t="str">
        <f>_xlfn.XLOOKUP(total_table[[#This Row],[Store_ID]],Store_table[Store_ID],Store_table[Region],FALSE)</f>
        <v>East</v>
      </c>
      <c r="Y498" s="8" t="str">
        <f>_xlfn.XLOOKUP(total_table[[#This Row],[Store_ID]],Store_table[Store_ID],Store_table[City],FALSE)</f>
        <v>Washingtonfurt</v>
      </c>
      <c r="Z498" s="8" t="str">
        <f>_xlfn.XLOOKUP(total_table[[#This Row],[Store_ID]],Store_table[Store_ID],Store_table[Store_Type],FALSE)</f>
        <v>Flagship</v>
      </c>
    </row>
    <row r="499" spans="1:26" x14ac:dyDescent="0.35">
      <c r="A499" s="2" t="s">
        <v>2301</v>
      </c>
      <c r="B499" s="14">
        <v>45754</v>
      </c>
      <c r="C499" s="2" t="s">
        <v>617</v>
      </c>
      <c r="D499" s="2" t="s">
        <v>1662</v>
      </c>
      <c r="E499" s="2" t="s">
        <v>1782</v>
      </c>
      <c r="F499" s="11">
        <v>1</v>
      </c>
      <c r="G499" s="8">
        <v>414.97</v>
      </c>
      <c r="H499" s="8">
        <v>0.22</v>
      </c>
      <c r="I499" s="2" t="s">
        <v>1804</v>
      </c>
      <c r="J499" s="8">
        <v>414.75</v>
      </c>
      <c r="K499" s="8" t="str">
        <f>_xlfn.XLOOKUP(total_table[[#This Row],[Customer_ID]],Customer_table[Customer_ID],Customer_table[Name],FALSE)</f>
        <v>Todd Poole</v>
      </c>
      <c r="L499" s="11">
        <f>_xlfn.XLOOKUP(total_table[[#This Row],[Customer_ID]],Customer_table[Customer_ID],Customer_table[Age],FALSE)</f>
        <v>29</v>
      </c>
      <c r="M499" s="8" t="str">
        <f>_xlfn.XLOOKUP(total_table[[#This Row],[Customer_ID]],Customer_table[Customer_ID],Customer_table[Gender],FALSE)</f>
        <v>Female</v>
      </c>
      <c r="N499" s="8" t="str">
        <f>_xlfn.XLOOKUP(total_table[[#This Row],[Customer_ID]],Customer_table[Customer_ID],Customer_table[City],FALSE)</f>
        <v>Johnsonshire</v>
      </c>
      <c r="O499" s="8" t="str">
        <f>_xlfn.XLOOKUP(total_table[[#This Row],[Customer_ID]],Customer_table[Customer_ID],Customer_table[State],FALSE)</f>
        <v>Ohio</v>
      </c>
      <c r="P499" s="8" t="str">
        <f>_xlfn.XLOOKUP(total_table[[#This Row],[Customer_ID]],Customer_table[Customer_ID],Customer_table[Country],FALSE)</f>
        <v>USA</v>
      </c>
      <c r="Q499" s="8" t="str">
        <f>_xlfn.XLOOKUP(total_table[[#This Row],[Product_ID]],Product_table[Product_ID],Product_table[Product_Name],FALSE)</f>
        <v>Wooden Nightstand</v>
      </c>
      <c r="R499" s="8" t="str">
        <f>_xlfn.XLOOKUP(total_table[[#This Row],[Product_ID]],Product_table[Product_ID],Product_table[Category],FALSE)</f>
        <v>Home</v>
      </c>
      <c r="S499" s="8" t="str">
        <f>_xlfn.XLOOKUP(total_table[[#This Row],[Product_ID]],Product_table[Product_ID],Product_table[Sub_Category],FALSE)</f>
        <v>Furniture</v>
      </c>
      <c r="T499" s="8" t="str">
        <f>_xlfn.XLOOKUP(total_table[[#This Row],[Product_ID]],Product_table[Product_ID],Product_table[Brand],FALSE)</f>
        <v>Wolfe, Ross and Hester</v>
      </c>
      <c r="U499" s="8">
        <f>_xlfn.XLOOKUP(total_table[[#This Row],[Product_ID]],Product_table[Product_ID],Product_table[Cost],FALSE)</f>
        <v>243.7</v>
      </c>
      <c r="V499" s="11">
        <f>_xlfn.XLOOKUP(total_table[[#This Row],[Product_ID]],Product_table[Product_ID],Product_table[Stock],FALSE)</f>
        <v>130</v>
      </c>
      <c r="W499" s="8" t="str">
        <f>_xlfn.XLOOKUP(total_table[[#This Row],[Store_ID]],Store_table[Store_ID],Store_table[Store_Name],FALSE)</f>
        <v>Frederick-Wright</v>
      </c>
      <c r="X499" s="8" t="str">
        <f>_xlfn.XLOOKUP(total_table[[#This Row],[Store_ID]],Store_table[Store_ID],Store_table[Region],FALSE)</f>
        <v>West</v>
      </c>
      <c r="Y499" s="8" t="str">
        <f>_xlfn.XLOOKUP(total_table[[#This Row],[Store_ID]],Store_table[Store_ID],Store_table[City],FALSE)</f>
        <v>New Jimmymouth</v>
      </c>
      <c r="Z499" s="8" t="str">
        <f>_xlfn.XLOOKUP(total_table[[#This Row],[Store_ID]],Store_table[Store_ID],Store_table[Store_Type],FALSE)</f>
        <v>Flagship</v>
      </c>
    </row>
    <row r="500" spans="1:26" x14ac:dyDescent="0.35">
      <c r="A500" s="2" t="s">
        <v>2302</v>
      </c>
      <c r="B500" s="14">
        <v>45280</v>
      </c>
      <c r="C500" s="2" t="s">
        <v>483</v>
      </c>
      <c r="D500" s="2" t="s">
        <v>1576</v>
      </c>
      <c r="E500" s="2" t="s">
        <v>1772</v>
      </c>
      <c r="F500" s="11">
        <v>2</v>
      </c>
      <c r="G500" s="8">
        <v>583.51</v>
      </c>
      <c r="H500" s="8">
        <v>0.2</v>
      </c>
      <c r="I500" s="2" t="s">
        <v>1807</v>
      </c>
      <c r="J500" s="8">
        <v>1166.82</v>
      </c>
      <c r="K500" s="8" t="str">
        <f>_xlfn.XLOOKUP(total_table[[#This Row],[Customer_ID]],Customer_table[Customer_ID],Customer_table[Name],FALSE)</f>
        <v>Edward Rivera</v>
      </c>
      <c r="L500" s="11">
        <f>_xlfn.XLOOKUP(total_table[[#This Row],[Customer_ID]],Customer_table[Customer_ID],Customer_table[Age],FALSE)</f>
        <v>32</v>
      </c>
      <c r="M500" s="8" t="str">
        <f>_xlfn.XLOOKUP(total_table[[#This Row],[Customer_ID]],Customer_table[Customer_ID],Customer_table[Gender],FALSE)</f>
        <v>Female</v>
      </c>
      <c r="N500" s="8" t="str">
        <f>_xlfn.XLOOKUP(total_table[[#This Row],[Customer_ID]],Customer_table[Customer_ID],Customer_table[City],FALSE)</f>
        <v>Chungmouth</v>
      </c>
      <c r="O500" s="8" t="str">
        <f>_xlfn.XLOOKUP(total_table[[#This Row],[Customer_ID]],Customer_table[Customer_ID],Customer_table[State],FALSE)</f>
        <v>South Carolina</v>
      </c>
      <c r="P500" s="8" t="str">
        <f>_xlfn.XLOOKUP(total_table[[#This Row],[Customer_ID]],Customer_table[Customer_ID],Customer_table[Country],FALSE)</f>
        <v>USA</v>
      </c>
      <c r="Q500" s="8" t="str">
        <f>_xlfn.XLOOKUP(total_table[[#This Row],[Product_ID]],Product_table[Product_ID],Product_table[Product_Name],FALSE)</f>
        <v>Women's Scarf Set</v>
      </c>
      <c r="R500" s="8" t="str">
        <f>_xlfn.XLOOKUP(total_table[[#This Row],[Product_ID]],Product_table[Product_ID],Product_table[Category],FALSE)</f>
        <v>Clothing</v>
      </c>
      <c r="S500" s="8" t="str">
        <f>_xlfn.XLOOKUP(total_table[[#This Row],[Product_ID]],Product_table[Product_ID],Product_table[Sub_Category],FALSE)</f>
        <v>Accessories</v>
      </c>
      <c r="T500" s="8" t="str">
        <f>_xlfn.XLOOKUP(total_table[[#This Row],[Product_ID]],Product_table[Product_ID],Product_table[Brand],FALSE)</f>
        <v>Brown and Sons</v>
      </c>
      <c r="U500" s="8">
        <f>_xlfn.XLOOKUP(total_table[[#This Row],[Product_ID]],Product_table[Product_ID],Product_table[Cost],FALSE)</f>
        <v>174.02</v>
      </c>
      <c r="V500" s="11">
        <f>_xlfn.XLOOKUP(total_table[[#This Row],[Product_ID]],Product_table[Product_ID],Product_table[Stock],FALSE)</f>
        <v>268</v>
      </c>
      <c r="W500" s="8" t="str">
        <f>_xlfn.XLOOKUP(total_table[[#This Row],[Store_ID]],Store_table[Store_ID],Store_table[Store_Name],FALSE)</f>
        <v>Thomas, Bridges and Harris</v>
      </c>
      <c r="X500" s="8" t="str">
        <f>_xlfn.XLOOKUP(total_table[[#This Row],[Store_ID]],Store_table[Store_ID],Store_table[Region],FALSE)</f>
        <v>North</v>
      </c>
      <c r="Y500" s="8" t="str">
        <f>_xlfn.XLOOKUP(total_table[[#This Row],[Store_ID]],Store_table[Store_ID],Store_table[City],FALSE)</f>
        <v>Sabrinatown</v>
      </c>
      <c r="Z500" s="8" t="str">
        <f>_xlfn.XLOOKUP(total_table[[#This Row],[Store_ID]],Store_table[Store_ID],Store_table[Store_Type],FALSE)</f>
        <v>Online</v>
      </c>
    </row>
    <row r="501" spans="1:26" x14ac:dyDescent="0.35">
      <c r="A501" s="2" t="s">
        <v>2303</v>
      </c>
      <c r="B501" s="14">
        <v>45911</v>
      </c>
      <c r="C501" s="2" t="s">
        <v>50</v>
      </c>
      <c r="D501" s="2" t="s">
        <v>1588</v>
      </c>
      <c r="E501" s="2" t="s">
        <v>1785</v>
      </c>
      <c r="F501" s="11">
        <v>1</v>
      </c>
      <c r="G501" s="8">
        <v>659.27</v>
      </c>
      <c r="H501" s="8">
        <v>0.15</v>
      </c>
      <c r="I501" s="2" t="s">
        <v>1804</v>
      </c>
      <c r="J501" s="8">
        <v>659.12</v>
      </c>
      <c r="K501" s="8" t="str">
        <f>_xlfn.XLOOKUP(total_table[[#This Row],[Customer_ID]],Customer_table[Customer_ID],Customer_table[Name],FALSE)</f>
        <v>Brian Lopez</v>
      </c>
      <c r="L501" s="11">
        <f>_xlfn.XLOOKUP(total_table[[#This Row],[Customer_ID]],Customer_table[Customer_ID],Customer_table[Age],FALSE)</f>
        <v>28</v>
      </c>
      <c r="M501" s="8" t="str">
        <f>_xlfn.XLOOKUP(total_table[[#This Row],[Customer_ID]],Customer_table[Customer_ID],Customer_table[Gender],FALSE)</f>
        <v>Female</v>
      </c>
      <c r="N501" s="8" t="str">
        <f>_xlfn.XLOOKUP(total_table[[#This Row],[Customer_ID]],Customer_table[Customer_ID],Customer_table[City],FALSE)</f>
        <v>East Krista</v>
      </c>
      <c r="O501" s="8" t="str">
        <f>_xlfn.XLOOKUP(total_table[[#This Row],[Customer_ID]],Customer_table[Customer_ID],Customer_table[State],FALSE)</f>
        <v>New York</v>
      </c>
      <c r="P501" s="8" t="str">
        <f>_xlfn.XLOOKUP(total_table[[#This Row],[Customer_ID]],Customer_table[Customer_ID],Customer_table[Country],FALSE)</f>
        <v>USA</v>
      </c>
      <c r="Q501" s="8" t="str">
        <f>_xlfn.XLOOKUP(total_table[[#This Row],[Product_ID]],Product_table[Product_ID],Product_table[Product_Name],FALSE)</f>
        <v>Basketball</v>
      </c>
      <c r="R501" s="8" t="str">
        <f>_xlfn.XLOOKUP(total_table[[#This Row],[Product_ID]],Product_table[Product_ID],Product_table[Category],FALSE)</f>
        <v>Sports</v>
      </c>
      <c r="S501" s="8" t="str">
        <f>_xlfn.XLOOKUP(total_table[[#This Row],[Product_ID]],Product_table[Product_ID],Product_table[Sub_Category],FALSE)</f>
        <v>Team Sports</v>
      </c>
      <c r="T501" s="8" t="str">
        <f>_xlfn.XLOOKUP(total_table[[#This Row],[Product_ID]],Product_table[Product_ID],Product_table[Brand],FALSE)</f>
        <v>Nolan-Snow</v>
      </c>
      <c r="U501" s="8">
        <f>_xlfn.XLOOKUP(total_table[[#This Row],[Product_ID]],Product_table[Product_ID],Product_table[Cost],FALSE)</f>
        <v>204.39</v>
      </c>
      <c r="V501" s="11">
        <f>_xlfn.XLOOKUP(total_table[[#This Row],[Product_ID]],Product_table[Product_ID],Product_table[Stock],FALSE)</f>
        <v>281</v>
      </c>
      <c r="W501" s="8" t="str">
        <f>_xlfn.XLOOKUP(total_table[[#This Row],[Store_ID]],Store_table[Store_ID],Store_table[Store_Name],FALSE)</f>
        <v>Holloway Ltd</v>
      </c>
      <c r="X501" s="8" t="str">
        <f>_xlfn.XLOOKUP(total_table[[#This Row],[Store_ID]],Store_table[Store_ID],Store_table[Region],FALSE)</f>
        <v>North</v>
      </c>
      <c r="Y501" s="8" t="str">
        <f>_xlfn.XLOOKUP(total_table[[#This Row],[Store_ID]],Store_table[Store_ID],Store_table[City],FALSE)</f>
        <v>Bensonhaven</v>
      </c>
      <c r="Z501" s="8" t="str">
        <f>_xlfn.XLOOKUP(total_table[[#This Row],[Store_ID]],Store_table[Store_ID],Store_table[Store_Type],FALSE)</f>
        <v>Flagship</v>
      </c>
    </row>
    <row r="502" spans="1:26" x14ac:dyDescent="0.35">
      <c r="A502" s="2" t="s">
        <v>2304</v>
      </c>
      <c r="B502" s="14">
        <v>45627</v>
      </c>
      <c r="C502" s="2" t="s">
        <v>1356</v>
      </c>
      <c r="D502" s="2" t="s">
        <v>1527</v>
      </c>
      <c r="E502" s="2" t="s">
        <v>1747</v>
      </c>
      <c r="F502" s="11">
        <v>4</v>
      </c>
      <c r="G502" s="8">
        <v>106.66</v>
      </c>
      <c r="H502" s="8">
        <v>0.2</v>
      </c>
      <c r="I502" s="2" t="s">
        <v>1807</v>
      </c>
      <c r="J502" s="8">
        <v>426.44</v>
      </c>
      <c r="K502" s="8" t="str">
        <f>_xlfn.XLOOKUP(total_table[[#This Row],[Customer_ID]],Customer_table[Customer_ID],Customer_table[Name],FALSE)</f>
        <v>Gene Lee</v>
      </c>
      <c r="L502" s="11">
        <f>_xlfn.XLOOKUP(total_table[[#This Row],[Customer_ID]],Customer_table[Customer_ID],Customer_table[Age],FALSE)</f>
        <v>41</v>
      </c>
      <c r="M502" s="8" t="str">
        <f>_xlfn.XLOOKUP(total_table[[#This Row],[Customer_ID]],Customer_table[Customer_ID],Customer_table[Gender],FALSE)</f>
        <v>Female</v>
      </c>
      <c r="N502" s="8" t="str">
        <f>_xlfn.XLOOKUP(total_table[[#This Row],[Customer_ID]],Customer_table[Customer_ID],Customer_table[City],FALSE)</f>
        <v>Mcfarlandmouth</v>
      </c>
      <c r="O502" s="8" t="str">
        <f>_xlfn.XLOOKUP(total_table[[#This Row],[Customer_ID]],Customer_table[Customer_ID],Customer_table[State],FALSE)</f>
        <v>Virginia</v>
      </c>
      <c r="P502" s="8" t="str">
        <f>_xlfn.XLOOKUP(total_table[[#This Row],[Customer_ID]],Customer_table[Customer_ID],Customer_table[Country],FALSE)</f>
        <v>USA</v>
      </c>
      <c r="Q502" s="8" t="str">
        <f>_xlfn.XLOOKUP(total_table[[#This Row],[Product_ID]],Product_table[Product_ID],Product_table[Product_Name],FALSE)</f>
        <v>Women's Casual Hoodie</v>
      </c>
      <c r="R502" s="8" t="str">
        <f>_xlfn.XLOOKUP(total_table[[#This Row],[Product_ID]],Product_table[Product_ID],Product_table[Category],FALSE)</f>
        <v>Clothing</v>
      </c>
      <c r="S502" s="8" t="str">
        <f>_xlfn.XLOOKUP(total_table[[#This Row],[Product_ID]],Product_table[Product_ID],Product_table[Sub_Category],FALSE)</f>
        <v>Outerwear</v>
      </c>
      <c r="T502" s="8" t="str">
        <f>_xlfn.XLOOKUP(total_table[[#This Row],[Product_ID]],Product_table[Product_ID],Product_table[Brand],FALSE)</f>
        <v>Sims Inc</v>
      </c>
      <c r="U502" s="8">
        <f>_xlfn.XLOOKUP(total_table[[#This Row],[Product_ID]],Product_table[Product_ID],Product_table[Cost],FALSE)</f>
        <v>254.04361702127662</v>
      </c>
      <c r="V502" s="11">
        <f>_xlfn.XLOOKUP(total_table[[#This Row],[Product_ID]],Product_table[Product_ID],Product_table[Stock],FALSE)</f>
        <v>352</v>
      </c>
      <c r="W502" s="8" t="str">
        <f>_xlfn.XLOOKUP(total_table[[#This Row],[Store_ID]],Store_table[Store_ID],Store_table[Store_Name],FALSE)</f>
        <v>Alexander Group</v>
      </c>
      <c r="X502" s="8" t="str">
        <f>_xlfn.XLOOKUP(total_table[[#This Row],[Store_ID]],Store_table[Store_ID],Store_table[Region],FALSE)</f>
        <v>South</v>
      </c>
      <c r="Y502" s="8" t="str">
        <f>_xlfn.XLOOKUP(total_table[[#This Row],[Store_ID]],Store_table[Store_ID],Store_table[City],FALSE)</f>
        <v>Port Sharon</v>
      </c>
      <c r="Z502" s="8" t="str">
        <f>_xlfn.XLOOKUP(total_table[[#This Row],[Store_ID]],Store_table[Store_ID],Store_table[Store_Type],FALSE)</f>
        <v>Online</v>
      </c>
    </row>
    <row r="503" spans="1:26" x14ac:dyDescent="0.35">
      <c r="A503" s="2" t="s">
        <v>2305</v>
      </c>
      <c r="B503" s="14">
        <v>45617</v>
      </c>
      <c r="C503" s="2" t="s">
        <v>534</v>
      </c>
      <c r="D503" s="2" t="s">
        <v>1546</v>
      </c>
      <c r="E503" s="2" t="s">
        <v>1751</v>
      </c>
      <c r="F503" s="11">
        <v>4</v>
      </c>
      <c r="G503" s="8">
        <v>168.55</v>
      </c>
      <c r="H503" s="8">
        <v>0.15</v>
      </c>
      <c r="I503" s="2" t="s">
        <v>1804</v>
      </c>
      <c r="J503" s="8">
        <v>674.05000000000007</v>
      </c>
      <c r="K503" s="8" t="str">
        <f>_xlfn.XLOOKUP(total_table[[#This Row],[Customer_ID]],Customer_table[Customer_ID],Customer_table[Name],FALSE)</f>
        <v>Joseph Jones</v>
      </c>
      <c r="L503" s="11">
        <f>_xlfn.XLOOKUP(total_table[[#This Row],[Customer_ID]],Customer_table[Customer_ID],Customer_table[Age],FALSE)</f>
        <v>21</v>
      </c>
      <c r="M503" s="8" t="str">
        <f>_xlfn.XLOOKUP(total_table[[#This Row],[Customer_ID]],Customer_table[Customer_ID],Customer_table[Gender],FALSE)</f>
        <v>Male</v>
      </c>
      <c r="N503" s="8" t="str">
        <f>_xlfn.XLOOKUP(total_table[[#This Row],[Customer_ID]],Customer_table[Customer_ID],Customer_table[City],FALSE)</f>
        <v>North Matthew</v>
      </c>
      <c r="O503" s="8" t="str">
        <f>_xlfn.XLOOKUP(total_table[[#This Row],[Customer_ID]],Customer_table[Customer_ID],Customer_table[State],FALSE)</f>
        <v>Illinois</v>
      </c>
      <c r="P503" s="8" t="str">
        <f>_xlfn.XLOOKUP(total_table[[#This Row],[Customer_ID]],Customer_table[Customer_ID],Customer_table[Country],FALSE)</f>
        <v>USA</v>
      </c>
      <c r="Q503" s="8" t="str">
        <f>_xlfn.XLOOKUP(total_table[[#This Row],[Product_ID]],Product_table[Product_ID],Product_table[Product_Name],FALSE)</f>
        <v>Ceramic Kitchen Bowl Set</v>
      </c>
      <c r="R503" s="8" t="str">
        <f>_xlfn.XLOOKUP(total_table[[#This Row],[Product_ID]],Product_table[Product_ID],Product_table[Category],FALSE)</f>
        <v>Home</v>
      </c>
      <c r="S503" s="8" t="str">
        <f>_xlfn.XLOOKUP(total_table[[#This Row],[Product_ID]],Product_table[Product_ID],Product_table[Sub_Category],FALSE)</f>
        <v>Kitchen</v>
      </c>
      <c r="T503" s="8" t="str">
        <f>_xlfn.XLOOKUP(total_table[[#This Row],[Product_ID]],Product_table[Product_ID],Product_table[Brand],FALSE)</f>
        <v>Hamilton Group</v>
      </c>
      <c r="U503" s="8">
        <f>_xlfn.XLOOKUP(total_table[[#This Row],[Product_ID]],Product_table[Product_ID],Product_table[Cost],FALSE)</f>
        <v>298.86</v>
      </c>
      <c r="V503" s="11">
        <f>_xlfn.XLOOKUP(total_table[[#This Row],[Product_ID]],Product_table[Product_ID],Product_table[Stock],FALSE)</f>
        <v>308</v>
      </c>
      <c r="W503" s="8" t="str">
        <f>_xlfn.XLOOKUP(total_table[[#This Row],[Store_ID]],Store_table[Store_ID],Store_table[Store_Name],FALSE)</f>
        <v>Gray Ltd</v>
      </c>
      <c r="X503" s="8" t="str">
        <f>_xlfn.XLOOKUP(total_table[[#This Row],[Store_ID]],Store_table[Store_ID],Store_table[Region],FALSE)</f>
        <v>North</v>
      </c>
      <c r="Y503" s="8" t="str">
        <f>_xlfn.XLOOKUP(total_table[[#This Row],[Store_ID]],Store_table[Store_ID],Store_table[City],FALSE)</f>
        <v>New Michaelchester</v>
      </c>
      <c r="Z503" s="8" t="str">
        <f>_xlfn.XLOOKUP(total_table[[#This Row],[Store_ID]],Store_table[Store_ID],Store_table[Store_Type],FALSE)</f>
        <v>Outlet</v>
      </c>
    </row>
    <row r="504" spans="1:26" x14ac:dyDescent="0.35">
      <c r="A504" s="2" t="s">
        <v>2306</v>
      </c>
      <c r="B504" s="14">
        <v>45899</v>
      </c>
      <c r="C504" s="2" t="s">
        <v>1479</v>
      </c>
      <c r="D504" s="2" t="s">
        <v>1614</v>
      </c>
      <c r="E504" s="2" t="s">
        <v>1739</v>
      </c>
      <c r="F504" s="11">
        <v>1</v>
      </c>
      <c r="G504" s="8">
        <v>230.53</v>
      </c>
      <c r="H504" s="8">
        <v>0.06</v>
      </c>
      <c r="I504" s="2" t="s">
        <v>1807</v>
      </c>
      <c r="J504" s="8">
        <v>230.47</v>
      </c>
      <c r="K504" s="8" t="str">
        <f>_xlfn.XLOOKUP(total_table[[#This Row],[Customer_ID]],Customer_table[Customer_ID],Customer_table[Name],FALSE)</f>
        <v>Zachary Andrade</v>
      </c>
      <c r="L504" s="11">
        <f>_xlfn.XLOOKUP(total_table[[#This Row],[Customer_ID]],Customer_table[Customer_ID],Customer_table[Age],FALSE)</f>
        <v>23</v>
      </c>
      <c r="M504" s="8" t="str">
        <f>_xlfn.XLOOKUP(total_table[[#This Row],[Customer_ID]],Customer_table[Customer_ID],Customer_table[Gender],FALSE)</f>
        <v>Female</v>
      </c>
      <c r="N504" s="8" t="str">
        <f>_xlfn.XLOOKUP(total_table[[#This Row],[Customer_ID]],Customer_table[Customer_ID],Customer_table[City],FALSE)</f>
        <v>South Davidport</v>
      </c>
      <c r="O504" s="8" t="str">
        <f>_xlfn.XLOOKUP(total_table[[#This Row],[Customer_ID]],Customer_table[Customer_ID],Customer_table[State],FALSE)</f>
        <v>California</v>
      </c>
      <c r="P504" s="8" t="str">
        <f>_xlfn.XLOOKUP(total_table[[#This Row],[Customer_ID]],Customer_table[Customer_ID],Customer_table[Country],FALSE)</f>
        <v>USA</v>
      </c>
      <c r="Q504" s="8" t="str">
        <f>_xlfn.XLOOKUP(total_table[[#This Row],[Product_ID]],Product_table[Product_ID],Product_table[Product_Name],FALSE)</f>
        <v>Adjustable Jump Rope</v>
      </c>
      <c r="R504" s="8" t="str">
        <f>_xlfn.XLOOKUP(total_table[[#This Row],[Product_ID]],Product_table[Product_ID],Product_table[Category],FALSE)</f>
        <v>Sports</v>
      </c>
      <c r="S504" s="8" t="str">
        <f>_xlfn.XLOOKUP(total_table[[#This Row],[Product_ID]],Product_table[Product_ID],Product_table[Sub_Category],FALSE)</f>
        <v>Fitness</v>
      </c>
      <c r="T504" s="8" t="str">
        <f>_xlfn.XLOOKUP(total_table[[#This Row],[Product_ID]],Product_table[Product_ID],Product_table[Brand],FALSE)</f>
        <v>Cox Inc</v>
      </c>
      <c r="U504" s="8">
        <f>_xlfn.XLOOKUP(total_table[[#This Row],[Product_ID]],Product_table[Product_ID],Product_table[Cost],FALSE)</f>
        <v>167.12</v>
      </c>
      <c r="V504" s="11">
        <f>_xlfn.XLOOKUP(total_table[[#This Row],[Product_ID]],Product_table[Product_ID],Product_table[Stock],FALSE)</f>
        <v>316</v>
      </c>
      <c r="W504" s="8" t="str">
        <f>_xlfn.XLOOKUP(total_table[[#This Row],[Store_ID]],Store_table[Store_ID],Store_table[Store_Name],FALSE)</f>
        <v>Black-Horn</v>
      </c>
      <c r="X504" s="8" t="str">
        <f>_xlfn.XLOOKUP(total_table[[#This Row],[Store_ID]],Store_table[Store_ID],Store_table[Region],FALSE)</f>
        <v>South</v>
      </c>
      <c r="Y504" s="8" t="str">
        <f>_xlfn.XLOOKUP(total_table[[#This Row],[Store_ID]],Store_table[Store_ID],Store_table[City],FALSE)</f>
        <v>North Nancyview</v>
      </c>
      <c r="Z504" s="8" t="str">
        <f>_xlfn.XLOOKUP(total_table[[#This Row],[Store_ID]],Store_table[Store_ID],Store_table[Store_Type],FALSE)</f>
        <v>Outlet</v>
      </c>
    </row>
    <row r="505" spans="1:26" x14ac:dyDescent="0.35">
      <c r="A505" s="2" t="s">
        <v>2307</v>
      </c>
      <c r="B505" s="14">
        <v>45889</v>
      </c>
      <c r="C505" s="2" t="s">
        <v>35</v>
      </c>
      <c r="D505" s="2" t="s">
        <v>1634</v>
      </c>
      <c r="E505" s="2" t="s">
        <v>1735</v>
      </c>
      <c r="F505" s="11">
        <v>2</v>
      </c>
      <c r="G505" s="8">
        <v>355.41</v>
      </c>
      <c r="H505" s="8">
        <v>0.13</v>
      </c>
      <c r="I505" s="2" t="s">
        <v>1807</v>
      </c>
      <c r="J505" s="8">
        <v>710.69</v>
      </c>
      <c r="K505" s="8" t="str">
        <f>_xlfn.XLOOKUP(total_table[[#This Row],[Customer_ID]],Customer_table[Customer_ID],Customer_table[Name],FALSE)</f>
        <v>Daniel Boyd</v>
      </c>
      <c r="L505" s="11">
        <f>_xlfn.XLOOKUP(total_table[[#This Row],[Customer_ID]],Customer_table[Customer_ID],Customer_table[Age],FALSE)</f>
        <v>29</v>
      </c>
      <c r="M505" s="8" t="str">
        <f>_xlfn.XLOOKUP(total_table[[#This Row],[Customer_ID]],Customer_table[Customer_ID],Customer_table[Gender],FALSE)</f>
        <v>Female</v>
      </c>
      <c r="N505" s="8" t="str">
        <f>_xlfn.XLOOKUP(total_table[[#This Row],[Customer_ID]],Customer_table[Customer_ID],Customer_table[City],FALSE)</f>
        <v>West Pamelafurt</v>
      </c>
      <c r="O505" s="8" t="str">
        <f>_xlfn.XLOOKUP(total_table[[#This Row],[Customer_ID]],Customer_table[Customer_ID],Customer_table[State],FALSE)</f>
        <v>West Virginia</v>
      </c>
      <c r="P505" s="8" t="str">
        <f>_xlfn.XLOOKUP(total_table[[#This Row],[Customer_ID]],Customer_table[Customer_ID],Customer_table[Country],FALSE)</f>
        <v>USA</v>
      </c>
      <c r="Q505" s="8" t="str">
        <f>_xlfn.XLOOKUP(total_table[[#This Row],[Product_ID]],Product_table[Product_ID],Product_table[Product_Name],FALSE)</f>
        <v>Sports Stopwatch Pro</v>
      </c>
      <c r="R505" s="8" t="str">
        <f>_xlfn.XLOOKUP(total_table[[#This Row],[Product_ID]],Product_table[Product_ID],Product_table[Category],FALSE)</f>
        <v>Sports</v>
      </c>
      <c r="S505" s="8" t="str">
        <f>_xlfn.XLOOKUP(total_table[[#This Row],[Product_ID]],Product_table[Product_ID],Product_table[Sub_Category],FALSE)</f>
        <v>Accessories</v>
      </c>
      <c r="T505" s="8" t="str">
        <f>_xlfn.XLOOKUP(total_table[[#This Row],[Product_ID]],Product_table[Product_ID],Product_table[Brand],FALSE)</f>
        <v>Thompson-French</v>
      </c>
      <c r="U505" s="8">
        <f>_xlfn.XLOOKUP(total_table[[#This Row],[Product_ID]],Product_table[Product_ID],Product_table[Cost],FALSE)</f>
        <v>434.84</v>
      </c>
      <c r="V505" s="11">
        <f>_xlfn.XLOOKUP(total_table[[#This Row],[Product_ID]],Product_table[Product_ID],Product_table[Stock],FALSE)</f>
        <v>185</v>
      </c>
      <c r="W505" s="8" t="str">
        <f>_xlfn.XLOOKUP(total_table[[#This Row],[Store_ID]],Store_table[Store_ID],Store_table[Store_Name],FALSE)</f>
        <v>Martinez, Adkins and Johnson</v>
      </c>
      <c r="X505" s="8" t="str">
        <f>_xlfn.XLOOKUP(total_table[[#This Row],[Store_ID]],Store_table[Store_ID],Store_table[Region],FALSE)</f>
        <v>North</v>
      </c>
      <c r="Y505" s="8" t="str">
        <f>_xlfn.XLOOKUP(total_table[[#This Row],[Store_ID]],Store_table[Store_ID],Store_table[City],FALSE)</f>
        <v>Danielmouth</v>
      </c>
      <c r="Z505" s="8" t="str">
        <f>_xlfn.XLOOKUP(total_table[[#This Row],[Store_ID]],Store_table[Store_ID],Store_table[Store_Type],FALSE)</f>
        <v>Flagship</v>
      </c>
    </row>
    <row r="506" spans="1:26" x14ac:dyDescent="0.35">
      <c r="A506" s="2" t="s">
        <v>2308</v>
      </c>
      <c r="B506" s="14">
        <v>45943</v>
      </c>
      <c r="C506" s="2" t="s">
        <v>546</v>
      </c>
      <c r="D506" s="2" t="s">
        <v>1620</v>
      </c>
      <c r="E506" s="2" t="s">
        <v>1739</v>
      </c>
      <c r="F506" s="11">
        <v>3</v>
      </c>
      <c r="G506" s="8">
        <v>843.44</v>
      </c>
      <c r="H506" s="8">
        <v>0.22</v>
      </c>
      <c r="I506" s="2" t="s">
        <v>1802</v>
      </c>
      <c r="J506" s="8">
        <v>2530.1000000000004</v>
      </c>
      <c r="K506" s="8" t="str">
        <f>_xlfn.XLOOKUP(total_table[[#This Row],[Customer_ID]],Customer_table[Customer_ID],Customer_table[Name],FALSE)</f>
        <v>Antonio Wade</v>
      </c>
      <c r="L506" s="11">
        <f>_xlfn.XLOOKUP(total_table[[#This Row],[Customer_ID]],Customer_table[Customer_ID],Customer_table[Age],FALSE)</f>
        <v>36</v>
      </c>
      <c r="M506" s="8" t="str">
        <f>_xlfn.XLOOKUP(total_table[[#This Row],[Customer_ID]],Customer_table[Customer_ID],Customer_table[Gender],FALSE)</f>
        <v>Female</v>
      </c>
      <c r="N506" s="8" t="str">
        <f>_xlfn.XLOOKUP(total_table[[#This Row],[Customer_ID]],Customer_table[Customer_ID],Customer_table[City],FALSE)</f>
        <v>New Jasonmouth</v>
      </c>
      <c r="O506" s="8" t="str">
        <f>_xlfn.XLOOKUP(total_table[[#This Row],[Customer_ID]],Customer_table[Customer_ID],Customer_table[State],FALSE)</f>
        <v>Tennessee</v>
      </c>
      <c r="P506" s="8" t="str">
        <f>_xlfn.XLOOKUP(total_table[[#This Row],[Customer_ID]],Customer_table[Customer_ID],Customer_table[Country],FALSE)</f>
        <v>USA</v>
      </c>
      <c r="Q506" s="8" t="str">
        <f>_xlfn.XLOOKUP(total_table[[#This Row],[Product_ID]],Product_table[Product_ID],Product_table[Product_Name],FALSE)</f>
        <v>Makeup Brush Set</v>
      </c>
      <c r="R506" s="8" t="str">
        <f>_xlfn.XLOOKUP(total_table[[#This Row],[Product_ID]],Product_table[Product_ID],Product_table[Category],FALSE)</f>
        <v>Beauty</v>
      </c>
      <c r="S506" s="8" t="str">
        <f>_xlfn.XLOOKUP(total_table[[#This Row],[Product_ID]],Product_table[Product_ID],Product_table[Sub_Category],FALSE)</f>
        <v>Makeup</v>
      </c>
      <c r="T506" s="8" t="str">
        <f>_xlfn.XLOOKUP(total_table[[#This Row],[Product_ID]],Product_table[Product_ID],Product_table[Brand],FALSE)</f>
        <v>Cook Inc</v>
      </c>
      <c r="U506" s="8">
        <f>_xlfn.XLOOKUP(total_table[[#This Row],[Product_ID]],Product_table[Product_ID],Product_table[Cost],FALSE)</f>
        <v>254.04361702127662</v>
      </c>
      <c r="V506" s="11">
        <f>_xlfn.XLOOKUP(total_table[[#This Row],[Product_ID]],Product_table[Product_ID],Product_table[Stock],FALSE)</f>
        <v>431</v>
      </c>
      <c r="W506" s="8" t="str">
        <f>_xlfn.XLOOKUP(total_table[[#This Row],[Store_ID]],Store_table[Store_ID],Store_table[Store_Name],FALSE)</f>
        <v>Black-Horn</v>
      </c>
      <c r="X506" s="8" t="str">
        <f>_xlfn.XLOOKUP(total_table[[#This Row],[Store_ID]],Store_table[Store_ID],Store_table[Region],FALSE)</f>
        <v>South</v>
      </c>
      <c r="Y506" s="8" t="str">
        <f>_xlfn.XLOOKUP(total_table[[#This Row],[Store_ID]],Store_table[Store_ID],Store_table[City],FALSE)</f>
        <v>North Nancyview</v>
      </c>
      <c r="Z506" s="8" t="str">
        <f>_xlfn.XLOOKUP(total_table[[#This Row],[Store_ID]],Store_table[Store_ID],Store_table[Store_Type],FALSE)</f>
        <v>Outlet</v>
      </c>
    </row>
    <row r="507" spans="1:26" x14ac:dyDescent="0.35">
      <c r="A507" s="2" t="s">
        <v>2309</v>
      </c>
      <c r="B507" s="14">
        <v>45306</v>
      </c>
      <c r="C507" s="2" t="s">
        <v>534</v>
      </c>
      <c r="D507" s="2" t="s">
        <v>1716</v>
      </c>
      <c r="E507" s="2" t="s">
        <v>1735</v>
      </c>
      <c r="F507" s="11">
        <v>1</v>
      </c>
      <c r="G507" s="8">
        <v>301.60000000000002</v>
      </c>
      <c r="H507" s="8">
        <v>0.27</v>
      </c>
      <c r="I507" s="2" t="s">
        <v>1802</v>
      </c>
      <c r="J507" s="8">
        <v>301.33000000000004</v>
      </c>
      <c r="K507" s="8" t="str">
        <f>_xlfn.XLOOKUP(total_table[[#This Row],[Customer_ID]],Customer_table[Customer_ID],Customer_table[Name],FALSE)</f>
        <v>Joseph Jones</v>
      </c>
      <c r="L507" s="11">
        <f>_xlfn.XLOOKUP(total_table[[#This Row],[Customer_ID]],Customer_table[Customer_ID],Customer_table[Age],FALSE)</f>
        <v>21</v>
      </c>
      <c r="M507" s="8" t="str">
        <f>_xlfn.XLOOKUP(total_table[[#This Row],[Customer_ID]],Customer_table[Customer_ID],Customer_table[Gender],FALSE)</f>
        <v>Male</v>
      </c>
      <c r="N507" s="8" t="str">
        <f>_xlfn.XLOOKUP(total_table[[#This Row],[Customer_ID]],Customer_table[Customer_ID],Customer_table[City],FALSE)</f>
        <v>North Matthew</v>
      </c>
      <c r="O507" s="8" t="str">
        <f>_xlfn.XLOOKUP(total_table[[#This Row],[Customer_ID]],Customer_table[Customer_ID],Customer_table[State],FALSE)</f>
        <v>Illinois</v>
      </c>
      <c r="P507" s="8" t="str">
        <f>_xlfn.XLOOKUP(total_table[[#This Row],[Customer_ID]],Customer_table[Customer_ID],Customer_table[Country],FALSE)</f>
        <v>USA</v>
      </c>
      <c r="Q507" s="8" t="str">
        <f>_xlfn.XLOOKUP(total_table[[#This Row],[Product_ID]],Product_table[Product_ID],Product_table[Product_Name],FALSE)</f>
        <v>Sports Stopwatch Basic</v>
      </c>
      <c r="R507" s="8" t="str">
        <f>_xlfn.XLOOKUP(total_table[[#This Row],[Product_ID]],Product_table[Product_ID],Product_table[Category],FALSE)</f>
        <v>Sports</v>
      </c>
      <c r="S507" s="8" t="str">
        <f>_xlfn.XLOOKUP(total_table[[#This Row],[Product_ID]],Product_table[Product_ID],Product_table[Sub_Category],FALSE)</f>
        <v>Accessories</v>
      </c>
      <c r="T507" s="8" t="str">
        <f>_xlfn.XLOOKUP(total_table[[#This Row],[Product_ID]],Product_table[Product_ID],Product_table[Brand],FALSE)</f>
        <v>Wilson Group</v>
      </c>
      <c r="U507" s="8">
        <f>_xlfn.XLOOKUP(total_table[[#This Row],[Product_ID]],Product_table[Product_ID],Product_table[Cost],FALSE)</f>
        <v>60.65</v>
      </c>
      <c r="V507" s="11">
        <f>_xlfn.XLOOKUP(total_table[[#This Row],[Product_ID]],Product_table[Product_ID],Product_table[Stock],FALSE)</f>
        <v>75</v>
      </c>
      <c r="W507" s="8" t="str">
        <f>_xlfn.XLOOKUP(total_table[[#This Row],[Store_ID]],Store_table[Store_ID],Store_table[Store_Name],FALSE)</f>
        <v>Martinez, Adkins and Johnson</v>
      </c>
      <c r="X507" s="8" t="str">
        <f>_xlfn.XLOOKUP(total_table[[#This Row],[Store_ID]],Store_table[Store_ID],Store_table[Region],FALSE)</f>
        <v>North</v>
      </c>
      <c r="Y507" s="8" t="str">
        <f>_xlfn.XLOOKUP(total_table[[#This Row],[Store_ID]],Store_table[Store_ID],Store_table[City],FALSE)</f>
        <v>Danielmouth</v>
      </c>
      <c r="Z507" s="8" t="str">
        <f>_xlfn.XLOOKUP(total_table[[#This Row],[Store_ID]],Store_table[Store_ID],Store_table[Store_Type],FALSE)</f>
        <v>Flagship</v>
      </c>
    </row>
    <row r="508" spans="1:26" x14ac:dyDescent="0.35">
      <c r="A508" s="2" t="s">
        <v>2310</v>
      </c>
      <c r="B508" s="14">
        <v>45772</v>
      </c>
      <c r="C508" s="2" t="s">
        <v>158</v>
      </c>
      <c r="D508" s="2" t="s">
        <v>1704</v>
      </c>
      <c r="E508" s="2" t="s">
        <v>1739</v>
      </c>
      <c r="F508" s="11">
        <v>3</v>
      </c>
      <c r="G508" s="8">
        <v>21.59</v>
      </c>
      <c r="H508" s="8">
        <v>0.16</v>
      </c>
      <c r="I508" s="2" t="s">
        <v>1807</v>
      </c>
      <c r="J508" s="8">
        <v>64.61</v>
      </c>
      <c r="K508" s="8" t="str">
        <f>_xlfn.XLOOKUP(total_table[[#This Row],[Customer_ID]],Customer_table[Customer_ID],Customer_table[Name],FALSE)</f>
        <v>William Martin</v>
      </c>
      <c r="L508" s="11">
        <f>_xlfn.XLOOKUP(total_table[[#This Row],[Customer_ID]],Customer_table[Customer_ID],Customer_table[Age],FALSE)</f>
        <v>19</v>
      </c>
      <c r="M508" s="8" t="str">
        <f>_xlfn.XLOOKUP(total_table[[#This Row],[Customer_ID]],Customer_table[Customer_ID],Customer_table[Gender],FALSE)</f>
        <v>Male</v>
      </c>
      <c r="N508" s="8" t="str">
        <f>_xlfn.XLOOKUP(total_table[[#This Row],[Customer_ID]],Customer_table[Customer_ID],Customer_table[City],FALSE)</f>
        <v>Ryanburgh</v>
      </c>
      <c r="O508" s="8" t="str">
        <f>_xlfn.XLOOKUP(total_table[[#This Row],[Customer_ID]],Customer_table[Customer_ID],Customer_table[State],FALSE)</f>
        <v>Connecticut</v>
      </c>
      <c r="P508" s="8" t="str">
        <f>_xlfn.XLOOKUP(total_table[[#This Row],[Customer_ID]],Customer_table[Customer_ID],Customer_table[Country],FALSE)</f>
        <v>USA</v>
      </c>
      <c r="Q508" s="8" t="str">
        <f>_xlfn.XLOOKUP(total_table[[#This Row],[Product_ID]],Product_table[Product_ID],Product_table[Product_Name],FALSE)</f>
        <v>Face Foundation Kit</v>
      </c>
      <c r="R508" s="8" t="str">
        <f>_xlfn.XLOOKUP(total_table[[#This Row],[Product_ID]],Product_table[Product_ID],Product_table[Category],FALSE)</f>
        <v>Beauty</v>
      </c>
      <c r="S508" s="8" t="str">
        <f>_xlfn.XLOOKUP(total_table[[#This Row],[Product_ID]],Product_table[Product_ID],Product_table[Sub_Category],FALSE)</f>
        <v>Makeup</v>
      </c>
      <c r="T508" s="8" t="str">
        <f>_xlfn.XLOOKUP(total_table[[#This Row],[Product_ID]],Product_table[Product_ID],Product_table[Brand],FALSE)</f>
        <v>Taylor-Elliott</v>
      </c>
      <c r="U508" s="8">
        <f>_xlfn.XLOOKUP(total_table[[#This Row],[Product_ID]],Product_table[Product_ID],Product_table[Cost],FALSE)</f>
        <v>183.04</v>
      </c>
      <c r="V508" s="11">
        <f>_xlfn.XLOOKUP(total_table[[#This Row],[Product_ID]],Product_table[Product_ID],Product_table[Stock],FALSE)</f>
        <v>457</v>
      </c>
      <c r="W508" s="8" t="str">
        <f>_xlfn.XLOOKUP(total_table[[#This Row],[Store_ID]],Store_table[Store_ID],Store_table[Store_Name],FALSE)</f>
        <v>Black-Horn</v>
      </c>
      <c r="X508" s="8" t="str">
        <f>_xlfn.XLOOKUP(total_table[[#This Row],[Store_ID]],Store_table[Store_ID],Store_table[Region],FALSE)</f>
        <v>South</v>
      </c>
      <c r="Y508" s="8" t="str">
        <f>_xlfn.XLOOKUP(total_table[[#This Row],[Store_ID]],Store_table[Store_ID],Store_table[City],FALSE)</f>
        <v>North Nancyview</v>
      </c>
      <c r="Z508" s="8" t="str">
        <f>_xlfn.XLOOKUP(total_table[[#This Row],[Store_ID]],Store_table[Store_ID],Store_table[Store_Type],FALSE)</f>
        <v>Outlet</v>
      </c>
    </row>
    <row r="509" spans="1:26" x14ac:dyDescent="0.35">
      <c r="A509" s="2" t="s">
        <v>2311</v>
      </c>
      <c r="B509" s="14">
        <v>45346</v>
      </c>
      <c r="C509" s="2" t="s">
        <v>679</v>
      </c>
      <c r="D509" s="2" t="s">
        <v>1552</v>
      </c>
      <c r="E509" s="2" t="s">
        <v>1739</v>
      </c>
      <c r="F509" s="11">
        <v>4</v>
      </c>
      <c r="G509" s="8">
        <v>284.24</v>
      </c>
      <c r="H509" s="8">
        <v>0.09</v>
      </c>
      <c r="I509" s="2" t="s">
        <v>1802</v>
      </c>
      <c r="J509" s="8">
        <v>1136.8700000000001</v>
      </c>
      <c r="K509" s="8" t="str">
        <f>_xlfn.XLOOKUP(total_table[[#This Row],[Customer_ID]],Customer_table[Customer_ID],Customer_table[Name],FALSE)</f>
        <v>Blake Harrison</v>
      </c>
      <c r="L509" s="11">
        <f>_xlfn.XLOOKUP(total_table[[#This Row],[Customer_ID]],Customer_table[Customer_ID],Customer_table[Age],FALSE)</f>
        <v>63</v>
      </c>
      <c r="M509" s="8" t="str">
        <f>_xlfn.XLOOKUP(total_table[[#This Row],[Customer_ID]],Customer_table[Customer_ID],Customer_table[Gender],FALSE)</f>
        <v>Female</v>
      </c>
      <c r="N509" s="8" t="str">
        <f>_xlfn.XLOOKUP(total_table[[#This Row],[Customer_ID]],Customer_table[Customer_ID],Customer_table[City],FALSE)</f>
        <v>Lyonsfort</v>
      </c>
      <c r="O509" s="8" t="str">
        <f>_xlfn.XLOOKUP(total_table[[#This Row],[Customer_ID]],Customer_table[Customer_ID],Customer_table[State],FALSE)</f>
        <v>Washington</v>
      </c>
      <c r="P509" s="8" t="str">
        <f>_xlfn.XLOOKUP(total_table[[#This Row],[Customer_ID]],Customer_table[Customer_ID],Customer_table[Country],FALSE)</f>
        <v>USA</v>
      </c>
      <c r="Q509" s="8" t="str">
        <f>_xlfn.XLOOKUP(total_table[[#This Row],[Product_ID]],Product_table[Product_ID],Product_table[Product_Name],FALSE)</f>
        <v>USB-C Fast Charger</v>
      </c>
      <c r="R509" s="8" t="str">
        <f>_xlfn.XLOOKUP(total_table[[#This Row],[Product_ID]],Product_table[Product_ID],Product_table[Category],FALSE)</f>
        <v>Electronics</v>
      </c>
      <c r="S509" s="8" t="str">
        <f>_xlfn.XLOOKUP(total_table[[#This Row],[Product_ID]],Product_table[Product_ID],Product_table[Sub_Category],FALSE)</f>
        <v>Accessories</v>
      </c>
      <c r="T509" s="8" t="str">
        <f>_xlfn.XLOOKUP(total_table[[#This Row],[Product_ID]],Product_table[Product_ID],Product_table[Brand],FALSE)</f>
        <v>Dawson-Perkins</v>
      </c>
      <c r="U509" s="8">
        <f>_xlfn.XLOOKUP(total_table[[#This Row],[Product_ID]],Product_table[Product_ID],Product_table[Cost],FALSE)</f>
        <v>242.23</v>
      </c>
      <c r="V509" s="11">
        <f>_xlfn.XLOOKUP(total_table[[#This Row],[Product_ID]],Product_table[Product_ID],Product_table[Stock],FALSE)</f>
        <v>453</v>
      </c>
      <c r="W509" s="8" t="str">
        <f>_xlfn.XLOOKUP(total_table[[#This Row],[Store_ID]],Store_table[Store_ID],Store_table[Store_Name],FALSE)</f>
        <v>Black-Horn</v>
      </c>
      <c r="X509" s="8" t="str">
        <f>_xlfn.XLOOKUP(total_table[[#This Row],[Store_ID]],Store_table[Store_ID],Store_table[Region],FALSE)</f>
        <v>South</v>
      </c>
      <c r="Y509" s="8" t="str">
        <f>_xlfn.XLOOKUP(total_table[[#This Row],[Store_ID]],Store_table[Store_ID],Store_table[City],FALSE)</f>
        <v>North Nancyview</v>
      </c>
      <c r="Z509" s="8" t="str">
        <f>_xlfn.XLOOKUP(total_table[[#This Row],[Store_ID]],Store_table[Store_ID],Store_table[Store_Type],FALSE)</f>
        <v>Outlet</v>
      </c>
    </row>
    <row r="510" spans="1:26" x14ac:dyDescent="0.35">
      <c r="A510" s="2" t="s">
        <v>2312</v>
      </c>
      <c r="B510" s="14">
        <v>45656</v>
      </c>
      <c r="C510" s="2" t="s">
        <v>1133</v>
      </c>
      <c r="D510" s="2" t="s">
        <v>1533</v>
      </c>
      <c r="E510" s="2" t="s">
        <v>1764</v>
      </c>
      <c r="F510" s="11">
        <v>1</v>
      </c>
      <c r="G510" s="8">
        <v>191.6</v>
      </c>
      <c r="H510" s="8">
        <v>0.27</v>
      </c>
      <c r="I510" s="2" t="s">
        <v>1804</v>
      </c>
      <c r="J510" s="8">
        <v>191.32999999999998</v>
      </c>
      <c r="K510" s="8" t="str">
        <f>_xlfn.XLOOKUP(total_table[[#This Row],[Customer_ID]],Customer_table[Customer_ID],Customer_table[Name],FALSE)</f>
        <v>Miranda King</v>
      </c>
      <c r="L510" s="11">
        <f>_xlfn.XLOOKUP(total_table[[#This Row],[Customer_ID]],Customer_table[Customer_ID],Customer_table[Age],FALSE)</f>
        <v>34</v>
      </c>
      <c r="M510" s="8" t="str">
        <f>_xlfn.XLOOKUP(total_table[[#This Row],[Customer_ID]],Customer_table[Customer_ID],Customer_table[Gender],FALSE)</f>
        <v>Female</v>
      </c>
      <c r="N510" s="8" t="str">
        <f>_xlfn.XLOOKUP(total_table[[#This Row],[Customer_ID]],Customer_table[Customer_ID],Customer_table[City],FALSE)</f>
        <v>West Mathew</v>
      </c>
      <c r="O510" s="8" t="str">
        <f>_xlfn.XLOOKUP(total_table[[#This Row],[Customer_ID]],Customer_table[Customer_ID],Customer_table[State],FALSE)</f>
        <v>New York</v>
      </c>
      <c r="P510" s="8" t="str">
        <f>_xlfn.XLOOKUP(total_table[[#This Row],[Customer_ID]],Customer_table[Customer_ID],Customer_table[Country],FALSE)</f>
        <v>USA</v>
      </c>
      <c r="Q510" s="8" t="str">
        <f>_xlfn.XLOOKUP(total_table[[#This Row],[Product_ID]],Product_table[Product_ID],Product_table[Product_Name],FALSE)</f>
        <v>Men's Leather Belt</v>
      </c>
      <c r="R510" s="8" t="str">
        <f>_xlfn.XLOOKUP(total_table[[#This Row],[Product_ID]],Product_table[Product_ID],Product_table[Category],FALSE)</f>
        <v>Clothing</v>
      </c>
      <c r="S510" s="8" t="str">
        <f>_xlfn.XLOOKUP(total_table[[#This Row],[Product_ID]],Product_table[Product_ID],Product_table[Sub_Category],FALSE)</f>
        <v>Accessories</v>
      </c>
      <c r="T510" s="8" t="str">
        <f>_xlfn.XLOOKUP(total_table[[#This Row],[Product_ID]],Product_table[Product_ID],Product_table[Brand],FALSE)</f>
        <v>Baldwin, Garza and Gonzalez</v>
      </c>
      <c r="U510" s="8">
        <f>_xlfn.XLOOKUP(total_table[[#This Row],[Product_ID]],Product_table[Product_ID],Product_table[Cost],FALSE)</f>
        <v>261</v>
      </c>
      <c r="V510" s="11">
        <f>_xlfn.XLOOKUP(total_table[[#This Row],[Product_ID]],Product_table[Product_ID],Product_table[Stock],FALSE)</f>
        <v>59</v>
      </c>
      <c r="W510" s="8" t="str">
        <f>_xlfn.XLOOKUP(total_table[[#This Row],[Store_ID]],Store_table[Store_ID],Store_table[Store_Name],FALSE)</f>
        <v>Moore, Padilla and Butler</v>
      </c>
      <c r="X510" s="8" t="str">
        <f>_xlfn.XLOOKUP(total_table[[#This Row],[Store_ID]],Store_table[Store_ID],Store_table[Region],FALSE)</f>
        <v>South</v>
      </c>
      <c r="Y510" s="8" t="str">
        <f>_xlfn.XLOOKUP(total_table[[#This Row],[Store_ID]],Store_table[Store_ID],Store_table[City],FALSE)</f>
        <v>East Johnstad</v>
      </c>
      <c r="Z510" s="8" t="str">
        <f>_xlfn.XLOOKUP(total_table[[#This Row],[Store_ID]],Store_table[Store_ID],Store_table[Store_Type],FALSE)</f>
        <v>Flagship</v>
      </c>
    </row>
    <row r="511" spans="1:26" x14ac:dyDescent="0.35">
      <c r="A511" s="2" t="s">
        <v>2313</v>
      </c>
      <c r="B511" s="14">
        <v>45762</v>
      </c>
      <c r="C511" s="2" t="s">
        <v>966</v>
      </c>
      <c r="D511" s="2" t="s">
        <v>1682</v>
      </c>
      <c r="E511" s="2" t="s">
        <v>1772</v>
      </c>
      <c r="F511" s="11">
        <v>2</v>
      </c>
      <c r="G511" s="8">
        <v>616.97</v>
      </c>
      <c r="H511" s="8">
        <v>0.22</v>
      </c>
      <c r="I511" s="2" t="s">
        <v>1802</v>
      </c>
      <c r="J511" s="8">
        <v>1233.72</v>
      </c>
      <c r="K511" s="8" t="str">
        <f>_xlfn.XLOOKUP(total_table[[#This Row],[Customer_ID]],Customer_table[Customer_ID],Customer_table[Name],FALSE)</f>
        <v>Kevin Larson</v>
      </c>
      <c r="L511" s="11">
        <f>_xlfn.XLOOKUP(total_table[[#This Row],[Customer_ID]],Customer_table[Customer_ID],Customer_table[Age],FALSE)</f>
        <v>35</v>
      </c>
      <c r="M511" s="8" t="str">
        <f>_xlfn.XLOOKUP(total_table[[#This Row],[Customer_ID]],Customer_table[Customer_ID],Customer_table[Gender],FALSE)</f>
        <v>Male</v>
      </c>
      <c r="N511" s="8" t="str">
        <f>_xlfn.XLOOKUP(total_table[[#This Row],[Customer_ID]],Customer_table[Customer_ID],Customer_table[City],FALSE)</f>
        <v>Port Edwardmouth</v>
      </c>
      <c r="O511" s="8" t="str">
        <f>_xlfn.XLOOKUP(total_table[[#This Row],[Customer_ID]],Customer_table[Customer_ID],Customer_table[State],FALSE)</f>
        <v>Oregon</v>
      </c>
      <c r="P511" s="8" t="str">
        <f>_xlfn.XLOOKUP(total_table[[#This Row],[Customer_ID]],Customer_table[Customer_ID],Customer_table[Country],FALSE)</f>
        <v>USA</v>
      </c>
      <c r="Q511" s="8" t="str">
        <f>_xlfn.XLOOKUP(total_table[[#This Row],[Product_ID]],Product_table[Product_ID],Product_table[Product_Name],FALSE)</f>
        <v>Essential Oil Diffuser</v>
      </c>
      <c r="R511" s="8" t="str">
        <f>_xlfn.XLOOKUP(total_table[[#This Row],[Product_ID]],Product_table[Product_ID],Product_table[Category],FALSE)</f>
        <v>Home</v>
      </c>
      <c r="S511" s="8" t="str">
        <f>_xlfn.XLOOKUP(total_table[[#This Row],[Product_ID]],Product_table[Product_ID],Product_table[Sub_Category],FALSE)</f>
        <v>Decor</v>
      </c>
      <c r="T511" s="8" t="str">
        <f>_xlfn.XLOOKUP(total_table[[#This Row],[Product_ID]],Product_table[Product_ID],Product_table[Brand],FALSE)</f>
        <v>Hernandez Inc</v>
      </c>
      <c r="U511" s="8">
        <f>_xlfn.XLOOKUP(total_table[[#This Row],[Product_ID]],Product_table[Product_ID],Product_table[Cost],FALSE)</f>
        <v>325.26</v>
      </c>
      <c r="V511" s="11">
        <f>_xlfn.XLOOKUP(total_table[[#This Row],[Product_ID]],Product_table[Product_ID],Product_table[Stock],FALSE)</f>
        <v>400</v>
      </c>
      <c r="W511" s="8" t="str">
        <f>_xlfn.XLOOKUP(total_table[[#This Row],[Store_ID]],Store_table[Store_ID],Store_table[Store_Name],FALSE)</f>
        <v>Thomas, Bridges and Harris</v>
      </c>
      <c r="X511" s="8" t="str">
        <f>_xlfn.XLOOKUP(total_table[[#This Row],[Store_ID]],Store_table[Store_ID],Store_table[Region],FALSE)</f>
        <v>North</v>
      </c>
      <c r="Y511" s="8" t="str">
        <f>_xlfn.XLOOKUP(total_table[[#This Row],[Store_ID]],Store_table[Store_ID],Store_table[City],FALSE)</f>
        <v>Sabrinatown</v>
      </c>
      <c r="Z511" s="8" t="str">
        <f>_xlfn.XLOOKUP(total_table[[#This Row],[Store_ID]],Store_table[Store_ID],Store_table[Store_Type],FALSE)</f>
        <v>Online</v>
      </c>
    </row>
    <row r="512" spans="1:26" x14ac:dyDescent="0.35">
      <c r="A512" s="2" t="s">
        <v>2314</v>
      </c>
      <c r="B512" s="14">
        <v>45580</v>
      </c>
      <c r="C512" s="2" t="s">
        <v>549</v>
      </c>
      <c r="D512" s="2" t="s">
        <v>1582</v>
      </c>
      <c r="E512" s="2" t="s">
        <v>1767</v>
      </c>
      <c r="F512" s="11">
        <v>3</v>
      </c>
      <c r="G512" s="8">
        <v>125.68</v>
      </c>
      <c r="H512" s="8">
        <v>0.26</v>
      </c>
      <c r="I512" s="2" t="s">
        <v>1807</v>
      </c>
      <c r="J512" s="8">
        <v>376.78000000000003</v>
      </c>
      <c r="K512" s="8" t="str">
        <f>_xlfn.XLOOKUP(total_table[[#This Row],[Customer_ID]],Customer_table[Customer_ID],Customer_table[Name],FALSE)</f>
        <v>Daniel Contreras</v>
      </c>
      <c r="L512" s="11">
        <f>_xlfn.XLOOKUP(total_table[[#This Row],[Customer_ID]],Customer_table[Customer_ID],Customer_table[Age],FALSE)</f>
        <v>36</v>
      </c>
      <c r="M512" s="8" t="str">
        <f>_xlfn.XLOOKUP(total_table[[#This Row],[Customer_ID]],Customer_table[Customer_ID],Customer_table[Gender],FALSE)</f>
        <v>Female</v>
      </c>
      <c r="N512" s="8" t="str">
        <f>_xlfn.XLOOKUP(total_table[[#This Row],[Customer_ID]],Customer_table[Customer_ID],Customer_table[City],FALSE)</f>
        <v>Robertview</v>
      </c>
      <c r="O512" s="8" t="str">
        <f>_xlfn.XLOOKUP(total_table[[#This Row],[Customer_ID]],Customer_table[Customer_ID],Customer_table[State],FALSE)</f>
        <v>Florida</v>
      </c>
      <c r="P512" s="8" t="str">
        <f>_xlfn.XLOOKUP(total_table[[#This Row],[Customer_ID]],Customer_table[Customer_ID],Customer_table[Country],FALSE)</f>
        <v>USA</v>
      </c>
      <c r="Q512" s="8" t="str">
        <f>_xlfn.XLOOKUP(total_table[[#This Row],[Product_ID]],Product_table[Product_ID],Product_table[Product_Name],FALSE)</f>
        <v>Sports Stopwatch Timer</v>
      </c>
      <c r="R512" s="8" t="str">
        <f>_xlfn.XLOOKUP(total_table[[#This Row],[Product_ID]],Product_table[Product_ID],Product_table[Category],FALSE)</f>
        <v>Sports</v>
      </c>
      <c r="S512" s="8" t="str">
        <f>_xlfn.XLOOKUP(total_table[[#This Row],[Product_ID]],Product_table[Product_ID],Product_table[Sub_Category],FALSE)</f>
        <v>Accessories</v>
      </c>
      <c r="T512" s="8" t="str">
        <f>_xlfn.XLOOKUP(total_table[[#This Row],[Product_ID]],Product_table[Product_ID],Product_table[Brand],FALSE)</f>
        <v>Burns-Hansen</v>
      </c>
      <c r="U512" s="8">
        <f>_xlfn.XLOOKUP(total_table[[#This Row],[Product_ID]],Product_table[Product_ID],Product_table[Cost],FALSE)</f>
        <v>38.76</v>
      </c>
      <c r="V512" s="11">
        <f>_xlfn.XLOOKUP(total_table[[#This Row],[Product_ID]],Product_table[Product_ID],Product_table[Stock],FALSE)</f>
        <v>137</v>
      </c>
      <c r="W512" s="8" t="str">
        <f>_xlfn.XLOOKUP(total_table[[#This Row],[Store_ID]],Store_table[Store_ID],Store_table[Store_Name],FALSE)</f>
        <v>Hill, Wagner and Ballard</v>
      </c>
      <c r="X512" s="8" t="str">
        <f>_xlfn.XLOOKUP(total_table[[#This Row],[Store_ID]],Store_table[Store_ID],Store_table[Region],FALSE)</f>
        <v>East</v>
      </c>
      <c r="Y512" s="8" t="str">
        <f>_xlfn.XLOOKUP(total_table[[#This Row],[Store_ID]],Store_table[Store_ID],Store_table[City],FALSE)</f>
        <v>East Davidville</v>
      </c>
      <c r="Z512" s="8" t="str">
        <f>_xlfn.XLOOKUP(total_table[[#This Row],[Store_ID]],Store_table[Store_ID],Store_table[Store_Type],FALSE)</f>
        <v>Online</v>
      </c>
    </row>
    <row r="513" spans="1:26" x14ac:dyDescent="0.35">
      <c r="A513" s="2" t="s">
        <v>2315</v>
      </c>
      <c r="B513" s="14">
        <v>45676</v>
      </c>
      <c r="C513" s="2" t="s">
        <v>1087</v>
      </c>
      <c r="D513" s="2" t="s">
        <v>1612</v>
      </c>
      <c r="E513" s="2" t="s">
        <v>1747</v>
      </c>
      <c r="F513" s="11">
        <v>3</v>
      </c>
      <c r="G513" s="8">
        <v>307.48</v>
      </c>
      <c r="H513" s="8">
        <v>0.24</v>
      </c>
      <c r="I513" s="2" t="s">
        <v>1802</v>
      </c>
      <c r="J513" s="8">
        <v>922.2</v>
      </c>
      <c r="K513" s="8" t="str">
        <f>_xlfn.XLOOKUP(total_table[[#This Row],[Customer_ID]],Customer_table[Customer_ID],Customer_table[Name],FALSE)</f>
        <v>Michael Greene</v>
      </c>
      <c r="L513" s="11">
        <f>_xlfn.XLOOKUP(total_table[[#This Row],[Customer_ID]],Customer_table[Customer_ID],Customer_table[Age],FALSE)</f>
        <v>52</v>
      </c>
      <c r="M513" s="8" t="str">
        <f>_xlfn.XLOOKUP(total_table[[#This Row],[Customer_ID]],Customer_table[Customer_ID],Customer_table[Gender],FALSE)</f>
        <v>Female</v>
      </c>
      <c r="N513" s="8" t="str">
        <f>_xlfn.XLOOKUP(total_table[[#This Row],[Customer_ID]],Customer_table[Customer_ID],Customer_table[City],FALSE)</f>
        <v>Port Saramouth</v>
      </c>
      <c r="O513" s="8" t="str">
        <f>_xlfn.XLOOKUP(total_table[[#This Row],[Customer_ID]],Customer_table[Customer_ID],Customer_table[State],FALSE)</f>
        <v>Wisconsin</v>
      </c>
      <c r="P513" s="8" t="str">
        <f>_xlfn.XLOOKUP(total_table[[#This Row],[Customer_ID]],Customer_table[Customer_ID],Customer_table[Country],FALSE)</f>
        <v>USA</v>
      </c>
      <c r="Q513" s="8" t="str">
        <f>_xlfn.XLOOKUP(total_table[[#This Row],[Product_ID]],Product_table[Product_ID],Product_table[Product_Name],FALSE)</f>
        <v>USB External Hard Drive</v>
      </c>
      <c r="R513" s="8" t="str">
        <f>_xlfn.XLOOKUP(total_table[[#This Row],[Product_ID]],Product_table[Product_ID],Product_table[Category],FALSE)</f>
        <v>Electronics</v>
      </c>
      <c r="S513" s="8" t="str">
        <f>_xlfn.XLOOKUP(total_table[[#This Row],[Product_ID]],Product_table[Product_ID],Product_table[Sub_Category],FALSE)</f>
        <v>Computer</v>
      </c>
      <c r="T513" s="8" t="str">
        <f>_xlfn.XLOOKUP(total_table[[#This Row],[Product_ID]],Product_table[Product_ID],Product_table[Brand],FALSE)</f>
        <v>Robinson Inc</v>
      </c>
      <c r="U513" s="8">
        <f>_xlfn.XLOOKUP(total_table[[#This Row],[Product_ID]],Product_table[Product_ID],Product_table[Cost],FALSE)</f>
        <v>253.33</v>
      </c>
      <c r="V513" s="11">
        <f>_xlfn.XLOOKUP(total_table[[#This Row],[Product_ID]],Product_table[Product_ID],Product_table[Stock],FALSE)</f>
        <v>266</v>
      </c>
      <c r="W513" s="8" t="str">
        <f>_xlfn.XLOOKUP(total_table[[#This Row],[Store_ID]],Store_table[Store_ID],Store_table[Store_Name],FALSE)</f>
        <v>Alexander Group</v>
      </c>
      <c r="X513" s="8" t="str">
        <f>_xlfn.XLOOKUP(total_table[[#This Row],[Store_ID]],Store_table[Store_ID],Store_table[Region],FALSE)</f>
        <v>South</v>
      </c>
      <c r="Y513" s="8" t="str">
        <f>_xlfn.XLOOKUP(total_table[[#This Row],[Store_ID]],Store_table[Store_ID],Store_table[City],FALSE)</f>
        <v>Port Sharon</v>
      </c>
      <c r="Z513" s="8" t="str">
        <f>_xlfn.XLOOKUP(total_table[[#This Row],[Store_ID]],Store_table[Store_ID],Store_table[Store_Type],FALSE)</f>
        <v>Online</v>
      </c>
    </row>
    <row r="514" spans="1:26" x14ac:dyDescent="0.35">
      <c r="A514" s="2" t="s">
        <v>2316</v>
      </c>
      <c r="B514" s="14">
        <v>45495</v>
      </c>
      <c r="C514" s="2" t="s">
        <v>928</v>
      </c>
      <c r="D514" s="2" t="s">
        <v>1527</v>
      </c>
      <c r="E514" s="2" t="s">
        <v>1791</v>
      </c>
      <c r="F514" s="11">
        <v>1</v>
      </c>
      <c r="G514" s="8">
        <v>505.23</v>
      </c>
      <c r="H514" s="8">
        <v>0.11</v>
      </c>
      <c r="I514" s="2" t="s">
        <v>1802</v>
      </c>
      <c r="J514" s="8">
        <v>505.12</v>
      </c>
      <c r="K514" s="8" t="str">
        <f>_xlfn.XLOOKUP(total_table[[#This Row],[Customer_ID]],Customer_table[Customer_ID],Customer_table[Name],FALSE)</f>
        <v>Tracy Stephens</v>
      </c>
      <c r="L514" s="11">
        <f>_xlfn.XLOOKUP(total_table[[#This Row],[Customer_ID]],Customer_table[Customer_ID],Customer_table[Age],FALSE)</f>
        <v>64</v>
      </c>
      <c r="M514" s="8" t="str">
        <f>_xlfn.XLOOKUP(total_table[[#This Row],[Customer_ID]],Customer_table[Customer_ID],Customer_table[Gender],FALSE)</f>
        <v>Male</v>
      </c>
      <c r="N514" s="8" t="str">
        <f>_xlfn.XLOOKUP(total_table[[#This Row],[Customer_ID]],Customer_table[Customer_ID],Customer_table[City],FALSE)</f>
        <v>New Joshuatown</v>
      </c>
      <c r="O514" s="8" t="str">
        <f>_xlfn.XLOOKUP(total_table[[#This Row],[Customer_ID]],Customer_table[Customer_ID],Customer_table[State],FALSE)</f>
        <v>Maine</v>
      </c>
      <c r="P514" s="8" t="str">
        <f>_xlfn.XLOOKUP(total_table[[#This Row],[Customer_ID]],Customer_table[Customer_ID],Customer_table[Country],FALSE)</f>
        <v>USA</v>
      </c>
      <c r="Q514" s="8" t="str">
        <f>_xlfn.XLOOKUP(total_table[[#This Row],[Product_ID]],Product_table[Product_ID],Product_table[Product_Name],FALSE)</f>
        <v>Women's Casual Hoodie</v>
      </c>
      <c r="R514" s="8" t="str">
        <f>_xlfn.XLOOKUP(total_table[[#This Row],[Product_ID]],Product_table[Product_ID],Product_table[Category],FALSE)</f>
        <v>Clothing</v>
      </c>
      <c r="S514" s="8" t="str">
        <f>_xlfn.XLOOKUP(total_table[[#This Row],[Product_ID]],Product_table[Product_ID],Product_table[Sub_Category],FALSE)</f>
        <v>Outerwear</v>
      </c>
      <c r="T514" s="8" t="str">
        <f>_xlfn.XLOOKUP(total_table[[#This Row],[Product_ID]],Product_table[Product_ID],Product_table[Brand],FALSE)</f>
        <v>Sims Inc</v>
      </c>
      <c r="U514" s="8">
        <f>_xlfn.XLOOKUP(total_table[[#This Row],[Product_ID]],Product_table[Product_ID],Product_table[Cost],FALSE)</f>
        <v>254.04361702127662</v>
      </c>
      <c r="V514" s="11">
        <f>_xlfn.XLOOKUP(total_table[[#This Row],[Product_ID]],Product_table[Product_ID],Product_table[Stock],FALSE)</f>
        <v>352</v>
      </c>
      <c r="W514" s="8" t="str">
        <f>_xlfn.XLOOKUP(total_table[[#This Row],[Store_ID]],Store_table[Store_ID],Store_table[Store_Name],FALSE)</f>
        <v>Mann-Austin</v>
      </c>
      <c r="X514" s="8" t="str">
        <f>_xlfn.XLOOKUP(total_table[[#This Row],[Store_ID]],Store_table[Store_ID],Store_table[Region],FALSE)</f>
        <v>East</v>
      </c>
      <c r="Y514" s="8" t="str">
        <f>_xlfn.XLOOKUP(total_table[[#This Row],[Store_ID]],Store_table[Store_ID],Store_table[City],FALSE)</f>
        <v>Vasquezborough</v>
      </c>
      <c r="Z514" s="8" t="str">
        <f>_xlfn.XLOOKUP(total_table[[#This Row],[Store_ID]],Store_table[Store_ID],Store_table[Store_Type],FALSE)</f>
        <v>Online</v>
      </c>
    </row>
    <row r="515" spans="1:26" x14ac:dyDescent="0.35">
      <c r="A515" s="2" t="s">
        <v>2317</v>
      </c>
      <c r="B515" s="14">
        <v>45735</v>
      </c>
      <c r="C515" s="2" t="s">
        <v>1124</v>
      </c>
      <c r="D515" s="2" t="s">
        <v>1616</v>
      </c>
      <c r="E515" s="2" t="s">
        <v>1782</v>
      </c>
      <c r="F515" s="11">
        <v>1</v>
      </c>
      <c r="G515" s="8">
        <v>853.12</v>
      </c>
      <c r="H515" s="8">
        <v>0.19</v>
      </c>
      <c r="I515" s="2" t="s">
        <v>1807</v>
      </c>
      <c r="J515" s="8">
        <v>852.93</v>
      </c>
      <c r="K515" s="8" t="str">
        <f>_xlfn.XLOOKUP(total_table[[#This Row],[Customer_ID]],Customer_table[Customer_ID],Customer_table[Name],FALSE)</f>
        <v>Brandon Mcbride</v>
      </c>
      <c r="L515" s="11">
        <f>_xlfn.XLOOKUP(total_table[[#This Row],[Customer_ID]],Customer_table[Customer_ID],Customer_table[Age],FALSE)</f>
        <v>63</v>
      </c>
      <c r="M515" s="8" t="str">
        <f>_xlfn.XLOOKUP(total_table[[#This Row],[Customer_ID]],Customer_table[Customer_ID],Customer_table[Gender],FALSE)</f>
        <v>Female</v>
      </c>
      <c r="N515" s="8" t="str">
        <f>_xlfn.XLOOKUP(total_table[[#This Row],[Customer_ID]],Customer_table[Customer_ID],Customer_table[City],FALSE)</f>
        <v>Kellyside</v>
      </c>
      <c r="O515" s="8" t="str">
        <f>_xlfn.XLOOKUP(total_table[[#This Row],[Customer_ID]],Customer_table[Customer_ID],Customer_table[State],FALSE)</f>
        <v>Alaska</v>
      </c>
      <c r="P515" s="8" t="str">
        <f>_xlfn.XLOOKUP(total_table[[#This Row],[Customer_ID]],Customer_table[Customer_ID],Customer_table[Country],FALSE)</f>
        <v>USA</v>
      </c>
      <c r="Q515" s="8" t="str">
        <f>_xlfn.XLOOKUP(total_table[[#This Row],[Product_ID]],Product_table[Product_ID],Product_table[Product_Name],FALSE)</f>
        <v>High-Grip Football</v>
      </c>
      <c r="R515" s="8" t="str">
        <f>_xlfn.XLOOKUP(total_table[[#This Row],[Product_ID]],Product_table[Product_ID],Product_table[Category],FALSE)</f>
        <v>Sports</v>
      </c>
      <c r="S515" s="8" t="str">
        <f>_xlfn.XLOOKUP(total_table[[#This Row],[Product_ID]],Product_table[Product_ID],Product_table[Sub_Category],FALSE)</f>
        <v>Team Sports</v>
      </c>
      <c r="T515" s="8" t="str">
        <f>_xlfn.XLOOKUP(total_table[[#This Row],[Product_ID]],Product_table[Product_ID],Product_table[Brand],FALSE)</f>
        <v>Bridges, Banks and Cummings</v>
      </c>
      <c r="U515" s="8">
        <f>_xlfn.XLOOKUP(total_table[[#This Row],[Product_ID]],Product_table[Product_ID],Product_table[Cost],FALSE)</f>
        <v>318.91000000000003</v>
      </c>
      <c r="V515" s="11">
        <f>_xlfn.XLOOKUP(total_table[[#This Row],[Product_ID]],Product_table[Product_ID],Product_table[Stock],FALSE)</f>
        <v>114</v>
      </c>
      <c r="W515" s="8" t="str">
        <f>_xlfn.XLOOKUP(total_table[[#This Row],[Store_ID]],Store_table[Store_ID],Store_table[Store_Name],FALSE)</f>
        <v>Frederick-Wright</v>
      </c>
      <c r="X515" s="8" t="str">
        <f>_xlfn.XLOOKUP(total_table[[#This Row],[Store_ID]],Store_table[Store_ID],Store_table[Region],FALSE)</f>
        <v>West</v>
      </c>
      <c r="Y515" s="8" t="str">
        <f>_xlfn.XLOOKUP(total_table[[#This Row],[Store_ID]],Store_table[Store_ID],Store_table[City],FALSE)</f>
        <v>New Jimmymouth</v>
      </c>
      <c r="Z515" s="8" t="str">
        <f>_xlfn.XLOOKUP(total_table[[#This Row],[Store_ID]],Store_table[Store_ID],Store_table[Store_Type],FALSE)</f>
        <v>Flagship</v>
      </c>
    </row>
    <row r="516" spans="1:26" x14ac:dyDescent="0.35">
      <c r="A516" s="2" t="s">
        <v>2318</v>
      </c>
      <c r="B516" s="14">
        <v>45312</v>
      </c>
      <c r="C516" s="2" t="s">
        <v>434</v>
      </c>
      <c r="D516" s="2" t="s">
        <v>1521</v>
      </c>
      <c r="E516" s="2" t="s">
        <v>1757</v>
      </c>
      <c r="F516" s="11">
        <v>4</v>
      </c>
      <c r="G516" s="8">
        <v>191.65</v>
      </c>
      <c r="H516" s="8">
        <v>0.19</v>
      </c>
      <c r="I516" s="2" t="s">
        <v>1804</v>
      </c>
      <c r="J516" s="8">
        <v>766.41</v>
      </c>
      <c r="K516" s="8" t="str">
        <f>_xlfn.XLOOKUP(total_table[[#This Row],[Customer_ID]],Customer_table[Customer_ID],Customer_table[Name],FALSE)</f>
        <v>Jessica Mitchell</v>
      </c>
      <c r="L516" s="11">
        <f>_xlfn.XLOOKUP(total_table[[#This Row],[Customer_ID]],Customer_table[Customer_ID],Customer_table[Age],FALSE)</f>
        <v>43</v>
      </c>
      <c r="M516" s="8" t="str">
        <f>_xlfn.XLOOKUP(total_table[[#This Row],[Customer_ID]],Customer_table[Customer_ID],Customer_table[Gender],FALSE)</f>
        <v>Female</v>
      </c>
      <c r="N516" s="8" t="str">
        <f>_xlfn.XLOOKUP(total_table[[#This Row],[Customer_ID]],Customer_table[Customer_ID],Customer_table[City],FALSE)</f>
        <v>Matthewbury</v>
      </c>
      <c r="O516" s="8" t="str">
        <f>_xlfn.XLOOKUP(total_table[[#This Row],[Customer_ID]],Customer_table[Customer_ID],Customer_table[State],FALSE)</f>
        <v>South Dakota</v>
      </c>
      <c r="P516" s="8" t="str">
        <f>_xlfn.XLOOKUP(total_table[[#This Row],[Customer_ID]],Customer_table[Customer_ID],Customer_table[Country],FALSE)</f>
        <v>USA</v>
      </c>
      <c r="Q516" s="8" t="str">
        <f>_xlfn.XLOOKUP(total_table[[#This Row],[Product_ID]],Product_table[Product_ID],Product_table[Product_Name],FALSE)</f>
        <v>Brother Laser Printer</v>
      </c>
      <c r="R516" s="8" t="str">
        <f>_xlfn.XLOOKUP(total_table[[#This Row],[Product_ID]],Product_table[Product_ID],Product_table[Category],FALSE)</f>
        <v>Electronics</v>
      </c>
      <c r="S516" s="8" t="str">
        <f>_xlfn.XLOOKUP(total_table[[#This Row],[Product_ID]],Product_table[Product_ID],Product_table[Sub_Category],FALSE)</f>
        <v>Computer</v>
      </c>
      <c r="T516" s="8" t="str">
        <f>_xlfn.XLOOKUP(total_table[[#This Row],[Product_ID]],Product_table[Product_ID],Product_table[Brand],FALSE)</f>
        <v>Hunt Inc</v>
      </c>
      <c r="U516" s="8">
        <f>_xlfn.XLOOKUP(total_table[[#This Row],[Product_ID]],Product_table[Product_ID],Product_table[Cost],FALSE)</f>
        <v>112.42</v>
      </c>
      <c r="V516" s="11">
        <f>_xlfn.XLOOKUP(total_table[[#This Row],[Product_ID]],Product_table[Product_ID],Product_table[Stock],FALSE)</f>
        <v>416</v>
      </c>
      <c r="W516" s="8" t="str">
        <f>_xlfn.XLOOKUP(total_table[[#This Row],[Store_ID]],Store_table[Store_ID],Store_table[Store_Name],FALSE)</f>
        <v>Martinez-Mullins</v>
      </c>
      <c r="X516" s="8" t="str">
        <f>_xlfn.XLOOKUP(total_table[[#This Row],[Store_ID]],Store_table[Store_ID],Store_table[Region],FALSE)</f>
        <v>South</v>
      </c>
      <c r="Y516" s="8" t="str">
        <f>_xlfn.XLOOKUP(total_table[[#This Row],[Store_ID]],Store_table[Store_ID],Store_table[City],FALSE)</f>
        <v>Williamsfurt</v>
      </c>
      <c r="Z516" s="8" t="str">
        <f>_xlfn.XLOOKUP(total_table[[#This Row],[Store_ID]],Store_table[Store_ID],Store_table[Store_Type],FALSE)</f>
        <v>Online</v>
      </c>
    </row>
    <row r="517" spans="1:26" x14ac:dyDescent="0.35">
      <c r="A517" s="2" t="s">
        <v>2319</v>
      </c>
      <c r="B517" s="14">
        <v>45286</v>
      </c>
      <c r="C517" s="2" t="s">
        <v>525</v>
      </c>
      <c r="D517" s="2" t="s">
        <v>1620</v>
      </c>
      <c r="E517" s="2" t="s">
        <v>1744</v>
      </c>
      <c r="F517" s="11">
        <v>1</v>
      </c>
      <c r="G517" s="8">
        <v>169.69</v>
      </c>
      <c r="H517" s="8">
        <v>0.22</v>
      </c>
      <c r="I517" s="2" t="s">
        <v>1802</v>
      </c>
      <c r="J517" s="8">
        <v>169.47</v>
      </c>
      <c r="K517" s="8" t="str">
        <f>_xlfn.XLOOKUP(total_table[[#This Row],[Customer_ID]],Customer_table[Customer_ID],Customer_table[Name],FALSE)</f>
        <v>John Lawson</v>
      </c>
      <c r="L517" s="11">
        <f>_xlfn.XLOOKUP(total_table[[#This Row],[Customer_ID]],Customer_table[Customer_ID],Customer_table[Age],FALSE)</f>
        <v>41</v>
      </c>
      <c r="M517" s="8" t="str">
        <f>_xlfn.XLOOKUP(total_table[[#This Row],[Customer_ID]],Customer_table[Customer_ID],Customer_table[Gender],FALSE)</f>
        <v>Female</v>
      </c>
      <c r="N517" s="8" t="str">
        <f>_xlfn.XLOOKUP(total_table[[#This Row],[Customer_ID]],Customer_table[Customer_ID],Customer_table[City],FALSE)</f>
        <v>New Juliemouth</v>
      </c>
      <c r="O517" s="8" t="str">
        <f>_xlfn.XLOOKUP(total_table[[#This Row],[Customer_ID]],Customer_table[Customer_ID],Customer_table[State],FALSE)</f>
        <v>North Carolina</v>
      </c>
      <c r="P517" s="8" t="str">
        <f>_xlfn.XLOOKUP(total_table[[#This Row],[Customer_ID]],Customer_table[Customer_ID],Customer_table[Country],FALSE)</f>
        <v>USA</v>
      </c>
      <c r="Q517" s="8" t="str">
        <f>_xlfn.XLOOKUP(total_table[[#This Row],[Product_ID]],Product_table[Product_ID],Product_table[Product_Name],FALSE)</f>
        <v>Makeup Brush Set</v>
      </c>
      <c r="R517" s="8" t="str">
        <f>_xlfn.XLOOKUP(total_table[[#This Row],[Product_ID]],Product_table[Product_ID],Product_table[Category],FALSE)</f>
        <v>Beauty</v>
      </c>
      <c r="S517" s="8" t="str">
        <f>_xlfn.XLOOKUP(total_table[[#This Row],[Product_ID]],Product_table[Product_ID],Product_table[Sub_Category],FALSE)</f>
        <v>Makeup</v>
      </c>
      <c r="T517" s="8" t="str">
        <f>_xlfn.XLOOKUP(total_table[[#This Row],[Product_ID]],Product_table[Product_ID],Product_table[Brand],FALSE)</f>
        <v>Cook Inc</v>
      </c>
      <c r="U517" s="8">
        <f>_xlfn.XLOOKUP(total_table[[#This Row],[Product_ID]],Product_table[Product_ID],Product_table[Cost],FALSE)</f>
        <v>254.04361702127662</v>
      </c>
      <c r="V517" s="11">
        <f>_xlfn.XLOOKUP(total_table[[#This Row],[Product_ID]],Product_table[Product_ID],Product_table[Stock],FALSE)</f>
        <v>431</v>
      </c>
      <c r="W517" s="8" t="str">
        <f>_xlfn.XLOOKUP(total_table[[#This Row],[Store_ID]],Store_table[Store_ID],Store_table[Store_Name],FALSE)</f>
        <v>Johnson-Wright</v>
      </c>
      <c r="X517" s="8" t="str">
        <f>_xlfn.XLOOKUP(total_table[[#This Row],[Store_ID]],Store_table[Store_ID],Store_table[Region],FALSE)</f>
        <v>North</v>
      </c>
      <c r="Y517" s="8" t="str">
        <f>_xlfn.XLOOKUP(total_table[[#This Row],[Store_ID]],Store_table[Store_ID],Store_table[City],FALSE)</f>
        <v>Hoodberg</v>
      </c>
      <c r="Z517" s="8" t="str">
        <f>_xlfn.XLOOKUP(total_table[[#This Row],[Store_ID]],Store_table[Store_ID],Store_table[Store_Type],FALSE)</f>
        <v>Outlet</v>
      </c>
    </row>
    <row r="518" spans="1:26" x14ac:dyDescent="0.35">
      <c r="A518" s="2" t="s">
        <v>2320</v>
      </c>
      <c r="B518" s="14">
        <v>45372</v>
      </c>
      <c r="C518" s="2" t="s">
        <v>568</v>
      </c>
      <c r="D518" s="2" t="s">
        <v>1650</v>
      </c>
      <c r="E518" s="2" t="s">
        <v>1777</v>
      </c>
      <c r="F518" s="11">
        <v>1</v>
      </c>
      <c r="G518" s="8">
        <v>145.43</v>
      </c>
      <c r="H518" s="8">
        <v>0.08</v>
      </c>
      <c r="I518" s="2" t="s">
        <v>1802</v>
      </c>
      <c r="J518" s="8">
        <v>145.35</v>
      </c>
      <c r="K518" s="8" t="str">
        <f>_xlfn.XLOOKUP(total_table[[#This Row],[Customer_ID]],Customer_table[Customer_ID],Customer_table[Name],FALSE)</f>
        <v>Michelle Rogers</v>
      </c>
      <c r="L518" s="11">
        <f>_xlfn.XLOOKUP(total_table[[#This Row],[Customer_ID]],Customer_table[Customer_ID],Customer_table[Age],FALSE)</f>
        <v>56</v>
      </c>
      <c r="M518" s="8" t="str">
        <f>_xlfn.XLOOKUP(total_table[[#This Row],[Customer_ID]],Customer_table[Customer_ID],Customer_table[Gender],FALSE)</f>
        <v>Male</v>
      </c>
      <c r="N518" s="8" t="str">
        <f>_xlfn.XLOOKUP(total_table[[#This Row],[Customer_ID]],Customer_table[Customer_ID],Customer_table[City],FALSE)</f>
        <v>East Jessicaborough</v>
      </c>
      <c r="O518" s="8" t="str">
        <f>_xlfn.XLOOKUP(total_table[[#This Row],[Customer_ID]],Customer_table[Customer_ID],Customer_table[State],FALSE)</f>
        <v>Hawaii</v>
      </c>
      <c r="P518" s="8" t="str">
        <f>_xlfn.XLOOKUP(total_table[[#This Row],[Customer_ID]],Customer_table[Customer_ID],Customer_table[Country],FALSE)</f>
        <v>USA</v>
      </c>
      <c r="Q518" s="8" t="str">
        <f>_xlfn.XLOOKUP(total_table[[#This Row],[Product_ID]],Product_table[Product_ID],Product_table[Product_Name],FALSE)</f>
        <v>Laptop Cooling Pad</v>
      </c>
      <c r="R518" s="8" t="str">
        <f>_xlfn.XLOOKUP(total_table[[#This Row],[Product_ID]],Product_table[Product_ID],Product_table[Category],FALSE)</f>
        <v>Electronics</v>
      </c>
      <c r="S518" s="8" t="str">
        <f>_xlfn.XLOOKUP(total_table[[#This Row],[Product_ID]],Product_table[Product_ID],Product_table[Sub_Category],FALSE)</f>
        <v>Computer</v>
      </c>
      <c r="T518" s="8" t="str">
        <f>_xlfn.XLOOKUP(total_table[[#This Row],[Product_ID]],Product_table[Product_ID],Product_table[Brand],FALSE)</f>
        <v>Murray, Gould and Ware</v>
      </c>
      <c r="U518" s="8">
        <f>_xlfn.XLOOKUP(total_table[[#This Row],[Product_ID]],Product_table[Product_ID],Product_table[Cost],FALSE)</f>
        <v>86.42</v>
      </c>
      <c r="V518" s="11">
        <f>_xlfn.XLOOKUP(total_table[[#This Row],[Product_ID]],Product_table[Product_ID],Product_table[Stock],FALSE)</f>
        <v>222</v>
      </c>
      <c r="W518" s="8" t="str">
        <f>_xlfn.XLOOKUP(total_table[[#This Row],[Store_ID]],Store_table[Store_ID],Store_table[Store_Name],FALSE)</f>
        <v>Mcdonald Inc</v>
      </c>
      <c r="X518" s="8" t="str">
        <f>_xlfn.XLOOKUP(total_table[[#This Row],[Store_ID]],Store_table[Store_ID],Store_table[Region],FALSE)</f>
        <v>South</v>
      </c>
      <c r="Y518" s="8" t="str">
        <f>_xlfn.XLOOKUP(total_table[[#This Row],[Store_ID]],Store_table[Store_ID],Store_table[City],FALSE)</f>
        <v>Christopherland</v>
      </c>
      <c r="Z518" s="8" t="str">
        <f>_xlfn.XLOOKUP(total_table[[#This Row],[Store_ID]],Store_table[Store_ID],Store_table[Store_Type],FALSE)</f>
        <v>Outlet</v>
      </c>
    </row>
    <row r="519" spans="1:26" x14ac:dyDescent="0.35">
      <c r="A519" s="2" t="s">
        <v>2321</v>
      </c>
      <c r="B519" s="14">
        <v>45633</v>
      </c>
      <c r="C519" s="2" t="s">
        <v>296</v>
      </c>
      <c r="D519" s="2" t="s">
        <v>1712</v>
      </c>
      <c r="E519" s="2" t="s">
        <v>1772</v>
      </c>
      <c r="F519" s="11">
        <v>4</v>
      </c>
      <c r="G519" s="8">
        <v>828.35</v>
      </c>
      <c r="H519" s="8">
        <v>0.17</v>
      </c>
      <c r="I519" s="2" t="s">
        <v>1802</v>
      </c>
      <c r="J519" s="8">
        <v>3313.23</v>
      </c>
      <c r="K519" s="8" t="str">
        <f>_xlfn.XLOOKUP(total_table[[#This Row],[Customer_ID]],Customer_table[Customer_ID],Customer_table[Name],FALSE)</f>
        <v>Christy Hoffman</v>
      </c>
      <c r="L519" s="11">
        <f>_xlfn.XLOOKUP(total_table[[#This Row],[Customer_ID]],Customer_table[Customer_ID],Customer_table[Age],FALSE)</f>
        <v>26</v>
      </c>
      <c r="M519" s="8" t="str">
        <f>_xlfn.XLOOKUP(total_table[[#This Row],[Customer_ID]],Customer_table[Customer_ID],Customer_table[Gender],FALSE)</f>
        <v>Female</v>
      </c>
      <c r="N519" s="8" t="str">
        <f>_xlfn.XLOOKUP(total_table[[#This Row],[Customer_ID]],Customer_table[Customer_ID],Customer_table[City],FALSE)</f>
        <v>Garyberg</v>
      </c>
      <c r="O519" s="8" t="str">
        <f>_xlfn.XLOOKUP(total_table[[#This Row],[Customer_ID]],Customer_table[Customer_ID],Customer_table[State],FALSE)</f>
        <v>Indiana</v>
      </c>
      <c r="P519" s="8" t="str">
        <f>_xlfn.XLOOKUP(total_table[[#This Row],[Customer_ID]],Customer_table[Customer_ID],Customer_table[Country],FALSE)</f>
        <v>USA</v>
      </c>
      <c r="Q519" s="8" t="str">
        <f>_xlfn.XLOOKUP(total_table[[#This Row],[Product_ID]],Product_table[Product_ID],Product_table[Product_Name],FALSE)</f>
        <v>USB-C Laptop Charger</v>
      </c>
      <c r="R519" s="8" t="str">
        <f>_xlfn.XLOOKUP(total_table[[#This Row],[Product_ID]],Product_table[Product_ID],Product_table[Category],FALSE)</f>
        <v>Electronics</v>
      </c>
      <c r="S519" s="8" t="str">
        <f>_xlfn.XLOOKUP(total_table[[#This Row],[Product_ID]],Product_table[Product_ID],Product_table[Sub_Category],FALSE)</f>
        <v>Computer</v>
      </c>
      <c r="T519" s="8" t="str">
        <f>_xlfn.XLOOKUP(total_table[[#This Row],[Product_ID]],Product_table[Product_ID],Product_table[Brand],FALSE)</f>
        <v>Martin LLC</v>
      </c>
      <c r="U519" s="8">
        <f>_xlfn.XLOOKUP(total_table[[#This Row],[Product_ID]],Product_table[Product_ID],Product_table[Cost],FALSE)</f>
        <v>377.52</v>
      </c>
      <c r="V519" s="11">
        <f>_xlfn.XLOOKUP(total_table[[#This Row],[Product_ID]],Product_table[Product_ID],Product_table[Stock],FALSE)</f>
        <v>485</v>
      </c>
      <c r="W519" s="8" t="str">
        <f>_xlfn.XLOOKUP(total_table[[#This Row],[Store_ID]],Store_table[Store_ID],Store_table[Store_Name],FALSE)</f>
        <v>Thomas, Bridges and Harris</v>
      </c>
      <c r="X519" s="8" t="str">
        <f>_xlfn.XLOOKUP(total_table[[#This Row],[Store_ID]],Store_table[Store_ID],Store_table[Region],FALSE)</f>
        <v>North</v>
      </c>
      <c r="Y519" s="8" t="str">
        <f>_xlfn.XLOOKUP(total_table[[#This Row],[Store_ID]],Store_table[Store_ID],Store_table[City],FALSE)</f>
        <v>Sabrinatown</v>
      </c>
      <c r="Z519" s="8" t="str">
        <f>_xlfn.XLOOKUP(total_table[[#This Row],[Store_ID]],Store_table[Store_ID],Store_table[Store_Type],FALSE)</f>
        <v>Online</v>
      </c>
    </row>
    <row r="520" spans="1:26" x14ac:dyDescent="0.35">
      <c r="A520" s="2" t="s">
        <v>2322</v>
      </c>
      <c r="B520" s="14">
        <v>45598</v>
      </c>
      <c r="C520" s="2" t="s">
        <v>1116</v>
      </c>
      <c r="D520" s="2" t="s">
        <v>1716</v>
      </c>
      <c r="E520" s="2" t="s">
        <v>1757</v>
      </c>
      <c r="F520" s="11">
        <v>3</v>
      </c>
      <c r="G520" s="8">
        <v>268.76</v>
      </c>
      <c r="H520" s="8">
        <v>0.01</v>
      </c>
      <c r="I520" s="2" t="s">
        <v>1804</v>
      </c>
      <c r="J520" s="8">
        <v>806.27</v>
      </c>
      <c r="K520" s="8" t="str">
        <f>_xlfn.XLOOKUP(total_table[[#This Row],[Customer_ID]],Customer_table[Customer_ID],Customer_table[Name],FALSE)</f>
        <v>Joshua Smith Dvm</v>
      </c>
      <c r="L520" s="11">
        <f>_xlfn.XLOOKUP(total_table[[#This Row],[Customer_ID]],Customer_table[Customer_ID],Customer_table[Age],FALSE)</f>
        <v>60</v>
      </c>
      <c r="M520" s="8" t="str">
        <f>_xlfn.XLOOKUP(total_table[[#This Row],[Customer_ID]],Customer_table[Customer_ID],Customer_table[Gender],FALSE)</f>
        <v>Male</v>
      </c>
      <c r="N520" s="8" t="str">
        <f>_xlfn.XLOOKUP(total_table[[#This Row],[Customer_ID]],Customer_table[Customer_ID],Customer_table[City],FALSE)</f>
        <v>Melvinton</v>
      </c>
      <c r="O520" s="8" t="str">
        <f>_xlfn.XLOOKUP(total_table[[#This Row],[Customer_ID]],Customer_table[Customer_ID],Customer_table[State],FALSE)</f>
        <v>Alaska</v>
      </c>
      <c r="P520" s="8" t="str">
        <f>_xlfn.XLOOKUP(total_table[[#This Row],[Customer_ID]],Customer_table[Customer_ID],Customer_table[Country],FALSE)</f>
        <v>USA</v>
      </c>
      <c r="Q520" s="8" t="str">
        <f>_xlfn.XLOOKUP(total_table[[#This Row],[Product_ID]],Product_table[Product_ID],Product_table[Product_Name],FALSE)</f>
        <v>Sports Stopwatch Basic</v>
      </c>
      <c r="R520" s="8" t="str">
        <f>_xlfn.XLOOKUP(total_table[[#This Row],[Product_ID]],Product_table[Product_ID],Product_table[Category],FALSE)</f>
        <v>Sports</v>
      </c>
      <c r="S520" s="8" t="str">
        <f>_xlfn.XLOOKUP(total_table[[#This Row],[Product_ID]],Product_table[Product_ID],Product_table[Sub_Category],FALSE)</f>
        <v>Accessories</v>
      </c>
      <c r="T520" s="8" t="str">
        <f>_xlfn.XLOOKUP(total_table[[#This Row],[Product_ID]],Product_table[Product_ID],Product_table[Brand],FALSE)</f>
        <v>Wilson Group</v>
      </c>
      <c r="U520" s="8">
        <f>_xlfn.XLOOKUP(total_table[[#This Row],[Product_ID]],Product_table[Product_ID],Product_table[Cost],FALSE)</f>
        <v>60.65</v>
      </c>
      <c r="V520" s="11">
        <f>_xlfn.XLOOKUP(total_table[[#This Row],[Product_ID]],Product_table[Product_ID],Product_table[Stock],FALSE)</f>
        <v>75</v>
      </c>
      <c r="W520" s="8" t="str">
        <f>_xlfn.XLOOKUP(total_table[[#This Row],[Store_ID]],Store_table[Store_ID],Store_table[Store_Name],FALSE)</f>
        <v>Martinez-Mullins</v>
      </c>
      <c r="X520" s="8" t="str">
        <f>_xlfn.XLOOKUP(total_table[[#This Row],[Store_ID]],Store_table[Store_ID],Store_table[Region],FALSE)</f>
        <v>South</v>
      </c>
      <c r="Y520" s="8" t="str">
        <f>_xlfn.XLOOKUP(total_table[[#This Row],[Store_ID]],Store_table[Store_ID],Store_table[City],FALSE)</f>
        <v>Williamsfurt</v>
      </c>
      <c r="Z520" s="8" t="str">
        <f>_xlfn.XLOOKUP(total_table[[#This Row],[Store_ID]],Store_table[Store_ID],Store_table[Store_Type],FALSE)</f>
        <v>Online</v>
      </c>
    </row>
    <row r="521" spans="1:26" x14ac:dyDescent="0.35">
      <c r="A521" s="2" t="s">
        <v>2323</v>
      </c>
      <c r="B521" s="14">
        <v>45495</v>
      </c>
      <c r="C521" s="2" t="s">
        <v>738</v>
      </c>
      <c r="D521" s="2" t="s">
        <v>1702</v>
      </c>
      <c r="E521" s="2" t="s">
        <v>1730</v>
      </c>
      <c r="F521" s="11">
        <v>4</v>
      </c>
      <c r="G521" s="8">
        <v>370.09</v>
      </c>
      <c r="H521" s="8">
        <v>0.22</v>
      </c>
      <c r="I521" s="2" t="s">
        <v>1807</v>
      </c>
      <c r="J521" s="8">
        <v>1480.1399999999999</v>
      </c>
      <c r="K521" s="8" t="str">
        <f>_xlfn.XLOOKUP(total_table[[#This Row],[Customer_ID]],Customer_table[Customer_ID],Customer_table[Name],FALSE)</f>
        <v>Michelle Gonzalez</v>
      </c>
      <c r="L521" s="11">
        <f>_xlfn.XLOOKUP(total_table[[#This Row],[Customer_ID]],Customer_table[Customer_ID],Customer_table[Age],FALSE)</f>
        <v>59</v>
      </c>
      <c r="M521" s="8" t="str">
        <f>_xlfn.XLOOKUP(total_table[[#This Row],[Customer_ID]],Customer_table[Customer_ID],Customer_table[Gender],FALSE)</f>
        <v>Male</v>
      </c>
      <c r="N521" s="8" t="str">
        <f>_xlfn.XLOOKUP(total_table[[#This Row],[Customer_ID]],Customer_table[Customer_ID],Customer_table[City],FALSE)</f>
        <v>Clarkport</v>
      </c>
      <c r="O521" s="8" t="str">
        <f>_xlfn.XLOOKUP(total_table[[#This Row],[Customer_ID]],Customer_table[Customer_ID],Customer_table[State],FALSE)</f>
        <v>West Virginia</v>
      </c>
      <c r="P521" s="8" t="str">
        <f>_xlfn.XLOOKUP(total_table[[#This Row],[Customer_ID]],Customer_table[Customer_ID],Customer_table[Country],FALSE)</f>
        <v>USA</v>
      </c>
      <c r="Q521" s="8" t="str">
        <f>_xlfn.XLOOKUP(total_table[[#This Row],[Product_ID]],Product_table[Product_ID],Product_table[Product_Name],FALSE)</f>
        <v>Sports Wrist Sweatbands</v>
      </c>
      <c r="R521" s="8" t="str">
        <f>_xlfn.XLOOKUP(total_table[[#This Row],[Product_ID]],Product_table[Product_ID],Product_table[Category],FALSE)</f>
        <v>Sports</v>
      </c>
      <c r="S521" s="8" t="str">
        <f>_xlfn.XLOOKUP(total_table[[#This Row],[Product_ID]],Product_table[Product_ID],Product_table[Sub_Category],FALSE)</f>
        <v>Accessories</v>
      </c>
      <c r="T521" s="8" t="str">
        <f>_xlfn.XLOOKUP(total_table[[#This Row],[Product_ID]],Product_table[Product_ID],Product_table[Brand],FALSE)</f>
        <v>Olsen-Daniels</v>
      </c>
      <c r="U521" s="8">
        <f>_xlfn.XLOOKUP(total_table[[#This Row],[Product_ID]],Product_table[Product_ID],Product_table[Cost],FALSE)</f>
        <v>131.24</v>
      </c>
      <c r="V521" s="11">
        <f>_xlfn.XLOOKUP(total_table[[#This Row],[Product_ID]],Product_table[Product_ID],Product_table[Stock],FALSE)</f>
        <v>232</v>
      </c>
      <c r="W521" s="8" t="str">
        <f>_xlfn.XLOOKUP(total_table[[#This Row],[Store_ID]],Store_table[Store_ID],Store_table[Store_Name],FALSE)</f>
        <v>Rivera-Warner</v>
      </c>
      <c r="X521" s="8" t="str">
        <f>_xlfn.XLOOKUP(total_table[[#This Row],[Store_ID]],Store_table[Store_ID],Store_table[Region],FALSE)</f>
        <v>East</v>
      </c>
      <c r="Y521" s="8" t="str">
        <f>_xlfn.XLOOKUP(total_table[[#This Row],[Store_ID]],Store_table[Store_ID],Store_table[City],FALSE)</f>
        <v>Washingtonfurt</v>
      </c>
      <c r="Z521" s="8" t="str">
        <f>_xlfn.XLOOKUP(total_table[[#This Row],[Store_ID]],Store_table[Store_ID],Store_table[Store_Type],FALSE)</f>
        <v>Flagship</v>
      </c>
    </row>
    <row r="522" spans="1:26" x14ac:dyDescent="0.35">
      <c r="A522" s="2" t="s">
        <v>2324</v>
      </c>
      <c r="B522" s="14">
        <v>45229</v>
      </c>
      <c r="C522" s="2" t="s">
        <v>798</v>
      </c>
      <c r="D522" s="2" t="s">
        <v>1682</v>
      </c>
      <c r="E522" s="2" t="s">
        <v>1754</v>
      </c>
      <c r="F522" s="11">
        <v>3</v>
      </c>
      <c r="G522" s="8">
        <v>679.22</v>
      </c>
      <c r="H522" s="8">
        <v>0.11</v>
      </c>
      <c r="I522" s="2" t="s">
        <v>1804</v>
      </c>
      <c r="J522" s="8">
        <v>2037.5500000000002</v>
      </c>
      <c r="K522" s="8" t="str">
        <f>_xlfn.XLOOKUP(total_table[[#This Row],[Customer_ID]],Customer_table[Customer_ID],Customer_table[Name],FALSE)</f>
        <v>Dr. Ashley Yates Md</v>
      </c>
      <c r="L522" s="11">
        <f>_xlfn.XLOOKUP(total_table[[#This Row],[Customer_ID]],Customer_table[Customer_ID],Customer_table[Age],FALSE)</f>
        <v>32</v>
      </c>
      <c r="M522" s="8" t="str">
        <f>_xlfn.XLOOKUP(total_table[[#This Row],[Customer_ID]],Customer_table[Customer_ID],Customer_table[Gender],FALSE)</f>
        <v>Male</v>
      </c>
      <c r="N522" s="8" t="str">
        <f>_xlfn.XLOOKUP(total_table[[#This Row],[Customer_ID]],Customer_table[Customer_ID],Customer_table[City],FALSE)</f>
        <v>New Maria</v>
      </c>
      <c r="O522" s="8" t="str">
        <f>_xlfn.XLOOKUP(total_table[[#This Row],[Customer_ID]],Customer_table[Customer_ID],Customer_table[State],FALSE)</f>
        <v>Wisconsin</v>
      </c>
      <c r="P522" s="8" t="str">
        <f>_xlfn.XLOOKUP(total_table[[#This Row],[Customer_ID]],Customer_table[Customer_ID],Customer_table[Country],FALSE)</f>
        <v>USA</v>
      </c>
      <c r="Q522" s="8" t="str">
        <f>_xlfn.XLOOKUP(total_table[[#This Row],[Product_ID]],Product_table[Product_ID],Product_table[Product_Name],FALSE)</f>
        <v>Essential Oil Diffuser</v>
      </c>
      <c r="R522" s="8" t="str">
        <f>_xlfn.XLOOKUP(total_table[[#This Row],[Product_ID]],Product_table[Product_ID],Product_table[Category],FALSE)</f>
        <v>Home</v>
      </c>
      <c r="S522" s="8" t="str">
        <f>_xlfn.XLOOKUP(total_table[[#This Row],[Product_ID]],Product_table[Product_ID],Product_table[Sub_Category],FALSE)</f>
        <v>Decor</v>
      </c>
      <c r="T522" s="8" t="str">
        <f>_xlfn.XLOOKUP(total_table[[#This Row],[Product_ID]],Product_table[Product_ID],Product_table[Brand],FALSE)</f>
        <v>Hernandez Inc</v>
      </c>
      <c r="U522" s="8">
        <f>_xlfn.XLOOKUP(total_table[[#This Row],[Product_ID]],Product_table[Product_ID],Product_table[Cost],FALSE)</f>
        <v>325.26</v>
      </c>
      <c r="V522" s="11">
        <f>_xlfn.XLOOKUP(total_table[[#This Row],[Product_ID]],Product_table[Product_ID],Product_table[Stock],FALSE)</f>
        <v>400</v>
      </c>
      <c r="W522" s="8" t="str">
        <f>_xlfn.XLOOKUP(total_table[[#This Row],[Store_ID]],Store_table[Store_ID],Store_table[Store_Name],FALSE)</f>
        <v>Benson-Elliott</v>
      </c>
      <c r="X522" s="8" t="str">
        <f>_xlfn.XLOOKUP(total_table[[#This Row],[Store_ID]],Store_table[Store_ID],Store_table[Region],FALSE)</f>
        <v>East</v>
      </c>
      <c r="Y522" s="8" t="str">
        <f>_xlfn.XLOOKUP(total_table[[#This Row],[Store_ID]],Store_table[Store_ID],Store_table[City],FALSE)</f>
        <v>Port Josephberg</v>
      </c>
      <c r="Z522" s="8" t="str">
        <f>_xlfn.XLOOKUP(total_table[[#This Row],[Store_ID]],Store_table[Store_ID],Store_table[Store_Type],FALSE)</f>
        <v>Online</v>
      </c>
    </row>
    <row r="523" spans="1:26" x14ac:dyDescent="0.35">
      <c r="A523" s="2" t="s">
        <v>2325</v>
      </c>
      <c r="B523" s="14">
        <v>45433</v>
      </c>
      <c r="C523" s="2" t="s">
        <v>1148</v>
      </c>
      <c r="D523" s="2" t="s">
        <v>1672</v>
      </c>
      <c r="E523" s="2" t="s">
        <v>1730</v>
      </c>
      <c r="F523" s="11">
        <v>3</v>
      </c>
      <c r="G523" s="8">
        <v>780.69</v>
      </c>
      <c r="H523" s="8">
        <v>0.1</v>
      </c>
      <c r="I523" s="2" t="s">
        <v>1807</v>
      </c>
      <c r="J523" s="8">
        <v>2341.9700000000003</v>
      </c>
      <c r="K523" s="8" t="str">
        <f>_xlfn.XLOOKUP(total_table[[#This Row],[Customer_ID]],Customer_table[Customer_ID],Customer_table[Name],FALSE)</f>
        <v>James Orozco</v>
      </c>
      <c r="L523" s="11">
        <f>_xlfn.XLOOKUP(total_table[[#This Row],[Customer_ID]],Customer_table[Customer_ID],Customer_table[Age],FALSE)</f>
        <v>37</v>
      </c>
      <c r="M523" s="8" t="str">
        <f>_xlfn.XLOOKUP(total_table[[#This Row],[Customer_ID]],Customer_table[Customer_ID],Customer_table[Gender],FALSE)</f>
        <v>Female</v>
      </c>
      <c r="N523" s="8" t="str">
        <f>_xlfn.XLOOKUP(total_table[[#This Row],[Customer_ID]],Customer_table[Customer_ID],Customer_table[City],FALSE)</f>
        <v>Simpsonfort</v>
      </c>
      <c r="O523" s="8" t="str">
        <f>_xlfn.XLOOKUP(total_table[[#This Row],[Customer_ID]],Customer_table[Customer_ID],Customer_table[State],FALSE)</f>
        <v>Maine</v>
      </c>
      <c r="P523" s="8" t="str">
        <f>_xlfn.XLOOKUP(total_table[[#This Row],[Customer_ID]],Customer_table[Customer_ID],Customer_table[Country],FALSE)</f>
        <v>USA</v>
      </c>
      <c r="Q523" s="8" t="str">
        <f>_xlfn.XLOOKUP(total_table[[#This Row],[Product_ID]],Product_table[Product_ID],Product_table[Product_Name],FALSE)</f>
        <v>Shin Guards – Adult</v>
      </c>
      <c r="R523" s="8" t="str">
        <f>_xlfn.XLOOKUP(total_table[[#This Row],[Product_ID]],Product_table[Product_ID],Product_table[Category],FALSE)</f>
        <v>Sports</v>
      </c>
      <c r="S523" s="8" t="str">
        <f>_xlfn.XLOOKUP(total_table[[#This Row],[Product_ID]],Product_table[Product_ID],Product_table[Sub_Category],FALSE)</f>
        <v>Team Sports</v>
      </c>
      <c r="T523" s="8" t="str">
        <f>_xlfn.XLOOKUP(total_table[[#This Row],[Product_ID]],Product_table[Product_ID],Product_table[Brand],FALSE)</f>
        <v>French Ltd</v>
      </c>
      <c r="U523" s="8">
        <f>_xlfn.XLOOKUP(total_table[[#This Row],[Product_ID]],Product_table[Product_ID],Product_table[Cost],FALSE)</f>
        <v>107.06</v>
      </c>
      <c r="V523" s="11">
        <f>_xlfn.XLOOKUP(total_table[[#This Row],[Product_ID]],Product_table[Product_ID],Product_table[Stock],FALSE)</f>
        <v>359</v>
      </c>
      <c r="W523" s="8" t="str">
        <f>_xlfn.XLOOKUP(total_table[[#This Row],[Store_ID]],Store_table[Store_ID],Store_table[Store_Name],FALSE)</f>
        <v>Rivera-Warner</v>
      </c>
      <c r="X523" s="8" t="str">
        <f>_xlfn.XLOOKUP(total_table[[#This Row],[Store_ID]],Store_table[Store_ID],Store_table[Region],FALSE)</f>
        <v>East</v>
      </c>
      <c r="Y523" s="8" t="str">
        <f>_xlfn.XLOOKUP(total_table[[#This Row],[Store_ID]],Store_table[Store_ID],Store_table[City],FALSE)</f>
        <v>Washingtonfurt</v>
      </c>
      <c r="Z523" s="8" t="str">
        <f>_xlfn.XLOOKUP(total_table[[#This Row],[Store_ID]],Store_table[Store_ID],Store_table[Store_Type],FALSE)</f>
        <v>Flagship</v>
      </c>
    </row>
    <row r="524" spans="1:26" x14ac:dyDescent="0.35">
      <c r="A524" s="2" t="s">
        <v>2326</v>
      </c>
      <c r="B524" s="14">
        <v>45766</v>
      </c>
      <c r="C524" s="2" t="s">
        <v>821</v>
      </c>
      <c r="D524" s="2" t="s">
        <v>1610</v>
      </c>
      <c r="E524" s="2" t="s">
        <v>1739</v>
      </c>
      <c r="F524" s="11">
        <v>2</v>
      </c>
      <c r="G524" s="8">
        <v>42.97</v>
      </c>
      <c r="H524" s="8">
        <v>0.18</v>
      </c>
      <c r="I524" s="2" t="s">
        <v>1804</v>
      </c>
      <c r="J524" s="8">
        <v>85.759999999999991</v>
      </c>
      <c r="K524" s="8" t="str">
        <f>_xlfn.XLOOKUP(total_table[[#This Row],[Customer_ID]],Customer_table[Customer_ID],Customer_table[Name],FALSE)</f>
        <v>Carol Bishop</v>
      </c>
      <c r="L524" s="11">
        <f>_xlfn.XLOOKUP(total_table[[#This Row],[Customer_ID]],Customer_table[Customer_ID],Customer_table[Age],FALSE)</f>
        <v>27</v>
      </c>
      <c r="M524" s="8" t="str">
        <f>_xlfn.XLOOKUP(total_table[[#This Row],[Customer_ID]],Customer_table[Customer_ID],Customer_table[Gender],FALSE)</f>
        <v>Female</v>
      </c>
      <c r="N524" s="8" t="str">
        <f>_xlfn.XLOOKUP(total_table[[#This Row],[Customer_ID]],Customer_table[Customer_ID],Customer_table[City],FALSE)</f>
        <v>Lake Saramouth</v>
      </c>
      <c r="O524" s="8" t="str">
        <f>_xlfn.XLOOKUP(total_table[[#This Row],[Customer_ID]],Customer_table[Customer_ID],Customer_table[State],FALSE)</f>
        <v>Oregon</v>
      </c>
      <c r="P524" s="8" t="str">
        <f>_xlfn.XLOOKUP(total_table[[#This Row],[Customer_ID]],Customer_table[Customer_ID],Customer_table[Country],FALSE)</f>
        <v>USA</v>
      </c>
      <c r="Q524" s="8" t="str">
        <f>_xlfn.XLOOKUP(total_table[[#This Row],[Product_ID]],Product_table[Product_ID],Product_table[Product_Name],FALSE)</f>
        <v>Smart Home WiFi Camera</v>
      </c>
      <c r="R524" s="8" t="str">
        <f>_xlfn.XLOOKUP(total_table[[#This Row],[Product_ID]],Product_table[Product_ID],Product_table[Category],FALSE)</f>
        <v>Electronics</v>
      </c>
      <c r="S524" s="8" t="str">
        <f>_xlfn.XLOOKUP(total_table[[#This Row],[Product_ID]],Product_table[Product_ID],Product_table[Sub_Category],FALSE)</f>
        <v>Accessories</v>
      </c>
      <c r="T524" s="8" t="str">
        <f>_xlfn.XLOOKUP(total_table[[#This Row],[Product_ID]],Product_table[Product_ID],Product_table[Brand],FALSE)</f>
        <v>Holmes LLC</v>
      </c>
      <c r="U524" s="8">
        <f>_xlfn.XLOOKUP(total_table[[#This Row],[Product_ID]],Product_table[Product_ID],Product_table[Cost],FALSE)</f>
        <v>450.71</v>
      </c>
      <c r="V524" s="11">
        <f>_xlfn.XLOOKUP(total_table[[#This Row],[Product_ID]],Product_table[Product_ID],Product_table[Stock],FALSE)</f>
        <v>389</v>
      </c>
      <c r="W524" s="8" t="str">
        <f>_xlfn.XLOOKUP(total_table[[#This Row],[Store_ID]],Store_table[Store_ID],Store_table[Store_Name],FALSE)</f>
        <v>Black-Horn</v>
      </c>
      <c r="X524" s="8" t="str">
        <f>_xlfn.XLOOKUP(total_table[[#This Row],[Store_ID]],Store_table[Store_ID],Store_table[Region],FALSE)</f>
        <v>South</v>
      </c>
      <c r="Y524" s="8" t="str">
        <f>_xlfn.XLOOKUP(total_table[[#This Row],[Store_ID]],Store_table[Store_ID],Store_table[City],FALSE)</f>
        <v>North Nancyview</v>
      </c>
      <c r="Z524" s="8" t="str">
        <f>_xlfn.XLOOKUP(total_table[[#This Row],[Store_ID]],Store_table[Store_ID],Store_table[Store_Type],FALSE)</f>
        <v>Outlet</v>
      </c>
    </row>
    <row r="525" spans="1:26" x14ac:dyDescent="0.35">
      <c r="A525" s="2" t="s">
        <v>2327</v>
      </c>
      <c r="B525" s="14">
        <v>45639</v>
      </c>
      <c r="C525" s="2" t="s">
        <v>895</v>
      </c>
      <c r="D525" s="2" t="s">
        <v>1690</v>
      </c>
      <c r="E525" s="2" t="s">
        <v>1730</v>
      </c>
      <c r="F525" s="11">
        <v>4</v>
      </c>
      <c r="G525" s="8">
        <v>854.37</v>
      </c>
      <c r="H525" s="8">
        <v>7.0000000000000007E-2</v>
      </c>
      <c r="I525" s="2" t="s">
        <v>1804</v>
      </c>
      <c r="J525" s="8">
        <v>3417.41</v>
      </c>
      <c r="K525" s="8" t="str">
        <f>_xlfn.XLOOKUP(total_table[[#This Row],[Customer_ID]],Customer_table[Customer_ID],Customer_table[Name],FALSE)</f>
        <v>Tommy Roberts</v>
      </c>
      <c r="L525" s="11">
        <f>_xlfn.XLOOKUP(total_table[[#This Row],[Customer_ID]],Customer_table[Customer_ID],Customer_table[Age],FALSE)</f>
        <v>22</v>
      </c>
      <c r="M525" s="8" t="str">
        <f>_xlfn.XLOOKUP(total_table[[#This Row],[Customer_ID]],Customer_table[Customer_ID],Customer_table[Gender],FALSE)</f>
        <v>Male</v>
      </c>
      <c r="N525" s="8" t="str">
        <f>_xlfn.XLOOKUP(total_table[[#This Row],[Customer_ID]],Customer_table[Customer_ID],Customer_table[City],FALSE)</f>
        <v>Port Tonyfort</v>
      </c>
      <c r="O525" s="8" t="str">
        <f>_xlfn.XLOOKUP(total_table[[#This Row],[Customer_ID]],Customer_table[Customer_ID],Customer_table[State],FALSE)</f>
        <v>South Dakota</v>
      </c>
      <c r="P525" s="8" t="str">
        <f>_xlfn.XLOOKUP(total_table[[#This Row],[Customer_ID]],Customer_table[Customer_ID],Customer_table[Country],FALSE)</f>
        <v>USA</v>
      </c>
      <c r="Q525" s="8" t="str">
        <f>_xlfn.XLOOKUP(total_table[[#This Row],[Product_ID]],Product_table[Product_ID],Product_table[Product_Name],FALSE)</f>
        <v>Fitness Resistance Bands</v>
      </c>
      <c r="R525" s="8" t="str">
        <f>_xlfn.XLOOKUP(total_table[[#This Row],[Product_ID]],Product_table[Product_ID],Product_table[Category],FALSE)</f>
        <v>Sports</v>
      </c>
      <c r="S525" s="8" t="str">
        <f>_xlfn.XLOOKUP(total_table[[#This Row],[Product_ID]],Product_table[Product_ID],Product_table[Sub_Category],FALSE)</f>
        <v>Fitness</v>
      </c>
      <c r="T525" s="8" t="str">
        <f>_xlfn.XLOOKUP(total_table[[#This Row],[Product_ID]],Product_table[Product_ID],Product_table[Brand],FALSE)</f>
        <v>Reese-Watson</v>
      </c>
      <c r="U525" s="8">
        <f>_xlfn.XLOOKUP(total_table[[#This Row],[Product_ID]],Product_table[Product_ID],Product_table[Cost],FALSE)</f>
        <v>152.91999999999999</v>
      </c>
      <c r="V525" s="11">
        <f>_xlfn.XLOOKUP(total_table[[#This Row],[Product_ID]],Product_table[Product_ID],Product_table[Stock],FALSE)</f>
        <v>281</v>
      </c>
      <c r="W525" s="8" t="str">
        <f>_xlfn.XLOOKUP(total_table[[#This Row],[Store_ID]],Store_table[Store_ID],Store_table[Store_Name],FALSE)</f>
        <v>Rivera-Warner</v>
      </c>
      <c r="X525" s="8" t="str">
        <f>_xlfn.XLOOKUP(total_table[[#This Row],[Store_ID]],Store_table[Store_ID],Store_table[Region],FALSE)</f>
        <v>East</v>
      </c>
      <c r="Y525" s="8" t="str">
        <f>_xlfn.XLOOKUP(total_table[[#This Row],[Store_ID]],Store_table[Store_ID],Store_table[City],FALSE)</f>
        <v>Washingtonfurt</v>
      </c>
      <c r="Z525" s="8" t="str">
        <f>_xlfn.XLOOKUP(total_table[[#This Row],[Store_ID]],Store_table[Store_ID],Store_table[Store_Type],FALSE)</f>
        <v>Flagship</v>
      </c>
    </row>
    <row r="526" spans="1:26" x14ac:dyDescent="0.35">
      <c r="A526" s="2" t="s">
        <v>2328</v>
      </c>
      <c r="B526" s="14">
        <v>45774</v>
      </c>
      <c r="C526" s="2" t="s">
        <v>346</v>
      </c>
      <c r="D526" s="2" t="s">
        <v>1574</v>
      </c>
      <c r="E526" s="2" t="s">
        <v>1782</v>
      </c>
      <c r="F526" s="11">
        <v>2</v>
      </c>
      <c r="G526" s="8">
        <v>409.52</v>
      </c>
      <c r="H526" s="8">
        <v>0.06</v>
      </c>
      <c r="I526" s="2" t="s">
        <v>1807</v>
      </c>
      <c r="J526" s="8">
        <v>818.98</v>
      </c>
      <c r="K526" s="8" t="str">
        <f>_xlfn.XLOOKUP(total_table[[#This Row],[Customer_ID]],Customer_table[Customer_ID],Customer_table[Name],FALSE)</f>
        <v>Diane Watson</v>
      </c>
      <c r="L526" s="11">
        <f>_xlfn.XLOOKUP(total_table[[#This Row],[Customer_ID]],Customer_table[Customer_ID],Customer_table[Age],FALSE)</f>
        <v>53</v>
      </c>
      <c r="M526" s="8" t="str">
        <f>_xlfn.XLOOKUP(total_table[[#This Row],[Customer_ID]],Customer_table[Customer_ID],Customer_table[Gender],FALSE)</f>
        <v>Female</v>
      </c>
      <c r="N526" s="8" t="str">
        <f>_xlfn.XLOOKUP(total_table[[#This Row],[Customer_ID]],Customer_table[Customer_ID],Customer_table[City],FALSE)</f>
        <v>North Codyport</v>
      </c>
      <c r="O526" s="8" t="str">
        <f>_xlfn.XLOOKUP(total_table[[#This Row],[Customer_ID]],Customer_table[Customer_ID],Customer_table[State],FALSE)</f>
        <v>Texas</v>
      </c>
      <c r="P526" s="8" t="str">
        <f>_xlfn.XLOOKUP(total_table[[#This Row],[Customer_ID]],Customer_table[Customer_ID],Customer_table[Country],FALSE)</f>
        <v>USA</v>
      </c>
      <c r="Q526" s="8" t="str">
        <f>_xlfn.XLOOKUP(total_table[[#This Row],[Product_ID]],Product_table[Product_ID],Product_table[Product_Name],FALSE)</f>
        <v>Foldable Camping Chair</v>
      </c>
      <c r="R526" s="8" t="str">
        <f>_xlfn.XLOOKUP(total_table[[#This Row],[Product_ID]],Product_table[Product_ID],Product_table[Category],FALSE)</f>
        <v>Sports</v>
      </c>
      <c r="S526" s="8" t="str">
        <f>_xlfn.XLOOKUP(total_table[[#This Row],[Product_ID]],Product_table[Product_ID],Product_table[Sub_Category],FALSE)</f>
        <v>Outdoor</v>
      </c>
      <c r="T526" s="8" t="str">
        <f>_xlfn.XLOOKUP(total_table[[#This Row],[Product_ID]],Product_table[Product_ID],Product_table[Brand],FALSE)</f>
        <v>Cook Ltd</v>
      </c>
      <c r="U526" s="8">
        <f>_xlfn.XLOOKUP(total_table[[#This Row],[Product_ID]],Product_table[Product_ID],Product_table[Cost],FALSE)</f>
        <v>166.06</v>
      </c>
      <c r="V526" s="11">
        <f>_xlfn.XLOOKUP(total_table[[#This Row],[Product_ID]],Product_table[Product_ID],Product_table[Stock],FALSE)</f>
        <v>340</v>
      </c>
      <c r="W526" s="8" t="str">
        <f>_xlfn.XLOOKUP(total_table[[#This Row],[Store_ID]],Store_table[Store_ID],Store_table[Store_Name],FALSE)</f>
        <v>Frederick-Wright</v>
      </c>
      <c r="X526" s="8" t="str">
        <f>_xlfn.XLOOKUP(total_table[[#This Row],[Store_ID]],Store_table[Store_ID],Store_table[Region],FALSE)</f>
        <v>West</v>
      </c>
      <c r="Y526" s="8" t="str">
        <f>_xlfn.XLOOKUP(total_table[[#This Row],[Store_ID]],Store_table[Store_ID],Store_table[City],FALSE)</f>
        <v>New Jimmymouth</v>
      </c>
      <c r="Z526" s="8" t="str">
        <f>_xlfn.XLOOKUP(total_table[[#This Row],[Store_ID]],Store_table[Store_ID],Store_table[Store_Type],FALSE)</f>
        <v>Flagship</v>
      </c>
    </row>
    <row r="527" spans="1:26" x14ac:dyDescent="0.35">
      <c r="A527" s="2" t="s">
        <v>2329</v>
      </c>
      <c r="B527" s="14">
        <v>45569</v>
      </c>
      <c r="C527" s="2" t="s">
        <v>537</v>
      </c>
      <c r="D527" s="2" t="s">
        <v>1674</v>
      </c>
      <c r="E527" s="2" t="s">
        <v>1767</v>
      </c>
      <c r="F527" s="11">
        <v>2</v>
      </c>
      <c r="G527" s="8">
        <v>407.46</v>
      </c>
      <c r="H527" s="8">
        <v>0.21</v>
      </c>
      <c r="I527" s="2" t="s">
        <v>1802</v>
      </c>
      <c r="J527" s="8">
        <v>814.70999999999992</v>
      </c>
      <c r="K527" s="8" t="str">
        <f>_xlfn.XLOOKUP(total_table[[#This Row],[Customer_ID]],Customer_table[Customer_ID],Customer_table[Name],FALSE)</f>
        <v>Daniel Rivas</v>
      </c>
      <c r="L527" s="11">
        <f>_xlfn.XLOOKUP(total_table[[#This Row],[Customer_ID]],Customer_table[Customer_ID],Customer_table[Age],FALSE)</f>
        <v>39</v>
      </c>
      <c r="M527" s="8" t="str">
        <f>_xlfn.XLOOKUP(total_table[[#This Row],[Customer_ID]],Customer_table[Customer_ID],Customer_table[Gender],FALSE)</f>
        <v>Female</v>
      </c>
      <c r="N527" s="8" t="str">
        <f>_xlfn.XLOOKUP(total_table[[#This Row],[Customer_ID]],Customer_table[Customer_ID],Customer_table[City],FALSE)</f>
        <v>Dominiquefort</v>
      </c>
      <c r="O527" s="8" t="str">
        <f>_xlfn.XLOOKUP(total_table[[#This Row],[Customer_ID]],Customer_table[Customer_ID],Customer_table[State],FALSE)</f>
        <v>Georgia</v>
      </c>
      <c r="P527" s="8" t="str">
        <f>_xlfn.XLOOKUP(total_table[[#This Row],[Customer_ID]],Customer_table[Customer_ID],Customer_table[Country],FALSE)</f>
        <v>USA</v>
      </c>
      <c r="Q527" s="8" t="str">
        <f>_xlfn.XLOOKUP(total_table[[#This Row],[Product_ID]],Product_table[Product_ID],Product_table[Product_Name],FALSE)</f>
        <v>Bluetooth Car Audio System</v>
      </c>
      <c r="R527" s="8" t="str">
        <f>_xlfn.XLOOKUP(total_table[[#This Row],[Product_ID]],Product_table[Product_ID],Product_table[Category],FALSE)</f>
        <v>Electronics</v>
      </c>
      <c r="S527" s="8" t="str">
        <f>_xlfn.XLOOKUP(total_table[[#This Row],[Product_ID]],Product_table[Product_ID],Product_table[Sub_Category],FALSE)</f>
        <v>Audio</v>
      </c>
      <c r="T527" s="8" t="str">
        <f>_xlfn.XLOOKUP(total_table[[#This Row],[Product_ID]],Product_table[Product_ID],Product_table[Brand],FALSE)</f>
        <v>Bruce-Bowen</v>
      </c>
      <c r="U527" s="8">
        <f>_xlfn.XLOOKUP(total_table[[#This Row],[Product_ID]],Product_table[Product_ID],Product_table[Cost],FALSE)</f>
        <v>403.71</v>
      </c>
      <c r="V527" s="11">
        <f>_xlfn.XLOOKUP(total_table[[#This Row],[Product_ID]],Product_table[Product_ID],Product_table[Stock],FALSE)</f>
        <v>159</v>
      </c>
      <c r="W527" s="8" t="str">
        <f>_xlfn.XLOOKUP(total_table[[#This Row],[Store_ID]],Store_table[Store_ID],Store_table[Store_Name],FALSE)</f>
        <v>Hill, Wagner and Ballard</v>
      </c>
      <c r="X527" s="8" t="str">
        <f>_xlfn.XLOOKUP(total_table[[#This Row],[Store_ID]],Store_table[Store_ID],Store_table[Region],FALSE)</f>
        <v>East</v>
      </c>
      <c r="Y527" s="8" t="str">
        <f>_xlfn.XLOOKUP(total_table[[#This Row],[Store_ID]],Store_table[Store_ID],Store_table[City],FALSE)</f>
        <v>East Davidville</v>
      </c>
      <c r="Z527" s="8" t="str">
        <f>_xlfn.XLOOKUP(total_table[[#This Row],[Store_ID]],Store_table[Store_ID],Store_table[Store_Type],FALSE)</f>
        <v>Online</v>
      </c>
    </row>
    <row r="528" spans="1:26" x14ac:dyDescent="0.35">
      <c r="A528" s="2" t="s">
        <v>2330</v>
      </c>
      <c r="B528" s="14">
        <v>45856</v>
      </c>
      <c r="C528" s="2" t="s">
        <v>724</v>
      </c>
      <c r="D528" s="2" t="s">
        <v>1531</v>
      </c>
      <c r="E528" s="2" t="s">
        <v>1760</v>
      </c>
      <c r="F528" s="11">
        <v>1</v>
      </c>
      <c r="G528" s="8">
        <v>728.84</v>
      </c>
      <c r="H528" s="8">
        <v>0.28000000000000003</v>
      </c>
      <c r="I528" s="2" t="s">
        <v>1804</v>
      </c>
      <c r="J528" s="8">
        <v>728.56000000000006</v>
      </c>
      <c r="K528" s="8" t="str">
        <f>_xlfn.XLOOKUP(total_table[[#This Row],[Customer_ID]],Customer_table[Customer_ID],Customer_table[Name],FALSE)</f>
        <v>Casey Flores</v>
      </c>
      <c r="L528" s="11">
        <f>_xlfn.XLOOKUP(total_table[[#This Row],[Customer_ID]],Customer_table[Customer_ID],Customer_table[Age],FALSE)</f>
        <v>52</v>
      </c>
      <c r="M528" s="8" t="str">
        <f>_xlfn.XLOOKUP(total_table[[#This Row],[Customer_ID]],Customer_table[Customer_ID],Customer_table[Gender],FALSE)</f>
        <v>Female</v>
      </c>
      <c r="N528" s="8" t="str">
        <f>_xlfn.XLOOKUP(total_table[[#This Row],[Customer_ID]],Customer_table[Customer_ID],Customer_table[City],FALSE)</f>
        <v>Lake Michael</v>
      </c>
      <c r="O528" s="8" t="str">
        <f>_xlfn.XLOOKUP(total_table[[#This Row],[Customer_ID]],Customer_table[Customer_ID],Customer_table[State],FALSE)</f>
        <v>Utah</v>
      </c>
      <c r="P528" s="8" t="str">
        <f>_xlfn.XLOOKUP(total_table[[#This Row],[Customer_ID]],Customer_table[Customer_ID],Customer_table[Country],FALSE)</f>
        <v>USA</v>
      </c>
      <c r="Q528" s="8" t="str">
        <f>_xlfn.XLOOKUP(total_table[[#This Row],[Product_ID]],Product_table[Product_ID],Product_table[Product_Name],FALSE)</f>
        <v>Women's Yoga Pants</v>
      </c>
      <c r="R528" s="8" t="str">
        <f>_xlfn.XLOOKUP(total_table[[#This Row],[Product_ID]],Product_table[Product_ID],Product_table[Category],FALSE)</f>
        <v>Clothing</v>
      </c>
      <c r="S528" s="8" t="str">
        <f>_xlfn.XLOOKUP(total_table[[#This Row],[Product_ID]],Product_table[Product_ID],Product_table[Sub_Category],FALSE)</f>
        <v>Bottoms</v>
      </c>
      <c r="T528" s="8" t="str">
        <f>_xlfn.XLOOKUP(total_table[[#This Row],[Product_ID]],Product_table[Product_ID],Product_table[Brand],FALSE)</f>
        <v>Gonzales-Davis</v>
      </c>
      <c r="U528" s="8">
        <f>_xlfn.XLOOKUP(total_table[[#This Row],[Product_ID]],Product_table[Product_ID],Product_table[Cost],FALSE)</f>
        <v>306.45999999999998</v>
      </c>
      <c r="V528" s="11">
        <f>_xlfn.XLOOKUP(total_table[[#This Row],[Product_ID]],Product_table[Product_ID],Product_table[Stock],FALSE)</f>
        <v>487</v>
      </c>
      <c r="W528" s="8" t="str">
        <f>_xlfn.XLOOKUP(total_table[[#This Row],[Store_ID]],Store_table[Store_ID],Store_table[Store_Name],FALSE)</f>
        <v>Bean, Jones and Park</v>
      </c>
      <c r="X528" s="8" t="str">
        <f>_xlfn.XLOOKUP(total_table[[#This Row],[Store_ID]],Store_table[Store_ID],Store_table[Region],FALSE)</f>
        <v>West</v>
      </c>
      <c r="Y528" s="8" t="str">
        <f>_xlfn.XLOOKUP(total_table[[#This Row],[Store_ID]],Store_table[Store_ID],Store_table[City],FALSE)</f>
        <v>Thompsonborough</v>
      </c>
      <c r="Z528" s="8" t="str">
        <f>_xlfn.XLOOKUP(total_table[[#This Row],[Store_ID]],Store_table[Store_ID],Store_table[Store_Type],FALSE)</f>
        <v>Online</v>
      </c>
    </row>
    <row r="529" spans="1:26" x14ac:dyDescent="0.35">
      <c r="A529" s="2" t="s">
        <v>2331</v>
      </c>
      <c r="B529" s="14">
        <v>45362</v>
      </c>
      <c r="C529" s="2" t="s">
        <v>1379</v>
      </c>
      <c r="D529" s="2" t="s">
        <v>1682</v>
      </c>
      <c r="E529" s="2" t="s">
        <v>1754</v>
      </c>
      <c r="F529" s="11">
        <v>4</v>
      </c>
      <c r="G529" s="8">
        <v>467.24</v>
      </c>
      <c r="H529" s="8">
        <v>0.08</v>
      </c>
      <c r="I529" s="2" t="s">
        <v>1804</v>
      </c>
      <c r="J529" s="8">
        <v>1868.88</v>
      </c>
      <c r="K529" s="8" t="str">
        <f>_xlfn.XLOOKUP(total_table[[#This Row],[Customer_ID]],Customer_table[Customer_ID],Customer_table[Name],FALSE)</f>
        <v>April Phillips</v>
      </c>
      <c r="L529" s="11">
        <f>_xlfn.XLOOKUP(total_table[[#This Row],[Customer_ID]],Customer_table[Customer_ID],Customer_table[Age],FALSE)</f>
        <v>62</v>
      </c>
      <c r="M529" s="8" t="str">
        <f>_xlfn.XLOOKUP(total_table[[#This Row],[Customer_ID]],Customer_table[Customer_ID],Customer_table[Gender],FALSE)</f>
        <v>Female</v>
      </c>
      <c r="N529" s="8" t="str">
        <f>_xlfn.XLOOKUP(total_table[[#This Row],[Customer_ID]],Customer_table[Customer_ID],Customer_table[City],FALSE)</f>
        <v>Lake Carolyn</v>
      </c>
      <c r="O529" s="8" t="str">
        <f>_xlfn.XLOOKUP(total_table[[#This Row],[Customer_ID]],Customer_table[Customer_ID],Customer_table[State],FALSE)</f>
        <v>Hawaii</v>
      </c>
      <c r="P529" s="8" t="str">
        <f>_xlfn.XLOOKUP(total_table[[#This Row],[Customer_ID]],Customer_table[Customer_ID],Customer_table[Country],FALSE)</f>
        <v>USA</v>
      </c>
      <c r="Q529" s="8" t="str">
        <f>_xlfn.XLOOKUP(total_table[[#This Row],[Product_ID]],Product_table[Product_ID],Product_table[Product_Name],FALSE)</f>
        <v>Essential Oil Diffuser</v>
      </c>
      <c r="R529" s="8" t="str">
        <f>_xlfn.XLOOKUP(total_table[[#This Row],[Product_ID]],Product_table[Product_ID],Product_table[Category],FALSE)</f>
        <v>Home</v>
      </c>
      <c r="S529" s="8" t="str">
        <f>_xlfn.XLOOKUP(total_table[[#This Row],[Product_ID]],Product_table[Product_ID],Product_table[Sub_Category],FALSE)</f>
        <v>Decor</v>
      </c>
      <c r="T529" s="8" t="str">
        <f>_xlfn.XLOOKUP(total_table[[#This Row],[Product_ID]],Product_table[Product_ID],Product_table[Brand],FALSE)</f>
        <v>Hernandez Inc</v>
      </c>
      <c r="U529" s="8">
        <f>_xlfn.XLOOKUP(total_table[[#This Row],[Product_ID]],Product_table[Product_ID],Product_table[Cost],FALSE)</f>
        <v>325.26</v>
      </c>
      <c r="V529" s="11">
        <f>_xlfn.XLOOKUP(total_table[[#This Row],[Product_ID]],Product_table[Product_ID],Product_table[Stock],FALSE)</f>
        <v>400</v>
      </c>
      <c r="W529" s="8" t="str">
        <f>_xlfn.XLOOKUP(total_table[[#This Row],[Store_ID]],Store_table[Store_ID],Store_table[Store_Name],FALSE)</f>
        <v>Benson-Elliott</v>
      </c>
      <c r="X529" s="8" t="str">
        <f>_xlfn.XLOOKUP(total_table[[#This Row],[Store_ID]],Store_table[Store_ID],Store_table[Region],FALSE)</f>
        <v>East</v>
      </c>
      <c r="Y529" s="8" t="str">
        <f>_xlfn.XLOOKUP(total_table[[#This Row],[Store_ID]],Store_table[Store_ID],Store_table[City],FALSE)</f>
        <v>Port Josephberg</v>
      </c>
      <c r="Z529" s="8" t="str">
        <f>_xlfn.XLOOKUP(total_table[[#This Row],[Store_ID]],Store_table[Store_ID],Store_table[Store_Type],FALSE)</f>
        <v>Online</v>
      </c>
    </row>
    <row r="530" spans="1:26" x14ac:dyDescent="0.35">
      <c r="A530" s="2" t="s">
        <v>2332</v>
      </c>
      <c r="B530" s="14">
        <v>45457</v>
      </c>
      <c r="C530" s="2" t="s">
        <v>322</v>
      </c>
      <c r="D530" s="2" t="s">
        <v>1546</v>
      </c>
      <c r="E530" s="2" t="s">
        <v>1770</v>
      </c>
      <c r="F530" s="11">
        <v>1</v>
      </c>
      <c r="G530" s="8">
        <v>57.94</v>
      </c>
      <c r="H530" s="8">
        <v>0.13</v>
      </c>
      <c r="I530" s="2" t="s">
        <v>1804</v>
      </c>
      <c r="J530" s="8">
        <v>57.809999999999995</v>
      </c>
      <c r="K530" s="8" t="str">
        <f>_xlfn.XLOOKUP(total_table[[#This Row],[Customer_ID]],Customer_table[Customer_ID],Customer_table[Name],FALSE)</f>
        <v>Robert Jackson</v>
      </c>
      <c r="L530" s="11">
        <f>_xlfn.XLOOKUP(total_table[[#This Row],[Customer_ID]],Customer_table[Customer_ID],Customer_table[Age],FALSE)</f>
        <v>44</v>
      </c>
      <c r="M530" s="8" t="str">
        <f>_xlfn.XLOOKUP(total_table[[#This Row],[Customer_ID]],Customer_table[Customer_ID],Customer_table[Gender],FALSE)</f>
        <v>Female</v>
      </c>
      <c r="N530" s="8" t="str">
        <f>_xlfn.XLOOKUP(total_table[[#This Row],[Customer_ID]],Customer_table[Customer_ID],Customer_table[City],FALSE)</f>
        <v>Lake Brandy</v>
      </c>
      <c r="O530" s="8" t="str">
        <f>_xlfn.XLOOKUP(total_table[[#This Row],[Customer_ID]],Customer_table[Customer_ID],Customer_table[State],FALSE)</f>
        <v>Tennessee</v>
      </c>
      <c r="P530" s="8" t="str">
        <f>_xlfn.XLOOKUP(total_table[[#This Row],[Customer_ID]],Customer_table[Customer_ID],Customer_table[Country],FALSE)</f>
        <v>USA</v>
      </c>
      <c r="Q530" s="8" t="str">
        <f>_xlfn.XLOOKUP(total_table[[#This Row],[Product_ID]],Product_table[Product_ID],Product_table[Product_Name],FALSE)</f>
        <v>Ceramic Kitchen Bowl Set</v>
      </c>
      <c r="R530" s="8" t="str">
        <f>_xlfn.XLOOKUP(total_table[[#This Row],[Product_ID]],Product_table[Product_ID],Product_table[Category],FALSE)</f>
        <v>Home</v>
      </c>
      <c r="S530" s="8" t="str">
        <f>_xlfn.XLOOKUP(total_table[[#This Row],[Product_ID]],Product_table[Product_ID],Product_table[Sub_Category],FALSE)</f>
        <v>Kitchen</v>
      </c>
      <c r="T530" s="8" t="str">
        <f>_xlfn.XLOOKUP(total_table[[#This Row],[Product_ID]],Product_table[Product_ID],Product_table[Brand],FALSE)</f>
        <v>Hamilton Group</v>
      </c>
      <c r="U530" s="8">
        <f>_xlfn.XLOOKUP(total_table[[#This Row],[Product_ID]],Product_table[Product_ID],Product_table[Cost],FALSE)</f>
        <v>298.86</v>
      </c>
      <c r="V530" s="11">
        <f>_xlfn.XLOOKUP(total_table[[#This Row],[Product_ID]],Product_table[Product_ID],Product_table[Stock],FALSE)</f>
        <v>308</v>
      </c>
      <c r="W530" s="8" t="str">
        <f>_xlfn.XLOOKUP(total_table[[#This Row],[Store_ID]],Store_table[Store_ID],Store_table[Store_Name],FALSE)</f>
        <v>Aguirre-Keller</v>
      </c>
      <c r="X530" s="8" t="str">
        <f>_xlfn.XLOOKUP(total_table[[#This Row],[Store_ID]],Store_table[Store_ID],Store_table[Region],FALSE)</f>
        <v>South</v>
      </c>
      <c r="Y530" s="8" t="str">
        <f>_xlfn.XLOOKUP(total_table[[#This Row],[Store_ID]],Store_table[Store_ID],Store_table[City],FALSE)</f>
        <v>Lake Michael</v>
      </c>
      <c r="Z530" s="8" t="str">
        <f>_xlfn.XLOOKUP(total_table[[#This Row],[Store_ID]],Store_table[Store_ID],Store_table[Store_Type],FALSE)</f>
        <v>Online</v>
      </c>
    </row>
    <row r="531" spans="1:26" x14ac:dyDescent="0.35">
      <c r="A531" s="2" t="s">
        <v>2333</v>
      </c>
      <c r="B531" s="14">
        <v>45338</v>
      </c>
      <c r="C531" s="2" t="s">
        <v>1064</v>
      </c>
      <c r="D531" s="2" t="s">
        <v>1624</v>
      </c>
      <c r="E531" s="2" t="s">
        <v>1785</v>
      </c>
      <c r="F531" s="11">
        <v>1</v>
      </c>
      <c r="G531" s="8">
        <v>540.1</v>
      </c>
      <c r="H531" s="8">
        <v>0.22</v>
      </c>
      <c r="I531" s="2" t="s">
        <v>1802</v>
      </c>
      <c r="J531" s="8">
        <v>539.88</v>
      </c>
      <c r="K531" s="8" t="str">
        <f>_xlfn.XLOOKUP(total_table[[#This Row],[Customer_ID]],Customer_table[Customer_ID],Customer_table[Name],FALSE)</f>
        <v>Evelyn Brown</v>
      </c>
      <c r="L531" s="11">
        <f>_xlfn.XLOOKUP(total_table[[#This Row],[Customer_ID]],Customer_table[Customer_ID],Customer_table[Age],FALSE)</f>
        <v>39</v>
      </c>
      <c r="M531" s="8" t="str">
        <f>_xlfn.XLOOKUP(total_table[[#This Row],[Customer_ID]],Customer_table[Customer_ID],Customer_table[Gender],FALSE)</f>
        <v>Male</v>
      </c>
      <c r="N531" s="8" t="str">
        <f>_xlfn.XLOOKUP(total_table[[#This Row],[Customer_ID]],Customer_table[Customer_ID],Customer_table[City],FALSE)</f>
        <v>West Victoriaborough</v>
      </c>
      <c r="O531" s="8" t="str">
        <f>_xlfn.XLOOKUP(total_table[[#This Row],[Customer_ID]],Customer_table[Customer_ID],Customer_table[State],FALSE)</f>
        <v>New Mexico</v>
      </c>
      <c r="P531" s="8" t="str">
        <f>_xlfn.XLOOKUP(total_table[[#This Row],[Customer_ID]],Customer_table[Customer_ID],Customer_table[Country],FALSE)</f>
        <v>USA</v>
      </c>
      <c r="Q531" s="8" t="str">
        <f>_xlfn.XLOOKUP(total_table[[#This Row],[Product_ID]],Product_table[Product_ID],Product_table[Product_Name],FALSE)</f>
        <v>Men's Roll-On Perfume</v>
      </c>
      <c r="R531" s="8" t="str">
        <f>_xlfn.XLOOKUP(total_table[[#This Row],[Product_ID]],Product_table[Product_ID],Product_table[Category],FALSE)</f>
        <v>Beauty</v>
      </c>
      <c r="S531" s="8" t="str">
        <f>_xlfn.XLOOKUP(total_table[[#This Row],[Product_ID]],Product_table[Product_ID],Product_table[Sub_Category],FALSE)</f>
        <v>Fragrance</v>
      </c>
      <c r="T531" s="8" t="str">
        <f>_xlfn.XLOOKUP(total_table[[#This Row],[Product_ID]],Product_table[Product_ID],Product_table[Brand],FALSE)</f>
        <v>Sullivan and Sons</v>
      </c>
      <c r="U531" s="8">
        <f>_xlfn.XLOOKUP(total_table[[#This Row],[Product_ID]],Product_table[Product_ID],Product_table[Cost],FALSE)</f>
        <v>43.29</v>
      </c>
      <c r="V531" s="11">
        <f>_xlfn.XLOOKUP(total_table[[#This Row],[Product_ID]],Product_table[Product_ID],Product_table[Stock],FALSE)</f>
        <v>267</v>
      </c>
      <c r="W531" s="8" t="str">
        <f>_xlfn.XLOOKUP(total_table[[#This Row],[Store_ID]],Store_table[Store_ID],Store_table[Store_Name],FALSE)</f>
        <v>Holloway Ltd</v>
      </c>
      <c r="X531" s="8" t="str">
        <f>_xlfn.XLOOKUP(total_table[[#This Row],[Store_ID]],Store_table[Store_ID],Store_table[Region],FALSE)</f>
        <v>North</v>
      </c>
      <c r="Y531" s="8" t="str">
        <f>_xlfn.XLOOKUP(total_table[[#This Row],[Store_ID]],Store_table[Store_ID],Store_table[City],FALSE)</f>
        <v>Bensonhaven</v>
      </c>
      <c r="Z531" s="8" t="str">
        <f>_xlfn.XLOOKUP(total_table[[#This Row],[Store_ID]],Store_table[Store_ID],Store_table[Store_Type],FALSE)</f>
        <v>Flagship</v>
      </c>
    </row>
    <row r="532" spans="1:26" x14ac:dyDescent="0.35">
      <c r="A532" s="2" t="s">
        <v>2334</v>
      </c>
      <c r="B532" s="14">
        <v>45552</v>
      </c>
      <c r="C532" s="2" t="s">
        <v>273</v>
      </c>
      <c r="D532" s="2" t="s">
        <v>1540</v>
      </c>
      <c r="E532" s="2" t="s">
        <v>1791</v>
      </c>
      <c r="F532" s="11">
        <v>4</v>
      </c>
      <c r="G532" s="8">
        <v>816.28</v>
      </c>
      <c r="H532" s="8">
        <v>0.15</v>
      </c>
      <c r="I532" s="2" t="s">
        <v>1807</v>
      </c>
      <c r="J532" s="8">
        <v>3264.97</v>
      </c>
      <c r="K532" s="8" t="str">
        <f>_xlfn.XLOOKUP(total_table[[#This Row],[Customer_ID]],Customer_table[Customer_ID],Customer_table[Name],FALSE)</f>
        <v>Katherine Young</v>
      </c>
      <c r="L532" s="11">
        <f>_xlfn.XLOOKUP(total_table[[#This Row],[Customer_ID]],Customer_table[Customer_ID],Customer_table[Age],FALSE)</f>
        <v>29</v>
      </c>
      <c r="M532" s="8" t="str">
        <f>_xlfn.XLOOKUP(total_table[[#This Row],[Customer_ID]],Customer_table[Customer_ID],Customer_table[Gender],FALSE)</f>
        <v>Male</v>
      </c>
      <c r="N532" s="8" t="str">
        <f>_xlfn.XLOOKUP(total_table[[#This Row],[Customer_ID]],Customer_table[Customer_ID],Customer_table[City],FALSE)</f>
        <v>North Valeriemouth</v>
      </c>
      <c r="O532" s="8" t="str">
        <f>_xlfn.XLOOKUP(total_table[[#This Row],[Customer_ID]],Customer_table[Customer_ID],Customer_table[State],FALSE)</f>
        <v>Vermont</v>
      </c>
      <c r="P532" s="8" t="str">
        <f>_xlfn.XLOOKUP(total_table[[#This Row],[Customer_ID]],Customer_table[Customer_ID],Customer_table[Country],FALSE)</f>
        <v>USA</v>
      </c>
      <c r="Q532" s="8" t="str">
        <f>_xlfn.XLOOKUP(total_table[[#This Row],[Product_ID]],Product_table[Product_ID],Product_table[Product_Name],FALSE)</f>
        <v>Wireless Bluetooth Earbuds</v>
      </c>
      <c r="R532" s="8" t="str">
        <f>_xlfn.XLOOKUP(total_table[[#This Row],[Product_ID]],Product_table[Product_ID],Product_table[Category],FALSE)</f>
        <v>Electronics</v>
      </c>
      <c r="S532" s="8" t="str">
        <f>_xlfn.XLOOKUP(total_table[[#This Row],[Product_ID]],Product_table[Product_ID],Product_table[Sub_Category],FALSE)</f>
        <v>Audio</v>
      </c>
      <c r="T532" s="8" t="str">
        <f>_xlfn.XLOOKUP(total_table[[#This Row],[Product_ID]],Product_table[Product_ID],Product_table[Brand],FALSE)</f>
        <v>Perez-Johnston</v>
      </c>
      <c r="U532" s="8">
        <f>_xlfn.XLOOKUP(total_table[[#This Row],[Product_ID]],Product_table[Product_ID],Product_table[Cost],FALSE)</f>
        <v>439.07</v>
      </c>
      <c r="V532" s="11">
        <f>_xlfn.XLOOKUP(total_table[[#This Row],[Product_ID]],Product_table[Product_ID],Product_table[Stock],FALSE)</f>
        <v>142</v>
      </c>
      <c r="W532" s="8" t="str">
        <f>_xlfn.XLOOKUP(total_table[[#This Row],[Store_ID]],Store_table[Store_ID],Store_table[Store_Name],FALSE)</f>
        <v>Mann-Austin</v>
      </c>
      <c r="X532" s="8" t="str">
        <f>_xlfn.XLOOKUP(total_table[[#This Row],[Store_ID]],Store_table[Store_ID],Store_table[Region],FALSE)</f>
        <v>East</v>
      </c>
      <c r="Y532" s="8" t="str">
        <f>_xlfn.XLOOKUP(total_table[[#This Row],[Store_ID]],Store_table[Store_ID],Store_table[City],FALSE)</f>
        <v>Vasquezborough</v>
      </c>
      <c r="Z532" s="8" t="str">
        <f>_xlfn.XLOOKUP(total_table[[#This Row],[Store_ID]],Store_table[Store_ID],Store_table[Store_Type],FALSE)</f>
        <v>Online</v>
      </c>
    </row>
    <row r="533" spans="1:26" x14ac:dyDescent="0.35">
      <c r="A533" s="2" t="s">
        <v>2335</v>
      </c>
      <c r="B533" s="14">
        <v>45895</v>
      </c>
      <c r="C533" s="2" t="s">
        <v>578</v>
      </c>
      <c r="D533" s="2" t="s">
        <v>1610</v>
      </c>
      <c r="E533" s="2" t="s">
        <v>1760</v>
      </c>
      <c r="F533" s="11">
        <v>4</v>
      </c>
      <c r="G533" s="8">
        <v>727.49</v>
      </c>
      <c r="H533" s="8">
        <v>0.11</v>
      </c>
      <c r="I533" s="2" t="s">
        <v>1802</v>
      </c>
      <c r="J533" s="8">
        <v>2909.85</v>
      </c>
      <c r="K533" s="8" t="str">
        <f>_xlfn.XLOOKUP(total_table[[#This Row],[Customer_ID]],Customer_table[Customer_ID],Customer_table[Name],FALSE)</f>
        <v>Michelle Myers</v>
      </c>
      <c r="L533" s="11">
        <f>_xlfn.XLOOKUP(total_table[[#This Row],[Customer_ID]],Customer_table[Customer_ID],Customer_table[Age],FALSE)</f>
        <v>33</v>
      </c>
      <c r="M533" s="8" t="str">
        <f>_xlfn.XLOOKUP(total_table[[#This Row],[Customer_ID]],Customer_table[Customer_ID],Customer_table[Gender],FALSE)</f>
        <v>Female</v>
      </c>
      <c r="N533" s="8" t="str">
        <f>_xlfn.XLOOKUP(total_table[[#This Row],[Customer_ID]],Customer_table[Customer_ID],Customer_table[City],FALSE)</f>
        <v>West Daniel</v>
      </c>
      <c r="O533" s="8" t="str">
        <f>_xlfn.XLOOKUP(total_table[[#This Row],[Customer_ID]],Customer_table[Customer_ID],Customer_table[State],FALSE)</f>
        <v>South Carolina</v>
      </c>
      <c r="P533" s="8" t="str">
        <f>_xlfn.XLOOKUP(total_table[[#This Row],[Customer_ID]],Customer_table[Customer_ID],Customer_table[Country],FALSE)</f>
        <v>USA</v>
      </c>
      <c r="Q533" s="8" t="str">
        <f>_xlfn.XLOOKUP(total_table[[#This Row],[Product_ID]],Product_table[Product_ID],Product_table[Product_Name],FALSE)</f>
        <v>Smart Home WiFi Camera</v>
      </c>
      <c r="R533" s="8" t="str">
        <f>_xlfn.XLOOKUP(total_table[[#This Row],[Product_ID]],Product_table[Product_ID],Product_table[Category],FALSE)</f>
        <v>Electronics</v>
      </c>
      <c r="S533" s="8" t="str">
        <f>_xlfn.XLOOKUP(total_table[[#This Row],[Product_ID]],Product_table[Product_ID],Product_table[Sub_Category],FALSE)</f>
        <v>Accessories</v>
      </c>
      <c r="T533" s="8" t="str">
        <f>_xlfn.XLOOKUP(total_table[[#This Row],[Product_ID]],Product_table[Product_ID],Product_table[Brand],FALSE)</f>
        <v>Holmes LLC</v>
      </c>
      <c r="U533" s="8">
        <f>_xlfn.XLOOKUP(total_table[[#This Row],[Product_ID]],Product_table[Product_ID],Product_table[Cost],FALSE)</f>
        <v>450.71</v>
      </c>
      <c r="V533" s="11">
        <f>_xlfn.XLOOKUP(total_table[[#This Row],[Product_ID]],Product_table[Product_ID],Product_table[Stock],FALSE)</f>
        <v>389</v>
      </c>
      <c r="W533" s="8" t="str">
        <f>_xlfn.XLOOKUP(total_table[[#This Row],[Store_ID]],Store_table[Store_ID],Store_table[Store_Name],FALSE)</f>
        <v>Bean, Jones and Park</v>
      </c>
      <c r="X533" s="8" t="str">
        <f>_xlfn.XLOOKUP(total_table[[#This Row],[Store_ID]],Store_table[Store_ID],Store_table[Region],FALSE)</f>
        <v>West</v>
      </c>
      <c r="Y533" s="8" t="str">
        <f>_xlfn.XLOOKUP(total_table[[#This Row],[Store_ID]],Store_table[Store_ID],Store_table[City],FALSE)</f>
        <v>Thompsonborough</v>
      </c>
      <c r="Z533" s="8" t="str">
        <f>_xlfn.XLOOKUP(total_table[[#This Row],[Store_ID]],Store_table[Store_ID],Store_table[Store_Type],FALSE)</f>
        <v>Online</v>
      </c>
    </row>
    <row r="534" spans="1:26" x14ac:dyDescent="0.35">
      <c r="A534" s="2" t="s">
        <v>2336</v>
      </c>
      <c r="B534" s="14">
        <v>45447</v>
      </c>
      <c r="C534" s="2" t="s">
        <v>557</v>
      </c>
      <c r="D534" s="2" t="s">
        <v>1698</v>
      </c>
      <c r="E534" s="2" t="s">
        <v>1775</v>
      </c>
      <c r="F534" s="11">
        <v>4</v>
      </c>
      <c r="G534" s="8">
        <v>817.92</v>
      </c>
      <c r="H534" s="8">
        <v>0.21</v>
      </c>
      <c r="I534" s="2" t="s">
        <v>1802</v>
      </c>
      <c r="J534" s="8">
        <v>3271.47</v>
      </c>
      <c r="K534" s="8" t="str">
        <f>_xlfn.XLOOKUP(total_table[[#This Row],[Customer_ID]],Customer_table[Customer_ID],Customer_table[Name],FALSE)</f>
        <v>Amy Wilson</v>
      </c>
      <c r="L534" s="11">
        <f>_xlfn.XLOOKUP(total_table[[#This Row],[Customer_ID]],Customer_table[Customer_ID],Customer_table[Age],FALSE)</f>
        <v>44</v>
      </c>
      <c r="M534" s="8" t="str">
        <f>_xlfn.XLOOKUP(total_table[[#This Row],[Customer_ID]],Customer_table[Customer_ID],Customer_table[Gender],FALSE)</f>
        <v>Female</v>
      </c>
      <c r="N534" s="8" t="str">
        <f>_xlfn.XLOOKUP(total_table[[#This Row],[Customer_ID]],Customer_table[Customer_ID],Customer_table[City],FALSE)</f>
        <v>Morrisburgh</v>
      </c>
      <c r="O534" s="8" t="str">
        <f>_xlfn.XLOOKUP(total_table[[#This Row],[Customer_ID]],Customer_table[Customer_ID],Customer_table[State],FALSE)</f>
        <v>Indiana</v>
      </c>
      <c r="P534" s="8" t="str">
        <f>_xlfn.XLOOKUP(total_table[[#This Row],[Customer_ID]],Customer_table[Customer_ID],Customer_table[Country],FALSE)</f>
        <v>USA</v>
      </c>
      <c r="Q534" s="8" t="str">
        <f>_xlfn.XLOOKUP(total_table[[#This Row],[Product_ID]],Product_table[Product_ID],Product_table[Product_Name],FALSE)</f>
        <v>Kitchen Cutting Board</v>
      </c>
      <c r="R534" s="8" t="str">
        <f>_xlfn.XLOOKUP(total_table[[#This Row],[Product_ID]],Product_table[Product_ID],Product_table[Category],FALSE)</f>
        <v>Home</v>
      </c>
      <c r="S534" s="8" t="str">
        <f>_xlfn.XLOOKUP(total_table[[#This Row],[Product_ID]],Product_table[Product_ID],Product_table[Sub_Category],FALSE)</f>
        <v>Kitchen</v>
      </c>
      <c r="T534" s="8" t="str">
        <f>_xlfn.XLOOKUP(total_table[[#This Row],[Product_ID]],Product_table[Product_ID],Product_table[Brand],FALSE)</f>
        <v>Taylor, Dodson and Johnston</v>
      </c>
      <c r="U534" s="8">
        <f>_xlfn.XLOOKUP(total_table[[#This Row],[Product_ID]],Product_table[Product_ID],Product_table[Cost],FALSE)</f>
        <v>176.07</v>
      </c>
      <c r="V534" s="11">
        <f>_xlfn.XLOOKUP(total_table[[#This Row],[Product_ID]],Product_table[Product_ID],Product_table[Stock],FALSE)</f>
        <v>82</v>
      </c>
      <c r="W534" s="8" t="str">
        <f>_xlfn.XLOOKUP(total_table[[#This Row],[Store_ID]],Store_table[Store_ID],Store_table[Store_Name],FALSE)</f>
        <v>Gardner, Humphrey and Contreras</v>
      </c>
      <c r="X534" s="8" t="str">
        <f>_xlfn.XLOOKUP(total_table[[#This Row],[Store_ID]],Store_table[Store_ID],Store_table[Region],FALSE)</f>
        <v>East</v>
      </c>
      <c r="Y534" s="8" t="str">
        <f>_xlfn.XLOOKUP(total_table[[#This Row],[Store_ID]],Store_table[Store_ID],Store_table[City],FALSE)</f>
        <v>Johnsonville</v>
      </c>
      <c r="Z534" s="8" t="str">
        <f>_xlfn.XLOOKUP(total_table[[#This Row],[Store_ID]],Store_table[Store_ID],Store_table[Store_Type],FALSE)</f>
        <v>Flagship</v>
      </c>
    </row>
    <row r="535" spans="1:26" x14ac:dyDescent="0.35">
      <c r="A535" s="2" t="s">
        <v>2337</v>
      </c>
      <c r="B535" s="14">
        <v>45578</v>
      </c>
      <c r="C535" s="2" t="s">
        <v>1007</v>
      </c>
      <c r="D535" s="2" t="s">
        <v>1602</v>
      </c>
      <c r="E535" s="2" t="s">
        <v>1757</v>
      </c>
      <c r="F535" s="11">
        <v>2</v>
      </c>
      <c r="G535" s="8">
        <v>358.45</v>
      </c>
      <c r="H535" s="8">
        <v>7.0000000000000007E-2</v>
      </c>
      <c r="I535" s="2" t="s">
        <v>1807</v>
      </c>
      <c r="J535" s="8">
        <v>716.82999999999993</v>
      </c>
      <c r="K535" s="8" t="str">
        <f>_xlfn.XLOOKUP(total_table[[#This Row],[Customer_ID]],Customer_table[Customer_ID],Customer_table[Name],FALSE)</f>
        <v>Andrew Smith</v>
      </c>
      <c r="L535" s="11">
        <f>_xlfn.XLOOKUP(total_table[[#This Row],[Customer_ID]],Customer_table[Customer_ID],Customer_table[Age],FALSE)</f>
        <v>60</v>
      </c>
      <c r="M535" s="8" t="str">
        <f>_xlfn.XLOOKUP(total_table[[#This Row],[Customer_ID]],Customer_table[Customer_ID],Customer_table[Gender],FALSE)</f>
        <v>Male</v>
      </c>
      <c r="N535" s="8" t="str">
        <f>_xlfn.XLOOKUP(total_table[[#This Row],[Customer_ID]],Customer_table[Customer_ID],Customer_table[City],FALSE)</f>
        <v>East Matthew</v>
      </c>
      <c r="O535" s="8" t="str">
        <f>_xlfn.XLOOKUP(total_table[[#This Row],[Customer_ID]],Customer_table[Customer_ID],Customer_table[State],FALSE)</f>
        <v>Wisconsin</v>
      </c>
      <c r="P535" s="8" t="str">
        <f>_xlfn.XLOOKUP(total_table[[#This Row],[Customer_ID]],Customer_table[Customer_ID],Customer_table[Country],FALSE)</f>
        <v>USA</v>
      </c>
      <c r="Q535" s="8" t="str">
        <f>_xlfn.XLOOKUP(total_table[[#This Row],[Product_ID]],Product_table[Product_ID],Product_table[Product_Name],FALSE)</f>
        <v>Sports Water Hydration Pack</v>
      </c>
      <c r="R535" s="8" t="str">
        <f>_xlfn.XLOOKUP(total_table[[#This Row],[Product_ID]],Product_table[Product_ID],Product_table[Category],FALSE)</f>
        <v>Sports</v>
      </c>
      <c r="S535" s="8" t="str">
        <f>_xlfn.XLOOKUP(total_table[[#This Row],[Product_ID]],Product_table[Product_ID],Product_table[Sub_Category],FALSE)</f>
        <v>Outdoor</v>
      </c>
      <c r="T535" s="8" t="str">
        <f>_xlfn.XLOOKUP(total_table[[#This Row],[Product_ID]],Product_table[Product_ID],Product_table[Brand],FALSE)</f>
        <v>Sims-Smith</v>
      </c>
      <c r="U535" s="8">
        <f>_xlfn.XLOOKUP(total_table[[#This Row],[Product_ID]],Product_table[Product_ID],Product_table[Cost],FALSE)</f>
        <v>135.61000000000001</v>
      </c>
      <c r="V535" s="11">
        <f>_xlfn.XLOOKUP(total_table[[#This Row],[Product_ID]],Product_table[Product_ID],Product_table[Stock],FALSE)</f>
        <v>394</v>
      </c>
      <c r="W535" s="8" t="str">
        <f>_xlfn.XLOOKUP(total_table[[#This Row],[Store_ID]],Store_table[Store_ID],Store_table[Store_Name],FALSE)</f>
        <v>Martinez-Mullins</v>
      </c>
      <c r="X535" s="8" t="str">
        <f>_xlfn.XLOOKUP(total_table[[#This Row],[Store_ID]],Store_table[Store_ID],Store_table[Region],FALSE)</f>
        <v>South</v>
      </c>
      <c r="Y535" s="8" t="str">
        <f>_xlfn.XLOOKUP(total_table[[#This Row],[Store_ID]],Store_table[Store_ID],Store_table[City],FALSE)</f>
        <v>Williamsfurt</v>
      </c>
      <c r="Z535" s="8" t="str">
        <f>_xlfn.XLOOKUP(total_table[[#This Row],[Store_ID]],Store_table[Store_ID],Store_table[Store_Type],FALSE)</f>
        <v>Online</v>
      </c>
    </row>
    <row r="536" spans="1:26" x14ac:dyDescent="0.35">
      <c r="A536" s="2" t="s">
        <v>2338</v>
      </c>
      <c r="B536" s="14">
        <v>45697</v>
      </c>
      <c r="C536" s="2" t="s">
        <v>646</v>
      </c>
      <c r="D536" s="2" t="s">
        <v>1700</v>
      </c>
      <c r="E536" s="2" t="s">
        <v>1764</v>
      </c>
      <c r="F536" s="11">
        <v>1</v>
      </c>
      <c r="G536" s="8">
        <v>972.06</v>
      </c>
      <c r="H536" s="8">
        <v>0.3</v>
      </c>
      <c r="I536" s="2" t="s">
        <v>1807</v>
      </c>
      <c r="J536" s="8">
        <v>971.76</v>
      </c>
      <c r="K536" s="8" t="str">
        <f>_xlfn.XLOOKUP(total_table[[#This Row],[Customer_ID]],Customer_table[Customer_ID],Customer_table[Name],FALSE)</f>
        <v>Mary Boyd</v>
      </c>
      <c r="L536" s="11">
        <f>_xlfn.XLOOKUP(total_table[[#This Row],[Customer_ID]],Customer_table[Customer_ID],Customer_table[Age],FALSE)</f>
        <v>25</v>
      </c>
      <c r="M536" s="8" t="str">
        <f>_xlfn.XLOOKUP(total_table[[#This Row],[Customer_ID]],Customer_table[Customer_ID],Customer_table[Gender],FALSE)</f>
        <v>Female</v>
      </c>
      <c r="N536" s="8" t="str">
        <f>_xlfn.XLOOKUP(total_table[[#This Row],[Customer_ID]],Customer_table[Customer_ID],Customer_table[City],FALSE)</f>
        <v>New Logan</v>
      </c>
      <c r="O536" s="8" t="str">
        <f>_xlfn.XLOOKUP(total_table[[#This Row],[Customer_ID]],Customer_table[Customer_ID],Customer_table[State],FALSE)</f>
        <v>Michigan</v>
      </c>
      <c r="P536" s="8" t="str">
        <f>_xlfn.XLOOKUP(total_table[[#This Row],[Customer_ID]],Customer_table[Customer_ID],Customer_table[Country],FALSE)</f>
        <v>USA</v>
      </c>
      <c r="Q536" s="8" t="str">
        <f>_xlfn.XLOOKUP(total_table[[#This Row],[Product_ID]],Product_table[Product_ID],Product_table[Product_Name],FALSE)</f>
        <v>LED Bedside Lamp</v>
      </c>
      <c r="R536" s="8" t="str">
        <f>_xlfn.XLOOKUP(total_table[[#This Row],[Product_ID]],Product_table[Product_ID],Product_table[Category],FALSE)</f>
        <v>Home</v>
      </c>
      <c r="S536" s="8" t="str">
        <f>_xlfn.XLOOKUP(total_table[[#This Row],[Product_ID]],Product_table[Product_ID],Product_table[Sub_Category],FALSE)</f>
        <v>Lighting</v>
      </c>
      <c r="T536" s="8" t="str">
        <f>_xlfn.XLOOKUP(total_table[[#This Row],[Product_ID]],Product_table[Product_ID],Product_table[Brand],FALSE)</f>
        <v>Aguilar, Horton and Lewis</v>
      </c>
      <c r="U536" s="8">
        <f>_xlfn.XLOOKUP(total_table[[#This Row],[Product_ID]],Product_table[Product_ID],Product_table[Cost],FALSE)</f>
        <v>371.38</v>
      </c>
      <c r="V536" s="11">
        <f>_xlfn.XLOOKUP(total_table[[#This Row],[Product_ID]],Product_table[Product_ID],Product_table[Stock],FALSE)</f>
        <v>220</v>
      </c>
      <c r="W536" s="8" t="str">
        <f>_xlfn.XLOOKUP(total_table[[#This Row],[Store_ID]],Store_table[Store_ID],Store_table[Store_Name],FALSE)</f>
        <v>Moore, Padilla and Butler</v>
      </c>
      <c r="X536" s="8" t="str">
        <f>_xlfn.XLOOKUP(total_table[[#This Row],[Store_ID]],Store_table[Store_ID],Store_table[Region],FALSE)</f>
        <v>South</v>
      </c>
      <c r="Y536" s="8" t="str">
        <f>_xlfn.XLOOKUP(total_table[[#This Row],[Store_ID]],Store_table[Store_ID],Store_table[City],FALSE)</f>
        <v>East Johnstad</v>
      </c>
      <c r="Z536" s="8" t="str">
        <f>_xlfn.XLOOKUP(total_table[[#This Row],[Store_ID]],Store_table[Store_ID],Store_table[Store_Type],FALSE)</f>
        <v>Flagship</v>
      </c>
    </row>
    <row r="537" spans="1:26" x14ac:dyDescent="0.35">
      <c r="A537" s="2" t="s">
        <v>2339</v>
      </c>
      <c r="B537" s="14">
        <v>45281</v>
      </c>
      <c r="C537" s="2" t="s">
        <v>125</v>
      </c>
      <c r="D537" s="2" t="s">
        <v>1558</v>
      </c>
      <c r="E537" s="2" t="s">
        <v>1730</v>
      </c>
      <c r="F537" s="11">
        <v>1</v>
      </c>
      <c r="G537" s="8">
        <v>791.36</v>
      </c>
      <c r="H537" s="8">
        <v>0.06</v>
      </c>
      <c r="I537" s="2" t="s">
        <v>1804</v>
      </c>
      <c r="J537" s="8">
        <v>791.30000000000007</v>
      </c>
      <c r="K537" s="8" t="str">
        <f>_xlfn.XLOOKUP(total_table[[#This Row],[Customer_ID]],Customer_table[Customer_ID],Customer_table[Name],FALSE)</f>
        <v>Mike Jennings</v>
      </c>
      <c r="L537" s="11">
        <f>_xlfn.XLOOKUP(total_table[[#This Row],[Customer_ID]],Customer_table[Customer_ID],Customer_table[Age],FALSE)</f>
        <v>48</v>
      </c>
      <c r="M537" s="8" t="str">
        <f>_xlfn.XLOOKUP(total_table[[#This Row],[Customer_ID]],Customer_table[Customer_ID],Customer_table[Gender],FALSE)</f>
        <v>Female</v>
      </c>
      <c r="N537" s="8" t="str">
        <f>_xlfn.XLOOKUP(total_table[[#This Row],[Customer_ID]],Customer_table[Customer_ID],Customer_table[City],FALSE)</f>
        <v>Fostermouth</v>
      </c>
      <c r="O537" s="8" t="str">
        <f>_xlfn.XLOOKUP(total_table[[#This Row],[Customer_ID]],Customer_table[Customer_ID],Customer_table[State],FALSE)</f>
        <v>Arizona</v>
      </c>
      <c r="P537" s="8" t="str">
        <f>_xlfn.XLOOKUP(total_table[[#This Row],[Customer_ID]],Customer_table[Customer_ID],Customer_table[Country],FALSE)</f>
        <v>USA</v>
      </c>
      <c r="Q537" s="8" t="str">
        <f>_xlfn.XLOOKUP(total_table[[#This Row],[Product_ID]],Product_table[Product_ID],Product_table[Product_Name],FALSE)</f>
        <v>Beard Grooming Kit</v>
      </c>
      <c r="R537" s="8" t="str">
        <f>_xlfn.XLOOKUP(total_table[[#This Row],[Product_ID]],Product_table[Product_ID],Product_table[Category],FALSE)</f>
        <v>Beauty</v>
      </c>
      <c r="S537" s="8" t="str">
        <f>_xlfn.XLOOKUP(total_table[[#This Row],[Product_ID]],Product_table[Product_ID],Product_table[Sub_Category],FALSE)</f>
        <v>Grooming</v>
      </c>
      <c r="T537" s="8" t="str">
        <f>_xlfn.XLOOKUP(total_table[[#This Row],[Product_ID]],Product_table[Product_ID],Product_table[Brand],FALSE)</f>
        <v>Erickson-Green</v>
      </c>
      <c r="U537" s="8">
        <f>_xlfn.XLOOKUP(total_table[[#This Row],[Product_ID]],Product_table[Product_ID],Product_table[Cost],FALSE)</f>
        <v>337.42</v>
      </c>
      <c r="V537" s="11">
        <f>_xlfn.XLOOKUP(total_table[[#This Row],[Product_ID]],Product_table[Product_ID],Product_table[Stock],FALSE)</f>
        <v>256</v>
      </c>
      <c r="W537" s="8" t="str">
        <f>_xlfn.XLOOKUP(total_table[[#This Row],[Store_ID]],Store_table[Store_ID],Store_table[Store_Name],FALSE)</f>
        <v>Rivera-Warner</v>
      </c>
      <c r="X537" s="8" t="str">
        <f>_xlfn.XLOOKUP(total_table[[#This Row],[Store_ID]],Store_table[Store_ID],Store_table[Region],FALSE)</f>
        <v>East</v>
      </c>
      <c r="Y537" s="8" t="str">
        <f>_xlfn.XLOOKUP(total_table[[#This Row],[Store_ID]],Store_table[Store_ID],Store_table[City],FALSE)</f>
        <v>Washingtonfurt</v>
      </c>
      <c r="Z537" s="8" t="str">
        <f>_xlfn.XLOOKUP(total_table[[#This Row],[Store_ID]],Store_table[Store_ID],Store_table[Store_Type],FALSE)</f>
        <v>Flagship</v>
      </c>
    </row>
    <row r="538" spans="1:26" x14ac:dyDescent="0.35">
      <c r="A538" s="2" t="s">
        <v>2340</v>
      </c>
      <c r="B538" s="14">
        <v>45855</v>
      </c>
      <c r="C538" s="2" t="s">
        <v>975</v>
      </c>
      <c r="D538" s="2" t="s">
        <v>1654</v>
      </c>
      <c r="E538" s="2" t="s">
        <v>1751</v>
      </c>
      <c r="F538" s="11">
        <v>4</v>
      </c>
      <c r="G538" s="8">
        <v>839.65</v>
      </c>
      <c r="H538" s="8">
        <v>0.26</v>
      </c>
      <c r="I538" s="2" t="s">
        <v>1807</v>
      </c>
      <c r="J538" s="8">
        <v>3358.3399999999997</v>
      </c>
      <c r="K538" s="8" t="str">
        <f>_xlfn.XLOOKUP(total_table[[#This Row],[Customer_ID]],Customer_table[Customer_ID],Customer_table[Name],FALSE)</f>
        <v>Elizabeth Johnson</v>
      </c>
      <c r="L538" s="11">
        <f>_xlfn.XLOOKUP(total_table[[#This Row],[Customer_ID]],Customer_table[Customer_ID],Customer_table[Age],FALSE)</f>
        <v>53</v>
      </c>
      <c r="M538" s="8" t="str">
        <f>_xlfn.XLOOKUP(total_table[[#This Row],[Customer_ID]],Customer_table[Customer_ID],Customer_table[Gender],FALSE)</f>
        <v>Female</v>
      </c>
      <c r="N538" s="8" t="str">
        <f>_xlfn.XLOOKUP(total_table[[#This Row],[Customer_ID]],Customer_table[Customer_ID],Customer_table[City],FALSE)</f>
        <v>Anitaland</v>
      </c>
      <c r="O538" s="8" t="str">
        <f>_xlfn.XLOOKUP(total_table[[#This Row],[Customer_ID]],Customer_table[Customer_ID],Customer_table[State],FALSE)</f>
        <v>Washington</v>
      </c>
      <c r="P538" s="8" t="str">
        <f>_xlfn.XLOOKUP(total_table[[#This Row],[Customer_ID]],Customer_table[Customer_ID],Customer_table[Country],FALSE)</f>
        <v>USA</v>
      </c>
      <c r="Q538" s="8" t="str">
        <f>_xlfn.XLOOKUP(total_table[[#This Row],[Product_ID]],Product_table[Product_ID],Product_table[Product_Name],FALSE)</f>
        <v>Matte Lipstick Set</v>
      </c>
      <c r="R538" s="8" t="str">
        <f>_xlfn.XLOOKUP(total_table[[#This Row],[Product_ID]],Product_table[Product_ID],Product_table[Category],FALSE)</f>
        <v>Beauty</v>
      </c>
      <c r="S538" s="8" t="str">
        <f>_xlfn.XLOOKUP(total_table[[#This Row],[Product_ID]],Product_table[Product_ID],Product_table[Sub_Category],FALSE)</f>
        <v>Makeup</v>
      </c>
      <c r="T538" s="8" t="str">
        <f>_xlfn.XLOOKUP(total_table[[#This Row],[Product_ID]],Product_table[Product_ID],Product_table[Brand],FALSE)</f>
        <v>Zhang Inc</v>
      </c>
      <c r="U538" s="8">
        <f>_xlfn.XLOOKUP(total_table[[#This Row],[Product_ID]],Product_table[Product_ID],Product_table[Cost],FALSE)</f>
        <v>299.11</v>
      </c>
      <c r="V538" s="11">
        <f>_xlfn.XLOOKUP(total_table[[#This Row],[Product_ID]],Product_table[Product_ID],Product_table[Stock],FALSE)</f>
        <v>118</v>
      </c>
      <c r="W538" s="8" t="str">
        <f>_xlfn.XLOOKUP(total_table[[#This Row],[Store_ID]],Store_table[Store_ID],Store_table[Store_Name],FALSE)</f>
        <v>Gray Ltd</v>
      </c>
      <c r="X538" s="8" t="str">
        <f>_xlfn.XLOOKUP(total_table[[#This Row],[Store_ID]],Store_table[Store_ID],Store_table[Region],FALSE)</f>
        <v>North</v>
      </c>
      <c r="Y538" s="8" t="str">
        <f>_xlfn.XLOOKUP(total_table[[#This Row],[Store_ID]],Store_table[Store_ID],Store_table[City],FALSE)</f>
        <v>New Michaelchester</v>
      </c>
      <c r="Z538" s="8" t="str">
        <f>_xlfn.XLOOKUP(total_table[[#This Row],[Store_ID]],Store_table[Store_ID],Store_table[Store_Type],FALSE)</f>
        <v>Outlet</v>
      </c>
    </row>
    <row r="539" spans="1:26" x14ac:dyDescent="0.35">
      <c r="A539" s="2" t="s">
        <v>2341</v>
      </c>
      <c r="B539" s="14">
        <v>45793</v>
      </c>
      <c r="C539" s="2" t="s">
        <v>803</v>
      </c>
      <c r="D539" s="2" t="s">
        <v>1670</v>
      </c>
      <c r="E539" s="2" t="s">
        <v>1739</v>
      </c>
      <c r="F539" s="11">
        <v>2</v>
      </c>
      <c r="G539" s="8">
        <v>245.52</v>
      </c>
      <c r="H539" s="8">
        <v>0.11</v>
      </c>
      <c r="I539" s="2" t="s">
        <v>1807</v>
      </c>
      <c r="J539" s="8">
        <v>490.93</v>
      </c>
      <c r="K539" s="8" t="str">
        <f>_xlfn.XLOOKUP(total_table[[#This Row],[Customer_ID]],Customer_table[Customer_ID],Customer_table[Name],FALSE)</f>
        <v>Damon Perez</v>
      </c>
      <c r="L539" s="11">
        <f>_xlfn.XLOOKUP(total_table[[#This Row],[Customer_ID]],Customer_table[Customer_ID],Customer_table[Age],FALSE)</f>
        <v>21</v>
      </c>
      <c r="M539" s="8" t="str">
        <f>_xlfn.XLOOKUP(total_table[[#This Row],[Customer_ID]],Customer_table[Customer_ID],Customer_table[Gender],FALSE)</f>
        <v>Male</v>
      </c>
      <c r="N539" s="8" t="str">
        <f>_xlfn.XLOOKUP(total_table[[#This Row],[Customer_ID]],Customer_table[Customer_ID],Customer_table[City],FALSE)</f>
        <v>Jasonton</v>
      </c>
      <c r="O539" s="8" t="str">
        <f>_xlfn.XLOOKUP(total_table[[#This Row],[Customer_ID]],Customer_table[Customer_ID],Customer_table[State],FALSE)</f>
        <v>Ohio</v>
      </c>
      <c r="P539" s="8" t="str">
        <f>_xlfn.XLOOKUP(total_table[[#This Row],[Customer_ID]],Customer_table[Customer_ID],Customer_table[Country],FALSE)</f>
        <v>USA</v>
      </c>
      <c r="Q539" s="8" t="str">
        <f>_xlfn.XLOOKUP(total_table[[#This Row],[Product_ID]],Product_table[Product_ID],Product_table[Product_Name],FALSE)</f>
        <v>Professional Jump Rope</v>
      </c>
      <c r="R539" s="8" t="str">
        <f>_xlfn.XLOOKUP(total_table[[#This Row],[Product_ID]],Product_table[Product_ID],Product_table[Category],FALSE)</f>
        <v>Sports</v>
      </c>
      <c r="S539" s="8" t="str">
        <f>_xlfn.XLOOKUP(total_table[[#This Row],[Product_ID]],Product_table[Product_ID],Product_table[Sub_Category],FALSE)</f>
        <v>Fitness</v>
      </c>
      <c r="T539" s="8" t="str">
        <f>_xlfn.XLOOKUP(total_table[[#This Row],[Product_ID]],Product_table[Product_ID],Product_table[Brand],FALSE)</f>
        <v>Davis PLC</v>
      </c>
      <c r="U539" s="8">
        <f>_xlfn.XLOOKUP(total_table[[#This Row],[Product_ID]],Product_table[Product_ID],Product_table[Cost],FALSE)</f>
        <v>477.61</v>
      </c>
      <c r="V539" s="11">
        <f>_xlfn.XLOOKUP(total_table[[#This Row],[Product_ID]],Product_table[Product_ID],Product_table[Stock],FALSE)</f>
        <v>300</v>
      </c>
      <c r="W539" s="8" t="str">
        <f>_xlfn.XLOOKUP(total_table[[#This Row],[Store_ID]],Store_table[Store_ID],Store_table[Store_Name],FALSE)</f>
        <v>Black-Horn</v>
      </c>
      <c r="X539" s="8" t="str">
        <f>_xlfn.XLOOKUP(total_table[[#This Row],[Store_ID]],Store_table[Store_ID],Store_table[Region],FALSE)</f>
        <v>South</v>
      </c>
      <c r="Y539" s="8" t="str">
        <f>_xlfn.XLOOKUP(total_table[[#This Row],[Store_ID]],Store_table[Store_ID],Store_table[City],FALSE)</f>
        <v>North Nancyview</v>
      </c>
      <c r="Z539" s="8" t="str">
        <f>_xlfn.XLOOKUP(total_table[[#This Row],[Store_ID]],Store_table[Store_ID],Store_table[Store_Type],FALSE)</f>
        <v>Outlet</v>
      </c>
    </row>
    <row r="540" spans="1:26" x14ac:dyDescent="0.35">
      <c r="A540" s="2" t="s">
        <v>2342</v>
      </c>
      <c r="B540" s="14">
        <v>45881</v>
      </c>
      <c r="C540" s="2" t="s">
        <v>1193</v>
      </c>
      <c r="D540" s="2" t="s">
        <v>1690</v>
      </c>
      <c r="E540" s="2" t="s">
        <v>1760</v>
      </c>
      <c r="F540" s="11">
        <v>3</v>
      </c>
      <c r="G540" s="8">
        <v>787.91</v>
      </c>
      <c r="H540" s="8">
        <v>0.06</v>
      </c>
      <c r="I540" s="2" t="s">
        <v>1804</v>
      </c>
      <c r="J540" s="8">
        <v>2363.67</v>
      </c>
      <c r="K540" s="8" t="str">
        <f>_xlfn.XLOOKUP(total_table[[#This Row],[Customer_ID]],Customer_table[Customer_ID],Customer_table[Name],FALSE)</f>
        <v>Timothy Valenzuela</v>
      </c>
      <c r="L540" s="11">
        <f>_xlfn.XLOOKUP(total_table[[#This Row],[Customer_ID]],Customer_table[Customer_ID],Customer_table[Age],FALSE)</f>
        <v>53</v>
      </c>
      <c r="M540" s="8" t="str">
        <f>_xlfn.XLOOKUP(total_table[[#This Row],[Customer_ID]],Customer_table[Customer_ID],Customer_table[Gender],FALSE)</f>
        <v>Male</v>
      </c>
      <c r="N540" s="8" t="str">
        <f>_xlfn.XLOOKUP(total_table[[#This Row],[Customer_ID]],Customer_table[Customer_ID],Customer_table[City],FALSE)</f>
        <v>Stevensshire</v>
      </c>
      <c r="O540" s="8" t="str">
        <f>_xlfn.XLOOKUP(total_table[[#This Row],[Customer_ID]],Customer_table[Customer_ID],Customer_table[State],FALSE)</f>
        <v>Missouri</v>
      </c>
      <c r="P540" s="8" t="str">
        <f>_xlfn.XLOOKUP(total_table[[#This Row],[Customer_ID]],Customer_table[Customer_ID],Customer_table[Country],FALSE)</f>
        <v>USA</v>
      </c>
      <c r="Q540" s="8" t="str">
        <f>_xlfn.XLOOKUP(total_table[[#This Row],[Product_ID]],Product_table[Product_ID],Product_table[Product_Name],FALSE)</f>
        <v>Fitness Resistance Bands</v>
      </c>
      <c r="R540" s="8" t="str">
        <f>_xlfn.XLOOKUP(total_table[[#This Row],[Product_ID]],Product_table[Product_ID],Product_table[Category],FALSE)</f>
        <v>Sports</v>
      </c>
      <c r="S540" s="8" t="str">
        <f>_xlfn.XLOOKUP(total_table[[#This Row],[Product_ID]],Product_table[Product_ID],Product_table[Sub_Category],FALSE)</f>
        <v>Fitness</v>
      </c>
      <c r="T540" s="8" t="str">
        <f>_xlfn.XLOOKUP(total_table[[#This Row],[Product_ID]],Product_table[Product_ID],Product_table[Brand],FALSE)</f>
        <v>Reese-Watson</v>
      </c>
      <c r="U540" s="8">
        <f>_xlfn.XLOOKUP(total_table[[#This Row],[Product_ID]],Product_table[Product_ID],Product_table[Cost],FALSE)</f>
        <v>152.91999999999999</v>
      </c>
      <c r="V540" s="11">
        <f>_xlfn.XLOOKUP(total_table[[#This Row],[Product_ID]],Product_table[Product_ID],Product_table[Stock],FALSE)</f>
        <v>281</v>
      </c>
      <c r="W540" s="8" t="str">
        <f>_xlfn.XLOOKUP(total_table[[#This Row],[Store_ID]],Store_table[Store_ID],Store_table[Store_Name],FALSE)</f>
        <v>Bean, Jones and Park</v>
      </c>
      <c r="X540" s="8" t="str">
        <f>_xlfn.XLOOKUP(total_table[[#This Row],[Store_ID]],Store_table[Store_ID],Store_table[Region],FALSE)</f>
        <v>West</v>
      </c>
      <c r="Y540" s="8" t="str">
        <f>_xlfn.XLOOKUP(total_table[[#This Row],[Store_ID]],Store_table[Store_ID],Store_table[City],FALSE)</f>
        <v>Thompsonborough</v>
      </c>
      <c r="Z540" s="8" t="str">
        <f>_xlfn.XLOOKUP(total_table[[#This Row],[Store_ID]],Store_table[Store_ID],Store_table[Store_Type],FALSE)</f>
        <v>Online</v>
      </c>
    </row>
    <row r="541" spans="1:26" x14ac:dyDescent="0.35">
      <c r="A541" s="2" t="s">
        <v>2343</v>
      </c>
      <c r="B541" s="14">
        <v>45890</v>
      </c>
      <c r="C541" s="2" t="s">
        <v>194</v>
      </c>
      <c r="D541" s="2" t="s">
        <v>1676</v>
      </c>
      <c r="E541" s="2" t="s">
        <v>1747</v>
      </c>
      <c r="F541" s="11">
        <v>2</v>
      </c>
      <c r="G541" s="8">
        <v>709.17</v>
      </c>
      <c r="H541" s="8">
        <v>0.22</v>
      </c>
      <c r="I541" s="2" t="s">
        <v>1802</v>
      </c>
      <c r="J541" s="8">
        <v>1418.12</v>
      </c>
      <c r="K541" s="8" t="str">
        <f>_xlfn.XLOOKUP(total_table[[#This Row],[Customer_ID]],Customer_table[Customer_ID],Customer_table[Name],FALSE)</f>
        <v>Sharon Brown</v>
      </c>
      <c r="L541" s="11">
        <f>_xlfn.XLOOKUP(total_table[[#This Row],[Customer_ID]],Customer_table[Customer_ID],Customer_table[Age],FALSE)</f>
        <v>37</v>
      </c>
      <c r="M541" s="8" t="str">
        <f>_xlfn.XLOOKUP(total_table[[#This Row],[Customer_ID]],Customer_table[Customer_ID],Customer_table[Gender],FALSE)</f>
        <v>Female</v>
      </c>
      <c r="N541" s="8" t="str">
        <f>_xlfn.XLOOKUP(total_table[[#This Row],[Customer_ID]],Customer_table[Customer_ID],Customer_table[City],FALSE)</f>
        <v>East Andrea</v>
      </c>
      <c r="O541" s="8" t="str">
        <f>_xlfn.XLOOKUP(total_table[[#This Row],[Customer_ID]],Customer_table[Customer_ID],Customer_table[State],FALSE)</f>
        <v>Michigan</v>
      </c>
      <c r="P541" s="8" t="str">
        <f>_xlfn.XLOOKUP(total_table[[#This Row],[Customer_ID]],Customer_table[Customer_ID],Customer_table[Country],FALSE)</f>
        <v>USA</v>
      </c>
      <c r="Q541" s="8" t="str">
        <f>_xlfn.XLOOKUP(total_table[[#This Row],[Product_ID]],Product_table[Product_ID],Product_table[Product_Name],FALSE)</f>
        <v>Women's Ankle Boots</v>
      </c>
      <c r="R541" s="8" t="str">
        <f>_xlfn.XLOOKUP(total_table[[#This Row],[Product_ID]],Product_table[Product_ID],Product_table[Category],FALSE)</f>
        <v>Clothing</v>
      </c>
      <c r="S541" s="8" t="str">
        <f>_xlfn.XLOOKUP(total_table[[#This Row],[Product_ID]],Product_table[Product_ID],Product_table[Sub_Category],FALSE)</f>
        <v>Footwear</v>
      </c>
      <c r="T541" s="8" t="str">
        <f>_xlfn.XLOOKUP(total_table[[#This Row],[Product_ID]],Product_table[Product_ID],Product_table[Brand],FALSE)</f>
        <v>Poole PLC</v>
      </c>
      <c r="U541" s="8">
        <f>_xlfn.XLOOKUP(total_table[[#This Row],[Product_ID]],Product_table[Product_ID],Product_table[Cost],FALSE)</f>
        <v>158.13999999999999</v>
      </c>
      <c r="V541" s="11">
        <f>_xlfn.XLOOKUP(total_table[[#This Row],[Product_ID]],Product_table[Product_ID],Product_table[Stock],FALSE)</f>
        <v>82</v>
      </c>
      <c r="W541" s="8" t="str">
        <f>_xlfn.XLOOKUP(total_table[[#This Row],[Store_ID]],Store_table[Store_ID],Store_table[Store_Name],FALSE)</f>
        <v>Alexander Group</v>
      </c>
      <c r="X541" s="8" t="str">
        <f>_xlfn.XLOOKUP(total_table[[#This Row],[Store_ID]],Store_table[Store_ID],Store_table[Region],FALSE)</f>
        <v>South</v>
      </c>
      <c r="Y541" s="8" t="str">
        <f>_xlfn.XLOOKUP(total_table[[#This Row],[Store_ID]],Store_table[Store_ID],Store_table[City],FALSE)</f>
        <v>Port Sharon</v>
      </c>
      <c r="Z541" s="8" t="str">
        <f>_xlfn.XLOOKUP(total_table[[#This Row],[Store_ID]],Store_table[Store_ID],Store_table[Store_Type],FALSE)</f>
        <v>Online</v>
      </c>
    </row>
    <row r="542" spans="1:26" x14ac:dyDescent="0.35">
      <c r="A542" s="2" t="s">
        <v>2344</v>
      </c>
      <c r="B542" s="14">
        <v>45251</v>
      </c>
      <c r="C542" s="2" t="s">
        <v>744</v>
      </c>
      <c r="D542" s="2" t="s">
        <v>1708</v>
      </c>
      <c r="E542" s="2" t="s">
        <v>1757</v>
      </c>
      <c r="F542" s="11">
        <v>2</v>
      </c>
      <c r="G542" s="8">
        <v>533.91999999999996</v>
      </c>
      <c r="H542" s="8">
        <v>0.13</v>
      </c>
      <c r="I542" s="2" t="s">
        <v>1802</v>
      </c>
      <c r="J542" s="8">
        <v>1067.7099999999998</v>
      </c>
      <c r="K542" s="8" t="str">
        <f>_xlfn.XLOOKUP(total_table[[#This Row],[Customer_ID]],Customer_table[Customer_ID],Customer_table[Name],FALSE)</f>
        <v>Jon Ortiz</v>
      </c>
      <c r="L542" s="11">
        <f>_xlfn.XLOOKUP(total_table[[#This Row],[Customer_ID]],Customer_table[Customer_ID],Customer_table[Age],FALSE)</f>
        <v>28</v>
      </c>
      <c r="M542" s="8" t="str">
        <f>_xlfn.XLOOKUP(total_table[[#This Row],[Customer_ID]],Customer_table[Customer_ID],Customer_table[Gender],FALSE)</f>
        <v>Female</v>
      </c>
      <c r="N542" s="8" t="str">
        <f>_xlfn.XLOOKUP(total_table[[#This Row],[Customer_ID]],Customer_table[Customer_ID],Customer_table[City],FALSE)</f>
        <v>South Angelaport</v>
      </c>
      <c r="O542" s="8" t="str">
        <f>_xlfn.XLOOKUP(total_table[[#This Row],[Customer_ID]],Customer_table[Customer_ID],Customer_table[State],FALSE)</f>
        <v>Delaware</v>
      </c>
      <c r="P542" s="8" t="str">
        <f>_xlfn.XLOOKUP(total_table[[#This Row],[Customer_ID]],Customer_table[Customer_ID],Customer_table[Country],FALSE)</f>
        <v>USA</v>
      </c>
      <c r="Q542" s="8" t="str">
        <f>_xlfn.XLOOKUP(total_table[[#This Row],[Product_ID]],Product_table[Product_ID],Product_table[Product_Name],FALSE)</f>
        <v>Women's High Heels</v>
      </c>
      <c r="R542" s="8" t="str">
        <f>_xlfn.XLOOKUP(total_table[[#This Row],[Product_ID]],Product_table[Product_ID],Product_table[Category],FALSE)</f>
        <v>Clothing</v>
      </c>
      <c r="S542" s="8" t="str">
        <f>_xlfn.XLOOKUP(total_table[[#This Row],[Product_ID]],Product_table[Product_ID],Product_table[Sub_Category],FALSE)</f>
        <v>Footwear</v>
      </c>
      <c r="T542" s="8" t="str">
        <f>_xlfn.XLOOKUP(total_table[[#This Row],[Product_ID]],Product_table[Product_ID],Product_table[Brand],FALSE)</f>
        <v>Smith-Charles</v>
      </c>
      <c r="U542" s="8">
        <f>_xlfn.XLOOKUP(total_table[[#This Row],[Product_ID]],Product_table[Product_ID],Product_table[Cost],FALSE)</f>
        <v>438.25</v>
      </c>
      <c r="V542" s="11">
        <f>_xlfn.XLOOKUP(total_table[[#This Row],[Product_ID]],Product_table[Product_ID],Product_table[Stock],FALSE)</f>
        <v>496</v>
      </c>
      <c r="W542" s="8" t="str">
        <f>_xlfn.XLOOKUP(total_table[[#This Row],[Store_ID]],Store_table[Store_ID],Store_table[Store_Name],FALSE)</f>
        <v>Martinez-Mullins</v>
      </c>
      <c r="X542" s="8" t="str">
        <f>_xlfn.XLOOKUP(total_table[[#This Row],[Store_ID]],Store_table[Store_ID],Store_table[Region],FALSE)</f>
        <v>South</v>
      </c>
      <c r="Y542" s="8" t="str">
        <f>_xlfn.XLOOKUP(total_table[[#This Row],[Store_ID]],Store_table[Store_ID],Store_table[City],FALSE)</f>
        <v>Williamsfurt</v>
      </c>
      <c r="Z542" s="8" t="str">
        <f>_xlfn.XLOOKUP(total_table[[#This Row],[Store_ID]],Store_table[Store_ID],Store_table[Store_Type],FALSE)</f>
        <v>Online</v>
      </c>
    </row>
    <row r="543" spans="1:26" x14ac:dyDescent="0.35">
      <c r="A543" s="2" t="s">
        <v>2345</v>
      </c>
      <c r="B543" s="14">
        <v>45695</v>
      </c>
      <c r="C543" s="2" t="s">
        <v>1491</v>
      </c>
      <c r="D543" s="2" t="s">
        <v>1610</v>
      </c>
      <c r="E543" s="2" t="s">
        <v>1730</v>
      </c>
      <c r="F543" s="11">
        <v>1</v>
      </c>
      <c r="G543" s="8">
        <v>878.84</v>
      </c>
      <c r="H543" s="8">
        <v>0.28000000000000003</v>
      </c>
      <c r="I543" s="2" t="s">
        <v>1807</v>
      </c>
      <c r="J543" s="8">
        <v>878.56000000000006</v>
      </c>
      <c r="K543" s="8" t="str">
        <f>_xlfn.XLOOKUP(total_table[[#This Row],[Customer_ID]],Customer_table[Customer_ID],Customer_table[Name],FALSE)</f>
        <v>Darrell Miller</v>
      </c>
      <c r="L543" s="11">
        <f>_xlfn.XLOOKUP(total_table[[#This Row],[Customer_ID]],Customer_table[Customer_ID],Customer_table[Age],FALSE)</f>
        <v>59</v>
      </c>
      <c r="M543" s="8" t="str">
        <f>_xlfn.XLOOKUP(total_table[[#This Row],[Customer_ID]],Customer_table[Customer_ID],Customer_table[Gender],FALSE)</f>
        <v>Female</v>
      </c>
      <c r="N543" s="8" t="str">
        <f>_xlfn.XLOOKUP(total_table[[#This Row],[Customer_ID]],Customer_table[Customer_ID],Customer_table[City],FALSE)</f>
        <v>Port Carol</v>
      </c>
      <c r="O543" s="8" t="str">
        <f>_xlfn.XLOOKUP(total_table[[#This Row],[Customer_ID]],Customer_table[Customer_ID],Customer_table[State],FALSE)</f>
        <v>Florida</v>
      </c>
      <c r="P543" s="8" t="str">
        <f>_xlfn.XLOOKUP(total_table[[#This Row],[Customer_ID]],Customer_table[Customer_ID],Customer_table[Country],FALSE)</f>
        <v>USA</v>
      </c>
      <c r="Q543" s="8" t="str">
        <f>_xlfn.XLOOKUP(total_table[[#This Row],[Product_ID]],Product_table[Product_ID],Product_table[Product_Name],FALSE)</f>
        <v>Smart Home WiFi Camera</v>
      </c>
      <c r="R543" s="8" t="str">
        <f>_xlfn.XLOOKUP(total_table[[#This Row],[Product_ID]],Product_table[Product_ID],Product_table[Category],FALSE)</f>
        <v>Electronics</v>
      </c>
      <c r="S543" s="8" t="str">
        <f>_xlfn.XLOOKUP(total_table[[#This Row],[Product_ID]],Product_table[Product_ID],Product_table[Sub_Category],FALSE)</f>
        <v>Accessories</v>
      </c>
      <c r="T543" s="8" t="str">
        <f>_xlfn.XLOOKUP(total_table[[#This Row],[Product_ID]],Product_table[Product_ID],Product_table[Brand],FALSE)</f>
        <v>Holmes LLC</v>
      </c>
      <c r="U543" s="8">
        <f>_xlfn.XLOOKUP(total_table[[#This Row],[Product_ID]],Product_table[Product_ID],Product_table[Cost],FALSE)</f>
        <v>450.71</v>
      </c>
      <c r="V543" s="11">
        <f>_xlfn.XLOOKUP(total_table[[#This Row],[Product_ID]],Product_table[Product_ID],Product_table[Stock],FALSE)</f>
        <v>389</v>
      </c>
      <c r="W543" s="8" t="str">
        <f>_xlfn.XLOOKUP(total_table[[#This Row],[Store_ID]],Store_table[Store_ID],Store_table[Store_Name],FALSE)</f>
        <v>Rivera-Warner</v>
      </c>
      <c r="X543" s="8" t="str">
        <f>_xlfn.XLOOKUP(total_table[[#This Row],[Store_ID]],Store_table[Store_ID],Store_table[Region],FALSE)</f>
        <v>East</v>
      </c>
      <c r="Y543" s="8" t="str">
        <f>_xlfn.XLOOKUP(total_table[[#This Row],[Store_ID]],Store_table[Store_ID],Store_table[City],FALSE)</f>
        <v>Washingtonfurt</v>
      </c>
      <c r="Z543" s="8" t="str">
        <f>_xlfn.XLOOKUP(total_table[[#This Row],[Store_ID]],Store_table[Store_ID],Store_table[Store_Type],FALSE)</f>
        <v>Flagship</v>
      </c>
    </row>
    <row r="544" spans="1:26" x14ac:dyDescent="0.35">
      <c r="A544" s="2" t="s">
        <v>2346</v>
      </c>
      <c r="B544" s="14">
        <v>45287</v>
      </c>
      <c r="C544" s="2" t="s">
        <v>655</v>
      </c>
      <c r="D544" s="2" t="s">
        <v>1614</v>
      </c>
      <c r="E544" s="2" t="s">
        <v>1782</v>
      </c>
      <c r="F544" s="11">
        <v>1</v>
      </c>
      <c r="G544" s="8">
        <v>442.36</v>
      </c>
      <c r="H544" s="8">
        <v>0.14000000000000001</v>
      </c>
      <c r="I544" s="2" t="s">
        <v>1802</v>
      </c>
      <c r="J544" s="8">
        <v>442.22</v>
      </c>
      <c r="K544" s="8" t="str">
        <f>_xlfn.XLOOKUP(total_table[[#This Row],[Customer_ID]],Customer_table[Customer_ID],Customer_table[Name],FALSE)</f>
        <v>Tiffany Herrera</v>
      </c>
      <c r="L544" s="11">
        <f>_xlfn.XLOOKUP(total_table[[#This Row],[Customer_ID]],Customer_table[Customer_ID],Customer_table[Age],FALSE)</f>
        <v>52</v>
      </c>
      <c r="M544" s="8" t="str">
        <f>_xlfn.XLOOKUP(total_table[[#This Row],[Customer_ID]],Customer_table[Customer_ID],Customer_table[Gender],FALSE)</f>
        <v>Male</v>
      </c>
      <c r="N544" s="8" t="str">
        <f>_xlfn.XLOOKUP(total_table[[#This Row],[Customer_ID]],Customer_table[Customer_ID],Customer_table[City],FALSE)</f>
        <v>New Dianebury</v>
      </c>
      <c r="O544" s="8" t="str">
        <f>_xlfn.XLOOKUP(total_table[[#This Row],[Customer_ID]],Customer_table[Customer_ID],Customer_table[State],FALSE)</f>
        <v>Virginia</v>
      </c>
      <c r="P544" s="8" t="str">
        <f>_xlfn.XLOOKUP(total_table[[#This Row],[Customer_ID]],Customer_table[Customer_ID],Customer_table[Country],FALSE)</f>
        <v>USA</v>
      </c>
      <c r="Q544" s="8" t="str">
        <f>_xlfn.XLOOKUP(total_table[[#This Row],[Product_ID]],Product_table[Product_ID],Product_table[Product_Name],FALSE)</f>
        <v>Adjustable Jump Rope</v>
      </c>
      <c r="R544" s="8" t="str">
        <f>_xlfn.XLOOKUP(total_table[[#This Row],[Product_ID]],Product_table[Product_ID],Product_table[Category],FALSE)</f>
        <v>Sports</v>
      </c>
      <c r="S544" s="8" t="str">
        <f>_xlfn.XLOOKUP(total_table[[#This Row],[Product_ID]],Product_table[Product_ID],Product_table[Sub_Category],FALSE)</f>
        <v>Fitness</v>
      </c>
      <c r="T544" s="8" t="str">
        <f>_xlfn.XLOOKUP(total_table[[#This Row],[Product_ID]],Product_table[Product_ID],Product_table[Brand],FALSE)</f>
        <v>Cox Inc</v>
      </c>
      <c r="U544" s="8">
        <f>_xlfn.XLOOKUP(total_table[[#This Row],[Product_ID]],Product_table[Product_ID],Product_table[Cost],FALSE)</f>
        <v>167.12</v>
      </c>
      <c r="V544" s="11">
        <f>_xlfn.XLOOKUP(total_table[[#This Row],[Product_ID]],Product_table[Product_ID],Product_table[Stock],FALSE)</f>
        <v>316</v>
      </c>
      <c r="W544" s="8" t="str">
        <f>_xlfn.XLOOKUP(total_table[[#This Row],[Store_ID]],Store_table[Store_ID],Store_table[Store_Name],FALSE)</f>
        <v>Frederick-Wright</v>
      </c>
      <c r="X544" s="8" t="str">
        <f>_xlfn.XLOOKUP(total_table[[#This Row],[Store_ID]],Store_table[Store_ID],Store_table[Region],FALSE)</f>
        <v>West</v>
      </c>
      <c r="Y544" s="8" t="str">
        <f>_xlfn.XLOOKUP(total_table[[#This Row],[Store_ID]],Store_table[Store_ID],Store_table[City],FALSE)</f>
        <v>New Jimmymouth</v>
      </c>
      <c r="Z544" s="8" t="str">
        <f>_xlfn.XLOOKUP(total_table[[#This Row],[Store_ID]],Store_table[Store_ID],Store_table[Store_Type],FALSE)</f>
        <v>Flagship</v>
      </c>
    </row>
    <row r="545" spans="1:26" x14ac:dyDescent="0.35">
      <c r="A545" s="2" t="s">
        <v>2347</v>
      </c>
      <c r="B545" s="14">
        <v>45711</v>
      </c>
      <c r="C545" s="2" t="s">
        <v>1031</v>
      </c>
      <c r="D545" s="2" t="s">
        <v>1596</v>
      </c>
      <c r="E545" s="2" t="s">
        <v>1754</v>
      </c>
      <c r="F545" s="11">
        <v>1</v>
      </c>
      <c r="G545" s="8">
        <v>763.34</v>
      </c>
      <c r="H545" s="8">
        <v>0.11</v>
      </c>
      <c r="I545" s="2" t="s">
        <v>1807</v>
      </c>
      <c r="J545" s="8">
        <v>763.23</v>
      </c>
      <c r="K545" s="8" t="str">
        <f>_xlfn.XLOOKUP(total_table[[#This Row],[Customer_ID]],Customer_table[Customer_ID],Customer_table[Name],FALSE)</f>
        <v>Teresa Johnson</v>
      </c>
      <c r="L545" s="11">
        <f>_xlfn.XLOOKUP(total_table[[#This Row],[Customer_ID]],Customer_table[Customer_ID],Customer_table[Age],FALSE)</f>
        <v>64</v>
      </c>
      <c r="M545" s="8" t="str">
        <f>_xlfn.XLOOKUP(total_table[[#This Row],[Customer_ID]],Customer_table[Customer_ID],Customer_table[Gender],FALSE)</f>
        <v>Female</v>
      </c>
      <c r="N545" s="8" t="str">
        <f>_xlfn.XLOOKUP(total_table[[#This Row],[Customer_ID]],Customer_table[Customer_ID],Customer_table[City],FALSE)</f>
        <v>Johnsonbury</v>
      </c>
      <c r="O545" s="8" t="str">
        <f>_xlfn.XLOOKUP(total_table[[#This Row],[Customer_ID]],Customer_table[Customer_ID],Customer_table[State],FALSE)</f>
        <v>Georgia</v>
      </c>
      <c r="P545" s="8" t="str">
        <f>_xlfn.XLOOKUP(total_table[[#This Row],[Customer_ID]],Customer_table[Customer_ID],Customer_table[Country],FALSE)</f>
        <v>USA</v>
      </c>
      <c r="Q545" s="8" t="str">
        <f>_xlfn.XLOOKUP(total_table[[#This Row],[Product_ID]],Product_table[Product_ID],Product_table[Product_Name],FALSE)</f>
        <v>Bedroom Table Lamp</v>
      </c>
      <c r="R545" s="8" t="str">
        <f>_xlfn.XLOOKUP(total_table[[#This Row],[Product_ID]],Product_table[Product_ID],Product_table[Category],FALSE)</f>
        <v>Home</v>
      </c>
      <c r="S545" s="8" t="str">
        <f>_xlfn.XLOOKUP(total_table[[#This Row],[Product_ID]],Product_table[Product_ID],Product_table[Sub_Category],FALSE)</f>
        <v>Lighting</v>
      </c>
      <c r="T545" s="8" t="str">
        <f>_xlfn.XLOOKUP(total_table[[#This Row],[Product_ID]],Product_table[Product_ID],Product_table[Brand],FALSE)</f>
        <v>Jones LLC</v>
      </c>
      <c r="U545" s="8">
        <f>_xlfn.XLOOKUP(total_table[[#This Row],[Product_ID]],Product_table[Product_ID],Product_table[Cost],FALSE)</f>
        <v>382.22</v>
      </c>
      <c r="V545" s="11">
        <f>_xlfn.XLOOKUP(total_table[[#This Row],[Product_ID]],Product_table[Product_ID],Product_table[Stock],FALSE)</f>
        <v>329</v>
      </c>
      <c r="W545" s="8" t="str">
        <f>_xlfn.XLOOKUP(total_table[[#This Row],[Store_ID]],Store_table[Store_ID],Store_table[Store_Name],FALSE)</f>
        <v>Benson-Elliott</v>
      </c>
      <c r="X545" s="8" t="str">
        <f>_xlfn.XLOOKUP(total_table[[#This Row],[Store_ID]],Store_table[Store_ID],Store_table[Region],FALSE)</f>
        <v>East</v>
      </c>
      <c r="Y545" s="8" t="str">
        <f>_xlfn.XLOOKUP(total_table[[#This Row],[Store_ID]],Store_table[Store_ID],Store_table[City],FALSE)</f>
        <v>Port Josephberg</v>
      </c>
      <c r="Z545" s="8" t="str">
        <f>_xlfn.XLOOKUP(total_table[[#This Row],[Store_ID]],Store_table[Store_ID],Store_table[Store_Type],FALSE)</f>
        <v>Online</v>
      </c>
    </row>
    <row r="546" spans="1:26" x14ac:dyDescent="0.35">
      <c r="A546" s="2" t="s">
        <v>2348</v>
      </c>
      <c r="B546" s="14">
        <v>45842</v>
      </c>
      <c r="C546" s="2" t="s">
        <v>543</v>
      </c>
      <c r="D546" s="2" t="s">
        <v>1644</v>
      </c>
      <c r="E546" s="2" t="s">
        <v>1788</v>
      </c>
      <c r="F546" s="11">
        <v>3</v>
      </c>
      <c r="G546" s="8">
        <v>178.22</v>
      </c>
      <c r="H546" s="8">
        <v>0.15</v>
      </c>
      <c r="I546" s="2" t="s">
        <v>1807</v>
      </c>
      <c r="J546" s="8">
        <v>534.51</v>
      </c>
      <c r="K546" s="8" t="str">
        <f>_xlfn.XLOOKUP(total_table[[#This Row],[Customer_ID]],Customer_table[Customer_ID],Customer_table[Name],FALSE)</f>
        <v>Patricia Gardner</v>
      </c>
      <c r="L546" s="11">
        <f>_xlfn.XLOOKUP(total_table[[#This Row],[Customer_ID]],Customer_table[Customer_ID],Customer_table[Age],FALSE)</f>
        <v>25</v>
      </c>
      <c r="M546" s="8" t="str">
        <f>_xlfn.XLOOKUP(total_table[[#This Row],[Customer_ID]],Customer_table[Customer_ID],Customer_table[Gender],FALSE)</f>
        <v>Female</v>
      </c>
      <c r="N546" s="8" t="str">
        <f>_xlfn.XLOOKUP(total_table[[#This Row],[Customer_ID]],Customer_table[Customer_ID],Customer_table[City],FALSE)</f>
        <v>South Ashleyton</v>
      </c>
      <c r="O546" s="8" t="str">
        <f>_xlfn.XLOOKUP(total_table[[#This Row],[Customer_ID]],Customer_table[Customer_ID],Customer_table[State],FALSE)</f>
        <v>Michigan</v>
      </c>
      <c r="P546" s="8" t="str">
        <f>_xlfn.XLOOKUP(total_table[[#This Row],[Customer_ID]],Customer_table[Customer_ID],Customer_table[Country],FALSE)</f>
        <v>USA</v>
      </c>
      <c r="Q546" s="8" t="str">
        <f>_xlfn.XLOOKUP(total_table[[#This Row],[Product_ID]],Product_table[Product_ID],Product_table[Product_Name],FALSE)</f>
        <v>Men's Hair Styling Gel</v>
      </c>
      <c r="R546" s="8" t="str">
        <f>_xlfn.XLOOKUP(total_table[[#This Row],[Product_ID]],Product_table[Product_ID],Product_table[Category],FALSE)</f>
        <v>Beauty</v>
      </c>
      <c r="S546" s="8" t="str">
        <f>_xlfn.XLOOKUP(total_table[[#This Row],[Product_ID]],Product_table[Product_ID],Product_table[Sub_Category],FALSE)</f>
        <v>Haircare</v>
      </c>
      <c r="T546" s="8" t="str">
        <f>_xlfn.XLOOKUP(total_table[[#This Row],[Product_ID]],Product_table[Product_ID],Product_table[Brand],FALSE)</f>
        <v>Cline-Mccarthy</v>
      </c>
      <c r="U546" s="8">
        <f>_xlfn.XLOOKUP(total_table[[#This Row],[Product_ID]],Product_table[Product_ID],Product_table[Cost],FALSE)</f>
        <v>17.309999999999999</v>
      </c>
      <c r="V546" s="11">
        <f>_xlfn.XLOOKUP(total_table[[#This Row],[Product_ID]],Product_table[Product_ID],Product_table[Stock],FALSE)</f>
        <v>399</v>
      </c>
      <c r="W546" s="8" t="str">
        <f>_xlfn.XLOOKUP(total_table[[#This Row],[Store_ID]],Store_table[Store_ID],Store_table[Store_Name],FALSE)</f>
        <v>Guerrero-Schmitt</v>
      </c>
      <c r="X546" s="8" t="str">
        <f>_xlfn.XLOOKUP(total_table[[#This Row],[Store_ID]],Store_table[Store_ID],Store_table[Region],FALSE)</f>
        <v>East</v>
      </c>
      <c r="Y546" s="8" t="str">
        <f>_xlfn.XLOOKUP(total_table[[#This Row],[Store_ID]],Store_table[Store_ID],Store_table[City],FALSE)</f>
        <v>East Stevechester</v>
      </c>
      <c r="Z546" s="8" t="str">
        <f>_xlfn.XLOOKUP(total_table[[#This Row],[Store_ID]],Store_table[Store_ID],Store_table[Store_Type],FALSE)</f>
        <v>Flagship</v>
      </c>
    </row>
    <row r="547" spans="1:26" x14ac:dyDescent="0.35">
      <c r="A547" s="2" t="s">
        <v>2349</v>
      </c>
      <c r="B547" s="14">
        <v>45255</v>
      </c>
      <c r="C547" s="2" t="s">
        <v>356</v>
      </c>
      <c r="D547" s="2" t="s">
        <v>1578</v>
      </c>
      <c r="E547" s="2" t="s">
        <v>1735</v>
      </c>
      <c r="F547" s="11">
        <v>4</v>
      </c>
      <c r="G547" s="8">
        <v>90.32</v>
      </c>
      <c r="H547" s="8">
        <v>0.08</v>
      </c>
      <c r="I547" s="2" t="s">
        <v>1804</v>
      </c>
      <c r="J547" s="8">
        <v>361.2</v>
      </c>
      <c r="K547" s="8" t="str">
        <f>_xlfn.XLOOKUP(total_table[[#This Row],[Customer_ID]],Customer_table[Customer_ID],Customer_table[Name],FALSE)</f>
        <v>Steven Stein</v>
      </c>
      <c r="L547" s="11">
        <f>_xlfn.XLOOKUP(total_table[[#This Row],[Customer_ID]],Customer_table[Customer_ID],Customer_table[Age],FALSE)</f>
        <v>21</v>
      </c>
      <c r="M547" s="8" t="str">
        <f>_xlfn.XLOOKUP(total_table[[#This Row],[Customer_ID]],Customer_table[Customer_ID],Customer_table[Gender],FALSE)</f>
        <v>Male</v>
      </c>
      <c r="N547" s="8" t="str">
        <f>_xlfn.XLOOKUP(total_table[[#This Row],[Customer_ID]],Customer_table[Customer_ID],Customer_table[City],FALSE)</f>
        <v>West Lauren</v>
      </c>
      <c r="O547" s="8" t="str">
        <f>_xlfn.XLOOKUP(total_table[[#This Row],[Customer_ID]],Customer_table[Customer_ID],Customer_table[State],FALSE)</f>
        <v>Connecticut</v>
      </c>
      <c r="P547" s="8" t="str">
        <f>_xlfn.XLOOKUP(total_table[[#This Row],[Customer_ID]],Customer_table[Customer_ID],Customer_table[Country],FALSE)</f>
        <v>USA</v>
      </c>
      <c r="Q547" s="8" t="str">
        <f>_xlfn.XLOOKUP(total_table[[#This Row],[Product_ID]],Product_table[Product_ID],Product_table[Product_Name],FALSE)</f>
        <v>Wireless Bluetooth Speaker</v>
      </c>
      <c r="R547" s="8" t="str">
        <f>_xlfn.XLOOKUP(total_table[[#This Row],[Product_ID]],Product_table[Product_ID],Product_table[Category],FALSE)</f>
        <v>Electronics</v>
      </c>
      <c r="S547" s="8" t="str">
        <f>_xlfn.XLOOKUP(total_table[[#This Row],[Product_ID]],Product_table[Product_ID],Product_table[Sub_Category],FALSE)</f>
        <v>Audio</v>
      </c>
      <c r="T547" s="8" t="str">
        <f>_xlfn.XLOOKUP(total_table[[#This Row],[Product_ID]],Product_table[Product_ID],Product_table[Brand],FALSE)</f>
        <v>Reed-Schmidt</v>
      </c>
      <c r="U547" s="8">
        <f>_xlfn.XLOOKUP(total_table[[#This Row],[Product_ID]],Product_table[Product_ID],Product_table[Cost],FALSE)</f>
        <v>322.41000000000003</v>
      </c>
      <c r="V547" s="11">
        <f>_xlfn.XLOOKUP(total_table[[#This Row],[Product_ID]],Product_table[Product_ID],Product_table[Stock],FALSE)</f>
        <v>213</v>
      </c>
      <c r="W547" s="8" t="str">
        <f>_xlfn.XLOOKUP(total_table[[#This Row],[Store_ID]],Store_table[Store_ID],Store_table[Store_Name],FALSE)</f>
        <v>Martinez, Adkins and Johnson</v>
      </c>
      <c r="X547" s="8" t="str">
        <f>_xlfn.XLOOKUP(total_table[[#This Row],[Store_ID]],Store_table[Store_ID],Store_table[Region],FALSE)</f>
        <v>North</v>
      </c>
      <c r="Y547" s="8" t="str">
        <f>_xlfn.XLOOKUP(total_table[[#This Row],[Store_ID]],Store_table[Store_ID],Store_table[City],FALSE)</f>
        <v>Danielmouth</v>
      </c>
      <c r="Z547" s="8" t="str">
        <f>_xlfn.XLOOKUP(total_table[[#This Row],[Store_ID]],Store_table[Store_ID],Store_table[Store_Type],FALSE)</f>
        <v>Flagship</v>
      </c>
    </row>
    <row r="548" spans="1:26" x14ac:dyDescent="0.35">
      <c r="A548" s="2" t="s">
        <v>2350</v>
      </c>
      <c r="B548" s="14">
        <v>45695</v>
      </c>
      <c r="C548" s="2" t="s">
        <v>1163</v>
      </c>
      <c r="D548" s="2" t="s">
        <v>1546</v>
      </c>
      <c r="E548" s="2" t="s">
        <v>1754</v>
      </c>
      <c r="F548" s="11">
        <v>3</v>
      </c>
      <c r="G548" s="8">
        <v>370.93</v>
      </c>
      <c r="H548" s="8">
        <v>0</v>
      </c>
      <c r="I548" s="2" t="s">
        <v>1802</v>
      </c>
      <c r="J548" s="8">
        <v>1112.79</v>
      </c>
      <c r="K548" s="8" t="str">
        <f>_xlfn.XLOOKUP(total_table[[#This Row],[Customer_ID]],Customer_table[Customer_ID],Customer_table[Name],FALSE)</f>
        <v>Frank Stewart</v>
      </c>
      <c r="L548" s="11">
        <f>_xlfn.XLOOKUP(total_table[[#This Row],[Customer_ID]],Customer_table[Customer_ID],Customer_table[Age],FALSE)</f>
        <v>44</v>
      </c>
      <c r="M548" s="8" t="str">
        <f>_xlfn.XLOOKUP(total_table[[#This Row],[Customer_ID]],Customer_table[Customer_ID],Customer_table[Gender],FALSE)</f>
        <v>Female</v>
      </c>
      <c r="N548" s="8" t="str">
        <f>_xlfn.XLOOKUP(total_table[[#This Row],[Customer_ID]],Customer_table[Customer_ID],Customer_table[City],FALSE)</f>
        <v>Fischerborough</v>
      </c>
      <c r="O548" s="8" t="str">
        <f>_xlfn.XLOOKUP(total_table[[#This Row],[Customer_ID]],Customer_table[Customer_ID],Customer_table[State],FALSE)</f>
        <v>Delaware</v>
      </c>
      <c r="P548" s="8" t="str">
        <f>_xlfn.XLOOKUP(total_table[[#This Row],[Customer_ID]],Customer_table[Customer_ID],Customer_table[Country],FALSE)</f>
        <v>USA</v>
      </c>
      <c r="Q548" s="8" t="str">
        <f>_xlfn.XLOOKUP(total_table[[#This Row],[Product_ID]],Product_table[Product_ID],Product_table[Product_Name],FALSE)</f>
        <v>Ceramic Kitchen Bowl Set</v>
      </c>
      <c r="R548" s="8" t="str">
        <f>_xlfn.XLOOKUP(total_table[[#This Row],[Product_ID]],Product_table[Product_ID],Product_table[Category],FALSE)</f>
        <v>Home</v>
      </c>
      <c r="S548" s="8" t="str">
        <f>_xlfn.XLOOKUP(total_table[[#This Row],[Product_ID]],Product_table[Product_ID],Product_table[Sub_Category],FALSE)</f>
        <v>Kitchen</v>
      </c>
      <c r="T548" s="8" t="str">
        <f>_xlfn.XLOOKUP(total_table[[#This Row],[Product_ID]],Product_table[Product_ID],Product_table[Brand],FALSE)</f>
        <v>Hamilton Group</v>
      </c>
      <c r="U548" s="8">
        <f>_xlfn.XLOOKUP(total_table[[#This Row],[Product_ID]],Product_table[Product_ID],Product_table[Cost],FALSE)</f>
        <v>298.86</v>
      </c>
      <c r="V548" s="11">
        <f>_xlfn.XLOOKUP(total_table[[#This Row],[Product_ID]],Product_table[Product_ID],Product_table[Stock],FALSE)</f>
        <v>308</v>
      </c>
      <c r="W548" s="8" t="str">
        <f>_xlfn.XLOOKUP(total_table[[#This Row],[Store_ID]],Store_table[Store_ID],Store_table[Store_Name],FALSE)</f>
        <v>Benson-Elliott</v>
      </c>
      <c r="X548" s="8" t="str">
        <f>_xlfn.XLOOKUP(total_table[[#This Row],[Store_ID]],Store_table[Store_ID],Store_table[Region],FALSE)</f>
        <v>East</v>
      </c>
      <c r="Y548" s="8" t="str">
        <f>_xlfn.XLOOKUP(total_table[[#This Row],[Store_ID]],Store_table[Store_ID],Store_table[City],FALSE)</f>
        <v>Port Josephberg</v>
      </c>
      <c r="Z548" s="8" t="str">
        <f>_xlfn.XLOOKUP(total_table[[#This Row],[Store_ID]],Store_table[Store_ID],Store_table[Store_Type],FALSE)</f>
        <v>Online</v>
      </c>
    </row>
    <row r="549" spans="1:26" x14ac:dyDescent="0.35">
      <c r="A549" s="2" t="s">
        <v>2351</v>
      </c>
      <c r="B549" s="14">
        <v>45281</v>
      </c>
      <c r="C549" s="2" t="s">
        <v>171</v>
      </c>
      <c r="D549" s="2" t="s">
        <v>1572</v>
      </c>
      <c r="E549" s="2" t="s">
        <v>1779</v>
      </c>
      <c r="F549" s="11">
        <v>1</v>
      </c>
      <c r="G549" s="8">
        <v>352.43</v>
      </c>
      <c r="H549" s="8">
        <v>0.14000000000000001</v>
      </c>
      <c r="I549" s="2" t="s">
        <v>1804</v>
      </c>
      <c r="J549" s="8">
        <v>352.29</v>
      </c>
      <c r="K549" s="8" t="str">
        <f>_xlfn.XLOOKUP(total_table[[#This Row],[Customer_ID]],Customer_table[Customer_ID],Customer_table[Name],FALSE)</f>
        <v>Michelle Garcia Dds</v>
      </c>
      <c r="L549" s="11">
        <f>_xlfn.XLOOKUP(total_table[[#This Row],[Customer_ID]],Customer_table[Customer_ID],Customer_table[Age],FALSE)</f>
        <v>55</v>
      </c>
      <c r="M549" s="8" t="str">
        <f>_xlfn.XLOOKUP(total_table[[#This Row],[Customer_ID]],Customer_table[Customer_ID],Customer_table[Gender],FALSE)</f>
        <v>Female</v>
      </c>
      <c r="N549" s="8" t="str">
        <f>_xlfn.XLOOKUP(total_table[[#This Row],[Customer_ID]],Customer_table[Customer_ID],Customer_table[City],FALSE)</f>
        <v>Perezbury</v>
      </c>
      <c r="O549" s="8" t="str">
        <f>_xlfn.XLOOKUP(total_table[[#This Row],[Customer_ID]],Customer_table[Customer_ID],Customer_table[State],FALSE)</f>
        <v>Ohio</v>
      </c>
      <c r="P549" s="8" t="str">
        <f>_xlfn.XLOOKUP(total_table[[#This Row],[Customer_ID]],Customer_table[Customer_ID],Customer_table[Country],FALSE)</f>
        <v>USA</v>
      </c>
      <c r="Q549" s="8" t="str">
        <f>_xlfn.XLOOKUP(total_table[[#This Row],[Product_ID]],Product_table[Product_ID],Product_table[Product_Name],FALSE)</f>
        <v>Men's Formal Shirt</v>
      </c>
      <c r="R549" s="8" t="str">
        <f>_xlfn.XLOOKUP(total_table[[#This Row],[Product_ID]],Product_table[Product_ID],Product_table[Category],FALSE)</f>
        <v>Clothing</v>
      </c>
      <c r="S549" s="8" t="str">
        <f>_xlfn.XLOOKUP(total_table[[#This Row],[Product_ID]],Product_table[Product_ID],Product_table[Sub_Category],FALSE)</f>
        <v>Tops</v>
      </c>
      <c r="T549" s="8" t="str">
        <f>_xlfn.XLOOKUP(total_table[[#This Row],[Product_ID]],Product_table[Product_ID],Product_table[Brand],FALSE)</f>
        <v>Moon, Mora and Santos</v>
      </c>
      <c r="U549" s="8">
        <f>_xlfn.XLOOKUP(total_table[[#This Row],[Product_ID]],Product_table[Product_ID],Product_table[Cost],FALSE)</f>
        <v>254.04361702127662</v>
      </c>
      <c r="V549" s="11">
        <f>_xlfn.XLOOKUP(total_table[[#This Row],[Product_ID]],Product_table[Product_ID],Product_table[Stock],FALSE)</f>
        <v>360</v>
      </c>
      <c r="W549" s="8" t="str">
        <f>_xlfn.XLOOKUP(total_table[[#This Row],[Store_ID]],Store_table[Store_ID],Store_table[Store_Name],FALSE)</f>
        <v>Shelton PLC</v>
      </c>
      <c r="X549" s="8" t="str">
        <f>_xlfn.XLOOKUP(total_table[[#This Row],[Store_ID]],Store_table[Store_ID],Store_table[Region],FALSE)</f>
        <v>North</v>
      </c>
      <c r="Y549" s="8" t="str">
        <f>_xlfn.XLOOKUP(total_table[[#This Row],[Store_ID]],Store_table[Store_ID],Store_table[City],FALSE)</f>
        <v>East Jenniferstad</v>
      </c>
      <c r="Z549" s="8" t="str">
        <f>_xlfn.XLOOKUP(total_table[[#This Row],[Store_ID]],Store_table[Store_ID],Store_table[Store_Type],FALSE)</f>
        <v>Flagship</v>
      </c>
    </row>
    <row r="550" spans="1:26" x14ac:dyDescent="0.35">
      <c r="A550" s="2" t="s">
        <v>2352</v>
      </c>
      <c r="B550" s="14">
        <v>45295</v>
      </c>
      <c r="C550" s="2" t="s">
        <v>415</v>
      </c>
      <c r="D550" s="2" t="s">
        <v>1550</v>
      </c>
      <c r="E550" s="2" t="s">
        <v>1779</v>
      </c>
      <c r="F550" s="11">
        <v>2</v>
      </c>
      <c r="G550" s="8">
        <v>562.97</v>
      </c>
      <c r="H550" s="8">
        <v>0.2</v>
      </c>
      <c r="I550" s="2" t="s">
        <v>1802</v>
      </c>
      <c r="J550" s="8">
        <v>1125.74</v>
      </c>
      <c r="K550" s="8" t="str">
        <f>_xlfn.XLOOKUP(total_table[[#This Row],[Customer_ID]],Customer_table[Customer_ID],Customer_table[Name],FALSE)</f>
        <v>Erin Hopkins</v>
      </c>
      <c r="L550" s="11">
        <f>_xlfn.XLOOKUP(total_table[[#This Row],[Customer_ID]],Customer_table[Customer_ID],Customer_table[Age],FALSE)</f>
        <v>40</v>
      </c>
      <c r="M550" s="8" t="str">
        <f>_xlfn.XLOOKUP(total_table[[#This Row],[Customer_ID]],Customer_table[Customer_ID],Customer_table[Gender],FALSE)</f>
        <v>Male</v>
      </c>
      <c r="N550" s="8" t="str">
        <f>_xlfn.XLOOKUP(total_table[[#This Row],[Customer_ID]],Customer_table[Customer_ID],Customer_table[City],FALSE)</f>
        <v>North Sabrina</v>
      </c>
      <c r="O550" s="8" t="str">
        <f>_xlfn.XLOOKUP(total_table[[#This Row],[Customer_ID]],Customer_table[Customer_ID],Customer_table[State],FALSE)</f>
        <v>Iowa</v>
      </c>
      <c r="P550" s="8" t="str">
        <f>_xlfn.XLOOKUP(total_table[[#This Row],[Customer_ID]],Customer_table[Customer_ID],Customer_table[Country],FALSE)</f>
        <v>USA</v>
      </c>
      <c r="Q550" s="8" t="str">
        <f>_xlfn.XLOOKUP(total_table[[#This Row],[Product_ID]],Product_table[Product_ID],Product_table[Product_Name],FALSE)</f>
        <v>Hair Strengthening Shampoo</v>
      </c>
      <c r="R550" s="8" t="str">
        <f>_xlfn.XLOOKUP(total_table[[#This Row],[Product_ID]],Product_table[Product_ID],Product_table[Category],FALSE)</f>
        <v>Beauty</v>
      </c>
      <c r="S550" s="8" t="str">
        <f>_xlfn.XLOOKUP(total_table[[#This Row],[Product_ID]],Product_table[Product_ID],Product_table[Sub_Category],FALSE)</f>
        <v>Haircare</v>
      </c>
      <c r="T550" s="8" t="str">
        <f>_xlfn.XLOOKUP(total_table[[#This Row],[Product_ID]],Product_table[Product_ID],Product_table[Brand],FALSE)</f>
        <v>Rice LLC</v>
      </c>
      <c r="U550" s="8">
        <f>_xlfn.XLOOKUP(total_table[[#This Row],[Product_ID]],Product_table[Product_ID],Product_table[Cost],FALSE)</f>
        <v>115.82</v>
      </c>
      <c r="V550" s="11">
        <f>_xlfn.XLOOKUP(total_table[[#This Row],[Product_ID]],Product_table[Product_ID],Product_table[Stock],FALSE)</f>
        <v>460</v>
      </c>
      <c r="W550" s="8" t="str">
        <f>_xlfn.XLOOKUP(total_table[[#This Row],[Store_ID]],Store_table[Store_ID],Store_table[Store_Name],FALSE)</f>
        <v>Shelton PLC</v>
      </c>
      <c r="X550" s="8" t="str">
        <f>_xlfn.XLOOKUP(total_table[[#This Row],[Store_ID]],Store_table[Store_ID],Store_table[Region],FALSE)</f>
        <v>North</v>
      </c>
      <c r="Y550" s="8" t="str">
        <f>_xlfn.XLOOKUP(total_table[[#This Row],[Store_ID]],Store_table[Store_ID],Store_table[City],FALSE)</f>
        <v>East Jenniferstad</v>
      </c>
      <c r="Z550" s="8" t="str">
        <f>_xlfn.XLOOKUP(total_table[[#This Row],[Store_ID]],Store_table[Store_ID],Store_table[Store_Type],FALSE)</f>
        <v>Flagship</v>
      </c>
    </row>
    <row r="551" spans="1:26" x14ac:dyDescent="0.35">
      <c r="A551" s="2" t="s">
        <v>2353</v>
      </c>
      <c r="B551" s="14">
        <v>45260</v>
      </c>
      <c r="C551" s="2" t="s">
        <v>516</v>
      </c>
      <c r="D551" s="2" t="s">
        <v>1636</v>
      </c>
      <c r="E551" s="2" t="s">
        <v>1757</v>
      </c>
      <c r="F551" s="11">
        <v>1</v>
      </c>
      <c r="G551" s="8">
        <v>522.85</v>
      </c>
      <c r="H551" s="8">
        <v>0.12</v>
      </c>
      <c r="I551" s="2" t="s">
        <v>1804</v>
      </c>
      <c r="J551" s="8">
        <v>522.73</v>
      </c>
      <c r="K551" s="8" t="str">
        <f>_xlfn.XLOOKUP(total_table[[#This Row],[Customer_ID]],Customer_table[Customer_ID],Customer_table[Name],FALSE)</f>
        <v>Paul Zamora</v>
      </c>
      <c r="L551" s="11">
        <f>_xlfn.XLOOKUP(total_table[[#This Row],[Customer_ID]],Customer_table[Customer_ID],Customer_table[Age],FALSE)</f>
        <v>59</v>
      </c>
      <c r="M551" s="8" t="str">
        <f>_xlfn.XLOOKUP(total_table[[#This Row],[Customer_ID]],Customer_table[Customer_ID],Customer_table[Gender],FALSE)</f>
        <v>Male</v>
      </c>
      <c r="N551" s="8" t="str">
        <f>_xlfn.XLOOKUP(total_table[[#This Row],[Customer_ID]],Customer_table[Customer_ID],Customer_table[City],FALSE)</f>
        <v>North Larryfurt</v>
      </c>
      <c r="O551" s="8" t="str">
        <f>_xlfn.XLOOKUP(total_table[[#This Row],[Customer_ID]],Customer_table[Customer_ID],Customer_table[State],FALSE)</f>
        <v>North Dakota</v>
      </c>
      <c r="P551" s="8" t="str">
        <f>_xlfn.XLOOKUP(total_table[[#This Row],[Customer_ID]],Customer_table[Customer_ID],Customer_table[Country],FALSE)</f>
        <v>USA</v>
      </c>
      <c r="Q551" s="8" t="str">
        <f>_xlfn.XLOOKUP(total_table[[#This Row],[Product_ID]],Product_table[Product_ID],Product_table[Product_Name],FALSE)</f>
        <v>Ceramic Plant Pot</v>
      </c>
      <c r="R551" s="8" t="str">
        <f>_xlfn.XLOOKUP(total_table[[#This Row],[Product_ID]],Product_table[Product_ID],Product_table[Category],FALSE)</f>
        <v>Home</v>
      </c>
      <c r="S551" s="8" t="str">
        <f>_xlfn.XLOOKUP(total_table[[#This Row],[Product_ID]],Product_table[Product_ID],Product_table[Sub_Category],FALSE)</f>
        <v>Decor</v>
      </c>
      <c r="T551" s="8" t="str">
        <f>_xlfn.XLOOKUP(total_table[[#This Row],[Product_ID]],Product_table[Product_ID],Product_table[Brand],FALSE)</f>
        <v>Hatfield, Baird and Torres</v>
      </c>
      <c r="U551" s="8">
        <f>_xlfn.XLOOKUP(total_table[[#This Row],[Product_ID]],Product_table[Product_ID],Product_table[Cost],FALSE)</f>
        <v>81.75</v>
      </c>
      <c r="V551" s="11">
        <f>_xlfn.XLOOKUP(total_table[[#This Row],[Product_ID]],Product_table[Product_ID],Product_table[Stock],FALSE)</f>
        <v>273.49484536082474</v>
      </c>
      <c r="W551" s="8" t="str">
        <f>_xlfn.XLOOKUP(total_table[[#This Row],[Store_ID]],Store_table[Store_ID],Store_table[Store_Name],FALSE)</f>
        <v>Martinez-Mullins</v>
      </c>
      <c r="X551" s="8" t="str">
        <f>_xlfn.XLOOKUP(total_table[[#This Row],[Store_ID]],Store_table[Store_ID],Store_table[Region],FALSE)</f>
        <v>South</v>
      </c>
      <c r="Y551" s="8" t="str">
        <f>_xlfn.XLOOKUP(total_table[[#This Row],[Store_ID]],Store_table[Store_ID],Store_table[City],FALSE)</f>
        <v>Williamsfurt</v>
      </c>
      <c r="Z551" s="8" t="str">
        <f>_xlfn.XLOOKUP(total_table[[#This Row],[Store_ID]],Store_table[Store_ID],Store_table[Store_Type],FALSE)</f>
        <v>Online</v>
      </c>
    </row>
    <row r="552" spans="1:26" x14ac:dyDescent="0.35">
      <c r="A552" s="2" t="s">
        <v>2354</v>
      </c>
      <c r="B552" s="14">
        <v>45851</v>
      </c>
      <c r="C552" s="2" t="s">
        <v>1078</v>
      </c>
      <c r="D552" s="2" t="s">
        <v>1568</v>
      </c>
      <c r="E552" s="2" t="s">
        <v>1782</v>
      </c>
      <c r="F552" s="11">
        <v>4</v>
      </c>
      <c r="G552" s="8">
        <v>714.89</v>
      </c>
      <c r="H552" s="8">
        <v>0.15</v>
      </c>
      <c r="I552" s="2" t="s">
        <v>1802</v>
      </c>
      <c r="J552" s="8">
        <v>2859.41</v>
      </c>
      <c r="K552" s="8" t="str">
        <f>_xlfn.XLOOKUP(total_table[[#This Row],[Customer_ID]],Customer_table[Customer_ID],Customer_table[Name],FALSE)</f>
        <v>Heather Valenzuela</v>
      </c>
      <c r="L552" s="11">
        <f>_xlfn.XLOOKUP(total_table[[#This Row],[Customer_ID]],Customer_table[Customer_ID],Customer_table[Age],FALSE)</f>
        <v>31</v>
      </c>
      <c r="M552" s="8" t="str">
        <f>_xlfn.XLOOKUP(total_table[[#This Row],[Customer_ID]],Customer_table[Customer_ID],Customer_table[Gender],FALSE)</f>
        <v>Male</v>
      </c>
      <c r="N552" s="8" t="str">
        <f>_xlfn.XLOOKUP(total_table[[#This Row],[Customer_ID]],Customer_table[Customer_ID],Customer_table[City],FALSE)</f>
        <v>New Angiefurt</v>
      </c>
      <c r="O552" s="8" t="str">
        <f>_xlfn.XLOOKUP(total_table[[#This Row],[Customer_ID]],Customer_table[Customer_ID],Customer_table[State],FALSE)</f>
        <v>Alaska</v>
      </c>
      <c r="P552" s="8" t="str">
        <f>_xlfn.XLOOKUP(total_table[[#This Row],[Customer_ID]],Customer_table[Customer_ID],Customer_table[Country],FALSE)</f>
        <v>USA</v>
      </c>
      <c r="Q552" s="8" t="str">
        <f>_xlfn.XLOOKUP(total_table[[#This Row],[Product_ID]],Product_table[Product_ID],Product_table[Product_Name],FALSE)</f>
        <v>Multi-Purpose Storage Box</v>
      </c>
      <c r="R552" s="8" t="str">
        <f>_xlfn.XLOOKUP(total_table[[#This Row],[Product_ID]],Product_table[Product_ID],Product_table[Category],FALSE)</f>
        <v>Home</v>
      </c>
      <c r="S552" s="8" t="str">
        <f>_xlfn.XLOOKUP(total_table[[#This Row],[Product_ID]],Product_table[Product_ID],Product_table[Sub_Category],FALSE)</f>
        <v>Storage</v>
      </c>
      <c r="T552" s="8" t="str">
        <f>_xlfn.XLOOKUP(total_table[[#This Row],[Product_ID]],Product_table[Product_ID],Product_table[Brand],FALSE)</f>
        <v>Gardner-Montes</v>
      </c>
      <c r="U552" s="8">
        <f>_xlfn.XLOOKUP(total_table[[#This Row],[Product_ID]],Product_table[Product_ID],Product_table[Cost],FALSE)</f>
        <v>123.46</v>
      </c>
      <c r="V552" s="11">
        <f>_xlfn.XLOOKUP(total_table[[#This Row],[Product_ID]],Product_table[Product_ID],Product_table[Stock],FALSE)</f>
        <v>76</v>
      </c>
      <c r="W552" s="8" t="str">
        <f>_xlfn.XLOOKUP(total_table[[#This Row],[Store_ID]],Store_table[Store_ID],Store_table[Store_Name],FALSE)</f>
        <v>Frederick-Wright</v>
      </c>
      <c r="X552" s="8" t="str">
        <f>_xlfn.XLOOKUP(total_table[[#This Row],[Store_ID]],Store_table[Store_ID],Store_table[Region],FALSE)</f>
        <v>West</v>
      </c>
      <c r="Y552" s="8" t="str">
        <f>_xlfn.XLOOKUP(total_table[[#This Row],[Store_ID]],Store_table[Store_ID],Store_table[City],FALSE)</f>
        <v>New Jimmymouth</v>
      </c>
      <c r="Z552" s="8" t="str">
        <f>_xlfn.XLOOKUP(total_table[[#This Row],[Store_ID]],Store_table[Store_ID],Store_table[Store_Type],FALSE)</f>
        <v>Flagship</v>
      </c>
    </row>
    <row r="553" spans="1:26" x14ac:dyDescent="0.35">
      <c r="A553" s="2" t="s">
        <v>2355</v>
      </c>
      <c r="B553" s="14">
        <v>45222</v>
      </c>
      <c r="C553" s="2" t="s">
        <v>605</v>
      </c>
      <c r="D553" s="2" t="s">
        <v>1612</v>
      </c>
      <c r="E553" s="2" t="s">
        <v>1739</v>
      </c>
      <c r="F553" s="11">
        <v>3</v>
      </c>
      <c r="G553" s="8">
        <v>137.77000000000001</v>
      </c>
      <c r="H553" s="8">
        <v>0.26</v>
      </c>
      <c r="I553" s="2" t="s">
        <v>1804</v>
      </c>
      <c r="J553" s="8">
        <v>413.05000000000007</v>
      </c>
      <c r="K553" s="8" t="str">
        <f>_xlfn.XLOOKUP(total_table[[#This Row],[Customer_ID]],Customer_table[Customer_ID],Customer_table[Name],FALSE)</f>
        <v>Dr. Suzanne Bullock</v>
      </c>
      <c r="L553" s="11">
        <f>_xlfn.XLOOKUP(total_table[[#This Row],[Customer_ID]],Customer_table[Customer_ID],Customer_table[Age],FALSE)</f>
        <v>60</v>
      </c>
      <c r="M553" s="8" t="str">
        <f>_xlfn.XLOOKUP(total_table[[#This Row],[Customer_ID]],Customer_table[Customer_ID],Customer_table[Gender],FALSE)</f>
        <v>Female</v>
      </c>
      <c r="N553" s="8" t="str">
        <f>_xlfn.XLOOKUP(total_table[[#This Row],[Customer_ID]],Customer_table[Customer_ID],Customer_table[City],FALSE)</f>
        <v>Lake Blaketon</v>
      </c>
      <c r="O553" s="8" t="str">
        <f>_xlfn.XLOOKUP(total_table[[#This Row],[Customer_ID]],Customer_table[Customer_ID],Customer_table[State],FALSE)</f>
        <v>Alabama</v>
      </c>
      <c r="P553" s="8" t="str">
        <f>_xlfn.XLOOKUP(total_table[[#This Row],[Customer_ID]],Customer_table[Customer_ID],Customer_table[Country],FALSE)</f>
        <v>USA</v>
      </c>
      <c r="Q553" s="8" t="str">
        <f>_xlfn.XLOOKUP(total_table[[#This Row],[Product_ID]],Product_table[Product_ID],Product_table[Product_Name],FALSE)</f>
        <v>USB External Hard Drive</v>
      </c>
      <c r="R553" s="8" t="str">
        <f>_xlfn.XLOOKUP(total_table[[#This Row],[Product_ID]],Product_table[Product_ID],Product_table[Category],FALSE)</f>
        <v>Electronics</v>
      </c>
      <c r="S553" s="8" t="str">
        <f>_xlfn.XLOOKUP(total_table[[#This Row],[Product_ID]],Product_table[Product_ID],Product_table[Sub_Category],FALSE)</f>
        <v>Computer</v>
      </c>
      <c r="T553" s="8" t="str">
        <f>_xlfn.XLOOKUP(total_table[[#This Row],[Product_ID]],Product_table[Product_ID],Product_table[Brand],FALSE)</f>
        <v>Robinson Inc</v>
      </c>
      <c r="U553" s="8">
        <f>_xlfn.XLOOKUP(total_table[[#This Row],[Product_ID]],Product_table[Product_ID],Product_table[Cost],FALSE)</f>
        <v>253.33</v>
      </c>
      <c r="V553" s="11">
        <f>_xlfn.XLOOKUP(total_table[[#This Row],[Product_ID]],Product_table[Product_ID],Product_table[Stock],FALSE)</f>
        <v>266</v>
      </c>
      <c r="W553" s="8" t="str">
        <f>_xlfn.XLOOKUP(total_table[[#This Row],[Store_ID]],Store_table[Store_ID],Store_table[Store_Name],FALSE)</f>
        <v>Black-Horn</v>
      </c>
      <c r="X553" s="8" t="str">
        <f>_xlfn.XLOOKUP(total_table[[#This Row],[Store_ID]],Store_table[Store_ID],Store_table[Region],FALSE)</f>
        <v>South</v>
      </c>
      <c r="Y553" s="8" t="str">
        <f>_xlfn.XLOOKUP(total_table[[#This Row],[Store_ID]],Store_table[Store_ID],Store_table[City],FALSE)</f>
        <v>North Nancyview</v>
      </c>
      <c r="Z553" s="8" t="str">
        <f>_xlfn.XLOOKUP(total_table[[#This Row],[Store_ID]],Store_table[Store_ID],Store_table[Store_Type],FALSE)</f>
        <v>Outlet</v>
      </c>
    </row>
    <row r="554" spans="1:26" x14ac:dyDescent="0.35">
      <c r="A554" s="2" t="s">
        <v>2356</v>
      </c>
      <c r="B554" s="14">
        <v>45940</v>
      </c>
      <c r="C554" s="2" t="s">
        <v>109</v>
      </c>
      <c r="D554" s="2" t="s">
        <v>1710</v>
      </c>
      <c r="E554" s="2" t="s">
        <v>1770</v>
      </c>
      <c r="F554" s="11">
        <v>3</v>
      </c>
      <c r="G554" s="8">
        <v>862.18</v>
      </c>
      <c r="H554" s="8">
        <v>0.22</v>
      </c>
      <c r="I554" s="2" t="s">
        <v>1804</v>
      </c>
      <c r="J554" s="8">
        <v>2586.3200000000002</v>
      </c>
      <c r="K554" s="8" t="str">
        <f>_xlfn.XLOOKUP(total_table[[#This Row],[Customer_ID]],Customer_table[Customer_ID],Customer_table[Name],FALSE)</f>
        <v>Leslie Johnson</v>
      </c>
      <c r="L554" s="11">
        <f>_xlfn.XLOOKUP(total_table[[#This Row],[Customer_ID]],Customer_table[Customer_ID],Customer_table[Age],FALSE)</f>
        <v>31</v>
      </c>
      <c r="M554" s="8" t="str">
        <f>_xlfn.XLOOKUP(total_table[[#This Row],[Customer_ID]],Customer_table[Customer_ID],Customer_table[Gender],FALSE)</f>
        <v>Male</v>
      </c>
      <c r="N554" s="8" t="str">
        <f>_xlfn.XLOOKUP(total_table[[#This Row],[Customer_ID]],Customer_table[Customer_ID],Customer_table[City],FALSE)</f>
        <v>Mollyshire</v>
      </c>
      <c r="O554" s="8" t="str">
        <f>_xlfn.XLOOKUP(total_table[[#This Row],[Customer_ID]],Customer_table[Customer_ID],Customer_table[State],FALSE)</f>
        <v>Utah</v>
      </c>
      <c r="P554" s="8" t="str">
        <f>_xlfn.XLOOKUP(total_table[[#This Row],[Customer_ID]],Customer_table[Customer_ID],Customer_table[Country],FALSE)</f>
        <v>USA</v>
      </c>
      <c r="Q554" s="8" t="str">
        <f>_xlfn.XLOOKUP(total_table[[#This Row],[Product_ID]],Product_table[Product_ID],Product_table[Product_Name],FALSE)</f>
        <v>Microwave Oven</v>
      </c>
      <c r="R554" s="8" t="str">
        <f>_xlfn.XLOOKUP(total_table[[#This Row],[Product_ID]],Product_table[Product_ID],Product_table[Category],FALSE)</f>
        <v>Home</v>
      </c>
      <c r="S554" s="8" t="str">
        <f>_xlfn.XLOOKUP(total_table[[#This Row],[Product_ID]],Product_table[Product_ID],Product_table[Sub_Category],FALSE)</f>
        <v>Appliances</v>
      </c>
      <c r="T554" s="8" t="str">
        <f>_xlfn.XLOOKUP(total_table[[#This Row],[Product_ID]],Product_table[Product_ID],Product_table[Brand],FALSE)</f>
        <v>Green, Powell and Palmer</v>
      </c>
      <c r="U554" s="8">
        <f>_xlfn.XLOOKUP(total_table[[#This Row],[Product_ID]],Product_table[Product_ID],Product_table[Cost],FALSE)</f>
        <v>447.43</v>
      </c>
      <c r="V554" s="11">
        <f>_xlfn.XLOOKUP(total_table[[#This Row],[Product_ID]],Product_table[Product_ID],Product_table[Stock],FALSE)</f>
        <v>191</v>
      </c>
      <c r="W554" s="8" t="str">
        <f>_xlfn.XLOOKUP(total_table[[#This Row],[Store_ID]],Store_table[Store_ID],Store_table[Store_Name],FALSE)</f>
        <v>Aguirre-Keller</v>
      </c>
      <c r="X554" s="8" t="str">
        <f>_xlfn.XLOOKUP(total_table[[#This Row],[Store_ID]],Store_table[Store_ID],Store_table[Region],FALSE)</f>
        <v>South</v>
      </c>
      <c r="Y554" s="8" t="str">
        <f>_xlfn.XLOOKUP(total_table[[#This Row],[Store_ID]],Store_table[Store_ID],Store_table[City],FALSE)</f>
        <v>Lake Michael</v>
      </c>
      <c r="Z554" s="8" t="str">
        <f>_xlfn.XLOOKUP(total_table[[#This Row],[Store_ID]],Store_table[Store_ID],Store_table[Store_Type],FALSE)</f>
        <v>Online</v>
      </c>
    </row>
    <row r="555" spans="1:26" x14ac:dyDescent="0.35">
      <c r="A555" s="2" t="s">
        <v>2357</v>
      </c>
      <c r="B555" s="14">
        <v>45822</v>
      </c>
      <c r="C555" s="2" t="s">
        <v>206</v>
      </c>
      <c r="D555" s="2" t="s">
        <v>1602</v>
      </c>
      <c r="E555" s="2" t="s">
        <v>1777</v>
      </c>
      <c r="F555" s="11">
        <v>2</v>
      </c>
      <c r="G555" s="8">
        <v>833.64</v>
      </c>
      <c r="H555" s="8">
        <v>0.24</v>
      </c>
      <c r="I555" s="2" t="s">
        <v>1804</v>
      </c>
      <c r="J555" s="8">
        <v>1667.04</v>
      </c>
      <c r="K555" s="8" t="str">
        <f>_xlfn.XLOOKUP(total_table[[#This Row],[Customer_ID]],Customer_table[Customer_ID],Customer_table[Name],FALSE)</f>
        <v>Jay Patel</v>
      </c>
      <c r="L555" s="11">
        <f>_xlfn.XLOOKUP(total_table[[#This Row],[Customer_ID]],Customer_table[Customer_ID],Customer_table[Age],FALSE)</f>
        <v>43</v>
      </c>
      <c r="M555" s="8" t="str">
        <f>_xlfn.XLOOKUP(total_table[[#This Row],[Customer_ID]],Customer_table[Customer_ID],Customer_table[Gender],FALSE)</f>
        <v>Female</v>
      </c>
      <c r="N555" s="8" t="str">
        <f>_xlfn.XLOOKUP(total_table[[#This Row],[Customer_ID]],Customer_table[Customer_ID],Customer_table[City],FALSE)</f>
        <v>Morrisbury</v>
      </c>
      <c r="O555" s="8" t="str">
        <f>_xlfn.XLOOKUP(total_table[[#This Row],[Customer_ID]],Customer_table[Customer_ID],Customer_table[State],FALSE)</f>
        <v>Rhode Island</v>
      </c>
      <c r="P555" s="8" t="str">
        <f>_xlfn.XLOOKUP(total_table[[#This Row],[Customer_ID]],Customer_table[Customer_ID],Customer_table[Country],FALSE)</f>
        <v>USA</v>
      </c>
      <c r="Q555" s="8" t="str">
        <f>_xlfn.XLOOKUP(total_table[[#This Row],[Product_ID]],Product_table[Product_ID],Product_table[Product_Name],FALSE)</f>
        <v>Sports Water Hydration Pack</v>
      </c>
      <c r="R555" s="8" t="str">
        <f>_xlfn.XLOOKUP(total_table[[#This Row],[Product_ID]],Product_table[Product_ID],Product_table[Category],FALSE)</f>
        <v>Sports</v>
      </c>
      <c r="S555" s="8" t="str">
        <f>_xlfn.XLOOKUP(total_table[[#This Row],[Product_ID]],Product_table[Product_ID],Product_table[Sub_Category],FALSE)</f>
        <v>Outdoor</v>
      </c>
      <c r="T555" s="8" t="str">
        <f>_xlfn.XLOOKUP(total_table[[#This Row],[Product_ID]],Product_table[Product_ID],Product_table[Brand],FALSE)</f>
        <v>Sims-Smith</v>
      </c>
      <c r="U555" s="8">
        <f>_xlfn.XLOOKUP(total_table[[#This Row],[Product_ID]],Product_table[Product_ID],Product_table[Cost],FALSE)</f>
        <v>135.61000000000001</v>
      </c>
      <c r="V555" s="11">
        <f>_xlfn.XLOOKUP(total_table[[#This Row],[Product_ID]],Product_table[Product_ID],Product_table[Stock],FALSE)</f>
        <v>394</v>
      </c>
      <c r="W555" s="8" t="str">
        <f>_xlfn.XLOOKUP(total_table[[#This Row],[Store_ID]],Store_table[Store_ID],Store_table[Store_Name],FALSE)</f>
        <v>Mcdonald Inc</v>
      </c>
      <c r="X555" s="8" t="str">
        <f>_xlfn.XLOOKUP(total_table[[#This Row],[Store_ID]],Store_table[Store_ID],Store_table[Region],FALSE)</f>
        <v>South</v>
      </c>
      <c r="Y555" s="8" t="str">
        <f>_xlfn.XLOOKUP(total_table[[#This Row],[Store_ID]],Store_table[Store_ID],Store_table[City],FALSE)</f>
        <v>Christopherland</v>
      </c>
      <c r="Z555" s="8" t="str">
        <f>_xlfn.XLOOKUP(total_table[[#This Row],[Store_ID]],Store_table[Store_ID],Store_table[Store_Type],FALSE)</f>
        <v>Outlet</v>
      </c>
    </row>
    <row r="556" spans="1:26" x14ac:dyDescent="0.35">
      <c r="A556" s="2" t="s">
        <v>2358</v>
      </c>
      <c r="B556" s="14">
        <v>45752</v>
      </c>
      <c r="C556" s="2" t="s">
        <v>848</v>
      </c>
      <c r="D556" s="2" t="s">
        <v>1564</v>
      </c>
      <c r="E556" s="2" t="s">
        <v>1779</v>
      </c>
      <c r="F556" s="11">
        <v>3</v>
      </c>
      <c r="G556" s="8">
        <v>543.22</v>
      </c>
      <c r="H556" s="8">
        <v>0.05</v>
      </c>
      <c r="I556" s="2" t="s">
        <v>1807</v>
      </c>
      <c r="J556" s="8">
        <v>1629.6100000000001</v>
      </c>
      <c r="K556" s="8" t="str">
        <f>_xlfn.XLOOKUP(total_table[[#This Row],[Customer_ID]],Customer_table[Customer_ID],Customer_table[Name],FALSE)</f>
        <v>Brian Garcia</v>
      </c>
      <c r="L556" s="11">
        <f>_xlfn.XLOOKUP(total_table[[#This Row],[Customer_ID]],Customer_table[Customer_ID],Customer_table[Age],FALSE)</f>
        <v>31</v>
      </c>
      <c r="M556" s="8" t="str">
        <f>_xlfn.XLOOKUP(total_table[[#This Row],[Customer_ID]],Customer_table[Customer_ID],Customer_table[Gender],FALSE)</f>
        <v>Female</v>
      </c>
      <c r="N556" s="8" t="str">
        <f>_xlfn.XLOOKUP(total_table[[#This Row],[Customer_ID]],Customer_table[Customer_ID],Customer_table[City],FALSE)</f>
        <v>Ramosmouth</v>
      </c>
      <c r="O556" s="8" t="str">
        <f>_xlfn.XLOOKUP(total_table[[#This Row],[Customer_ID]],Customer_table[Customer_ID],Customer_table[State],FALSE)</f>
        <v>Louisiana</v>
      </c>
      <c r="P556" s="8" t="str">
        <f>_xlfn.XLOOKUP(total_table[[#This Row],[Customer_ID]],Customer_table[Customer_ID],Customer_table[Country],FALSE)</f>
        <v>USA</v>
      </c>
      <c r="Q556" s="8" t="str">
        <f>_xlfn.XLOOKUP(total_table[[#This Row],[Product_ID]],Product_table[Product_ID],Product_table[Product_Name],FALSE)</f>
        <v>Knee Support Brace</v>
      </c>
      <c r="R556" s="8" t="str">
        <f>_xlfn.XLOOKUP(total_table[[#This Row],[Product_ID]],Product_table[Product_ID],Product_table[Category],FALSE)</f>
        <v>Sports</v>
      </c>
      <c r="S556" s="8" t="str">
        <f>_xlfn.XLOOKUP(total_table[[#This Row],[Product_ID]],Product_table[Product_ID],Product_table[Sub_Category],FALSE)</f>
        <v>Equipment</v>
      </c>
      <c r="T556" s="8" t="str">
        <f>_xlfn.XLOOKUP(total_table[[#This Row],[Product_ID]],Product_table[Product_ID],Product_table[Brand],FALSE)</f>
        <v>May-Reese</v>
      </c>
      <c r="U556" s="8">
        <f>_xlfn.XLOOKUP(total_table[[#This Row],[Product_ID]],Product_table[Product_ID],Product_table[Cost],FALSE)</f>
        <v>21.34</v>
      </c>
      <c r="V556" s="11">
        <f>_xlfn.XLOOKUP(total_table[[#This Row],[Product_ID]],Product_table[Product_ID],Product_table[Stock],FALSE)</f>
        <v>65</v>
      </c>
      <c r="W556" s="8" t="str">
        <f>_xlfn.XLOOKUP(total_table[[#This Row],[Store_ID]],Store_table[Store_ID],Store_table[Store_Name],FALSE)</f>
        <v>Shelton PLC</v>
      </c>
      <c r="X556" s="8" t="str">
        <f>_xlfn.XLOOKUP(total_table[[#This Row],[Store_ID]],Store_table[Store_ID],Store_table[Region],FALSE)</f>
        <v>North</v>
      </c>
      <c r="Y556" s="8" t="str">
        <f>_xlfn.XLOOKUP(total_table[[#This Row],[Store_ID]],Store_table[Store_ID],Store_table[City],FALSE)</f>
        <v>East Jenniferstad</v>
      </c>
      <c r="Z556" s="8" t="str">
        <f>_xlfn.XLOOKUP(total_table[[#This Row],[Store_ID]],Store_table[Store_ID],Store_table[Store_Type],FALSE)</f>
        <v>Flagship</v>
      </c>
    </row>
    <row r="557" spans="1:26" x14ac:dyDescent="0.35">
      <c r="A557" s="2" t="s">
        <v>2359</v>
      </c>
      <c r="B557" s="14">
        <v>45677</v>
      </c>
      <c r="C557" s="2" t="s">
        <v>871</v>
      </c>
      <c r="D557" s="2" t="s">
        <v>1702</v>
      </c>
      <c r="E557" s="2" t="s">
        <v>1739</v>
      </c>
      <c r="F557" s="11">
        <v>3</v>
      </c>
      <c r="G557" s="8">
        <v>691.02</v>
      </c>
      <c r="H557" s="8">
        <v>0.12</v>
      </c>
      <c r="I557" s="2" t="s">
        <v>1807</v>
      </c>
      <c r="J557" s="8">
        <v>2072.94</v>
      </c>
      <c r="K557" s="8" t="str">
        <f>_xlfn.XLOOKUP(total_table[[#This Row],[Customer_ID]],Customer_table[Customer_ID],Customer_table[Name],FALSE)</f>
        <v>Stephen Fowler</v>
      </c>
      <c r="L557" s="11">
        <f>_xlfn.XLOOKUP(total_table[[#This Row],[Customer_ID]],Customer_table[Customer_ID],Customer_table[Age],FALSE)</f>
        <v>42</v>
      </c>
      <c r="M557" s="8" t="str">
        <f>_xlfn.XLOOKUP(total_table[[#This Row],[Customer_ID]],Customer_table[Customer_ID],Customer_table[Gender],FALSE)</f>
        <v>Female</v>
      </c>
      <c r="N557" s="8" t="str">
        <f>_xlfn.XLOOKUP(total_table[[#This Row],[Customer_ID]],Customer_table[Customer_ID],Customer_table[City],FALSE)</f>
        <v>Port Mariastad</v>
      </c>
      <c r="O557" s="8" t="str">
        <f>_xlfn.XLOOKUP(total_table[[#This Row],[Customer_ID]],Customer_table[Customer_ID],Customer_table[State],FALSE)</f>
        <v>Rhode Island</v>
      </c>
      <c r="P557" s="8" t="str">
        <f>_xlfn.XLOOKUP(total_table[[#This Row],[Customer_ID]],Customer_table[Customer_ID],Customer_table[Country],FALSE)</f>
        <v>USA</v>
      </c>
      <c r="Q557" s="8" t="str">
        <f>_xlfn.XLOOKUP(total_table[[#This Row],[Product_ID]],Product_table[Product_ID],Product_table[Product_Name],FALSE)</f>
        <v>Sports Wrist Sweatbands</v>
      </c>
      <c r="R557" s="8" t="str">
        <f>_xlfn.XLOOKUP(total_table[[#This Row],[Product_ID]],Product_table[Product_ID],Product_table[Category],FALSE)</f>
        <v>Sports</v>
      </c>
      <c r="S557" s="8" t="str">
        <f>_xlfn.XLOOKUP(total_table[[#This Row],[Product_ID]],Product_table[Product_ID],Product_table[Sub_Category],FALSE)</f>
        <v>Accessories</v>
      </c>
      <c r="T557" s="8" t="str">
        <f>_xlfn.XLOOKUP(total_table[[#This Row],[Product_ID]],Product_table[Product_ID],Product_table[Brand],FALSE)</f>
        <v>Olsen-Daniels</v>
      </c>
      <c r="U557" s="8">
        <f>_xlfn.XLOOKUP(total_table[[#This Row],[Product_ID]],Product_table[Product_ID],Product_table[Cost],FALSE)</f>
        <v>131.24</v>
      </c>
      <c r="V557" s="11">
        <f>_xlfn.XLOOKUP(total_table[[#This Row],[Product_ID]],Product_table[Product_ID],Product_table[Stock],FALSE)</f>
        <v>232</v>
      </c>
      <c r="W557" s="8" t="str">
        <f>_xlfn.XLOOKUP(total_table[[#This Row],[Store_ID]],Store_table[Store_ID],Store_table[Store_Name],FALSE)</f>
        <v>Black-Horn</v>
      </c>
      <c r="X557" s="8" t="str">
        <f>_xlfn.XLOOKUP(total_table[[#This Row],[Store_ID]],Store_table[Store_ID],Store_table[Region],FALSE)</f>
        <v>South</v>
      </c>
      <c r="Y557" s="8" t="str">
        <f>_xlfn.XLOOKUP(total_table[[#This Row],[Store_ID]],Store_table[Store_ID],Store_table[City],FALSE)</f>
        <v>North Nancyview</v>
      </c>
      <c r="Z557" s="8" t="str">
        <f>_xlfn.XLOOKUP(total_table[[#This Row],[Store_ID]],Store_table[Store_ID],Store_table[Store_Type],FALSE)</f>
        <v>Outlet</v>
      </c>
    </row>
    <row r="558" spans="1:26" x14ac:dyDescent="0.35">
      <c r="A558" s="2" t="s">
        <v>2360</v>
      </c>
      <c r="B558" s="14">
        <v>45253</v>
      </c>
      <c r="C558" s="2" t="s">
        <v>305</v>
      </c>
      <c r="D558" s="2" t="s">
        <v>1698</v>
      </c>
      <c r="E558" s="2" t="s">
        <v>1785</v>
      </c>
      <c r="F558" s="11">
        <v>4</v>
      </c>
      <c r="G558" s="8">
        <v>338.73</v>
      </c>
      <c r="H558" s="8">
        <v>0.18</v>
      </c>
      <c r="I558" s="2" t="s">
        <v>1802</v>
      </c>
      <c r="J558" s="8">
        <v>1354.74</v>
      </c>
      <c r="K558" s="8" t="str">
        <f>_xlfn.XLOOKUP(total_table[[#This Row],[Customer_ID]],Customer_table[Customer_ID],Customer_table[Name],FALSE)</f>
        <v>Melissa Duffy Md</v>
      </c>
      <c r="L558" s="11">
        <f>_xlfn.XLOOKUP(total_table[[#This Row],[Customer_ID]],Customer_table[Customer_ID],Customer_table[Age],FALSE)</f>
        <v>58</v>
      </c>
      <c r="M558" s="8" t="str">
        <f>_xlfn.XLOOKUP(total_table[[#This Row],[Customer_ID]],Customer_table[Customer_ID],Customer_table[Gender],FALSE)</f>
        <v>Female</v>
      </c>
      <c r="N558" s="8" t="str">
        <f>_xlfn.XLOOKUP(total_table[[#This Row],[Customer_ID]],Customer_table[Customer_ID],Customer_table[City],FALSE)</f>
        <v>East Jenna</v>
      </c>
      <c r="O558" s="8" t="str">
        <f>_xlfn.XLOOKUP(total_table[[#This Row],[Customer_ID]],Customer_table[Customer_ID],Customer_table[State],FALSE)</f>
        <v>South Carolina</v>
      </c>
      <c r="P558" s="8" t="str">
        <f>_xlfn.XLOOKUP(total_table[[#This Row],[Customer_ID]],Customer_table[Customer_ID],Customer_table[Country],FALSE)</f>
        <v>USA</v>
      </c>
      <c r="Q558" s="8" t="str">
        <f>_xlfn.XLOOKUP(total_table[[#This Row],[Product_ID]],Product_table[Product_ID],Product_table[Product_Name],FALSE)</f>
        <v>Kitchen Cutting Board</v>
      </c>
      <c r="R558" s="8" t="str">
        <f>_xlfn.XLOOKUP(total_table[[#This Row],[Product_ID]],Product_table[Product_ID],Product_table[Category],FALSE)</f>
        <v>Home</v>
      </c>
      <c r="S558" s="8" t="str">
        <f>_xlfn.XLOOKUP(total_table[[#This Row],[Product_ID]],Product_table[Product_ID],Product_table[Sub_Category],FALSE)</f>
        <v>Kitchen</v>
      </c>
      <c r="T558" s="8" t="str">
        <f>_xlfn.XLOOKUP(total_table[[#This Row],[Product_ID]],Product_table[Product_ID],Product_table[Brand],FALSE)</f>
        <v>Taylor, Dodson and Johnston</v>
      </c>
      <c r="U558" s="8">
        <f>_xlfn.XLOOKUP(total_table[[#This Row],[Product_ID]],Product_table[Product_ID],Product_table[Cost],FALSE)</f>
        <v>176.07</v>
      </c>
      <c r="V558" s="11">
        <f>_xlfn.XLOOKUP(total_table[[#This Row],[Product_ID]],Product_table[Product_ID],Product_table[Stock],FALSE)</f>
        <v>82</v>
      </c>
      <c r="W558" s="8" t="str">
        <f>_xlfn.XLOOKUP(total_table[[#This Row],[Store_ID]],Store_table[Store_ID],Store_table[Store_Name],FALSE)</f>
        <v>Holloway Ltd</v>
      </c>
      <c r="X558" s="8" t="str">
        <f>_xlfn.XLOOKUP(total_table[[#This Row],[Store_ID]],Store_table[Store_ID],Store_table[Region],FALSE)</f>
        <v>North</v>
      </c>
      <c r="Y558" s="8" t="str">
        <f>_xlfn.XLOOKUP(total_table[[#This Row],[Store_ID]],Store_table[Store_ID],Store_table[City],FALSE)</f>
        <v>Bensonhaven</v>
      </c>
      <c r="Z558" s="8" t="str">
        <f>_xlfn.XLOOKUP(total_table[[#This Row],[Store_ID]],Store_table[Store_ID],Store_table[Store_Type],FALSE)</f>
        <v>Flagship</v>
      </c>
    </row>
    <row r="559" spans="1:26" x14ac:dyDescent="0.35">
      <c r="A559" s="2" t="s">
        <v>2361</v>
      </c>
      <c r="B559" s="14">
        <v>45389</v>
      </c>
      <c r="C559" s="2" t="s">
        <v>222</v>
      </c>
      <c r="D559" s="2" t="s">
        <v>1694</v>
      </c>
      <c r="E559" s="2" t="s">
        <v>1782</v>
      </c>
      <c r="F559" s="11">
        <v>3</v>
      </c>
      <c r="G559" s="8">
        <v>366.08</v>
      </c>
      <c r="H559" s="8">
        <v>0.05</v>
      </c>
      <c r="I559" s="2" t="s">
        <v>1802</v>
      </c>
      <c r="J559" s="8">
        <v>1098.19</v>
      </c>
      <c r="K559" s="8" t="str">
        <f>_xlfn.XLOOKUP(total_table[[#This Row],[Customer_ID]],Customer_table[Customer_ID],Customer_table[Name],FALSE)</f>
        <v>James Bean</v>
      </c>
      <c r="L559" s="11">
        <f>_xlfn.XLOOKUP(total_table[[#This Row],[Customer_ID]],Customer_table[Customer_ID],Customer_table[Age],FALSE)</f>
        <v>50</v>
      </c>
      <c r="M559" s="8" t="str">
        <f>_xlfn.XLOOKUP(total_table[[#This Row],[Customer_ID]],Customer_table[Customer_ID],Customer_table[Gender],FALSE)</f>
        <v>Male</v>
      </c>
      <c r="N559" s="8" t="str">
        <f>_xlfn.XLOOKUP(total_table[[#This Row],[Customer_ID]],Customer_table[Customer_ID],Customer_table[City],FALSE)</f>
        <v>Stevensonton</v>
      </c>
      <c r="O559" s="8" t="str">
        <f>_xlfn.XLOOKUP(total_table[[#This Row],[Customer_ID]],Customer_table[Customer_ID],Customer_table[State],FALSE)</f>
        <v>New Mexico</v>
      </c>
      <c r="P559" s="8" t="str">
        <f>_xlfn.XLOOKUP(total_table[[#This Row],[Customer_ID]],Customer_table[Customer_ID],Customer_table[Country],FALSE)</f>
        <v>USA</v>
      </c>
      <c r="Q559" s="8" t="str">
        <f>_xlfn.XLOOKUP(total_table[[#This Row],[Product_ID]],Product_table[Product_ID],Product_table[Product_Name],FALSE)</f>
        <v>Wooden Bookshelf</v>
      </c>
      <c r="R559" s="8" t="str">
        <f>_xlfn.XLOOKUP(total_table[[#This Row],[Product_ID]],Product_table[Product_ID],Product_table[Category],FALSE)</f>
        <v>Home</v>
      </c>
      <c r="S559" s="8" t="str">
        <f>_xlfn.XLOOKUP(total_table[[#This Row],[Product_ID]],Product_table[Product_ID],Product_table[Sub_Category],FALSE)</f>
        <v>Furniture</v>
      </c>
      <c r="T559" s="8" t="str">
        <f>_xlfn.XLOOKUP(total_table[[#This Row],[Product_ID]],Product_table[Product_ID],Product_table[Brand],FALSE)</f>
        <v>Collins-Stephenson</v>
      </c>
      <c r="U559" s="8">
        <f>_xlfn.XLOOKUP(total_table[[#This Row],[Product_ID]],Product_table[Product_ID],Product_table[Cost],FALSE)</f>
        <v>388.46</v>
      </c>
      <c r="V559" s="11">
        <f>_xlfn.XLOOKUP(total_table[[#This Row],[Product_ID]],Product_table[Product_ID],Product_table[Stock],FALSE)</f>
        <v>208</v>
      </c>
      <c r="W559" s="8" t="str">
        <f>_xlfn.XLOOKUP(total_table[[#This Row],[Store_ID]],Store_table[Store_ID],Store_table[Store_Name],FALSE)</f>
        <v>Frederick-Wright</v>
      </c>
      <c r="X559" s="8" t="str">
        <f>_xlfn.XLOOKUP(total_table[[#This Row],[Store_ID]],Store_table[Store_ID],Store_table[Region],FALSE)</f>
        <v>West</v>
      </c>
      <c r="Y559" s="8" t="str">
        <f>_xlfn.XLOOKUP(total_table[[#This Row],[Store_ID]],Store_table[Store_ID],Store_table[City],FALSE)</f>
        <v>New Jimmymouth</v>
      </c>
      <c r="Z559" s="8" t="str">
        <f>_xlfn.XLOOKUP(total_table[[#This Row],[Store_ID]],Store_table[Store_ID],Store_table[Store_Type],FALSE)</f>
        <v>Flagship</v>
      </c>
    </row>
    <row r="560" spans="1:26" x14ac:dyDescent="0.35">
      <c r="A560" s="2" t="s">
        <v>2362</v>
      </c>
      <c r="B560" s="14">
        <v>45840</v>
      </c>
      <c r="C560" s="2" t="s">
        <v>362</v>
      </c>
      <c r="D560" s="2" t="s">
        <v>1552</v>
      </c>
      <c r="E560" s="2" t="s">
        <v>1775</v>
      </c>
      <c r="F560" s="11">
        <v>4</v>
      </c>
      <c r="G560" s="8">
        <v>539.48</v>
      </c>
      <c r="H560" s="8">
        <v>0.28000000000000003</v>
      </c>
      <c r="I560" s="2" t="s">
        <v>1807</v>
      </c>
      <c r="J560" s="8">
        <v>2157.64</v>
      </c>
      <c r="K560" s="8" t="str">
        <f>_xlfn.XLOOKUP(total_table[[#This Row],[Customer_ID]],Customer_table[Customer_ID],Customer_table[Name],FALSE)</f>
        <v>Lance Baker</v>
      </c>
      <c r="L560" s="11">
        <f>_xlfn.XLOOKUP(total_table[[#This Row],[Customer_ID]],Customer_table[Customer_ID],Customer_table[Age],FALSE)</f>
        <v>50</v>
      </c>
      <c r="M560" s="8" t="str">
        <f>_xlfn.XLOOKUP(total_table[[#This Row],[Customer_ID]],Customer_table[Customer_ID],Customer_table[Gender],FALSE)</f>
        <v>Female</v>
      </c>
      <c r="N560" s="8" t="str">
        <f>_xlfn.XLOOKUP(total_table[[#This Row],[Customer_ID]],Customer_table[Customer_ID],Customer_table[City],FALSE)</f>
        <v>Port Victoria</v>
      </c>
      <c r="O560" s="8" t="str">
        <f>_xlfn.XLOOKUP(total_table[[#This Row],[Customer_ID]],Customer_table[Customer_ID],Customer_table[State],FALSE)</f>
        <v>Florida</v>
      </c>
      <c r="P560" s="8" t="str">
        <f>_xlfn.XLOOKUP(total_table[[#This Row],[Customer_ID]],Customer_table[Customer_ID],Customer_table[Country],FALSE)</f>
        <v>USA</v>
      </c>
      <c r="Q560" s="8" t="str">
        <f>_xlfn.XLOOKUP(total_table[[#This Row],[Product_ID]],Product_table[Product_ID],Product_table[Product_Name],FALSE)</f>
        <v>USB-C Fast Charger</v>
      </c>
      <c r="R560" s="8" t="str">
        <f>_xlfn.XLOOKUP(total_table[[#This Row],[Product_ID]],Product_table[Product_ID],Product_table[Category],FALSE)</f>
        <v>Electronics</v>
      </c>
      <c r="S560" s="8" t="str">
        <f>_xlfn.XLOOKUP(total_table[[#This Row],[Product_ID]],Product_table[Product_ID],Product_table[Sub_Category],FALSE)</f>
        <v>Accessories</v>
      </c>
      <c r="T560" s="8" t="str">
        <f>_xlfn.XLOOKUP(total_table[[#This Row],[Product_ID]],Product_table[Product_ID],Product_table[Brand],FALSE)</f>
        <v>Dawson-Perkins</v>
      </c>
      <c r="U560" s="8">
        <f>_xlfn.XLOOKUP(total_table[[#This Row],[Product_ID]],Product_table[Product_ID],Product_table[Cost],FALSE)</f>
        <v>242.23</v>
      </c>
      <c r="V560" s="11">
        <f>_xlfn.XLOOKUP(total_table[[#This Row],[Product_ID]],Product_table[Product_ID],Product_table[Stock],FALSE)</f>
        <v>453</v>
      </c>
      <c r="W560" s="8" t="str">
        <f>_xlfn.XLOOKUP(total_table[[#This Row],[Store_ID]],Store_table[Store_ID],Store_table[Store_Name],FALSE)</f>
        <v>Gardner, Humphrey and Contreras</v>
      </c>
      <c r="X560" s="8" t="str">
        <f>_xlfn.XLOOKUP(total_table[[#This Row],[Store_ID]],Store_table[Store_ID],Store_table[Region],FALSE)</f>
        <v>East</v>
      </c>
      <c r="Y560" s="8" t="str">
        <f>_xlfn.XLOOKUP(total_table[[#This Row],[Store_ID]],Store_table[Store_ID],Store_table[City],FALSE)</f>
        <v>Johnsonville</v>
      </c>
      <c r="Z560" s="8" t="str">
        <f>_xlfn.XLOOKUP(total_table[[#This Row],[Store_ID]],Store_table[Store_ID],Store_table[Store_Type],FALSE)</f>
        <v>Flagship</v>
      </c>
    </row>
    <row r="561" spans="1:26" x14ac:dyDescent="0.35">
      <c r="A561" s="2" t="s">
        <v>2363</v>
      </c>
      <c r="B561" s="14">
        <v>45256</v>
      </c>
      <c r="C561" s="2" t="s">
        <v>1196</v>
      </c>
      <c r="D561" s="2" t="s">
        <v>1708</v>
      </c>
      <c r="E561" s="2" t="s">
        <v>1782</v>
      </c>
      <c r="F561" s="11">
        <v>1</v>
      </c>
      <c r="G561" s="8">
        <v>499.59</v>
      </c>
      <c r="H561" s="8">
        <v>0.03</v>
      </c>
      <c r="I561" s="2" t="s">
        <v>1807</v>
      </c>
      <c r="J561" s="8">
        <v>499.56</v>
      </c>
      <c r="K561" s="8" t="str">
        <f>_xlfn.XLOOKUP(total_table[[#This Row],[Customer_ID]],Customer_table[Customer_ID],Customer_table[Name],FALSE)</f>
        <v>Cynthia Lopez</v>
      </c>
      <c r="L561" s="11">
        <f>_xlfn.XLOOKUP(total_table[[#This Row],[Customer_ID]],Customer_table[Customer_ID],Customer_table[Age],FALSE)</f>
        <v>50</v>
      </c>
      <c r="M561" s="8" t="str">
        <f>_xlfn.XLOOKUP(total_table[[#This Row],[Customer_ID]],Customer_table[Customer_ID],Customer_table[Gender],FALSE)</f>
        <v>Male</v>
      </c>
      <c r="N561" s="8" t="str">
        <f>_xlfn.XLOOKUP(total_table[[#This Row],[Customer_ID]],Customer_table[Customer_ID],Customer_table[City],FALSE)</f>
        <v>Joseland</v>
      </c>
      <c r="O561" s="8" t="str">
        <f>_xlfn.XLOOKUP(total_table[[#This Row],[Customer_ID]],Customer_table[Customer_ID],Customer_table[State],FALSE)</f>
        <v>Nebraska</v>
      </c>
      <c r="P561" s="8" t="str">
        <f>_xlfn.XLOOKUP(total_table[[#This Row],[Customer_ID]],Customer_table[Customer_ID],Customer_table[Country],FALSE)</f>
        <v>USA</v>
      </c>
      <c r="Q561" s="8" t="str">
        <f>_xlfn.XLOOKUP(total_table[[#This Row],[Product_ID]],Product_table[Product_ID],Product_table[Product_Name],FALSE)</f>
        <v>Women's High Heels</v>
      </c>
      <c r="R561" s="8" t="str">
        <f>_xlfn.XLOOKUP(total_table[[#This Row],[Product_ID]],Product_table[Product_ID],Product_table[Category],FALSE)</f>
        <v>Clothing</v>
      </c>
      <c r="S561" s="8" t="str">
        <f>_xlfn.XLOOKUP(total_table[[#This Row],[Product_ID]],Product_table[Product_ID],Product_table[Sub_Category],FALSE)</f>
        <v>Footwear</v>
      </c>
      <c r="T561" s="8" t="str">
        <f>_xlfn.XLOOKUP(total_table[[#This Row],[Product_ID]],Product_table[Product_ID],Product_table[Brand],FALSE)</f>
        <v>Smith-Charles</v>
      </c>
      <c r="U561" s="8">
        <f>_xlfn.XLOOKUP(total_table[[#This Row],[Product_ID]],Product_table[Product_ID],Product_table[Cost],FALSE)</f>
        <v>438.25</v>
      </c>
      <c r="V561" s="11">
        <f>_xlfn.XLOOKUP(total_table[[#This Row],[Product_ID]],Product_table[Product_ID],Product_table[Stock],FALSE)</f>
        <v>496</v>
      </c>
      <c r="W561" s="8" t="str">
        <f>_xlfn.XLOOKUP(total_table[[#This Row],[Store_ID]],Store_table[Store_ID],Store_table[Store_Name],FALSE)</f>
        <v>Frederick-Wright</v>
      </c>
      <c r="X561" s="8" t="str">
        <f>_xlfn.XLOOKUP(total_table[[#This Row],[Store_ID]],Store_table[Store_ID],Store_table[Region],FALSE)</f>
        <v>West</v>
      </c>
      <c r="Y561" s="8" t="str">
        <f>_xlfn.XLOOKUP(total_table[[#This Row],[Store_ID]],Store_table[Store_ID],Store_table[City],FALSE)</f>
        <v>New Jimmymouth</v>
      </c>
      <c r="Z561" s="8" t="str">
        <f>_xlfn.XLOOKUP(total_table[[#This Row],[Store_ID]],Store_table[Store_ID],Store_table[Store_Type],FALSE)</f>
        <v>Flagship</v>
      </c>
    </row>
    <row r="562" spans="1:26" x14ac:dyDescent="0.35">
      <c r="A562" s="2" t="s">
        <v>2364</v>
      </c>
      <c r="B562" s="14">
        <v>45326</v>
      </c>
      <c r="C562" s="2" t="s">
        <v>608</v>
      </c>
      <c r="D562" s="2" t="s">
        <v>1586</v>
      </c>
      <c r="E562" s="2" t="s">
        <v>1760</v>
      </c>
      <c r="F562" s="11">
        <v>3</v>
      </c>
      <c r="G562" s="8">
        <v>330.04</v>
      </c>
      <c r="H562" s="8">
        <v>0.2</v>
      </c>
      <c r="I562" s="2" t="s">
        <v>1802</v>
      </c>
      <c r="J562" s="8">
        <v>989.92000000000007</v>
      </c>
      <c r="K562" s="8" t="str">
        <f>_xlfn.XLOOKUP(total_table[[#This Row],[Customer_ID]],Customer_table[Customer_ID],Customer_table[Name],FALSE)</f>
        <v>Kimberly Brooks</v>
      </c>
      <c r="L562" s="11">
        <f>_xlfn.XLOOKUP(total_table[[#This Row],[Customer_ID]],Customer_table[Customer_ID],Customer_table[Age],FALSE)</f>
        <v>42</v>
      </c>
      <c r="M562" s="8" t="str">
        <f>_xlfn.XLOOKUP(total_table[[#This Row],[Customer_ID]],Customer_table[Customer_ID],Customer_table[Gender],FALSE)</f>
        <v>Male</v>
      </c>
      <c r="N562" s="8" t="str">
        <f>_xlfn.XLOOKUP(total_table[[#This Row],[Customer_ID]],Customer_table[Customer_ID],Customer_table[City],FALSE)</f>
        <v>Kingfort</v>
      </c>
      <c r="O562" s="8" t="str">
        <f>_xlfn.XLOOKUP(total_table[[#This Row],[Customer_ID]],Customer_table[Customer_ID],Customer_table[State],FALSE)</f>
        <v>New Mexico</v>
      </c>
      <c r="P562" s="8" t="str">
        <f>_xlfn.XLOOKUP(total_table[[#This Row],[Customer_ID]],Customer_table[Customer_ID],Customer_table[Country],FALSE)</f>
        <v>USA</v>
      </c>
      <c r="Q562" s="8" t="str">
        <f>_xlfn.XLOOKUP(total_table[[#This Row],[Product_ID]],Product_table[Product_ID],Product_table[Product_Name],FALSE)</f>
        <v>Stainless Steel Cutlery Set</v>
      </c>
      <c r="R562" s="8" t="str">
        <f>_xlfn.XLOOKUP(total_table[[#This Row],[Product_ID]],Product_table[Product_ID],Product_table[Category],FALSE)</f>
        <v>Home</v>
      </c>
      <c r="S562" s="8" t="str">
        <f>_xlfn.XLOOKUP(total_table[[#This Row],[Product_ID]],Product_table[Product_ID],Product_table[Sub_Category],FALSE)</f>
        <v>Kitchen</v>
      </c>
      <c r="T562" s="8" t="str">
        <f>_xlfn.XLOOKUP(total_table[[#This Row],[Product_ID]],Product_table[Product_ID],Product_table[Brand],FALSE)</f>
        <v>Stevens, Fernandez and Martin</v>
      </c>
      <c r="U562" s="8">
        <f>_xlfn.XLOOKUP(total_table[[#This Row],[Product_ID]],Product_table[Product_ID],Product_table[Cost],FALSE)</f>
        <v>19.52</v>
      </c>
      <c r="V562" s="11">
        <f>_xlfn.XLOOKUP(total_table[[#This Row],[Product_ID]],Product_table[Product_ID],Product_table[Stock],FALSE)</f>
        <v>57</v>
      </c>
      <c r="W562" s="8" t="str">
        <f>_xlfn.XLOOKUP(total_table[[#This Row],[Store_ID]],Store_table[Store_ID],Store_table[Store_Name],FALSE)</f>
        <v>Bean, Jones and Park</v>
      </c>
      <c r="X562" s="8" t="str">
        <f>_xlfn.XLOOKUP(total_table[[#This Row],[Store_ID]],Store_table[Store_ID],Store_table[Region],FALSE)</f>
        <v>West</v>
      </c>
      <c r="Y562" s="8" t="str">
        <f>_xlfn.XLOOKUP(total_table[[#This Row],[Store_ID]],Store_table[Store_ID],Store_table[City],FALSE)</f>
        <v>Thompsonborough</v>
      </c>
      <c r="Z562" s="8" t="str">
        <f>_xlfn.XLOOKUP(total_table[[#This Row],[Store_ID]],Store_table[Store_ID],Store_table[Store_Type],FALSE)</f>
        <v>Online</v>
      </c>
    </row>
    <row r="563" spans="1:26" x14ac:dyDescent="0.35">
      <c r="A563" s="2" t="s">
        <v>2365</v>
      </c>
      <c r="B563" s="14">
        <v>45459</v>
      </c>
      <c r="C563" s="2" t="s">
        <v>590</v>
      </c>
      <c r="D563" s="2" t="s">
        <v>1548</v>
      </c>
      <c r="E563" s="2" t="s">
        <v>1785</v>
      </c>
      <c r="F563" s="11">
        <v>2</v>
      </c>
      <c r="G563" s="8">
        <v>813.01</v>
      </c>
      <c r="H563" s="8">
        <v>0.06</v>
      </c>
      <c r="I563" s="2" t="s">
        <v>1804</v>
      </c>
      <c r="J563" s="8">
        <v>1625.96</v>
      </c>
      <c r="K563" s="8" t="str">
        <f>_xlfn.XLOOKUP(total_table[[#This Row],[Customer_ID]],Customer_table[Customer_ID],Customer_table[Name],FALSE)</f>
        <v>Melissa Hamilton</v>
      </c>
      <c r="L563" s="11">
        <f>_xlfn.XLOOKUP(total_table[[#This Row],[Customer_ID]],Customer_table[Customer_ID],Customer_table[Age],FALSE)</f>
        <v>23</v>
      </c>
      <c r="M563" s="8" t="str">
        <f>_xlfn.XLOOKUP(total_table[[#This Row],[Customer_ID]],Customer_table[Customer_ID],Customer_table[Gender],FALSE)</f>
        <v>Female</v>
      </c>
      <c r="N563" s="8" t="str">
        <f>_xlfn.XLOOKUP(total_table[[#This Row],[Customer_ID]],Customer_table[Customer_ID],Customer_table[City],FALSE)</f>
        <v>Hutchinsonville</v>
      </c>
      <c r="O563" s="8" t="str">
        <f>_xlfn.XLOOKUP(total_table[[#This Row],[Customer_ID]],Customer_table[Customer_ID],Customer_table[State],FALSE)</f>
        <v>Oklahoma</v>
      </c>
      <c r="P563" s="8" t="str">
        <f>_xlfn.XLOOKUP(total_table[[#This Row],[Customer_ID]],Customer_table[Customer_ID],Customer_table[Country],FALSE)</f>
        <v>USA</v>
      </c>
      <c r="Q563" s="8" t="str">
        <f>_xlfn.XLOOKUP(total_table[[#This Row],[Product_ID]],Product_table[Product_ID],Product_table[Product_Name],FALSE)</f>
        <v>HD Smart TV Stick</v>
      </c>
      <c r="R563" s="8" t="str">
        <f>_xlfn.XLOOKUP(total_table[[#This Row],[Product_ID]],Product_table[Product_ID],Product_table[Category],FALSE)</f>
        <v>Electronics</v>
      </c>
      <c r="S563" s="8" t="str">
        <f>_xlfn.XLOOKUP(total_table[[#This Row],[Product_ID]],Product_table[Product_ID],Product_table[Sub_Category],FALSE)</f>
        <v>Accessories</v>
      </c>
      <c r="T563" s="8" t="str">
        <f>_xlfn.XLOOKUP(total_table[[#This Row],[Product_ID]],Product_table[Product_ID],Product_table[Brand],FALSE)</f>
        <v>Gibson, Hobbs and Weaver</v>
      </c>
      <c r="U563" s="8">
        <f>_xlfn.XLOOKUP(total_table[[#This Row],[Product_ID]],Product_table[Product_ID],Product_table[Cost],FALSE)</f>
        <v>449.4</v>
      </c>
      <c r="V563" s="11">
        <f>_xlfn.XLOOKUP(total_table[[#This Row],[Product_ID]],Product_table[Product_ID],Product_table[Stock],FALSE)</f>
        <v>273.49484536082474</v>
      </c>
      <c r="W563" s="8" t="str">
        <f>_xlfn.XLOOKUP(total_table[[#This Row],[Store_ID]],Store_table[Store_ID],Store_table[Store_Name],FALSE)</f>
        <v>Holloway Ltd</v>
      </c>
      <c r="X563" s="8" t="str">
        <f>_xlfn.XLOOKUP(total_table[[#This Row],[Store_ID]],Store_table[Store_ID],Store_table[Region],FALSE)</f>
        <v>North</v>
      </c>
      <c r="Y563" s="8" t="str">
        <f>_xlfn.XLOOKUP(total_table[[#This Row],[Store_ID]],Store_table[Store_ID],Store_table[City],FALSE)</f>
        <v>Bensonhaven</v>
      </c>
      <c r="Z563" s="8" t="str">
        <f>_xlfn.XLOOKUP(total_table[[#This Row],[Store_ID]],Store_table[Store_ID],Store_table[Store_Type],FALSE)</f>
        <v>Flagship</v>
      </c>
    </row>
    <row r="564" spans="1:26" x14ac:dyDescent="0.35">
      <c r="A564" s="2" t="s">
        <v>2366</v>
      </c>
      <c r="B564" s="14">
        <v>45715</v>
      </c>
      <c r="C564" s="2" t="s">
        <v>105</v>
      </c>
      <c r="D564" s="2" t="s">
        <v>1524</v>
      </c>
      <c r="E564" s="2" t="s">
        <v>1739</v>
      </c>
      <c r="F564" s="11">
        <v>4</v>
      </c>
      <c r="G564" s="8">
        <v>204.8</v>
      </c>
      <c r="H564" s="8">
        <v>0.03</v>
      </c>
      <c r="I564" s="2" t="s">
        <v>1804</v>
      </c>
      <c r="J564" s="8">
        <v>819.17000000000007</v>
      </c>
      <c r="K564" s="8" t="str">
        <f>_xlfn.XLOOKUP(total_table[[#This Row],[Customer_ID]],Customer_table[Customer_ID],Customer_table[Name],FALSE)</f>
        <v>Amber Carlson</v>
      </c>
      <c r="L564" s="11">
        <f>_xlfn.XLOOKUP(total_table[[#This Row],[Customer_ID]],Customer_table[Customer_ID],Customer_table[Age],FALSE)</f>
        <v>18</v>
      </c>
      <c r="M564" s="8" t="str">
        <f>_xlfn.XLOOKUP(total_table[[#This Row],[Customer_ID]],Customer_table[Customer_ID],Customer_table[Gender],FALSE)</f>
        <v>Female</v>
      </c>
      <c r="N564" s="8" t="str">
        <f>_xlfn.XLOOKUP(total_table[[#This Row],[Customer_ID]],Customer_table[Customer_ID],Customer_table[City],FALSE)</f>
        <v>East Michellemouth</v>
      </c>
      <c r="O564" s="8" t="str">
        <f>_xlfn.XLOOKUP(total_table[[#This Row],[Customer_ID]],Customer_table[Customer_ID],Customer_table[State],FALSE)</f>
        <v>Missouri</v>
      </c>
      <c r="P564" s="8" t="str">
        <f>_xlfn.XLOOKUP(total_table[[#This Row],[Customer_ID]],Customer_table[Customer_ID],Customer_table[Country],FALSE)</f>
        <v>USA</v>
      </c>
      <c r="Q564" s="8" t="str">
        <f>_xlfn.XLOOKUP(total_table[[#This Row],[Product_ID]],Product_table[Product_ID],Product_table[Product_Name],FALSE)</f>
        <v>Men's Graphic T-Shirt</v>
      </c>
      <c r="R564" s="8" t="str">
        <f>_xlfn.XLOOKUP(total_table[[#This Row],[Product_ID]],Product_table[Product_ID],Product_table[Category],FALSE)</f>
        <v>Clothing</v>
      </c>
      <c r="S564" s="8" t="str">
        <f>_xlfn.XLOOKUP(total_table[[#This Row],[Product_ID]],Product_table[Product_ID],Product_table[Sub_Category],FALSE)</f>
        <v>Tops</v>
      </c>
      <c r="T564" s="8" t="str">
        <f>_xlfn.XLOOKUP(total_table[[#This Row],[Product_ID]],Product_table[Product_ID],Product_table[Brand],FALSE)</f>
        <v>Terry-Moore</v>
      </c>
      <c r="U564" s="8">
        <f>_xlfn.XLOOKUP(total_table[[#This Row],[Product_ID]],Product_table[Product_ID],Product_table[Cost],FALSE)</f>
        <v>342.56</v>
      </c>
      <c r="V564" s="11">
        <f>_xlfn.XLOOKUP(total_table[[#This Row],[Product_ID]],Product_table[Product_ID],Product_table[Stock],FALSE)</f>
        <v>181</v>
      </c>
      <c r="W564" s="8" t="str">
        <f>_xlfn.XLOOKUP(total_table[[#This Row],[Store_ID]],Store_table[Store_ID],Store_table[Store_Name],FALSE)</f>
        <v>Black-Horn</v>
      </c>
      <c r="X564" s="8" t="str">
        <f>_xlfn.XLOOKUP(total_table[[#This Row],[Store_ID]],Store_table[Store_ID],Store_table[Region],FALSE)</f>
        <v>South</v>
      </c>
      <c r="Y564" s="8" t="str">
        <f>_xlfn.XLOOKUP(total_table[[#This Row],[Store_ID]],Store_table[Store_ID],Store_table[City],FALSE)</f>
        <v>North Nancyview</v>
      </c>
      <c r="Z564" s="8" t="str">
        <f>_xlfn.XLOOKUP(total_table[[#This Row],[Store_ID]],Store_table[Store_ID],Store_table[Store_Type],FALSE)</f>
        <v>Outlet</v>
      </c>
    </row>
    <row r="565" spans="1:26" x14ac:dyDescent="0.35">
      <c r="A565" s="2" t="s">
        <v>2367</v>
      </c>
      <c r="B565" s="14">
        <v>45223</v>
      </c>
      <c r="C565" s="2" t="s">
        <v>50</v>
      </c>
      <c r="D565" s="2" t="s">
        <v>1529</v>
      </c>
      <c r="E565" s="2" t="s">
        <v>1744</v>
      </c>
      <c r="F565" s="11">
        <v>3</v>
      </c>
      <c r="G565" s="8">
        <v>728.32</v>
      </c>
      <c r="H565" s="8">
        <v>0.01</v>
      </c>
      <c r="I565" s="2" t="s">
        <v>1802</v>
      </c>
      <c r="J565" s="8">
        <v>2184.9499999999998</v>
      </c>
      <c r="K565" s="8" t="str">
        <f>_xlfn.XLOOKUP(total_table[[#This Row],[Customer_ID]],Customer_table[Customer_ID],Customer_table[Name],FALSE)</f>
        <v>Brian Lopez</v>
      </c>
      <c r="L565" s="11">
        <f>_xlfn.XLOOKUP(total_table[[#This Row],[Customer_ID]],Customer_table[Customer_ID],Customer_table[Age],FALSE)</f>
        <v>28</v>
      </c>
      <c r="M565" s="8" t="str">
        <f>_xlfn.XLOOKUP(total_table[[#This Row],[Customer_ID]],Customer_table[Customer_ID],Customer_table[Gender],FALSE)</f>
        <v>Female</v>
      </c>
      <c r="N565" s="8" t="str">
        <f>_xlfn.XLOOKUP(total_table[[#This Row],[Customer_ID]],Customer_table[Customer_ID],Customer_table[City],FALSE)</f>
        <v>East Krista</v>
      </c>
      <c r="O565" s="8" t="str">
        <f>_xlfn.XLOOKUP(total_table[[#This Row],[Customer_ID]],Customer_table[Customer_ID],Customer_table[State],FALSE)</f>
        <v>New York</v>
      </c>
      <c r="P565" s="8" t="str">
        <f>_xlfn.XLOOKUP(total_table[[#This Row],[Customer_ID]],Customer_table[Customer_ID],Customer_table[Country],FALSE)</f>
        <v>USA</v>
      </c>
      <c r="Q565" s="8" t="str">
        <f>_xlfn.XLOOKUP(total_table[[#This Row],[Product_ID]],Product_table[Product_ID],Product_table[Product_Name],FALSE)</f>
        <v>Men's Running Jacket</v>
      </c>
      <c r="R565" s="8" t="str">
        <f>_xlfn.XLOOKUP(total_table[[#This Row],[Product_ID]],Product_table[Product_ID],Product_table[Category],FALSE)</f>
        <v>Clothing</v>
      </c>
      <c r="S565" s="8" t="str">
        <f>_xlfn.XLOOKUP(total_table[[#This Row],[Product_ID]],Product_table[Product_ID],Product_table[Sub_Category],FALSE)</f>
        <v>Outerwear</v>
      </c>
      <c r="T565" s="8" t="str">
        <f>_xlfn.XLOOKUP(total_table[[#This Row],[Product_ID]],Product_table[Product_ID],Product_table[Brand],FALSE)</f>
        <v>Pineda Ltd</v>
      </c>
      <c r="U565" s="8">
        <f>_xlfn.XLOOKUP(total_table[[#This Row],[Product_ID]],Product_table[Product_ID],Product_table[Cost],FALSE)</f>
        <v>364.67</v>
      </c>
      <c r="V565" s="11">
        <f>_xlfn.XLOOKUP(total_table[[#This Row],[Product_ID]],Product_table[Product_ID],Product_table[Stock],FALSE)</f>
        <v>452</v>
      </c>
      <c r="W565" s="8" t="str">
        <f>_xlfn.XLOOKUP(total_table[[#This Row],[Store_ID]],Store_table[Store_ID],Store_table[Store_Name],FALSE)</f>
        <v>Johnson-Wright</v>
      </c>
      <c r="X565" s="8" t="str">
        <f>_xlfn.XLOOKUP(total_table[[#This Row],[Store_ID]],Store_table[Store_ID],Store_table[Region],FALSE)</f>
        <v>North</v>
      </c>
      <c r="Y565" s="8" t="str">
        <f>_xlfn.XLOOKUP(total_table[[#This Row],[Store_ID]],Store_table[Store_ID],Store_table[City],FALSE)</f>
        <v>Hoodberg</v>
      </c>
      <c r="Z565" s="8" t="str">
        <f>_xlfn.XLOOKUP(total_table[[#This Row],[Store_ID]],Store_table[Store_ID],Store_table[Store_Type],FALSE)</f>
        <v>Outlet</v>
      </c>
    </row>
    <row r="566" spans="1:26" x14ac:dyDescent="0.35">
      <c r="A566" s="2" t="s">
        <v>2368</v>
      </c>
      <c r="B566" s="14">
        <v>45507</v>
      </c>
      <c r="C566" s="2" t="s">
        <v>1376</v>
      </c>
      <c r="D566" s="2" t="s">
        <v>1644</v>
      </c>
      <c r="E566" s="2" t="s">
        <v>1757</v>
      </c>
      <c r="F566" s="11">
        <v>3</v>
      </c>
      <c r="G566" s="8">
        <v>836.4</v>
      </c>
      <c r="H566" s="8">
        <v>0</v>
      </c>
      <c r="I566" s="2" t="s">
        <v>1802</v>
      </c>
      <c r="J566" s="8">
        <v>2509.1999999999998</v>
      </c>
      <c r="K566" s="8" t="str">
        <f>_xlfn.XLOOKUP(total_table[[#This Row],[Customer_ID]],Customer_table[Customer_ID],Customer_table[Name],FALSE)</f>
        <v>Jeffery Wolf</v>
      </c>
      <c r="L566" s="11">
        <f>_xlfn.XLOOKUP(total_table[[#This Row],[Customer_ID]],Customer_table[Customer_ID],Customer_table[Age],FALSE)</f>
        <v>60</v>
      </c>
      <c r="M566" s="8" t="str">
        <f>_xlfn.XLOOKUP(total_table[[#This Row],[Customer_ID]],Customer_table[Customer_ID],Customer_table[Gender],FALSE)</f>
        <v>Female</v>
      </c>
      <c r="N566" s="8" t="str">
        <f>_xlfn.XLOOKUP(total_table[[#This Row],[Customer_ID]],Customer_table[Customer_ID],Customer_table[City],FALSE)</f>
        <v>New Laura</v>
      </c>
      <c r="O566" s="8" t="str">
        <f>_xlfn.XLOOKUP(total_table[[#This Row],[Customer_ID]],Customer_table[Customer_ID],Customer_table[State],FALSE)</f>
        <v>Mississippi</v>
      </c>
      <c r="P566" s="8" t="str">
        <f>_xlfn.XLOOKUP(total_table[[#This Row],[Customer_ID]],Customer_table[Customer_ID],Customer_table[Country],FALSE)</f>
        <v>USA</v>
      </c>
      <c r="Q566" s="8" t="str">
        <f>_xlfn.XLOOKUP(total_table[[#This Row],[Product_ID]],Product_table[Product_ID],Product_table[Product_Name],FALSE)</f>
        <v>Men's Hair Styling Gel</v>
      </c>
      <c r="R566" s="8" t="str">
        <f>_xlfn.XLOOKUP(total_table[[#This Row],[Product_ID]],Product_table[Product_ID],Product_table[Category],FALSE)</f>
        <v>Beauty</v>
      </c>
      <c r="S566" s="8" t="str">
        <f>_xlfn.XLOOKUP(total_table[[#This Row],[Product_ID]],Product_table[Product_ID],Product_table[Sub_Category],FALSE)</f>
        <v>Haircare</v>
      </c>
      <c r="T566" s="8" t="str">
        <f>_xlfn.XLOOKUP(total_table[[#This Row],[Product_ID]],Product_table[Product_ID],Product_table[Brand],FALSE)</f>
        <v>Cline-Mccarthy</v>
      </c>
      <c r="U566" s="8">
        <f>_xlfn.XLOOKUP(total_table[[#This Row],[Product_ID]],Product_table[Product_ID],Product_table[Cost],FALSE)</f>
        <v>17.309999999999999</v>
      </c>
      <c r="V566" s="11">
        <f>_xlfn.XLOOKUP(total_table[[#This Row],[Product_ID]],Product_table[Product_ID],Product_table[Stock],FALSE)</f>
        <v>399</v>
      </c>
      <c r="W566" s="8" t="str">
        <f>_xlfn.XLOOKUP(total_table[[#This Row],[Store_ID]],Store_table[Store_ID],Store_table[Store_Name],FALSE)</f>
        <v>Martinez-Mullins</v>
      </c>
      <c r="X566" s="8" t="str">
        <f>_xlfn.XLOOKUP(total_table[[#This Row],[Store_ID]],Store_table[Store_ID],Store_table[Region],FALSE)</f>
        <v>South</v>
      </c>
      <c r="Y566" s="8" t="str">
        <f>_xlfn.XLOOKUP(total_table[[#This Row],[Store_ID]],Store_table[Store_ID],Store_table[City],FALSE)</f>
        <v>Williamsfurt</v>
      </c>
      <c r="Z566" s="8" t="str">
        <f>_xlfn.XLOOKUP(total_table[[#This Row],[Store_ID]],Store_table[Store_ID],Store_table[Store_Type],FALSE)</f>
        <v>Online</v>
      </c>
    </row>
    <row r="567" spans="1:26" x14ac:dyDescent="0.35">
      <c r="A567" s="2" t="s">
        <v>2369</v>
      </c>
      <c r="B567" s="14">
        <v>45843</v>
      </c>
      <c r="C567" s="2" t="s">
        <v>492</v>
      </c>
      <c r="D567" s="2" t="s">
        <v>1706</v>
      </c>
      <c r="E567" s="2" t="s">
        <v>1772</v>
      </c>
      <c r="F567" s="11">
        <v>1</v>
      </c>
      <c r="G567" s="8">
        <v>780.16</v>
      </c>
      <c r="H567" s="8">
        <v>0.02</v>
      </c>
      <c r="I567" s="2" t="s">
        <v>1807</v>
      </c>
      <c r="J567" s="8">
        <v>780.14</v>
      </c>
      <c r="K567" s="8" t="str">
        <f>_xlfn.XLOOKUP(total_table[[#This Row],[Customer_ID]],Customer_table[Customer_ID],Customer_table[Name],FALSE)</f>
        <v>Denise Griffin</v>
      </c>
      <c r="L567" s="11">
        <f>_xlfn.XLOOKUP(total_table[[#This Row],[Customer_ID]],Customer_table[Customer_ID],Customer_table[Age],FALSE)</f>
        <v>33</v>
      </c>
      <c r="M567" s="8" t="str">
        <f>_xlfn.XLOOKUP(total_table[[#This Row],[Customer_ID]],Customer_table[Customer_ID],Customer_table[Gender],FALSE)</f>
        <v>Male</v>
      </c>
      <c r="N567" s="8" t="str">
        <f>_xlfn.XLOOKUP(total_table[[#This Row],[Customer_ID]],Customer_table[Customer_ID],Customer_table[City],FALSE)</f>
        <v>West Markhaven</v>
      </c>
      <c r="O567" s="8" t="str">
        <f>_xlfn.XLOOKUP(total_table[[#This Row],[Customer_ID]],Customer_table[Customer_ID],Customer_table[State],FALSE)</f>
        <v>Florida</v>
      </c>
      <c r="P567" s="8" t="str">
        <f>_xlfn.XLOOKUP(total_table[[#This Row],[Customer_ID]],Customer_table[Customer_ID],Customer_table[Country],FALSE)</f>
        <v>USA</v>
      </c>
      <c r="Q567" s="8" t="str">
        <f>_xlfn.XLOOKUP(total_table[[#This Row],[Product_ID]],Product_table[Product_ID],Product_table[Product_Name],FALSE)</f>
        <v>Gaming Mouse Pad XL</v>
      </c>
      <c r="R567" s="8" t="str">
        <f>_xlfn.XLOOKUP(total_table[[#This Row],[Product_ID]],Product_table[Product_ID],Product_table[Category],FALSE)</f>
        <v>Electronics</v>
      </c>
      <c r="S567" s="8" t="str">
        <f>_xlfn.XLOOKUP(total_table[[#This Row],[Product_ID]],Product_table[Product_ID],Product_table[Sub_Category],FALSE)</f>
        <v>Accessories</v>
      </c>
      <c r="T567" s="8" t="str">
        <f>_xlfn.XLOOKUP(total_table[[#This Row],[Product_ID]],Product_table[Product_ID],Product_table[Brand],FALSE)</f>
        <v>Sharp, Taylor and Rodriguez</v>
      </c>
      <c r="U567" s="8">
        <f>_xlfn.XLOOKUP(total_table[[#This Row],[Product_ID]],Product_table[Product_ID],Product_table[Cost],FALSE)</f>
        <v>340.14</v>
      </c>
      <c r="V567" s="11">
        <f>_xlfn.XLOOKUP(total_table[[#This Row],[Product_ID]],Product_table[Product_ID],Product_table[Stock],FALSE)</f>
        <v>361</v>
      </c>
      <c r="W567" s="8" t="str">
        <f>_xlfn.XLOOKUP(total_table[[#This Row],[Store_ID]],Store_table[Store_ID],Store_table[Store_Name],FALSE)</f>
        <v>Thomas, Bridges and Harris</v>
      </c>
      <c r="X567" s="8" t="str">
        <f>_xlfn.XLOOKUP(total_table[[#This Row],[Store_ID]],Store_table[Store_ID],Store_table[Region],FALSE)</f>
        <v>North</v>
      </c>
      <c r="Y567" s="8" t="str">
        <f>_xlfn.XLOOKUP(total_table[[#This Row],[Store_ID]],Store_table[Store_ID],Store_table[City],FALSE)</f>
        <v>Sabrinatown</v>
      </c>
      <c r="Z567" s="8" t="str">
        <f>_xlfn.XLOOKUP(total_table[[#This Row],[Store_ID]],Store_table[Store_ID],Store_table[Store_Type],FALSE)</f>
        <v>Online</v>
      </c>
    </row>
    <row r="568" spans="1:26" x14ac:dyDescent="0.35">
      <c r="A568" s="2" t="s">
        <v>2370</v>
      </c>
      <c r="B568" s="14">
        <v>45804</v>
      </c>
      <c r="C568" s="2" t="s">
        <v>1428</v>
      </c>
      <c r="D568" s="2" t="s">
        <v>1618</v>
      </c>
      <c r="E568" s="2" t="s">
        <v>1775</v>
      </c>
      <c r="F568" s="11">
        <v>4</v>
      </c>
      <c r="G568" s="8">
        <v>354.12</v>
      </c>
      <c r="H568" s="8">
        <v>0.06</v>
      </c>
      <c r="I568" s="2" t="s">
        <v>1804</v>
      </c>
      <c r="J568" s="8">
        <v>1416.42</v>
      </c>
      <c r="K568" s="8" t="str">
        <f>_xlfn.XLOOKUP(total_table[[#This Row],[Customer_ID]],Customer_table[Customer_ID],Customer_table[Name],FALSE)</f>
        <v>Manuel Fisher</v>
      </c>
      <c r="L568" s="11">
        <f>_xlfn.XLOOKUP(total_table[[#This Row],[Customer_ID]],Customer_table[Customer_ID],Customer_table[Age],FALSE)</f>
        <v>21</v>
      </c>
      <c r="M568" s="8" t="str">
        <f>_xlfn.XLOOKUP(total_table[[#This Row],[Customer_ID]],Customer_table[Customer_ID],Customer_table[Gender],FALSE)</f>
        <v>Female</v>
      </c>
      <c r="N568" s="8" t="str">
        <f>_xlfn.XLOOKUP(total_table[[#This Row],[Customer_ID]],Customer_table[Customer_ID],Customer_table[City],FALSE)</f>
        <v>Kanebury</v>
      </c>
      <c r="O568" s="8" t="str">
        <f>_xlfn.XLOOKUP(total_table[[#This Row],[Customer_ID]],Customer_table[Customer_ID],Customer_table[State],FALSE)</f>
        <v>New Hampshire</v>
      </c>
      <c r="P568" s="8" t="str">
        <f>_xlfn.XLOOKUP(total_table[[#This Row],[Customer_ID]],Customer_table[Customer_ID],Customer_table[Country],FALSE)</f>
        <v>USA</v>
      </c>
      <c r="Q568" s="8" t="str">
        <f>_xlfn.XLOOKUP(total_table[[#This Row],[Product_ID]],Product_table[Product_ID],Product_table[Product_Name],FALSE)</f>
        <v>Men's Winter Jacket</v>
      </c>
      <c r="R568" s="8" t="str">
        <f>_xlfn.XLOOKUP(total_table[[#This Row],[Product_ID]],Product_table[Product_ID],Product_table[Category],FALSE)</f>
        <v>Clothing</v>
      </c>
      <c r="S568" s="8" t="str">
        <f>_xlfn.XLOOKUP(total_table[[#This Row],[Product_ID]],Product_table[Product_ID],Product_table[Sub_Category],FALSE)</f>
        <v>Outerwear</v>
      </c>
      <c r="T568" s="8" t="str">
        <f>_xlfn.XLOOKUP(total_table[[#This Row],[Product_ID]],Product_table[Product_ID],Product_table[Brand],FALSE)</f>
        <v>Kelly, Smith and Perez</v>
      </c>
      <c r="U568" s="8">
        <f>_xlfn.XLOOKUP(total_table[[#This Row],[Product_ID]],Product_table[Product_ID],Product_table[Cost],FALSE)</f>
        <v>167.34</v>
      </c>
      <c r="V568" s="11">
        <f>_xlfn.XLOOKUP(total_table[[#This Row],[Product_ID]],Product_table[Product_ID],Product_table[Stock],FALSE)</f>
        <v>296</v>
      </c>
      <c r="W568" s="8" t="str">
        <f>_xlfn.XLOOKUP(total_table[[#This Row],[Store_ID]],Store_table[Store_ID],Store_table[Store_Name],FALSE)</f>
        <v>Gardner, Humphrey and Contreras</v>
      </c>
      <c r="X568" s="8" t="str">
        <f>_xlfn.XLOOKUP(total_table[[#This Row],[Store_ID]],Store_table[Store_ID],Store_table[Region],FALSE)</f>
        <v>East</v>
      </c>
      <c r="Y568" s="8" t="str">
        <f>_xlfn.XLOOKUP(total_table[[#This Row],[Store_ID]],Store_table[Store_ID],Store_table[City],FALSE)</f>
        <v>Johnsonville</v>
      </c>
      <c r="Z568" s="8" t="str">
        <f>_xlfn.XLOOKUP(total_table[[#This Row],[Store_ID]],Store_table[Store_ID],Store_table[Store_Type],FALSE)</f>
        <v>Flagship</v>
      </c>
    </row>
    <row r="569" spans="1:26" x14ac:dyDescent="0.35">
      <c r="A569" s="2" t="s">
        <v>2371</v>
      </c>
      <c r="B569" s="14">
        <v>45602</v>
      </c>
      <c r="C569" s="2" t="s">
        <v>1376</v>
      </c>
      <c r="D569" s="2" t="s">
        <v>1652</v>
      </c>
      <c r="E569" s="2" t="s">
        <v>1739</v>
      </c>
      <c r="F569" s="11">
        <v>4</v>
      </c>
      <c r="G569" s="8">
        <v>282.48</v>
      </c>
      <c r="H569" s="8">
        <v>0.11</v>
      </c>
      <c r="I569" s="2" t="s">
        <v>1804</v>
      </c>
      <c r="J569" s="8">
        <v>1129.8100000000002</v>
      </c>
      <c r="K569" s="8" t="str">
        <f>_xlfn.XLOOKUP(total_table[[#This Row],[Customer_ID]],Customer_table[Customer_ID],Customer_table[Name],FALSE)</f>
        <v>Jeffery Wolf</v>
      </c>
      <c r="L569" s="11">
        <f>_xlfn.XLOOKUP(total_table[[#This Row],[Customer_ID]],Customer_table[Customer_ID],Customer_table[Age],FALSE)</f>
        <v>60</v>
      </c>
      <c r="M569" s="8" t="str">
        <f>_xlfn.XLOOKUP(total_table[[#This Row],[Customer_ID]],Customer_table[Customer_ID],Customer_table[Gender],FALSE)</f>
        <v>Female</v>
      </c>
      <c r="N569" s="8" t="str">
        <f>_xlfn.XLOOKUP(total_table[[#This Row],[Customer_ID]],Customer_table[Customer_ID],Customer_table[City],FALSE)</f>
        <v>New Laura</v>
      </c>
      <c r="O569" s="8" t="str">
        <f>_xlfn.XLOOKUP(total_table[[#This Row],[Customer_ID]],Customer_table[Customer_ID],Customer_table[State],FALSE)</f>
        <v>Mississippi</v>
      </c>
      <c r="P569" s="8" t="str">
        <f>_xlfn.XLOOKUP(total_table[[#This Row],[Customer_ID]],Customer_table[Customer_ID],Customer_table[Country],FALSE)</f>
        <v>USA</v>
      </c>
      <c r="Q569" s="8" t="str">
        <f>_xlfn.XLOOKUP(total_table[[#This Row],[Product_ID]],Product_table[Product_ID],Product_table[Product_Name],FALSE)</f>
        <v>Organic Sunscreen Lotion</v>
      </c>
      <c r="R569" s="8" t="str">
        <f>_xlfn.XLOOKUP(total_table[[#This Row],[Product_ID]],Product_table[Product_ID],Product_table[Category],FALSE)</f>
        <v>Beauty</v>
      </c>
      <c r="S569" s="8" t="str">
        <f>_xlfn.XLOOKUP(total_table[[#This Row],[Product_ID]],Product_table[Product_ID],Product_table[Sub_Category],FALSE)</f>
        <v>Skincare</v>
      </c>
      <c r="T569" s="8" t="str">
        <f>_xlfn.XLOOKUP(total_table[[#This Row],[Product_ID]],Product_table[Product_ID],Product_table[Brand],FALSE)</f>
        <v>Anderson-Riley</v>
      </c>
      <c r="U569" s="8">
        <f>_xlfn.XLOOKUP(total_table[[#This Row],[Product_ID]],Product_table[Product_ID],Product_table[Cost],FALSE)</f>
        <v>266.86</v>
      </c>
      <c r="V569" s="11">
        <f>_xlfn.XLOOKUP(total_table[[#This Row],[Product_ID]],Product_table[Product_ID],Product_table[Stock],FALSE)</f>
        <v>458</v>
      </c>
      <c r="W569" s="8" t="str">
        <f>_xlfn.XLOOKUP(total_table[[#This Row],[Store_ID]],Store_table[Store_ID],Store_table[Store_Name],FALSE)</f>
        <v>Black-Horn</v>
      </c>
      <c r="X569" s="8" t="str">
        <f>_xlfn.XLOOKUP(total_table[[#This Row],[Store_ID]],Store_table[Store_ID],Store_table[Region],FALSE)</f>
        <v>South</v>
      </c>
      <c r="Y569" s="8" t="str">
        <f>_xlfn.XLOOKUP(total_table[[#This Row],[Store_ID]],Store_table[Store_ID],Store_table[City],FALSE)</f>
        <v>North Nancyview</v>
      </c>
      <c r="Z569" s="8" t="str">
        <f>_xlfn.XLOOKUP(total_table[[#This Row],[Store_ID]],Store_table[Store_ID],Store_table[Store_Type],FALSE)</f>
        <v>Outlet</v>
      </c>
    </row>
    <row r="570" spans="1:26" x14ac:dyDescent="0.35">
      <c r="A570" s="2" t="s">
        <v>2372</v>
      </c>
      <c r="B570" s="14">
        <v>45446</v>
      </c>
      <c r="C570" s="2" t="s">
        <v>1016</v>
      </c>
      <c r="D570" s="2" t="s">
        <v>1566</v>
      </c>
      <c r="E570" s="2" t="s">
        <v>1754</v>
      </c>
      <c r="F570" s="11">
        <v>2</v>
      </c>
      <c r="G570" s="8">
        <v>740.68</v>
      </c>
      <c r="H570" s="8">
        <v>0.02</v>
      </c>
      <c r="I570" s="2" t="s">
        <v>1804</v>
      </c>
      <c r="J570" s="8">
        <v>1481.34</v>
      </c>
      <c r="K570" s="8" t="str">
        <f>_xlfn.XLOOKUP(total_table[[#This Row],[Customer_ID]],Customer_table[Customer_ID],Customer_table[Name],FALSE)</f>
        <v>Mario Harvey Jr.</v>
      </c>
      <c r="L570" s="11">
        <f>_xlfn.XLOOKUP(total_table[[#This Row],[Customer_ID]],Customer_table[Customer_ID],Customer_table[Age],FALSE)</f>
        <v>46</v>
      </c>
      <c r="M570" s="8" t="str">
        <f>_xlfn.XLOOKUP(total_table[[#This Row],[Customer_ID]],Customer_table[Customer_ID],Customer_table[Gender],FALSE)</f>
        <v>Male</v>
      </c>
      <c r="N570" s="8" t="str">
        <f>_xlfn.XLOOKUP(total_table[[#This Row],[Customer_ID]],Customer_table[Customer_ID],Customer_table[City],FALSE)</f>
        <v>Jessicaport</v>
      </c>
      <c r="O570" s="8" t="str">
        <f>_xlfn.XLOOKUP(total_table[[#This Row],[Customer_ID]],Customer_table[Customer_ID],Customer_table[State],FALSE)</f>
        <v>Minnesota</v>
      </c>
      <c r="P570" s="8" t="str">
        <f>_xlfn.XLOOKUP(total_table[[#This Row],[Customer_ID]],Customer_table[Customer_ID],Customer_table[Country],FALSE)</f>
        <v>USA</v>
      </c>
      <c r="Q570" s="8" t="str">
        <f>_xlfn.XLOOKUP(total_table[[#This Row],[Product_ID]],Product_table[Product_ID],Product_table[Product_Name],FALSE)</f>
        <v>Outdoor Sports Water Bottle</v>
      </c>
      <c r="R570" s="8" t="str">
        <f>_xlfn.XLOOKUP(total_table[[#This Row],[Product_ID]],Product_table[Product_ID],Product_table[Category],FALSE)</f>
        <v>Sports</v>
      </c>
      <c r="S570" s="8" t="str">
        <f>_xlfn.XLOOKUP(total_table[[#This Row],[Product_ID]],Product_table[Product_ID],Product_table[Sub_Category],FALSE)</f>
        <v>Accessories</v>
      </c>
      <c r="T570" s="8" t="str">
        <f>_xlfn.XLOOKUP(total_table[[#This Row],[Product_ID]],Product_table[Product_ID],Product_table[Brand],FALSE)</f>
        <v>Soto-Ellis</v>
      </c>
      <c r="U570" s="8">
        <f>_xlfn.XLOOKUP(total_table[[#This Row],[Product_ID]],Product_table[Product_ID],Product_table[Cost],FALSE)</f>
        <v>131.51</v>
      </c>
      <c r="V570" s="11">
        <f>_xlfn.XLOOKUP(total_table[[#This Row],[Product_ID]],Product_table[Product_ID],Product_table[Stock],FALSE)</f>
        <v>273.49484536082474</v>
      </c>
      <c r="W570" s="8" t="str">
        <f>_xlfn.XLOOKUP(total_table[[#This Row],[Store_ID]],Store_table[Store_ID],Store_table[Store_Name],FALSE)</f>
        <v>Benson-Elliott</v>
      </c>
      <c r="X570" s="8" t="str">
        <f>_xlfn.XLOOKUP(total_table[[#This Row],[Store_ID]],Store_table[Store_ID],Store_table[Region],FALSE)</f>
        <v>East</v>
      </c>
      <c r="Y570" s="8" t="str">
        <f>_xlfn.XLOOKUP(total_table[[#This Row],[Store_ID]],Store_table[Store_ID],Store_table[City],FALSE)</f>
        <v>Port Josephberg</v>
      </c>
      <c r="Z570" s="8" t="str">
        <f>_xlfn.XLOOKUP(total_table[[#This Row],[Store_ID]],Store_table[Store_ID],Store_table[Store_Type],FALSE)</f>
        <v>Online</v>
      </c>
    </row>
    <row r="571" spans="1:26" x14ac:dyDescent="0.35">
      <c r="A571" s="2" t="s">
        <v>2373</v>
      </c>
      <c r="B571" s="14">
        <v>45384</v>
      </c>
      <c r="C571" s="2" t="s">
        <v>362</v>
      </c>
      <c r="D571" s="2" t="s">
        <v>1638</v>
      </c>
      <c r="E571" s="2" t="s">
        <v>1764</v>
      </c>
      <c r="F571" s="11">
        <v>3</v>
      </c>
      <c r="G571" s="8">
        <v>600.58000000000004</v>
      </c>
      <c r="H571" s="8">
        <v>0.28999999999999998</v>
      </c>
      <c r="I571" s="2" t="s">
        <v>1807</v>
      </c>
      <c r="J571" s="8">
        <v>1801.4500000000003</v>
      </c>
      <c r="K571" s="8" t="str">
        <f>_xlfn.XLOOKUP(total_table[[#This Row],[Customer_ID]],Customer_table[Customer_ID],Customer_table[Name],FALSE)</f>
        <v>Lance Baker</v>
      </c>
      <c r="L571" s="11">
        <f>_xlfn.XLOOKUP(total_table[[#This Row],[Customer_ID]],Customer_table[Customer_ID],Customer_table[Age],FALSE)</f>
        <v>50</v>
      </c>
      <c r="M571" s="8" t="str">
        <f>_xlfn.XLOOKUP(total_table[[#This Row],[Customer_ID]],Customer_table[Customer_ID],Customer_table[Gender],FALSE)</f>
        <v>Female</v>
      </c>
      <c r="N571" s="8" t="str">
        <f>_xlfn.XLOOKUP(total_table[[#This Row],[Customer_ID]],Customer_table[Customer_ID],Customer_table[City],FALSE)</f>
        <v>Port Victoria</v>
      </c>
      <c r="O571" s="8" t="str">
        <f>_xlfn.XLOOKUP(total_table[[#This Row],[Customer_ID]],Customer_table[Customer_ID],Customer_table[State],FALSE)</f>
        <v>Florida</v>
      </c>
      <c r="P571" s="8" t="str">
        <f>_xlfn.XLOOKUP(total_table[[#This Row],[Customer_ID]],Customer_table[Customer_ID],Customer_table[Country],FALSE)</f>
        <v>USA</v>
      </c>
      <c r="Q571" s="8" t="str">
        <f>_xlfn.XLOOKUP(total_table[[#This Row],[Product_ID]],Product_table[Product_ID],Product_table[Product_Name],FALSE)</f>
        <v>Premium Blanket Throw</v>
      </c>
      <c r="R571" s="8" t="str">
        <f>_xlfn.XLOOKUP(total_table[[#This Row],[Product_ID]],Product_table[Product_ID],Product_table[Category],FALSE)</f>
        <v>Home</v>
      </c>
      <c r="S571" s="8" t="str">
        <f>_xlfn.XLOOKUP(total_table[[#This Row],[Product_ID]],Product_table[Product_ID],Product_table[Sub_Category],FALSE)</f>
        <v>Decor</v>
      </c>
      <c r="T571" s="8" t="str">
        <f>_xlfn.XLOOKUP(total_table[[#This Row],[Product_ID]],Product_table[Product_ID],Product_table[Brand],FALSE)</f>
        <v>Hernandez, Kennedy and Porter</v>
      </c>
      <c r="U571" s="8">
        <f>_xlfn.XLOOKUP(total_table[[#This Row],[Product_ID]],Product_table[Product_ID],Product_table[Cost],FALSE)</f>
        <v>461.47</v>
      </c>
      <c r="V571" s="11">
        <f>_xlfn.XLOOKUP(total_table[[#This Row],[Product_ID]],Product_table[Product_ID],Product_table[Stock],FALSE)</f>
        <v>190</v>
      </c>
      <c r="W571" s="8" t="str">
        <f>_xlfn.XLOOKUP(total_table[[#This Row],[Store_ID]],Store_table[Store_ID],Store_table[Store_Name],FALSE)</f>
        <v>Moore, Padilla and Butler</v>
      </c>
      <c r="X571" s="8" t="str">
        <f>_xlfn.XLOOKUP(total_table[[#This Row],[Store_ID]],Store_table[Store_ID],Store_table[Region],FALSE)</f>
        <v>South</v>
      </c>
      <c r="Y571" s="8" t="str">
        <f>_xlfn.XLOOKUP(total_table[[#This Row],[Store_ID]],Store_table[Store_ID],Store_table[City],FALSE)</f>
        <v>East Johnstad</v>
      </c>
      <c r="Z571" s="8" t="str">
        <f>_xlfn.XLOOKUP(total_table[[#This Row],[Store_ID]],Store_table[Store_ID],Store_table[Store_Type],FALSE)</f>
        <v>Flagship</v>
      </c>
    </row>
    <row r="572" spans="1:26" x14ac:dyDescent="0.35">
      <c r="A572" s="2" t="s">
        <v>2374</v>
      </c>
      <c r="B572" s="14">
        <v>45348</v>
      </c>
      <c r="C572" s="2" t="s">
        <v>1401</v>
      </c>
      <c r="D572" s="2" t="s">
        <v>1656</v>
      </c>
      <c r="E572" s="2" t="s">
        <v>1744</v>
      </c>
      <c r="F572" s="11">
        <v>3</v>
      </c>
      <c r="G572" s="8">
        <v>345.58</v>
      </c>
      <c r="H572" s="8">
        <v>0.22</v>
      </c>
      <c r="I572" s="2" t="s">
        <v>1802</v>
      </c>
      <c r="J572" s="8">
        <v>1036.52</v>
      </c>
      <c r="K572" s="8" t="str">
        <f>_xlfn.XLOOKUP(total_table[[#This Row],[Customer_ID]],Customer_table[Customer_ID],Customer_table[Name],FALSE)</f>
        <v>Paul Cox</v>
      </c>
      <c r="L572" s="11">
        <f>_xlfn.XLOOKUP(total_table[[#This Row],[Customer_ID]],Customer_table[Customer_ID],Customer_table[Age],FALSE)</f>
        <v>60</v>
      </c>
      <c r="M572" s="8" t="str">
        <f>_xlfn.XLOOKUP(total_table[[#This Row],[Customer_ID]],Customer_table[Customer_ID],Customer_table[Gender],FALSE)</f>
        <v>Female</v>
      </c>
      <c r="N572" s="8" t="str">
        <f>_xlfn.XLOOKUP(total_table[[#This Row],[Customer_ID]],Customer_table[Customer_ID],Customer_table[City],FALSE)</f>
        <v>East Julie</v>
      </c>
      <c r="O572" s="8" t="str">
        <f>_xlfn.XLOOKUP(total_table[[#This Row],[Customer_ID]],Customer_table[Customer_ID],Customer_table[State],FALSE)</f>
        <v>Kansas</v>
      </c>
      <c r="P572" s="8" t="str">
        <f>_xlfn.XLOOKUP(total_table[[#This Row],[Customer_ID]],Customer_table[Customer_ID],Customer_table[Country],FALSE)</f>
        <v>USA</v>
      </c>
      <c r="Q572" s="8" t="str">
        <f>_xlfn.XLOOKUP(total_table[[#This Row],[Product_ID]],Product_table[Product_ID],Product_table[Product_Name],FALSE)</f>
        <v>Adjustable Dumbbells 20kg</v>
      </c>
      <c r="R572" s="8" t="str">
        <f>_xlfn.XLOOKUP(total_table[[#This Row],[Product_ID]],Product_table[Product_ID],Product_table[Category],FALSE)</f>
        <v>Sports</v>
      </c>
      <c r="S572" s="8" t="str">
        <f>_xlfn.XLOOKUP(total_table[[#This Row],[Product_ID]],Product_table[Product_ID],Product_table[Sub_Category],FALSE)</f>
        <v>Fitness</v>
      </c>
      <c r="T572" s="8" t="str">
        <f>_xlfn.XLOOKUP(total_table[[#This Row],[Product_ID]],Product_table[Product_ID],Product_table[Brand],FALSE)</f>
        <v>Montgomery, Benton and Miller</v>
      </c>
      <c r="U572" s="8">
        <f>_xlfn.XLOOKUP(total_table[[#This Row],[Product_ID]],Product_table[Product_ID],Product_table[Cost],FALSE)</f>
        <v>240.63</v>
      </c>
      <c r="V572" s="11">
        <f>_xlfn.XLOOKUP(total_table[[#This Row],[Product_ID]],Product_table[Product_ID],Product_table[Stock],FALSE)</f>
        <v>423</v>
      </c>
      <c r="W572" s="8" t="str">
        <f>_xlfn.XLOOKUP(total_table[[#This Row],[Store_ID]],Store_table[Store_ID],Store_table[Store_Name],FALSE)</f>
        <v>Johnson-Wright</v>
      </c>
      <c r="X572" s="8" t="str">
        <f>_xlfn.XLOOKUP(total_table[[#This Row],[Store_ID]],Store_table[Store_ID],Store_table[Region],FALSE)</f>
        <v>North</v>
      </c>
      <c r="Y572" s="8" t="str">
        <f>_xlfn.XLOOKUP(total_table[[#This Row],[Store_ID]],Store_table[Store_ID],Store_table[City],FALSE)</f>
        <v>Hoodberg</v>
      </c>
      <c r="Z572" s="8" t="str">
        <f>_xlfn.XLOOKUP(total_table[[#This Row],[Store_ID]],Store_table[Store_ID],Store_table[Store_Type],FALSE)</f>
        <v>Outlet</v>
      </c>
    </row>
    <row r="573" spans="1:26" x14ac:dyDescent="0.35">
      <c r="A573" s="2" t="s">
        <v>2375</v>
      </c>
      <c r="B573" s="14">
        <v>45688</v>
      </c>
      <c r="C573" s="2" t="s">
        <v>889</v>
      </c>
      <c r="D573" s="2" t="s">
        <v>1562</v>
      </c>
      <c r="E573" s="2" t="s">
        <v>1770</v>
      </c>
      <c r="F573" s="11">
        <v>1</v>
      </c>
      <c r="G573" s="8">
        <v>974.52</v>
      </c>
      <c r="H573" s="8">
        <v>0.01</v>
      </c>
      <c r="I573" s="2" t="s">
        <v>1804</v>
      </c>
      <c r="J573" s="8">
        <v>974.51</v>
      </c>
      <c r="K573" s="8" t="str">
        <f>_xlfn.XLOOKUP(total_table[[#This Row],[Customer_ID]],Customer_table[Customer_ID],Customer_table[Name],FALSE)</f>
        <v>Hunter Sutton</v>
      </c>
      <c r="L573" s="11">
        <f>_xlfn.XLOOKUP(total_table[[#This Row],[Customer_ID]],Customer_table[Customer_ID],Customer_table[Age],FALSE)</f>
        <v>54</v>
      </c>
      <c r="M573" s="8" t="str">
        <f>_xlfn.XLOOKUP(total_table[[#This Row],[Customer_ID]],Customer_table[Customer_ID],Customer_table[Gender],FALSE)</f>
        <v>Male</v>
      </c>
      <c r="N573" s="8" t="str">
        <f>_xlfn.XLOOKUP(total_table[[#This Row],[Customer_ID]],Customer_table[Customer_ID],Customer_table[City],FALSE)</f>
        <v>Patrickshire</v>
      </c>
      <c r="O573" s="8" t="str">
        <f>_xlfn.XLOOKUP(total_table[[#This Row],[Customer_ID]],Customer_table[Customer_ID],Customer_table[State],FALSE)</f>
        <v>Connecticut</v>
      </c>
      <c r="P573" s="8" t="str">
        <f>_xlfn.XLOOKUP(total_table[[#This Row],[Customer_ID]],Customer_table[Customer_ID],Customer_table[Country],FALSE)</f>
        <v>USA</v>
      </c>
      <c r="Q573" s="8" t="str">
        <f>_xlfn.XLOOKUP(total_table[[#This Row],[Product_ID]],Product_table[Product_ID],Product_table[Product_Name],FALSE)</f>
        <v>Women's Denim Jeans</v>
      </c>
      <c r="R573" s="8" t="str">
        <f>_xlfn.XLOOKUP(total_table[[#This Row],[Product_ID]],Product_table[Product_ID],Product_table[Category],FALSE)</f>
        <v>Clothing</v>
      </c>
      <c r="S573" s="8" t="str">
        <f>_xlfn.XLOOKUP(total_table[[#This Row],[Product_ID]],Product_table[Product_ID],Product_table[Sub_Category],FALSE)</f>
        <v>Bottoms</v>
      </c>
      <c r="T573" s="8" t="str">
        <f>_xlfn.XLOOKUP(total_table[[#This Row],[Product_ID]],Product_table[Product_ID],Product_table[Brand],FALSE)</f>
        <v>Guerra-Hendrix</v>
      </c>
      <c r="U573" s="8">
        <f>_xlfn.XLOOKUP(total_table[[#This Row],[Product_ID]],Product_table[Product_ID],Product_table[Cost],FALSE)</f>
        <v>254.04361702127662</v>
      </c>
      <c r="V573" s="11">
        <f>_xlfn.XLOOKUP(total_table[[#This Row],[Product_ID]],Product_table[Product_ID],Product_table[Stock],FALSE)</f>
        <v>343</v>
      </c>
      <c r="W573" s="8" t="str">
        <f>_xlfn.XLOOKUP(total_table[[#This Row],[Store_ID]],Store_table[Store_ID],Store_table[Store_Name],FALSE)</f>
        <v>Aguirre-Keller</v>
      </c>
      <c r="X573" s="8" t="str">
        <f>_xlfn.XLOOKUP(total_table[[#This Row],[Store_ID]],Store_table[Store_ID],Store_table[Region],FALSE)</f>
        <v>South</v>
      </c>
      <c r="Y573" s="8" t="str">
        <f>_xlfn.XLOOKUP(total_table[[#This Row],[Store_ID]],Store_table[Store_ID],Store_table[City],FALSE)</f>
        <v>Lake Michael</v>
      </c>
      <c r="Z573" s="8" t="str">
        <f>_xlfn.XLOOKUP(total_table[[#This Row],[Store_ID]],Store_table[Store_ID],Store_table[Store_Type],FALSE)</f>
        <v>Online</v>
      </c>
    </row>
    <row r="574" spans="1:26" x14ac:dyDescent="0.35">
      <c r="A574" s="2" t="s">
        <v>2376</v>
      </c>
      <c r="B574" s="14">
        <v>45249</v>
      </c>
      <c r="C574" s="2" t="s">
        <v>151</v>
      </c>
      <c r="D574" s="2" t="s">
        <v>1560</v>
      </c>
      <c r="E574" s="2" t="s">
        <v>1735</v>
      </c>
      <c r="F574" s="11">
        <v>3</v>
      </c>
      <c r="G574" s="8">
        <v>282.33</v>
      </c>
      <c r="H574" s="8">
        <v>7.0000000000000007E-2</v>
      </c>
      <c r="I574" s="2" t="s">
        <v>1802</v>
      </c>
      <c r="J574" s="8">
        <v>846.92</v>
      </c>
      <c r="K574" s="8" t="str">
        <f>_xlfn.XLOOKUP(total_table[[#This Row],[Customer_ID]],Customer_table[Customer_ID],Customer_table[Name],FALSE)</f>
        <v>Eric Vega</v>
      </c>
      <c r="L574" s="11">
        <f>_xlfn.XLOOKUP(total_table[[#This Row],[Customer_ID]],Customer_table[Customer_ID],Customer_table[Age],FALSE)</f>
        <v>50</v>
      </c>
      <c r="M574" s="8" t="str">
        <f>_xlfn.XLOOKUP(total_table[[#This Row],[Customer_ID]],Customer_table[Customer_ID],Customer_table[Gender],FALSE)</f>
        <v>Male</v>
      </c>
      <c r="N574" s="8" t="str">
        <f>_xlfn.XLOOKUP(total_table[[#This Row],[Customer_ID]],Customer_table[Customer_ID],Customer_table[City],FALSE)</f>
        <v>Williamsonland</v>
      </c>
      <c r="O574" s="8" t="str">
        <f>_xlfn.XLOOKUP(total_table[[#This Row],[Customer_ID]],Customer_table[Customer_ID],Customer_table[State],FALSE)</f>
        <v>Kansas</v>
      </c>
      <c r="P574" s="8" t="str">
        <f>_xlfn.XLOOKUP(total_table[[#This Row],[Customer_ID]],Customer_table[Customer_ID],Customer_table[Country],FALSE)</f>
        <v>USA</v>
      </c>
      <c r="Q574" s="8" t="str">
        <f>_xlfn.XLOOKUP(total_table[[#This Row],[Product_ID]],Product_table[Product_ID],Product_table[Product_Name],FALSE)</f>
        <v>Soccer Training Cone Set</v>
      </c>
      <c r="R574" s="8" t="str">
        <f>_xlfn.XLOOKUP(total_table[[#This Row],[Product_ID]],Product_table[Product_ID],Product_table[Category],FALSE)</f>
        <v>Sports</v>
      </c>
      <c r="S574" s="8" t="str">
        <f>_xlfn.XLOOKUP(total_table[[#This Row],[Product_ID]],Product_table[Product_ID],Product_table[Sub_Category],FALSE)</f>
        <v>Accessories</v>
      </c>
      <c r="T574" s="8" t="str">
        <f>_xlfn.XLOOKUP(total_table[[#This Row],[Product_ID]],Product_table[Product_ID],Product_table[Brand],FALSE)</f>
        <v>Ford, Murphy and Wilson</v>
      </c>
      <c r="U574" s="8">
        <f>_xlfn.XLOOKUP(total_table[[#This Row],[Product_ID]],Product_table[Product_ID],Product_table[Cost],FALSE)</f>
        <v>144.53</v>
      </c>
      <c r="V574" s="11">
        <f>_xlfn.XLOOKUP(total_table[[#This Row],[Product_ID]],Product_table[Product_ID],Product_table[Stock],FALSE)</f>
        <v>367</v>
      </c>
      <c r="W574" s="8" t="str">
        <f>_xlfn.XLOOKUP(total_table[[#This Row],[Store_ID]],Store_table[Store_ID],Store_table[Store_Name],FALSE)</f>
        <v>Martinez, Adkins and Johnson</v>
      </c>
      <c r="X574" s="8" t="str">
        <f>_xlfn.XLOOKUP(total_table[[#This Row],[Store_ID]],Store_table[Store_ID],Store_table[Region],FALSE)</f>
        <v>North</v>
      </c>
      <c r="Y574" s="8" t="str">
        <f>_xlfn.XLOOKUP(total_table[[#This Row],[Store_ID]],Store_table[Store_ID],Store_table[City],FALSE)</f>
        <v>Danielmouth</v>
      </c>
      <c r="Z574" s="8" t="str">
        <f>_xlfn.XLOOKUP(total_table[[#This Row],[Store_ID]],Store_table[Store_ID],Store_table[Store_Type],FALSE)</f>
        <v>Flagship</v>
      </c>
    </row>
    <row r="575" spans="1:26" x14ac:dyDescent="0.35">
      <c r="A575" s="2" t="s">
        <v>2377</v>
      </c>
      <c r="B575" s="14">
        <v>45726</v>
      </c>
      <c r="C575" s="2" t="s">
        <v>1175</v>
      </c>
      <c r="D575" s="2" t="s">
        <v>1678</v>
      </c>
      <c r="E575" s="2" t="s">
        <v>1791</v>
      </c>
      <c r="F575" s="11">
        <v>4</v>
      </c>
      <c r="G575" s="8">
        <v>158.46</v>
      </c>
      <c r="H575" s="8">
        <v>0.09</v>
      </c>
      <c r="I575" s="2" t="s">
        <v>1804</v>
      </c>
      <c r="J575" s="8">
        <v>633.75</v>
      </c>
      <c r="K575" s="8" t="str">
        <f>_xlfn.XLOOKUP(total_table[[#This Row],[Customer_ID]],Customer_table[Customer_ID],Customer_table[Name],FALSE)</f>
        <v>Martha Brown</v>
      </c>
      <c r="L575" s="11">
        <f>_xlfn.XLOOKUP(total_table[[#This Row],[Customer_ID]],Customer_table[Customer_ID],Customer_table[Age],FALSE)</f>
        <v>20</v>
      </c>
      <c r="M575" s="8" t="str">
        <f>_xlfn.XLOOKUP(total_table[[#This Row],[Customer_ID]],Customer_table[Customer_ID],Customer_table[Gender],FALSE)</f>
        <v>Female</v>
      </c>
      <c r="N575" s="8" t="str">
        <f>_xlfn.XLOOKUP(total_table[[#This Row],[Customer_ID]],Customer_table[Customer_ID],Customer_table[City],FALSE)</f>
        <v>Novakstad</v>
      </c>
      <c r="O575" s="8" t="str">
        <f>_xlfn.XLOOKUP(total_table[[#This Row],[Customer_ID]],Customer_table[Customer_ID],Customer_table[State],FALSE)</f>
        <v>California</v>
      </c>
      <c r="P575" s="8" t="str">
        <f>_xlfn.XLOOKUP(total_table[[#This Row],[Customer_ID]],Customer_table[Customer_ID],Customer_table[Country],FALSE)</f>
        <v>USA</v>
      </c>
      <c r="Q575" s="8" t="str">
        <f>_xlfn.XLOOKUP(total_table[[#This Row],[Product_ID]],Product_table[Product_ID],Product_table[Product_Name],FALSE)</f>
        <v>Wireless Mouse</v>
      </c>
      <c r="R575" s="8" t="str">
        <f>_xlfn.XLOOKUP(total_table[[#This Row],[Product_ID]],Product_table[Product_ID],Product_table[Category],FALSE)</f>
        <v>Electronics</v>
      </c>
      <c r="S575" s="8" t="str">
        <f>_xlfn.XLOOKUP(total_table[[#This Row],[Product_ID]],Product_table[Product_ID],Product_table[Sub_Category],FALSE)</f>
        <v>Computer</v>
      </c>
      <c r="T575" s="8" t="str">
        <f>_xlfn.XLOOKUP(total_table[[#This Row],[Product_ID]],Product_table[Product_ID],Product_table[Brand],FALSE)</f>
        <v>Larson Ltd</v>
      </c>
      <c r="U575" s="8">
        <f>_xlfn.XLOOKUP(total_table[[#This Row],[Product_ID]],Product_table[Product_ID],Product_table[Cost],FALSE)</f>
        <v>392.89</v>
      </c>
      <c r="V575" s="11">
        <f>_xlfn.XLOOKUP(total_table[[#This Row],[Product_ID]],Product_table[Product_ID],Product_table[Stock],FALSE)</f>
        <v>320</v>
      </c>
      <c r="W575" s="8" t="str">
        <f>_xlfn.XLOOKUP(total_table[[#This Row],[Store_ID]],Store_table[Store_ID],Store_table[Store_Name],FALSE)</f>
        <v>Mann-Austin</v>
      </c>
      <c r="X575" s="8" t="str">
        <f>_xlfn.XLOOKUP(total_table[[#This Row],[Store_ID]],Store_table[Store_ID],Store_table[Region],FALSE)</f>
        <v>East</v>
      </c>
      <c r="Y575" s="8" t="str">
        <f>_xlfn.XLOOKUP(total_table[[#This Row],[Store_ID]],Store_table[Store_ID],Store_table[City],FALSE)</f>
        <v>Vasquezborough</v>
      </c>
      <c r="Z575" s="8" t="str">
        <f>_xlfn.XLOOKUP(total_table[[#This Row],[Store_ID]],Store_table[Store_ID],Store_table[Store_Type],FALSE)</f>
        <v>Online</v>
      </c>
    </row>
    <row r="576" spans="1:26" x14ac:dyDescent="0.35">
      <c r="A576" s="2" t="s">
        <v>2378</v>
      </c>
      <c r="B576" s="14">
        <v>45283</v>
      </c>
      <c r="C576" s="2" t="s">
        <v>1061</v>
      </c>
      <c r="D576" s="2" t="s">
        <v>1636</v>
      </c>
      <c r="E576" s="2" t="s">
        <v>1757</v>
      </c>
      <c r="F576" s="11">
        <v>2</v>
      </c>
      <c r="G576" s="8">
        <v>778.56</v>
      </c>
      <c r="H576" s="8">
        <v>0.11</v>
      </c>
      <c r="I576" s="2" t="s">
        <v>1807</v>
      </c>
      <c r="J576" s="8">
        <v>1557.01</v>
      </c>
      <c r="K576" s="8" t="str">
        <f>_xlfn.XLOOKUP(total_table[[#This Row],[Customer_ID]],Customer_table[Customer_ID],Customer_table[Name],FALSE)</f>
        <v>Ryan Moore</v>
      </c>
      <c r="L576" s="11">
        <f>_xlfn.XLOOKUP(total_table[[#This Row],[Customer_ID]],Customer_table[Customer_ID],Customer_table[Age],FALSE)</f>
        <v>38</v>
      </c>
      <c r="M576" s="8" t="str">
        <f>_xlfn.XLOOKUP(total_table[[#This Row],[Customer_ID]],Customer_table[Customer_ID],Customer_table[Gender],FALSE)</f>
        <v>Male</v>
      </c>
      <c r="N576" s="8" t="str">
        <f>_xlfn.XLOOKUP(total_table[[#This Row],[Customer_ID]],Customer_table[Customer_ID],Customer_table[City],FALSE)</f>
        <v>Cartershire</v>
      </c>
      <c r="O576" s="8" t="str">
        <f>_xlfn.XLOOKUP(total_table[[#This Row],[Customer_ID]],Customer_table[Customer_ID],Customer_table[State],FALSE)</f>
        <v>Virginia</v>
      </c>
      <c r="P576" s="8" t="str">
        <f>_xlfn.XLOOKUP(total_table[[#This Row],[Customer_ID]],Customer_table[Customer_ID],Customer_table[Country],FALSE)</f>
        <v>USA</v>
      </c>
      <c r="Q576" s="8" t="str">
        <f>_xlfn.XLOOKUP(total_table[[#This Row],[Product_ID]],Product_table[Product_ID],Product_table[Product_Name],FALSE)</f>
        <v>Ceramic Plant Pot</v>
      </c>
      <c r="R576" s="8" t="str">
        <f>_xlfn.XLOOKUP(total_table[[#This Row],[Product_ID]],Product_table[Product_ID],Product_table[Category],FALSE)</f>
        <v>Home</v>
      </c>
      <c r="S576" s="8" t="str">
        <f>_xlfn.XLOOKUP(total_table[[#This Row],[Product_ID]],Product_table[Product_ID],Product_table[Sub_Category],FALSE)</f>
        <v>Decor</v>
      </c>
      <c r="T576" s="8" t="str">
        <f>_xlfn.XLOOKUP(total_table[[#This Row],[Product_ID]],Product_table[Product_ID],Product_table[Brand],FALSE)</f>
        <v>Hatfield, Baird and Torres</v>
      </c>
      <c r="U576" s="8">
        <f>_xlfn.XLOOKUP(total_table[[#This Row],[Product_ID]],Product_table[Product_ID],Product_table[Cost],FALSE)</f>
        <v>81.75</v>
      </c>
      <c r="V576" s="11">
        <f>_xlfn.XLOOKUP(total_table[[#This Row],[Product_ID]],Product_table[Product_ID],Product_table[Stock],FALSE)</f>
        <v>273.49484536082474</v>
      </c>
      <c r="W576" s="8" t="str">
        <f>_xlfn.XLOOKUP(total_table[[#This Row],[Store_ID]],Store_table[Store_ID],Store_table[Store_Name],FALSE)</f>
        <v>Martinez-Mullins</v>
      </c>
      <c r="X576" s="8" t="str">
        <f>_xlfn.XLOOKUP(total_table[[#This Row],[Store_ID]],Store_table[Store_ID],Store_table[Region],FALSE)</f>
        <v>South</v>
      </c>
      <c r="Y576" s="8" t="str">
        <f>_xlfn.XLOOKUP(total_table[[#This Row],[Store_ID]],Store_table[Store_ID],Store_table[City],FALSE)</f>
        <v>Williamsfurt</v>
      </c>
      <c r="Z576" s="8" t="str">
        <f>_xlfn.XLOOKUP(total_table[[#This Row],[Store_ID]],Store_table[Store_ID],Store_table[Store_Type],FALSE)</f>
        <v>Online</v>
      </c>
    </row>
    <row r="577" spans="1:26" x14ac:dyDescent="0.35">
      <c r="A577" s="2" t="s">
        <v>2379</v>
      </c>
      <c r="B577" s="14">
        <v>45353</v>
      </c>
      <c r="C577" s="2" t="s">
        <v>750</v>
      </c>
      <c r="D577" s="2" t="s">
        <v>1626</v>
      </c>
      <c r="E577" s="2" t="s">
        <v>1791</v>
      </c>
      <c r="F577" s="11">
        <v>4</v>
      </c>
      <c r="G577" s="8">
        <v>280.16000000000003</v>
      </c>
      <c r="H577" s="8">
        <v>0.18</v>
      </c>
      <c r="I577" s="2" t="s">
        <v>1807</v>
      </c>
      <c r="J577" s="8">
        <v>1120.46</v>
      </c>
      <c r="K577" s="8" t="str">
        <f>_xlfn.XLOOKUP(total_table[[#This Row],[Customer_ID]],Customer_table[Customer_ID],Customer_table[Name],FALSE)</f>
        <v>Wesley Short</v>
      </c>
      <c r="L577" s="11">
        <f>_xlfn.XLOOKUP(total_table[[#This Row],[Customer_ID]],Customer_table[Customer_ID],Customer_table[Age],FALSE)</f>
        <v>41</v>
      </c>
      <c r="M577" s="8" t="str">
        <f>_xlfn.XLOOKUP(total_table[[#This Row],[Customer_ID]],Customer_table[Customer_ID],Customer_table[Gender],FALSE)</f>
        <v>Female</v>
      </c>
      <c r="N577" s="8" t="str">
        <f>_xlfn.XLOOKUP(total_table[[#This Row],[Customer_ID]],Customer_table[Customer_ID],Customer_table[City],FALSE)</f>
        <v>Susanstad</v>
      </c>
      <c r="O577" s="8" t="str">
        <f>_xlfn.XLOOKUP(total_table[[#This Row],[Customer_ID]],Customer_table[Customer_ID],Customer_table[State],FALSE)</f>
        <v>Montana</v>
      </c>
      <c r="P577" s="8" t="str">
        <f>_xlfn.XLOOKUP(total_table[[#This Row],[Customer_ID]],Customer_table[Customer_ID],Customer_table[Country],FALSE)</f>
        <v>USA</v>
      </c>
      <c r="Q577" s="8" t="str">
        <f>_xlfn.XLOOKUP(total_table[[#This Row],[Product_ID]],Product_table[Product_ID],Product_table[Product_Name],FALSE)</f>
        <v>Boxing Hand Wraps</v>
      </c>
      <c r="R577" s="8" t="str">
        <f>_xlfn.XLOOKUP(total_table[[#This Row],[Product_ID]],Product_table[Product_ID],Product_table[Category],FALSE)</f>
        <v>Sports</v>
      </c>
      <c r="S577" s="8" t="str">
        <f>_xlfn.XLOOKUP(total_table[[#This Row],[Product_ID]],Product_table[Product_ID],Product_table[Sub_Category],FALSE)</f>
        <v>Fitness</v>
      </c>
      <c r="T577" s="8" t="str">
        <f>_xlfn.XLOOKUP(total_table[[#This Row],[Product_ID]],Product_table[Product_ID],Product_table[Brand],FALSE)</f>
        <v>Smith-King</v>
      </c>
      <c r="U577" s="8">
        <f>_xlfn.XLOOKUP(total_table[[#This Row],[Product_ID]],Product_table[Product_ID],Product_table[Cost],FALSE)</f>
        <v>190.29</v>
      </c>
      <c r="V577" s="11">
        <f>_xlfn.XLOOKUP(total_table[[#This Row],[Product_ID]],Product_table[Product_ID],Product_table[Stock],FALSE)</f>
        <v>260</v>
      </c>
      <c r="W577" s="8" t="str">
        <f>_xlfn.XLOOKUP(total_table[[#This Row],[Store_ID]],Store_table[Store_ID],Store_table[Store_Name],FALSE)</f>
        <v>Mann-Austin</v>
      </c>
      <c r="X577" s="8" t="str">
        <f>_xlfn.XLOOKUP(total_table[[#This Row],[Store_ID]],Store_table[Store_ID],Store_table[Region],FALSE)</f>
        <v>East</v>
      </c>
      <c r="Y577" s="8" t="str">
        <f>_xlfn.XLOOKUP(total_table[[#This Row],[Store_ID]],Store_table[Store_ID],Store_table[City],FALSE)</f>
        <v>Vasquezborough</v>
      </c>
      <c r="Z577" s="8" t="str">
        <f>_xlfn.XLOOKUP(total_table[[#This Row],[Store_ID]],Store_table[Store_ID],Store_table[Store_Type],FALSE)</f>
        <v>Online</v>
      </c>
    </row>
    <row r="578" spans="1:26" x14ac:dyDescent="0.35">
      <c r="A578" s="2" t="s">
        <v>2380</v>
      </c>
      <c r="B578" s="14">
        <v>45592</v>
      </c>
      <c r="C578" s="2" t="s">
        <v>898</v>
      </c>
      <c r="D578" s="2" t="s">
        <v>1668</v>
      </c>
      <c r="E578" s="2" t="s">
        <v>1775</v>
      </c>
      <c r="F578" s="11">
        <v>2</v>
      </c>
      <c r="G578" s="8">
        <v>649.54999999999995</v>
      </c>
      <c r="H578" s="8">
        <v>0.28999999999999998</v>
      </c>
      <c r="I578" s="2" t="s">
        <v>1804</v>
      </c>
      <c r="J578" s="8">
        <v>1298.81</v>
      </c>
      <c r="K578" s="8" t="str">
        <f>_xlfn.XLOOKUP(total_table[[#This Row],[Customer_ID]],Customer_table[Customer_ID],Customer_table[Name],FALSE)</f>
        <v>Cynthia Roberts</v>
      </c>
      <c r="L578" s="11">
        <f>_xlfn.XLOOKUP(total_table[[#This Row],[Customer_ID]],Customer_table[Customer_ID],Customer_table[Age],FALSE)</f>
        <v>22</v>
      </c>
      <c r="M578" s="8" t="str">
        <f>_xlfn.XLOOKUP(total_table[[#This Row],[Customer_ID]],Customer_table[Customer_ID],Customer_table[Gender],FALSE)</f>
        <v>Female</v>
      </c>
      <c r="N578" s="8" t="str">
        <f>_xlfn.XLOOKUP(total_table[[#This Row],[Customer_ID]],Customer_table[Customer_ID],Customer_table[City],FALSE)</f>
        <v>Millerfort</v>
      </c>
      <c r="O578" s="8" t="str">
        <f>_xlfn.XLOOKUP(total_table[[#This Row],[Customer_ID]],Customer_table[Customer_ID],Customer_table[State],FALSE)</f>
        <v>Vermont</v>
      </c>
      <c r="P578" s="8" t="str">
        <f>_xlfn.XLOOKUP(total_table[[#This Row],[Customer_ID]],Customer_table[Customer_ID],Customer_table[Country],FALSE)</f>
        <v>USA</v>
      </c>
      <c r="Q578" s="8" t="str">
        <f>_xlfn.XLOOKUP(total_table[[#This Row],[Product_ID]],Product_table[Product_ID],Product_table[Product_Name],FALSE)</f>
        <v>Hair Repair Oil Treatment</v>
      </c>
      <c r="R578" s="8" t="str">
        <f>_xlfn.XLOOKUP(total_table[[#This Row],[Product_ID]],Product_table[Product_ID],Product_table[Category],FALSE)</f>
        <v>Beauty</v>
      </c>
      <c r="S578" s="8" t="str">
        <f>_xlfn.XLOOKUP(total_table[[#This Row],[Product_ID]],Product_table[Product_ID],Product_table[Sub_Category],FALSE)</f>
        <v>Haircare</v>
      </c>
      <c r="T578" s="8" t="str">
        <f>_xlfn.XLOOKUP(total_table[[#This Row],[Product_ID]],Product_table[Product_ID],Product_table[Brand],FALSE)</f>
        <v>Hopkins Ltd</v>
      </c>
      <c r="U578" s="8">
        <f>_xlfn.XLOOKUP(total_table[[#This Row],[Product_ID]],Product_table[Product_ID],Product_table[Cost],FALSE)</f>
        <v>214.32</v>
      </c>
      <c r="V578" s="11">
        <f>_xlfn.XLOOKUP(total_table[[#This Row],[Product_ID]],Product_table[Product_ID],Product_table[Stock],FALSE)</f>
        <v>383</v>
      </c>
      <c r="W578" s="8" t="str">
        <f>_xlfn.XLOOKUP(total_table[[#This Row],[Store_ID]],Store_table[Store_ID],Store_table[Store_Name],FALSE)</f>
        <v>Gardner, Humphrey and Contreras</v>
      </c>
      <c r="X578" s="8" t="str">
        <f>_xlfn.XLOOKUP(total_table[[#This Row],[Store_ID]],Store_table[Store_ID],Store_table[Region],FALSE)</f>
        <v>East</v>
      </c>
      <c r="Y578" s="8" t="str">
        <f>_xlfn.XLOOKUP(total_table[[#This Row],[Store_ID]],Store_table[Store_ID],Store_table[City],FALSE)</f>
        <v>Johnsonville</v>
      </c>
      <c r="Z578" s="8" t="str">
        <f>_xlfn.XLOOKUP(total_table[[#This Row],[Store_ID]],Store_table[Store_ID],Store_table[Store_Type],FALSE)</f>
        <v>Flagship</v>
      </c>
    </row>
    <row r="579" spans="1:26" x14ac:dyDescent="0.35">
      <c r="A579" s="2" t="s">
        <v>2381</v>
      </c>
      <c r="B579" s="14">
        <v>45360</v>
      </c>
      <c r="C579" s="2" t="s">
        <v>35</v>
      </c>
      <c r="D579" s="2" t="s">
        <v>1702</v>
      </c>
      <c r="E579" s="2" t="s">
        <v>1739</v>
      </c>
      <c r="F579" s="11">
        <v>2</v>
      </c>
      <c r="G579" s="8">
        <v>994.32</v>
      </c>
      <c r="H579" s="8">
        <v>0.27</v>
      </c>
      <c r="I579" s="2" t="s">
        <v>1804</v>
      </c>
      <c r="J579" s="8">
        <v>1988.3700000000001</v>
      </c>
      <c r="K579" s="8" t="str">
        <f>_xlfn.XLOOKUP(total_table[[#This Row],[Customer_ID]],Customer_table[Customer_ID],Customer_table[Name],FALSE)</f>
        <v>Daniel Boyd</v>
      </c>
      <c r="L579" s="11">
        <f>_xlfn.XLOOKUP(total_table[[#This Row],[Customer_ID]],Customer_table[Customer_ID],Customer_table[Age],FALSE)</f>
        <v>29</v>
      </c>
      <c r="M579" s="8" t="str">
        <f>_xlfn.XLOOKUP(total_table[[#This Row],[Customer_ID]],Customer_table[Customer_ID],Customer_table[Gender],FALSE)</f>
        <v>Female</v>
      </c>
      <c r="N579" s="8" t="str">
        <f>_xlfn.XLOOKUP(total_table[[#This Row],[Customer_ID]],Customer_table[Customer_ID],Customer_table[City],FALSE)</f>
        <v>West Pamelafurt</v>
      </c>
      <c r="O579" s="8" t="str">
        <f>_xlfn.XLOOKUP(total_table[[#This Row],[Customer_ID]],Customer_table[Customer_ID],Customer_table[State],FALSE)</f>
        <v>West Virginia</v>
      </c>
      <c r="P579" s="8" t="str">
        <f>_xlfn.XLOOKUP(total_table[[#This Row],[Customer_ID]],Customer_table[Customer_ID],Customer_table[Country],FALSE)</f>
        <v>USA</v>
      </c>
      <c r="Q579" s="8" t="str">
        <f>_xlfn.XLOOKUP(total_table[[#This Row],[Product_ID]],Product_table[Product_ID],Product_table[Product_Name],FALSE)</f>
        <v>Sports Wrist Sweatbands</v>
      </c>
      <c r="R579" s="8" t="str">
        <f>_xlfn.XLOOKUP(total_table[[#This Row],[Product_ID]],Product_table[Product_ID],Product_table[Category],FALSE)</f>
        <v>Sports</v>
      </c>
      <c r="S579" s="8" t="str">
        <f>_xlfn.XLOOKUP(total_table[[#This Row],[Product_ID]],Product_table[Product_ID],Product_table[Sub_Category],FALSE)</f>
        <v>Accessories</v>
      </c>
      <c r="T579" s="8" t="str">
        <f>_xlfn.XLOOKUP(total_table[[#This Row],[Product_ID]],Product_table[Product_ID],Product_table[Brand],FALSE)</f>
        <v>Olsen-Daniels</v>
      </c>
      <c r="U579" s="8">
        <f>_xlfn.XLOOKUP(total_table[[#This Row],[Product_ID]],Product_table[Product_ID],Product_table[Cost],FALSE)</f>
        <v>131.24</v>
      </c>
      <c r="V579" s="11">
        <f>_xlfn.XLOOKUP(total_table[[#This Row],[Product_ID]],Product_table[Product_ID],Product_table[Stock],FALSE)</f>
        <v>232</v>
      </c>
      <c r="W579" s="8" t="str">
        <f>_xlfn.XLOOKUP(total_table[[#This Row],[Store_ID]],Store_table[Store_ID],Store_table[Store_Name],FALSE)</f>
        <v>Black-Horn</v>
      </c>
      <c r="X579" s="8" t="str">
        <f>_xlfn.XLOOKUP(total_table[[#This Row],[Store_ID]],Store_table[Store_ID],Store_table[Region],FALSE)</f>
        <v>South</v>
      </c>
      <c r="Y579" s="8" t="str">
        <f>_xlfn.XLOOKUP(total_table[[#This Row],[Store_ID]],Store_table[Store_ID],Store_table[City],FALSE)</f>
        <v>North Nancyview</v>
      </c>
      <c r="Z579" s="8" t="str">
        <f>_xlfn.XLOOKUP(total_table[[#This Row],[Store_ID]],Store_table[Store_ID],Store_table[Store_Type],FALSE)</f>
        <v>Outlet</v>
      </c>
    </row>
    <row r="580" spans="1:26" x14ac:dyDescent="0.35">
      <c r="A580" s="2" t="s">
        <v>2382</v>
      </c>
      <c r="B580" s="14">
        <v>45649</v>
      </c>
      <c r="C580" s="2" t="s">
        <v>711</v>
      </c>
      <c r="D580" s="2" t="s">
        <v>1688</v>
      </c>
      <c r="E580" s="2" t="s">
        <v>1772</v>
      </c>
      <c r="F580" s="11">
        <v>1</v>
      </c>
      <c r="G580" s="8">
        <v>64.94</v>
      </c>
      <c r="H580" s="8">
        <v>0.21</v>
      </c>
      <c r="I580" s="2" t="s">
        <v>1804</v>
      </c>
      <c r="J580" s="8">
        <v>64.73</v>
      </c>
      <c r="K580" s="8" t="str">
        <f>_xlfn.XLOOKUP(total_table[[#This Row],[Customer_ID]],Customer_table[Customer_ID],Customer_table[Name],FALSE)</f>
        <v>Robert Harris</v>
      </c>
      <c r="L580" s="11">
        <f>_xlfn.XLOOKUP(total_table[[#This Row],[Customer_ID]],Customer_table[Customer_ID],Customer_table[Age],FALSE)</f>
        <v>50</v>
      </c>
      <c r="M580" s="8" t="str">
        <f>_xlfn.XLOOKUP(total_table[[#This Row],[Customer_ID]],Customer_table[Customer_ID],Customer_table[Gender],FALSE)</f>
        <v>Male</v>
      </c>
      <c r="N580" s="8" t="str">
        <f>_xlfn.XLOOKUP(total_table[[#This Row],[Customer_ID]],Customer_table[Customer_ID],Customer_table[City],FALSE)</f>
        <v>East Jeremy</v>
      </c>
      <c r="O580" s="8" t="str">
        <f>_xlfn.XLOOKUP(total_table[[#This Row],[Customer_ID]],Customer_table[Customer_ID],Customer_table[State],FALSE)</f>
        <v>Iowa</v>
      </c>
      <c r="P580" s="8" t="str">
        <f>_xlfn.XLOOKUP(total_table[[#This Row],[Customer_ID]],Customer_table[Customer_ID],Customer_table[Country],FALSE)</f>
        <v>USA</v>
      </c>
      <c r="Q580" s="8" t="str">
        <f>_xlfn.XLOOKUP(total_table[[#This Row],[Product_ID]],Product_table[Product_ID],Product_table[Product_Name],FALSE)</f>
        <v>Badminton Racket Set</v>
      </c>
      <c r="R580" s="8" t="str">
        <f>_xlfn.XLOOKUP(total_table[[#This Row],[Product_ID]],Product_table[Product_ID],Product_table[Category],FALSE)</f>
        <v>Sports</v>
      </c>
      <c r="S580" s="8" t="str">
        <f>_xlfn.XLOOKUP(total_table[[#This Row],[Product_ID]],Product_table[Product_ID],Product_table[Sub_Category],FALSE)</f>
        <v>Equipment</v>
      </c>
      <c r="T580" s="8" t="str">
        <f>_xlfn.XLOOKUP(total_table[[#This Row],[Product_ID]],Product_table[Product_ID],Product_table[Brand],FALSE)</f>
        <v>Robinson-Brown</v>
      </c>
      <c r="U580" s="8">
        <f>_xlfn.XLOOKUP(total_table[[#This Row],[Product_ID]],Product_table[Product_ID],Product_table[Cost],FALSE)</f>
        <v>285.54000000000002</v>
      </c>
      <c r="V580" s="11">
        <f>_xlfn.XLOOKUP(total_table[[#This Row],[Product_ID]],Product_table[Product_ID],Product_table[Stock],FALSE)</f>
        <v>358</v>
      </c>
      <c r="W580" s="8" t="str">
        <f>_xlfn.XLOOKUP(total_table[[#This Row],[Store_ID]],Store_table[Store_ID],Store_table[Store_Name],FALSE)</f>
        <v>Thomas, Bridges and Harris</v>
      </c>
      <c r="X580" s="8" t="str">
        <f>_xlfn.XLOOKUP(total_table[[#This Row],[Store_ID]],Store_table[Store_ID],Store_table[Region],FALSE)</f>
        <v>North</v>
      </c>
      <c r="Y580" s="8" t="str">
        <f>_xlfn.XLOOKUP(total_table[[#This Row],[Store_ID]],Store_table[Store_ID],Store_table[City],FALSE)</f>
        <v>Sabrinatown</v>
      </c>
      <c r="Z580" s="8" t="str">
        <f>_xlfn.XLOOKUP(total_table[[#This Row],[Store_ID]],Store_table[Store_ID],Store_table[Store_Type],FALSE)</f>
        <v>Online</v>
      </c>
    </row>
    <row r="581" spans="1:26" x14ac:dyDescent="0.35">
      <c r="A581" s="2" t="s">
        <v>2383</v>
      </c>
      <c r="B581" s="14">
        <v>45709</v>
      </c>
      <c r="C581" s="2" t="s">
        <v>454</v>
      </c>
      <c r="D581" s="2" t="s">
        <v>1604</v>
      </c>
      <c r="E581" s="2" t="s">
        <v>1757</v>
      </c>
      <c r="F581" s="11">
        <v>2</v>
      </c>
      <c r="G581" s="8">
        <v>507.66</v>
      </c>
      <c r="H581" s="8">
        <v>0</v>
      </c>
      <c r="I581" s="2" t="s">
        <v>1807</v>
      </c>
      <c r="J581" s="8">
        <v>1015.32</v>
      </c>
      <c r="K581" s="8" t="str">
        <f>_xlfn.XLOOKUP(total_table[[#This Row],[Customer_ID]],Customer_table[Customer_ID],Customer_table[Name],FALSE)</f>
        <v>Patrick Coleman</v>
      </c>
      <c r="L581" s="11">
        <f>_xlfn.XLOOKUP(total_table[[#This Row],[Customer_ID]],Customer_table[Customer_ID],Customer_table[Age],FALSE)</f>
        <v>29</v>
      </c>
      <c r="M581" s="8" t="str">
        <f>_xlfn.XLOOKUP(total_table[[#This Row],[Customer_ID]],Customer_table[Customer_ID],Customer_table[Gender],FALSE)</f>
        <v>Male</v>
      </c>
      <c r="N581" s="8" t="str">
        <f>_xlfn.XLOOKUP(total_table[[#This Row],[Customer_ID]],Customer_table[Customer_ID],Customer_table[City],FALSE)</f>
        <v>New Jeffrey</v>
      </c>
      <c r="O581" s="8" t="str">
        <f>_xlfn.XLOOKUP(total_table[[#This Row],[Customer_ID]],Customer_table[Customer_ID],Customer_table[State],FALSE)</f>
        <v>Nebraska</v>
      </c>
      <c r="P581" s="8" t="str">
        <f>_xlfn.XLOOKUP(total_table[[#This Row],[Customer_ID]],Customer_table[Customer_ID],Customer_table[Country],FALSE)</f>
        <v>USA</v>
      </c>
      <c r="Q581" s="8" t="str">
        <f>_xlfn.XLOOKUP(total_table[[#This Row],[Product_ID]],Product_table[Product_ID],Product_table[Product_Name],FALSE)</f>
        <v>Portable Power Bank</v>
      </c>
      <c r="R581" s="8" t="str">
        <f>_xlfn.XLOOKUP(total_table[[#This Row],[Product_ID]],Product_table[Product_ID],Product_table[Category],FALSE)</f>
        <v>Electronics</v>
      </c>
      <c r="S581" s="8" t="str">
        <f>_xlfn.XLOOKUP(total_table[[#This Row],[Product_ID]],Product_table[Product_ID],Product_table[Sub_Category],FALSE)</f>
        <v>Mobile</v>
      </c>
      <c r="T581" s="8" t="str">
        <f>_xlfn.XLOOKUP(total_table[[#This Row],[Product_ID]],Product_table[Product_ID],Product_table[Brand],FALSE)</f>
        <v>Cummings and Sons</v>
      </c>
      <c r="U581" s="8">
        <f>_xlfn.XLOOKUP(total_table[[#This Row],[Product_ID]],Product_table[Product_ID],Product_table[Cost],FALSE)</f>
        <v>326.06</v>
      </c>
      <c r="V581" s="11">
        <f>_xlfn.XLOOKUP(total_table[[#This Row],[Product_ID]],Product_table[Product_ID],Product_table[Stock],FALSE)</f>
        <v>301</v>
      </c>
      <c r="W581" s="8" t="str">
        <f>_xlfn.XLOOKUP(total_table[[#This Row],[Store_ID]],Store_table[Store_ID],Store_table[Store_Name],FALSE)</f>
        <v>Martinez-Mullins</v>
      </c>
      <c r="X581" s="8" t="str">
        <f>_xlfn.XLOOKUP(total_table[[#This Row],[Store_ID]],Store_table[Store_ID],Store_table[Region],FALSE)</f>
        <v>South</v>
      </c>
      <c r="Y581" s="8" t="str">
        <f>_xlfn.XLOOKUP(total_table[[#This Row],[Store_ID]],Store_table[Store_ID],Store_table[City],FALSE)</f>
        <v>Williamsfurt</v>
      </c>
      <c r="Z581" s="8" t="str">
        <f>_xlfn.XLOOKUP(total_table[[#This Row],[Store_ID]],Store_table[Store_ID],Store_table[Store_Type],FALSE)</f>
        <v>Online</v>
      </c>
    </row>
    <row r="582" spans="1:26" x14ac:dyDescent="0.35">
      <c r="A582" s="2" t="s">
        <v>2384</v>
      </c>
      <c r="B582" s="14">
        <v>45273</v>
      </c>
      <c r="C582" s="2" t="s">
        <v>765</v>
      </c>
      <c r="D582" s="2" t="s">
        <v>1688</v>
      </c>
      <c r="E582" s="2" t="s">
        <v>1747</v>
      </c>
      <c r="F582" s="11">
        <v>4</v>
      </c>
      <c r="G582" s="8">
        <v>968.27</v>
      </c>
      <c r="H582" s="8">
        <v>0.03</v>
      </c>
      <c r="I582" s="2" t="s">
        <v>1804</v>
      </c>
      <c r="J582" s="8">
        <v>3873.0499999999997</v>
      </c>
      <c r="K582" s="8" t="str">
        <f>_xlfn.XLOOKUP(total_table[[#This Row],[Customer_ID]],Customer_table[Customer_ID],Customer_table[Name],FALSE)</f>
        <v>William Jackson</v>
      </c>
      <c r="L582" s="11">
        <f>_xlfn.XLOOKUP(total_table[[#This Row],[Customer_ID]],Customer_table[Customer_ID],Customer_table[Age],FALSE)</f>
        <v>58</v>
      </c>
      <c r="M582" s="8" t="str">
        <f>_xlfn.XLOOKUP(total_table[[#This Row],[Customer_ID]],Customer_table[Customer_ID],Customer_table[Gender],FALSE)</f>
        <v>Female</v>
      </c>
      <c r="N582" s="8" t="str">
        <f>_xlfn.XLOOKUP(total_table[[#This Row],[Customer_ID]],Customer_table[Customer_ID],Customer_table[City],FALSE)</f>
        <v>New Tina</v>
      </c>
      <c r="O582" s="8" t="str">
        <f>_xlfn.XLOOKUP(total_table[[#This Row],[Customer_ID]],Customer_table[Customer_ID],Customer_table[State],FALSE)</f>
        <v>Connecticut</v>
      </c>
      <c r="P582" s="8" t="str">
        <f>_xlfn.XLOOKUP(total_table[[#This Row],[Customer_ID]],Customer_table[Customer_ID],Customer_table[Country],FALSE)</f>
        <v>USA</v>
      </c>
      <c r="Q582" s="8" t="str">
        <f>_xlfn.XLOOKUP(total_table[[#This Row],[Product_ID]],Product_table[Product_ID],Product_table[Product_Name],FALSE)</f>
        <v>Badminton Racket Set</v>
      </c>
      <c r="R582" s="8" t="str">
        <f>_xlfn.XLOOKUP(total_table[[#This Row],[Product_ID]],Product_table[Product_ID],Product_table[Category],FALSE)</f>
        <v>Sports</v>
      </c>
      <c r="S582" s="8" t="str">
        <f>_xlfn.XLOOKUP(total_table[[#This Row],[Product_ID]],Product_table[Product_ID],Product_table[Sub_Category],FALSE)</f>
        <v>Equipment</v>
      </c>
      <c r="T582" s="8" t="str">
        <f>_xlfn.XLOOKUP(total_table[[#This Row],[Product_ID]],Product_table[Product_ID],Product_table[Brand],FALSE)</f>
        <v>Robinson-Brown</v>
      </c>
      <c r="U582" s="8">
        <f>_xlfn.XLOOKUP(total_table[[#This Row],[Product_ID]],Product_table[Product_ID],Product_table[Cost],FALSE)</f>
        <v>285.54000000000002</v>
      </c>
      <c r="V582" s="11">
        <f>_xlfn.XLOOKUP(total_table[[#This Row],[Product_ID]],Product_table[Product_ID],Product_table[Stock],FALSE)</f>
        <v>358</v>
      </c>
      <c r="W582" s="8" t="str">
        <f>_xlfn.XLOOKUP(total_table[[#This Row],[Store_ID]],Store_table[Store_ID],Store_table[Store_Name],FALSE)</f>
        <v>Alexander Group</v>
      </c>
      <c r="X582" s="8" t="str">
        <f>_xlfn.XLOOKUP(total_table[[#This Row],[Store_ID]],Store_table[Store_ID],Store_table[Region],FALSE)</f>
        <v>South</v>
      </c>
      <c r="Y582" s="8" t="str">
        <f>_xlfn.XLOOKUP(total_table[[#This Row],[Store_ID]],Store_table[Store_ID],Store_table[City],FALSE)</f>
        <v>Port Sharon</v>
      </c>
      <c r="Z582" s="8" t="str">
        <f>_xlfn.XLOOKUP(total_table[[#This Row],[Store_ID]],Store_table[Store_ID],Store_table[Store_Type],FALSE)</f>
        <v>Online</v>
      </c>
    </row>
    <row r="583" spans="1:26" x14ac:dyDescent="0.35">
      <c r="A583" s="2" t="s">
        <v>2385</v>
      </c>
      <c r="B583" s="14">
        <v>45250</v>
      </c>
      <c r="C583" s="2" t="s">
        <v>73</v>
      </c>
      <c r="D583" s="2" t="s">
        <v>1702</v>
      </c>
      <c r="E583" s="2" t="s">
        <v>1751</v>
      </c>
      <c r="F583" s="11">
        <v>4</v>
      </c>
      <c r="G583" s="8">
        <v>510.33</v>
      </c>
      <c r="H583" s="8">
        <v>0.2</v>
      </c>
      <c r="I583" s="2" t="s">
        <v>1804</v>
      </c>
      <c r="J583" s="8">
        <v>2041.12</v>
      </c>
      <c r="K583" s="8" t="str">
        <f>_xlfn.XLOOKUP(total_table[[#This Row],[Customer_ID]],Customer_table[Customer_ID],Customer_table[Name],FALSE)</f>
        <v>Adam Cruz</v>
      </c>
      <c r="L583" s="11">
        <f>_xlfn.XLOOKUP(total_table[[#This Row],[Customer_ID]],Customer_table[Customer_ID],Customer_table[Age],FALSE)</f>
        <v>60</v>
      </c>
      <c r="M583" s="8" t="str">
        <f>_xlfn.XLOOKUP(total_table[[#This Row],[Customer_ID]],Customer_table[Customer_ID],Customer_table[Gender],FALSE)</f>
        <v>Female</v>
      </c>
      <c r="N583" s="8" t="str">
        <f>_xlfn.XLOOKUP(total_table[[#This Row],[Customer_ID]],Customer_table[Customer_ID],Customer_table[City],FALSE)</f>
        <v>Brandonville</v>
      </c>
      <c r="O583" s="8" t="str">
        <f>_xlfn.XLOOKUP(total_table[[#This Row],[Customer_ID]],Customer_table[Customer_ID],Customer_table[State],FALSE)</f>
        <v>Georgia</v>
      </c>
      <c r="P583" s="8" t="str">
        <f>_xlfn.XLOOKUP(total_table[[#This Row],[Customer_ID]],Customer_table[Customer_ID],Customer_table[Country],FALSE)</f>
        <v>USA</v>
      </c>
      <c r="Q583" s="8" t="str">
        <f>_xlfn.XLOOKUP(total_table[[#This Row],[Product_ID]],Product_table[Product_ID],Product_table[Product_Name],FALSE)</f>
        <v>Sports Wrist Sweatbands</v>
      </c>
      <c r="R583" s="8" t="str">
        <f>_xlfn.XLOOKUP(total_table[[#This Row],[Product_ID]],Product_table[Product_ID],Product_table[Category],FALSE)</f>
        <v>Sports</v>
      </c>
      <c r="S583" s="8" t="str">
        <f>_xlfn.XLOOKUP(total_table[[#This Row],[Product_ID]],Product_table[Product_ID],Product_table[Sub_Category],FALSE)</f>
        <v>Accessories</v>
      </c>
      <c r="T583" s="8" t="str">
        <f>_xlfn.XLOOKUP(total_table[[#This Row],[Product_ID]],Product_table[Product_ID],Product_table[Brand],FALSE)</f>
        <v>Olsen-Daniels</v>
      </c>
      <c r="U583" s="8">
        <f>_xlfn.XLOOKUP(total_table[[#This Row],[Product_ID]],Product_table[Product_ID],Product_table[Cost],FALSE)</f>
        <v>131.24</v>
      </c>
      <c r="V583" s="11">
        <f>_xlfn.XLOOKUP(total_table[[#This Row],[Product_ID]],Product_table[Product_ID],Product_table[Stock],FALSE)</f>
        <v>232</v>
      </c>
      <c r="W583" s="8" t="str">
        <f>_xlfn.XLOOKUP(total_table[[#This Row],[Store_ID]],Store_table[Store_ID],Store_table[Store_Name],FALSE)</f>
        <v>Gray Ltd</v>
      </c>
      <c r="X583" s="8" t="str">
        <f>_xlfn.XLOOKUP(total_table[[#This Row],[Store_ID]],Store_table[Store_ID],Store_table[Region],FALSE)</f>
        <v>North</v>
      </c>
      <c r="Y583" s="8" t="str">
        <f>_xlfn.XLOOKUP(total_table[[#This Row],[Store_ID]],Store_table[Store_ID],Store_table[City],FALSE)</f>
        <v>New Michaelchester</v>
      </c>
      <c r="Z583" s="8" t="str">
        <f>_xlfn.XLOOKUP(total_table[[#This Row],[Store_ID]],Store_table[Store_ID],Store_table[Store_Type],FALSE)</f>
        <v>Outlet</v>
      </c>
    </row>
    <row r="584" spans="1:26" x14ac:dyDescent="0.35">
      <c r="A584" s="2" t="s">
        <v>2386</v>
      </c>
      <c r="B584" s="14">
        <v>45539</v>
      </c>
      <c r="C584" s="2" t="s">
        <v>50</v>
      </c>
      <c r="D584" s="2" t="s">
        <v>1614</v>
      </c>
      <c r="E584" s="2" t="s">
        <v>1791</v>
      </c>
      <c r="F584" s="11">
        <v>2</v>
      </c>
      <c r="G584" s="8">
        <v>156.72999999999999</v>
      </c>
      <c r="H584" s="8">
        <v>0.18</v>
      </c>
      <c r="I584" s="2" t="s">
        <v>1807</v>
      </c>
      <c r="J584" s="8">
        <v>313.27999999999997</v>
      </c>
      <c r="K584" s="8" t="str">
        <f>_xlfn.XLOOKUP(total_table[[#This Row],[Customer_ID]],Customer_table[Customer_ID],Customer_table[Name],FALSE)</f>
        <v>Brian Lopez</v>
      </c>
      <c r="L584" s="11">
        <f>_xlfn.XLOOKUP(total_table[[#This Row],[Customer_ID]],Customer_table[Customer_ID],Customer_table[Age],FALSE)</f>
        <v>28</v>
      </c>
      <c r="M584" s="8" t="str">
        <f>_xlfn.XLOOKUP(total_table[[#This Row],[Customer_ID]],Customer_table[Customer_ID],Customer_table[Gender],FALSE)</f>
        <v>Female</v>
      </c>
      <c r="N584" s="8" t="str">
        <f>_xlfn.XLOOKUP(total_table[[#This Row],[Customer_ID]],Customer_table[Customer_ID],Customer_table[City],FALSE)</f>
        <v>East Krista</v>
      </c>
      <c r="O584" s="8" t="str">
        <f>_xlfn.XLOOKUP(total_table[[#This Row],[Customer_ID]],Customer_table[Customer_ID],Customer_table[State],FALSE)</f>
        <v>New York</v>
      </c>
      <c r="P584" s="8" t="str">
        <f>_xlfn.XLOOKUP(total_table[[#This Row],[Customer_ID]],Customer_table[Customer_ID],Customer_table[Country],FALSE)</f>
        <v>USA</v>
      </c>
      <c r="Q584" s="8" t="str">
        <f>_xlfn.XLOOKUP(total_table[[#This Row],[Product_ID]],Product_table[Product_ID],Product_table[Product_Name],FALSE)</f>
        <v>Adjustable Jump Rope</v>
      </c>
      <c r="R584" s="8" t="str">
        <f>_xlfn.XLOOKUP(total_table[[#This Row],[Product_ID]],Product_table[Product_ID],Product_table[Category],FALSE)</f>
        <v>Sports</v>
      </c>
      <c r="S584" s="8" t="str">
        <f>_xlfn.XLOOKUP(total_table[[#This Row],[Product_ID]],Product_table[Product_ID],Product_table[Sub_Category],FALSE)</f>
        <v>Fitness</v>
      </c>
      <c r="T584" s="8" t="str">
        <f>_xlfn.XLOOKUP(total_table[[#This Row],[Product_ID]],Product_table[Product_ID],Product_table[Brand],FALSE)</f>
        <v>Cox Inc</v>
      </c>
      <c r="U584" s="8">
        <f>_xlfn.XLOOKUP(total_table[[#This Row],[Product_ID]],Product_table[Product_ID],Product_table[Cost],FALSE)</f>
        <v>167.12</v>
      </c>
      <c r="V584" s="11">
        <f>_xlfn.XLOOKUP(total_table[[#This Row],[Product_ID]],Product_table[Product_ID],Product_table[Stock],FALSE)</f>
        <v>316</v>
      </c>
      <c r="W584" s="8" t="str">
        <f>_xlfn.XLOOKUP(total_table[[#This Row],[Store_ID]],Store_table[Store_ID],Store_table[Store_Name],FALSE)</f>
        <v>Mann-Austin</v>
      </c>
      <c r="X584" s="8" t="str">
        <f>_xlfn.XLOOKUP(total_table[[#This Row],[Store_ID]],Store_table[Store_ID],Store_table[Region],FALSE)</f>
        <v>East</v>
      </c>
      <c r="Y584" s="8" t="str">
        <f>_xlfn.XLOOKUP(total_table[[#This Row],[Store_ID]],Store_table[Store_ID],Store_table[City],FALSE)</f>
        <v>Vasquezborough</v>
      </c>
      <c r="Z584" s="8" t="str">
        <f>_xlfn.XLOOKUP(total_table[[#This Row],[Store_ID]],Store_table[Store_ID],Store_table[Store_Type],FALSE)</f>
        <v>Online</v>
      </c>
    </row>
    <row r="585" spans="1:26" x14ac:dyDescent="0.35">
      <c r="A585" s="2" t="s">
        <v>2387</v>
      </c>
      <c r="B585" s="14">
        <v>45810</v>
      </c>
      <c r="C585" s="2" t="s">
        <v>471</v>
      </c>
      <c r="D585" s="2" t="s">
        <v>1724</v>
      </c>
      <c r="E585" s="2" t="s">
        <v>1767</v>
      </c>
      <c r="F585" s="11">
        <v>3</v>
      </c>
      <c r="G585" s="8">
        <v>53.83</v>
      </c>
      <c r="H585" s="8">
        <v>0.24</v>
      </c>
      <c r="I585" s="2" t="s">
        <v>1802</v>
      </c>
      <c r="J585" s="8">
        <v>161.25</v>
      </c>
      <c r="K585" s="8" t="str">
        <f>_xlfn.XLOOKUP(total_table[[#This Row],[Customer_ID]],Customer_table[Customer_ID],Customer_table[Name],FALSE)</f>
        <v>Maria Ramirez</v>
      </c>
      <c r="L585" s="11">
        <f>_xlfn.XLOOKUP(total_table[[#This Row],[Customer_ID]],Customer_table[Customer_ID],Customer_table[Age],FALSE)</f>
        <v>37</v>
      </c>
      <c r="M585" s="8" t="str">
        <f>_xlfn.XLOOKUP(total_table[[#This Row],[Customer_ID]],Customer_table[Customer_ID],Customer_table[Gender],FALSE)</f>
        <v>Male</v>
      </c>
      <c r="N585" s="8" t="str">
        <f>_xlfn.XLOOKUP(total_table[[#This Row],[Customer_ID]],Customer_table[Customer_ID],Customer_table[City],FALSE)</f>
        <v>West Brandon</v>
      </c>
      <c r="O585" s="8" t="str">
        <f>_xlfn.XLOOKUP(total_table[[#This Row],[Customer_ID]],Customer_table[Customer_ID],Customer_table[State],FALSE)</f>
        <v>Montana</v>
      </c>
      <c r="P585" s="8" t="str">
        <f>_xlfn.XLOOKUP(total_table[[#This Row],[Customer_ID]],Customer_table[Customer_ID],Customer_table[Country],FALSE)</f>
        <v>USA</v>
      </c>
      <c r="Q585" s="8" t="str">
        <f>_xlfn.XLOOKUP(total_table[[#This Row],[Product_ID]],Product_table[Product_ID],Product_table[Product_Name],FALSE)</f>
        <v>Stainless Steel Cookware Set</v>
      </c>
      <c r="R585" s="8" t="str">
        <f>_xlfn.XLOOKUP(total_table[[#This Row],[Product_ID]],Product_table[Product_ID],Product_table[Category],FALSE)</f>
        <v>Home</v>
      </c>
      <c r="S585" s="8" t="str">
        <f>_xlfn.XLOOKUP(total_table[[#This Row],[Product_ID]],Product_table[Product_ID],Product_table[Sub_Category],FALSE)</f>
        <v>Kitchen</v>
      </c>
      <c r="T585" s="8" t="str">
        <f>_xlfn.XLOOKUP(total_table[[#This Row],[Product_ID]],Product_table[Product_ID],Product_table[Brand],FALSE)</f>
        <v>Campbell Ltd</v>
      </c>
      <c r="U585" s="8">
        <f>_xlfn.XLOOKUP(total_table[[#This Row],[Product_ID]],Product_table[Product_ID],Product_table[Cost],FALSE)</f>
        <v>201.41</v>
      </c>
      <c r="V585" s="11">
        <f>_xlfn.XLOOKUP(total_table[[#This Row],[Product_ID]],Product_table[Product_ID],Product_table[Stock],FALSE)</f>
        <v>146</v>
      </c>
      <c r="W585" s="8" t="str">
        <f>_xlfn.XLOOKUP(total_table[[#This Row],[Store_ID]],Store_table[Store_ID],Store_table[Store_Name],FALSE)</f>
        <v>Hill, Wagner and Ballard</v>
      </c>
      <c r="X585" s="8" t="str">
        <f>_xlfn.XLOOKUP(total_table[[#This Row],[Store_ID]],Store_table[Store_ID],Store_table[Region],FALSE)</f>
        <v>East</v>
      </c>
      <c r="Y585" s="8" t="str">
        <f>_xlfn.XLOOKUP(total_table[[#This Row],[Store_ID]],Store_table[Store_ID],Store_table[City],FALSE)</f>
        <v>East Davidville</v>
      </c>
      <c r="Z585" s="8" t="str">
        <f>_xlfn.XLOOKUP(total_table[[#This Row],[Store_ID]],Store_table[Store_ID],Store_table[Store_Type],FALSE)</f>
        <v>Online</v>
      </c>
    </row>
    <row r="586" spans="1:26" x14ac:dyDescent="0.35">
      <c r="A586" s="2" t="s">
        <v>2388</v>
      </c>
      <c r="B586" s="14">
        <v>45350</v>
      </c>
      <c r="C586" s="2" t="s">
        <v>1160</v>
      </c>
      <c r="D586" s="2" t="s">
        <v>1682</v>
      </c>
      <c r="E586" s="2" t="s">
        <v>1747</v>
      </c>
      <c r="F586" s="11">
        <v>1</v>
      </c>
      <c r="G586" s="8">
        <v>34.71</v>
      </c>
      <c r="H586" s="8">
        <v>0.1</v>
      </c>
      <c r="I586" s="2" t="s">
        <v>1807</v>
      </c>
      <c r="J586" s="8">
        <v>34.61</v>
      </c>
      <c r="K586" s="8" t="str">
        <f>_xlfn.XLOOKUP(total_table[[#This Row],[Customer_ID]],Customer_table[Customer_ID],Customer_table[Name],FALSE)</f>
        <v>Charles Conley</v>
      </c>
      <c r="L586" s="11">
        <f>_xlfn.XLOOKUP(total_table[[#This Row],[Customer_ID]],Customer_table[Customer_ID],Customer_table[Age],FALSE)</f>
        <v>39</v>
      </c>
      <c r="M586" s="8" t="str">
        <f>_xlfn.XLOOKUP(total_table[[#This Row],[Customer_ID]],Customer_table[Customer_ID],Customer_table[Gender],FALSE)</f>
        <v>Female</v>
      </c>
      <c r="N586" s="8" t="str">
        <f>_xlfn.XLOOKUP(total_table[[#This Row],[Customer_ID]],Customer_table[Customer_ID],Customer_table[City],FALSE)</f>
        <v>Nathanshire</v>
      </c>
      <c r="O586" s="8" t="str">
        <f>_xlfn.XLOOKUP(total_table[[#This Row],[Customer_ID]],Customer_table[Customer_ID],Customer_table[State],FALSE)</f>
        <v>Maine</v>
      </c>
      <c r="P586" s="8" t="str">
        <f>_xlfn.XLOOKUP(total_table[[#This Row],[Customer_ID]],Customer_table[Customer_ID],Customer_table[Country],FALSE)</f>
        <v>USA</v>
      </c>
      <c r="Q586" s="8" t="str">
        <f>_xlfn.XLOOKUP(total_table[[#This Row],[Product_ID]],Product_table[Product_ID],Product_table[Product_Name],FALSE)</f>
        <v>Essential Oil Diffuser</v>
      </c>
      <c r="R586" s="8" t="str">
        <f>_xlfn.XLOOKUP(total_table[[#This Row],[Product_ID]],Product_table[Product_ID],Product_table[Category],FALSE)</f>
        <v>Home</v>
      </c>
      <c r="S586" s="8" t="str">
        <f>_xlfn.XLOOKUP(total_table[[#This Row],[Product_ID]],Product_table[Product_ID],Product_table[Sub_Category],FALSE)</f>
        <v>Decor</v>
      </c>
      <c r="T586" s="8" t="str">
        <f>_xlfn.XLOOKUP(total_table[[#This Row],[Product_ID]],Product_table[Product_ID],Product_table[Brand],FALSE)</f>
        <v>Hernandez Inc</v>
      </c>
      <c r="U586" s="8">
        <f>_xlfn.XLOOKUP(total_table[[#This Row],[Product_ID]],Product_table[Product_ID],Product_table[Cost],FALSE)</f>
        <v>325.26</v>
      </c>
      <c r="V586" s="11">
        <f>_xlfn.XLOOKUP(total_table[[#This Row],[Product_ID]],Product_table[Product_ID],Product_table[Stock],FALSE)</f>
        <v>400</v>
      </c>
      <c r="W586" s="8" t="str">
        <f>_xlfn.XLOOKUP(total_table[[#This Row],[Store_ID]],Store_table[Store_ID],Store_table[Store_Name],FALSE)</f>
        <v>Alexander Group</v>
      </c>
      <c r="X586" s="8" t="str">
        <f>_xlfn.XLOOKUP(total_table[[#This Row],[Store_ID]],Store_table[Store_ID],Store_table[Region],FALSE)</f>
        <v>South</v>
      </c>
      <c r="Y586" s="8" t="str">
        <f>_xlfn.XLOOKUP(total_table[[#This Row],[Store_ID]],Store_table[Store_ID],Store_table[City],FALSE)</f>
        <v>Port Sharon</v>
      </c>
      <c r="Z586" s="8" t="str">
        <f>_xlfn.XLOOKUP(total_table[[#This Row],[Store_ID]],Store_table[Store_ID],Store_table[Store_Type],FALSE)</f>
        <v>Online</v>
      </c>
    </row>
    <row r="587" spans="1:26" x14ac:dyDescent="0.35">
      <c r="A587" s="2" t="s">
        <v>2389</v>
      </c>
      <c r="B587" s="14">
        <v>45633</v>
      </c>
      <c r="C587" s="2" t="s">
        <v>726</v>
      </c>
      <c r="D587" s="2" t="s">
        <v>1680</v>
      </c>
      <c r="E587" s="2" t="s">
        <v>1735</v>
      </c>
      <c r="F587" s="11">
        <v>2</v>
      </c>
      <c r="G587" s="8">
        <v>829.15</v>
      </c>
      <c r="H587" s="8">
        <v>0.11</v>
      </c>
      <c r="I587" s="2" t="s">
        <v>1804</v>
      </c>
      <c r="J587" s="8">
        <v>1658.19</v>
      </c>
      <c r="K587" s="8" t="str">
        <f>_xlfn.XLOOKUP(total_table[[#This Row],[Customer_ID]],Customer_table[Customer_ID],Customer_table[Name],FALSE)</f>
        <v>Tanner Thompson</v>
      </c>
      <c r="L587" s="11">
        <f>_xlfn.XLOOKUP(total_table[[#This Row],[Customer_ID]],Customer_table[Customer_ID],Customer_table[Age],FALSE)</f>
        <v>32</v>
      </c>
      <c r="M587" s="8" t="str">
        <f>_xlfn.XLOOKUP(total_table[[#This Row],[Customer_ID]],Customer_table[Customer_ID],Customer_table[Gender],FALSE)</f>
        <v>Female</v>
      </c>
      <c r="N587" s="8" t="str">
        <f>_xlfn.XLOOKUP(total_table[[#This Row],[Customer_ID]],Customer_table[Customer_ID],Customer_table[City],FALSE)</f>
        <v>Port Lisashire</v>
      </c>
      <c r="O587" s="8" t="str">
        <f>_xlfn.XLOOKUP(total_table[[#This Row],[Customer_ID]],Customer_table[Customer_ID],Customer_table[State],FALSE)</f>
        <v>Maryland</v>
      </c>
      <c r="P587" s="8" t="str">
        <f>_xlfn.XLOOKUP(total_table[[#This Row],[Customer_ID]],Customer_table[Customer_ID],Customer_table[Country],FALSE)</f>
        <v>USA</v>
      </c>
      <c r="Q587" s="8" t="str">
        <f>_xlfn.XLOOKUP(total_table[[#This Row],[Product_ID]],Product_table[Product_ID],Product_table[Product_Name],FALSE)</f>
        <v>WiFi Mesh Router</v>
      </c>
      <c r="R587" s="8" t="str">
        <f>_xlfn.XLOOKUP(total_table[[#This Row],[Product_ID]],Product_table[Product_ID],Product_table[Category],FALSE)</f>
        <v>Electronics</v>
      </c>
      <c r="S587" s="8" t="str">
        <f>_xlfn.XLOOKUP(total_table[[#This Row],[Product_ID]],Product_table[Product_ID],Product_table[Sub_Category],FALSE)</f>
        <v>Appliances</v>
      </c>
      <c r="T587" s="8" t="str">
        <f>_xlfn.XLOOKUP(total_table[[#This Row],[Product_ID]],Product_table[Product_ID],Product_table[Brand],FALSE)</f>
        <v>White, Reeves and Woods</v>
      </c>
      <c r="U587" s="8">
        <f>_xlfn.XLOOKUP(total_table[[#This Row],[Product_ID]],Product_table[Product_ID],Product_table[Cost],FALSE)</f>
        <v>480.9</v>
      </c>
      <c r="V587" s="11">
        <f>_xlfn.XLOOKUP(total_table[[#This Row],[Product_ID]],Product_table[Product_ID],Product_table[Stock],FALSE)</f>
        <v>104</v>
      </c>
      <c r="W587" s="8" t="str">
        <f>_xlfn.XLOOKUP(total_table[[#This Row],[Store_ID]],Store_table[Store_ID],Store_table[Store_Name],FALSE)</f>
        <v>Martinez, Adkins and Johnson</v>
      </c>
      <c r="X587" s="8" t="str">
        <f>_xlfn.XLOOKUP(total_table[[#This Row],[Store_ID]],Store_table[Store_ID],Store_table[Region],FALSE)</f>
        <v>North</v>
      </c>
      <c r="Y587" s="8" t="str">
        <f>_xlfn.XLOOKUP(total_table[[#This Row],[Store_ID]],Store_table[Store_ID],Store_table[City],FALSE)</f>
        <v>Danielmouth</v>
      </c>
      <c r="Z587" s="8" t="str">
        <f>_xlfn.XLOOKUP(total_table[[#This Row],[Store_ID]],Store_table[Store_ID],Store_table[Store_Type],FALSE)</f>
        <v>Flagship</v>
      </c>
    </row>
    <row r="588" spans="1:26" x14ac:dyDescent="0.35">
      <c r="A588" s="2" t="s">
        <v>2390</v>
      </c>
      <c r="B588" s="14">
        <v>45798</v>
      </c>
      <c r="C588" s="2" t="s">
        <v>830</v>
      </c>
      <c r="D588" s="2" t="s">
        <v>1722</v>
      </c>
      <c r="E588" s="2" t="s">
        <v>1744</v>
      </c>
      <c r="F588" s="11">
        <v>2</v>
      </c>
      <c r="G588" s="8">
        <v>481.86</v>
      </c>
      <c r="H588" s="8">
        <v>0.1</v>
      </c>
      <c r="I588" s="2" t="s">
        <v>1807</v>
      </c>
      <c r="J588" s="8">
        <v>963.62</v>
      </c>
      <c r="K588" s="8" t="str">
        <f>_xlfn.XLOOKUP(total_table[[#This Row],[Customer_ID]],Customer_table[Customer_ID],Customer_table[Name],FALSE)</f>
        <v>Matthew Payne</v>
      </c>
      <c r="L588" s="11">
        <f>_xlfn.XLOOKUP(total_table[[#This Row],[Customer_ID]],Customer_table[Customer_ID],Customer_table[Age],FALSE)</f>
        <v>25</v>
      </c>
      <c r="M588" s="8" t="str">
        <f>_xlfn.XLOOKUP(total_table[[#This Row],[Customer_ID]],Customer_table[Customer_ID],Customer_table[Gender],FALSE)</f>
        <v>Male</v>
      </c>
      <c r="N588" s="8" t="str">
        <f>_xlfn.XLOOKUP(total_table[[#This Row],[Customer_ID]],Customer_table[Customer_ID],Customer_table[City],FALSE)</f>
        <v>Grahamfurt</v>
      </c>
      <c r="O588" s="8" t="str">
        <f>_xlfn.XLOOKUP(total_table[[#This Row],[Customer_ID]],Customer_table[Customer_ID],Customer_table[State],FALSE)</f>
        <v>Wyoming</v>
      </c>
      <c r="P588" s="8" t="str">
        <f>_xlfn.XLOOKUP(total_table[[#This Row],[Customer_ID]],Customer_table[Customer_ID],Customer_table[Country],FALSE)</f>
        <v>USA</v>
      </c>
      <c r="Q588" s="8" t="str">
        <f>_xlfn.XLOOKUP(total_table[[#This Row],[Product_ID]],Product_table[Product_ID],Product_table[Product_Name],FALSE)</f>
        <v>Portable Bluetooth Speaker</v>
      </c>
      <c r="R588" s="8" t="str">
        <f>_xlfn.XLOOKUP(total_table[[#This Row],[Product_ID]],Product_table[Product_ID],Product_table[Category],FALSE)</f>
        <v>Electronics</v>
      </c>
      <c r="S588" s="8" t="str">
        <f>_xlfn.XLOOKUP(total_table[[#This Row],[Product_ID]],Product_table[Product_ID],Product_table[Sub_Category],FALSE)</f>
        <v>Audio</v>
      </c>
      <c r="T588" s="8" t="str">
        <f>_xlfn.XLOOKUP(total_table[[#This Row],[Product_ID]],Product_table[Product_ID],Product_table[Brand],FALSE)</f>
        <v>Flores-King</v>
      </c>
      <c r="U588" s="8">
        <f>_xlfn.XLOOKUP(total_table[[#This Row],[Product_ID]],Product_table[Product_ID],Product_table[Cost],FALSE)</f>
        <v>431.67</v>
      </c>
      <c r="V588" s="11">
        <f>_xlfn.XLOOKUP(total_table[[#This Row],[Product_ID]],Product_table[Product_ID],Product_table[Stock],FALSE)</f>
        <v>73</v>
      </c>
      <c r="W588" s="8" t="str">
        <f>_xlfn.XLOOKUP(total_table[[#This Row],[Store_ID]],Store_table[Store_ID],Store_table[Store_Name],FALSE)</f>
        <v>Johnson-Wright</v>
      </c>
      <c r="X588" s="8" t="str">
        <f>_xlfn.XLOOKUP(total_table[[#This Row],[Store_ID]],Store_table[Store_ID],Store_table[Region],FALSE)</f>
        <v>North</v>
      </c>
      <c r="Y588" s="8" t="str">
        <f>_xlfn.XLOOKUP(total_table[[#This Row],[Store_ID]],Store_table[Store_ID],Store_table[City],FALSE)</f>
        <v>Hoodberg</v>
      </c>
      <c r="Z588" s="8" t="str">
        <f>_xlfn.XLOOKUP(total_table[[#This Row],[Store_ID]],Store_table[Store_ID],Store_table[Store_Type],FALSE)</f>
        <v>Outlet</v>
      </c>
    </row>
    <row r="589" spans="1:26" x14ac:dyDescent="0.35">
      <c r="A589" s="2" t="s">
        <v>2391</v>
      </c>
      <c r="B589" s="14">
        <v>45354</v>
      </c>
      <c r="C589" s="2" t="s">
        <v>486</v>
      </c>
      <c r="D589" s="2" t="s">
        <v>1630</v>
      </c>
      <c r="E589" s="2" t="s">
        <v>1757</v>
      </c>
      <c r="F589" s="11">
        <v>4</v>
      </c>
      <c r="G589" s="8">
        <v>915.17</v>
      </c>
      <c r="H589" s="8">
        <v>0.19</v>
      </c>
      <c r="I589" s="2" t="s">
        <v>1807</v>
      </c>
      <c r="J589" s="8">
        <v>3660.49</v>
      </c>
      <c r="K589" s="8" t="str">
        <f>_xlfn.XLOOKUP(total_table[[#This Row],[Customer_ID]],Customer_table[Customer_ID],Customer_table[Name],FALSE)</f>
        <v>Rhonda Young</v>
      </c>
      <c r="L589" s="11">
        <f>_xlfn.XLOOKUP(total_table[[#This Row],[Customer_ID]],Customer_table[Customer_ID],Customer_table[Age],FALSE)</f>
        <v>49</v>
      </c>
      <c r="M589" s="8" t="str">
        <f>_xlfn.XLOOKUP(total_table[[#This Row],[Customer_ID]],Customer_table[Customer_ID],Customer_table[Gender],FALSE)</f>
        <v>Female</v>
      </c>
      <c r="N589" s="8" t="str">
        <f>_xlfn.XLOOKUP(total_table[[#This Row],[Customer_ID]],Customer_table[Customer_ID],Customer_table[City],FALSE)</f>
        <v>Lake Nathanfort</v>
      </c>
      <c r="O589" s="8" t="str">
        <f>_xlfn.XLOOKUP(total_table[[#This Row],[Customer_ID]],Customer_table[Customer_ID],Customer_table[State],FALSE)</f>
        <v>Alaska</v>
      </c>
      <c r="P589" s="8" t="str">
        <f>_xlfn.XLOOKUP(total_table[[#This Row],[Customer_ID]],Customer_table[Customer_ID],Customer_table[Country],FALSE)</f>
        <v>USA</v>
      </c>
      <c r="Q589" s="8" t="str">
        <f>_xlfn.XLOOKUP(total_table[[#This Row],[Product_ID]],Product_table[Product_ID],Product_table[Product_Name],FALSE)</f>
        <v>Rugby Ball</v>
      </c>
      <c r="R589" s="8" t="str">
        <f>_xlfn.XLOOKUP(total_table[[#This Row],[Product_ID]],Product_table[Product_ID],Product_table[Category],FALSE)</f>
        <v>Sports</v>
      </c>
      <c r="S589" s="8" t="str">
        <f>_xlfn.XLOOKUP(total_table[[#This Row],[Product_ID]],Product_table[Product_ID],Product_table[Sub_Category],FALSE)</f>
        <v>Team Sports</v>
      </c>
      <c r="T589" s="8" t="str">
        <f>_xlfn.XLOOKUP(total_table[[#This Row],[Product_ID]],Product_table[Product_ID],Product_table[Brand],FALSE)</f>
        <v>Harris Inc</v>
      </c>
      <c r="U589" s="8">
        <f>_xlfn.XLOOKUP(total_table[[#This Row],[Product_ID]],Product_table[Product_ID],Product_table[Cost],FALSE)</f>
        <v>212.26</v>
      </c>
      <c r="V589" s="11">
        <f>_xlfn.XLOOKUP(total_table[[#This Row],[Product_ID]],Product_table[Product_ID],Product_table[Stock],FALSE)</f>
        <v>82</v>
      </c>
      <c r="W589" s="8" t="str">
        <f>_xlfn.XLOOKUP(total_table[[#This Row],[Store_ID]],Store_table[Store_ID],Store_table[Store_Name],FALSE)</f>
        <v>Martinez-Mullins</v>
      </c>
      <c r="X589" s="8" t="str">
        <f>_xlfn.XLOOKUP(total_table[[#This Row],[Store_ID]],Store_table[Store_ID],Store_table[Region],FALSE)</f>
        <v>South</v>
      </c>
      <c r="Y589" s="8" t="str">
        <f>_xlfn.XLOOKUP(total_table[[#This Row],[Store_ID]],Store_table[Store_ID],Store_table[City],FALSE)</f>
        <v>Williamsfurt</v>
      </c>
      <c r="Z589" s="8" t="str">
        <f>_xlfn.XLOOKUP(total_table[[#This Row],[Store_ID]],Store_table[Store_ID],Store_table[Store_Type],FALSE)</f>
        <v>Online</v>
      </c>
    </row>
    <row r="590" spans="1:26" x14ac:dyDescent="0.35">
      <c r="A590" s="2" t="s">
        <v>2392</v>
      </c>
      <c r="B590" s="14">
        <v>45357</v>
      </c>
      <c r="C590" s="2" t="s">
        <v>685</v>
      </c>
      <c r="D590" s="2" t="s">
        <v>1668</v>
      </c>
      <c r="E590" s="2" t="s">
        <v>1788</v>
      </c>
      <c r="F590" s="11">
        <v>1</v>
      </c>
      <c r="G590" s="8">
        <v>250.95</v>
      </c>
      <c r="H590" s="8">
        <v>0.03</v>
      </c>
      <c r="I590" s="2" t="s">
        <v>1804</v>
      </c>
      <c r="J590" s="8">
        <v>250.92</v>
      </c>
      <c r="K590" s="8" t="str">
        <f>_xlfn.XLOOKUP(total_table[[#This Row],[Customer_ID]],Customer_table[Customer_ID],Customer_table[Name],FALSE)</f>
        <v>Eric Todd</v>
      </c>
      <c r="L590" s="11">
        <f>_xlfn.XLOOKUP(total_table[[#This Row],[Customer_ID]],Customer_table[Customer_ID],Customer_table[Age],FALSE)</f>
        <v>61</v>
      </c>
      <c r="M590" s="8" t="str">
        <f>_xlfn.XLOOKUP(total_table[[#This Row],[Customer_ID]],Customer_table[Customer_ID],Customer_table[Gender],FALSE)</f>
        <v>Male</v>
      </c>
      <c r="N590" s="8" t="str">
        <f>_xlfn.XLOOKUP(total_table[[#This Row],[Customer_ID]],Customer_table[Customer_ID],Customer_table[City],FALSE)</f>
        <v>Danielstad</v>
      </c>
      <c r="O590" s="8" t="str">
        <f>_xlfn.XLOOKUP(total_table[[#This Row],[Customer_ID]],Customer_table[Customer_ID],Customer_table[State],FALSE)</f>
        <v>Montana</v>
      </c>
      <c r="P590" s="8" t="str">
        <f>_xlfn.XLOOKUP(total_table[[#This Row],[Customer_ID]],Customer_table[Customer_ID],Customer_table[Country],FALSE)</f>
        <v>USA</v>
      </c>
      <c r="Q590" s="8" t="str">
        <f>_xlfn.XLOOKUP(total_table[[#This Row],[Product_ID]],Product_table[Product_ID],Product_table[Product_Name],FALSE)</f>
        <v>Hair Repair Oil Treatment</v>
      </c>
      <c r="R590" s="8" t="str">
        <f>_xlfn.XLOOKUP(total_table[[#This Row],[Product_ID]],Product_table[Product_ID],Product_table[Category],FALSE)</f>
        <v>Beauty</v>
      </c>
      <c r="S590" s="8" t="str">
        <f>_xlfn.XLOOKUP(total_table[[#This Row],[Product_ID]],Product_table[Product_ID],Product_table[Sub_Category],FALSE)</f>
        <v>Haircare</v>
      </c>
      <c r="T590" s="8" t="str">
        <f>_xlfn.XLOOKUP(total_table[[#This Row],[Product_ID]],Product_table[Product_ID],Product_table[Brand],FALSE)</f>
        <v>Hopkins Ltd</v>
      </c>
      <c r="U590" s="8">
        <f>_xlfn.XLOOKUP(total_table[[#This Row],[Product_ID]],Product_table[Product_ID],Product_table[Cost],FALSE)</f>
        <v>214.32</v>
      </c>
      <c r="V590" s="11">
        <f>_xlfn.XLOOKUP(total_table[[#This Row],[Product_ID]],Product_table[Product_ID],Product_table[Stock],FALSE)</f>
        <v>383</v>
      </c>
      <c r="W590" s="8" t="str">
        <f>_xlfn.XLOOKUP(total_table[[#This Row],[Store_ID]],Store_table[Store_ID],Store_table[Store_Name],FALSE)</f>
        <v>Guerrero-Schmitt</v>
      </c>
      <c r="X590" s="8" t="str">
        <f>_xlfn.XLOOKUP(total_table[[#This Row],[Store_ID]],Store_table[Store_ID],Store_table[Region],FALSE)</f>
        <v>East</v>
      </c>
      <c r="Y590" s="8" t="str">
        <f>_xlfn.XLOOKUP(total_table[[#This Row],[Store_ID]],Store_table[Store_ID],Store_table[City],FALSE)</f>
        <v>East Stevechester</v>
      </c>
      <c r="Z590" s="8" t="str">
        <f>_xlfn.XLOOKUP(total_table[[#This Row],[Store_ID]],Store_table[Store_ID],Store_table[Store_Type],FALSE)</f>
        <v>Flagship</v>
      </c>
    </row>
    <row r="591" spans="1:26" x14ac:dyDescent="0.35">
      <c r="A591" s="2" t="s">
        <v>2393</v>
      </c>
      <c r="B591" s="14">
        <v>45257</v>
      </c>
      <c r="C591" s="2" t="s">
        <v>1007</v>
      </c>
      <c r="D591" s="2" t="s">
        <v>1718</v>
      </c>
      <c r="E591" s="2" t="s">
        <v>1751</v>
      </c>
      <c r="F591" s="11">
        <v>3</v>
      </c>
      <c r="G591" s="8">
        <v>882.84</v>
      </c>
      <c r="H591" s="8">
        <v>0.1</v>
      </c>
      <c r="I591" s="2" t="s">
        <v>1802</v>
      </c>
      <c r="J591" s="8">
        <v>2648.42</v>
      </c>
      <c r="K591" s="8" t="str">
        <f>_xlfn.XLOOKUP(total_table[[#This Row],[Customer_ID]],Customer_table[Customer_ID],Customer_table[Name],FALSE)</f>
        <v>Andrew Smith</v>
      </c>
      <c r="L591" s="11">
        <f>_xlfn.XLOOKUP(total_table[[#This Row],[Customer_ID]],Customer_table[Customer_ID],Customer_table[Age],FALSE)</f>
        <v>60</v>
      </c>
      <c r="M591" s="8" t="str">
        <f>_xlfn.XLOOKUP(total_table[[#This Row],[Customer_ID]],Customer_table[Customer_ID],Customer_table[Gender],FALSE)</f>
        <v>Male</v>
      </c>
      <c r="N591" s="8" t="str">
        <f>_xlfn.XLOOKUP(total_table[[#This Row],[Customer_ID]],Customer_table[Customer_ID],Customer_table[City],FALSE)</f>
        <v>East Matthew</v>
      </c>
      <c r="O591" s="8" t="str">
        <f>_xlfn.XLOOKUP(total_table[[#This Row],[Customer_ID]],Customer_table[Customer_ID],Customer_table[State],FALSE)</f>
        <v>Wisconsin</v>
      </c>
      <c r="P591" s="8" t="str">
        <f>_xlfn.XLOOKUP(total_table[[#This Row],[Customer_ID]],Customer_table[Customer_ID],Customer_table[Country],FALSE)</f>
        <v>USA</v>
      </c>
      <c r="Q591" s="8" t="str">
        <f>_xlfn.XLOOKUP(total_table[[#This Row],[Product_ID]],Product_table[Product_ID],Product_table[Product_Name],FALSE)</f>
        <v>Women's Formal Blazer</v>
      </c>
      <c r="R591" s="8" t="str">
        <f>_xlfn.XLOOKUP(total_table[[#This Row],[Product_ID]],Product_table[Product_ID],Product_table[Category],FALSE)</f>
        <v>Clothing</v>
      </c>
      <c r="S591" s="8" t="str">
        <f>_xlfn.XLOOKUP(total_table[[#This Row],[Product_ID]],Product_table[Product_ID],Product_table[Sub_Category],FALSE)</f>
        <v>Outerwear</v>
      </c>
      <c r="T591" s="8" t="str">
        <f>_xlfn.XLOOKUP(total_table[[#This Row],[Product_ID]],Product_table[Product_ID],Product_table[Brand],FALSE)</f>
        <v>Phillips and Sons</v>
      </c>
      <c r="U591" s="8">
        <f>_xlfn.XLOOKUP(total_table[[#This Row],[Product_ID]],Product_table[Product_ID],Product_table[Cost],FALSE)</f>
        <v>358.47</v>
      </c>
      <c r="V591" s="11">
        <f>_xlfn.XLOOKUP(total_table[[#This Row],[Product_ID]],Product_table[Product_ID],Product_table[Stock],FALSE)</f>
        <v>143</v>
      </c>
      <c r="W591" s="8" t="str">
        <f>_xlfn.XLOOKUP(total_table[[#This Row],[Store_ID]],Store_table[Store_ID],Store_table[Store_Name],FALSE)</f>
        <v>Gray Ltd</v>
      </c>
      <c r="X591" s="8" t="str">
        <f>_xlfn.XLOOKUP(total_table[[#This Row],[Store_ID]],Store_table[Store_ID],Store_table[Region],FALSE)</f>
        <v>North</v>
      </c>
      <c r="Y591" s="8" t="str">
        <f>_xlfn.XLOOKUP(total_table[[#This Row],[Store_ID]],Store_table[Store_ID],Store_table[City],FALSE)</f>
        <v>New Michaelchester</v>
      </c>
      <c r="Z591" s="8" t="str">
        <f>_xlfn.XLOOKUP(total_table[[#This Row],[Store_ID]],Store_table[Store_ID],Store_table[Store_Type],FALSE)</f>
        <v>Outlet</v>
      </c>
    </row>
    <row r="592" spans="1:26" x14ac:dyDescent="0.35">
      <c r="A592" s="2" t="s">
        <v>2394</v>
      </c>
      <c r="B592" s="14">
        <v>45702</v>
      </c>
      <c r="C592" s="2" t="s">
        <v>460</v>
      </c>
      <c r="D592" s="2" t="s">
        <v>1564</v>
      </c>
      <c r="E592" s="2" t="s">
        <v>1788</v>
      </c>
      <c r="F592" s="11">
        <v>4</v>
      </c>
      <c r="G592" s="8">
        <v>573.37</v>
      </c>
      <c r="H592" s="8">
        <v>0.04</v>
      </c>
      <c r="I592" s="2" t="s">
        <v>1807</v>
      </c>
      <c r="J592" s="8">
        <v>2293.44</v>
      </c>
      <c r="K592" s="8" t="str">
        <f>_xlfn.XLOOKUP(total_table[[#This Row],[Customer_ID]],Customer_table[Customer_ID],Customer_table[Name],FALSE)</f>
        <v>Sean Roth</v>
      </c>
      <c r="L592" s="11">
        <f>_xlfn.XLOOKUP(total_table[[#This Row],[Customer_ID]],Customer_table[Customer_ID],Customer_table[Age],FALSE)</f>
        <v>43</v>
      </c>
      <c r="M592" s="8" t="str">
        <f>_xlfn.XLOOKUP(total_table[[#This Row],[Customer_ID]],Customer_table[Customer_ID],Customer_table[Gender],FALSE)</f>
        <v>Male</v>
      </c>
      <c r="N592" s="8" t="str">
        <f>_xlfn.XLOOKUP(total_table[[#This Row],[Customer_ID]],Customer_table[Customer_ID],Customer_table[City],FALSE)</f>
        <v>Lake Michael</v>
      </c>
      <c r="O592" s="8" t="str">
        <f>_xlfn.XLOOKUP(total_table[[#This Row],[Customer_ID]],Customer_table[Customer_ID],Customer_table[State],FALSE)</f>
        <v>Virginia</v>
      </c>
      <c r="P592" s="8" t="str">
        <f>_xlfn.XLOOKUP(total_table[[#This Row],[Customer_ID]],Customer_table[Customer_ID],Customer_table[Country],FALSE)</f>
        <v>USA</v>
      </c>
      <c r="Q592" s="8" t="str">
        <f>_xlfn.XLOOKUP(total_table[[#This Row],[Product_ID]],Product_table[Product_ID],Product_table[Product_Name],FALSE)</f>
        <v>Knee Support Brace</v>
      </c>
      <c r="R592" s="8" t="str">
        <f>_xlfn.XLOOKUP(total_table[[#This Row],[Product_ID]],Product_table[Product_ID],Product_table[Category],FALSE)</f>
        <v>Sports</v>
      </c>
      <c r="S592" s="8" t="str">
        <f>_xlfn.XLOOKUP(total_table[[#This Row],[Product_ID]],Product_table[Product_ID],Product_table[Sub_Category],FALSE)</f>
        <v>Equipment</v>
      </c>
      <c r="T592" s="8" t="str">
        <f>_xlfn.XLOOKUP(total_table[[#This Row],[Product_ID]],Product_table[Product_ID],Product_table[Brand],FALSE)</f>
        <v>May-Reese</v>
      </c>
      <c r="U592" s="8">
        <f>_xlfn.XLOOKUP(total_table[[#This Row],[Product_ID]],Product_table[Product_ID],Product_table[Cost],FALSE)</f>
        <v>21.34</v>
      </c>
      <c r="V592" s="11">
        <f>_xlfn.XLOOKUP(total_table[[#This Row],[Product_ID]],Product_table[Product_ID],Product_table[Stock],FALSE)</f>
        <v>65</v>
      </c>
      <c r="W592" s="8" t="str">
        <f>_xlfn.XLOOKUP(total_table[[#This Row],[Store_ID]],Store_table[Store_ID],Store_table[Store_Name],FALSE)</f>
        <v>Guerrero-Schmitt</v>
      </c>
      <c r="X592" s="8" t="str">
        <f>_xlfn.XLOOKUP(total_table[[#This Row],[Store_ID]],Store_table[Store_ID],Store_table[Region],FALSE)</f>
        <v>East</v>
      </c>
      <c r="Y592" s="8" t="str">
        <f>_xlfn.XLOOKUP(total_table[[#This Row],[Store_ID]],Store_table[Store_ID],Store_table[City],FALSE)</f>
        <v>East Stevechester</v>
      </c>
      <c r="Z592" s="8" t="str">
        <f>_xlfn.XLOOKUP(total_table[[#This Row],[Store_ID]],Store_table[Store_ID],Store_table[Store_Type],FALSE)</f>
        <v>Flagship</v>
      </c>
    </row>
    <row r="593" spans="1:26" x14ac:dyDescent="0.35">
      <c r="A593" s="2" t="s">
        <v>2395</v>
      </c>
      <c r="B593" s="14">
        <v>45318</v>
      </c>
      <c r="C593" s="2" t="s">
        <v>210</v>
      </c>
      <c r="D593" s="2" t="s">
        <v>1590</v>
      </c>
      <c r="E593" s="2" t="s">
        <v>1772</v>
      </c>
      <c r="F593" s="11">
        <v>3</v>
      </c>
      <c r="G593" s="8">
        <v>622.72</v>
      </c>
      <c r="H593" s="8">
        <v>0.04</v>
      </c>
      <c r="I593" s="2" t="s">
        <v>1802</v>
      </c>
      <c r="J593" s="8">
        <v>1868.1200000000001</v>
      </c>
      <c r="K593" s="8" t="str">
        <f>_xlfn.XLOOKUP(total_table[[#This Row],[Customer_ID]],Customer_table[Customer_ID],Customer_table[Name],FALSE)</f>
        <v>Cheryl Copeland</v>
      </c>
      <c r="L593" s="11">
        <f>_xlfn.XLOOKUP(total_table[[#This Row],[Customer_ID]],Customer_table[Customer_ID],Customer_table[Age],FALSE)</f>
        <v>51</v>
      </c>
      <c r="M593" s="8" t="str">
        <f>_xlfn.XLOOKUP(total_table[[#This Row],[Customer_ID]],Customer_table[Customer_ID],Customer_table[Gender],FALSE)</f>
        <v>Male</v>
      </c>
      <c r="N593" s="8" t="str">
        <f>_xlfn.XLOOKUP(total_table[[#This Row],[Customer_ID]],Customer_table[Customer_ID],Customer_table[City],FALSE)</f>
        <v>Snowmouth</v>
      </c>
      <c r="O593" s="8" t="str">
        <f>_xlfn.XLOOKUP(total_table[[#This Row],[Customer_ID]],Customer_table[Customer_ID],Customer_table[State],FALSE)</f>
        <v>Maryland</v>
      </c>
      <c r="P593" s="8" t="str">
        <f>_xlfn.XLOOKUP(total_table[[#This Row],[Customer_ID]],Customer_table[Customer_ID],Customer_table[Country],FALSE)</f>
        <v>USA</v>
      </c>
      <c r="Q593" s="8" t="str">
        <f>_xlfn.XLOOKUP(total_table[[#This Row],[Product_ID]],Product_table[Product_ID],Product_table[Product_Name],FALSE)</f>
        <v>Vitamin C Face Serum</v>
      </c>
      <c r="R593" s="8" t="str">
        <f>_xlfn.XLOOKUP(total_table[[#This Row],[Product_ID]],Product_table[Product_ID],Product_table[Category],FALSE)</f>
        <v>Beauty</v>
      </c>
      <c r="S593" s="8" t="str">
        <f>_xlfn.XLOOKUP(total_table[[#This Row],[Product_ID]],Product_table[Product_ID],Product_table[Sub_Category],FALSE)</f>
        <v>Skincare</v>
      </c>
      <c r="T593" s="8" t="str">
        <f>_xlfn.XLOOKUP(total_table[[#This Row],[Product_ID]],Product_table[Product_ID],Product_table[Brand],FALSE)</f>
        <v>Griffin Ltd</v>
      </c>
      <c r="U593" s="8">
        <f>_xlfn.XLOOKUP(total_table[[#This Row],[Product_ID]],Product_table[Product_ID],Product_table[Cost],FALSE)</f>
        <v>283.83</v>
      </c>
      <c r="V593" s="11">
        <f>_xlfn.XLOOKUP(total_table[[#This Row],[Product_ID]],Product_table[Product_ID],Product_table[Stock],FALSE)</f>
        <v>244</v>
      </c>
      <c r="W593" s="8" t="str">
        <f>_xlfn.XLOOKUP(total_table[[#This Row],[Store_ID]],Store_table[Store_ID],Store_table[Store_Name],FALSE)</f>
        <v>Thomas, Bridges and Harris</v>
      </c>
      <c r="X593" s="8" t="str">
        <f>_xlfn.XLOOKUP(total_table[[#This Row],[Store_ID]],Store_table[Store_ID],Store_table[Region],FALSE)</f>
        <v>North</v>
      </c>
      <c r="Y593" s="8" t="str">
        <f>_xlfn.XLOOKUP(total_table[[#This Row],[Store_ID]],Store_table[Store_ID],Store_table[City],FALSE)</f>
        <v>Sabrinatown</v>
      </c>
      <c r="Z593" s="8" t="str">
        <f>_xlfn.XLOOKUP(total_table[[#This Row],[Store_ID]],Store_table[Store_ID],Store_table[Store_Type],FALSE)</f>
        <v>Online</v>
      </c>
    </row>
    <row r="594" spans="1:26" x14ac:dyDescent="0.35">
      <c r="A594" s="2" t="s">
        <v>2396</v>
      </c>
      <c r="B594" s="14">
        <v>45943</v>
      </c>
      <c r="C594" s="2" t="s">
        <v>1193</v>
      </c>
      <c r="D594" s="2" t="s">
        <v>1710</v>
      </c>
      <c r="E594" s="2" t="s">
        <v>1785</v>
      </c>
      <c r="F594" s="11">
        <v>3</v>
      </c>
      <c r="G594" s="8">
        <v>259.74</v>
      </c>
      <c r="H594" s="8">
        <v>0.24</v>
      </c>
      <c r="I594" s="2" t="s">
        <v>1802</v>
      </c>
      <c r="J594" s="8">
        <v>778.98</v>
      </c>
      <c r="K594" s="8" t="str">
        <f>_xlfn.XLOOKUP(total_table[[#This Row],[Customer_ID]],Customer_table[Customer_ID],Customer_table[Name],FALSE)</f>
        <v>Timothy Valenzuela</v>
      </c>
      <c r="L594" s="11">
        <f>_xlfn.XLOOKUP(total_table[[#This Row],[Customer_ID]],Customer_table[Customer_ID],Customer_table[Age],FALSE)</f>
        <v>53</v>
      </c>
      <c r="M594" s="8" t="str">
        <f>_xlfn.XLOOKUP(total_table[[#This Row],[Customer_ID]],Customer_table[Customer_ID],Customer_table[Gender],FALSE)</f>
        <v>Male</v>
      </c>
      <c r="N594" s="8" t="str">
        <f>_xlfn.XLOOKUP(total_table[[#This Row],[Customer_ID]],Customer_table[Customer_ID],Customer_table[City],FALSE)</f>
        <v>Stevensshire</v>
      </c>
      <c r="O594" s="8" t="str">
        <f>_xlfn.XLOOKUP(total_table[[#This Row],[Customer_ID]],Customer_table[Customer_ID],Customer_table[State],FALSE)</f>
        <v>Missouri</v>
      </c>
      <c r="P594" s="8" t="str">
        <f>_xlfn.XLOOKUP(total_table[[#This Row],[Customer_ID]],Customer_table[Customer_ID],Customer_table[Country],FALSE)</f>
        <v>USA</v>
      </c>
      <c r="Q594" s="8" t="str">
        <f>_xlfn.XLOOKUP(total_table[[#This Row],[Product_ID]],Product_table[Product_ID],Product_table[Product_Name],FALSE)</f>
        <v>Microwave Oven</v>
      </c>
      <c r="R594" s="8" t="str">
        <f>_xlfn.XLOOKUP(total_table[[#This Row],[Product_ID]],Product_table[Product_ID],Product_table[Category],FALSE)</f>
        <v>Home</v>
      </c>
      <c r="S594" s="8" t="str">
        <f>_xlfn.XLOOKUP(total_table[[#This Row],[Product_ID]],Product_table[Product_ID],Product_table[Sub_Category],FALSE)</f>
        <v>Appliances</v>
      </c>
      <c r="T594" s="8" t="str">
        <f>_xlfn.XLOOKUP(total_table[[#This Row],[Product_ID]],Product_table[Product_ID],Product_table[Brand],FALSE)</f>
        <v>Green, Powell and Palmer</v>
      </c>
      <c r="U594" s="8">
        <f>_xlfn.XLOOKUP(total_table[[#This Row],[Product_ID]],Product_table[Product_ID],Product_table[Cost],FALSE)</f>
        <v>447.43</v>
      </c>
      <c r="V594" s="11">
        <f>_xlfn.XLOOKUP(total_table[[#This Row],[Product_ID]],Product_table[Product_ID],Product_table[Stock],FALSE)</f>
        <v>191</v>
      </c>
      <c r="W594" s="8" t="str">
        <f>_xlfn.XLOOKUP(total_table[[#This Row],[Store_ID]],Store_table[Store_ID],Store_table[Store_Name],FALSE)</f>
        <v>Holloway Ltd</v>
      </c>
      <c r="X594" s="8" t="str">
        <f>_xlfn.XLOOKUP(total_table[[#This Row],[Store_ID]],Store_table[Store_ID],Store_table[Region],FALSE)</f>
        <v>North</v>
      </c>
      <c r="Y594" s="8" t="str">
        <f>_xlfn.XLOOKUP(total_table[[#This Row],[Store_ID]],Store_table[Store_ID],Store_table[City],FALSE)</f>
        <v>Bensonhaven</v>
      </c>
      <c r="Z594" s="8" t="str">
        <f>_xlfn.XLOOKUP(total_table[[#This Row],[Store_ID]],Store_table[Store_ID],Store_table[Store_Type],FALSE)</f>
        <v>Flagship</v>
      </c>
    </row>
    <row r="595" spans="1:26" x14ac:dyDescent="0.35">
      <c r="A595" s="2" t="s">
        <v>2397</v>
      </c>
      <c r="B595" s="14">
        <v>45769</v>
      </c>
      <c r="C595" s="2" t="s">
        <v>197</v>
      </c>
      <c r="D595" s="2" t="s">
        <v>1582</v>
      </c>
      <c r="E595" s="2" t="s">
        <v>1775</v>
      </c>
      <c r="F595" s="11">
        <v>4</v>
      </c>
      <c r="G595" s="8">
        <v>951.09</v>
      </c>
      <c r="H595" s="8">
        <v>0.14000000000000001</v>
      </c>
      <c r="I595" s="2" t="s">
        <v>1807</v>
      </c>
      <c r="J595" s="8">
        <v>3804.2200000000003</v>
      </c>
      <c r="K595" s="8" t="str">
        <f>_xlfn.XLOOKUP(total_table[[#This Row],[Customer_ID]],Customer_table[Customer_ID],Customer_table[Name],FALSE)</f>
        <v>Katherine Dorsey</v>
      </c>
      <c r="L595" s="11">
        <f>_xlfn.XLOOKUP(total_table[[#This Row],[Customer_ID]],Customer_table[Customer_ID],Customer_table[Age],FALSE)</f>
        <v>24</v>
      </c>
      <c r="M595" s="8" t="str">
        <f>_xlfn.XLOOKUP(total_table[[#This Row],[Customer_ID]],Customer_table[Customer_ID],Customer_table[Gender],FALSE)</f>
        <v>Male</v>
      </c>
      <c r="N595" s="8" t="str">
        <f>_xlfn.XLOOKUP(total_table[[#This Row],[Customer_ID]],Customer_table[Customer_ID],Customer_table[City],FALSE)</f>
        <v>Christopherland</v>
      </c>
      <c r="O595" s="8" t="str">
        <f>_xlfn.XLOOKUP(total_table[[#This Row],[Customer_ID]],Customer_table[Customer_ID],Customer_table[State],FALSE)</f>
        <v>Oklahoma</v>
      </c>
      <c r="P595" s="8" t="str">
        <f>_xlfn.XLOOKUP(total_table[[#This Row],[Customer_ID]],Customer_table[Customer_ID],Customer_table[Country],FALSE)</f>
        <v>USA</v>
      </c>
      <c r="Q595" s="8" t="str">
        <f>_xlfn.XLOOKUP(total_table[[#This Row],[Product_ID]],Product_table[Product_ID],Product_table[Product_Name],FALSE)</f>
        <v>Sports Stopwatch Timer</v>
      </c>
      <c r="R595" s="8" t="str">
        <f>_xlfn.XLOOKUP(total_table[[#This Row],[Product_ID]],Product_table[Product_ID],Product_table[Category],FALSE)</f>
        <v>Sports</v>
      </c>
      <c r="S595" s="8" t="str">
        <f>_xlfn.XLOOKUP(total_table[[#This Row],[Product_ID]],Product_table[Product_ID],Product_table[Sub_Category],FALSE)</f>
        <v>Accessories</v>
      </c>
      <c r="T595" s="8" t="str">
        <f>_xlfn.XLOOKUP(total_table[[#This Row],[Product_ID]],Product_table[Product_ID],Product_table[Brand],FALSE)</f>
        <v>Burns-Hansen</v>
      </c>
      <c r="U595" s="8">
        <f>_xlfn.XLOOKUP(total_table[[#This Row],[Product_ID]],Product_table[Product_ID],Product_table[Cost],FALSE)</f>
        <v>38.76</v>
      </c>
      <c r="V595" s="11">
        <f>_xlfn.XLOOKUP(total_table[[#This Row],[Product_ID]],Product_table[Product_ID],Product_table[Stock],FALSE)</f>
        <v>137</v>
      </c>
      <c r="W595" s="8" t="str">
        <f>_xlfn.XLOOKUP(total_table[[#This Row],[Store_ID]],Store_table[Store_ID],Store_table[Store_Name],FALSE)</f>
        <v>Gardner, Humphrey and Contreras</v>
      </c>
      <c r="X595" s="8" t="str">
        <f>_xlfn.XLOOKUP(total_table[[#This Row],[Store_ID]],Store_table[Store_ID],Store_table[Region],FALSE)</f>
        <v>East</v>
      </c>
      <c r="Y595" s="8" t="str">
        <f>_xlfn.XLOOKUP(total_table[[#This Row],[Store_ID]],Store_table[Store_ID],Store_table[City],FALSE)</f>
        <v>Johnsonville</v>
      </c>
      <c r="Z595" s="8" t="str">
        <f>_xlfn.XLOOKUP(total_table[[#This Row],[Store_ID]],Store_table[Store_ID],Store_table[Store_Type],FALSE)</f>
        <v>Flagship</v>
      </c>
    </row>
    <row r="596" spans="1:26" x14ac:dyDescent="0.35">
      <c r="A596" s="2" t="s">
        <v>2398</v>
      </c>
      <c r="B596" s="14">
        <v>45765</v>
      </c>
      <c r="C596" s="2" t="s">
        <v>640</v>
      </c>
      <c r="D596" s="2" t="s">
        <v>1724</v>
      </c>
      <c r="E596" s="2" t="s">
        <v>1739</v>
      </c>
      <c r="F596" s="11">
        <v>1</v>
      </c>
      <c r="G596" s="8">
        <v>71.709999999999994</v>
      </c>
      <c r="H596" s="8">
        <v>0.23</v>
      </c>
      <c r="I596" s="2" t="s">
        <v>1807</v>
      </c>
      <c r="J596" s="8">
        <v>71.47999999999999</v>
      </c>
      <c r="K596" s="8" t="str">
        <f>_xlfn.XLOOKUP(total_table[[#This Row],[Customer_ID]],Customer_table[Customer_ID],Customer_table[Name],FALSE)</f>
        <v>Carmen Price</v>
      </c>
      <c r="L596" s="11">
        <f>_xlfn.XLOOKUP(total_table[[#This Row],[Customer_ID]],Customer_table[Customer_ID],Customer_table[Age],FALSE)</f>
        <v>46</v>
      </c>
      <c r="M596" s="8" t="str">
        <f>_xlfn.XLOOKUP(total_table[[#This Row],[Customer_ID]],Customer_table[Customer_ID],Customer_table[Gender],FALSE)</f>
        <v>Male</v>
      </c>
      <c r="N596" s="8" t="str">
        <f>_xlfn.XLOOKUP(total_table[[#This Row],[Customer_ID]],Customer_table[Customer_ID],Customer_table[City],FALSE)</f>
        <v>North Briannamouth</v>
      </c>
      <c r="O596" s="8" t="str">
        <f>_xlfn.XLOOKUP(total_table[[#This Row],[Customer_ID]],Customer_table[Customer_ID],Customer_table[State],FALSE)</f>
        <v>Tennessee</v>
      </c>
      <c r="P596" s="8" t="str">
        <f>_xlfn.XLOOKUP(total_table[[#This Row],[Customer_ID]],Customer_table[Customer_ID],Customer_table[Country],FALSE)</f>
        <v>USA</v>
      </c>
      <c r="Q596" s="8" t="str">
        <f>_xlfn.XLOOKUP(total_table[[#This Row],[Product_ID]],Product_table[Product_ID],Product_table[Product_Name],FALSE)</f>
        <v>Stainless Steel Cookware Set</v>
      </c>
      <c r="R596" s="8" t="str">
        <f>_xlfn.XLOOKUP(total_table[[#This Row],[Product_ID]],Product_table[Product_ID],Product_table[Category],FALSE)</f>
        <v>Home</v>
      </c>
      <c r="S596" s="8" t="str">
        <f>_xlfn.XLOOKUP(total_table[[#This Row],[Product_ID]],Product_table[Product_ID],Product_table[Sub_Category],FALSE)</f>
        <v>Kitchen</v>
      </c>
      <c r="T596" s="8" t="str">
        <f>_xlfn.XLOOKUP(total_table[[#This Row],[Product_ID]],Product_table[Product_ID],Product_table[Brand],FALSE)</f>
        <v>Campbell Ltd</v>
      </c>
      <c r="U596" s="8">
        <f>_xlfn.XLOOKUP(total_table[[#This Row],[Product_ID]],Product_table[Product_ID],Product_table[Cost],FALSE)</f>
        <v>201.41</v>
      </c>
      <c r="V596" s="11">
        <f>_xlfn.XLOOKUP(total_table[[#This Row],[Product_ID]],Product_table[Product_ID],Product_table[Stock],FALSE)</f>
        <v>146</v>
      </c>
      <c r="W596" s="8" t="str">
        <f>_xlfn.XLOOKUP(total_table[[#This Row],[Store_ID]],Store_table[Store_ID],Store_table[Store_Name],FALSE)</f>
        <v>Black-Horn</v>
      </c>
      <c r="X596" s="8" t="str">
        <f>_xlfn.XLOOKUP(total_table[[#This Row],[Store_ID]],Store_table[Store_ID],Store_table[Region],FALSE)</f>
        <v>South</v>
      </c>
      <c r="Y596" s="8" t="str">
        <f>_xlfn.XLOOKUP(total_table[[#This Row],[Store_ID]],Store_table[Store_ID],Store_table[City],FALSE)</f>
        <v>North Nancyview</v>
      </c>
      <c r="Z596" s="8" t="str">
        <f>_xlfn.XLOOKUP(total_table[[#This Row],[Store_ID]],Store_table[Store_ID],Store_table[Store_Type],FALSE)</f>
        <v>Outlet</v>
      </c>
    </row>
    <row r="597" spans="1:26" x14ac:dyDescent="0.35">
      <c r="A597" s="2" t="s">
        <v>2399</v>
      </c>
      <c r="B597" s="14">
        <v>45891</v>
      </c>
      <c r="C597" s="2" t="s">
        <v>563</v>
      </c>
      <c r="D597" s="2" t="s">
        <v>1566</v>
      </c>
      <c r="E597" s="2" t="s">
        <v>1757</v>
      </c>
      <c r="F597" s="11">
        <v>4</v>
      </c>
      <c r="G597" s="8">
        <v>894.93</v>
      </c>
      <c r="H597" s="8">
        <v>0.05</v>
      </c>
      <c r="I597" s="2" t="s">
        <v>1807</v>
      </c>
      <c r="J597" s="8">
        <v>3579.6699999999996</v>
      </c>
      <c r="K597" s="8" t="str">
        <f>_xlfn.XLOOKUP(total_table[[#This Row],[Customer_ID]],Customer_table[Customer_ID],Customer_table[Name],FALSE)</f>
        <v>Teresa Stokes</v>
      </c>
      <c r="L597" s="11">
        <f>_xlfn.XLOOKUP(total_table[[#This Row],[Customer_ID]],Customer_table[Customer_ID],Customer_table[Age],FALSE)</f>
        <v>41</v>
      </c>
      <c r="M597" s="8" t="str">
        <f>_xlfn.XLOOKUP(total_table[[#This Row],[Customer_ID]],Customer_table[Customer_ID],Customer_table[Gender],FALSE)</f>
        <v>Female</v>
      </c>
      <c r="N597" s="8" t="str">
        <f>_xlfn.XLOOKUP(total_table[[#This Row],[Customer_ID]],Customer_table[Customer_ID],Customer_table[City],FALSE)</f>
        <v>New William</v>
      </c>
      <c r="O597" s="8" t="str">
        <f>_xlfn.XLOOKUP(total_table[[#This Row],[Customer_ID]],Customer_table[Customer_ID],Customer_table[State],FALSE)</f>
        <v>Iowa</v>
      </c>
      <c r="P597" s="8" t="str">
        <f>_xlfn.XLOOKUP(total_table[[#This Row],[Customer_ID]],Customer_table[Customer_ID],Customer_table[Country],FALSE)</f>
        <v>usa</v>
      </c>
      <c r="Q597" s="8" t="str">
        <f>_xlfn.XLOOKUP(total_table[[#This Row],[Product_ID]],Product_table[Product_ID],Product_table[Product_Name],FALSE)</f>
        <v>Outdoor Sports Water Bottle</v>
      </c>
      <c r="R597" s="8" t="str">
        <f>_xlfn.XLOOKUP(total_table[[#This Row],[Product_ID]],Product_table[Product_ID],Product_table[Category],FALSE)</f>
        <v>Sports</v>
      </c>
      <c r="S597" s="8" t="str">
        <f>_xlfn.XLOOKUP(total_table[[#This Row],[Product_ID]],Product_table[Product_ID],Product_table[Sub_Category],FALSE)</f>
        <v>Accessories</v>
      </c>
      <c r="T597" s="8" t="str">
        <f>_xlfn.XLOOKUP(total_table[[#This Row],[Product_ID]],Product_table[Product_ID],Product_table[Brand],FALSE)</f>
        <v>Soto-Ellis</v>
      </c>
      <c r="U597" s="8">
        <f>_xlfn.XLOOKUP(total_table[[#This Row],[Product_ID]],Product_table[Product_ID],Product_table[Cost],FALSE)</f>
        <v>131.51</v>
      </c>
      <c r="V597" s="11">
        <f>_xlfn.XLOOKUP(total_table[[#This Row],[Product_ID]],Product_table[Product_ID],Product_table[Stock],FALSE)</f>
        <v>273.49484536082474</v>
      </c>
      <c r="W597" s="8" t="str">
        <f>_xlfn.XLOOKUP(total_table[[#This Row],[Store_ID]],Store_table[Store_ID],Store_table[Store_Name],FALSE)</f>
        <v>Martinez-Mullins</v>
      </c>
      <c r="X597" s="8" t="str">
        <f>_xlfn.XLOOKUP(total_table[[#This Row],[Store_ID]],Store_table[Store_ID],Store_table[Region],FALSE)</f>
        <v>South</v>
      </c>
      <c r="Y597" s="8" t="str">
        <f>_xlfn.XLOOKUP(total_table[[#This Row],[Store_ID]],Store_table[Store_ID],Store_table[City],FALSE)</f>
        <v>Williamsfurt</v>
      </c>
      <c r="Z597" s="8" t="str">
        <f>_xlfn.XLOOKUP(total_table[[#This Row],[Store_ID]],Store_table[Store_ID],Store_table[Store_Type],FALSE)</f>
        <v>Online</v>
      </c>
    </row>
    <row r="598" spans="1:26" x14ac:dyDescent="0.35">
      <c r="A598" s="2" t="s">
        <v>2400</v>
      </c>
      <c r="B598" s="14">
        <v>45842</v>
      </c>
      <c r="C598" s="2" t="s">
        <v>649</v>
      </c>
      <c r="D598" s="2" t="s">
        <v>1682</v>
      </c>
      <c r="E598" s="2" t="s">
        <v>1760</v>
      </c>
      <c r="F598" s="11">
        <v>4</v>
      </c>
      <c r="G598" s="8">
        <v>870.18</v>
      </c>
      <c r="H598" s="8">
        <v>0.13</v>
      </c>
      <c r="I598" s="2" t="s">
        <v>1807</v>
      </c>
      <c r="J598" s="8">
        <v>3480.5899999999997</v>
      </c>
      <c r="K598" s="8" t="str">
        <f>_xlfn.XLOOKUP(total_table[[#This Row],[Customer_ID]],Customer_table[Customer_ID],Customer_table[Name],FALSE)</f>
        <v>Christina Garcia</v>
      </c>
      <c r="L598" s="11">
        <f>_xlfn.XLOOKUP(total_table[[#This Row],[Customer_ID]],Customer_table[Customer_ID],Customer_table[Age],FALSE)</f>
        <v>37</v>
      </c>
      <c r="M598" s="8" t="str">
        <f>_xlfn.XLOOKUP(total_table[[#This Row],[Customer_ID]],Customer_table[Customer_ID],Customer_table[Gender],FALSE)</f>
        <v>Female</v>
      </c>
      <c r="N598" s="8" t="str">
        <f>_xlfn.XLOOKUP(total_table[[#This Row],[Customer_ID]],Customer_table[Customer_ID],Customer_table[City],FALSE)</f>
        <v>Clarkeside</v>
      </c>
      <c r="O598" s="8" t="str">
        <f>_xlfn.XLOOKUP(total_table[[#This Row],[Customer_ID]],Customer_table[Customer_ID],Customer_table[State],FALSE)</f>
        <v>Kansas</v>
      </c>
      <c r="P598" s="8" t="str">
        <f>_xlfn.XLOOKUP(total_table[[#This Row],[Customer_ID]],Customer_table[Customer_ID],Customer_table[Country],FALSE)</f>
        <v>USA</v>
      </c>
      <c r="Q598" s="8" t="str">
        <f>_xlfn.XLOOKUP(total_table[[#This Row],[Product_ID]],Product_table[Product_ID],Product_table[Product_Name],FALSE)</f>
        <v>Essential Oil Diffuser</v>
      </c>
      <c r="R598" s="8" t="str">
        <f>_xlfn.XLOOKUP(total_table[[#This Row],[Product_ID]],Product_table[Product_ID],Product_table[Category],FALSE)</f>
        <v>Home</v>
      </c>
      <c r="S598" s="8" t="str">
        <f>_xlfn.XLOOKUP(total_table[[#This Row],[Product_ID]],Product_table[Product_ID],Product_table[Sub_Category],FALSE)</f>
        <v>Decor</v>
      </c>
      <c r="T598" s="8" t="str">
        <f>_xlfn.XLOOKUP(total_table[[#This Row],[Product_ID]],Product_table[Product_ID],Product_table[Brand],FALSE)</f>
        <v>Hernandez Inc</v>
      </c>
      <c r="U598" s="8">
        <f>_xlfn.XLOOKUP(total_table[[#This Row],[Product_ID]],Product_table[Product_ID],Product_table[Cost],FALSE)</f>
        <v>325.26</v>
      </c>
      <c r="V598" s="11">
        <f>_xlfn.XLOOKUP(total_table[[#This Row],[Product_ID]],Product_table[Product_ID],Product_table[Stock],FALSE)</f>
        <v>400</v>
      </c>
      <c r="W598" s="8" t="str">
        <f>_xlfn.XLOOKUP(total_table[[#This Row],[Store_ID]],Store_table[Store_ID],Store_table[Store_Name],FALSE)</f>
        <v>Bean, Jones and Park</v>
      </c>
      <c r="X598" s="8" t="str">
        <f>_xlfn.XLOOKUP(total_table[[#This Row],[Store_ID]],Store_table[Store_ID],Store_table[Region],FALSE)</f>
        <v>West</v>
      </c>
      <c r="Y598" s="8" t="str">
        <f>_xlfn.XLOOKUP(total_table[[#This Row],[Store_ID]],Store_table[Store_ID],Store_table[City],FALSE)</f>
        <v>Thompsonborough</v>
      </c>
      <c r="Z598" s="8" t="str">
        <f>_xlfn.XLOOKUP(total_table[[#This Row],[Store_ID]],Store_table[Store_ID],Store_table[Store_Type],FALSE)</f>
        <v>Online</v>
      </c>
    </row>
    <row r="599" spans="1:26" x14ac:dyDescent="0.35">
      <c r="A599" s="2" t="s">
        <v>2401</v>
      </c>
      <c r="B599" s="14">
        <v>45382</v>
      </c>
      <c r="C599" s="2" t="s">
        <v>871</v>
      </c>
      <c r="D599" s="2" t="s">
        <v>1654</v>
      </c>
      <c r="E599" s="2" t="s">
        <v>1739</v>
      </c>
      <c r="F599" s="11">
        <v>2</v>
      </c>
      <c r="G599" s="8">
        <v>552.72</v>
      </c>
      <c r="H599" s="8">
        <v>0.06</v>
      </c>
      <c r="I599" s="2" t="s">
        <v>1804</v>
      </c>
      <c r="J599" s="8">
        <v>1105.3800000000001</v>
      </c>
      <c r="K599" s="8" t="str">
        <f>_xlfn.XLOOKUP(total_table[[#This Row],[Customer_ID]],Customer_table[Customer_ID],Customer_table[Name],FALSE)</f>
        <v>Stephen Fowler</v>
      </c>
      <c r="L599" s="11">
        <f>_xlfn.XLOOKUP(total_table[[#This Row],[Customer_ID]],Customer_table[Customer_ID],Customer_table[Age],FALSE)</f>
        <v>42</v>
      </c>
      <c r="M599" s="8" t="str">
        <f>_xlfn.XLOOKUP(total_table[[#This Row],[Customer_ID]],Customer_table[Customer_ID],Customer_table[Gender],FALSE)</f>
        <v>Female</v>
      </c>
      <c r="N599" s="8" t="str">
        <f>_xlfn.XLOOKUP(total_table[[#This Row],[Customer_ID]],Customer_table[Customer_ID],Customer_table[City],FALSE)</f>
        <v>Port Mariastad</v>
      </c>
      <c r="O599" s="8" t="str">
        <f>_xlfn.XLOOKUP(total_table[[#This Row],[Customer_ID]],Customer_table[Customer_ID],Customer_table[State],FALSE)</f>
        <v>Rhode Island</v>
      </c>
      <c r="P599" s="8" t="str">
        <f>_xlfn.XLOOKUP(total_table[[#This Row],[Customer_ID]],Customer_table[Customer_ID],Customer_table[Country],FALSE)</f>
        <v>USA</v>
      </c>
      <c r="Q599" s="8" t="str">
        <f>_xlfn.XLOOKUP(total_table[[#This Row],[Product_ID]],Product_table[Product_ID],Product_table[Product_Name],FALSE)</f>
        <v>Matte Lipstick Set</v>
      </c>
      <c r="R599" s="8" t="str">
        <f>_xlfn.XLOOKUP(total_table[[#This Row],[Product_ID]],Product_table[Product_ID],Product_table[Category],FALSE)</f>
        <v>Beauty</v>
      </c>
      <c r="S599" s="8" t="str">
        <f>_xlfn.XLOOKUP(total_table[[#This Row],[Product_ID]],Product_table[Product_ID],Product_table[Sub_Category],FALSE)</f>
        <v>Makeup</v>
      </c>
      <c r="T599" s="8" t="str">
        <f>_xlfn.XLOOKUP(total_table[[#This Row],[Product_ID]],Product_table[Product_ID],Product_table[Brand],FALSE)</f>
        <v>Zhang Inc</v>
      </c>
      <c r="U599" s="8">
        <f>_xlfn.XLOOKUP(total_table[[#This Row],[Product_ID]],Product_table[Product_ID],Product_table[Cost],FALSE)</f>
        <v>299.11</v>
      </c>
      <c r="V599" s="11">
        <f>_xlfn.XLOOKUP(total_table[[#This Row],[Product_ID]],Product_table[Product_ID],Product_table[Stock],FALSE)</f>
        <v>118</v>
      </c>
      <c r="W599" s="8" t="str">
        <f>_xlfn.XLOOKUP(total_table[[#This Row],[Store_ID]],Store_table[Store_ID],Store_table[Store_Name],FALSE)</f>
        <v>Black-Horn</v>
      </c>
      <c r="X599" s="8" t="str">
        <f>_xlfn.XLOOKUP(total_table[[#This Row],[Store_ID]],Store_table[Store_ID],Store_table[Region],FALSE)</f>
        <v>South</v>
      </c>
      <c r="Y599" s="8" t="str">
        <f>_xlfn.XLOOKUP(total_table[[#This Row],[Store_ID]],Store_table[Store_ID],Store_table[City],FALSE)</f>
        <v>North Nancyview</v>
      </c>
      <c r="Z599" s="8" t="str">
        <f>_xlfn.XLOOKUP(total_table[[#This Row],[Store_ID]],Store_table[Store_ID],Store_table[Store_Type],FALSE)</f>
        <v>Outlet</v>
      </c>
    </row>
    <row r="600" spans="1:26" x14ac:dyDescent="0.35">
      <c r="A600" s="2" t="s">
        <v>2402</v>
      </c>
      <c r="B600" s="14">
        <v>45236</v>
      </c>
      <c r="C600" s="2" t="s">
        <v>777</v>
      </c>
      <c r="D600" s="2" t="s">
        <v>1604</v>
      </c>
      <c r="E600" s="2" t="s">
        <v>1760</v>
      </c>
      <c r="F600" s="11">
        <v>3</v>
      </c>
      <c r="G600" s="8">
        <v>700.43</v>
      </c>
      <c r="H600" s="8">
        <v>0.01</v>
      </c>
      <c r="I600" s="2" t="s">
        <v>1807</v>
      </c>
      <c r="J600" s="8">
        <v>2101.2799999999997</v>
      </c>
      <c r="K600" s="8" t="str">
        <f>_xlfn.XLOOKUP(total_table[[#This Row],[Customer_ID]],Customer_table[Customer_ID],Customer_table[Name],FALSE)</f>
        <v>Mary Russell</v>
      </c>
      <c r="L600" s="11">
        <f>_xlfn.XLOOKUP(total_table[[#This Row],[Customer_ID]],Customer_table[Customer_ID],Customer_table[Age],FALSE)</f>
        <v>58</v>
      </c>
      <c r="M600" s="8" t="str">
        <f>_xlfn.XLOOKUP(total_table[[#This Row],[Customer_ID]],Customer_table[Customer_ID],Customer_table[Gender],FALSE)</f>
        <v>Male</v>
      </c>
      <c r="N600" s="8" t="str">
        <f>_xlfn.XLOOKUP(total_table[[#This Row],[Customer_ID]],Customer_table[Customer_ID],Customer_table[City],FALSE)</f>
        <v>South Regina</v>
      </c>
      <c r="O600" s="8" t="str">
        <f>_xlfn.XLOOKUP(total_table[[#This Row],[Customer_ID]],Customer_table[Customer_ID],Customer_table[State],FALSE)</f>
        <v>Arkansas</v>
      </c>
      <c r="P600" s="8" t="str">
        <f>_xlfn.XLOOKUP(total_table[[#This Row],[Customer_ID]],Customer_table[Customer_ID],Customer_table[Country],FALSE)</f>
        <v>USA</v>
      </c>
      <c r="Q600" s="8" t="str">
        <f>_xlfn.XLOOKUP(total_table[[#This Row],[Product_ID]],Product_table[Product_ID],Product_table[Product_Name],FALSE)</f>
        <v>Portable Power Bank</v>
      </c>
      <c r="R600" s="8" t="str">
        <f>_xlfn.XLOOKUP(total_table[[#This Row],[Product_ID]],Product_table[Product_ID],Product_table[Category],FALSE)</f>
        <v>Electronics</v>
      </c>
      <c r="S600" s="8" t="str">
        <f>_xlfn.XLOOKUP(total_table[[#This Row],[Product_ID]],Product_table[Product_ID],Product_table[Sub_Category],FALSE)</f>
        <v>Mobile</v>
      </c>
      <c r="T600" s="8" t="str">
        <f>_xlfn.XLOOKUP(total_table[[#This Row],[Product_ID]],Product_table[Product_ID],Product_table[Brand],FALSE)</f>
        <v>Cummings and Sons</v>
      </c>
      <c r="U600" s="8">
        <f>_xlfn.XLOOKUP(total_table[[#This Row],[Product_ID]],Product_table[Product_ID],Product_table[Cost],FALSE)</f>
        <v>326.06</v>
      </c>
      <c r="V600" s="11">
        <f>_xlfn.XLOOKUP(total_table[[#This Row],[Product_ID]],Product_table[Product_ID],Product_table[Stock],FALSE)</f>
        <v>301</v>
      </c>
      <c r="W600" s="8" t="str">
        <f>_xlfn.XLOOKUP(total_table[[#This Row],[Store_ID]],Store_table[Store_ID],Store_table[Store_Name],FALSE)</f>
        <v>Bean, Jones and Park</v>
      </c>
      <c r="X600" s="8" t="str">
        <f>_xlfn.XLOOKUP(total_table[[#This Row],[Store_ID]],Store_table[Store_ID],Store_table[Region],FALSE)</f>
        <v>West</v>
      </c>
      <c r="Y600" s="8" t="str">
        <f>_xlfn.XLOOKUP(total_table[[#This Row],[Store_ID]],Store_table[Store_ID],Store_table[City],FALSE)</f>
        <v>Thompsonborough</v>
      </c>
      <c r="Z600" s="8" t="str">
        <f>_xlfn.XLOOKUP(total_table[[#This Row],[Store_ID]],Store_table[Store_ID],Store_table[Store_Type],FALSE)</f>
        <v>Online</v>
      </c>
    </row>
    <row r="601" spans="1:26" x14ac:dyDescent="0.35">
      <c r="A601" s="2" t="s">
        <v>2403</v>
      </c>
      <c r="B601" s="14">
        <v>45806</v>
      </c>
      <c r="C601" s="2" t="s">
        <v>1049</v>
      </c>
      <c r="D601" s="2" t="s">
        <v>1543</v>
      </c>
      <c r="E601" s="2" t="s">
        <v>1739</v>
      </c>
      <c r="F601" s="11">
        <v>2</v>
      </c>
      <c r="G601" s="8">
        <v>823.03</v>
      </c>
      <c r="H601" s="8">
        <v>0.18</v>
      </c>
      <c r="I601" s="2" t="s">
        <v>1804</v>
      </c>
      <c r="J601" s="8">
        <v>1645.8799999999999</v>
      </c>
      <c r="K601" s="8" t="str">
        <f>_xlfn.XLOOKUP(total_table[[#This Row],[Customer_ID]],Customer_table[Customer_ID],Customer_table[Name],FALSE)</f>
        <v>Mrs. Susan Buckley</v>
      </c>
      <c r="L601" s="11">
        <f>_xlfn.XLOOKUP(total_table[[#This Row],[Customer_ID]],Customer_table[Customer_ID],Customer_table[Age],FALSE)</f>
        <v>52</v>
      </c>
      <c r="M601" s="8" t="str">
        <f>_xlfn.XLOOKUP(total_table[[#This Row],[Customer_ID]],Customer_table[Customer_ID],Customer_table[Gender],FALSE)</f>
        <v>Female</v>
      </c>
      <c r="N601" s="8" t="str">
        <f>_xlfn.XLOOKUP(total_table[[#This Row],[Customer_ID]],Customer_table[Customer_ID],Customer_table[City],FALSE)</f>
        <v>Stevensbury</v>
      </c>
      <c r="O601" s="8" t="str">
        <f>_xlfn.XLOOKUP(total_table[[#This Row],[Customer_ID]],Customer_table[Customer_ID],Customer_table[State],FALSE)</f>
        <v>Arizona</v>
      </c>
      <c r="P601" s="8" t="str">
        <f>_xlfn.XLOOKUP(total_table[[#This Row],[Customer_ID]],Customer_table[Customer_ID],Customer_table[Country],FALSE)</f>
        <v>USA</v>
      </c>
      <c r="Q601" s="8" t="str">
        <f>_xlfn.XLOOKUP(total_table[[#This Row],[Product_ID]],Product_table[Product_ID],Product_table[Product_Name],FALSE)</f>
        <v>Adjustable Dumbbell Set</v>
      </c>
      <c r="R601" s="8" t="str">
        <f>_xlfn.XLOOKUP(total_table[[#This Row],[Product_ID]],Product_table[Product_ID],Product_table[Category],FALSE)</f>
        <v>Sports</v>
      </c>
      <c r="S601" s="8" t="str">
        <f>_xlfn.XLOOKUP(total_table[[#This Row],[Product_ID]],Product_table[Product_ID],Product_table[Sub_Category],FALSE)</f>
        <v>Fitness</v>
      </c>
      <c r="T601" s="8" t="str">
        <f>_xlfn.XLOOKUP(total_table[[#This Row],[Product_ID]],Product_table[Product_ID],Product_table[Brand],FALSE)</f>
        <v>Hill PLC</v>
      </c>
      <c r="U601" s="8">
        <f>_xlfn.XLOOKUP(total_table[[#This Row],[Product_ID]],Product_table[Product_ID],Product_table[Cost],FALSE)</f>
        <v>495.72</v>
      </c>
      <c r="V601" s="11">
        <f>_xlfn.XLOOKUP(total_table[[#This Row],[Product_ID]],Product_table[Product_ID],Product_table[Stock],FALSE)</f>
        <v>323</v>
      </c>
      <c r="W601" s="8" t="str">
        <f>_xlfn.XLOOKUP(total_table[[#This Row],[Store_ID]],Store_table[Store_ID],Store_table[Store_Name],FALSE)</f>
        <v>Black-Horn</v>
      </c>
      <c r="X601" s="8" t="str">
        <f>_xlfn.XLOOKUP(total_table[[#This Row],[Store_ID]],Store_table[Store_ID],Store_table[Region],FALSE)</f>
        <v>South</v>
      </c>
      <c r="Y601" s="8" t="str">
        <f>_xlfn.XLOOKUP(total_table[[#This Row],[Store_ID]],Store_table[Store_ID],Store_table[City],FALSE)</f>
        <v>North Nancyview</v>
      </c>
      <c r="Z601" s="8" t="str">
        <f>_xlfn.XLOOKUP(total_table[[#This Row],[Store_ID]],Store_table[Store_ID],Store_table[Store_Type],FALSE)</f>
        <v>Outlet</v>
      </c>
    </row>
    <row r="602" spans="1:26" x14ac:dyDescent="0.35">
      <c r="A602" s="2" t="s">
        <v>2404</v>
      </c>
      <c r="B602" s="14">
        <v>45401</v>
      </c>
      <c r="C602" s="2" t="s">
        <v>803</v>
      </c>
      <c r="D602" s="2" t="s">
        <v>1710</v>
      </c>
      <c r="E602" s="2" t="s">
        <v>1754</v>
      </c>
      <c r="F602" s="11">
        <v>1</v>
      </c>
      <c r="G602" s="8">
        <v>117.37</v>
      </c>
      <c r="H602" s="8">
        <v>0.21</v>
      </c>
      <c r="I602" s="2" t="s">
        <v>1802</v>
      </c>
      <c r="J602" s="8">
        <v>117.16000000000001</v>
      </c>
      <c r="K602" s="8" t="str">
        <f>_xlfn.XLOOKUP(total_table[[#This Row],[Customer_ID]],Customer_table[Customer_ID],Customer_table[Name],FALSE)</f>
        <v>Damon Perez</v>
      </c>
      <c r="L602" s="11">
        <f>_xlfn.XLOOKUP(total_table[[#This Row],[Customer_ID]],Customer_table[Customer_ID],Customer_table[Age],FALSE)</f>
        <v>21</v>
      </c>
      <c r="M602" s="8" t="str">
        <f>_xlfn.XLOOKUP(total_table[[#This Row],[Customer_ID]],Customer_table[Customer_ID],Customer_table[Gender],FALSE)</f>
        <v>Male</v>
      </c>
      <c r="N602" s="8" t="str">
        <f>_xlfn.XLOOKUP(total_table[[#This Row],[Customer_ID]],Customer_table[Customer_ID],Customer_table[City],FALSE)</f>
        <v>Jasonton</v>
      </c>
      <c r="O602" s="8" t="str">
        <f>_xlfn.XLOOKUP(total_table[[#This Row],[Customer_ID]],Customer_table[Customer_ID],Customer_table[State],FALSE)</f>
        <v>Ohio</v>
      </c>
      <c r="P602" s="8" t="str">
        <f>_xlfn.XLOOKUP(total_table[[#This Row],[Customer_ID]],Customer_table[Customer_ID],Customer_table[Country],FALSE)</f>
        <v>USA</v>
      </c>
      <c r="Q602" s="8" t="str">
        <f>_xlfn.XLOOKUP(total_table[[#This Row],[Product_ID]],Product_table[Product_ID],Product_table[Product_Name],FALSE)</f>
        <v>Microwave Oven</v>
      </c>
      <c r="R602" s="8" t="str">
        <f>_xlfn.XLOOKUP(total_table[[#This Row],[Product_ID]],Product_table[Product_ID],Product_table[Category],FALSE)</f>
        <v>Home</v>
      </c>
      <c r="S602" s="8" t="str">
        <f>_xlfn.XLOOKUP(total_table[[#This Row],[Product_ID]],Product_table[Product_ID],Product_table[Sub_Category],FALSE)</f>
        <v>Appliances</v>
      </c>
      <c r="T602" s="8" t="str">
        <f>_xlfn.XLOOKUP(total_table[[#This Row],[Product_ID]],Product_table[Product_ID],Product_table[Brand],FALSE)</f>
        <v>Green, Powell and Palmer</v>
      </c>
      <c r="U602" s="8">
        <f>_xlfn.XLOOKUP(total_table[[#This Row],[Product_ID]],Product_table[Product_ID],Product_table[Cost],FALSE)</f>
        <v>447.43</v>
      </c>
      <c r="V602" s="11">
        <f>_xlfn.XLOOKUP(total_table[[#This Row],[Product_ID]],Product_table[Product_ID],Product_table[Stock],FALSE)</f>
        <v>191</v>
      </c>
      <c r="W602" s="8" t="str">
        <f>_xlfn.XLOOKUP(total_table[[#This Row],[Store_ID]],Store_table[Store_ID],Store_table[Store_Name],FALSE)</f>
        <v>Benson-Elliott</v>
      </c>
      <c r="X602" s="8" t="str">
        <f>_xlfn.XLOOKUP(total_table[[#This Row],[Store_ID]],Store_table[Store_ID],Store_table[Region],FALSE)</f>
        <v>East</v>
      </c>
      <c r="Y602" s="8" t="str">
        <f>_xlfn.XLOOKUP(total_table[[#This Row],[Store_ID]],Store_table[Store_ID],Store_table[City],FALSE)</f>
        <v>Port Josephberg</v>
      </c>
      <c r="Z602" s="8" t="str">
        <f>_xlfn.XLOOKUP(total_table[[#This Row],[Store_ID]],Store_table[Store_ID],Store_table[Store_Type],FALSE)</f>
        <v>Online</v>
      </c>
    </row>
    <row r="603" spans="1:26" x14ac:dyDescent="0.35">
      <c r="A603" s="2" t="s">
        <v>2405</v>
      </c>
      <c r="B603" s="14">
        <v>45716</v>
      </c>
      <c r="C603" s="2" t="s">
        <v>359</v>
      </c>
      <c r="D603" s="2" t="s">
        <v>1638</v>
      </c>
      <c r="E603" s="2" t="s">
        <v>1735</v>
      </c>
      <c r="F603" s="11">
        <v>4</v>
      </c>
      <c r="G603" s="8">
        <v>165.37</v>
      </c>
      <c r="H603" s="8">
        <v>0.28999999999999998</v>
      </c>
      <c r="I603" s="2" t="s">
        <v>1802</v>
      </c>
      <c r="J603" s="8">
        <v>661.19</v>
      </c>
      <c r="K603" s="8" t="str">
        <f>_xlfn.XLOOKUP(total_table[[#This Row],[Customer_ID]],Customer_table[Customer_ID],Customer_table[Name],FALSE)</f>
        <v>Christopher Lester</v>
      </c>
      <c r="L603" s="11">
        <f>_xlfn.XLOOKUP(total_table[[#This Row],[Customer_ID]],Customer_table[Customer_ID],Customer_table[Age],FALSE)</f>
        <v>64</v>
      </c>
      <c r="M603" s="8" t="str">
        <f>_xlfn.XLOOKUP(total_table[[#This Row],[Customer_ID]],Customer_table[Customer_ID],Customer_table[Gender],FALSE)</f>
        <v>Male</v>
      </c>
      <c r="N603" s="8" t="str">
        <f>_xlfn.XLOOKUP(total_table[[#This Row],[Customer_ID]],Customer_table[Customer_ID],Customer_table[City],FALSE)</f>
        <v>South Jenniferville</v>
      </c>
      <c r="O603" s="8" t="str">
        <f>_xlfn.XLOOKUP(total_table[[#This Row],[Customer_ID]],Customer_table[Customer_ID],Customer_table[State],FALSE)</f>
        <v>Georgia</v>
      </c>
      <c r="P603" s="8" t="str">
        <f>_xlfn.XLOOKUP(total_table[[#This Row],[Customer_ID]],Customer_table[Customer_ID],Customer_table[Country],FALSE)</f>
        <v>USA</v>
      </c>
      <c r="Q603" s="8" t="str">
        <f>_xlfn.XLOOKUP(total_table[[#This Row],[Product_ID]],Product_table[Product_ID],Product_table[Product_Name],FALSE)</f>
        <v>Premium Blanket Throw</v>
      </c>
      <c r="R603" s="8" t="str">
        <f>_xlfn.XLOOKUP(total_table[[#This Row],[Product_ID]],Product_table[Product_ID],Product_table[Category],FALSE)</f>
        <v>Home</v>
      </c>
      <c r="S603" s="8" t="str">
        <f>_xlfn.XLOOKUP(total_table[[#This Row],[Product_ID]],Product_table[Product_ID],Product_table[Sub_Category],FALSE)</f>
        <v>Decor</v>
      </c>
      <c r="T603" s="8" t="str">
        <f>_xlfn.XLOOKUP(total_table[[#This Row],[Product_ID]],Product_table[Product_ID],Product_table[Brand],FALSE)</f>
        <v>Hernandez, Kennedy and Porter</v>
      </c>
      <c r="U603" s="8">
        <f>_xlfn.XLOOKUP(total_table[[#This Row],[Product_ID]],Product_table[Product_ID],Product_table[Cost],FALSE)</f>
        <v>461.47</v>
      </c>
      <c r="V603" s="11">
        <f>_xlfn.XLOOKUP(total_table[[#This Row],[Product_ID]],Product_table[Product_ID],Product_table[Stock],FALSE)</f>
        <v>190</v>
      </c>
      <c r="W603" s="8" t="str">
        <f>_xlfn.XLOOKUP(total_table[[#This Row],[Store_ID]],Store_table[Store_ID],Store_table[Store_Name],FALSE)</f>
        <v>Martinez, Adkins and Johnson</v>
      </c>
      <c r="X603" s="8" t="str">
        <f>_xlfn.XLOOKUP(total_table[[#This Row],[Store_ID]],Store_table[Store_ID],Store_table[Region],FALSE)</f>
        <v>North</v>
      </c>
      <c r="Y603" s="8" t="str">
        <f>_xlfn.XLOOKUP(total_table[[#This Row],[Store_ID]],Store_table[Store_ID],Store_table[City],FALSE)</f>
        <v>Danielmouth</v>
      </c>
      <c r="Z603" s="8" t="str">
        <f>_xlfn.XLOOKUP(total_table[[#This Row],[Store_ID]],Store_table[Store_ID],Store_table[Store_Type],FALSE)</f>
        <v>Flagship</v>
      </c>
    </row>
    <row r="604" spans="1:26" x14ac:dyDescent="0.35">
      <c r="A604" s="2" t="s">
        <v>2406</v>
      </c>
      <c r="B604" s="14">
        <v>45718</v>
      </c>
      <c r="C604" s="2" t="s">
        <v>1163</v>
      </c>
      <c r="D604" s="2" t="s">
        <v>1535</v>
      </c>
      <c r="E604" s="2" t="s">
        <v>1767</v>
      </c>
      <c r="F604" s="11">
        <v>3</v>
      </c>
      <c r="G604" s="8">
        <v>483.06</v>
      </c>
      <c r="H604" s="8">
        <v>0.05</v>
      </c>
      <c r="I604" s="2" t="s">
        <v>1802</v>
      </c>
      <c r="J604" s="8">
        <v>1449.13</v>
      </c>
      <c r="K604" s="8" t="str">
        <f>_xlfn.XLOOKUP(total_table[[#This Row],[Customer_ID]],Customer_table[Customer_ID],Customer_table[Name],FALSE)</f>
        <v>Frank Stewart</v>
      </c>
      <c r="L604" s="11">
        <f>_xlfn.XLOOKUP(total_table[[#This Row],[Customer_ID]],Customer_table[Customer_ID],Customer_table[Age],FALSE)</f>
        <v>44</v>
      </c>
      <c r="M604" s="8" t="str">
        <f>_xlfn.XLOOKUP(total_table[[#This Row],[Customer_ID]],Customer_table[Customer_ID],Customer_table[Gender],FALSE)</f>
        <v>Female</v>
      </c>
      <c r="N604" s="8" t="str">
        <f>_xlfn.XLOOKUP(total_table[[#This Row],[Customer_ID]],Customer_table[Customer_ID],Customer_table[City],FALSE)</f>
        <v>Fischerborough</v>
      </c>
      <c r="O604" s="8" t="str">
        <f>_xlfn.XLOOKUP(total_table[[#This Row],[Customer_ID]],Customer_table[Customer_ID],Customer_table[State],FALSE)</f>
        <v>Delaware</v>
      </c>
      <c r="P604" s="8" t="str">
        <f>_xlfn.XLOOKUP(total_table[[#This Row],[Customer_ID]],Customer_table[Customer_ID],Customer_table[Country],FALSE)</f>
        <v>USA</v>
      </c>
      <c r="Q604" s="8" t="str">
        <f>_xlfn.XLOOKUP(total_table[[#This Row],[Product_ID]],Product_table[Product_ID],Product_table[Product_Name],FALSE)</f>
        <v>Herbal Face Moisturizer</v>
      </c>
      <c r="R604" s="8" t="str">
        <f>_xlfn.XLOOKUP(total_table[[#This Row],[Product_ID]],Product_table[Product_ID],Product_table[Category],FALSE)</f>
        <v>Beauty</v>
      </c>
      <c r="S604" s="8" t="str">
        <f>_xlfn.XLOOKUP(total_table[[#This Row],[Product_ID]],Product_table[Product_ID],Product_table[Sub_Category],FALSE)</f>
        <v>Skincare</v>
      </c>
      <c r="T604" s="8" t="str">
        <f>_xlfn.XLOOKUP(total_table[[#This Row],[Product_ID]],Product_table[Product_ID],Product_table[Brand],FALSE)</f>
        <v>Davidson PLC</v>
      </c>
      <c r="U604" s="8">
        <f>_xlfn.XLOOKUP(total_table[[#This Row],[Product_ID]],Product_table[Product_ID],Product_table[Cost],FALSE)</f>
        <v>312.8</v>
      </c>
      <c r="V604" s="11">
        <f>_xlfn.XLOOKUP(total_table[[#This Row],[Product_ID]],Product_table[Product_ID],Product_table[Stock],FALSE)</f>
        <v>350</v>
      </c>
      <c r="W604" s="8" t="str">
        <f>_xlfn.XLOOKUP(total_table[[#This Row],[Store_ID]],Store_table[Store_ID],Store_table[Store_Name],FALSE)</f>
        <v>Hill, Wagner and Ballard</v>
      </c>
      <c r="X604" s="8" t="str">
        <f>_xlfn.XLOOKUP(total_table[[#This Row],[Store_ID]],Store_table[Store_ID],Store_table[Region],FALSE)</f>
        <v>East</v>
      </c>
      <c r="Y604" s="8" t="str">
        <f>_xlfn.XLOOKUP(total_table[[#This Row],[Store_ID]],Store_table[Store_ID],Store_table[City],FALSE)</f>
        <v>East Davidville</v>
      </c>
      <c r="Z604" s="8" t="str">
        <f>_xlfn.XLOOKUP(total_table[[#This Row],[Store_ID]],Store_table[Store_ID],Store_table[Store_Type],FALSE)</f>
        <v>Online</v>
      </c>
    </row>
    <row r="605" spans="1:26" x14ac:dyDescent="0.35">
      <c r="A605" s="2" t="s">
        <v>2407</v>
      </c>
      <c r="B605" s="14">
        <v>45379</v>
      </c>
      <c r="C605" s="2" t="s">
        <v>915</v>
      </c>
      <c r="D605" s="2" t="s">
        <v>1688</v>
      </c>
      <c r="E605" s="2" t="s">
        <v>1757</v>
      </c>
      <c r="F605" s="11">
        <v>4</v>
      </c>
      <c r="G605" s="8">
        <v>262.05</v>
      </c>
      <c r="H605" s="8">
        <v>0.24</v>
      </c>
      <c r="I605" s="2" t="s">
        <v>1804</v>
      </c>
      <c r="J605" s="8">
        <v>1047.96</v>
      </c>
      <c r="K605" s="8" t="str">
        <f>_xlfn.XLOOKUP(total_table[[#This Row],[Customer_ID]],Customer_table[Customer_ID],Customer_table[Name],FALSE)</f>
        <v>Gloria Taylor</v>
      </c>
      <c r="L605" s="11">
        <f>_xlfn.XLOOKUP(total_table[[#This Row],[Customer_ID]],Customer_table[Customer_ID],Customer_table[Age],FALSE)</f>
        <v>56</v>
      </c>
      <c r="M605" s="8" t="str">
        <f>_xlfn.XLOOKUP(total_table[[#This Row],[Customer_ID]],Customer_table[Customer_ID],Customer_table[Gender],FALSE)</f>
        <v>Female</v>
      </c>
      <c r="N605" s="8" t="str">
        <f>_xlfn.XLOOKUP(total_table[[#This Row],[Customer_ID]],Customer_table[Customer_ID],Customer_table[City],FALSE)</f>
        <v>North Daniel</v>
      </c>
      <c r="O605" s="8" t="str">
        <f>_xlfn.XLOOKUP(total_table[[#This Row],[Customer_ID]],Customer_table[Customer_ID],Customer_table[State],FALSE)</f>
        <v>Louisiana</v>
      </c>
      <c r="P605" s="8" t="str">
        <f>_xlfn.XLOOKUP(total_table[[#This Row],[Customer_ID]],Customer_table[Customer_ID],Customer_table[Country],FALSE)</f>
        <v>USA</v>
      </c>
      <c r="Q605" s="8" t="str">
        <f>_xlfn.XLOOKUP(total_table[[#This Row],[Product_ID]],Product_table[Product_ID],Product_table[Product_Name],FALSE)</f>
        <v>Badminton Racket Set</v>
      </c>
      <c r="R605" s="8" t="str">
        <f>_xlfn.XLOOKUP(total_table[[#This Row],[Product_ID]],Product_table[Product_ID],Product_table[Category],FALSE)</f>
        <v>Sports</v>
      </c>
      <c r="S605" s="8" t="str">
        <f>_xlfn.XLOOKUP(total_table[[#This Row],[Product_ID]],Product_table[Product_ID],Product_table[Sub_Category],FALSE)</f>
        <v>Equipment</v>
      </c>
      <c r="T605" s="8" t="str">
        <f>_xlfn.XLOOKUP(total_table[[#This Row],[Product_ID]],Product_table[Product_ID],Product_table[Brand],FALSE)</f>
        <v>Robinson-Brown</v>
      </c>
      <c r="U605" s="8">
        <f>_xlfn.XLOOKUP(total_table[[#This Row],[Product_ID]],Product_table[Product_ID],Product_table[Cost],FALSE)</f>
        <v>285.54000000000002</v>
      </c>
      <c r="V605" s="11">
        <f>_xlfn.XLOOKUP(total_table[[#This Row],[Product_ID]],Product_table[Product_ID],Product_table[Stock],FALSE)</f>
        <v>358</v>
      </c>
      <c r="W605" s="8" t="str">
        <f>_xlfn.XLOOKUP(total_table[[#This Row],[Store_ID]],Store_table[Store_ID],Store_table[Store_Name],FALSE)</f>
        <v>Martinez-Mullins</v>
      </c>
      <c r="X605" s="8" t="str">
        <f>_xlfn.XLOOKUP(total_table[[#This Row],[Store_ID]],Store_table[Store_ID],Store_table[Region],FALSE)</f>
        <v>South</v>
      </c>
      <c r="Y605" s="8" t="str">
        <f>_xlfn.XLOOKUP(total_table[[#This Row],[Store_ID]],Store_table[Store_ID],Store_table[City],FALSE)</f>
        <v>Williamsfurt</v>
      </c>
      <c r="Z605" s="8" t="str">
        <f>_xlfn.XLOOKUP(total_table[[#This Row],[Store_ID]],Store_table[Store_ID],Store_table[Store_Type],FALSE)</f>
        <v>Online</v>
      </c>
    </row>
    <row r="606" spans="1:26" x14ac:dyDescent="0.35">
      <c r="A606" s="2" t="s">
        <v>2408</v>
      </c>
      <c r="B606" s="14">
        <v>45635</v>
      </c>
      <c r="C606" s="2" t="s">
        <v>1407</v>
      </c>
      <c r="D606" s="2" t="s">
        <v>1554</v>
      </c>
      <c r="E606" s="2" t="s">
        <v>1777</v>
      </c>
      <c r="F606" s="11">
        <v>3</v>
      </c>
      <c r="G606" s="8">
        <v>970.89</v>
      </c>
      <c r="H606" s="8">
        <v>0.11</v>
      </c>
      <c r="I606" s="2" t="s">
        <v>1807</v>
      </c>
      <c r="J606" s="8">
        <v>2912.56</v>
      </c>
      <c r="K606" s="8" t="str">
        <f>_xlfn.XLOOKUP(total_table[[#This Row],[Customer_ID]],Customer_table[Customer_ID],Customer_table[Name],FALSE)</f>
        <v>Samantha Lee</v>
      </c>
      <c r="L606" s="11">
        <f>_xlfn.XLOOKUP(total_table[[#This Row],[Customer_ID]],Customer_table[Customer_ID],Customer_table[Age],FALSE)</f>
        <v>36</v>
      </c>
      <c r="M606" s="8" t="str">
        <f>_xlfn.XLOOKUP(total_table[[#This Row],[Customer_ID]],Customer_table[Customer_ID],Customer_table[Gender],FALSE)</f>
        <v>Female</v>
      </c>
      <c r="N606" s="8" t="str">
        <f>_xlfn.XLOOKUP(total_table[[#This Row],[Customer_ID]],Customer_table[Customer_ID],Customer_table[City],FALSE)</f>
        <v>Port Anthony</v>
      </c>
      <c r="O606" s="8" t="str">
        <f>_xlfn.XLOOKUP(total_table[[#This Row],[Customer_ID]],Customer_table[Customer_ID],Customer_table[State],FALSE)</f>
        <v>Connecticut</v>
      </c>
      <c r="P606" s="8" t="str">
        <f>_xlfn.XLOOKUP(total_table[[#This Row],[Customer_ID]],Customer_table[Customer_ID],Customer_table[Country],FALSE)</f>
        <v>USA</v>
      </c>
      <c r="Q606" s="8" t="str">
        <f>_xlfn.XLOOKUP(total_table[[#This Row],[Product_ID]],Product_table[Product_ID],Product_table[Product_Name],FALSE)</f>
        <v>Decorative Wall Mirror</v>
      </c>
      <c r="R606" s="8" t="str">
        <f>_xlfn.XLOOKUP(total_table[[#This Row],[Product_ID]],Product_table[Product_ID],Product_table[Category],FALSE)</f>
        <v>Home</v>
      </c>
      <c r="S606" s="8" t="str">
        <f>_xlfn.XLOOKUP(total_table[[#This Row],[Product_ID]],Product_table[Product_ID],Product_table[Sub_Category],FALSE)</f>
        <v>Decor</v>
      </c>
      <c r="T606" s="8" t="str">
        <f>_xlfn.XLOOKUP(total_table[[#This Row],[Product_ID]],Product_table[Product_ID],Product_table[Brand],FALSE)</f>
        <v>Luna, Anderson and Bowman</v>
      </c>
      <c r="U606" s="8">
        <f>_xlfn.XLOOKUP(total_table[[#This Row],[Product_ID]],Product_table[Product_ID],Product_table[Cost],FALSE)</f>
        <v>48.01</v>
      </c>
      <c r="V606" s="11">
        <f>_xlfn.XLOOKUP(total_table[[#This Row],[Product_ID]],Product_table[Product_ID],Product_table[Stock],FALSE)</f>
        <v>439</v>
      </c>
      <c r="W606" s="8" t="str">
        <f>_xlfn.XLOOKUP(total_table[[#This Row],[Store_ID]],Store_table[Store_ID],Store_table[Store_Name],FALSE)</f>
        <v>Mcdonald Inc</v>
      </c>
      <c r="X606" s="8" t="str">
        <f>_xlfn.XLOOKUP(total_table[[#This Row],[Store_ID]],Store_table[Store_ID],Store_table[Region],FALSE)</f>
        <v>South</v>
      </c>
      <c r="Y606" s="8" t="str">
        <f>_xlfn.XLOOKUP(total_table[[#This Row],[Store_ID]],Store_table[Store_ID],Store_table[City],FALSE)</f>
        <v>Christopherland</v>
      </c>
      <c r="Z606" s="8" t="str">
        <f>_xlfn.XLOOKUP(total_table[[#This Row],[Store_ID]],Store_table[Store_ID],Store_table[Store_Type],FALSE)</f>
        <v>Outlet</v>
      </c>
    </row>
    <row r="607" spans="1:26" x14ac:dyDescent="0.35">
      <c r="A607" s="2" t="s">
        <v>2409</v>
      </c>
      <c r="B607" s="14">
        <v>45222</v>
      </c>
      <c r="C607" s="2" t="s">
        <v>691</v>
      </c>
      <c r="D607" s="2" t="s">
        <v>1670</v>
      </c>
      <c r="E607" s="2" t="s">
        <v>1730</v>
      </c>
      <c r="F607" s="11">
        <v>1</v>
      </c>
      <c r="G607" s="8">
        <v>61.11</v>
      </c>
      <c r="H607" s="8">
        <v>0.1</v>
      </c>
      <c r="I607" s="2" t="s">
        <v>1804</v>
      </c>
      <c r="J607" s="8">
        <v>61.01</v>
      </c>
      <c r="K607" s="8" t="str">
        <f>_xlfn.XLOOKUP(total_table[[#This Row],[Customer_ID]],Customer_table[Customer_ID],Customer_table[Name],FALSE)</f>
        <v>Kathryn Garcia</v>
      </c>
      <c r="L607" s="11">
        <f>_xlfn.XLOOKUP(total_table[[#This Row],[Customer_ID]],Customer_table[Customer_ID],Customer_table[Age],FALSE)</f>
        <v>44</v>
      </c>
      <c r="M607" s="8" t="str">
        <f>_xlfn.XLOOKUP(total_table[[#This Row],[Customer_ID]],Customer_table[Customer_ID],Customer_table[Gender],FALSE)</f>
        <v>Male</v>
      </c>
      <c r="N607" s="8" t="str">
        <f>_xlfn.XLOOKUP(total_table[[#This Row],[Customer_ID]],Customer_table[Customer_ID],Customer_table[City],FALSE)</f>
        <v>Morrismouth</v>
      </c>
      <c r="O607" s="8" t="str">
        <f>_xlfn.XLOOKUP(total_table[[#This Row],[Customer_ID]],Customer_table[Customer_ID],Customer_table[State],FALSE)</f>
        <v>California</v>
      </c>
      <c r="P607" s="8" t="str">
        <f>_xlfn.XLOOKUP(total_table[[#This Row],[Customer_ID]],Customer_table[Customer_ID],Customer_table[Country],FALSE)</f>
        <v>USA</v>
      </c>
      <c r="Q607" s="8" t="str">
        <f>_xlfn.XLOOKUP(total_table[[#This Row],[Product_ID]],Product_table[Product_ID],Product_table[Product_Name],FALSE)</f>
        <v>Professional Jump Rope</v>
      </c>
      <c r="R607" s="8" t="str">
        <f>_xlfn.XLOOKUP(total_table[[#This Row],[Product_ID]],Product_table[Product_ID],Product_table[Category],FALSE)</f>
        <v>Sports</v>
      </c>
      <c r="S607" s="8" t="str">
        <f>_xlfn.XLOOKUP(total_table[[#This Row],[Product_ID]],Product_table[Product_ID],Product_table[Sub_Category],FALSE)</f>
        <v>Fitness</v>
      </c>
      <c r="T607" s="8" t="str">
        <f>_xlfn.XLOOKUP(total_table[[#This Row],[Product_ID]],Product_table[Product_ID],Product_table[Brand],FALSE)</f>
        <v>Davis PLC</v>
      </c>
      <c r="U607" s="8">
        <f>_xlfn.XLOOKUP(total_table[[#This Row],[Product_ID]],Product_table[Product_ID],Product_table[Cost],FALSE)</f>
        <v>477.61</v>
      </c>
      <c r="V607" s="11">
        <f>_xlfn.XLOOKUP(total_table[[#This Row],[Product_ID]],Product_table[Product_ID],Product_table[Stock],FALSE)</f>
        <v>300</v>
      </c>
      <c r="W607" s="8" t="str">
        <f>_xlfn.XLOOKUP(total_table[[#This Row],[Store_ID]],Store_table[Store_ID],Store_table[Store_Name],FALSE)</f>
        <v>Rivera-Warner</v>
      </c>
      <c r="X607" s="8" t="str">
        <f>_xlfn.XLOOKUP(total_table[[#This Row],[Store_ID]],Store_table[Store_ID],Store_table[Region],FALSE)</f>
        <v>East</v>
      </c>
      <c r="Y607" s="8" t="str">
        <f>_xlfn.XLOOKUP(total_table[[#This Row],[Store_ID]],Store_table[Store_ID],Store_table[City],FALSE)</f>
        <v>Washingtonfurt</v>
      </c>
      <c r="Z607" s="8" t="str">
        <f>_xlfn.XLOOKUP(total_table[[#This Row],[Store_ID]],Store_table[Store_ID],Store_table[Store_Type],FALSE)</f>
        <v>Flagship</v>
      </c>
    </row>
    <row r="608" spans="1:26" x14ac:dyDescent="0.35">
      <c r="A608" s="2" t="s">
        <v>2410</v>
      </c>
      <c r="B608" s="14">
        <v>45555</v>
      </c>
      <c r="C608" s="2" t="s">
        <v>116</v>
      </c>
      <c r="D608" s="2" t="s">
        <v>1580</v>
      </c>
      <c r="E608" s="2" t="s">
        <v>1760</v>
      </c>
      <c r="F608" s="11">
        <v>3</v>
      </c>
      <c r="G608" s="8">
        <v>827.88</v>
      </c>
      <c r="H608" s="8">
        <v>0.19</v>
      </c>
      <c r="I608" s="2" t="s">
        <v>1804</v>
      </c>
      <c r="J608" s="8">
        <v>2483.4499999999998</v>
      </c>
      <c r="K608" s="8" t="str">
        <f>_xlfn.XLOOKUP(total_table[[#This Row],[Customer_ID]],Customer_table[Customer_ID],Customer_table[Name],FALSE)</f>
        <v>David Arnold</v>
      </c>
      <c r="L608" s="11">
        <f>_xlfn.XLOOKUP(total_table[[#This Row],[Customer_ID]],Customer_table[Customer_ID],Customer_table[Age],FALSE)</f>
        <v>54</v>
      </c>
      <c r="M608" s="8" t="str">
        <f>_xlfn.XLOOKUP(total_table[[#This Row],[Customer_ID]],Customer_table[Customer_ID],Customer_table[Gender],FALSE)</f>
        <v>Female</v>
      </c>
      <c r="N608" s="8" t="str">
        <f>_xlfn.XLOOKUP(total_table[[#This Row],[Customer_ID]],Customer_table[Customer_ID],Customer_table[City],FALSE)</f>
        <v>East Jennifer</v>
      </c>
      <c r="O608" s="8" t="str">
        <f>_xlfn.XLOOKUP(total_table[[#This Row],[Customer_ID]],Customer_table[Customer_ID],Customer_table[State],FALSE)</f>
        <v>California</v>
      </c>
      <c r="P608" s="8" t="str">
        <f>_xlfn.XLOOKUP(total_table[[#This Row],[Customer_ID]],Customer_table[Customer_ID],Customer_table[Country],FALSE)</f>
        <v>USA</v>
      </c>
      <c r="Q608" s="8" t="str">
        <f>_xlfn.XLOOKUP(total_table[[#This Row],[Product_ID]],Product_table[Product_ID],Product_table[Product_Name],FALSE)</f>
        <v>Decorative Floor Vase</v>
      </c>
      <c r="R608" s="8" t="str">
        <f>_xlfn.XLOOKUP(total_table[[#This Row],[Product_ID]],Product_table[Product_ID],Product_table[Category],FALSE)</f>
        <v>Home</v>
      </c>
      <c r="S608" s="8" t="str">
        <f>_xlfn.XLOOKUP(total_table[[#This Row],[Product_ID]],Product_table[Product_ID],Product_table[Sub_Category],FALSE)</f>
        <v>Decor</v>
      </c>
      <c r="T608" s="8" t="str">
        <f>_xlfn.XLOOKUP(total_table[[#This Row],[Product_ID]],Product_table[Product_ID],Product_table[Brand],FALSE)</f>
        <v>Khan, Jones and Paul</v>
      </c>
      <c r="U608" s="8">
        <f>_xlfn.XLOOKUP(total_table[[#This Row],[Product_ID]],Product_table[Product_ID],Product_table[Cost],FALSE)</f>
        <v>254.04361702127662</v>
      </c>
      <c r="V608" s="11">
        <f>_xlfn.XLOOKUP(total_table[[#This Row],[Product_ID]],Product_table[Product_ID],Product_table[Stock],FALSE)</f>
        <v>378</v>
      </c>
      <c r="W608" s="8" t="str">
        <f>_xlfn.XLOOKUP(total_table[[#This Row],[Store_ID]],Store_table[Store_ID],Store_table[Store_Name],FALSE)</f>
        <v>Bean, Jones and Park</v>
      </c>
      <c r="X608" s="8" t="str">
        <f>_xlfn.XLOOKUP(total_table[[#This Row],[Store_ID]],Store_table[Store_ID],Store_table[Region],FALSE)</f>
        <v>West</v>
      </c>
      <c r="Y608" s="8" t="str">
        <f>_xlfn.XLOOKUP(total_table[[#This Row],[Store_ID]],Store_table[Store_ID],Store_table[City],FALSE)</f>
        <v>Thompsonborough</v>
      </c>
      <c r="Z608" s="8" t="str">
        <f>_xlfn.XLOOKUP(total_table[[#This Row],[Store_ID]],Store_table[Store_ID],Store_table[Store_Type],FALSE)</f>
        <v>Online</v>
      </c>
    </row>
    <row r="609" spans="1:26" x14ac:dyDescent="0.35">
      <c r="A609" s="2" t="s">
        <v>2411</v>
      </c>
      <c r="B609" s="14">
        <v>45583</v>
      </c>
      <c r="C609" s="2" t="s">
        <v>1313</v>
      </c>
      <c r="D609" s="2" t="s">
        <v>1700</v>
      </c>
      <c r="E609" s="2" t="s">
        <v>1775</v>
      </c>
      <c r="F609" s="11">
        <v>3</v>
      </c>
      <c r="G609" s="8">
        <v>926.85</v>
      </c>
      <c r="H609" s="8">
        <v>0.18</v>
      </c>
      <c r="I609" s="2" t="s">
        <v>1807</v>
      </c>
      <c r="J609" s="8">
        <v>2780.3700000000003</v>
      </c>
      <c r="K609" s="8" t="str">
        <f>_xlfn.XLOOKUP(total_table[[#This Row],[Customer_ID]],Customer_table[Customer_ID],Customer_table[Name],FALSE)</f>
        <v>Kimberly Roberts</v>
      </c>
      <c r="L609" s="11">
        <f>_xlfn.XLOOKUP(total_table[[#This Row],[Customer_ID]],Customer_table[Customer_ID],Customer_table[Age],FALSE)</f>
        <v>36</v>
      </c>
      <c r="M609" s="8" t="str">
        <f>_xlfn.XLOOKUP(total_table[[#This Row],[Customer_ID]],Customer_table[Customer_ID],Customer_table[Gender],FALSE)</f>
        <v>Female</v>
      </c>
      <c r="N609" s="8" t="str">
        <f>_xlfn.XLOOKUP(total_table[[#This Row],[Customer_ID]],Customer_table[Customer_ID],Customer_table[City],FALSE)</f>
        <v>Josephchester</v>
      </c>
      <c r="O609" s="8" t="str">
        <f>_xlfn.XLOOKUP(total_table[[#This Row],[Customer_ID]],Customer_table[Customer_ID],Customer_table[State],FALSE)</f>
        <v>New Jersey</v>
      </c>
      <c r="P609" s="8" t="str">
        <f>_xlfn.XLOOKUP(total_table[[#This Row],[Customer_ID]],Customer_table[Customer_ID],Customer_table[Country],FALSE)</f>
        <v>USA</v>
      </c>
      <c r="Q609" s="8" t="str">
        <f>_xlfn.XLOOKUP(total_table[[#This Row],[Product_ID]],Product_table[Product_ID],Product_table[Product_Name],FALSE)</f>
        <v>LED Bedside Lamp</v>
      </c>
      <c r="R609" s="8" t="str">
        <f>_xlfn.XLOOKUP(total_table[[#This Row],[Product_ID]],Product_table[Product_ID],Product_table[Category],FALSE)</f>
        <v>Home</v>
      </c>
      <c r="S609" s="8" t="str">
        <f>_xlfn.XLOOKUP(total_table[[#This Row],[Product_ID]],Product_table[Product_ID],Product_table[Sub_Category],FALSE)</f>
        <v>Lighting</v>
      </c>
      <c r="T609" s="8" t="str">
        <f>_xlfn.XLOOKUP(total_table[[#This Row],[Product_ID]],Product_table[Product_ID],Product_table[Brand],FALSE)</f>
        <v>Aguilar, Horton and Lewis</v>
      </c>
      <c r="U609" s="8">
        <f>_xlfn.XLOOKUP(total_table[[#This Row],[Product_ID]],Product_table[Product_ID],Product_table[Cost],FALSE)</f>
        <v>371.38</v>
      </c>
      <c r="V609" s="11">
        <f>_xlfn.XLOOKUP(total_table[[#This Row],[Product_ID]],Product_table[Product_ID],Product_table[Stock],FALSE)</f>
        <v>220</v>
      </c>
      <c r="W609" s="8" t="str">
        <f>_xlfn.XLOOKUP(total_table[[#This Row],[Store_ID]],Store_table[Store_ID],Store_table[Store_Name],FALSE)</f>
        <v>Gardner, Humphrey and Contreras</v>
      </c>
      <c r="X609" s="8" t="str">
        <f>_xlfn.XLOOKUP(total_table[[#This Row],[Store_ID]],Store_table[Store_ID],Store_table[Region],FALSE)</f>
        <v>East</v>
      </c>
      <c r="Y609" s="8" t="str">
        <f>_xlfn.XLOOKUP(total_table[[#This Row],[Store_ID]],Store_table[Store_ID],Store_table[City],FALSE)</f>
        <v>Johnsonville</v>
      </c>
      <c r="Z609" s="8" t="str">
        <f>_xlfn.XLOOKUP(total_table[[#This Row],[Store_ID]],Store_table[Store_ID],Store_table[Store_Type],FALSE)</f>
        <v>Flagship</v>
      </c>
    </row>
    <row r="610" spans="1:26" x14ac:dyDescent="0.35">
      <c r="A610" s="2" t="s">
        <v>2412</v>
      </c>
      <c r="B610" s="14">
        <v>45662</v>
      </c>
      <c r="C610" s="2" t="s">
        <v>984</v>
      </c>
      <c r="D610" s="2" t="s">
        <v>1546</v>
      </c>
      <c r="E610" s="2" t="s">
        <v>1777</v>
      </c>
      <c r="F610" s="11">
        <v>1</v>
      </c>
      <c r="G610" s="8">
        <v>874.59</v>
      </c>
      <c r="H610" s="8">
        <v>0.28999999999999998</v>
      </c>
      <c r="I610" s="2" t="s">
        <v>1804</v>
      </c>
      <c r="J610" s="8">
        <v>874.30000000000007</v>
      </c>
      <c r="K610" s="8" t="str">
        <f>_xlfn.XLOOKUP(total_table[[#This Row],[Customer_ID]],Customer_table[Customer_ID],Customer_table[Name],FALSE)</f>
        <v>Tiffany Williams</v>
      </c>
      <c r="L610" s="11">
        <f>_xlfn.XLOOKUP(total_table[[#This Row],[Customer_ID]],Customer_table[Customer_ID],Customer_table[Age],FALSE)</f>
        <v>64</v>
      </c>
      <c r="M610" s="8" t="str">
        <f>_xlfn.XLOOKUP(total_table[[#This Row],[Customer_ID]],Customer_table[Customer_ID],Customer_table[Gender],FALSE)</f>
        <v>Female</v>
      </c>
      <c r="N610" s="8" t="str">
        <f>_xlfn.XLOOKUP(total_table[[#This Row],[Customer_ID]],Customer_table[Customer_ID],Customer_table[City],FALSE)</f>
        <v>Richardsport</v>
      </c>
      <c r="O610" s="8" t="str">
        <f>_xlfn.XLOOKUP(total_table[[#This Row],[Customer_ID]],Customer_table[Customer_ID],Customer_table[State],FALSE)</f>
        <v>New Hampshire</v>
      </c>
      <c r="P610" s="8" t="str">
        <f>_xlfn.XLOOKUP(total_table[[#This Row],[Customer_ID]],Customer_table[Customer_ID],Customer_table[Country],FALSE)</f>
        <v>USA</v>
      </c>
      <c r="Q610" s="8" t="str">
        <f>_xlfn.XLOOKUP(total_table[[#This Row],[Product_ID]],Product_table[Product_ID],Product_table[Product_Name],FALSE)</f>
        <v>Ceramic Kitchen Bowl Set</v>
      </c>
      <c r="R610" s="8" t="str">
        <f>_xlfn.XLOOKUP(total_table[[#This Row],[Product_ID]],Product_table[Product_ID],Product_table[Category],FALSE)</f>
        <v>Home</v>
      </c>
      <c r="S610" s="8" t="str">
        <f>_xlfn.XLOOKUP(total_table[[#This Row],[Product_ID]],Product_table[Product_ID],Product_table[Sub_Category],FALSE)</f>
        <v>Kitchen</v>
      </c>
      <c r="T610" s="8" t="str">
        <f>_xlfn.XLOOKUP(total_table[[#This Row],[Product_ID]],Product_table[Product_ID],Product_table[Brand],FALSE)</f>
        <v>Hamilton Group</v>
      </c>
      <c r="U610" s="8">
        <f>_xlfn.XLOOKUP(total_table[[#This Row],[Product_ID]],Product_table[Product_ID],Product_table[Cost],FALSE)</f>
        <v>298.86</v>
      </c>
      <c r="V610" s="11">
        <f>_xlfn.XLOOKUP(total_table[[#This Row],[Product_ID]],Product_table[Product_ID],Product_table[Stock],FALSE)</f>
        <v>308</v>
      </c>
      <c r="W610" s="8" t="str">
        <f>_xlfn.XLOOKUP(total_table[[#This Row],[Store_ID]],Store_table[Store_ID],Store_table[Store_Name],FALSE)</f>
        <v>Mcdonald Inc</v>
      </c>
      <c r="X610" s="8" t="str">
        <f>_xlfn.XLOOKUP(total_table[[#This Row],[Store_ID]],Store_table[Store_ID],Store_table[Region],FALSE)</f>
        <v>South</v>
      </c>
      <c r="Y610" s="8" t="str">
        <f>_xlfn.XLOOKUP(total_table[[#This Row],[Store_ID]],Store_table[Store_ID],Store_table[City],FALSE)</f>
        <v>Christopherland</v>
      </c>
      <c r="Z610" s="8" t="str">
        <f>_xlfn.XLOOKUP(total_table[[#This Row],[Store_ID]],Store_table[Store_ID],Store_table[Store_Type],FALSE)</f>
        <v>Outlet</v>
      </c>
    </row>
    <row r="611" spans="1:26" x14ac:dyDescent="0.35">
      <c r="A611" s="2" t="s">
        <v>2413</v>
      </c>
      <c r="B611" s="14">
        <v>45921</v>
      </c>
      <c r="C611" s="2" t="s">
        <v>1428</v>
      </c>
      <c r="D611" s="2" t="s">
        <v>1556</v>
      </c>
      <c r="E611" s="2" t="s">
        <v>1735</v>
      </c>
      <c r="F611" s="11">
        <v>4</v>
      </c>
      <c r="G611" s="8">
        <v>479.11</v>
      </c>
      <c r="H611" s="8">
        <v>0.24</v>
      </c>
      <c r="I611" s="2" t="s">
        <v>1804</v>
      </c>
      <c r="J611" s="8">
        <v>1916.2</v>
      </c>
      <c r="K611" s="8" t="str">
        <f>_xlfn.XLOOKUP(total_table[[#This Row],[Customer_ID]],Customer_table[Customer_ID],Customer_table[Name],FALSE)</f>
        <v>Manuel Fisher</v>
      </c>
      <c r="L611" s="11">
        <f>_xlfn.XLOOKUP(total_table[[#This Row],[Customer_ID]],Customer_table[Customer_ID],Customer_table[Age],FALSE)</f>
        <v>21</v>
      </c>
      <c r="M611" s="8" t="str">
        <f>_xlfn.XLOOKUP(total_table[[#This Row],[Customer_ID]],Customer_table[Customer_ID],Customer_table[Gender],FALSE)</f>
        <v>Female</v>
      </c>
      <c r="N611" s="8" t="str">
        <f>_xlfn.XLOOKUP(total_table[[#This Row],[Customer_ID]],Customer_table[Customer_ID],Customer_table[City],FALSE)</f>
        <v>Kanebury</v>
      </c>
      <c r="O611" s="8" t="str">
        <f>_xlfn.XLOOKUP(total_table[[#This Row],[Customer_ID]],Customer_table[Customer_ID],Customer_table[State],FALSE)</f>
        <v>New Hampshire</v>
      </c>
      <c r="P611" s="8" t="str">
        <f>_xlfn.XLOOKUP(total_table[[#This Row],[Customer_ID]],Customer_table[Customer_ID],Customer_table[Country],FALSE)</f>
        <v>USA</v>
      </c>
      <c r="Q611" s="8" t="str">
        <f>_xlfn.XLOOKUP(total_table[[#This Row],[Product_ID]],Product_table[Product_ID],Product_table[Product_Name],FALSE)</f>
        <v>4K Home Projector</v>
      </c>
      <c r="R611" s="8" t="str">
        <f>_xlfn.XLOOKUP(total_table[[#This Row],[Product_ID]],Product_table[Product_ID],Product_table[Category],FALSE)</f>
        <v>Electronics</v>
      </c>
      <c r="S611" s="8" t="str">
        <f>_xlfn.XLOOKUP(total_table[[#This Row],[Product_ID]],Product_table[Product_ID],Product_table[Sub_Category],FALSE)</f>
        <v>Appliances</v>
      </c>
      <c r="T611" s="8" t="str">
        <f>_xlfn.XLOOKUP(total_table[[#This Row],[Product_ID]],Product_table[Product_ID],Product_table[Brand],FALSE)</f>
        <v>Thomas LLC</v>
      </c>
      <c r="U611" s="8">
        <f>_xlfn.XLOOKUP(total_table[[#This Row],[Product_ID]],Product_table[Product_ID],Product_table[Cost],FALSE)</f>
        <v>465.34</v>
      </c>
      <c r="V611" s="11">
        <f>_xlfn.XLOOKUP(total_table[[#This Row],[Product_ID]],Product_table[Product_ID],Product_table[Stock],FALSE)</f>
        <v>301</v>
      </c>
      <c r="W611" s="8" t="str">
        <f>_xlfn.XLOOKUP(total_table[[#This Row],[Store_ID]],Store_table[Store_ID],Store_table[Store_Name],FALSE)</f>
        <v>Martinez, Adkins and Johnson</v>
      </c>
      <c r="X611" s="8" t="str">
        <f>_xlfn.XLOOKUP(total_table[[#This Row],[Store_ID]],Store_table[Store_ID],Store_table[Region],FALSE)</f>
        <v>North</v>
      </c>
      <c r="Y611" s="8" t="str">
        <f>_xlfn.XLOOKUP(total_table[[#This Row],[Store_ID]],Store_table[Store_ID],Store_table[City],FALSE)</f>
        <v>Danielmouth</v>
      </c>
      <c r="Z611" s="8" t="str">
        <f>_xlfn.XLOOKUP(total_table[[#This Row],[Store_ID]],Store_table[Store_ID],Store_table[Store_Type],FALSE)</f>
        <v>Flagship</v>
      </c>
    </row>
    <row r="612" spans="1:26" x14ac:dyDescent="0.35">
      <c r="A612" s="2" t="s">
        <v>2414</v>
      </c>
      <c r="B612" s="14">
        <v>45490</v>
      </c>
      <c r="C612" s="2" t="s">
        <v>682</v>
      </c>
      <c r="D612" s="2" t="s">
        <v>1590</v>
      </c>
      <c r="E612" s="2" t="s">
        <v>1785</v>
      </c>
      <c r="F612" s="11">
        <v>3</v>
      </c>
      <c r="G612" s="8">
        <v>182.91</v>
      </c>
      <c r="H612" s="8">
        <v>0.28999999999999998</v>
      </c>
      <c r="I612" s="2" t="s">
        <v>1802</v>
      </c>
      <c r="J612" s="8">
        <v>548.44000000000005</v>
      </c>
      <c r="K612" s="8" t="str">
        <f>_xlfn.XLOOKUP(total_table[[#This Row],[Customer_ID]],Customer_table[Customer_ID],Customer_table[Name],FALSE)</f>
        <v>Stuart Johnson</v>
      </c>
      <c r="L612" s="11">
        <f>_xlfn.XLOOKUP(total_table[[#This Row],[Customer_ID]],Customer_table[Customer_ID],Customer_table[Age],FALSE)</f>
        <v>42</v>
      </c>
      <c r="M612" s="8" t="str">
        <f>_xlfn.XLOOKUP(total_table[[#This Row],[Customer_ID]],Customer_table[Customer_ID],Customer_table[Gender],FALSE)</f>
        <v>Female</v>
      </c>
      <c r="N612" s="8" t="str">
        <f>_xlfn.XLOOKUP(total_table[[#This Row],[Customer_ID]],Customer_table[Customer_ID],Customer_table[City],FALSE)</f>
        <v>West Markport</v>
      </c>
      <c r="O612" s="8" t="str">
        <f>_xlfn.XLOOKUP(total_table[[#This Row],[Customer_ID]],Customer_table[Customer_ID],Customer_table[State],FALSE)</f>
        <v>North Dakota</v>
      </c>
      <c r="P612" s="8" t="str">
        <f>_xlfn.XLOOKUP(total_table[[#This Row],[Customer_ID]],Customer_table[Customer_ID],Customer_table[Country],FALSE)</f>
        <v>USA</v>
      </c>
      <c r="Q612" s="8" t="str">
        <f>_xlfn.XLOOKUP(total_table[[#This Row],[Product_ID]],Product_table[Product_ID],Product_table[Product_Name],FALSE)</f>
        <v>Vitamin C Face Serum</v>
      </c>
      <c r="R612" s="8" t="str">
        <f>_xlfn.XLOOKUP(total_table[[#This Row],[Product_ID]],Product_table[Product_ID],Product_table[Category],FALSE)</f>
        <v>Beauty</v>
      </c>
      <c r="S612" s="8" t="str">
        <f>_xlfn.XLOOKUP(total_table[[#This Row],[Product_ID]],Product_table[Product_ID],Product_table[Sub_Category],FALSE)</f>
        <v>Skincare</v>
      </c>
      <c r="T612" s="8" t="str">
        <f>_xlfn.XLOOKUP(total_table[[#This Row],[Product_ID]],Product_table[Product_ID],Product_table[Brand],FALSE)</f>
        <v>Griffin Ltd</v>
      </c>
      <c r="U612" s="8">
        <f>_xlfn.XLOOKUP(total_table[[#This Row],[Product_ID]],Product_table[Product_ID],Product_table[Cost],FALSE)</f>
        <v>283.83</v>
      </c>
      <c r="V612" s="11">
        <f>_xlfn.XLOOKUP(total_table[[#This Row],[Product_ID]],Product_table[Product_ID],Product_table[Stock],FALSE)</f>
        <v>244</v>
      </c>
      <c r="W612" s="8" t="str">
        <f>_xlfn.XLOOKUP(total_table[[#This Row],[Store_ID]],Store_table[Store_ID],Store_table[Store_Name],FALSE)</f>
        <v>Holloway Ltd</v>
      </c>
      <c r="X612" s="8" t="str">
        <f>_xlfn.XLOOKUP(total_table[[#This Row],[Store_ID]],Store_table[Store_ID],Store_table[Region],FALSE)</f>
        <v>North</v>
      </c>
      <c r="Y612" s="8" t="str">
        <f>_xlfn.XLOOKUP(total_table[[#This Row],[Store_ID]],Store_table[Store_ID],Store_table[City],FALSE)</f>
        <v>Bensonhaven</v>
      </c>
      <c r="Z612" s="8" t="str">
        <f>_xlfn.XLOOKUP(total_table[[#This Row],[Store_ID]],Store_table[Store_ID],Store_table[Store_Type],FALSE)</f>
        <v>Flagship</v>
      </c>
    </row>
    <row r="613" spans="1:26" x14ac:dyDescent="0.35">
      <c r="A613" s="2" t="s">
        <v>2415</v>
      </c>
      <c r="B613" s="14">
        <v>45652</v>
      </c>
      <c r="C613" s="2" t="s">
        <v>853</v>
      </c>
      <c r="D613" s="2" t="s">
        <v>1594</v>
      </c>
      <c r="E613" s="2" t="s">
        <v>1751</v>
      </c>
      <c r="F613" s="11">
        <v>4</v>
      </c>
      <c r="G613" s="8">
        <v>745.51</v>
      </c>
      <c r="H613" s="8">
        <v>0.05</v>
      </c>
      <c r="I613" s="2" t="s">
        <v>1802</v>
      </c>
      <c r="J613" s="8">
        <v>2981.99</v>
      </c>
      <c r="K613" s="8" t="str">
        <f>_xlfn.XLOOKUP(total_table[[#This Row],[Customer_ID]],Customer_table[Customer_ID],Customer_table[Name],FALSE)</f>
        <v>Adam Rowland</v>
      </c>
      <c r="L613" s="11">
        <f>_xlfn.XLOOKUP(total_table[[#This Row],[Customer_ID]],Customer_table[Customer_ID],Customer_table[Age],FALSE)</f>
        <v>48</v>
      </c>
      <c r="M613" s="8" t="str">
        <f>_xlfn.XLOOKUP(total_table[[#This Row],[Customer_ID]],Customer_table[Customer_ID],Customer_table[Gender],FALSE)</f>
        <v>Female</v>
      </c>
      <c r="N613" s="8" t="str">
        <f>_xlfn.XLOOKUP(total_table[[#This Row],[Customer_ID]],Customer_table[Customer_ID],Customer_table[City],FALSE)</f>
        <v>Welchview</v>
      </c>
      <c r="O613" s="8" t="str">
        <f>_xlfn.XLOOKUP(total_table[[#This Row],[Customer_ID]],Customer_table[Customer_ID],Customer_table[State],FALSE)</f>
        <v>California</v>
      </c>
      <c r="P613" s="8" t="str">
        <f>_xlfn.XLOOKUP(total_table[[#This Row],[Customer_ID]],Customer_table[Customer_ID],Customer_table[Country],FALSE)</f>
        <v>USA</v>
      </c>
      <c r="Q613" s="8" t="str">
        <f>_xlfn.XLOOKUP(total_table[[#This Row],[Product_ID]],Product_table[Product_ID],Product_table[Product_Name],FALSE)</f>
        <v>Gaming Mechanical Keyboard</v>
      </c>
      <c r="R613" s="8" t="str">
        <f>_xlfn.XLOOKUP(total_table[[#This Row],[Product_ID]],Product_table[Product_ID],Product_table[Category],FALSE)</f>
        <v>Electronics</v>
      </c>
      <c r="S613" s="8" t="str">
        <f>_xlfn.XLOOKUP(total_table[[#This Row],[Product_ID]],Product_table[Product_ID],Product_table[Sub_Category],FALSE)</f>
        <v>Computer</v>
      </c>
      <c r="T613" s="8" t="str">
        <f>_xlfn.XLOOKUP(total_table[[#This Row],[Product_ID]],Product_table[Product_ID],Product_table[Brand],FALSE)</f>
        <v>Lucero LLC</v>
      </c>
      <c r="U613" s="8">
        <f>_xlfn.XLOOKUP(total_table[[#This Row],[Product_ID]],Product_table[Product_ID],Product_table[Cost],FALSE)</f>
        <v>419.28</v>
      </c>
      <c r="V613" s="11">
        <f>_xlfn.XLOOKUP(total_table[[#This Row],[Product_ID]],Product_table[Product_ID],Product_table[Stock],FALSE)</f>
        <v>86</v>
      </c>
      <c r="W613" s="8" t="str">
        <f>_xlfn.XLOOKUP(total_table[[#This Row],[Store_ID]],Store_table[Store_ID],Store_table[Store_Name],FALSE)</f>
        <v>Gray Ltd</v>
      </c>
      <c r="X613" s="8" t="str">
        <f>_xlfn.XLOOKUP(total_table[[#This Row],[Store_ID]],Store_table[Store_ID],Store_table[Region],FALSE)</f>
        <v>North</v>
      </c>
      <c r="Y613" s="8" t="str">
        <f>_xlfn.XLOOKUP(total_table[[#This Row],[Store_ID]],Store_table[Store_ID],Store_table[City],FALSE)</f>
        <v>New Michaelchester</v>
      </c>
      <c r="Z613" s="8" t="str">
        <f>_xlfn.XLOOKUP(total_table[[#This Row],[Store_ID]],Store_table[Store_ID],Store_table[Store_Type],FALSE)</f>
        <v>Outlet</v>
      </c>
    </row>
    <row r="614" spans="1:26" x14ac:dyDescent="0.35">
      <c r="A614" s="2" t="s">
        <v>2416</v>
      </c>
      <c r="B614" s="14">
        <v>45598</v>
      </c>
      <c r="C614" s="2" t="s">
        <v>1459</v>
      </c>
      <c r="D614" s="2" t="s">
        <v>1702</v>
      </c>
      <c r="E614" s="2" t="s">
        <v>1779</v>
      </c>
      <c r="F614" s="11">
        <v>3</v>
      </c>
      <c r="G614" s="8">
        <v>920.61</v>
      </c>
      <c r="H614" s="8">
        <v>0.04</v>
      </c>
      <c r="I614" s="2" t="s">
        <v>1802</v>
      </c>
      <c r="J614" s="8">
        <v>2761.79</v>
      </c>
      <c r="K614" s="8" t="str">
        <f>_xlfn.XLOOKUP(total_table[[#This Row],[Customer_ID]],Customer_table[Customer_ID],Customer_table[Name],FALSE)</f>
        <v>Bryan Tran</v>
      </c>
      <c r="L614" s="11">
        <f>_xlfn.XLOOKUP(total_table[[#This Row],[Customer_ID]],Customer_table[Customer_ID],Customer_table[Age],FALSE)</f>
        <v>21</v>
      </c>
      <c r="M614" s="8" t="str">
        <f>_xlfn.XLOOKUP(total_table[[#This Row],[Customer_ID]],Customer_table[Customer_ID],Customer_table[Gender],FALSE)</f>
        <v>Male</v>
      </c>
      <c r="N614" s="8" t="str">
        <f>_xlfn.XLOOKUP(total_table[[#This Row],[Customer_ID]],Customer_table[Customer_ID],Customer_table[City],FALSE)</f>
        <v>Kelseybury</v>
      </c>
      <c r="O614" s="8" t="str">
        <f>_xlfn.XLOOKUP(total_table[[#This Row],[Customer_ID]],Customer_table[Customer_ID],Customer_table[State],FALSE)</f>
        <v>Georgia</v>
      </c>
      <c r="P614" s="8" t="str">
        <f>_xlfn.XLOOKUP(total_table[[#This Row],[Customer_ID]],Customer_table[Customer_ID],Customer_table[Country],FALSE)</f>
        <v>USA</v>
      </c>
      <c r="Q614" s="8" t="str">
        <f>_xlfn.XLOOKUP(total_table[[#This Row],[Product_ID]],Product_table[Product_ID],Product_table[Product_Name],FALSE)</f>
        <v>Sports Wrist Sweatbands</v>
      </c>
      <c r="R614" s="8" t="str">
        <f>_xlfn.XLOOKUP(total_table[[#This Row],[Product_ID]],Product_table[Product_ID],Product_table[Category],FALSE)</f>
        <v>Sports</v>
      </c>
      <c r="S614" s="8" t="str">
        <f>_xlfn.XLOOKUP(total_table[[#This Row],[Product_ID]],Product_table[Product_ID],Product_table[Sub_Category],FALSE)</f>
        <v>Accessories</v>
      </c>
      <c r="T614" s="8" t="str">
        <f>_xlfn.XLOOKUP(total_table[[#This Row],[Product_ID]],Product_table[Product_ID],Product_table[Brand],FALSE)</f>
        <v>Olsen-Daniels</v>
      </c>
      <c r="U614" s="8">
        <f>_xlfn.XLOOKUP(total_table[[#This Row],[Product_ID]],Product_table[Product_ID],Product_table[Cost],FALSE)</f>
        <v>131.24</v>
      </c>
      <c r="V614" s="11">
        <f>_xlfn.XLOOKUP(total_table[[#This Row],[Product_ID]],Product_table[Product_ID],Product_table[Stock],FALSE)</f>
        <v>232</v>
      </c>
      <c r="W614" s="8" t="str">
        <f>_xlfn.XLOOKUP(total_table[[#This Row],[Store_ID]],Store_table[Store_ID],Store_table[Store_Name],FALSE)</f>
        <v>Shelton PLC</v>
      </c>
      <c r="X614" s="8" t="str">
        <f>_xlfn.XLOOKUP(total_table[[#This Row],[Store_ID]],Store_table[Store_ID],Store_table[Region],FALSE)</f>
        <v>North</v>
      </c>
      <c r="Y614" s="8" t="str">
        <f>_xlfn.XLOOKUP(total_table[[#This Row],[Store_ID]],Store_table[Store_ID],Store_table[City],FALSE)</f>
        <v>East Jenniferstad</v>
      </c>
      <c r="Z614" s="8" t="str">
        <f>_xlfn.XLOOKUP(total_table[[#This Row],[Store_ID]],Store_table[Store_ID],Store_table[Store_Type],FALSE)</f>
        <v>Flagship</v>
      </c>
    </row>
    <row r="615" spans="1:26" x14ac:dyDescent="0.35">
      <c r="A615" s="2" t="s">
        <v>2417</v>
      </c>
      <c r="B615" s="14">
        <v>45772</v>
      </c>
      <c r="C615" s="2" t="s">
        <v>1298</v>
      </c>
      <c r="D615" s="2" t="s">
        <v>1676</v>
      </c>
      <c r="E615" s="2" t="s">
        <v>1767</v>
      </c>
      <c r="F615" s="11">
        <v>4</v>
      </c>
      <c r="G615" s="8">
        <v>659.03</v>
      </c>
      <c r="H615" s="8">
        <v>0.15</v>
      </c>
      <c r="I615" s="2" t="s">
        <v>1802</v>
      </c>
      <c r="J615" s="8">
        <v>2635.97</v>
      </c>
      <c r="K615" s="8" t="str">
        <f>_xlfn.XLOOKUP(total_table[[#This Row],[Customer_ID]],Customer_table[Customer_ID],Customer_table[Name],FALSE)</f>
        <v>Bryce Hawkins</v>
      </c>
      <c r="L615" s="11">
        <f>_xlfn.XLOOKUP(total_table[[#This Row],[Customer_ID]],Customer_table[Customer_ID],Customer_table[Age],FALSE)</f>
        <v>40</v>
      </c>
      <c r="M615" s="8" t="str">
        <f>_xlfn.XLOOKUP(total_table[[#This Row],[Customer_ID]],Customer_table[Customer_ID],Customer_table[Gender],FALSE)</f>
        <v>Male</v>
      </c>
      <c r="N615" s="8" t="str">
        <f>_xlfn.XLOOKUP(total_table[[#This Row],[Customer_ID]],Customer_table[Customer_ID],Customer_table[City],FALSE)</f>
        <v>Lake Monique</v>
      </c>
      <c r="O615" s="8" t="str">
        <f>_xlfn.XLOOKUP(total_table[[#This Row],[Customer_ID]],Customer_table[Customer_ID],Customer_table[State],FALSE)</f>
        <v>Utah</v>
      </c>
      <c r="P615" s="8" t="str">
        <f>_xlfn.XLOOKUP(total_table[[#This Row],[Customer_ID]],Customer_table[Customer_ID],Customer_table[Country],FALSE)</f>
        <v>USA</v>
      </c>
      <c r="Q615" s="8" t="str">
        <f>_xlfn.XLOOKUP(total_table[[#This Row],[Product_ID]],Product_table[Product_ID],Product_table[Product_Name],FALSE)</f>
        <v>Women's Ankle Boots</v>
      </c>
      <c r="R615" s="8" t="str">
        <f>_xlfn.XLOOKUP(total_table[[#This Row],[Product_ID]],Product_table[Product_ID],Product_table[Category],FALSE)</f>
        <v>Clothing</v>
      </c>
      <c r="S615" s="8" t="str">
        <f>_xlfn.XLOOKUP(total_table[[#This Row],[Product_ID]],Product_table[Product_ID],Product_table[Sub_Category],FALSE)</f>
        <v>Footwear</v>
      </c>
      <c r="T615" s="8" t="str">
        <f>_xlfn.XLOOKUP(total_table[[#This Row],[Product_ID]],Product_table[Product_ID],Product_table[Brand],FALSE)</f>
        <v>Poole PLC</v>
      </c>
      <c r="U615" s="8">
        <f>_xlfn.XLOOKUP(total_table[[#This Row],[Product_ID]],Product_table[Product_ID],Product_table[Cost],FALSE)</f>
        <v>158.13999999999999</v>
      </c>
      <c r="V615" s="11">
        <f>_xlfn.XLOOKUP(total_table[[#This Row],[Product_ID]],Product_table[Product_ID],Product_table[Stock],FALSE)</f>
        <v>82</v>
      </c>
      <c r="W615" s="8" t="str">
        <f>_xlfn.XLOOKUP(total_table[[#This Row],[Store_ID]],Store_table[Store_ID],Store_table[Store_Name],FALSE)</f>
        <v>Hill, Wagner and Ballard</v>
      </c>
      <c r="X615" s="8" t="str">
        <f>_xlfn.XLOOKUP(total_table[[#This Row],[Store_ID]],Store_table[Store_ID],Store_table[Region],FALSE)</f>
        <v>East</v>
      </c>
      <c r="Y615" s="8" t="str">
        <f>_xlfn.XLOOKUP(total_table[[#This Row],[Store_ID]],Store_table[Store_ID],Store_table[City],FALSE)</f>
        <v>East Davidville</v>
      </c>
      <c r="Z615" s="8" t="str">
        <f>_xlfn.XLOOKUP(total_table[[#This Row],[Store_ID]],Store_table[Store_ID],Store_table[Store_Type],FALSE)</f>
        <v>Online</v>
      </c>
    </row>
    <row r="616" spans="1:26" x14ac:dyDescent="0.35">
      <c r="A616" s="2" t="s">
        <v>2418</v>
      </c>
      <c r="B616" s="14">
        <v>45338</v>
      </c>
      <c r="C616" s="2" t="s">
        <v>1488</v>
      </c>
      <c r="D616" s="2" t="s">
        <v>1543</v>
      </c>
      <c r="E616" s="2" t="s">
        <v>1739</v>
      </c>
      <c r="F616" s="11">
        <v>1</v>
      </c>
      <c r="G616" s="8">
        <v>312.91000000000003</v>
      </c>
      <c r="H616" s="8">
        <v>0.12</v>
      </c>
      <c r="I616" s="2" t="s">
        <v>1804</v>
      </c>
      <c r="J616" s="8">
        <v>312.79000000000002</v>
      </c>
      <c r="K616" s="8" t="str">
        <f>_xlfn.XLOOKUP(total_table[[#This Row],[Customer_ID]],Customer_table[Customer_ID],Customer_table[Name],FALSE)</f>
        <v>Kaitlin Brown</v>
      </c>
      <c r="L616" s="11">
        <f>_xlfn.XLOOKUP(total_table[[#This Row],[Customer_ID]],Customer_table[Customer_ID],Customer_table[Age],FALSE)</f>
        <v>52</v>
      </c>
      <c r="M616" s="8" t="str">
        <f>_xlfn.XLOOKUP(total_table[[#This Row],[Customer_ID]],Customer_table[Customer_ID],Customer_table[Gender],FALSE)</f>
        <v>Female</v>
      </c>
      <c r="N616" s="8" t="str">
        <f>_xlfn.XLOOKUP(total_table[[#This Row],[Customer_ID]],Customer_table[Customer_ID],Customer_table[City],FALSE)</f>
        <v>Kellyberg</v>
      </c>
      <c r="O616" s="8" t="str">
        <f>_xlfn.XLOOKUP(total_table[[#This Row],[Customer_ID]],Customer_table[Customer_ID],Customer_table[State],FALSE)</f>
        <v>South Dakota</v>
      </c>
      <c r="P616" s="8" t="str">
        <f>_xlfn.XLOOKUP(total_table[[#This Row],[Customer_ID]],Customer_table[Customer_ID],Customer_table[Country],FALSE)</f>
        <v>USA</v>
      </c>
      <c r="Q616" s="8" t="str">
        <f>_xlfn.XLOOKUP(total_table[[#This Row],[Product_ID]],Product_table[Product_ID],Product_table[Product_Name],FALSE)</f>
        <v>Adjustable Dumbbell Set</v>
      </c>
      <c r="R616" s="8" t="str">
        <f>_xlfn.XLOOKUP(total_table[[#This Row],[Product_ID]],Product_table[Product_ID],Product_table[Category],FALSE)</f>
        <v>Sports</v>
      </c>
      <c r="S616" s="8" t="str">
        <f>_xlfn.XLOOKUP(total_table[[#This Row],[Product_ID]],Product_table[Product_ID],Product_table[Sub_Category],FALSE)</f>
        <v>Fitness</v>
      </c>
      <c r="T616" s="8" t="str">
        <f>_xlfn.XLOOKUP(total_table[[#This Row],[Product_ID]],Product_table[Product_ID],Product_table[Brand],FALSE)</f>
        <v>Hill PLC</v>
      </c>
      <c r="U616" s="8">
        <f>_xlfn.XLOOKUP(total_table[[#This Row],[Product_ID]],Product_table[Product_ID],Product_table[Cost],FALSE)</f>
        <v>495.72</v>
      </c>
      <c r="V616" s="11">
        <f>_xlfn.XLOOKUP(total_table[[#This Row],[Product_ID]],Product_table[Product_ID],Product_table[Stock],FALSE)</f>
        <v>323</v>
      </c>
      <c r="W616" s="8" t="str">
        <f>_xlfn.XLOOKUP(total_table[[#This Row],[Store_ID]],Store_table[Store_ID],Store_table[Store_Name],FALSE)</f>
        <v>Black-Horn</v>
      </c>
      <c r="X616" s="8" t="str">
        <f>_xlfn.XLOOKUP(total_table[[#This Row],[Store_ID]],Store_table[Store_ID],Store_table[Region],FALSE)</f>
        <v>South</v>
      </c>
      <c r="Y616" s="8" t="str">
        <f>_xlfn.XLOOKUP(total_table[[#This Row],[Store_ID]],Store_table[Store_ID],Store_table[City],FALSE)</f>
        <v>North Nancyview</v>
      </c>
      <c r="Z616" s="8" t="str">
        <f>_xlfn.XLOOKUP(total_table[[#This Row],[Store_ID]],Store_table[Store_ID],Store_table[Store_Type],FALSE)</f>
        <v>Outlet</v>
      </c>
    </row>
    <row r="617" spans="1:26" x14ac:dyDescent="0.35">
      <c r="A617" s="2" t="s">
        <v>2419</v>
      </c>
      <c r="B617" s="14">
        <v>45524</v>
      </c>
      <c r="C617" s="2" t="s">
        <v>724</v>
      </c>
      <c r="D617" s="2" t="s">
        <v>1550</v>
      </c>
      <c r="E617" s="2" t="s">
        <v>1788</v>
      </c>
      <c r="F617" s="11">
        <v>4</v>
      </c>
      <c r="G617" s="8">
        <v>705.64</v>
      </c>
      <c r="H617" s="8">
        <v>0.11</v>
      </c>
      <c r="I617" s="2" t="s">
        <v>1804</v>
      </c>
      <c r="J617" s="8">
        <v>2822.45</v>
      </c>
      <c r="K617" s="8" t="str">
        <f>_xlfn.XLOOKUP(total_table[[#This Row],[Customer_ID]],Customer_table[Customer_ID],Customer_table[Name],FALSE)</f>
        <v>Casey Flores</v>
      </c>
      <c r="L617" s="11">
        <f>_xlfn.XLOOKUP(total_table[[#This Row],[Customer_ID]],Customer_table[Customer_ID],Customer_table[Age],FALSE)</f>
        <v>52</v>
      </c>
      <c r="M617" s="8" t="str">
        <f>_xlfn.XLOOKUP(total_table[[#This Row],[Customer_ID]],Customer_table[Customer_ID],Customer_table[Gender],FALSE)</f>
        <v>Female</v>
      </c>
      <c r="N617" s="8" t="str">
        <f>_xlfn.XLOOKUP(total_table[[#This Row],[Customer_ID]],Customer_table[Customer_ID],Customer_table[City],FALSE)</f>
        <v>Lake Michael</v>
      </c>
      <c r="O617" s="8" t="str">
        <f>_xlfn.XLOOKUP(total_table[[#This Row],[Customer_ID]],Customer_table[Customer_ID],Customer_table[State],FALSE)</f>
        <v>Utah</v>
      </c>
      <c r="P617" s="8" t="str">
        <f>_xlfn.XLOOKUP(total_table[[#This Row],[Customer_ID]],Customer_table[Customer_ID],Customer_table[Country],FALSE)</f>
        <v>USA</v>
      </c>
      <c r="Q617" s="8" t="str">
        <f>_xlfn.XLOOKUP(total_table[[#This Row],[Product_ID]],Product_table[Product_ID],Product_table[Product_Name],FALSE)</f>
        <v>Hair Strengthening Shampoo</v>
      </c>
      <c r="R617" s="8" t="str">
        <f>_xlfn.XLOOKUP(total_table[[#This Row],[Product_ID]],Product_table[Product_ID],Product_table[Category],FALSE)</f>
        <v>Beauty</v>
      </c>
      <c r="S617" s="8" t="str">
        <f>_xlfn.XLOOKUP(total_table[[#This Row],[Product_ID]],Product_table[Product_ID],Product_table[Sub_Category],FALSE)</f>
        <v>Haircare</v>
      </c>
      <c r="T617" s="8" t="str">
        <f>_xlfn.XLOOKUP(total_table[[#This Row],[Product_ID]],Product_table[Product_ID],Product_table[Brand],FALSE)</f>
        <v>Rice LLC</v>
      </c>
      <c r="U617" s="8">
        <f>_xlfn.XLOOKUP(total_table[[#This Row],[Product_ID]],Product_table[Product_ID],Product_table[Cost],FALSE)</f>
        <v>115.82</v>
      </c>
      <c r="V617" s="11">
        <f>_xlfn.XLOOKUP(total_table[[#This Row],[Product_ID]],Product_table[Product_ID],Product_table[Stock],FALSE)</f>
        <v>460</v>
      </c>
      <c r="W617" s="8" t="str">
        <f>_xlfn.XLOOKUP(total_table[[#This Row],[Store_ID]],Store_table[Store_ID],Store_table[Store_Name],FALSE)</f>
        <v>Guerrero-Schmitt</v>
      </c>
      <c r="X617" s="8" t="str">
        <f>_xlfn.XLOOKUP(total_table[[#This Row],[Store_ID]],Store_table[Store_ID],Store_table[Region],FALSE)</f>
        <v>East</v>
      </c>
      <c r="Y617" s="8" t="str">
        <f>_xlfn.XLOOKUP(total_table[[#This Row],[Store_ID]],Store_table[Store_ID],Store_table[City],FALSE)</f>
        <v>East Stevechester</v>
      </c>
      <c r="Z617" s="8" t="str">
        <f>_xlfn.XLOOKUP(total_table[[#This Row],[Store_ID]],Store_table[Store_ID],Store_table[Store_Type],FALSE)</f>
        <v>Flagship</v>
      </c>
    </row>
    <row r="618" spans="1:26" x14ac:dyDescent="0.35">
      <c r="A618" s="2" t="s">
        <v>2420</v>
      </c>
      <c r="B618" s="14">
        <v>45497</v>
      </c>
      <c r="C618" s="2" t="s">
        <v>477</v>
      </c>
      <c r="D618" s="2" t="s">
        <v>1543</v>
      </c>
      <c r="E618" s="2" t="s">
        <v>1767</v>
      </c>
      <c r="F618" s="11">
        <v>4</v>
      </c>
      <c r="G618" s="8">
        <v>386.41</v>
      </c>
      <c r="H618" s="8">
        <v>0.13</v>
      </c>
      <c r="I618" s="2" t="s">
        <v>1807</v>
      </c>
      <c r="J618" s="8">
        <v>1545.51</v>
      </c>
      <c r="K618" s="8" t="str">
        <f>_xlfn.XLOOKUP(total_table[[#This Row],[Customer_ID]],Customer_table[Customer_ID],Customer_table[Name],FALSE)</f>
        <v>Justin Cross</v>
      </c>
      <c r="L618" s="11">
        <f>_xlfn.XLOOKUP(total_table[[#This Row],[Customer_ID]],Customer_table[Customer_ID],Customer_table[Age],FALSE)</f>
        <v>62</v>
      </c>
      <c r="M618" s="8" t="str">
        <f>_xlfn.XLOOKUP(total_table[[#This Row],[Customer_ID]],Customer_table[Customer_ID],Customer_table[Gender],FALSE)</f>
        <v>Female</v>
      </c>
      <c r="N618" s="8" t="str">
        <f>_xlfn.XLOOKUP(total_table[[#This Row],[Customer_ID]],Customer_table[Customer_ID],Customer_table[City],FALSE)</f>
        <v>North Anthonychester</v>
      </c>
      <c r="O618" s="8" t="str">
        <f>_xlfn.XLOOKUP(total_table[[#This Row],[Customer_ID]],Customer_table[Customer_ID],Customer_table[State],FALSE)</f>
        <v>Nevada</v>
      </c>
      <c r="P618" s="8" t="str">
        <f>_xlfn.XLOOKUP(total_table[[#This Row],[Customer_ID]],Customer_table[Customer_ID],Customer_table[Country],FALSE)</f>
        <v>USA</v>
      </c>
      <c r="Q618" s="8" t="str">
        <f>_xlfn.XLOOKUP(total_table[[#This Row],[Product_ID]],Product_table[Product_ID],Product_table[Product_Name],FALSE)</f>
        <v>Adjustable Dumbbell Set</v>
      </c>
      <c r="R618" s="8" t="str">
        <f>_xlfn.XLOOKUP(total_table[[#This Row],[Product_ID]],Product_table[Product_ID],Product_table[Category],FALSE)</f>
        <v>Sports</v>
      </c>
      <c r="S618" s="8" t="str">
        <f>_xlfn.XLOOKUP(total_table[[#This Row],[Product_ID]],Product_table[Product_ID],Product_table[Sub_Category],FALSE)</f>
        <v>Fitness</v>
      </c>
      <c r="T618" s="8" t="str">
        <f>_xlfn.XLOOKUP(total_table[[#This Row],[Product_ID]],Product_table[Product_ID],Product_table[Brand],FALSE)</f>
        <v>Hill PLC</v>
      </c>
      <c r="U618" s="8">
        <f>_xlfn.XLOOKUP(total_table[[#This Row],[Product_ID]],Product_table[Product_ID],Product_table[Cost],FALSE)</f>
        <v>495.72</v>
      </c>
      <c r="V618" s="11">
        <f>_xlfn.XLOOKUP(total_table[[#This Row],[Product_ID]],Product_table[Product_ID],Product_table[Stock],FALSE)</f>
        <v>323</v>
      </c>
      <c r="W618" s="8" t="str">
        <f>_xlfn.XLOOKUP(total_table[[#This Row],[Store_ID]],Store_table[Store_ID],Store_table[Store_Name],FALSE)</f>
        <v>Hill, Wagner and Ballard</v>
      </c>
      <c r="X618" s="8" t="str">
        <f>_xlfn.XLOOKUP(total_table[[#This Row],[Store_ID]],Store_table[Store_ID],Store_table[Region],FALSE)</f>
        <v>East</v>
      </c>
      <c r="Y618" s="8" t="str">
        <f>_xlfn.XLOOKUP(total_table[[#This Row],[Store_ID]],Store_table[Store_ID],Store_table[City],FALSE)</f>
        <v>East Davidville</v>
      </c>
      <c r="Z618" s="8" t="str">
        <f>_xlfn.XLOOKUP(total_table[[#This Row],[Store_ID]],Store_table[Store_ID],Store_table[Store_Type],FALSE)</f>
        <v>Online</v>
      </c>
    </row>
    <row r="619" spans="1:26" x14ac:dyDescent="0.35">
      <c r="A619" s="2" t="s">
        <v>2421</v>
      </c>
      <c r="B619" s="14">
        <v>45534</v>
      </c>
      <c r="C619" s="2" t="s">
        <v>116</v>
      </c>
      <c r="D619" s="2" t="s">
        <v>1714</v>
      </c>
      <c r="E619" s="2" t="s">
        <v>1770</v>
      </c>
      <c r="F619" s="11">
        <v>3</v>
      </c>
      <c r="G619" s="8">
        <v>265.89</v>
      </c>
      <c r="H619" s="8">
        <v>0.08</v>
      </c>
      <c r="I619" s="2" t="s">
        <v>1807</v>
      </c>
      <c r="J619" s="8">
        <v>797.58999999999992</v>
      </c>
      <c r="K619" s="8" t="str">
        <f>_xlfn.XLOOKUP(total_table[[#This Row],[Customer_ID]],Customer_table[Customer_ID],Customer_table[Name],FALSE)</f>
        <v>David Arnold</v>
      </c>
      <c r="L619" s="11">
        <f>_xlfn.XLOOKUP(total_table[[#This Row],[Customer_ID]],Customer_table[Customer_ID],Customer_table[Age],FALSE)</f>
        <v>54</v>
      </c>
      <c r="M619" s="8" t="str">
        <f>_xlfn.XLOOKUP(total_table[[#This Row],[Customer_ID]],Customer_table[Customer_ID],Customer_table[Gender],FALSE)</f>
        <v>Female</v>
      </c>
      <c r="N619" s="8" t="str">
        <f>_xlfn.XLOOKUP(total_table[[#This Row],[Customer_ID]],Customer_table[Customer_ID],Customer_table[City],FALSE)</f>
        <v>East Jennifer</v>
      </c>
      <c r="O619" s="8" t="str">
        <f>_xlfn.XLOOKUP(total_table[[#This Row],[Customer_ID]],Customer_table[Customer_ID],Customer_table[State],FALSE)</f>
        <v>California</v>
      </c>
      <c r="P619" s="8" t="str">
        <f>_xlfn.XLOOKUP(total_table[[#This Row],[Customer_ID]],Customer_table[Customer_ID],Customer_table[Country],FALSE)</f>
        <v>USA</v>
      </c>
      <c r="Q619" s="8" t="str">
        <f>_xlfn.XLOOKUP(total_table[[#This Row],[Product_ID]],Product_table[Product_ID],Product_table[Product_Name],FALSE)</f>
        <v>Vitamin E Body Lotion</v>
      </c>
      <c r="R619" s="8" t="str">
        <f>_xlfn.XLOOKUP(total_table[[#This Row],[Product_ID]],Product_table[Product_ID],Product_table[Category],FALSE)</f>
        <v>Beauty</v>
      </c>
      <c r="S619" s="8" t="str">
        <f>_xlfn.XLOOKUP(total_table[[#This Row],[Product_ID]],Product_table[Product_ID],Product_table[Sub_Category],FALSE)</f>
        <v>Skincare</v>
      </c>
      <c r="T619" s="8" t="str">
        <f>_xlfn.XLOOKUP(total_table[[#This Row],[Product_ID]],Product_table[Product_ID],Product_table[Brand],FALSE)</f>
        <v>Hoffman-Williams</v>
      </c>
      <c r="U619" s="8">
        <f>_xlfn.XLOOKUP(total_table[[#This Row],[Product_ID]],Product_table[Product_ID],Product_table[Cost],FALSE)</f>
        <v>358.47</v>
      </c>
      <c r="V619" s="11">
        <f>_xlfn.XLOOKUP(total_table[[#This Row],[Product_ID]],Product_table[Product_ID],Product_table[Stock],FALSE)</f>
        <v>213</v>
      </c>
      <c r="W619" s="8" t="str">
        <f>_xlfn.XLOOKUP(total_table[[#This Row],[Store_ID]],Store_table[Store_ID],Store_table[Store_Name],FALSE)</f>
        <v>Aguirre-Keller</v>
      </c>
      <c r="X619" s="8" t="str">
        <f>_xlfn.XLOOKUP(total_table[[#This Row],[Store_ID]],Store_table[Store_ID],Store_table[Region],FALSE)</f>
        <v>South</v>
      </c>
      <c r="Y619" s="8" t="str">
        <f>_xlfn.XLOOKUP(total_table[[#This Row],[Store_ID]],Store_table[Store_ID],Store_table[City],FALSE)</f>
        <v>Lake Michael</v>
      </c>
      <c r="Z619" s="8" t="str">
        <f>_xlfn.XLOOKUP(total_table[[#This Row],[Store_ID]],Store_table[Store_ID],Store_table[Store_Type],FALSE)</f>
        <v>Online</v>
      </c>
    </row>
    <row r="620" spans="1:26" x14ac:dyDescent="0.35">
      <c r="A620" s="2" t="s">
        <v>2422</v>
      </c>
      <c r="B620" s="14">
        <v>45925</v>
      </c>
      <c r="C620" s="2" t="s">
        <v>267</v>
      </c>
      <c r="D620" s="2" t="s">
        <v>1586</v>
      </c>
      <c r="E620" s="2" t="s">
        <v>1782</v>
      </c>
      <c r="F620" s="11">
        <v>1</v>
      </c>
      <c r="G620" s="8">
        <v>703.16</v>
      </c>
      <c r="H620" s="8">
        <v>0.28999999999999998</v>
      </c>
      <c r="I620" s="2" t="s">
        <v>1802</v>
      </c>
      <c r="J620" s="8">
        <v>702.87</v>
      </c>
      <c r="K620" s="8" t="str">
        <f>_xlfn.XLOOKUP(total_table[[#This Row],[Customer_ID]],Customer_table[Customer_ID],Customer_table[Name],FALSE)</f>
        <v>Rhonda Morales</v>
      </c>
      <c r="L620" s="11">
        <f>_xlfn.XLOOKUP(total_table[[#This Row],[Customer_ID]],Customer_table[Customer_ID],Customer_table[Age],FALSE)</f>
        <v>61</v>
      </c>
      <c r="M620" s="8" t="str">
        <f>_xlfn.XLOOKUP(total_table[[#This Row],[Customer_ID]],Customer_table[Customer_ID],Customer_table[Gender],FALSE)</f>
        <v>Female</v>
      </c>
      <c r="N620" s="8" t="str">
        <f>_xlfn.XLOOKUP(total_table[[#This Row],[Customer_ID]],Customer_table[Customer_ID],Customer_table[City],FALSE)</f>
        <v>Lake Barryfurt</v>
      </c>
      <c r="O620" s="8" t="str">
        <f>_xlfn.XLOOKUP(total_table[[#This Row],[Customer_ID]],Customer_table[Customer_ID],Customer_table[State],FALSE)</f>
        <v>California</v>
      </c>
      <c r="P620" s="8" t="str">
        <f>_xlfn.XLOOKUP(total_table[[#This Row],[Customer_ID]],Customer_table[Customer_ID],Customer_table[Country],FALSE)</f>
        <v>USA</v>
      </c>
      <c r="Q620" s="8" t="str">
        <f>_xlfn.XLOOKUP(total_table[[#This Row],[Product_ID]],Product_table[Product_ID],Product_table[Product_Name],FALSE)</f>
        <v>Stainless Steel Cutlery Set</v>
      </c>
      <c r="R620" s="8" t="str">
        <f>_xlfn.XLOOKUP(total_table[[#This Row],[Product_ID]],Product_table[Product_ID],Product_table[Category],FALSE)</f>
        <v>Home</v>
      </c>
      <c r="S620" s="8" t="str">
        <f>_xlfn.XLOOKUP(total_table[[#This Row],[Product_ID]],Product_table[Product_ID],Product_table[Sub_Category],FALSE)</f>
        <v>Kitchen</v>
      </c>
      <c r="T620" s="8" t="str">
        <f>_xlfn.XLOOKUP(total_table[[#This Row],[Product_ID]],Product_table[Product_ID],Product_table[Brand],FALSE)</f>
        <v>Stevens, Fernandez and Martin</v>
      </c>
      <c r="U620" s="8">
        <f>_xlfn.XLOOKUP(total_table[[#This Row],[Product_ID]],Product_table[Product_ID],Product_table[Cost],FALSE)</f>
        <v>19.52</v>
      </c>
      <c r="V620" s="11">
        <f>_xlfn.XLOOKUP(total_table[[#This Row],[Product_ID]],Product_table[Product_ID],Product_table[Stock],FALSE)</f>
        <v>57</v>
      </c>
      <c r="W620" s="8" t="str">
        <f>_xlfn.XLOOKUP(total_table[[#This Row],[Store_ID]],Store_table[Store_ID],Store_table[Store_Name],FALSE)</f>
        <v>Frederick-Wright</v>
      </c>
      <c r="X620" s="8" t="str">
        <f>_xlfn.XLOOKUP(total_table[[#This Row],[Store_ID]],Store_table[Store_ID],Store_table[Region],FALSE)</f>
        <v>West</v>
      </c>
      <c r="Y620" s="8" t="str">
        <f>_xlfn.XLOOKUP(total_table[[#This Row],[Store_ID]],Store_table[Store_ID],Store_table[City],FALSE)</f>
        <v>New Jimmymouth</v>
      </c>
      <c r="Z620" s="8" t="str">
        <f>_xlfn.XLOOKUP(total_table[[#This Row],[Store_ID]],Store_table[Store_ID],Store_table[Store_Type],FALSE)</f>
        <v>Flagship</v>
      </c>
    </row>
    <row r="621" spans="1:26" x14ac:dyDescent="0.35">
      <c r="A621" s="2" t="s">
        <v>2423</v>
      </c>
      <c r="B621" s="14">
        <v>45765</v>
      </c>
      <c r="C621" s="2" t="s">
        <v>1431</v>
      </c>
      <c r="D621" s="2" t="s">
        <v>1720</v>
      </c>
      <c r="E621" s="2" t="s">
        <v>1775</v>
      </c>
      <c r="F621" s="11">
        <v>2</v>
      </c>
      <c r="G621" s="8">
        <v>394.5</v>
      </c>
      <c r="H621" s="8">
        <v>0.28999999999999998</v>
      </c>
      <c r="I621" s="2" t="s">
        <v>1807</v>
      </c>
      <c r="J621" s="8">
        <v>788.71</v>
      </c>
      <c r="K621" s="8" t="str">
        <f>_xlfn.XLOOKUP(total_table[[#This Row],[Customer_ID]],Customer_table[Customer_ID],Customer_table[Name],FALSE)</f>
        <v>Debra Mccullough</v>
      </c>
      <c r="L621" s="11">
        <f>_xlfn.XLOOKUP(total_table[[#This Row],[Customer_ID]],Customer_table[Customer_ID],Customer_table[Age],FALSE)</f>
        <v>42</v>
      </c>
      <c r="M621" s="8" t="str">
        <f>_xlfn.XLOOKUP(total_table[[#This Row],[Customer_ID]],Customer_table[Customer_ID],Customer_table[Gender],FALSE)</f>
        <v>Male</v>
      </c>
      <c r="N621" s="8" t="str">
        <f>_xlfn.XLOOKUP(total_table[[#This Row],[Customer_ID]],Customer_table[Customer_ID],Customer_table[City],FALSE)</f>
        <v>Mcdanielfurt</v>
      </c>
      <c r="O621" s="8" t="str">
        <f>_xlfn.XLOOKUP(total_table[[#This Row],[Customer_ID]],Customer_table[Customer_ID],Customer_table[State],FALSE)</f>
        <v>Montana</v>
      </c>
      <c r="P621" s="8" t="str">
        <f>_xlfn.XLOOKUP(total_table[[#This Row],[Customer_ID]],Customer_table[Customer_ID],Customer_table[Country],FALSE)</f>
        <v>USA</v>
      </c>
      <c r="Q621" s="8" t="str">
        <f>_xlfn.XLOOKUP(total_table[[#This Row],[Product_ID]],Product_table[Product_ID],Product_table[Product_Name],FALSE)</f>
        <v>Cricket Bat</v>
      </c>
      <c r="R621" s="8" t="str">
        <f>_xlfn.XLOOKUP(total_table[[#This Row],[Product_ID]],Product_table[Product_ID],Product_table[Category],FALSE)</f>
        <v>Sports</v>
      </c>
      <c r="S621" s="8" t="str">
        <f>_xlfn.XLOOKUP(total_table[[#This Row],[Product_ID]],Product_table[Product_ID],Product_table[Sub_Category],FALSE)</f>
        <v>Team Sports</v>
      </c>
      <c r="T621" s="8" t="str">
        <f>_xlfn.XLOOKUP(total_table[[#This Row],[Product_ID]],Product_table[Product_ID],Product_table[Brand],FALSE)</f>
        <v>Khan LLC</v>
      </c>
      <c r="U621" s="8">
        <f>_xlfn.XLOOKUP(total_table[[#This Row],[Product_ID]],Product_table[Product_ID],Product_table[Cost],FALSE)</f>
        <v>245.98</v>
      </c>
      <c r="V621" s="11">
        <f>_xlfn.XLOOKUP(total_table[[#This Row],[Product_ID]],Product_table[Product_ID],Product_table[Stock],FALSE)</f>
        <v>471</v>
      </c>
      <c r="W621" s="8" t="str">
        <f>_xlfn.XLOOKUP(total_table[[#This Row],[Store_ID]],Store_table[Store_ID],Store_table[Store_Name],FALSE)</f>
        <v>Gardner, Humphrey and Contreras</v>
      </c>
      <c r="X621" s="8" t="str">
        <f>_xlfn.XLOOKUP(total_table[[#This Row],[Store_ID]],Store_table[Store_ID],Store_table[Region],FALSE)</f>
        <v>East</v>
      </c>
      <c r="Y621" s="8" t="str">
        <f>_xlfn.XLOOKUP(total_table[[#This Row],[Store_ID]],Store_table[Store_ID],Store_table[City],FALSE)</f>
        <v>Johnsonville</v>
      </c>
      <c r="Z621" s="8" t="str">
        <f>_xlfn.XLOOKUP(total_table[[#This Row],[Store_ID]],Store_table[Store_ID],Store_table[Store_Type],FALSE)</f>
        <v>Flagship</v>
      </c>
    </row>
    <row r="622" spans="1:26" x14ac:dyDescent="0.35">
      <c r="A622" s="2" t="s">
        <v>2424</v>
      </c>
      <c r="B622" s="14">
        <v>45882</v>
      </c>
      <c r="C622" s="2" t="s">
        <v>398</v>
      </c>
      <c r="D622" s="2" t="s">
        <v>1720</v>
      </c>
      <c r="E622" s="2" t="s">
        <v>1757</v>
      </c>
      <c r="F622" s="11">
        <v>3</v>
      </c>
      <c r="G622" s="8">
        <v>411.25</v>
      </c>
      <c r="H622" s="8">
        <v>0.05</v>
      </c>
      <c r="I622" s="2" t="s">
        <v>1802</v>
      </c>
      <c r="J622" s="8">
        <v>1233.7</v>
      </c>
      <c r="K622" s="8" t="str">
        <f>_xlfn.XLOOKUP(total_table[[#This Row],[Customer_ID]],Customer_table[Customer_ID],Customer_table[Name],FALSE)</f>
        <v>Colleen Mccarthy</v>
      </c>
      <c r="L622" s="11">
        <f>_xlfn.XLOOKUP(total_table[[#This Row],[Customer_ID]],Customer_table[Customer_ID],Customer_table[Age],FALSE)</f>
        <v>21</v>
      </c>
      <c r="M622" s="8" t="str">
        <f>_xlfn.XLOOKUP(total_table[[#This Row],[Customer_ID]],Customer_table[Customer_ID],Customer_table[Gender],FALSE)</f>
        <v>Female</v>
      </c>
      <c r="N622" s="8" t="str">
        <f>_xlfn.XLOOKUP(total_table[[#This Row],[Customer_ID]],Customer_table[Customer_ID],Customer_table[City],FALSE)</f>
        <v>North Katherine</v>
      </c>
      <c r="O622" s="8" t="str">
        <f>_xlfn.XLOOKUP(total_table[[#This Row],[Customer_ID]],Customer_table[Customer_ID],Customer_table[State],FALSE)</f>
        <v>Washington</v>
      </c>
      <c r="P622" s="8" t="str">
        <f>_xlfn.XLOOKUP(total_table[[#This Row],[Customer_ID]],Customer_table[Customer_ID],Customer_table[Country],FALSE)</f>
        <v>USA</v>
      </c>
      <c r="Q622" s="8" t="str">
        <f>_xlfn.XLOOKUP(total_table[[#This Row],[Product_ID]],Product_table[Product_ID],Product_table[Product_Name],FALSE)</f>
        <v>Cricket Bat</v>
      </c>
      <c r="R622" s="8" t="str">
        <f>_xlfn.XLOOKUP(total_table[[#This Row],[Product_ID]],Product_table[Product_ID],Product_table[Category],FALSE)</f>
        <v>Sports</v>
      </c>
      <c r="S622" s="8" t="str">
        <f>_xlfn.XLOOKUP(total_table[[#This Row],[Product_ID]],Product_table[Product_ID],Product_table[Sub_Category],FALSE)</f>
        <v>Team Sports</v>
      </c>
      <c r="T622" s="8" t="str">
        <f>_xlfn.XLOOKUP(total_table[[#This Row],[Product_ID]],Product_table[Product_ID],Product_table[Brand],FALSE)</f>
        <v>Khan LLC</v>
      </c>
      <c r="U622" s="8">
        <f>_xlfn.XLOOKUP(total_table[[#This Row],[Product_ID]],Product_table[Product_ID],Product_table[Cost],FALSE)</f>
        <v>245.98</v>
      </c>
      <c r="V622" s="11">
        <f>_xlfn.XLOOKUP(total_table[[#This Row],[Product_ID]],Product_table[Product_ID],Product_table[Stock],FALSE)</f>
        <v>471</v>
      </c>
      <c r="W622" s="8" t="str">
        <f>_xlfn.XLOOKUP(total_table[[#This Row],[Store_ID]],Store_table[Store_ID],Store_table[Store_Name],FALSE)</f>
        <v>Martinez-Mullins</v>
      </c>
      <c r="X622" s="8" t="str">
        <f>_xlfn.XLOOKUP(total_table[[#This Row],[Store_ID]],Store_table[Store_ID],Store_table[Region],FALSE)</f>
        <v>South</v>
      </c>
      <c r="Y622" s="8" t="str">
        <f>_xlfn.XLOOKUP(total_table[[#This Row],[Store_ID]],Store_table[Store_ID],Store_table[City],FALSE)</f>
        <v>Williamsfurt</v>
      </c>
      <c r="Z622" s="8" t="str">
        <f>_xlfn.XLOOKUP(total_table[[#This Row],[Store_ID]],Store_table[Store_ID],Store_table[Store_Type],FALSE)</f>
        <v>Online</v>
      </c>
    </row>
    <row r="623" spans="1:26" x14ac:dyDescent="0.35">
      <c r="A623" s="2" t="s">
        <v>2425</v>
      </c>
      <c r="B623" s="14">
        <v>45923</v>
      </c>
      <c r="C623" s="2" t="s">
        <v>1090</v>
      </c>
      <c r="D623" s="2" t="s">
        <v>1622</v>
      </c>
      <c r="E623" s="2" t="s">
        <v>1739</v>
      </c>
      <c r="F623" s="11">
        <v>4</v>
      </c>
      <c r="G623" s="8">
        <v>395.45</v>
      </c>
      <c r="H623" s="8">
        <v>0.01</v>
      </c>
      <c r="I623" s="2" t="s">
        <v>1802</v>
      </c>
      <c r="J623" s="8">
        <v>1581.79</v>
      </c>
      <c r="K623" s="8" t="str">
        <f>_xlfn.XLOOKUP(total_table[[#This Row],[Customer_ID]],Customer_table[Customer_ID],Customer_table[Name],FALSE)</f>
        <v>Laura Green</v>
      </c>
      <c r="L623" s="11">
        <f>_xlfn.XLOOKUP(total_table[[#This Row],[Customer_ID]],Customer_table[Customer_ID],Customer_table[Age],FALSE)</f>
        <v>56</v>
      </c>
      <c r="M623" s="8" t="str">
        <f>_xlfn.XLOOKUP(total_table[[#This Row],[Customer_ID]],Customer_table[Customer_ID],Customer_table[Gender],FALSE)</f>
        <v>Female</v>
      </c>
      <c r="N623" s="8" t="str">
        <f>_xlfn.XLOOKUP(total_table[[#This Row],[Customer_ID]],Customer_table[Customer_ID],Customer_table[City],FALSE)</f>
        <v>Westbury</v>
      </c>
      <c r="O623" s="8" t="str">
        <f>_xlfn.XLOOKUP(total_table[[#This Row],[Customer_ID]],Customer_table[Customer_ID],Customer_table[State],FALSE)</f>
        <v>Oregon</v>
      </c>
      <c r="P623" s="8" t="str">
        <f>_xlfn.XLOOKUP(total_table[[#This Row],[Customer_ID]],Customer_table[Customer_ID],Customer_table[Country],FALSE)</f>
        <v>USA</v>
      </c>
      <c r="Q623" s="8" t="str">
        <f>_xlfn.XLOOKUP(total_table[[#This Row],[Product_ID]],Product_table[Product_ID],Product_table[Product_Name],FALSE)</f>
        <v>Car Dashboard Phone Holder</v>
      </c>
      <c r="R623" s="8" t="str">
        <f>_xlfn.XLOOKUP(total_table[[#This Row],[Product_ID]],Product_table[Product_ID],Product_table[Category],FALSE)</f>
        <v>Electronics</v>
      </c>
      <c r="S623" s="8" t="str">
        <f>_xlfn.XLOOKUP(total_table[[#This Row],[Product_ID]],Product_table[Product_ID],Product_table[Sub_Category],FALSE)</f>
        <v>Accessories</v>
      </c>
      <c r="T623" s="8" t="str">
        <f>_xlfn.XLOOKUP(total_table[[#This Row],[Product_ID]],Product_table[Product_ID],Product_table[Brand],FALSE)</f>
        <v>Byrd, Stewart and Valdez</v>
      </c>
      <c r="U623" s="8">
        <f>_xlfn.XLOOKUP(total_table[[#This Row],[Product_ID]],Product_table[Product_ID],Product_table[Cost],FALSE)</f>
        <v>177.98</v>
      </c>
      <c r="V623" s="11">
        <f>_xlfn.XLOOKUP(total_table[[#This Row],[Product_ID]],Product_table[Product_ID],Product_table[Stock],FALSE)</f>
        <v>103</v>
      </c>
      <c r="W623" s="8" t="str">
        <f>_xlfn.XLOOKUP(total_table[[#This Row],[Store_ID]],Store_table[Store_ID],Store_table[Store_Name],FALSE)</f>
        <v>Black-Horn</v>
      </c>
      <c r="X623" s="8" t="str">
        <f>_xlfn.XLOOKUP(total_table[[#This Row],[Store_ID]],Store_table[Store_ID],Store_table[Region],FALSE)</f>
        <v>South</v>
      </c>
      <c r="Y623" s="8" t="str">
        <f>_xlfn.XLOOKUP(total_table[[#This Row],[Store_ID]],Store_table[Store_ID],Store_table[City],FALSE)</f>
        <v>North Nancyview</v>
      </c>
      <c r="Z623" s="8" t="str">
        <f>_xlfn.XLOOKUP(total_table[[#This Row],[Store_ID]],Store_table[Store_ID],Store_table[Store_Type],FALSE)</f>
        <v>Outlet</v>
      </c>
    </row>
    <row r="624" spans="1:26" x14ac:dyDescent="0.35">
      <c r="A624" s="2" t="s">
        <v>2426</v>
      </c>
      <c r="B624" s="14">
        <v>45421</v>
      </c>
      <c r="C624" s="2" t="s">
        <v>138</v>
      </c>
      <c r="D624" s="2" t="s">
        <v>1706</v>
      </c>
      <c r="E624" s="2" t="s">
        <v>1751</v>
      </c>
      <c r="F624" s="11">
        <v>2</v>
      </c>
      <c r="G624" s="8">
        <v>678.98</v>
      </c>
      <c r="H624" s="8">
        <v>0.23</v>
      </c>
      <c r="I624" s="2" t="s">
        <v>1802</v>
      </c>
      <c r="J624" s="8">
        <v>1357.73</v>
      </c>
      <c r="K624" s="8" t="str">
        <f>_xlfn.XLOOKUP(total_table[[#This Row],[Customer_ID]],Customer_table[Customer_ID],Customer_table[Name],FALSE)</f>
        <v>Thomas Phillips</v>
      </c>
      <c r="L624" s="11">
        <f>_xlfn.XLOOKUP(total_table[[#This Row],[Customer_ID]],Customer_table[Customer_ID],Customer_table[Age],FALSE)</f>
        <v>20</v>
      </c>
      <c r="M624" s="8" t="str">
        <f>_xlfn.XLOOKUP(total_table[[#This Row],[Customer_ID]],Customer_table[Customer_ID],Customer_table[Gender],FALSE)</f>
        <v>Female</v>
      </c>
      <c r="N624" s="8" t="str">
        <f>_xlfn.XLOOKUP(total_table[[#This Row],[Customer_ID]],Customer_table[Customer_ID],Customer_table[City],FALSE)</f>
        <v>Luisfurt</v>
      </c>
      <c r="O624" s="8" t="str">
        <f>_xlfn.XLOOKUP(total_table[[#This Row],[Customer_ID]],Customer_table[Customer_ID],Customer_table[State],FALSE)</f>
        <v>Georgia</v>
      </c>
      <c r="P624" s="8" t="str">
        <f>_xlfn.XLOOKUP(total_table[[#This Row],[Customer_ID]],Customer_table[Customer_ID],Customer_table[Country],FALSE)</f>
        <v>USA</v>
      </c>
      <c r="Q624" s="8" t="str">
        <f>_xlfn.XLOOKUP(total_table[[#This Row],[Product_ID]],Product_table[Product_ID],Product_table[Product_Name],FALSE)</f>
        <v>Gaming Mouse Pad XL</v>
      </c>
      <c r="R624" s="8" t="str">
        <f>_xlfn.XLOOKUP(total_table[[#This Row],[Product_ID]],Product_table[Product_ID],Product_table[Category],FALSE)</f>
        <v>Electronics</v>
      </c>
      <c r="S624" s="8" t="str">
        <f>_xlfn.XLOOKUP(total_table[[#This Row],[Product_ID]],Product_table[Product_ID],Product_table[Sub_Category],FALSE)</f>
        <v>Accessories</v>
      </c>
      <c r="T624" s="8" t="str">
        <f>_xlfn.XLOOKUP(total_table[[#This Row],[Product_ID]],Product_table[Product_ID],Product_table[Brand],FALSE)</f>
        <v>Sharp, Taylor and Rodriguez</v>
      </c>
      <c r="U624" s="8">
        <f>_xlfn.XLOOKUP(total_table[[#This Row],[Product_ID]],Product_table[Product_ID],Product_table[Cost],FALSE)</f>
        <v>340.14</v>
      </c>
      <c r="V624" s="11">
        <f>_xlfn.XLOOKUP(total_table[[#This Row],[Product_ID]],Product_table[Product_ID],Product_table[Stock],FALSE)</f>
        <v>361</v>
      </c>
      <c r="W624" s="8" t="str">
        <f>_xlfn.XLOOKUP(total_table[[#This Row],[Store_ID]],Store_table[Store_ID],Store_table[Store_Name],FALSE)</f>
        <v>Gray Ltd</v>
      </c>
      <c r="X624" s="8" t="str">
        <f>_xlfn.XLOOKUP(total_table[[#This Row],[Store_ID]],Store_table[Store_ID],Store_table[Region],FALSE)</f>
        <v>North</v>
      </c>
      <c r="Y624" s="8" t="str">
        <f>_xlfn.XLOOKUP(total_table[[#This Row],[Store_ID]],Store_table[Store_ID],Store_table[City],FALSE)</f>
        <v>New Michaelchester</v>
      </c>
      <c r="Z624" s="8" t="str">
        <f>_xlfn.XLOOKUP(total_table[[#This Row],[Store_ID]],Store_table[Store_ID],Store_table[Store_Type],FALSE)</f>
        <v>Outlet</v>
      </c>
    </row>
    <row r="625" spans="1:26" x14ac:dyDescent="0.35">
      <c r="A625" s="2" t="s">
        <v>2427</v>
      </c>
      <c r="B625" s="14">
        <v>45608</v>
      </c>
      <c r="C625" s="2" t="s">
        <v>256</v>
      </c>
      <c r="D625" s="2" t="s">
        <v>1580</v>
      </c>
      <c r="E625" s="2" t="s">
        <v>1777</v>
      </c>
      <c r="F625" s="11">
        <v>4</v>
      </c>
      <c r="G625" s="8">
        <v>757.71</v>
      </c>
      <c r="H625" s="8">
        <v>0.26</v>
      </c>
      <c r="I625" s="2" t="s">
        <v>1807</v>
      </c>
      <c r="J625" s="8">
        <v>3030.58</v>
      </c>
      <c r="K625" s="8" t="str">
        <f>_xlfn.XLOOKUP(total_table[[#This Row],[Customer_ID]],Customer_table[Customer_ID],Customer_table[Name],FALSE)</f>
        <v>Tonya Burch</v>
      </c>
      <c r="L625" s="11">
        <f>_xlfn.XLOOKUP(total_table[[#This Row],[Customer_ID]],Customer_table[Customer_ID],Customer_table[Age],FALSE)</f>
        <v>39</v>
      </c>
      <c r="M625" s="8" t="str">
        <f>_xlfn.XLOOKUP(total_table[[#This Row],[Customer_ID]],Customer_table[Customer_ID],Customer_table[Gender],FALSE)</f>
        <v>Female</v>
      </c>
      <c r="N625" s="8" t="str">
        <f>_xlfn.XLOOKUP(total_table[[#This Row],[Customer_ID]],Customer_table[Customer_ID],Customer_table[City],FALSE)</f>
        <v>Olsonhaven</v>
      </c>
      <c r="O625" s="8" t="str">
        <f>_xlfn.XLOOKUP(total_table[[#This Row],[Customer_ID]],Customer_table[Customer_ID],Customer_table[State],FALSE)</f>
        <v>Iowa</v>
      </c>
      <c r="P625" s="8" t="str">
        <f>_xlfn.XLOOKUP(total_table[[#This Row],[Customer_ID]],Customer_table[Customer_ID],Customer_table[Country],FALSE)</f>
        <v>USA</v>
      </c>
      <c r="Q625" s="8" t="str">
        <f>_xlfn.XLOOKUP(total_table[[#This Row],[Product_ID]],Product_table[Product_ID],Product_table[Product_Name],FALSE)</f>
        <v>Decorative Floor Vase</v>
      </c>
      <c r="R625" s="8" t="str">
        <f>_xlfn.XLOOKUP(total_table[[#This Row],[Product_ID]],Product_table[Product_ID],Product_table[Category],FALSE)</f>
        <v>Home</v>
      </c>
      <c r="S625" s="8" t="str">
        <f>_xlfn.XLOOKUP(total_table[[#This Row],[Product_ID]],Product_table[Product_ID],Product_table[Sub_Category],FALSE)</f>
        <v>Decor</v>
      </c>
      <c r="T625" s="8" t="str">
        <f>_xlfn.XLOOKUP(total_table[[#This Row],[Product_ID]],Product_table[Product_ID],Product_table[Brand],FALSE)</f>
        <v>Khan, Jones and Paul</v>
      </c>
      <c r="U625" s="8">
        <f>_xlfn.XLOOKUP(total_table[[#This Row],[Product_ID]],Product_table[Product_ID],Product_table[Cost],FALSE)</f>
        <v>254.04361702127662</v>
      </c>
      <c r="V625" s="11">
        <f>_xlfn.XLOOKUP(total_table[[#This Row],[Product_ID]],Product_table[Product_ID],Product_table[Stock],FALSE)</f>
        <v>378</v>
      </c>
      <c r="W625" s="8" t="str">
        <f>_xlfn.XLOOKUP(total_table[[#This Row],[Store_ID]],Store_table[Store_ID],Store_table[Store_Name],FALSE)</f>
        <v>Mcdonald Inc</v>
      </c>
      <c r="X625" s="8" t="str">
        <f>_xlfn.XLOOKUP(total_table[[#This Row],[Store_ID]],Store_table[Store_ID],Store_table[Region],FALSE)</f>
        <v>South</v>
      </c>
      <c r="Y625" s="8" t="str">
        <f>_xlfn.XLOOKUP(total_table[[#This Row],[Store_ID]],Store_table[Store_ID],Store_table[City],FALSE)</f>
        <v>Christopherland</v>
      </c>
      <c r="Z625" s="8" t="str">
        <f>_xlfn.XLOOKUP(total_table[[#This Row],[Store_ID]],Store_table[Store_ID],Store_table[Store_Type],FALSE)</f>
        <v>Outlet</v>
      </c>
    </row>
    <row r="626" spans="1:26" x14ac:dyDescent="0.35">
      <c r="A626" s="2" t="s">
        <v>2428</v>
      </c>
      <c r="B626" s="14">
        <v>45644</v>
      </c>
      <c r="C626" s="2" t="s">
        <v>213</v>
      </c>
      <c r="D626" s="2" t="s">
        <v>1714</v>
      </c>
      <c r="E626" s="2" t="s">
        <v>1747</v>
      </c>
      <c r="F626" s="11">
        <v>1</v>
      </c>
      <c r="G626" s="8">
        <v>647.86</v>
      </c>
      <c r="H626" s="8">
        <v>0.05</v>
      </c>
      <c r="I626" s="2" t="s">
        <v>1807</v>
      </c>
      <c r="J626" s="8">
        <v>647.81000000000006</v>
      </c>
      <c r="K626" s="8" t="str">
        <f>_xlfn.XLOOKUP(total_table[[#This Row],[Customer_ID]],Customer_table[Customer_ID],Customer_table[Name],FALSE)</f>
        <v>Alyssa Vargas</v>
      </c>
      <c r="L626" s="11">
        <f>_xlfn.XLOOKUP(total_table[[#This Row],[Customer_ID]],Customer_table[Customer_ID],Customer_table[Age],FALSE)</f>
        <v>53</v>
      </c>
      <c r="M626" s="8" t="str">
        <f>_xlfn.XLOOKUP(total_table[[#This Row],[Customer_ID]],Customer_table[Customer_ID],Customer_table[Gender],FALSE)</f>
        <v>Male</v>
      </c>
      <c r="N626" s="8" t="str">
        <f>_xlfn.XLOOKUP(total_table[[#This Row],[Customer_ID]],Customer_table[Customer_ID],Customer_table[City],FALSE)</f>
        <v>New Kathrynland</v>
      </c>
      <c r="O626" s="8" t="str">
        <f>_xlfn.XLOOKUP(total_table[[#This Row],[Customer_ID]],Customer_table[Customer_ID],Customer_table[State],FALSE)</f>
        <v>Montana</v>
      </c>
      <c r="P626" s="8" t="str">
        <f>_xlfn.XLOOKUP(total_table[[#This Row],[Customer_ID]],Customer_table[Customer_ID],Customer_table[Country],FALSE)</f>
        <v>USA</v>
      </c>
      <c r="Q626" s="8" t="str">
        <f>_xlfn.XLOOKUP(total_table[[#This Row],[Product_ID]],Product_table[Product_ID],Product_table[Product_Name],FALSE)</f>
        <v>Vitamin E Body Lotion</v>
      </c>
      <c r="R626" s="8" t="str">
        <f>_xlfn.XLOOKUP(total_table[[#This Row],[Product_ID]],Product_table[Product_ID],Product_table[Category],FALSE)</f>
        <v>Beauty</v>
      </c>
      <c r="S626" s="8" t="str">
        <f>_xlfn.XLOOKUP(total_table[[#This Row],[Product_ID]],Product_table[Product_ID],Product_table[Sub_Category],FALSE)</f>
        <v>Skincare</v>
      </c>
      <c r="T626" s="8" t="str">
        <f>_xlfn.XLOOKUP(total_table[[#This Row],[Product_ID]],Product_table[Product_ID],Product_table[Brand],FALSE)</f>
        <v>Hoffman-Williams</v>
      </c>
      <c r="U626" s="8">
        <f>_xlfn.XLOOKUP(total_table[[#This Row],[Product_ID]],Product_table[Product_ID],Product_table[Cost],FALSE)</f>
        <v>358.47</v>
      </c>
      <c r="V626" s="11">
        <f>_xlfn.XLOOKUP(total_table[[#This Row],[Product_ID]],Product_table[Product_ID],Product_table[Stock],FALSE)</f>
        <v>213</v>
      </c>
      <c r="W626" s="8" t="str">
        <f>_xlfn.XLOOKUP(total_table[[#This Row],[Store_ID]],Store_table[Store_ID],Store_table[Store_Name],FALSE)</f>
        <v>Alexander Group</v>
      </c>
      <c r="X626" s="8" t="str">
        <f>_xlfn.XLOOKUP(total_table[[#This Row],[Store_ID]],Store_table[Store_ID],Store_table[Region],FALSE)</f>
        <v>South</v>
      </c>
      <c r="Y626" s="8" t="str">
        <f>_xlfn.XLOOKUP(total_table[[#This Row],[Store_ID]],Store_table[Store_ID],Store_table[City],FALSE)</f>
        <v>Port Sharon</v>
      </c>
      <c r="Z626" s="8" t="str">
        <f>_xlfn.XLOOKUP(total_table[[#This Row],[Store_ID]],Store_table[Store_ID],Store_table[Store_Type],FALSE)</f>
        <v>Online</v>
      </c>
    </row>
    <row r="627" spans="1:26" x14ac:dyDescent="0.35">
      <c r="A627" s="2" t="s">
        <v>2429</v>
      </c>
      <c r="B627" s="14">
        <v>45517</v>
      </c>
      <c r="C627" s="2" t="s">
        <v>451</v>
      </c>
      <c r="D627" s="2" t="s">
        <v>1550</v>
      </c>
      <c r="E627" s="2" t="s">
        <v>1754</v>
      </c>
      <c r="F627" s="11">
        <v>2</v>
      </c>
      <c r="G627" s="8">
        <v>179.64</v>
      </c>
      <c r="H627" s="8">
        <v>0.1</v>
      </c>
      <c r="I627" s="2" t="s">
        <v>1804</v>
      </c>
      <c r="J627" s="8">
        <v>359.17999999999995</v>
      </c>
      <c r="K627" s="8" t="str">
        <f>_xlfn.XLOOKUP(total_table[[#This Row],[Customer_ID]],Customer_table[Customer_ID],Customer_table[Name],FALSE)</f>
        <v>Matthew Hanna</v>
      </c>
      <c r="L627" s="11">
        <f>_xlfn.XLOOKUP(total_table[[#This Row],[Customer_ID]],Customer_table[Customer_ID],Customer_table[Age],FALSE)</f>
        <v>33</v>
      </c>
      <c r="M627" s="8" t="str">
        <f>_xlfn.XLOOKUP(total_table[[#This Row],[Customer_ID]],Customer_table[Customer_ID],Customer_table[Gender],FALSE)</f>
        <v>Female</v>
      </c>
      <c r="N627" s="8" t="str">
        <f>_xlfn.XLOOKUP(total_table[[#This Row],[Customer_ID]],Customer_table[Customer_ID],Customer_table[City],FALSE)</f>
        <v>Gonzalezbury</v>
      </c>
      <c r="O627" s="8" t="str">
        <f>_xlfn.XLOOKUP(total_table[[#This Row],[Customer_ID]],Customer_table[Customer_ID],Customer_table[State],FALSE)</f>
        <v>Michigan</v>
      </c>
      <c r="P627" s="8" t="str">
        <f>_xlfn.XLOOKUP(total_table[[#This Row],[Customer_ID]],Customer_table[Customer_ID],Customer_table[Country],FALSE)</f>
        <v>USA</v>
      </c>
      <c r="Q627" s="8" t="str">
        <f>_xlfn.XLOOKUP(total_table[[#This Row],[Product_ID]],Product_table[Product_ID],Product_table[Product_Name],FALSE)</f>
        <v>Hair Strengthening Shampoo</v>
      </c>
      <c r="R627" s="8" t="str">
        <f>_xlfn.XLOOKUP(total_table[[#This Row],[Product_ID]],Product_table[Product_ID],Product_table[Category],FALSE)</f>
        <v>Beauty</v>
      </c>
      <c r="S627" s="8" t="str">
        <f>_xlfn.XLOOKUP(total_table[[#This Row],[Product_ID]],Product_table[Product_ID],Product_table[Sub_Category],FALSE)</f>
        <v>Haircare</v>
      </c>
      <c r="T627" s="8" t="str">
        <f>_xlfn.XLOOKUP(total_table[[#This Row],[Product_ID]],Product_table[Product_ID],Product_table[Brand],FALSE)</f>
        <v>Rice LLC</v>
      </c>
      <c r="U627" s="8">
        <f>_xlfn.XLOOKUP(total_table[[#This Row],[Product_ID]],Product_table[Product_ID],Product_table[Cost],FALSE)</f>
        <v>115.82</v>
      </c>
      <c r="V627" s="11">
        <f>_xlfn.XLOOKUP(total_table[[#This Row],[Product_ID]],Product_table[Product_ID],Product_table[Stock],FALSE)</f>
        <v>460</v>
      </c>
      <c r="W627" s="8" t="str">
        <f>_xlfn.XLOOKUP(total_table[[#This Row],[Store_ID]],Store_table[Store_ID],Store_table[Store_Name],FALSE)</f>
        <v>Benson-Elliott</v>
      </c>
      <c r="X627" s="8" t="str">
        <f>_xlfn.XLOOKUP(total_table[[#This Row],[Store_ID]],Store_table[Store_ID],Store_table[Region],FALSE)</f>
        <v>East</v>
      </c>
      <c r="Y627" s="8" t="str">
        <f>_xlfn.XLOOKUP(total_table[[#This Row],[Store_ID]],Store_table[Store_ID],Store_table[City],FALSE)</f>
        <v>Port Josephberg</v>
      </c>
      <c r="Z627" s="8" t="str">
        <f>_xlfn.XLOOKUP(total_table[[#This Row],[Store_ID]],Store_table[Store_ID],Store_table[Store_Type],FALSE)</f>
        <v>Online</v>
      </c>
    </row>
    <row r="628" spans="1:26" x14ac:dyDescent="0.35">
      <c r="A628" s="2" t="s">
        <v>2430</v>
      </c>
      <c r="B628" s="14">
        <v>45545</v>
      </c>
      <c r="C628" s="2" t="s">
        <v>1217</v>
      </c>
      <c r="D628" s="2" t="s">
        <v>1650</v>
      </c>
      <c r="E628" s="2" t="s">
        <v>1747</v>
      </c>
      <c r="F628" s="11">
        <v>3</v>
      </c>
      <c r="G628" s="8">
        <v>392.65</v>
      </c>
      <c r="H628" s="8">
        <v>0.17</v>
      </c>
      <c r="I628" s="2" t="s">
        <v>1804</v>
      </c>
      <c r="J628" s="8">
        <v>1177.7799999999997</v>
      </c>
      <c r="K628" s="8" t="str">
        <f>_xlfn.XLOOKUP(total_table[[#This Row],[Customer_ID]],Customer_table[Customer_ID],Customer_table[Name],FALSE)</f>
        <v>Alexander Byrd</v>
      </c>
      <c r="L628" s="11">
        <f>_xlfn.XLOOKUP(total_table[[#This Row],[Customer_ID]],Customer_table[Customer_ID],Customer_table[Age],FALSE)</f>
        <v>25</v>
      </c>
      <c r="M628" s="8" t="str">
        <f>_xlfn.XLOOKUP(total_table[[#This Row],[Customer_ID]],Customer_table[Customer_ID],Customer_table[Gender],FALSE)</f>
        <v>Female</v>
      </c>
      <c r="N628" s="8" t="str">
        <f>_xlfn.XLOOKUP(total_table[[#This Row],[Customer_ID]],Customer_table[Customer_ID],Customer_table[City],FALSE)</f>
        <v>Parkerview</v>
      </c>
      <c r="O628" s="8" t="str">
        <f>_xlfn.XLOOKUP(total_table[[#This Row],[Customer_ID]],Customer_table[Customer_ID],Customer_table[State],FALSE)</f>
        <v>New York</v>
      </c>
      <c r="P628" s="8" t="str">
        <f>_xlfn.XLOOKUP(total_table[[#This Row],[Customer_ID]],Customer_table[Customer_ID],Customer_table[Country],FALSE)</f>
        <v>USA</v>
      </c>
      <c r="Q628" s="8" t="str">
        <f>_xlfn.XLOOKUP(total_table[[#This Row],[Product_ID]],Product_table[Product_ID],Product_table[Product_Name],FALSE)</f>
        <v>Laptop Cooling Pad</v>
      </c>
      <c r="R628" s="8" t="str">
        <f>_xlfn.XLOOKUP(total_table[[#This Row],[Product_ID]],Product_table[Product_ID],Product_table[Category],FALSE)</f>
        <v>Electronics</v>
      </c>
      <c r="S628" s="8" t="str">
        <f>_xlfn.XLOOKUP(total_table[[#This Row],[Product_ID]],Product_table[Product_ID],Product_table[Sub_Category],FALSE)</f>
        <v>Computer</v>
      </c>
      <c r="T628" s="8" t="str">
        <f>_xlfn.XLOOKUP(total_table[[#This Row],[Product_ID]],Product_table[Product_ID],Product_table[Brand],FALSE)</f>
        <v>Murray, Gould and Ware</v>
      </c>
      <c r="U628" s="8">
        <f>_xlfn.XLOOKUP(total_table[[#This Row],[Product_ID]],Product_table[Product_ID],Product_table[Cost],FALSE)</f>
        <v>86.42</v>
      </c>
      <c r="V628" s="11">
        <f>_xlfn.XLOOKUP(total_table[[#This Row],[Product_ID]],Product_table[Product_ID],Product_table[Stock],FALSE)</f>
        <v>222</v>
      </c>
      <c r="W628" s="8" t="str">
        <f>_xlfn.XLOOKUP(total_table[[#This Row],[Store_ID]],Store_table[Store_ID],Store_table[Store_Name],FALSE)</f>
        <v>Alexander Group</v>
      </c>
      <c r="X628" s="8" t="str">
        <f>_xlfn.XLOOKUP(total_table[[#This Row],[Store_ID]],Store_table[Store_ID],Store_table[Region],FALSE)</f>
        <v>South</v>
      </c>
      <c r="Y628" s="8" t="str">
        <f>_xlfn.XLOOKUP(total_table[[#This Row],[Store_ID]],Store_table[Store_ID],Store_table[City],FALSE)</f>
        <v>Port Sharon</v>
      </c>
      <c r="Z628" s="8" t="str">
        <f>_xlfn.XLOOKUP(total_table[[#This Row],[Store_ID]],Store_table[Store_ID],Store_table[Store_Type],FALSE)</f>
        <v>Online</v>
      </c>
    </row>
    <row r="629" spans="1:26" x14ac:dyDescent="0.35">
      <c r="A629" s="2" t="s">
        <v>2431</v>
      </c>
      <c r="B629" s="14">
        <v>45547</v>
      </c>
      <c r="C629" s="2" t="s">
        <v>571</v>
      </c>
      <c r="D629" s="2" t="s">
        <v>1708</v>
      </c>
      <c r="E629" s="2" t="s">
        <v>1782</v>
      </c>
      <c r="F629" s="11">
        <v>4</v>
      </c>
      <c r="G629" s="8">
        <v>969.55</v>
      </c>
      <c r="H629" s="8">
        <v>0.09</v>
      </c>
      <c r="I629" s="2" t="s">
        <v>1807</v>
      </c>
      <c r="J629" s="8">
        <v>3878.1099999999997</v>
      </c>
      <c r="K629" s="8" t="str">
        <f>_xlfn.XLOOKUP(total_table[[#This Row],[Customer_ID]],Customer_table[Customer_ID],Customer_table[Name],FALSE)</f>
        <v>John Bradford</v>
      </c>
      <c r="L629" s="11">
        <f>_xlfn.XLOOKUP(total_table[[#This Row],[Customer_ID]],Customer_table[Customer_ID],Customer_table[Age],FALSE)</f>
        <v>48</v>
      </c>
      <c r="M629" s="8" t="str">
        <f>_xlfn.XLOOKUP(total_table[[#This Row],[Customer_ID]],Customer_table[Customer_ID],Customer_table[Gender],FALSE)</f>
        <v>Male</v>
      </c>
      <c r="N629" s="8" t="str">
        <f>_xlfn.XLOOKUP(total_table[[#This Row],[Customer_ID]],Customer_table[Customer_ID],Customer_table[City],FALSE)</f>
        <v>Anabury</v>
      </c>
      <c r="O629" s="8" t="str">
        <f>_xlfn.XLOOKUP(total_table[[#This Row],[Customer_ID]],Customer_table[Customer_ID],Customer_table[State],FALSE)</f>
        <v>Vermont</v>
      </c>
      <c r="P629" s="8" t="str">
        <f>_xlfn.XLOOKUP(total_table[[#This Row],[Customer_ID]],Customer_table[Customer_ID],Customer_table[Country],FALSE)</f>
        <v>USA</v>
      </c>
      <c r="Q629" s="8" t="str">
        <f>_xlfn.XLOOKUP(total_table[[#This Row],[Product_ID]],Product_table[Product_ID],Product_table[Product_Name],FALSE)</f>
        <v>Women's High Heels</v>
      </c>
      <c r="R629" s="8" t="str">
        <f>_xlfn.XLOOKUP(total_table[[#This Row],[Product_ID]],Product_table[Product_ID],Product_table[Category],FALSE)</f>
        <v>Clothing</v>
      </c>
      <c r="S629" s="8" t="str">
        <f>_xlfn.XLOOKUP(total_table[[#This Row],[Product_ID]],Product_table[Product_ID],Product_table[Sub_Category],FALSE)</f>
        <v>Footwear</v>
      </c>
      <c r="T629" s="8" t="str">
        <f>_xlfn.XLOOKUP(total_table[[#This Row],[Product_ID]],Product_table[Product_ID],Product_table[Brand],FALSE)</f>
        <v>Smith-Charles</v>
      </c>
      <c r="U629" s="8">
        <f>_xlfn.XLOOKUP(total_table[[#This Row],[Product_ID]],Product_table[Product_ID],Product_table[Cost],FALSE)</f>
        <v>438.25</v>
      </c>
      <c r="V629" s="11">
        <f>_xlfn.XLOOKUP(total_table[[#This Row],[Product_ID]],Product_table[Product_ID],Product_table[Stock],FALSE)</f>
        <v>496</v>
      </c>
      <c r="W629" s="8" t="str">
        <f>_xlfn.XLOOKUP(total_table[[#This Row],[Store_ID]],Store_table[Store_ID],Store_table[Store_Name],FALSE)</f>
        <v>Frederick-Wright</v>
      </c>
      <c r="X629" s="8" t="str">
        <f>_xlfn.XLOOKUP(total_table[[#This Row],[Store_ID]],Store_table[Store_ID],Store_table[Region],FALSE)</f>
        <v>West</v>
      </c>
      <c r="Y629" s="8" t="str">
        <f>_xlfn.XLOOKUP(total_table[[#This Row],[Store_ID]],Store_table[Store_ID],Store_table[City],FALSE)</f>
        <v>New Jimmymouth</v>
      </c>
      <c r="Z629" s="8" t="str">
        <f>_xlfn.XLOOKUP(total_table[[#This Row],[Store_ID]],Store_table[Store_ID],Store_table[Store_Type],FALSE)</f>
        <v>Flagship</v>
      </c>
    </row>
    <row r="630" spans="1:26" x14ac:dyDescent="0.35">
      <c r="A630" s="2" t="s">
        <v>2432</v>
      </c>
      <c r="B630" s="14">
        <v>45433</v>
      </c>
      <c r="C630" s="2" t="s">
        <v>1404</v>
      </c>
      <c r="D630" s="2" t="s">
        <v>1674</v>
      </c>
      <c r="E630" s="2" t="s">
        <v>1772</v>
      </c>
      <c r="F630" s="11">
        <v>3</v>
      </c>
      <c r="G630" s="8">
        <v>322.94</v>
      </c>
      <c r="H630" s="8">
        <v>0.01</v>
      </c>
      <c r="I630" s="2" t="s">
        <v>1802</v>
      </c>
      <c r="J630" s="8">
        <v>968.81</v>
      </c>
      <c r="K630" s="8" t="str">
        <f>_xlfn.XLOOKUP(total_table[[#This Row],[Customer_ID]],Customer_table[Customer_ID],Customer_table[Name],FALSE)</f>
        <v>Beth Martin</v>
      </c>
      <c r="L630" s="11">
        <f>_xlfn.XLOOKUP(total_table[[#This Row],[Customer_ID]],Customer_table[Customer_ID],Customer_table[Age],FALSE)</f>
        <v>34</v>
      </c>
      <c r="M630" s="8" t="str">
        <f>_xlfn.XLOOKUP(total_table[[#This Row],[Customer_ID]],Customer_table[Customer_ID],Customer_table[Gender],FALSE)</f>
        <v>Female</v>
      </c>
      <c r="N630" s="8" t="str">
        <f>_xlfn.XLOOKUP(total_table[[#This Row],[Customer_ID]],Customer_table[Customer_ID],Customer_table[City],FALSE)</f>
        <v>Burkefurt</v>
      </c>
      <c r="O630" s="8" t="str">
        <f>_xlfn.XLOOKUP(total_table[[#This Row],[Customer_ID]],Customer_table[Customer_ID],Customer_table[State],FALSE)</f>
        <v>West Virginia</v>
      </c>
      <c r="P630" s="8" t="str">
        <f>_xlfn.XLOOKUP(total_table[[#This Row],[Customer_ID]],Customer_table[Customer_ID],Customer_table[Country],FALSE)</f>
        <v>USA</v>
      </c>
      <c r="Q630" s="8" t="str">
        <f>_xlfn.XLOOKUP(total_table[[#This Row],[Product_ID]],Product_table[Product_ID],Product_table[Product_Name],FALSE)</f>
        <v>Bluetooth Car Audio System</v>
      </c>
      <c r="R630" s="8" t="str">
        <f>_xlfn.XLOOKUP(total_table[[#This Row],[Product_ID]],Product_table[Product_ID],Product_table[Category],FALSE)</f>
        <v>Electronics</v>
      </c>
      <c r="S630" s="8" t="str">
        <f>_xlfn.XLOOKUP(total_table[[#This Row],[Product_ID]],Product_table[Product_ID],Product_table[Sub_Category],FALSE)</f>
        <v>Audio</v>
      </c>
      <c r="T630" s="8" t="str">
        <f>_xlfn.XLOOKUP(total_table[[#This Row],[Product_ID]],Product_table[Product_ID],Product_table[Brand],FALSE)</f>
        <v>Bruce-Bowen</v>
      </c>
      <c r="U630" s="8">
        <f>_xlfn.XLOOKUP(total_table[[#This Row],[Product_ID]],Product_table[Product_ID],Product_table[Cost],FALSE)</f>
        <v>403.71</v>
      </c>
      <c r="V630" s="11">
        <f>_xlfn.XLOOKUP(total_table[[#This Row],[Product_ID]],Product_table[Product_ID],Product_table[Stock],FALSE)</f>
        <v>159</v>
      </c>
      <c r="W630" s="8" t="str">
        <f>_xlfn.XLOOKUP(total_table[[#This Row],[Store_ID]],Store_table[Store_ID],Store_table[Store_Name],FALSE)</f>
        <v>Thomas, Bridges and Harris</v>
      </c>
      <c r="X630" s="8" t="str">
        <f>_xlfn.XLOOKUP(total_table[[#This Row],[Store_ID]],Store_table[Store_ID],Store_table[Region],FALSE)</f>
        <v>North</v>
      </c>
      <c r="Y630" s="8" t="str">
        <f>_xlfn.XLOOKUP(total_table[[#This Row],[Store_ID]],Store_table[Store_ID],Store_table[City],FALSE)</f>
        <v>Sabrinatown</v>
      </c>
      <c r="Z630" s="8" t="str">
        <f>_xlfn.XLOOKUP(total_table[[#This Row],[Store_ID]],Store_table[Store_ID],Store_table[Store_Type],FALSE)</f>
        <v>Online</v>
      </c>
    </row>
    <row r="631" spans="1:26" x14ac:dyDescent="0.35">
      <c r="A631" s="2" t="s">
        <v>2433</v>
      </c>
      <c r="B631" s="14">
        <v>45792</v>
      </c>
      <c r="C631" s="2" t="s">
        <v>1116</v>
      </c>
      <c r="D631" s="2" t="s">
        <v>1692</v>
      </c>
      <c r="E631" s="2" t="s">
        <v>1730</v>
      </c>
      <c r="F631" s="11">
        <v>1</v>
      </c>
      <c r="G631" s="8">
        <v>92.83</v>
      </c>
      <c r="H631" s="8">
        <v>0.26</v>
      </c>
      <c r="I631" s="2" t="s">
        <v>1804</v>
      </c>
      <c r="J631" s="8">
        <v>92.57</v>
      </c>
      <c r="K631" s="8" t="str">
        <f>_xlfn.XLOOKUP(total_table[[#This Row],[Customer_ID]],Customer_table[Customer_ID],Customer_table[Name],FALSE)</f>
        <v>Joshua Smith Dvm</v>
      </c>
      <c r="L631" s="11">
        <f>_xlfn.XLOOKUP(total_table[[#This Row],[Customer_ID]],Customer_table[Customer_ID],Customer_table[Age],FALSE)</f>
        <v>60</v>
      </c>
      <c r="M631" s="8" t="str">
        <f>_xlfn.XLOOKUP(total_table[[#This Row],[Customer_ID]],Customer_table[Customer_ID],Customer_table[Gender],FALSE)</f>
        <v>Male</v>
      </c>
      <c r="N631" s="8" t="str">
        <f>_xlfn.XLOOKUP(total_table[[#This Row],[Customer_ID]],Customer_table[Customer_ID],Customer_table[City],FALSE)</f>
        <v>Melvinton</v>
      </c>
      <c r="O631" s="8" t="str">
        <f>_xlfn.XLOOKUP(total_table[[#This Row],[Customer_ID]],Customer_table[Customer_ID],Customer_table[State],FALSE)</f>
        <v>Alaska</v>
      </c>
      <c r="P631" s="8" t="str">
        <f>_xlfn.XLOOKUP(total_table[[#This Row],[Customer_ID]],Customer_table[Customer_ID],Customer_table[Country],FALSE)</f>
        <v>USA</v>
      </c>
      <c r="Q631" s="8" t="str">
        <f>_xlfn.XLOOKUP(total_table[[#This Row],[Product_ID]],Product_table[Product_ID],Product_table[Product_Name],FALSE)</f>
        <v>Hydrating Face Cleanser</v>
      </c>
      <c r="R631" s="8" t="str">
        <f>_xlfn.XLOOKUP(total_table[[#This Row],[Product_ID]],Product_table[Product_ID],Product_table[Category],FALSE)</f>
        <v>Beauty</v>
      </c>
      <c r="S631" s="8" t="str">
        <f>_xlfn.XLOOKUP(total_table[[#This Row],[Product_ID]],Product_table[Product_ID],Product_table[Sub_Category],FALSE)</f>
        <v>Skincare</v>
      </c>
      <c r="T631" s="8" t="str">
        <f>_xlfn.XLOOKUP(total_table[[#This Row],[Product_ID]],Product_table[Product_ID],Product_table[Brand],FALSE)</f>
        <v>Butler Group</v>
      </c>
      <c r="U631" s="8">
        <f>_xlfn.XLOOKUP(total_table[[#This Row],[Product_ID]],Product_table[Product_ID],Product_table[Cost],FALSE)</f>
        <v>254.04361702127662</v>
      </c>
      <c r="V631" s="11">
        <f>_xlfn.XLOOKUP(total_table[[#This Row],[Product_ID]],Product_table[Product_ID],Product_table[Stock],FALSE)</f>
        <v>159</v>
      </c>
      <c r="W631" s="8" t="str">
        <f>_xlfn.XLOOKUP(total_table[[#This Row],[Store_ID]],Store_table[Store_ID],Store_table[Store_Name],FALSE)</f>
        <v>Rivera-Warner</v>
      </c>
      <c r="X631" s="8" t="str">
        <f>_xlfn.XLOOKUP(total_table[[#This Row],[Store_ID]],Store_table[Store_ID],Store_table[Region],FALSE)</f>
        <v>East</v>
      </c>
      <c r="Y631" s="8" t="str">
        <f>_xlfn.XLOOKUP(total_table[[#This Row],[Store_ID]],Store_table[Store_ID],Store_table[City],FALSE)</f>
        <v>Washingtonfurt</v>
      </c>
      <c r="Z631" s="8" t="str">
        <f>_xlfn.XLOOKUP(total_table[[#This Row],[Store_ID]],Store_table[Store_ID],Store_table[Store_Type],FALSE)</f>
        <v>Flagship</v>
      </c>
    </row>
    <row r="632" spans="1:26" x14ac:dyDescent="0.35">
      <c r="A632" s="2" t="s">
        <v>2434</v>
      </c>
      <c r="B632" s="14">
        <v>45804</v>
      </c>
      <c r="C632" s="2" t="s">
        <v>1285</v>
      </c>
      <c r="D632" s="2" t="s">
        <v>1540</v>
      </c>
      <c r="E632" s="2" t="s">
        <v>1744</v>
      </c>
      <c r="F632" s="11">
        <v>4</v>
      </c>
      <c r="G632" s="8">
        <v>432.29</v>
      </c>
      <c r="H632" s="8">
        <v>0.16</v>
      </c>
      <c r="I632" s="2" t="s">
        <v>1807</v>
      </c>
      <c r="J632" s="8">
        <v>1729</v>
      </c>
      <c r="K632" s="8" t="str">
        <f>_xlfn.XLOOKUP(total_table[[#This Row],[Customer_ID]],Customer_table[Customer_ID],Customer_table[Name],FALSE)</f>
        <v>Dr. Tamara White Md</v>
      </c>
      <c r="L632" s="11">
        <f>_xlfn.XLOOKUP(total_table[[#This Row],[Customer_ID]],Customer_table[Customer_ID],Customer_table[Age],FALSE)</f>
        <v>60</v>
      </c>
      <c r="M632" s="8" t="str">
        <f>_xlfn.XLOOKUP(total_table[[#This Row],[Customer_ID]],Customer_table[Customer_ID],Customer_table[Gender],FALSE)</f>
        <v>Male</v>
      </c>
      <c r="N632" s="8" t="str">
        <f>_xlfn.XLOOKUP(total_table[[#This Row],[Customer_ID]],Customer_table[Customer_ID],Customer_table[City],FALSE)</f>
        <v>New Benjamin</v>
      </c>
      <c r="O632" s="8" t="str">
        <f>_xlfn.XLOOKUP(total_table[[#This Row],[Customer_ID]],Customer_table[Customer_ID],Customer_table[State],FALSE)</f>
        <v>North Carolina</v>
      </c>
      <c r="P632" s="8" t="str">
        <f>_xlfn.XLOOKUP(total_table[[#This Row],[Customer_ID]],Customer_table[Customer_ID],Customer_table[Country],FALSE)</f>
        <v>USA</v>
      </c>
      <c r="Q632" s="8" t="str">
        <f>_xlfn.XLOOKUP(total_table[[#This Row],[Product_ID]],Product_table[Product_ID],Product_table[Product_Name],FALSE)</f>
        <v>Wireless Bluetooth Earbuds</v>
      </c>
      <c r="R632" s="8" t="str">
        <f>_xlfn.XLOOKUP(total_table[[#This Row],[Product_ID]],Product_table[Product_ID],Product_table[Category],FALSE)</f>
        <v>Electronics</v>
      </c>
      <c r="S632" s="8" t="str">
        <f>_xlfn.XLOOKUP(total_table[[#This Row],[Product_ID]],Product_table[Product_ID],Product_table[Sub_Category],FALSE)</f>
        <v>Audio</v>
      </c>
      <c r="T632" s="8" t="str">
        <f>_xlfn.XLOOKUP(total_table[[#This Row],[Product_ID]],Product_table[Product_ID],Product_table[Brand],FALSE)</f>
        <v>Perez-Johnston</v>
      </c>
      <c r="U632" s="8">
        <f>_xlfn.XLOOKUP(total_table[[#This Row],[Product_ID]],Product_table[Product_ID],Product_table[Cost],FALSE)</f>
        <v>439.07</v>
      </c>
      <c r="V632" s="11">
        <f>_xlfn.XLOOKUP(total_table[[#This Row],[Product_ID]],Product_table[Product_ID],Product_table[Stock],FALSE)</f>
        <v>142</v>
      </c>
      <c r="W632" s="8" t="str">
        <f>_xlfn.XLOOKUP(total_table[[#This Row],[Store_ID]],Store_table[Store_ID],Store_table[Store_Name],FALSE)</f>
        <v>Johnson-Wright</v>
      </c>
      <c r="X632" s="8" t="str">
        <f>_xlfn.XLOOKUP(total_table[[#This Row],[Store_ID]],Store_table[Store_ID],Store_table[Region],FALSE)</f>
        <v>North</v>
      </c>
      <c r="Y632" s="8" t="str">
        <f>_xlfn.XLOOKUP(total_table[[#This Row],[Store_ID]],Store_table[Store_ID],Store_table[City],FALSE)</f>
        <v>Hoodberg</v>
      </c>
      <c r="Z632" s="8" t="str">
        <f>_xlfn.XLOOKUP(total_table[[#This Row],[Store_ID]],Store_table[Store_ID],Store_table[Store_Type],FALSE)</f>
        <v>Outlet</v>
      </c>
    </row>
    <row r="633" spans="1:26" x14ac:dyDescent="0.35">
      <c r="A633" s="2" t="s">
        <v>2435</v>
      </c>
      <c r="B633" s="14">
        <v>45311</v>
      </c>
      <c r="C633" s="2" t="s">
        <v>284</v>
      </c>
      <c r="D633" s="2" t="s">
        <v>1604</v>
      </c>
      <c r="E633" s="2" t="s">
        <v>1775</v>
      </c>
      <c r="F633" s="11">
        <v>2</v>
      </c>
      <c r="G633" s="8">
        <v>925.78</v>
      </c>
      <c r="H633" s="8">
        <v>0.14000000000000001</v>
      </c>
      <c r="I633" s="2" t="s">
        <v>1807</v>
      </c>
      <c r="J633" s="8">
        <v>1851.4199999999998</v>
      </c>
      <c r="K633" s="8" t="str">
        <f>_xlfn.XLOOKUP(total_table[[#This Row],[Customer_ID]],Customer_table[Customer_ID],Customer_table[Name],FALSE)</f>
        <v>Jennifer Garcia</v>
      </c>
      <c r="L633" s="11">
        <f>_xlfn.XLOOKUP(total_table[[#This Row],[Customer_ID]],Customer_table[Customer_ID],Customer_table[Age],FALSE)</f>
        <v>61</v>
      </c>
      <c r="M633" s="8" t="str">
        <f>_xlfn.XLOOKUP(total_table[[#This Row],[Customer_ID]],Customer_table[Customer_ID],Customer_table[Gender],FALSE)</f>
        <v>Female</v>
      </c>
      <c r="N633" s="8" t="str">
        <f>_xlfn.XLOOKUP(total_table[[#This Row],[Customer_ID]],Customer_table[Customer_ID],Customer_table[City],FALSE)</f>
        <v>New Sean</v>
      </c>
      <c r="O633" s="8" t="str">
        <f>_xlfn.XLOOKUP(total_table[[#This Row],[Customer_ID]],Customer_table[Customer_ID],Customer_table[State],FALSE)</f>
        <v>New Mexico</v>
      </c>
      <c r="P633" s="8" t="str">
        <f>_xlfn.XLOOKUP(total_table[[#This Row],[Customer_ID]],Customer_table[Customer_ID],Customer_table[Country],FALSE)</f>
        <v>USA</v>
      </c>
      <c r="Q633" s="8" t="str">
        <f>_xlfn.XLOOKUP(total_table[[#This Row],[Product_ID]],Product_table[Product_ID],Product_table[Product_Name],FALSE)</f>
        <v>Portable Power Bank</v>
      </c>
      <c r="R633" s="8" t="str">
        <f>_xlfn.XLOOKUP(total_table[[#This Row],[Product_ID]],Product_table[Product_ID],Product_table[Category],FALSE)</f>
        <v>Electronics</v>
      </c>
      <c r="S633" s="8" t="str">
        <f>_xlfn.XLOOKUP(total_table[[#This Row],[Product_ID]],Product_table[Product_ID],Product_table[Sub_Category],FALSE)</f>
        <v>Mobile</v>
      </c>
      <c r="T633" s="8" t="str">
        <f>_xlfn.XLOOKUP(total_table[[#This Row],[Product_ID]],Product_table[Product_ID],Product_table[Brand],FALSE)</f>
        <v>Cummings and Sons</v>
      </c>
      <c r="U633" s="8">
        <f>_xlfn.XLOOKUP(total_table[[#This Row],[Product_ID]],Product_table[Product_ID],Product_table[Cost],FALSE)</f>
        <v>326.06</v>
      </c>
      <c r="V633" s="11">
        <f>_xlfn.XLOOKUP(total_table[[#This Row],[Product_ID]],Product_table[Product_ID],Product_table[Stock],FALSE)</f>
        <v>301</v>
      </c>
      <c r="W633" s="8" t="str">
        <f>_xlfn.XLOOKUP(total_table[[#This Row],[Store_ID]],Store_table[Store_ID],Store_table[Store_Name],FALSE)</f>
        <v>Gardner, Humphrey and Contreras</v>
      </c>
      <c r="X633" s="8" t="str">
        <f>_xlfn.XLOOKUP(total_table[[#This Row],[Store_ID]],Store_table[Store_ID],Store_table[Region],FALSE)</f>
        <v>East</v>
      </c>
      <c r="Y633" s="8" t="str">
        <f>_xlfn.XLOOKUP(total_table[[#This Row],[Store_ID]],Store_table[Store_ID],Store_table[City],FALSE)</f>
        <v>Johnsonville</v>
      </c>
      <c r="Z633" s="8" t="str">
        <f>_xlfn.XLOOKUP(total_table[[#This Row],[Store_ID]],Store_table[Store_ID],Store_table[Store_Type],FALSE)</f>
        <v>Flagship</v>
      </c>
    </row>
    <row r="634" spans="1:26" x14ac:dyDescent="0.35">
      <c r="A634" s="2" t="s">
        <v>2436</v>
      </c>
      <c r="B634" s="14">
        <v>45605</v>
      </c>
      <c r="C634" s="2" t="s">
        <v>1448</v>
      </c>
      <c r="D634" s="2" t="s">
        <v>1576</v>
      </c>
      <c r="E634" s="2" t="s">
        <v>1770</v>
      </c>
      <c r="F634" s="11">
        <v>2</v>
      </c>
      <c r="G634" s="8">
        <v>151.47</v>
      </c>
      <c r="H634" s="8">
        <v>0.21</v>
      </c>
      <c r="I634" s="2" t="s">
        <v>1804</v>
      </c>
      <c r="J634" s="8">
        <v>302.73</v>
      </c>
      <c r="K634" s="8" t="str">
        <f>_xlfn.XLOOKUP(total_table[[#This Row],[Customer_ID]],Customer_table[Customer_ID],Customer_table[Name],FALSE)</f>
        <v>Andrea Harris</v>
      </c>
      <c r="L634" s="11">
        <f>_xlfn.XLOOKUP(total_table[[#This Row],[Customer_ID]],Customer_table[Customer_ID],Customer_table[Age],FALSE)</f>
        <v>41</v>
      </c>
      <c r="M634" s="8" t="str">
        <f>_xlfn.XLOOKUP(total_table[[#This Row],[Customer_ID]],Customer_table[Customer_ID],Customer_table[Gender],FALSE)</f>
        <v>Female</v>
      </c>
      <c r="N634" s="8" t="str">
        <f>_xlfn.XLOOKUP(total_table[[#This Row],[Customer_ID]],Customer_table[Customer_ID],Customer_table[City],FALSE)</f>
        <v>West Kelseyberg</v>
      </c>
      <c r="O634" s="8" t="str">
        <f>_xlfn.XLOOKUP(total_table[[#This Row],[Customer_ID]],Customer_table[Customer_ID],Customer_table[State],FALSE)</f>
        <v>Kansas</v>
      </c>
      <c r="P634" s="8" t="str">
        <f>_xlfn.XLOOKUP(total_table[[#This Row],[Customer_ID]],Customer_table[Customer_ID],Customer_table[Country],FALSE)</f>
        <v>USA</v>
      </c>
      <c r="Q634" s="8" t="str">
        <f>_xlfn.XLOOKUP(total_table[[#This Row],[Product_ID]],Product_table[Product_ID],Product_table[Product_Name],FALSE)</f>
        <v>Women's Scarf Set</v>
      </c>
      <c r="R634" s="8" t="str">
        <f>_xlfn.XLOOKUP(total_table[[#This Row],[Product_ID]],Product_table[Product_ID],Product_table[Category],FALSE)</f>
        <v>Clothing</v>
      </c>
      <c r="S634" s="8" t="str">
        <f>_xlfn.XLOOKUP(total_table[[#This Row],[Product_ID]],Product_table[Product_ID],Product_table[Sub_Category],FALSE)</f>
        <v>Accessories</v>
      </c>
      <c r="T634" s="8" t="str">
        <f>_xlfn.XLOOKUP(total_table[[#This Row],[Product_ID]],Product_table[Product_ID],Product_table[Brand],FALSE)</f>
        <v>Brown and Sons</v>
      </c>
      <c r="U634" s="8">
        <f>_xlfn.XLOOKUP(total_table[[#This Row],[Product_ID]],Product_table[Product_ID],Product_table[Cost],FALSE)</f>
        <v>174.02</v>
      </c>
      <c r="V634" s="11">
        <f>_xlfn.XLOOKUP(total_table[[#This Row],[Product_ID]],Product_table[Product_ID],Product_table[Stock],FALSE)</f>
        <v>268</v>
      </c>
      <c r="W634" s="8" t="str">
        <f>_xlfn.XLOOKUP(total_table[[#This Row],[Store_ID]],Store_table[Store_ID],Store_table[Store_Name],FALSE)</f>
        <v>Aguirre-Keller</v>
      </c>
      <c r="X634" s="8" t="str">
        <f>_xlfn.XLOOKUP(total_table[[#This Row],[Store_ID]],Store_table[Store_ID],Store_table[Region],FALSE)</f>
        <v>South</v>
      </c>
      <c r="Y634" s="8" t="str">
        <f>_xlfn.XLOOKUP(total_table[[#This Row],[Store_ID]],Store_table[Store_ID],Store_table[City],FALSE)</f>
        <v>Lake Michael</v>
      </c>
      <c r="Z634" s="8" t="str">
        <f>_xlfn.XLOOKUP(total_table[[#This Row],[Store_ID]],Store_table[Store_ID],Store_table[Store_Type],FALSE)</f>
        <v>Online</v>
      </c>
    </row>
    <row r="635" spans="1:26" x14ac:dyDescent="0.35">
      <c r="A635" s="2" t="s">
        <v>2437</v>
      </c>
      <c r="B635" s="14">
        <v>45338</v>
      </c>
      <c r="C635" s="2" t="s">
        <v>1368</v>
      </c>
      <c r="D635" s="2" t="s">
        <v>1692</v>
      </c>
      <c r="E635" s="2" t="s">
        <v>1767</v>
      </c>
      <c r="F635" s="11">
        <v>1</v>
      </c>
      <c r="G635" s="8">
        <v>343.05</v>
      </c>
      <c r="H635" s="8">
        <v>0.28000000000000003</v>
      </c>
      <c r="I635" s="2" t="s">
        <v>1804</v>
      </c>
      <c r="J635" s="8">
        <v>342.77000000000004</v>
      </c>
      <c r="K635" s="8" t="str">
        <f>_xlfn.XLOOKUP(total_table[[#This Row],[Customer_ID]],Customer_table[Customer_ID],Customer_table[Name],FALSE)</f>
        <v>William Cortez</v>
      </c>
      <c r="L635" s="11">
        <f>_xlfn.XLOOKUP(total_table[[#This Row],[Customer_ID]],Customer_table[Customer_ID],Customer_table[Age],FALSE)</f>
        <v>29</v>
      </c>
      <c r="M635" s="8" t="str">
        <f>_xlfn.XLOOKUP(total_table[[#This Row],[Customer_ID]],Customer_table[Customer_ID],Customer_table[Gender],FALSE)</f>
        <v>Male</v>
      </c>
      <c r="N635" s="8" t="str">
        <f>_xlfn.XLOOKUP(total_table[[#This Row],[Customer_ID]],Customer_table[Customer_ID],Customer_table[City],FALSE)</f>
        <v>Port Hannahport</v>
      </c>
      <c r="O635" s="8" t="str">
        <f>_xlfn.XLOOKUP(total_table[[#This Row],[Customer_ID]],Customer_table[Customer_ID],Customer_table[State],FALSE)</f>
        <v>Ohio</v>
      </c>
      <c r="P635" s="8" t="str">
        <f>_xlfn.XLOOKUP(total_table[[#This Row],[Customer_ID]],Customer_table[Customer_ID],Customer_table[Country],FALSE)</f>
        <v>USA</v>
      </c>
      <c r="Q635" s="8" t="str">
        <f>_xlfn.XLOOKUP(total_table[[#This Row],[Product_ID]],Product_table[Product_ID],Product_table[Product_Name],FALSE)</f>
        <v>Hydrating Face Cleanser</v>
      </c>
      <c r="R635" s="8" t="str">
        <f>_xlfn.XLOOKUP(total_table[[#This Row],[Product_ID]],Product_table[Product_ID],Product_table[Category],FALSE)</f>
        <v>Beauty</v>
      </c>
      <c r="S635" s="8" t="str">
        <f>_xlfn.XLOOKUP(total_table[[#This Row],[Product_ID]],Product_table[Product_ID],Product_table[Sub_Category],FALSE)</f>
        <v>Skincare</v>
      </c>
      <c r="T635" s="8" t="str">
        <f>_xlfn.XLOOKUP(total_table[[#This Row],[Product_ID]],Product_table[Product_ID],Product_table[Brand],FALSE)</f>
        <v>Butler Group</v>
      </c>
      <c r="U635" s="8">
        <f>_xlfn.XLOOKUP(total_table[[#This Row],[Product_ID]],Product_table[Product_ID],Product_table[Cost],FALSE)</f>
        <v>254.04361702127662</v>
      </c>
      <c r="V635" s="11">
        <f>_xlfn.XLOOKUP(total_table[[#This Row],[Product_ID]],Product_table[Product_ID],Product_table[Stock],FALSE)</f>
        <v>159</v>
      </c>
      <c r="W635" s="8" t="str">
        <f>_xlfn.XLOOKUP(total_table[[#This Row],[Store_ID]],Store_table[Store_ID],Store_table[Store_Name],FALSE)</f>
        <v>Hill, Wagner and Ballard</v>
      </c>
      <c r="X635" s="8" t="str">
        <f>_xlfn.XLOOKUP(total_table[[#This Row],[Store_ID]],Store_table[Store_ID],Store_table[Region],FALSE)</f>
        <v>East</v>
      </c>
      <c r="Y635" s="8" t="str">
        <f>_xlfn.XLOOKUP(total_table[[#This Row],[Store_ID]],Store_table[Store_ID],Store_table[City],FALSE)</f>
        <v>East Davidville</v>
      </c>
      <c r="Z635" s="8" t="str">
        <f>_xlfn.XLOOKUP(total_table[[#This Row],[Store_ID]],Store_table[Store_ID],Store_table[Store_Type],FALSE)</f>
        <v>Online</v>
      </c>
    </row>
    <row r="636" spans="1:26" x14ac:dyDescent="0.35">
      <c r="A636" s="2" t="s">
        <v>2438</v>
      </c>
      <c r="B636" s="14">
        <v>45642</v>
      </c>
      <c r="C636" s="2" t="s">
        <v>236</v>
      </c>
      <c r="D636" s="2" t="s">
        <v>1560</v>
      </c>
      <c r="E636" s="2" t="s">
        <v>1747</v>
      </c>
      <c r="F636" s="11">
        <v>1</v>
      </c>
      <c r="G636" s="8">
        <v>373.06</v>
      </c>
      <c r="H636" s="8">
        <v>0.11</v>
      </c>
      <c r="I636" s="2" t="s">
        <v>1804</v>
      </c>
      <c r="J636" s="8">
        <v>372.95</v>
      </c>
      <c r="K636" s="8" t="str">
        <f>_xlfn.XLOOKUP(total_table[[#This Row],[Customer_ID]],Customer_table[Customer_ID],Customer_table[Name],FALSE)</f>
        <v>Cody Diaz</v>
      </c>
      <c r="L636" s="11">
        <f>_xlfn.XLOOKUP(total_table[[#This Row],[Customer_ID]],Customer_table[Customer_ID],Customer_table[Age],FALSE)</f>
        <v>27</v>
      </c>
      <c r="M636" s="8" t="str">
        <f>_xlfn.XLOOKUP(total_table[[#This Row],[Customer_ID]],Customer_table[Customer_ID],Customer_table[Gender],FALSE)</f>
        <v>Female</v>
      </c>
      <c r="N636" s="8" t="str">
        <f>_xlfn.XLOOKUP(total_table[[#This Row],[Customer_ID]],Customer_table[Customer_ID],Customer_table[City],FALSE)</f>
        <v>South Aaronside</v>
      </c>
      <c r="O636" s="8" t="str">
        <f>_xlfn.XLOOKUP(total_table[[#This Row],[Customer_ID]],Customer_table[Customer_ID],Customer_table[State],FALSE)</f>
        <v>New Hampshire</v>
      </c>
      <c r="P636" s="8" t="str">
        <f>_xlfn.XLOOKUP(total_table[[#This Row],[Customer_ID]],Customer_table[Customer_ID],Customer_table[Country],FALSE)</f>
        <v>USA</v>
      </c>
      <c r="Q636" s="8" t="str">
        <f>_xlfn.XLOOKUP(total_table[[#This Row],[Product_ID]],Product_table[Product_ID],Product_table[Product_Name],FALSE)</f>
        <v>Soccer Training Cone Set</v>
      </c>
      <c r="R636" s="8" t="str">
        <f>_xlfn.XLOOKUP(total_table[[#This Row],[Product_ID]],Product_table[Product_ID],Product_table[Category],FALSE)</f>
        <v>Sports</v>
      </c>
      <c r="S636" s="8" t="str">
        <f>_xlfn.XLOOKUP(total_table[[#This Row],[Product_ID]],Product_table[Product_ID],Product_table[Sub_Category],FALSE)</f>
        <v>Accessories</v>
      </c>
      <c r="T636" s="8" t="str">
        <f>_xlfn.XLOOKUP(total_table[[#This Row],[Product_ID]],Product_table[Product_ID],Product_table[Brand],FALSE)</f>
        <v>Ford, Murphy and Wilson</v>
      </c>
      <c r="U636" s="8">
        <f>_xlfn.XLOOKUP(total_table[[#This Row],[Product_ID]],Product_table[Product_ID],Product_table[Cost],FALSE)</f>
        <v>144.53</v>
      </c>
      <c r="V636" s="11">
        <f>_xlfn.XLOOKUP(total_table[[#This Row],[Product_ID]],Product_table[Product_ID],Product_table[Stock],FALSE)</f>
        <v>367</v>
      </c>
      <c r="W636" s="8" t="str">
        <f>_xlfn.XLOOKUP(total_table[[#This Row],[Store_ID]],Store_table[Store_ID],Store_table[Store_Name],FALSE)</f>
        <v>Alexander Group</v>
      </c>
      <c r="X636" s="8" t="str">
        <f>_xlfn.XLOOKUP(total_table[[#This Row],[Store_ID]],Store_table[Store_ID],Store_table[Region],FALSE)</f>
        <v>South</v>
      </c>
      <c r="Y636" s="8" t="str">
        <f>_xlfn.XLOOKUP(total_table[[#This Row],[Store_ID]],Store_table[Store_ID],Store_table[City],FALSE)</f>
        <v>Port Sharon</v>
      </c>
      <c r="Z636" s="8" t="str">
        <f>_xlfn.XLOOKUP(total_table[[#This Row],[Store_ID]],Store_table[Store_ID],Store_table[Store_Type],FALSE)</f>
        <v>Online</v>
      </c>
    </row>
    <row r="637" spans="1:26" x14ac:dyDescent="0.35">
      <c r="A637" s="2" t="s">
        <v>2439</v>
      </c>
      <c r="B637" s="14">
        <v>45693</v>
      </c>
      <c r="C637" s="2" t="s">
        <v>1259</v>
      </c>
      <c r="D637" s="2" t="s">
        <v>1562</v>
      </c>
      <c r="E637" s="2" t="s">
        <v>1779</v>
      </c>
      <c r="F637" s="11">
        <v>1</v>
      </c>
      <c r="G637" s="8">
        <v>124.98</v>
      </c>
      <c r="H637" s="8">
        <v>7.0000000000000007E-2</v>
      </c>
      <c r="I637" s="2" t="s">
        <v>1807</v>
      </c>
      <c r="J637" s="8">
        <v>124.91000000000001</v>
      </c>
      <c r="K637" s="8" t="str">
        <f>_xlfn.XLOOKUP(total_table[[#This Row],[Customer_ID]],Customer_table[Customer_ID],Customer_table[Name],FALSE)</f>
        <v>Katrina Perez</v>
      </c>
      <c r="L637" s="11">
        <f>_xlfn.XLOOKUP(total_table[[#This Row],[Customer_ID]],Customer_table[Customer_ID],Customer_table[Age],FALSE)</f>
        <v>63</v>
      </c>
      <c r="M637" s="8" t="str">
        <f>_xlfn.XLOOKUP(total_table[[#This Row],[Customer_ID]],Customer_table[Customer_ID],Customer_table[Gender],FALSE)</f>
        <v>Male</v>
      </c>
      <c r="N637" s="8" t="str">
        <f>_xlfn.XLOOKUP(total_table[[#This Row],[Customer_ID]],Customer_table[Customer_ID],Customer_table[City],FALSE)</f>
        <v>West Rebecca</v>
      </c>
      <c r="O637" s="8" t="str">
        <f>_xlfn.XLOOKUP(total_table[[#This Row],[Customer_ID]],Customer_table[Customer_ID],Customer_table[State],FALSE)</f>
        <v>Ohio</v>
      </c>
      <c r="P637" s="8" t="str">
        <f>_xlfn.XLOOKUP(total_table[[#This Row],[Customer_ID]],Customer_table[Customer_ID],Customer_table[Country],FALSE)</f>
        <v>USA</v>
      </c>
      <c r="Q637" s="8" t="str">
        <f>_xlfn.XLOOKUP(total_table[[#This Row],[Product_ID]],Product_table[Product_ID],Product_table[Product_Name],FALSE)</f>
        <v>Women's Denim Jeans</v>
      </c>
      <c r="R637" s="8" t="str">
        <f>_xlfn.XLOOKUP(total_table[[#This Row],[Product_ID]],Product_table[Product_ID],Product_table[Category],FALSE)</f>
        <v>Clothing</v>
      </c>
      <c r="S637" s="8" t="str">
        <f>_xlfn.XLOOKUP(total_table[[#This Row],[Product_ID]],Product_table[Product_ID],Product_table[Sub_Category],FALSE)</f>
        <v>Bottoms</v>
      </c>
      <c r="T637" s="8" t="str">
        <f>_xlfn.XLOOKUP(total_table[[#This Row],[Product_ID]],Product_table[Product_ID],Product_table[Brand],FALSE)</f>
        <v>Guerra-Hendrix</v>
      </c>
      <c r="U637" s="8">
        <f>_xlfn.XLOOKUP(total_table[[#This Row],[Product_ID]],Product_table[Product_ID],Product_table[Cost],FALSE)</f>
        <v>254.04361702127662</v>
      </c>
      <c r="V637" s="11">
        <f>_xlfn.XLOOKUP(total_table[[#This Row],[Product_ID]],Product_table[Product_ID],Product_table[Stock],FALSE)</f>
        <v>343</v>
      </c>
      <c r="W637" s="8" t="str">
        <f>_xlfn.XLOOKUP(total_table[[#This Row],[Store_ID]],Store_table[Store_ID],Store_table[Store_Name],FALSE)</f>
        <v>Shelton PLC</v>
      </c>
      <c r="X637" s="8" t="str">
        <f>_xlfn.XLOOKUP(total_table[[#This Row],[Store_ID]],Store_table[Store_ID],Store_table[Region],FALSE)</f>
        <v>North</v>
      </c>
      <c r="Y637" s="8" t="str">
        <f>_xlfn.XLOOKUP(total_table[[#This Row],[Store_ID]],Store_table[Store_ID],Store_table[City],FALSE)</f>
        <v>East Jenniferstad</v>
      </c>
      <c r="Z637" s="8" t="str">
        <f>_xlfn.XLOOKUP(total_table[[#This Row],[Store_ID]],Store_table[Store_ID],Store_table[Store_Type],FALSE)</f>
        <v>Flagship</v>
      </c>
    </row>
    <row r="638" spans="1:26" x14ac:dyDescent="0.35">
      <c r="A638" s="2" t="s">
        <v>2440</v>
      </c>
      <c r="B638" s="14">
        <v>45763</v>
      </c>
      <c r="C638" s="2" t="s">
        <v>853</v>
      </c>
      <c r="D638" s="2" t="s">
        <v>1672</v>
      </c>
      <c r="E638" s="2" t="s">
        <v>1791</v>
      </c>
      <c r="F638" s="11">
        <v>4</v>
      </c>
      <c r="G638" s="8">
        <v>221.49</v>
      </c>
      <c r="H638" s="8">
        <v>0.26</v>
      </c>
      <c r="I638" s="2" t="s">
        <v>1804</v>
      </c>
      <c r="J638" s="8">
        <v>885.7</v>
      </c>
      <c r="K638" s="8" t="str">
        <f>_xlfn.XLOOKUP(total_table[[#This Row],[Customer_ID]],Customer_table[Customer_ID],Customer_table[Name],FALSE)</f>
        <v>Adam Rowland</v>
      </c>
      <c r="L638" s="11">
        <f>_xlfn.XLOOKUP(total_table[[#This Row],[Customer_ID]],Customer_table[Customer_ID],Customer_table[Age],FALSE)</f>
        <v>48</v>
      </c>
      <c r="M638" s="8" t="str">
        <f>_xlfn.XLOOKUP(total_table[[#This Row],[Customer_ID]],Customer_table[Customer_ID],Customer_table[Gender],FALSE)</f>
        <v>Female</v>
      </c>
      <c r="N638" s="8" t="str">
        <f>_xlfn.XLOOKUP(total_table[[#This Row],[Customer_ID]],Customer_table[Customer_ID],Customer_table[City],FALSE)</f>
        <v>Welchview</v>
      </c>
      <c r="O638" s="8" t="str">
        <f>_xlfn.XLOOKUP(total_table[[#This Row],[Customer_ID]],Customer_table[Customer_ID],Customer_table[State],FALSE)</f>
        <v>California</v>
      </c>
      <c r="P638" s="8" t="str">
        <f>_xlfn.XLOOKUP(total_table[[#This Row],[Customer_ID]],Customer_table[Customer_ID],Customer_table[Country],FALSE)</f>
        <v>USA</v>
      </c>
      <c r="Q638" s="8" t="str">
        <f>_xlfn.XLOOKUP(total_table[[#This Row],[Product_ID]],Product_table[Product_ID],Product_table[Product_Name],FALSE)</f>
        <v>Shin Guards – Adult</v>
      </c>
      <c r="R638" s="8" t="str">
        <f>_xlfn.XLOOKUP(total_table[[#This Row],[Product_ID]],Product_table[Product_ID],Product_table[Category],FALSE)</f>
        <v>Sports</v>
      </c>
      <c r="S638" s="8" t="str">
        <f>_xlfn.XLOOKUP(total_table[[#This Row],[Product_ID]],Product_table[Product_ID],Product_table[Sub_Category],FALSE)</f>
        <v>Team Sports</v>
      </c>
      <c r="T638" s="8" t="str">
        <f>_xlfn.XLOOKUP(total_table[[#This Row],[Product_ID]],Product_table[Product_ID],Product_table[Brand],FALSE)</f>
        <v>French Ltd</v>
      </c>
      <c r="U638" s="8">
        <f>_xlfn.XLOOKUP(total_table[[#This Row],[Product_ID]],Product_table[Product_ID],Product_table[Cost],FALSE)</f>
        <v>107.06</v>
      </c>
      <c r="V638" s="11">
        <f>_xlfn.XLOOKUP(total_table[[#This Row],[Product_ID]],Product_table[Product_ID],Product_table[Stock],FALSE)</f>
        <v>359</v>
      </c>
      <c r="W638" s="8" t="str">
        <f>_xlfn.XLOOKUP(total_table[[#This Row],[Store_ID]],Store_table[Store_ID],Store_table[Store_Name],FALSE)</f>
        <v>Mann-Austin</v>
      </c>
      <c r="X638" s="8" t="str">
        <f>_xlfn.XLOOKUP(total_table[[#This Row],[Store_ID]],Store_table[Store_ID],Store_table[Region],FALSE)</f>
        <v>East</v>
      </c>
      <c r="Y638" s="8" t="str">
        <f>_xlfn.XLOOKUP(total_table[[#This Row],[Store_ID]],Store_table[Store_ID],Store_table[City],FALSE)</f>
        <v>Vasquezborough</v>
      </c>
      <c r="Z638" s="8" t="str">
        <f>_xlfn.XLOOKUP(total_table[[#This Row],[Store_ID]],Store_table[Store_ID],Store_table[Store_Type],FALSE)</f>
        <v>Online</v>
      </c>
    </row>
    <row r="639" spans="1:26" x14ac:dyDescent="0.35">
      <c r="A639" s="2" t="s">
        <v>2441</v>
      </c>
      <c r="B639" s="14">
        <v>45572</v>
      </c>
      <c r="C639" s="2" t="s">
        <v>555</v>
      </c>
      <c r="D639" s="2" t="s">
        <v>1572</v>
      </c>
      <c r="E639" s="2" t="s">
        <v>1779</v>
      </c>
      <c r="F639" s="11">
        <v>1</v>
      </c>
      <c r="G639" s="8">
        <v>563.32000000000005</v>
      </c>
      <c r="H639" s="8">
        <v>0.01</v>
      </c>
      <c r="I639" s="2" t="s">
        <v>1804</v>
      </c>
      <c r="J639" s="8">
        <v>563.31000000000006</v>
      </c>
      <c r="K639" s="8" t="str">
        <f>_xlfn.XLOOKUP(total_table[[#This Row],[Customer_ID]],Customer_table[Customer_ID],Customer_table[Name],FALSE)</f>
        <v>Christopher Garcia Dds</v>
      </c>
      <c r="L639" s="11">
        <f>_xlfn.XLOOKUP(total_table[[#This Row],[Customer_ID]],Customer_table[Customer_ID],Customer_table[Age],FALSE)</f>
        <v>18</v>
      </c>
      <c r="M639" s="8" t="str">
        <f>_xlfn.XLOOKUP(total_table[[#This Row],[Customer_ID]],Customer_table[Customer_ID],Customer_table[Gender],FALSE)</f>
        <v>Male</v>
      </c>
      <c r="N639" s="8" t="str">
        <f>_xlfn.XLOOKUP(total_table[[#This Row],[Customer_ID]],Customer_table[Customer_ID],Customer_table[City],FALSE)</f>
        <v>New Joseph</v>
      </c>
      <c r="O639" s="8" t="str">
        <f>_xlfn.XLOOKUP(total_table[[#This Row],[Customer_ID]],Customer_table[Customer_ID],Customer_table[State],FALSE)</f>
        <v>Missouri</v>
      </c>
      <c r="P639" s="8" t="str">
        <f>_xlfn.XLOOKUP(total_table[[#This Row],[Customer_ID]],Customer_table[Customer_ID],Customer_table[Country],FALSE)</f>
        <v>USA</v>
      </c>
      <c r="Q639" s="8" t="str">
        <f>_xlfn.XLOOKUP(total_table[[#This Row],[Product_ID]],Product_table[Product_ID],Product_table[Product_Name],FALSE)</f>
        <v>Men's Formal Shirt</v>
      </c>
      <c r="R639" s="8" t="str">
        <f>_xlfn.XLOOKUP(total_table[[#This Row],[Product_ID]],Product_table[Product_ID],Product_table[Category],FALSE)</f>
        <v>Clothing</v>
      </c>
      <c r="S639" s="8" t="str">
        <f>_xlfn.XLOOKUP(total_table[[#This Row],[Product_ID]],Product_table[Product_ID],Product_table[Sub_Category],FALSE)</f>
        <v>Tops</v>
      </c>
      <c r="T639" s="8" t="str">
        <f>_xlfn.XLOOKUP(total_table[[#This Row],[Product_ID]],Product_table[Product_ID],Product_table[Brand],FALSE)</f>
        <v>Moon, Mora and Santos</v>
      </c>
      <c r="U639" s="8">
        <f>_xlfn.XLOOKUP(total_table[[#This Row],[Product_ID]],Product_table[Product_ID],Product_table[Cost],FALSE)</f>
        <v>254.04361702127662</v>
      </c>
      <c r="V639" s="11">
        <f>_xlfn.XLOOKUP(total_table[[#This Row],[Product_ID]],Product_table[Product_ID],Product_table[Stock],FALSE)</f>
        <v>360</v>
      </c>
      <c r="W639" s="8" t="str">
        <f>_xlfn.XLOOKUP(total_table[[#This Row],[Store_ID]],Store_table[Store_ID],Store_table[Store_Name],FALSE)</f>
        <v>Shelton PLC</v>
      </c>
      <c r="X639" s="8" t="str">
        <f>_xlfn.XLOOKUP(total_table[[#This Row],[Store_ID]],Store_table[Store_ID],Store_table[Region],FALSE)</f>
        <v>North</v>
      </c>
      <c r="Y639" s="8" t="str">
        <f>_xlfn.XLOOKUP(total_table[[#This Row],[Store_ID]],Store_table[Store_ID],Store_table[City],FALSE)</f>
        <v>East Jenniferstad</v>
      </c>
      <c r="Z639" s="8" t="str">
        <f>_xlfn.XLOOKUP(total_table[[#This Row],[Store_ID]],Store_table[Store_ID],Store_table[Store_Type],FALSE)</f>
        <v>Flagship</v>
      </c>
    </row>
    <row r="640" spans="1:26" x14ac:dyDescent="0.35">
      <c r="A640" s="2" t="s">
        <v>2442</v>
      </c>
      <c r="B640" s="14">
        <v>45338</v>
      </c>
      <c r="C640" s="2" t="s">
        <v>1199</v>
      </c>
      <c r="D640" s="2" t="s">
        <v>1548</v>
      </c>
      <c r="E640" s="2" t="s">
        <v>1730</v>
      </c>
      <c r="F640" s="11">
        <v>1</v>
      </c>
      <c r="G640" s="8">
        <v>362.93</v>
      </c>
      <c r="H640" s="8">
        <v>0.27</v>
      </c>
      <c r="I640" s="2" t="s">
        <v>1802</v>
      </c>
      <c r="J640" s="8">
        <v>362.66</v>
      </c>
      <c r="K640" s="8" t="str">
        <f>_xlfn.XLOOKUP(total_table[[#This Row],[Customer_ID]],Customer_table[Customer_ID],Customer_table[Name],FALSE)</f>
        <v>Daniel Bell</v>
      </c>
      <c r="L640" s="11">
        <f>_xlfn.XLOOKUP(total_table[[#This Row],[Customer_ID]],Customer_table[Customer_ID],Customer_table[Age],FALSE)</f>
        <v>56</v>
      </c>
      <c r="M640" s="8" t="str">
        <f>_xlfn.XLOOKUP(total_table[[#This Row],[Customer_ID]],Customer_table[Customer_ID],Customer_table[Gender],FALSE)</f>
        <v>Male</v>
      </c>
      <c r="N640" s="8" t="str">
        <f>_xlfn.XLOOKUP(total_table[[#This Row],[Customer_ID]],Customer_table[Customer_ID],Customer_table[City],FALSE)</f>
        <v>Deniseberg</v>
      </c>
      <c r="O640" s="8" t="str">
        <f>_xlfn.XLOOKUP(total_table[[#This Row],[Customer_ID]],Customer_table[Customer_ID],Customer_table[State],FALSE)</f>
        <v>Arkansas</v>
      </c>
      <c r="P640" s="8" t="str">
        <f>_xlfn.XLOOKUP(total_table[[#This Row],[Customer_ID]],Customer_table[Customer_ID],Customer_table[Country],FALSE)</f>
        <v>USA</v>
      </c>
      <c r="Q640" s="8" t="str">
        <f>_xlfn.XLOOKUP(total_table[[#This Row],[Product_ID]],Product_table[Product_ID],Product_table[Product_Name],FALSE)</f>
        <v>HD Smart TV Stick</v>
      </c>
      <c r="R640" s="8" t="str">
        <f>_xlfn.XLOOKUP(total_table[[#This Row],[Product_ID]],Product_table[Product_ID],Product_table[Category],FALSE)</f>
        <v>Electronics</v>
      </c>
      <c r="S640" s="8" t="str">
        <f>_xlfn.XLOOKUP(total_table[[#This Row],[Product_ID]],Product_table[Product_ID],Product_table[Sub_Category],FALSE)</f>
        <v>Accessories</v>
      </c>
      <c r="T640" s="8" t="str">
        <f>_xlfn.XLOOKUP(total_table[[#This Row],[Product_ID]],Product_table[Product_ID],Product_table[Brand],FALSE)</f>
        <v>Gibson, Hobbs and Weaver</v>
      </c>
      <c r="U640" s="8">
        <f>_xlfn.XLOOKUP(total_table[[#This Row],[Product_ID]],Product_table[Product_ID],Product_table[Cost],FALSE)</f>
        <v>449.4</v>
      </c>
      <c r="V640" s="11">
        <f>_xlfn.XLOOKUP(total_table[[#This Row],[Product_ID]],Product_table[Product_ID],Product_table[Stock],FALSE)</f>
        <v>273.49484536082474</v>
      </c>
      <c r="W640" s="8" t="str">
        <f>_xlfn.XLOOKUP(total_table[[#This Row],[Store_ID]],Store_table[Store_ID],Store_table[Store_Name],FALSE)</f>
        <v>Rivera-Warner</v>
      </c>
      <c r="X640" s="8" t="str">
        <f>_xlfn.XLOOKUP(total_table[[#This Row],[Store_ID]],Store_table[Store_ID],Store_table[Region],FALSE)</f>
        <v>East</v>
      </c>
      <c r="Y640" s="8" t="str">
        <f>_xlfn.XLOOKUP(total_table[[#This Row],[Store_ID]],Store_table[Store_ID],Store_table[City],FALSE)</f>
        <v>Washingtonfurt</v>
      </c>
      <c r="Z640" s="8" t="str">
        <f>_xlfn.XLOOKUP(total_table[[#This Row],[Store_ID]],Store_table[Store_ID],Store_table[Store_Type],FALSE)</f>
        <v>Flagship</v>
      </c>
    </row>
    <row r="641" spans="1:26" x14ac:dyDescent="0.35">
      <c r="A641" s="2" t="s">
        <v>2443</v>
      </c>
      <c r="B641" s="14">
        <v>45373</v>
      </c>
      <c r="C641" s="2" t="s">
        <v>1040</v>
      </c>
      <c r="D641" s="2" t="s">
        <v>1548</v>
      </c>
      <c r="E641" s="2" t="s">
        <v>1779</v>
      </c>
      <c r="F641" s="11">
        <v>4</v>
      </c>
      <c r="G641" s="8">
        <v>369.22</v>
      </c>
      <c r="H641" s="8">
        <v>0.18</v>
      </c>
      <c r="I641" s="2" t="s">
        <v>1807</v>
      </c>
      <c r="J641" s="8">
        <v>1476.7</v>
      </c>
      <c r="K641" s="8" t="str">
        <f>_xlfn.XLOOKUP(total_table[[#This Row],[Customer_ID]],Customer_table[Customer_ID],Customer_table[Name],FALSE)</f>
        <v>John Jones</v>
      </c>
      <c r="L641" s="11">
        <f>_xlfn.XLOOKUP(total_table[[#This Row],[Customer_ID]],Customer_table[Customer_ID],Customer_table[Age],FALSE)</f>
        <v>58</v>
      </c>
      <c r="M641" s="8" t="str">
        <f>_xlfn.XLOOKUP(total_table[[#This Row],[Customer_ID]],Customer_table[Customer_ID],Customer_table[Gender],FALSE)</f>
        <v>Female</v>
      </c>
      <c r="N641" s="8" t="str">
        <f>_xlfn.XLOOKUP(total_table[[#This Row],[Customer_ID]],Customer_table[Customer_ID],Customer_table[City],FALSE)</f>
        <v>North Michaelborough</v>
      </c>
      <c r="O641" s="8" t="str">
        <f>_xlfn.XLOOKUP(total_table[[#This Row],[Customer_ID]],Customer_table[Customer_ID],Customer_table[State],FALSE)</f>
        <v>Oregon</v>
      </c>
      <c r="P641" s="8" t="str">
        <f>_xlfn.XLOOKUP(total_table[[#This Row],[Customer_ID]],Customer_table[Customer_ID],Customer_table[Country],FALSE)</f>
        <v>USA</v>
      </c>
      <c r="Q641" s="8" t="str">
        <f>_xlfn.XLOOKUP(total_table[[#This Row],[Product_ID]],Product_table[Product_ID],Product_table[Product_Name],FALSE)</f>
        <v>HD Smart TV Stick</v>
      </c>
      <c r="R641" s="8" t="str">
        <f>_xlfn.XLOOKUP(total_table[[#This Row],[Product_ID]],Product_table[Product_ID],Product_table[Category],FALSE)</f>
        <v>Electronics</v>
      </c>
      <c r="S641" s="8" t="str">
        <f>_xlfn.XLOOKUP(total_table[[#This Row],[Product_ID]],Product_table[Product_ID],Product_table[Sub_Category],FALSE)</f>
        <v>Accessories</v>
      </c>
      <c r="T641" s="8" t="str">
        <f>_xlfn.XLOOKUP(total_table[[#This Row],[Product_ID]],Product_table[Product_ID],Product_table[Brand],FALSE)</f>
        <v>Gibson, Hobbs and Weaver</v>
      </c>
      <c r="U641" s="8">
        <f>_xlfn.XLOOKUP(total_table[[#This Row],[Product_ID]],Product_table[Product_ID],Product_table[Cost],FALSE)</f>
        <v>449.4</v>
      </c>
      <c r="V641" s="11">
        <f>_xlfn.XLOOKUP(total_table[[#This Row],[Product_ID]],Product_table[Product_ID],Product_table[Stock],FALSE)</f>
        <v>273.49484536082474</v>
      </c>
      <c r="W641" s="8" t="str">
        <f>_xlfn.XLOOKUP(total_table[[#This Row],[Store_ID]],Store_table[Store_ID],Store_table[Store_Name],FALSE)</f>
        <v>Shelton PLC</v>
      </c>
      <c r="X641" s="8" t="str">
        <f>_xlfn.XLOOKUP(total_table[[#This Row],[Store_ID]],Store_table[Store_ID],Store_table[Region],FALSE)</f>
        <v>North</v>
      </c>
      <c r="Y641" s="8" t="str">
        <f>_xlfn.XLOOKUP(total_table[[#This Row],[Store_ID]],Store_table[Store_ID],Store_table[City],FALSE)</f>
        <v>East Jenniferstad</v>
      </c>
      <c r="Z641" s="8" t="str">
        <f>_xlfn.XLOOKUP(total_table[[#This Row],[Store_ID]],Store_table[Store_ID],Store_table[Store_Type],FALSE)</f>
        <v>Flagship</v>
      </c>
    </row>
    <row r="642" spans="1:26" x14ac:dyDescent="0.35">
      <c r="A642" s="2" t="s">
        <v>2444</v>
      </c>
      <c r="B642" s="14">
        <v>45590</v>
      </c>
      <c r="C642" s="2" t="s">
        <v>1256</v>
      </c>
      <c r="D642" s="2" t="s">
        <v>1718</v>
      </c>
      <c r="E642" s="2" t="s">
        <v>1777</v>
      </c>
      <c r="F642" s="11">
        <v>3</v>
      </c>
      <c r="G642" s="8">
        <v>950.83</v>
      </c>
      <c r="H642" s="8">
        <v>0.06</v>
      </c>
      <c r="I642" s="2" t="s">
        <v>1804</v>
      </c>
      <c r="J642" s="8">
        <v>2852.4300000000003</v>
      </c>
      <c r="K642" s="8" t="str">
        <f>_xlfn.XLOOKUP(total_table[[#This Row],[Customer_ID]],Customer_table[Customer_ID],Customer_table[Name],FALSE)</f>
        <v>Jackie Thompson</v>
      </c>
      <c r="L642" s="11">
        <f>_xlfn.XLOOKUP(total_table[[#This Row],[Customer_ID]],Customer_table[Customer_ID],Customer_table[Age],FALSE)</f>
        <v>48</v>
      </c>
      <c r="M642" s="8" t="str">
        <f>_xlfn.XLOOKUP(total_table[[#This Row],[Customer_ID]],Customer_table[Customer_ID],Customer_table[Gender],FALSE)</f>
        <v>Female</v>
      </c>
      <c r="N642" s="8" t="str">
        <f>_xlfn.XLOOKUP(total_table[[#This Row],[Customer_ID]],Customer_table[Customer_ID],Customer_table[City],FALSE)</f>
        <v>South Edwin</v>
      </c>
      <c r="O642" s="8" t="str">
        <f>_xlfn.XLOOKUP(total_table[[#This Row],[Customer_ID]],Customer_table[Customer_ID],Customer_table[State],FALSE)</f>
        <v>New Jersey</v>
      </c>
      <c r="P642" s="8" t="str">
        <f>_xlfn.XLOOKUP(total_table[[#This Row],[Customer_ID]],Customer_table[Customer_ID],Customer_table[Country],FALSE)</f>
        <v>USA</v>
      </c>
      <c r="Q642" s="8" t="str">
        <f>_xlfn.XLOOKUP(total_table[[#This Row],[Product_ID]],Product_table[Product_ID],Product_table[Product_Name],FALSE)</f>
        <v>Women's Formal Blazer</v>
      </c>
      <c r="R642" s="8" t="str">
        <f>_xlfn.XLOOKUP(total_table[[#This Row],[Product_ID]],Product_table[Product_ID],Product_table[Category],FALSE)</f>
        <v>Clothing</v>
      </c>
      <c r="S642" s="8" t="str">
        <f>_xlfn.XLOOKUP(total_table[[#This Row],[Product_ID]],Product_table[Product_ID],Product_table[Sub_Category],FALSE)</f>
        <v>Outerwear</v>
      </c>
      <c r="T642" s="8" t="str">
        <f>_xlfn.XLOOKUP(total_table[[#This Row],[Product_ID]],Product_table[Product_ID],Product_table[Brand],FALSE)</f>
        <v>Phillips and Sons</v>
      </c>
      <c r="U642" s="8">
        <f>_xlfn.XLOOKUP(total_table[[#This Row],[Product_ID]],Product_table[Product_ID],Product_table[Cost],FALSE)</f>
        <v>358.47</v>
      </c>
      <c r="V642" s="11">
        <f>_xlfn.XLOOKUP(total_table[[#This Row],[Product_ID]],Product_table[Product_ID],Product_table[Stock],FALSE)</f>
        <v>143</v>
      </c>
      <c r="W642" s="8" t="str">
        <f>_xlfn.XLOOKUP(total_table[[#This Row],[Store_ID]],Store_table[Store_ID],Store_table[Store_Name],FALSE)</f>
        <v>Mcdonald Inc</v>
      </c>
      <c r="X642" s="8" t="str">
        <f>_xlfn.XLOOKUP(total_table[[#This Row],[Store_ID]],Store_table[Store_ID],Store_table[Region],FALSE)</f>
        <v>South</v>
      </c>
      <c r="Y642" s="8" t="str">
        <f>_xlfn.XLOOKUP(total_table[[#This Row],[Store_ID]],Store_table[Store_ID],Store_table[City],FALSE)</f>
        <v>Christopherland</v>
      </c>
      <c r="Z642" s="8" t="str">
        <f>_xlfn.XLOOKUP(total_table[[#This Row],[Store_ID]],Store_table[Store_ID],Store_table[Store_Type],FALSE)</f>
        <v>Outlet</v>
      </c>
    </row>
    <row r="643" spans="1:26" x14ac:dyDescent="0.35">
      <c r="A643" s="2" t="s">
        <v>2445</v>
      </c>
      <c r="B643" s="14">
        <v>45365</v>
      </c>
      <c r="C643" s="2" t="s">
        <v>474</v>
      </c>
      <c r="D643" s="2" t="s">
        <v>1600</v>
      </c>
      <c r="E643" s="2" t="s">
        <v>1775</v>
      </c>
      <c r="F643" s="11">
        <v>3</v>
      </c>
      <c r="G643" s="8">
        <v>338.79</v>
      </c>
      <c r="H643" s="8">
        <v>0.01</v>
      </c>
      <c r="I643" s="2" t="s">
        <v>1802</v>
      </c>
      <c r="J643" s="8">
        <v>1016.3600000000001</v>
      </c>
      <c r="K643" s="8" t="str">
        <f>_xlfn.XLOOKUP(total_table[[#This Row],[Customer_ID]],Customer_table[Customer_ID],Customer_table[Name],FALSE)</f>
        <v>Carlos Skinner</v>
      </c>
      <c r="L643" s="11">
        <f>_xlfn.XLOOKUP(total_table[[#This Row],[Customer_ID]],Customer_table[Customer_ID],Customer_table[Age],FALSE)</f>
        <v>46</v>
      </c>
      <c r="M643" s="8" t="str">
        <f>_xlfn.XLOOKUP(total_table[[#This Row],[Customer_ID]],Customer_table[Customer_ID],Customer_table[Gender],FALSE)</f>
        <v>Male</v>
      </c>
      <c r="N643" s="8" t="str">
        <f>_xlfn.XLOOKUP(total_table[[#This Row],[Customer_ID]],Customer_table[Customer_ID],Customer_table[City],FALSE)</f>
        <v>Dwaynemouth</v>
      </c>
      <c r="O643" s="8" t="str">
        <f>_xlfn.XLOOKUP(total_table[[#This Row],[Customer_ID]],Customer_table[Customer_ID],Customer_table[State],FALSE)</f>
        <v>Alabama</v>
      </c>
      <c r="P643" s="8" t="str">
        <f>_xlfn.XLOOKUP(total_table[[#This Row],[Customer_ID]],Customer_table[Customer_ID],Customer_table[Country],FALSE)</f>
        <v>USA</v>
      </c>
      <c r="Q643" s="8" t="str">
        <f>_xlfn.XLOOKUP(total_table[[#This Row],[Product_ID]],Product_table[Product_ID],Product_table[Product_Name],FALSE)</f>
        <v>Men's Casual Sneakers</v>
      </c>
      <c r="R643" s="8" t="str">
        <f>_xlfn.XLOOKUP(total_table[[#This Row],[Product_ID]],Product_table[Product_ID],Product_table[Category],FALSE)</f>
        <v>Clothing</v>
      </c>
      <c r="S643" s="8" t="str">
        <f>_xlfn.XLOOKUP(total_table[[#This Row],[Product_ID]],Product_table[Product_ID],Product_table[Sub_Category],FALSE)</f>
        <v>Footwear</v>
      </c>
      <c r="T643" s="8" t="str">
        <f>_xlfn.XLOOKUP(total_table[[#This Row],[Product_ID]],Product_table[Product_ID],Product_table[Brand],FALSE)</f>
        <v>Hogan-Lee</v>
      </c>
      <c r="U643" s="8">
        <f>_xlfn.XLOOKUP(total_table[[#This Row],[Product_ID]],Product_table[Product_ID],Product_table[Cost],FALSE)</f>
        <v>353.47</v>
      </c>
      <c r="V643" s="11">
        <f>_xlfn.XLOOKUP(total_table[[#This Row],[Product_ID]],Product_table[Product_ID],Product_table[Stock],FALSE)</f>
        <v>214</v>
      </c>
      <c r="W643" s="8" t="str">
        <f>_xlfn.XLOOKUP(total_table[[#This Row],[Store_ID]],Store_table[Store_ID],Store_table[Store_Name],FALSE)</f>
        <v>Gardner, Humphrey and Contreras</v>
      </c>
      <c r="X643" s="8" t="str">
        <f>_xlfn.XLOOKUP(total_table[[#This Row],[Store_ID]],Store_table[Store_ID],Store_table[Region],FALSE)</f>
        <v>East</v>
      </c>
      <c r="Y643" s="8" t="str">
        <f>_xlfn.XLOOKUP(total_table[[#This Row],[Store_ID]],Store_table[Store_ID],Store_table[City],FALSE)</f>
        <v>Johnsonville</v>
      </c>
      <c r="Z643" s="8" t="str">
        <f>_xlfn.XLOOKUP(total_table[[#This Row],[Store_ID]],Store_table[Store_ID],Store_table[Store_Type],FALSE)</f>
        <v>Flagship</v>
      </c>
    </row>
    <row r="644" spans="1:26" x14ac:dyDescent="0.35">
      <c r="A644" s="2" t="s">
        <v>2446</v>
      </c>
      <c r="B644" s="14">
        <v>45711</v>
      </c>
      <c r="C644" s="2" t="s">
        <v>483</v>
      </c>
      <c r="D644" s="2" t="s">
        <v>1706</v>
      </c>
      <c r="E644" s="2" t="s">
        <v>1735</v>
      </c>
      <c r="F644" s="11">
        <v>3</v>
      </c>
      <c r="G644" s="8">
        <v>853.32</v>
      </c>
      <c r="H644" s="8">
        <v>7.0000000000000007E-2</v>
      </c>
      <c r="I644" s="2" t="s">
        <v>1807</v>
      </c>
      <c r="J644" s="8">
        <v>2559.89</v>
      </c>
      <c r="K644" s="8" t="str">
        <f>_xlfn.XLOOKUP(total_table[[#This Row],[Customer_ID]],Customer_table[Customer_ID],Customer_table[Name],FALSE)</f>
        <v>Edward Rivera</v>
      </c>
      <c r="L644" s="11">
        <f>_xlfn.XLOOKUP(total_table[[#This Row],[Customer_ID]],Customer_table[Customer_ID],Customer_table[Age],FALSE)</f>
        <v>32</v>
      </c>
      <c r="M644" s="8" t="str">
        <f>_xlfn.XLOOKUP(total_table[[#This Row],[Customer_ID]],Customer_table[Customer_ID],Customer_table[Gender],FALSE)</f>
        <v>Female</v>
      </c>
      <c r="N644" s="8" t="str">
        <f>_xlfn.XLOOKUP(total_table[[#This Row],[Customer_ID]],Customer_table[Customer_ID],Customer_table[City],FALSE)</f>
        <v>Chungmouth</v>
      </c>
      <c r="O644" s="8" t="str">
        <f>_xlfn.XLOOKUP(total_table[[#This Row],[Customer_ID]],Customer_table[Customer_ID],Customer_table[State],FALSE)</f>
        <v>South Carolina</v>
      </c>
      <c r="P644" s="8" t="str">
        <f>_xlfn.XLOOKUP(total_table[[#This Row],[Customer_ID]],Customer_table[Customer_ID],Customer_table[Country],FALSE)</f>
        <v>USA</v>
      </c>
      <c r="Q644" s="8" t="str">
        <f>_xlfn.XLOOKUP(total_table[[#This Row],[Product_ID]],Product_table[Product_ID],Product_table[Product_Name],FALSE)</f>
        <v>Gaming Mouse Pad XL</v>
      </c>
      <c r="R644" s="8" t="str">
        <f>_xlfn.XLOOKUP(total_table[[#This Row],[Product_ID]],Product_table[Product_ID],Product_table[Category],FALSE)</f>
        <v>Electronics</v>
      </c>
      <c r="S644" s="8" t="str">
        <f>_xlfn.XLOOKUP(total_table[[#This Row],[Product_ID]],Product_table[Product_ID],Product_table[Sub_Category],FALSE)</f>
        <v>Accessories</v>
      </c>
      <c r="T644" s="8" t="str">
        <f>_xlfn.XLOOKUP(total_table[[#This Row],[Product_ID]],Product_table[Product_ID],Product_table[Brand],FALSE)</f>
        <v>Sharp, Taylor and Rodriguez</v>
      </c>
      <c r="U644" s="8">
        <f>_xlfn.XLOOKUP(total_table[[#This Row],[Product_ID]],Product_table[Product_ID],Product_table[Cost],FALSE)</f>
        <v>340.14</v>
      </c>
      <c r="V644" s="11">
        <f>_xlfn.XLOOKUP(total_table[[#This Row],[Product_ID]],Product_table[Product_ID],Product_table[Stock],FALSE)</f>
        <v>361</v>
      </c>
      <c r="W644" s="8" t="str">
        <f>_xlfn.XLOOKUP(total_table[[#This Row],[Store_ID]],Store_table[Store_ID],Store_table[Store_Name],FALSE)</f>
        <v>Martinez, Adkins and Johnson</v>
      </c>
      <c r="X644" s="8" t="str">
        <f>_xlfn.XLOOKUP(total_table[[#This Row],[Store_ID]],Store_table[Store_ID],Store_table[Region],FALSE)</f>
        <v>North</v>
      </c>
      <c r="Y644" s="8" t="str">
        <f>_xlfn.XLOOKUP(total_table[[#This Row],[Store_ID]],Store_table[Store_ID],Store_table[City],FALSE)</f>
        <v>Danielmouth</v>
      </c>
      <c r="Z644" s="8" t="str">
        <f>_xlfn.XLOOKUP(total_table[[#This Row],[Store_ID]],Store_table[Store_ID],Store_table[Store_Type],FALSE)</f>
        <v>Flagship</v>
      </c>
    </row>
    <row r="645" spans="1:26" x14ac:dyDescent="0.35">
      <c r="A645" s="2" t="s">
        <v>2447</v>
      </c>
      <c r="B645" s="14">
        <v>45586</v>
      </c>
      <c r="C645" s="2" t="s">
        <v>492</v>
      </c>
      <c r="D645" s="2" t="s">
        <v>1678</v>
      </c>
      <c r="E645" s="2" t="s">
        <v>1754</v>
      </c>
      <c r="F645" s="11">
        <v>3</v>
      </c>
      <c r="G645" s="8">
        <v>89.78</v>
      </c>
      <c r="H645" s="8">
        <v>0.2</v>
      </c>
      <c r="I645" s="2" t="s">
        <v>1807</v>
      </c>
      <c r="J645" s="8">
        <v>269.14000000000004</v>
      </c>
      <c r="K645" s="8" t="str">
        <f>_xlfn.XLOOKUP(total_table[[#This Row],[Customer_ID]],Customer_table[Customer_ID],Customer_table[Name],FALSE)</f>
        <v>Denise Griffin</v>
      </c>
      <c r="L645" s="11">
        <f>_xlfn.XLOOKUP(total_table[[#This Row],[Customer_ID]],Customer_table[Customer_ID],Customer_table[Age],FALSE)</f>
        <v>33</v>
      </c>
      <c r="M645" s="8" t="str">
        <f>_xlfn.XLOOKUP(total_table[[#This Row],[Customer_ID]],Customer_table[Customer_ID],Customer_table[Gender],FALSE)</f>
        <v>Male</v>
      </c>
      <c r="N645" s="8" t="str">
        <f>_xlfn.XLOOKUP(total_table[[#This Row],[Customer_ID]],Customer_table[Customer_ID],Customer_table[City],FALSE)</f>
        <v>West Markhaven</v>
      </c>
      <c r="O645" s="8" t="str">
        <f>_xlfn.XLOOKUP(total_table[[#This Row],[Customer_ID]],Customer_table[Customer_ID],Customer_table[State],FALSE)</f>
        <v>Florida</v>
      </c>
      <c r="P645" s="8" t="str">
        <f>_xlfn.XLOOKUP(total_table[[#This Row],[Customer_ID]],Customer_table[Customer_ID],Customer_table[Country],FALSE)</f>
        <v>USA</v>
      </c>
      <c r="Q645" s="8" t="str">
        <f>_xlfn.XLOOKUP(total_table[[#This Row],[Product_ID]],Product_table[Product_ID],Product_table[Product_Name],FALSE)</f>
        <v>Wireless Mouse</v>
      </c>
      <c r="R645" s="8" t="str">
        <f>_xlfn.XLOOKUP(total_table[[#This Row],[Product_ID]],Product_table[Product_ID],Product_table[Category],FALSE)</f>
        <v>Electronics</v>
      </c>
      <c r="S645" s="8" t="str">
        <f>_xlfn.XLOOKUP(total_table[[#This Row],[Product_ID]],Product_table[Product_ID],Product_table[Sub_Category],FALSE)</f>
        <v>Computer</v>
      </c>
      <c r="T645" s="8" t="str">
        <f>_xlfn.XLOOKUP(total_table[[#This Row],[Product_ID]],Product_table[Product_ID],Product_table[Brand],FALSE)</f>
        <v>Larson Ltd</v>
      </c>
      <c r="U645" s="8">
        <f>_xlfn.XLOOKUP(total_table[[#This Row],[Product_ID]],Product_table[Product_ID],Product_table[Cost],FALSE)</f>
        <v>392.89</v>
      </c>
      <c r="V645" s="11">
        <f>_xlfn.XLOOKUP(total_table[[#This Row],[Product_ID]],Product_table[Product_ID],Product_table[Stock],FALSE)</f>
        <v>320</v>
      </c>
      <c r="W645" s="8" t="str">
        <f>_xlfn.XLOOKUP(total_table[[#This Row],[Store_ID]],Store_table[Store_ID],Store_table[Store_Name],FALSE)</f>
        <v>Benson-Elliott</v>
      </c>
      <c r="X645" s="8" t="str">
        <f>_xlfn.XLOOKUP(total_table[[#This Row],[Store_ID]],Store_table[Store_ID],Store_table[Region],FALSE)</f>
        <v>East</v>
      </c>
      <c r="Y645" s="8" t="str">
        <f>_xlfn.XLOOKUP(total_table[[#This Row],[Store_ID]],Store_table[Store_ID],Store_table[City],FALSE)</f>
        <v>Port Josephberg</v>
      </c>
      <c r="Z645" s="8" t="str">
        <f>_xlfn.XLOOKUP(total_table[[#This Row],[Store_ID]],Store_table[Store_ID],Store_table[Store_Type],FALSE)</f>
        <v>Online</v>
      </c>
    </row>
    <row r="646" spans="1:26" x14ac:dyDescent="0.35">
      <c r="A646" s="2" t="s">
        <v>2448</v>
      </c>
      <c r="B646" s="14">
        <v>45334</v>
      </c>
      <c r="C646" s="2" t="s">
        <v>617</v>
      </c>
      <c r="D646" s="2" t="s">
        <v>1636</v>
      </c>
      <c r="E646" s="2" t="s">
        <v>1735</v>
      </c>
      <c r="F646" s="11">
        <v>1</v>
      </c>
      <c r="G646" s="8">
        <v>172.04</v>
      </c>
      <c r="H646" s="8">
        <v>0.04</v>
      </c>
      <c r="I646" s="2" t="s">
        <v>1804</v>
      </c>
      <c r="J646" s="8">
        <v>172</v>
      </c>
      <c r="K646" s="8" t="str">
        <f>_xlfn.XLOOKUP(total_table[[#This Row],[Customer_ID]],Customer_table[Customer_ID],Customer_table[Name],FALSE)</f>
        <v>Todd Poole</v>
      </c>
      <c r="L646" s="11">
        <f>_xlfn.XLOOKUP(total_table[[#This Row],[Customer_ID]],Customer_table[Customer_ID],Customer_table[Age],FALSE)</f>
        <v>29</v>
      </c>
      <c r="M646" s="8" t="str">
        <f>_xlfn.XLOOKUP(total_table[[#This Row],[Customer_ID]],Customer_table[Customer_ID],Customer_table[Gender],FALSE)</f>
        <v>Female</v>
      </c>
      <c r="N646" s="8" t="str">
        <f>_xlfn.XLOOKUP(total_table[[#This Row],[Customer_ID]],Customer_table[Customer_ID],Customer_table[City],FALSE)</f>
        <v>Johnsonshire</v>
      </c>
      <c r="O646" s="8" t="str">
        <f>_xlfn.XLOOKUP(total_table[[#This Row],[Customer_ID]],Customer_table[Customer_ID],Customer_table[State],FALSE)</f>
        <v>Ohio</v>
      </c>
      <c r="P646" s="8" t="str">
        <f>_xlfn.XLOOKUP(total_table[[#This Row],[Customer_ID]],Customer_table[Customer_ID],Customer_table[Country],FALSE)</f>
        <v>USA</v>
      </c>
      <c r="Q646" s="8" t="str">
        <f>_xlfn.XLOOKUP(total_table[[#This Row],[Product_ID]],Product_table[Product_ID],Product_table[Product_Name],FALSE)</f>
        <v>Ceramic Plant Pot</v>
      </c>
      <c r="R646" s="8" t="str">
        <f>_xlfn.XLOOKUP(total_table[[#This Row],[Product_ID]],Product_table[Product_ID],Product_table[Category],FALSE)</f>
        <v>Home</v>
      </c>
      <c r="S646" s="8" t="str">
        <f>_xlfn.XLOOKUP(total_table[[#This Row],[Product_ID]],Product_table[Product_ID],Product_table[Sub_Category],FALSE)</f>
        <v>Decor</v>
      </c>
      <c r="T646" s="8" t="str">
        <f>_xlfn.XLOOKUP(total_table[[#This Row],[Product_ID]],Product_table[Product_ID],Product_table[Brand],FALSE)</f>
        <v>Hatfield, Baird and Torres</v>
      </c>
      <c r="U646" s="8">
        <f>_xlfn.XLOOKUP(total_table[[#This Row],[Product_ID]],Product_table[Product_ID],Product_table[Cost],FALSE)</f>
        <v>81.75</v>
      </c>
      <c r="V646" s="11">
        <f>_xlfn.XLOOKUP(total_table[[#This Row],[Product_ID]],Product_table[Product_ID],Product_table[Stock],FALSE)</f>
        <v>273.49484536082474</v>
      </c>
      <c r="W646" s="8" t="str">
        <f>_xlfn.XLOOKUP(total_table[[#This Row],[Store_ID]],Store_table[Store_ID],Store_table[Store_Name],FALSE)</f>
        <v>Martinez, Adkins and Johnson</v>
      </c>
      <c r="X646" s="8" t="str">
        <f>_xlfn.XLOOKUP(total_table[[#This Row],[Store_ID]],Store_table[Store_ID],Store_table[Region],FALSE)</f>
        <v>North</v>
      </c>
      <c r="Y646" s="8" t="str">
        <f>_xlfn.XLOOKUP(total_table[[#This Row],[Store_ID]],Store_table[Store_ID],Store_table[City],FALSE)</f>
        <v>Danielmouth</v>
      </c>
      <c r="Z646" s="8" t="str">
        <f>_xlfn.XLOOKUP(total_table[[#This Row],[Store_ID]],Store_table[Store_ID],Store_table[Store_Type],FALSE)</f>
        <v>Flagship</v>
      </c>
    </row>
    <row r="647" spans="1:26" x14ac:dyDescent="0.35">
      <c r="A647" s="2" t="s">
        <v>2449</v>
      </c>
      <c r="B647" s="14">
        <v>45333</v>
      </c>
      <c r="C647" s="2" t="s">
        <v>1419</v>
      </c>
      <c r="D647" s="2" t="s">
        <v>1634</v>
      </c>
      <c r="E647" s="2" t="s">
        <v>1735</v>
      </c>
      <c r="F647" s="11">
        <v>1</v>
      </c>
      <c r="G647" s="8">
        <v>389.2</v>
      </c>
      <c r="H647" s="8">
        <v>0.05</v>
      </c>
      <c r="I647" s="2" t="s">
        <v>1802</v>
      </c>
      <c r="J647" s="8">
        <v>389.15</v>
      </c>
      <c r="K647" s="8" t="str">
        <f>_xlfn.XLOOKUP(total_table[[#This Row],[Customer_ID]],Customer_table[Customer_ID],Customer_table[Name],FALSE)</f>
        <v>Michael Foley</v>
      </c>
      <c r="L647" s="11">
        <f>_xlfn.XLOOKUP(total_table[[#This Row],[Customer_ID]],Customer_table[Customer_ID],Customer_table[Age],FALSE)</f>
        <v>63</v>
      </c>
      <c r="M647" s="8" t="str">
        <f>_xlfn.XLOOKUP(total_table[[#This Row],[Customer_ID]],Customer_table[Customer_ID],Customer_table[Gender],FALSE)</f>
        <v>Female</v>
      </c>
      <c r="N647" s="8" t="str">
        <f>_xlfn.XLOOKUP(total_table[[#This Row],[Customer_ID]],Customer_table[Customer_ID],Customer_table[City],FALSE)</f>
        <v>Oneillfurt</v>
      </c>
      <c r="O647" s="8" t="str">
        <f>_xlfn.XLOOKUP(total_table[[#This Row],[Customer_ID]],Customer_table[Customer_ID],Customer_table[State],FALSE)</f>
        <v>Vermont</v>
      </c>
      <c r="P647" s="8" t="str">
        <f>_xlfn.XLOOKUP(total_table[[#This Row],[Customer_ID]],Customer_table[Customer_ID],Customer_table[Country],FALSE)</f>
        <v>USA</v>
      </c>
      <c r="Q647" s="8" t="str">
        <f>_xlfn.XLOOKUP(total_table[[#This Row],[Product_ID]],Product_table[Product_ID],Product_table[Product_Name],FALSE)</f>
        <v>Sports Stopwatch Pro</v>
      </c>
      <c r="R647" s="8" t="str">
        <f>_xlfn.XLOOKUP(total_table[[#This Row],[Product_ID]],Product_table[Product_ID],Product_table[Category],FALSE)</f>
        <v>Sports</v>
      </c>
      <c r="S647" s="8" t="str">
        <f>_xlfn.XLOOKUP(total_table[[#This Row],[Product_ID]],Product_table[Product_ID],Product_table[Sub_Category],FALSE)</f>
        <v>Accessories</v>
      </c>
      <c r="T647" s="8" t="str">
        <f>_xlfn.XLOOKUP(total_table[[#This Row],[Product_ID]],Product_table[Product_ID],Product_table[Brand],FALSE)</f>
        <v>Thompson-French</v>
      </c>
      <c r="U647" s="8">
        <f>_xlfn.XLOOKUP(total_table[[#This Row],[Product_ID]],Product_table[Product_ID],Product_table[Cost],FALSE)</f>
        <v>434.84</v>
      </c>
      <c r="V647" s="11">
        <f>_xlfn.XLOOKUP(total_table[[#This Row],[Product_ID]],Product_table[Product_ID],Product_table[Stock],FALSE)</f>
        <v>185</v>
      </c>
      <c r="W647" s="8" t="str">
        <f>_xlfn.XLOOKUP(total_table[[#This Row],[Store_ID]],Store_table[Store_ID],Store_table[Store_Name],FALSE)</f>
        <v>Martinez, Adkins and Johnson</v>
      </c>
      <c r="X647" s="8" t="str">
        <f>_xlfn.XLOOKUP(total_table[[#This Row],[Store_ID]],Store_table[Store_ID],Store_table[Region],FALSE)</f>
        <v>North</v>
      </c>
      <c r="Y647" s="8" t="str">
        <f>_xlfn.XLOOKUP(total_table[[#This Row],[Store_ID]],Store_table[Store_ID],Store_table[City],FALSE)</f>
        <v>Danielmouth</v>
      </c>
      <c r="Z647" s="8" t="str">
        <f>_xlfn.XLOOKUP(total_table[[#This Row],[Store_ID]],Store_table[Store_ID],Store_table[Store_Type],FALSE)</f>
        <v>Flagship</v>
      </c>
    </row>
    <row r="648" spans="1:26" x14ac:dyDescent="0.35">
      <c r="A648" s="2" t="s">
        <v>2450</v>
      </c>
      <c r="B648" s="14">
        <v>45778</v>
      </c>
      <c r="C648" s="2" t="s">
        <v>1401</v>
      </c>
      <c r="D648" s="2" t="s">
        <v>1680</v>
      </c>
      <c r="E648" s="2" t="s">
        <v>1775</v>
      </c>
      <c r="F648" s="11">
        <v>3</v>
      </c>
      <c r="G648" s="8">
        <v>865.96</v>
      </c>
      <c r="H648" s="8">
        <v>0.12</v>
      </c>
      <c r="I648" s="2" t="s">
        <v>1804</v>
      </c>
      <c r="J648" s="8">
        <v>2597.7600000000002</v>
      </c>
      <c r="K648" s="8" t="str">
        <f>_xlfn.XLOOKUP(total_table[[#This Row],[Customer_ID]],Customer_table[Customer_ID],Customer_table[Name],FALSE)</f>
        <v>Paul Cox</v>
      </c>
      <c r="L648" s="11">
        <f>_xlfn.XLOOKUP(total_table[[#This Row],[Customer_ID]],Customer_table[Customer_ID],Customer_table[Age],FALSE)</f>
        <v>60</v>
      </c>
      <c r="M648" s="8" t="str">
        <f>_xlfn.XLOOKUP(total_table[[#This Row],[Customer_ID]],Customer_table[Customer_ID],Customer_table[Gender],FALSE)</f>
        <v>Female</v>
      </c>
      <c r="N648" s="8" t="str">
        <f>_xlfn.XLOOKUP(total_table[[#This Row],[Customer_ID]],Customer_table[Customer_ID],Customer_table[City],FALSE)</f>
        <v>East Julie</v>
      </c>
      <c r="O648" s="8" t="str">
        <f>_xlfn.XLOOKUP(total_table[[#This Row],[Customer_ID]],Customer_table[Customer_ID],Customer_table[State],FALSE)</f>
        <v>Kansas</v>
      </c>
      <c r="P648" s="8" t="str">
        <f>_xlfn.XLOOKUP(total_table[[#This Row],[Customer_ID]],Customer_table[Customer_ID],Customer_table[Country],FALSE)</f>
        <v>USA</v>
      </c>
      <c r="Q648" s="8" t="str">
        <f>_xlfn.XLOOKUP(total_table[[#This Row],[Product_ID]],Product_table[Product_ID],Product_table[Product_Name],FALSE)</f>
        <v>WiFi Mesh Router</v>
      </c>
      <c r="R648" s="8" t="str">
        <f>_xlfn.XLOOKUP(total_table[[#This Row],[Product_ID]],Product_table[Product_ID],Product_table[Category],FALSE)</f>
        <v>Electronics</v>
      </c>
      <c r="S648" s="8" t="str">
        <f>_xlfn.XLOOKUP(total_table[[#This Row],[Product_ID]],Product_table[Product_ID],Product_table[Sub_Category],FALSE)</f>
        <v>Appliances</v>
      </c>
      <c r="T648" s="8" t="str">
        <f>_xlfn.XLOOKUP(total_table[[#This Row],[Product_ID]],Product_table[Product_ID],Product_table[Brand],FALSE)</f>
        <v>White, Reeves and Woods</v>
      </c>
      <c r="U648" s="8">
        <f>_xlfn.XLOOKUP(total_table[[#This Row],[Product_ID]],Product_table[Product_ID],Product_table[Cost],FALSE)</f>
        <v>480.9</v>
      </c>
      <c r="V648" s="11">
        <f>_xlfn.XLOOKUP(total_table[[#This Row],[Product_ID]],Product_table[Product_ID],Product_table[Stock],FALSE)</f>
        <v>104</v>
      </c>
      <c r="W648" s="8" t="str">
        <f>_xlfn.XLOOKUP(total_table[[#This Row],[Store_ID]],Store_table[Store_ID],Store_table[Store_Name],FALSE)</f>
        <v>Gardner, Humphrey and Contreras</v>
      </c>
      <c r="X648" s="8" t="str">
        <f>_xlfn.XLOOKUP(total_table[[#This Row],[Store_ID]],Store_table[Store_ID],Store_table[Region],FALSE)</f>
        <v>East</v>
      </c>
      <c r="Y648" s="8" t="str">
        <f>_xlfn.XLOOKUP(total_table[[#This Row],[Store_ID]],Store_table[Store_ID],Store_table[City],FALSE)</f>
        <v>Johnsonville</v>
      </c>
      <c r="Z648" s="8" t="str">
        <f>_xlfn.XLOOKUP(total_table[[#This Row],[Store_ID]],Store_table[Store_ID],Store_table[Store_Type],FALSE)</f>
        <v>Flagship</v>
      </c>
    </row>
    <row r="649" spans="1:26" x14ac:dyDescent="0.35">
      <c r="A649" s="2" t="s">
        <v>2451</v>
      </c>
      <c r="B649" s="14">
        <v>45592</v>
      </c>
      <c r="C649" s="2" t="s">
        <v>552</v>
      </c>
      <c r="D649" s="2" t="s">
        <v>1564</v>
      </c>
      <c r="E649" s="2" t="s">
        <v>1735</v>
      </c>
      <c r="F649" s="11">
        <v>3</v>
      </c>
      <c r="G649" s="8">
        <v>79.95</v>
      </c>
      <c r="H649" s="8">
        <v>0.2</v>
      </c>
      <c r="I649" s="2" t="s">
        <v>1807</v>
      </c>
      <c r="J649" s="8">
        <v>239.65000000000003</v>
      </c>
      <c r="K649" s="8" t="str">
        <f>_xlfn.XLOOKUP(total_table[[#This Row],[Customer_ID]],Customer_table[Customer_ID],Customer_table[Name],FALSE)</f>
        <v>Steve Mclaughlin</v>
      </c>
      <c r="L649" s="11">
        <f>_xlfn.XLOOKUP(total_table[[#This Row],[Customer_ID]],Customer_table[Customer_ID],Customer_table[Age],FALSE)</f>
        <v>64</v>
      </c>
      <c r="M649" s="8" t="str">
        <f>_xlfn.XLOOKUP(total_table[[#This Row],[Customer_ID]],Customer_table[Customer_ID],Customer_table[Gender],FALSE)</f>
        <v>Male</v>
      </c>
      <c r="N649" s="8" t="str">
        <f>_xlfn.XLOOKUP(total_table[[#This Row],[Customer_ID]],Customer_table[Customer_ID],Customer_table[City],FALSE)</f>
        <v>Josephmouth</v>
      </c>
      <c r="O649" s="8" t="str">
        <f>_xlfn.XLOOKUP(total_table[[#This Row],[Customer_ID]],Customer_table[Customer_ID],Customer_table[State],FALSE)</f>
        <v>New Hampshire</v>
      </c>
      <c r="P649" s="8" t="str">
        <f>_xlfn.XLOOKUP(total_table[[#This Row],[Customer_ID]],Customer_table[Customer_ID],Customer_table[Country],FALSE)</f>
        <v>USA</v>
      </c>
      <c r="Q649" s="8" t="str">
        <f>_xlfn.XLOOKUP(total_table[[#This Row],[Product_ID]],Product_table[Product_ID],Product_table[Product_Name],FALSE)</f>
        <v>Knee Support Brace</v>
      </c>
      <c r="R649" s="8" t="str">
        <f>_xlfn.XLOOKUP(total_table[[#This Row],[Product_ID]],Product_table[Product_ID],Product_table[Category],FALSE)</f>
        <v>Sports</v>
      </c>
      <c r="S649" s="8" t="str">
        <f>_xlfn.XLOOKUP(total_table[[#This Row],[Product_ID]],Product_table[Product_ID],Product_table[Sub_Category],FALSE)</f>
        <v>Equipment</v>
      </c>
      <c r="T649" s="8" t="str">
        <f>_xlfn.XLOOKUP(total_table[[#This Row],[Product_ID]],Product_table[Product_ID],Product_table[Brand],FALSE)</f>
        <v>May-Reese</v>
      </c>
      <c r="U649" s="8">
        <f>_xlfn.XLOOKUP(total_table[[#This Row],[Product_ID]],Product_table[Product_ID],Product_table[Cost],FALSE)</f>
        <v>21.34</v>
      </c>
      <c r="V649" s="11">
        <f>_xlfn.XLOOKUP(total_table[[#This Row],[Product_ID]],Product_table[Product_ID],Product_table[Stock],FALSE)</f>
        <v>65</v>
      </c>
      <c r="W649" s="8" t="str">
        <f>_xlfn.XLOOKUP(total_table[[#This Row],[Store_ID]],Store_table[Store_ID],Store_table[Store_Name],FALSE)</f>
        <v>Martinez, Adkins and Johnson</v>
      </c>
      <c r="X649" s="8" t="str">
        <f>_xlfn.XLOOKUP(total_table[[#This Row],[Store_ID]],Store_table[Store_ID],Store_table[Region],FALSE)</f>
        <v>North</v>
      </c>
      <c r="Y649" s="8" t="str">
        <f>_xlfn.XLOOKUP(total_table[[#This Row],[Store_ID]],Store_table[Store_ID],Store_table[City],FALSE)</f>
        <v>Danielmouth</v>
      </c>
      <c r="Z649" s="8" t="str">
        <f>_xlfn.XLOOKUP(total_table[[#This Row],[Store_ID]],Store_table[Store_ID],Store_table[Store_Type],FALSE)</f>
        <v>Flagship</v>
      </c>
    </row>
    <row r="650" spans="1:26" x14ac:dyDescent="0.35">
      <c r="A650" s="2" t="s">
        <v>2452</v>
      </c>
      <c r="B650" s="14">
        <v>45259</v>
      </c>
      <c r="C650" s="2" t="s">
        <v>1172</v>
      </c>
      <c r="D650" s="2" t="s">
        <v>1578</v>
      </c>
      <c r="E650" s="2" t="s">
        <v>1757</v>
      </c>
      <c r="F650" s="11">
        <v>1</v>
      </c>
      <c r="G650" s="8">
        <v>566.5</v>
      </c>
      <c r="H650" s="8">
        <v>0.25</v>
      </c>
      <c r="I650" s="2" t="s">
        <v>1807</v>
      </c>
      <c r="J650" s="8">
        <v>566.25</v>
      </c>
      <c r="K650" s="8" t="str">
        <f>_xlfn.XLOOKUP(total_table[[#This Row],[Customer_ID]],Customer_table[Customer_ID],Customer_table[Name],FALSE)</f>
        <v>Erika Padilla</v>
      </c>
      <c r="L650" s="11">
        <f>_xlfn.XLOOKUP(total_table[[#This Row],[Customer_ID]],Customer_table[Customer_ID],Customer_table[Age],FALSE)</f>
        <v>50</v>
      </c>
      <c r="M650" s="8" t="str">
        <f>_xlfn.XLOOKUP(total_table[[#This Row],[Customer_ID]],Customer_table[Customer_ID],Customer_table[Gender],FALSE)</f>
        <v>Male</v>
      </c>
      <c r="N650" s="8" t="str">
        <f>_xlfn.XLOOKUP(total_table[[#This Row],[Customer_ID]],Customer_table[Customer_ID],Customer_table[City],FALSE)</f>
        <v>Andrewsland</v>
      </c>
      <c r="O650" s="8" t="str">
        <f>_xlfn.XLOOKUP(total_table[[#This Row],[Customer_ID]],Customer_table[Customer_ID],Customer_table[State],FALSE)</f>
        <v>Alabama</v>
      </c>
      <c r="P650" s="8" t="str">
        <f>_xlfn.XLOOKUP(total_table[[#This Row],[Customer_ID]],Customer_table[Customer_ID],Customer_table[Country],FALSE)</f>
        <v>USA</v>
      </c>
      <c r="Q650" s="8" t="str">
        <f>_xlfn.XLOOKUP(total_table[[#This Row],[Product_ID]],Product_table[Product_ID],Product_table[Product_Name],FALSE)</f>
        <v>Wireless Bluetooth Speaker</v>
      </c>
      <c r="R650" s="8" t="str">
        <f>_xlfn.XLOOKUP(total_table[[#This Row],[Product_ID]],Product_table[Product_ID],Product_table[Category],FALSE)</f>
        <v>Electronics</v>
      </c>
      <c r="S650" s="8" t="str">
        <f>_xlfn.XLOOKUP(total_table[[#This Row],[Product_ID]],Product_table[Product_ID],Product_table[Sub_Category],FALSE)</f>
        <v>Audio</v>
      </c>
      <c r="T650" s="8" t="str">
        <f>_xlfn.XLOOKUP(total_table[[#This Row],[Product_ID]],Product_table[Product_ID],Product_table[Brand],FALSE)</f>
        <v>Reed-Schmidt</v>
      </c>
      <c r="U650" s="8">
        <f>_xlfn.XLOOKUP(total_table[[#This Row],[Product_ID]],Product_table[Product_ID],Product_table[Cost],FALSE)</f>
        <v>322.41000000000003</v>
      </c>
      <c r="V650" s="11">
        <f>_xlfn.XLOOKUP(total_table[[#This Row],[Product_ID]],Product_table[Product_ID],Product_table[Stock],FALSE)</f>
        <v>213</v>
      </c>
      <c r="W650" s="8" t="str">
        <f>_xlfn.XLOOKUP(total_table[[#This Row],[Store_ID]],Store_table[Store_ID],Store_table[Store_Name],FALSE)</f>
        <v>Martinez-Mullins</v>
      </c>
      <c r="X650" s="8" t="str">
        <f>_xlfn.XLOOKUP(total_table[[#This Row],[Store_ID]],Store_table[Store_ID],Store_table[Region],FALSE)</f>
        <v>South</v>
      </c>
      <c r="Y650" s="8" t="str">
        <f>_xlfn.XLOOKUP(total_table[[#This Row],[Store_ID]],Store_table[Store_ID],Store_table[City],FALSE)</f>
        <v>Williamsfurt</v>
      </c>
      <c r="Z650" s="8" t="str">
        <f>_xlfn.XLOOKUP(total_table[[#This Row],[Store_ID]],Store_table[Store_ID],Store_table[Store_Type],FALSE)</f>
        <v>Online</v>
      </c>
    </row>
    <row r="651" spans="1:26" x14ac:dyDescent="0.35">
      <c r="A651" s="2" t="s">
        <v>2453</v>
      </c>
      <c r="B651" s="14">
        <v>45801</v>
      </c>
      <c r="C651" s="2" t="s">
        <v>1233</v>
      </c>
      <c r="D651" s="2" t="s">
        <v>1568</v>
      </c>
      <c r="E651" s="2" t="s">
        <v>1730</v>
      </c>
      <c r="F651" s="11">
        <v>2</v>
      </c>
      <c r="G651" s="8">
        <v>347.95</v>
      </c>
      <c r="H651" s="8">
        <v>0.13</v>
      </c>
      <c r="I651" s="2" t="s">
        <v>1807</v>
      </c>
      <c r="J651" s="8">
        <v>695.77</v>
      </c>
      <c r="K651" s="8" t="str">
        <f>_xlfn.XLOOKUP(total_table[[#This Row],[Customer_ID]],Customer_table[Customer_ID],Customer_table[Name],FALSE)</f>
        <v>Cassandra Perez</v>
      </c>
      <c r="L651" s="11">
        <f>_xlfn.XLOOKUP(total_table[[#This Row],[Customer_ID]],Customer_table[Customer_ID],Customer_table[Age],FALSE)</f>
        <v>31</v>
      </c>
      <c r="M651" s="8" t="str">
        <f>_xlfn.XLOOKUP(total_table[[#This Row],[Customer_ID]],Customer_table[Customer_ID],Customer_table[Gender],FALSE)</f>
        <v>Male</v>
      </c>
      <c r="N651" s="8" t="str">
        <f>_xlfn.XLOOKUP(total_table[[#This Row],[Customer_ID]],Customer_table[Customer_ID],Customer_table[City],FALSE)</f>
        <v>Brandonville</v>
      </c>
      <c r="O651" s="8" t="str">
        <f>_xlfn.XLOOKUP(total_table[[#This Row],[Customer_ID]],Customer_table[Customer_ID],Customer_table[State],FALSE)</f>
        <v>Mississippi</v>
      </c>
      <c r="P651" s="8" t="str">
        <f>_xlfn.XLOOKUP(total_table[[#This Row],[Customer_ID]],Customer_table[Customer_ID],Customer_table[Country],FALSE)</f>
        <v>USA</v>
      </c>
      <c r="Q651" s="8" t="str">
        <f>_xlfn.XLOOKUP(total_table[[#This Row],[Product_ID]],Product_table[Product_ID],Product_table[Product_Name],FALSE)</f>
        <v>Multi-Purpose Storage Box</v>
      </c>
      <c r="R651" s="8" t="str">
        <f>_xlfn.XLOOKUP(total_table[[#This Row],[Product_ID]],Product_table[Product_ID],Product_table[Category],FALSE)</f>
        <v>Home</v>
      </c>
      <c r="S651" s="8" t="str">
        <f>_xlfn.XLOOKUP(total_table[[#This Row],[Product_ID]],Product_table[Product_ID],Product_table[Sub_Category],FALSE)</f>
        <v>Storage</v>
      </c>
      <c r="T651" s="8" t="str">
        <f>_xlfn.XLOOKUP(total_table[[#This Row],[Product_ID]],Product_table[Product_ID],Product_table[Brand],FALSE)</f>
        <v>Gardner-Montes</v>
      </c>
      <c r="U651" s="8">
        <f>_xlfn.XLOOKUP(total_table[[#This Row],[Product_ID]],Product_table[Product_ID],Product_table[Cost],FALSE)</f>
        <v>123.46</v>
      </c>
      <c r="V651" s="11">
        <f>_xlfn.XLOOKUP(total_table[[#This Row],[Product_ID]],Product_table[Product_ID],Product_table[Stock],FALSE)</f>
        <v>76</v>
      </c>
      <c r="W651" s="8" t="str">
        <f>_xlfn.XLOOKUP(total_table[[#This Row],[Store_ID]],Store_table[Store_ID],Store_table[Store_Name],FALSE)</f>
        <v>Rivera-Warner</v>
      </c>
      <c r="X651" s="8" t="str">
        <f>_xlfn.XLOOKUP(total_table[[#This Row],[Store_ID]],Store_table[Store_ID],Store_table[Region],FALSE)</f>
        <v>East</v>
      </c>
      <c r="Y651" s="8" t="str">
        <f>_xlfn.XLOOKUP(total_table[[#This Row],[Store_ID]],Store_table[Store_ID],Store_table[City],FALSE)</f>
        <v>Washingtonfurt</v>
      </c>
      <c r="Z651" s="8" t="str">
        <f>_xlfn.XLOOKUP(total_table[[#This Row],[Store_ID]],Store_table[Store_ID],Store_table[Store_Type],FALSE)</f>
        <v>Flagship</v>
      </c>
    </row>
    <row r="652" spans="1:26" x14ac:dyDescent="0.35">
      <c r="A652" s="2" t="s">
        <v>2454</v>
      </c>
      <c r="B652" s="14">
        <v>45347</v>
      </c>
      <c r="C652" s="2" t="s">
        <v>670</v>
      </c>
      <c r="D652" s="2" t="s">
        <v>1642</v>
      </c>
      <c r="E652" s="2" t="s">
        <v>1744</v>
      </c>
      <c r="F652" s="11">
        <v>2</v>
      </c>
      <c r="G652" s="8">
        <v>250.83</v>
      </c>
      <c r="H652" s="8">
        <v>0.15</v>
      </c>
      <c r="I652" s="2" t="s">
        <v>1804</v>
      </c>
      <c r="J652" s="8">
        <v>501.51000000000005</v>
      </c>
      <c r="K652" s="8" t="str">
        <f>_xlfn.XLOOKUP(total_table[[#This Row],[Customer_ID]],Customer_table[Customer_ID],Customer_table[Name],FALSE)</f>
        <v>Joan Johnson</v>
      </c>
      <c r="L652" s="11">
        <f>_xlfn.XLOOKUP(total_table[[#This Row],[Customer_ID]],Customer_table[Customer_ID],Customer_table[Age],FALSE)</f>
        <v>50</v>
      </c>
      <c r="M652" s="8" t="str">
        <f>_xlfn.XLOOKUP(total_table[[#This Row],[Customer_ID]],Customer_table[Customer_ID],Customer_table[Gender],FALSE)</f>
        <v>Female</v>
      </c>
      <c r="N652" s="8" t="str">
        <f>_xlfn.XLOOKUP(total_table[[#This Row],[Customer_ID]],Customer_table[Customer_ID],Customer_table[City],FALSE)</f>
        <v>Lake Josephport</v>
      </c>
      <c r="O652" s="8" t="str">
        <f>_xlfn.XLOOKUP(total_table[[#This Row],[Customer_ID]],Customer_table[Customer_ID],Customer_table[State],FALSE)</f>
        <v>Maine</v>
      </c>
      <c r="P652" s="8" t="str">
        <f>_xlfn.XLOOKUP(total_table[[#This Row],[Customer_ID]],Customer_table[Customer_ID],Customer_table[Country],FALSE)</f>
        <v>USA</v>
      </c>
      <c r="Q652" s="8" t="str">
        <f>_xlfn.XLOOKUP(total_table[[#This Row],[Product_ID]],Product_table[Product_ID],Product_table[Product_Name],FALSE)</f>
        <v>Womens Cotton Scarf</v>
      </c>
      <c r="R652" s="8" t="str">
        <f>_xlfn.XLOOKUP(total_table[[#This Row],[Product_ID]],Product_table[Product_ID],Product_table[Category],FALSE)</f>
        <v>Clothing</v>
      </c>
      <c r="S652" s="8" t="str">
        <f>_xlfn.XLOOKUP(total_table[[#This Row],[Product_ID]],Product_table[Product_ID],Product_table[Sub_Category],FALSE)</f>
        <v>Accessories</v>
      </c>
      <c r="T652" s="8" t="str">
        <f>_xlfn.XLOOKUP(total_table[[#This Row],[Product_ID]],Product_table[Product_ID],Product_table[Brand],FALSE)</f>
        <v>Shepherd-Gould</v>
      </c>
      <c r="U652" s="8">
        <f>_xlfn.XLOOKUP(total_table[[#This Row],[Product_ID]],Product_table[Product_ID],Product_table[Cost],FALSE)</f>
        <v>113.83</v>
      </c>
      <c r="V652" s="11">
        <f>_xlfn.XLOOKUP(total_table[[#This Row],[Product_ID]],Product_table[Product_ID],Product_table[Stock],FALSE)</f>
        <v>485</v>
      </c>
      <c r="W652" s="8" t="str">
        <f>_xlfn.XLOOKUP(total_table[[#This Row],[Store_ID]],Store_table[Store_ID],Store_table[Store_Name],FALSE)</f>
        <v>Johnson-Wright</v>
      </c>
      <c r="X652" s="8" t="str">
        <f>_xlfn.XLOOKUP(total_table[[#This Row],[Store_ID]],Store_table[Store_ID],Store_table[Region],FALSE)</f>
        <v>North</v>
      </c>
      <c r="Y652" s="8" t="str">
        <f>_xlfn.XLOOKUP(total_table[[#This Row],[Store_ID]],Store_table[Store_ID],Store_table[City],FALSE)</f>
        <v>Hoodberg</v>
      </c>
      <c r="Z652" s="8" t="str">
        <f>_xlfn.XLOOKUP(total_table[[#This Row],[Store_ID]],Store_table[Store_ID],Store_table[Store_Type],FALSE)</f>
        <v>Outlet</v>
      </c>
    </row>
    <row r="653" spans="1:26" x14ac:dyDescent="0.35">
      <c r="A653" s="2" t="s">
        <v>2455</v>
      </c>
      <c r="B653" s="14">
        <v>45721</v>
      </c>
      <c r="C653" s="2" t="s">
        <v>492</v>
      </c>
      <c r="D653" s="2" t="s">
        <v>1668</v>
      </c>
      <c r="E653" s="2" t="s">
        <v>1735</v>
      </c>
      <c r="F653" s="11">
        <v>1</v>
      </c>
      <c r="G653" s="8">
        <v>888.05</v>
      </c>
      <c r="H653" s="8">
        <v>0.2</v>
      </c>
      <c r="I653" s="2" t="s">
        <v>1804</v>
      </c>
      <c r="J653" s="8">
        <v>887.84999999999991</v>
      </c>
      <c r="K653" s="8" t="str">
        <f>_xlfn.XLOOKUP(total_table[[#This Row],[Customer_ID]],Customer_table[Customer_ID],Customer_table[Name],FALSE)</f>
        <v>Denise Griffin</v>
      </c>
      <c r="L653" s="11">
        <f>_xlfn.XLOOKUP(total_table[[#This Row],[Customer_ID]],Customer_table[Customer_ID],Customer_table[Age],FALSE)</f>
        <v>33</v>
      </c>
      <c r="M653" s="8" t="str">
        <f>_xlfn.XLOOKUP(total_table[[#This Row],[Customer_ID]],Customer_table[Customer_ID],Customer_table[Gender],FALSE)</f>
        <v>Male</v>
      </c>
      <c r="N653" s="8" t="str">
        <f>_xlfn.XLOOKUP(total_table[[#This Row],[Customer_ID]],Customer_table[Customer_ID],Customer_table[City],FALSE)</f>
        <v>West Markhaven</v>
      </c>
      <c r="O653" s="8" t="str">
        <f>_xlfn.XLOOKUP(total_table[[#This Row],[Customer_ID]],Customer_table[Customer_ID],Customer_table[State],FALSE)</f>
        <v>Florida</v>
      </c>
      <c r="P653" s="8" t="str">
        <f>_xlfn.XLOOKUP(total_table[[#This Row],[Customer_ID]],Customer_table[Customer_ID],Customer_table[Country],FALSE)</f>
        <v>USA</v>
      </c>
      <c r="Q653" s="8" t="str">
        <f>_xlfn.XLOOKUP(total_table[[#This Row],[Product_ID]],Product_table[Product_ID],Product_table[Product_Name],FALSE)</f>
        <v>Hair Repair Oil Treatment</v>
      </c>
      <c r="R653" s="8" t="str">
        <f>_xlfn.XLOOKUP(total_table[[#This Row],[Product_ID]],Product_table[Product_ID],Product_table[Category],FALSE)</f>
        <v>Beauty</v>
      </c>
      <c r="S653" s="8" t="str">
        <f>_xlfn.XLOOKUP(total_table[[#This Row],[Product_ID]],Product_table[Product_ID],Product_table[Sub_Category],FALSE)</f>
        <v>Haircare</v>
      </c>
      <c r="T653" s="8" t="str">
        <f>_xlfn.XLOOKUP(total_table[[#This Row],[Product_ID]],Product_table[Product_ID],Product_table[Brand],FALSE)</f>
        <v>Hopkins Ltd</v>
      </c>
      <c r="U653" s="8">
        <f>_xlfn.XLOOKUP(total_table[[#This Row],[Product_ID]],Product_table[Product_ID],Product_table[Cost],FALSE)</f>
        <v>214.32</v>
      </c>
      <c r="V653" s="11">
        <f>_xlfn.XLOOKUP(total_table[[#This Row],[Product_ID]],Product_table[Product_ID],Product_table[Stock],FALSE)</f>
        <v>383</v>
      </c>
      <c r="W653" s="8" t="str">
        <f>_xlfn.XLOOKUP(total_table[[#This Row],[Store_ID]],Store_table[Store_ID],Store_table[Store_Name],FALSE)</f>
        <v>Martinez, Adkins and Johnson</v>
      </c>
      <c r="X653" s="8" t="str">
        <f>_xlfn.XLOOKUP(total_table[[#This Row],[Store_ID]],Store_table[Store_ID],Store_table[Region],FALSE)</f>
        <v>North</v>
      </c>
      <c r="Y653" s="8" t="str">
        <f>_xlfn.XLOOKUP(total_table[[#This Row],[Store_ID]],Store_table[Store_ID],Store_table[City],FALSE)</f>
        <v>Danielmouth</v>
      </c>
      <c r="Z653" s="8" t="str">
        <f>_xlfn.XLOOKUP(total_table[[#This Row],[Store_ID]],Store_table[Store_ID],Store_table[Store_Type],FALSE)</f>
        <v>Flagship</v>
      </c>
    </row>
    <row r="654" spans="1:26" x14ac:dyDescent="0.35">
      <c r="A654" s="2" t="s">
        <v>2456</v>
      </c>
      <c r="B654" s="14">
        <v>45531</v>
      </c>
      <c r="C654" s="2" t="s">
        <v>31</v>
      </c>
      <c r="D654" s="2" t="s">
        <v>1604</v>
      </c>
      <c r="E654" s="2" t="s">
        <v>1788</v>
      </c>
      <c r="F654" s="11">
        <v>2</v>
      </c>
      <c r="G654" s="8">
        <v>673.02</v>
      </c>
      <c r="H654" s="8">
        <v>0.11</v>
      </c>
      <c r="I654" s="2" t="s">
        <v>1804</v>
      </c>
      <c r="J654" s="8">
        <v>1345.93</v>
      </c>
      <c r="K654" s="8" t="str">
        <f>_xlfn.XLOOKUP(total_table[[#This Row],[Customer_ID]],Customer_table[Customer_ID],Customer_table[Name],FALSE)</f>
        <v>Amber Jackson</v>
      </c>
      <c r="L654" s="11">
        <f>_xlfn.XLOOKUP(total_table[[#This Row],[Customer_ID]],Customer_table[Customer_ID],Customer_table[Age],FALSE)</f>
        <v>29</v>
      </c>
      <c r="M654" s="8" t="str">
        <f>_xlfn.XLOOKUP(total_table[[#This Row],[Customer_ID]],Customer_table[Customer_ID],Customer_table[Gender],FALSE)</f>
        <v>Female</v>
      </c>
      <c r="N654" s="8" t="str">
        <f>_xlfn.XLOOKUP(total_table[[#This Row],[Customer_ID]],Customer_table[Customer_ID],Customer_table[City],FALSE)</f>
        <v>Deborahborough</v>
      </c>
      <c r="O654" s="8" t="str">
        <f>_xlfn.XLOOKUP(total_table[[#This Row],[Customer_ID]],Customer_table[Customer_ID],Customer_table[State],FALSE)</f>
        <v>South Dakota</v>
      </c>
      <c r="P654" s="8" t="str">
        <f>_xlfn.XLOOKUP(total_table[[#This Row],[Customer_ID]],Customer_table[Customer_ID],Customer_table[Country],FALSE)</f>
        <v>USA</v>
      </c>
      <c r="Q654" s="8" t="str">
        <f>_xlfn.XLOOKUP(total_table[[#This Row],[Product_ID]],Product_table[Product_ID],Product_table[Product_Name],FALSE)</f>
        <v>Portable Power Bank</v>
      </c>
      <c r="R654" s="8" t="str">
        <f>_xlfn.XLOOKUP(total_table[[#This Row],[Product_ID]],Product_table[Product_ID],Product_table[Category],FALSE)</f>
        <v>Electronics</v>
      </c>
      <c r="S654" s="8" t="str">
        <f>_xlfn.XLOOKUP(total_table[[#This Row],[Product_ID]],Product_table[Product_ID],Product_table[Sub_Category],FALSE)</f>
        <v>Mobile</v>
      </c>
      <c r="T654" s="8" t="str">
        <f>_xlfn.XLOOKUP(total_table[[#This Row],[Product_ID]],Product_table[Product_ID],Product_table[Brand],FALSE)</f>
        <v>Cummings and Sons</v>
      </c>
      <c r="U654" s="8">
        <f>_xlfn.XLOOKUP(total_table[[#This Row],[Product_ID]],Product_table[Product_ID],Product_table[Cost],FALSE)</f>
        <v>326.06</v>
      </c>
      <c r="V654" s="11">
        <f>_xlfn.XLOOKUP(total_table[[#This Row],[Product_ID]],Product_table[Product_ID],Product_table[Stock],FALSE)</f>
        <v>301</v>
      </c>
      <c r="W654" s="8" t="str">
        <f>_xlfn.XLOOKUP(total_table[[#This Row],[Store_ID]],Store_table[Store_ID],Store_table[Store_Name],FALSE)</f>
        <v>Guerrero-Schmitt</v>
      </c>
      <c r="X654" s="8" t="str">
        <f>_xlfn.XLOOKUP(total_table[[#This Row],[Store_ID]],Store_table[Store_ID],Store_table[Region],FALSE)</f>
        <v>East</v>
      </c>
      <c r="Y654" s="8" t="str">
        <f>_xlfn.XLOOKUP(total_table[[#This Row],[Store_ID]],Store_table[Store_ID],Store_table[City],FALSE)</f>
        <v>East Stevechester</v>
      </c>
      <c r="Z654" s="8" t="str">
        <f>_xlfn.XLOOKUP(total_table[[#This Row],[Store_ID]],Store_table[Store_ID],Store_table[Store_Type],FALSE)</f>
        <v>Flagship</v>
      </c>
    </row>
    <row r="655" spans="1:26" x14ac:dyDescent="0.35">
      <c r="A655" s="2" t="s">
        <v>2457</v>
      </c>
      <c r="B655" s="14">
        <v>45332</v>
      </c>
      <c r="C655" s="2" t="s">
        <v>1341</v>
      </c>
      <c r="D655" s="2" t="s">
        <v>1654</v>
      </c>
      <c r="E655" s="2" t="s">
        <v>1744</v>
      </c>
      <c r="F655" s="11">
        <v>2</v>
      </c>
      <c r="G655" s="8">
        <v>492.62</v>
      </c>
      <c r="H655" s="8">
        <v>0.26</v>
      </c>
      <c r="I655" s="2" t="s">
        <v>1807</v>
      </c>
      <c r="J655" s="8">
        <v>984.98</v>
      </c>
      <c r="K655" s="8" t="str">
        <f>_xlfn.XLOOKUP(total_table[[#This Row],[Customer_ID]],Customer_table[Customer_ID],Customer_table[Name],FALSE)</f>
        <v>Tammy Trevino</v>
      </c>
      <c r="L655" s="11">
        <f>_xlfn.XLOOKUP(total_table[[#This Row],[Customer_ID]],Customer_table[Customer_ID],Customer_table[Age],FALSE)</f>
        <v>60</v>
      </c>
      <c r="M655" s="8" t="str">
        <f>_xlfn.XLOOKUP(total_table[[#This Row],[Customer_ID]],Customer_table[Customer_ID],Customer_table[Gender],FALSE)</f>
        <v>Male</v>
      </c>
      <c r="N655" s="8" t="str">
        <f>_xlfn.XLOOKUP(total_table[[#This Row],[Customer_ID]],Customer_table[Customer_ID],Customer_table[City],FALSE)</f>
        <v>Justinberg</v>
      </c>
      <c r="O655" s="8" t="str">
        <f>_xlfn.XLOOKUP(total_table[[#This Row],[Customer_ID]],Customer_table[Customer_ID],Customer_table[State],FALSE)</f>
        <v>North Dakota</v>
      </c>
      <c r="P655" s="8" t="str">
        <f>_xlfn.XLOOKUP(total_table[[#This Row],[Customer_ID]],Customer_table[Customer_ID],Customer_table[Country],FALSE)</f>
        <v>USA</v>
      </c>
      <c r="Q655" s="8" t="str">
        <f>_xlfn.XLOOKUP(total_table[[#This Row],[Product_ID]],Product_table[Product_ID],Product_table[Product_Name],FALSE)</f>
        <v>Matte Lipstick Set</v>
      </c>
      <c r="R655" s="8" t="str">
        <f>_xlfn.XLOOKUP(total_table[[#This Row],[Product_ID]],Product_table[Product_ID],Product_table[Category],FALSE)</f>
        <v>Beauty</v>
      </c>
      <c r="S655" s="8" t="str">
        <f>_xlfn.XLOOKUP(total_table[[#This Row],[Product_ID]],Product_table[Product_ID],Product_table[Sub_Category],FALSE)</f>
        <v>Makeup</v>
      </c>
      <c r="T655" s="8" t="str">
        <f>_xlfn.XLOOKUP(total_table[[#This Row],[Product_ID]],Product_table[Product_ID],Product_table[Brand],FALSE)</f>
        <v>Zhang Inc</v>
      </c>
      <c r="U655" s="8">
        <f>_xlfn.XLOOKUP(total_table[[#This Row],[Product_ID]],Product_table[Product_ID],Product_table[Cost],FALSE)</f>
        <v>299.11</v>
      </c>
      <c r="V655" s="11">
        <f>_xlfn.XLOOKUP(total_table[[#This Row],[Product_ID]],Product_table[Product_ID],Product_table[Stock],FALSE)</f>
        <v>118</v>
      </c>
      <c r="W655" s="8" t="str">
        <f>_xlfn.XLOOKUP(total_table[[#This Row],[Store_ID]],Store_table[Store_ID],Store_table[Store_Name],FALSE)</f>
        <v>Johnson-Wright</v>
      </c>
      <c r="X655" s="8" t="str">
        <f>_xlfn.XLOOKUP(total_table[[#This Row],[Store_ID]],Store_table[Store_ID],Store_table[Region],FALSE)</f>
        <v>North</v>
      </c>
      <c r="Y655" s="8" t="str">
        <f>_xlfn.XLOOKUP(total_table[[#This Row],[Store_ID]],Store_table[Store_ID],Store_table[City],FALSE)</f>
        <v>Hoodberg</v>
      </c>
      <c r="Z655" s="8" t="str">
        <f>_xlfn.XLOOKUP(total_table[[#This Row],[Store_ID]],Store_table[Store_ID],Store_table[Store_Type],FALSE)</f>
        <v>Outlet</v>
      </c>
    </row>
    <row r="656" spans="1:26" x14ac:dyDescent="0.35">
      <c r="A656" s="2" t="s">
        <v>2458</v>
      </c>
      <c r="B656" s="14">
        <v>45344</v>
      </c>
      <c r="C656" s="2" t="s">
        <v>1157</v>
      </c>
      <c r="D656" s="2" t="s">
        <v>1696</v>
      </c>
      <c r="E656" s="2" t="s">
        <v>1744</v>
      </c>
      <c r="F656" s="11">
        <v>4</v>
      </c>
      <c r="G656" s="8">
        <v>986.93</v>
      </c>
      <c r="H656" s="8">
        <v>0.01</v>
      </c>
      <c r="I656" s="2" t="s">
        <v>1802</v>
      </c>
      <c r="J656" s="8">
        <v>3947.7099999999996</v>
      </c>
      <c r="K656" s="8" t="str">
        <f>_xlfn.XLOOKUP(total_table[[#This Row],[Customer_ID]],Customer_table[Customer_ID],Customer_table[Name],FALSE)</f>
        <v>Michele Burke</v>
      </c>
      <c r="L656" s="11">
        <f>_xlfn.XLOOKUP(total_table[[#This Row],[Customer_ID]],Customer_table[Customer_ID],Customer_table[Age],FALSE)</f>
        <v>30</v>
      </c>
      <c r="M656" s="8" t="str">
        <f>_xlfn.XLOOKUP(total_table[[#This Row],[Customer_ID]],Customer_table[Customer_ID],Customer_table[Gender],FALSE)</f>
        <v>Male</v>
      </c>
      <c r="N656" s="8" t="str">
        <f>_xlfn.XLOOKUP(total_table[[#This Row],[Customer_ID]],Customer_table[Customer_ID],Customer_table[City],FALSE)</f>
        <v>Chambersberg</v>
      </c>
      <c r="O656" s="8" t="str">
        <f>_xlfn.XLOOKUP(total_table[[#This Row],[Customer_ID]],Customer_table[Customer_ID],Customer_table[State],FALSE)</f>
        <v>Connecticut</v>
      </c>
      <c r="P656" s="8" t="str">
        <f>_xlfn.XLOOKUP(total_table[[#This Row],[Customer_ID]],Customer_table[Customer_ID],Customer_table[Country],FALSE)</f>
        <v>USA</v>
      </c>
      <c r="Q656" s="8" t="str">
        <f>_xlfn.XLOOKUP(total_table[[#This Row],[Product_ID]],Product_table[Product_ID],Product_table[Product_Name],FALSE)</f>
        <v>Women's Beanie Hat</v>
      </c>
      <c r="R656" s="8" t="str">
        <f>_xlfn.XLOOKUP(total_table[[#This Row],[Product_ID]],Product_table[Product_ID],Product_table[Category],FALSE)</f>
        <v>Clothing</v>
      </c>
      <c r="S656" s="8" t="str">
        <f>_xlfn.XLOOKUP(total_table[[#This Row],[Product_ID]],Product_table[Product_ID],Product_table[Sub_Category],FALSE)</f>
        <v>Accessories</v>
      </c>
      <c r="T656" s="8" t="str">
        <f>_xlfn.XLOOKUP(total_table[[#This Row],[Product_ID]],Product_table[Product_ID],Product_table[Brand],FALSE)</f>
        <v>Richardson-Carrillo</v>
      </c>
      <c r="U656" s="8">
        <f>_xlfn.XLOOKUP(total_table[[#This Row],[Product_ID]],Product_table[Product_ID],Product_table[Cost],FALSE)</f>
        <v>119.57</v>
      </c>
      <c r="V656" s="11">
        <f>_xlfn.XLOOKUP(total_table[[#This Row],[Product_ID]],Product_table[Product_ID],Product_table[Stock],FALSE)</f>
        <v>210</v>
      </c>
      <c r="W656" s="8" t="str">
        <f>_xlfn.XLOOKUP(total_table[[#This Row],[Store_ID]],Store_table[Store_ID],Store_table[Store_Name],FALSE)</f>
        <v>Johnson-Wright</v>
      </c>
      <c r="X656" s="8" t="str">
        <f>_xlfn.XLOOKUP(total_table[[#This Row],[Store_ID]],Store_table[Store_ID],Store_table[Region],FALSE)</f>
        <v>North</v>
      </c>
      <c r="Y656" s="8" t="str">
        <f>_xlfn.XLOOKUP(total_table[[#This Row],[Store_ID]],Store_table[Store_ID],Store_table[City],FALSE)</f>
        <v>Hoodberg</v>
      </c>
      <c r="Z656" s="8" t="str">
        <f>_xlfn.XLOOKUP(total_table[[#This Row],[Store_ID]],Store_table[Store_ID],Store_table[Store_Type],FALSE)</f>
        <v>Outlet</v>
      </c>
    </row>
    <row r="657" spans="1:26" x14ac:dyDescent="0.35">
      <c r="A657" s="2" t="s">
        <v>2459</v>
      </c>
      <c r="B657" s="14">
        <v>45388</v>
      </c>
      <c r="C657" s="2" t="s">
        <v>1453</v>
      </c>
      <c r="D657" s="2" t="s">
        <v>1570</v>
      </c>
      <c r="E657" s="2" t="s">
        <v>1772</v>
      </c>
      <c r="F657" s="11">
        <v>4</v>
      </c>
      <c r="G657" s="8">
        <v>411.68</v>
      </c>
      <c r="H657" s="8">
        <v>0.06</v>
      </c>
      <c r="I657" s="2" t="s">
        <v>1804</v>
      </c>
      <c r="J657" s="8">
        <v>1646.66</v>
      </c>
      <c r="K657" s="8" t="str">
        <f>_xlfn.XLOOKUP(total_table[[#This Row],[Customer_ID]],Customer_table[Customer_ID],Customer_table[Name],FALSE)</f>
        <v>Dylan Gutierrez</v>
      </c>
      <c r="L657" s="11">
        <f>_xlfn.XLOOKUP(total_table[[#This Row],[Customer_ID]],Customer_table[Customer_ID],Customer_table[Age],FALSE)</f>
        <v>40</v>
      </c>
      <c r="M657" s="8" t="str">
        <f>_xlfn.XLOOKUP(total_table[[#This Row],[Customer_ID]],Customer_table[Customer_ID],Customer_table[Gender],FALSE)</f>
        <v>Male</v>
      </c>
      <c r="N657" s="8" t="str">
        <f>_xlfn.XLOOKUP(total_table[[#This Row],[Customer_ID]],Customer_table[Customer_ID],Customer_table[City],FALSE)</f>
        <v>New Jamesview</v>
      </c>
      <c r="O657" s="8" t="str">
        <f>_xlfn.XLOOKUP(total_table[[#This Row],[Customer_ID]],Customer_table[Customer_ID],Customer_table[State],FALSE)</f>
        <v>West Virginia</v>
      </c>
      <c r="P657" s="8" t="str">
        <f>_xlfn.XLOOKUP(total_table[[#This Row],[Customer_ID]],Customer_table[Customer_ID],Customer_table[Country],FALSE)</f>
        <v>USA</v>
      </c>
      <c r="Q657" s="8" t="str">
        <f>_xlfn.XLOOKUP(total_table[[#This Row],[Product_ID]],Product_table[Product_ID],Product_table[Product_Name],FALSE)</f>
        <v>Carbon Fiber Tennis Racket</v>
      </c>
      <c r="R657" s="8" t="str">
        <f>_xlfn.XLOOKUP(total_table[[#This Row],[Product_ID]],Product_table[Product_ID],Product_table[Category],FALSE)</f>
        <v>Sports</v>
      </c>
      <c r="S657" s="8" t="str">
        <f>_xlfn.XLOOKUP(total_table[[#This Row],[Product_ID]],Product_table[Product_ID],Product_table[Sub_Category],FALSE)</f>
        <v>Equipment</v>
      </c>
      <c r="T657" s="8" t="str">
        <f>_xlfn.XLOOKUP(total_table[[#This Row],[Product_ID]],Product_table[Product_ID],Product_table[Brand],FALSE)</f>
        <v>Flores, Pineda and Rodriguez</v>
      </c>
      <c r="U657" s="8">
        <f>_xlfn.XLOOKUP(total_table[[#This Row],[Product_ID]],Product_table[Product_ID],Product_table[Cost],FALSE)</f>
        <v>484.62</v>
      </c>
      <c r="V657" s="11">
        <f>_xlfn.XLOOKUP(total_table[[#This Row],[Product_ID]],Product_table[Product_ID],Product_table[Stock],FALSE)</f>
        <v>432</v>
      </c>
      <c r="W657" s="8" t="str">
        <f>_xlfn.XLOOKUP(total_table[[#This Row],[Store_ID]],Store_table[Store_ID],Store_table[Store_Name],FALSE)</f>
        <v>Thomas, Bridges and Harris</v>
      </c>
      <c r="X657" s="8" t="str">
        <f>_xlfn.XLOOKUP(total_table[[#This Row],[Store_ID]],Store_table[Store_ID],Store_table[Region],FALSE)</f>
        <v>North</v>
      </c>
      <c r="Y657" s="8" t="str">
        <f>_xlfn.XLOOKUP(total_table[[#This Row],[Store_ID]],Store_table[Store_ID],Store_table[City],FALSE)</f>
        <v>Sabrinatown</v>
      </c>
      <c r="Z657" s="8" t="str">
        <f>_xlfn.XLOOKUP(total_table[[#This Row],[Store_ID]],Store_table[Store_ID],Store_table[Store_Type],FALSE)</f>
        <v>Online</v>
      </c>
    </row>
    <row r="658" spans="1:26" x14ac:dyDescent="0.35">
      <c r="A658" s="2" t="s">
        <v>2460</v>
      </c>
      <c r="B658" s="14">
        <v>45397</v>
      </c>
      <c r="C658" s="2" t="s">
        <v>700</v>
      </c>
      <c r="D658" s="2" t="s">
        <v>1598</v>
      </c>
      <c r="E658" s="2" t="s">
        <v>1785</v>
      </c>
      <c r="F658" s="11">
        <v>2</v>
      </c>
      <c r="G658" s="8">
        <v>637.55999999999995</v>
      </c>
      <c r="H658" s="8">
        <v>0.05</v>
      </c>
      <c r="I658" s="2" t="s">
        <v>1807</v>
      </c>
      <c r="J658" s="8">
        <v>1275.07</v>
      </c>
      <c r="K658" s="8" t="str">
        <f>_xlfn.XLOOKUP(total_table[[#This Row],[Customer_ID]],Customer_table[Customer_ID],Customer_table[Name],FALSE)</f>
        <v>Jordan Wells</v>
      </c>
      <c r="L658" s="11">
        <f>_xlfn.XLOOKUP(total_table[[#This Row],[Customer_ID]],Customer_table[Customer_ID],Customer_table[Age],FALSE)</f>
        <v>47</v>
      </c>
      <c r="M658" s="8" t="str">
        <f>_xlfn.XLOOKUP(total_table[[#This Row],[Customer_ID]],Customer_table[Customer_ID],Customer_table[Gender],FALSE)</f>
        <v>Female</v>
      </c>
      <c r="N658" s="8" t="str">
        <f>_xlfn.XLOOKUP(total_table[[#This Row],[Customer_ID]],Customer_table[Customer_ID],Customer_table[City],FALSE)</f>
        <v>Phillipschester</v>
      </c>
      <c r="O658" s="8" t="str">
        <f>_xlfn.XLOOKUP(total_table[[#This Row],[Customer_ID]],Customer_table[Customer_ID],Customer_table[State],FALSE)</f>
        <v>New Jersey</v>
      </c>
      <c r="P658" s="8" t="str">
        <f>_xlfn.XLOOKUP(total_table[[#This Row],[Customer_ID]],Customer_table[Customer_ID],Customer_table[Country],FALSE)</f>
        <v>USA</v>
      </c>
      <c r="Q658" s="8" t="str">
        <f>_xlfn.XLOOKUP(total_table[[#This Row],[Product_ID]],Product_table[Product_ID],Product_table[Product_Name],FALSE)</f>
        <v>Women's Summer Dress</v>
      </c>
      <c r="R658" s="8" t="str">
        <f>_xlfn.XLOOKUP(total_table[[#This Row],[Product_ID]],Product_table[Product_ID],Product_table[Category],FALSE)</f>
        <v>Clothing</v>
      </c>
      <c r="S658" s="8" t="str">
        <f>_xlfn.XLOOKUP(total_table[[#This Row],[Product_ID]],Product_table[Product_ID],Product_table[Sub_Category],FALSE)</f>
        <v>Tops</v>
      </c>
      <c r="T658" s="8" t="str">
        <f>_xlfn.XLOOKUP(total_table[[#This Row],[Product_ID]],Product_table[Product_ID],Product_table[Brand],FALSE)</f>
        <v>Smith-Mills</v>
      </c>
      <c r="U658" s="8">
        <f>_xlfn.XLOOKUP(total_table[[#This Row],[Product_ID]],Product_table[Product_ID],Product_table[Cost],FALSE)</f>
        <v>223.43</v>
      </c>
      <c r="V658" s="11">
        <f>_xlfn.XLOOKUP(total_table[[#This Row],[Product_ID]],Product_table[Product_ID],Product_table[Stock],FALSE)</f>
        <v>154</v>
      </c>
      <c r="W658" s="8" t="str">
        <f>_xlfn.XLOOKUP(total_table[[#This Row],[Store_ID]],Store_table[Store_ID],Store_table[Store_Name],FALSE)</f>
        <v>Holloway Ltd</v>
      </c>
      <c r="X658" s="8" t="str">
        <f>_xlfn.XLOOKUP(total_table[[#This Row],[Store_ID]],Store_table[Store_ID],Store_table[Region],FALSE)</f>
        <v>North</v>
      </c>
      <c r="Y658" s="8" t="str">
        <f>_xlfn.XLOOKUP(total_table[[#This Row],[Store_ID]],Store_table[Store_ID],Store_table[City],FALSE)</f>
        <v>Bensonhaven</v>
      </c>
      <c r="Z658" s="8" t="str">
        <f>_xlfn.XLOOKUP(total_table[[#This Row],[Store_ID]],Store_table[Store_ID],Store_table[Store_Type],FALSE)</f>
        <v>Flagship</v>
      </c>
    </row>
    <row r="659" spans="1:26" x14ac:dyDescent="0.35">
      <c r="A659" s="2" t="s">
        <v>2461</v>
      </c>
      <c r="B659" s="14">
        <v>45633</v>
      </c>
      <c r="C659" s="2" t="s">
        <v>62</v>
      </c>
      <c r="D659" s="2" t="s">
        <v>1552</v>
      </c>
      <c r="E659" s="2" t="s">
        <v>1744</v>
      </c>
      <c r="F659" s="11">
        <v>3</v>
      </c>
      <c r="G659" s="8">
        <v>706.87</v>
      </c>
      <c r="H659" s="8">
        <v>0.27</v>
      </c>
      <c r="I659" s="2" t="s">
        <v>1802</v>
      </c>
      <c r="J659" s="8">
        <v>2120.34</v>
      </c>
      <c r="K659" s="8" t="str">
        <f>_xlfn.XLOOKUP(total_table[[#This Row],[Customer_ID]],Customer_table[Customer_ID],Customer_table[Name],FALSE)</f>
        <v>Ashley Cohen</v>
      </c>
      <c r="L659" s="11">
        <f>_xlfn.XLOOKUP(total_table[[#This Row],[Customer_ID]],Customer_table[Customer_ID],Customer_table[Age],FALSE)</f>
        <v>53</v>
      </c>
      <c r="M659" s="8" t="str">
        <f>_xlfn.XLOOKUP(total_table[[#This Row],[Customer_ID]],Customer_table[Customer_ID],Customer_table[Gender],FALSE)</f>
        <v>Female</v>
      </c>
      <c r="N659" s="8" t="str">
        <f>_xlfn.XLOOKUP(total_table[[#This Row],[Customer_ID]],Customer_table[Customer_ID],Customer_table[City],FALSE)</f>
        <v>Lake Kristamouth</v>
      </c>
      <c r="O659" s="8" t="str">
        <f>_xlfn.XLOOKUP(total_table[[#This Row],[Customer_ID]],Customer_table[Customer_ID],Customer_table[State],FALSE)</f>
        <v>Nebraska</v>
      </c>
      <c r="P659" s="8" t="str">
        <f>_xlfn.XLOOKUP(total_table[[#This Row],[Customer_ID]],Customer_table[Customer_ID],Customer_table[Country],FALSE)</f>
        <v>USA</v>
      </c>
      <c r="Q659" s="8" t="str">
        <f>_xlfn.XLOOKUP(total_table[[#This Row],[Product_ID]],Product_table[Product_ID],Product_table[Product_Name],FALSE)</f>
        <v>USB-C Fast Charger</v>
      </c>
      <c r="R659" s="8" t="str">
        <f>_xlfn.XLOOKUP(total_table[[#This Row],[Product_ID]],Product_table[Product_ID],Product_table[Category],FALSE)</f>
        <v>Electronics</v>
      </c>
      <c r="S659" s="8" t="str">
        <f>_xlfn.XLOOKUP(total_table[[#This Row],[Product_ID]],Product_table[Product_ID],Product_table[Sub_Category],FALSE)</f>
        <v>Accessories</v>
      </c>
      <c r="T659" s="8" t="str">
        <f>_xlfn.XLOOKUP(total_table[[#This Row],[Product_ID]],Product_table[Product_ID],Product_table[Brand],FALSE)</f>
        <v>Dawson-Perkins</v>
      </c>
      <c r="U659" s="8">
        <f>_xlfn.XLOOKUP(total_table[[#This Row],[Product_ID]],Product_table[Product_ID],Product_table[Cost],FALSE)</f>
        <v>242.23</v>
      </c>
      <c r="V659" s="11">
        <f>_xlfn.XLOOKUP(total_table[[#This Row],[Product_ID]],Product_table[Product_ID],Product_table[Stock],FALSE)</f>
        <v>453</v>
      </c>
      <c r="W659" s="8" t="str">
        <f>_xlfn.XLOOKUP(total_table[[#This Row],[Store_ID]],Store_table[Store_ID],Store_table[Store_Name],FALSE)</f>
        <v>Johnson-Wright</v>
      </c>
      <c r="X659" s="8" t="str">
        <f>_xlfn.XLOOKUP(total_table[[#This Row],[Store_ID]],Store_table[Store_ID],Store_table[Region],FALSE)</f>
        <v>North</v>
      </c>
      <c r="Y659" s="8" t="str">
        <f>_xlfn.XLOOKUP(total_table[[#This Row],[Store_ID]],Store_table[Store_ID],Store_table[City],FALSE)</f>
        <v>Hoodberg</v>
      </c>
      <c r="Z659" s="8" t="str">
        <f>_xlfn.XLOOKUP(total_table[[#This Row],[Store_ID]],Store_table[Store_ID],Store_table[Store_Type],FALSE)</f>
        <v>Outlet</v>
      </c>
    </row>
    <row r="660" spans="1:26" x14ac:dyDescent="0.35">
      <c r="A660" s="2" t="s">
        <v>2462</v>
      </c>
      <c r="B660" s="14">
        <v>45629</v>
      </c>
      <c r="C660" s="2" t="s">
        <v>200</v>
      </c>
      <c r="D660" s="2" t="s">
        <v>1556</v>
      </c>
      <c r="E660" s="2" t="s">
        <v>1754</v>
      </c>
      <c r="F660" s="11">
        <v>2</v>
      </c>
      <c r="G660" s="8">
        <v>884.48</v>
      </c>
      <c r="H660" s="8">
        <v>0</v>
      </c>
      <c r="I660" s="2" t="s">
        <v>1807</v>
      </c>
      <c r="J660" s="8">
        <v>1768.96</v>
      </c>
      <c r="K660" s="8" t="str">
        <f>_xlfn.XLOOKUP(total_table[[#This Row],[Customer_ID]],Customer_table[Customer_ID],Customer_table[Name],FALSE)</f>
        <v>Wayne Mcpherson</v>
      </c>
      <c r="L660" s="11">
        <f>_xlfn.XLOOKUP(total_table[[#This Row],[Customer_ID]],Customer_table[Customer_ID],Customer_table[Age],FALSE)</f>
        <v>56</v>
      </c>
      <c r="M660" s="8" t="str">
        <f>_xlfn.XLOOKUP(total_table[[#This Row],[Customer_ID]],Customer_table[Customer_ID],Customer_table[Gender],FALSE)</f>
        <v>Female</v>
      </c>
      <c r="N660" s="8" t="str">
        <f>_xlfn.XLOOKUP(total_table[[#This Row],[Customer_ID]],Customer_table[Customer_ID],Customer_table[City],FALSE)</f>
        <v>Edwardsfort</v>
      </c>
      <c r="O660" s="8" t="str">
        <f>_xlfn.XLOOKUP(total_table[[#This Row],[Customer_ID]],Customer_table[Customer_ID],Customer_table[State],FALSE)</f>
        <v>Minnesota</v>
      </c>
      <c r="P660" s="8" t="str">
        <f>_xlfn.XLOOKUP(total_table[[#This Row],[Customer_ID]],Customer_table[Customer_ID],Customer_table[Country],FALSE)</f>
        <v>USA</v>
      </c>
      <c r="Q660" s="8" t="str">
        <f>_xlfn.XLOOKUP(total_table[[#This Row],[Product_ID]],Product_table[Product_ID],Product_table[Product_Name],FALSE)</f>
        <v>4K Home Projector</v>
      </c>
      <c r="R660" s="8" t="str">
        <f>_xlfn.XLOOKUP(total_table[[#This Row],[Product_ID]],Product_table[Product_ID],Product_table[Category],FALSE)</f>
        <v>Electronics</v>
      </c>
      <c r="S660" s="8" t="str">
        <f>_xlfn.XLOOKUP(total_table[[#This Row],[Product_ID]],Product_table[Product_ID],Product_table[Sub_Category],FALSE)</f>
        <v>Appliances</v>
      </c>
      <c r="T660" s="8" t="str">
        <f>_xlfn.XLOOKUP(total_table[[#This Row],[Product_ID]],Product_table[Product_ID],Product_table[Brand],FALSE)</f>
        <v>Thomas LLC</v>
      </c>
      <c r="U660" s="8">
        <f>_xlfn.XLOOKUP(total_table[[#This Row],[Product_ID]],Product_table[Product_ID],Product_table[Cost],FALSE)</f>
        <v>465.34</v>
      </c>
      <c r="V660" s="11">
        <f>_xlfn.XLOOKUP(total_table[[#This Row],[Product_ID]],Product_table[Product_ID],Product_table[Stock],FALSE)</f>
        <v>301</v>
      </c>
      <c r="W660" s="8" t="str">
        <f>_xlfn.XLOOKUP(total_table[[#This Row],[Store_ID]],Store_table[Store_ID],Store_table[Store_Name],FALSE)</f>
        <v>Benson-Elliott</v>
      </c>
      <c r="X660" s="8" t="str">
        <f>_xlfn.XLOOKUP(total_table[[#This Row],[Store_ID]],Store_table[Store_ID],Store_table[Region],FALSE)</f>
        <v>East</v>
      </c>
      <c r="Y660" s="8" t="str">
        <f>_xlfn.XLOOKUP(total_table[[#This Row],[Store_ID]],Store_table[Store_ID],Store_table[City],FALSE)</f>
        <v>Port Josephberg</v>
      </c>
      <c r="Z660" s="8" t="str">
        <f>_xlfn.XLOOKUP(total_table[[#This Row],[Store_ID]],Store_table[Store_ID],Store_table[Store_Type],FALSE)</f>
        <v>Online</v>
      </c>
    </row>
    <row r="661" spans="1:26" x14ac:dyDescent="0.35">
      <c r="A661" s="2" t="s">
        <v>2463</v>
      </c>
      <c r="B661" s="14">
        <v>45291</v>
      </c>
      <c r="C661" s="2" t="s">
        <v>173</v>
      </c>
      <c r="D661" s="2" t="s">
        <v>1710</v>
      </c>
      <c r="E661" s="2" t="s">
        <v>1747</v>
      </c>
      <c r="F661" s="11">
        <v>3</v>
      </c>
      <c r="G661" s="8">
        <v>718.23</v>
      </c>
      <c r="H661" s="8">
        <v>0.19</v>
      </c>
      <c r="I661" s="2" t="s">
        <v>1804</v>
      </c>
      <c r="J661" s="8">
        <v>2154.5</v>
      </c>
      <c r="K661" s="8" t="str">
        <f>_xlfn.XLOOKUP(total_table[[#This Row],[Customer_ID]],Customer_table[Customer_ID],Customer_table[Name],FALSE)</f>
        <v>Gina Knight</v>
      </c>
      <c r="L661" s="11">
        <f>_xlfn.XLOOKUP(total_table[[#This Row],[Customer_ID]],Customer_table[Customer_ID],Customer_table[Age],FALSE)</f>
        <v>54</v>
      </c>
      <c r="M661" s="8" t="str">
        <f>_xlfn.XLOOKUP(total_table[[#This Row],[Customer_ID]],Customer_table[Customer_ID],Customer_table[Gender],FALSE)</f>
        <v>Female</v>
      </c>
      <c r="N661" s="8" t="str">
        <f>_xlfn.XLOOKUP(total_table[[#This Row],[Customer_ID]],Customer_table[Customer_ID],Customer_table[City],FALSE)</f>
        <v>Lake Roberthaven</v>
      </c>
      <c r="O661" s="8" t="str">
        <f>_xlfn.XLOOKUP(total_table[[#This Row],[Customer_ID]],Customer_table[Customer_ID],Customer_table[State],FALSE)</f>
        <v>Nevada</v>
      </c>
      <c r="P661" s="8" t="str">
        <f>_xlfn.XLOOKUP(total_table[[#This Row],[Customer_ID]],Customer_table[Customer_ID],Customer_table[Country],FALSE)</f>
        <v>USA</v>
      </c>
      <c r="Q661" s="8" t="str">
        <f>_xlfn.XLOOKUP(total_table[[#This Row],[Product_ID]],Product_table[Product_ID],Product_table[Product_Name],FALSE)</f>
        <v>Microwave Oven</v>
      </c>
      <c r="R661" s="8" t="str">
        <f>_xlfn.XLOOKUP(total_table[[#This Row],[Product_ID]],Product_table[Product_ID],Product_table[Category],FALSE)</f>
        <v>Home</v>
      </c>
      <c r="S661" s="8" t="str">
        <f>_xlfn.XLOOKUP(total_table[[#This Row],[Product_ID]],Product_table[Product_ID],Product_table[Sub_Category],FALSE)</f>
        <v>Appliances</v>
      </c>
      <c r="T661" s="8" t="str">
        <f>_xlfn.XLOOKUP(total_table[[#This Row],[Product_ID]],Product_table[Product_ID],Product_table[Brand],FALSE)</f>
        <v>Green, Powell and Palmer</v>
      </c>
      <c r="U661" s="8">
        <f>_xlfn.XLOOKUP(total_table[[#This Row],[Product_ID]],Product_table[Product_ID],Product_table[Cost],FALSE)</f>
        <v>447.43</v>
      </c>
      <c r="V661" s="11">
        <f>_xlfn.XLOOKUP(total_table[[#This Row],[Product_ID]],Product_table[Product_ID],Product_table[Stock],FALSE)</f>
        <v>191</v>
      </c>
      <c r="W661" s="8" t="str">
        <f>_xlfn.XLOOKUP(total_table[[#This Row],[Store_ID]],Store_table[Store_ID],Store_table[Store_Name],FALSE)</f>
        <v>Alexander Group</v>
      </c>
      <c r="X661" s="8" t="str">
        <f>_xlfn.XLOOKUP(total_table[[#This Row],[Store_ID]],Store_table[Store_ID],Store_table[Region],FALSE)</f>
        <v>South</v>
      </c>
      <c r="Y661" s="8" t="str">
        <f>_xlfn.XLOOKUP(total_table[[#This Row],[Store_ID]],Store_table[Store_ID],Store_table[City],FALSE)</f>
        <v>Port Sharon</v>
      </c>
      <c r="Z661" s="8" t="str">
        <f>_xlfn.XLOOKUP(total_table[[#This Row],[Store_ID]],Store_table[Store_ID],Store_table[Store_Type],FALSE)</f>
        <v>Online</v>
      </c>
    </row>
    <row r="662" spans="1:26" x14ac:dyDescent="0.35">
      <c r="A662" s="2" t="s">
        <v>2464</v>
      </c>
      <c r="B662" s="14">
        <v>45914</v>
      </c>
      <c r="C662" s="2" t="s">
        <v>584</v>
      </c>
      <c r="D662" s="2" t="s">
        <v>1706</v>
      </c>
      <c r="E662" s="2" t="s">
        <v>1788</v>
      </c>
      <c r="F662" s="11">
        <v>3</v>
      </c>
      <c r="G662" s="8">
        <v>107.44</v>
      </c>
      <c r="H662" s="8">
        <v>0.27</v>
      </c>
      <c r="I662" s="2" t="s">
        <v>1804</v>
      </c>
      <c r="J662" s="8">
        <v>322.05</v>
      </c>
      <c r="K662" s="8" t="str">
        <f>_xlfn.XLOOKUP(total_table[[#This Row],[Customer_ID]],Customer_table[Customer_ID],Customer_table[Name],FALSE)</f>
        <v>Wesley Thompson</v>
      </c>
      <c r="L662" s="11">
        <f>_xlfn.XLOOKUP(total_table[[#This Row],[Customer_ID]],Customer_table[Customer_ID],Customer_table[Age],FALSE)</f>
        <v>38</v>
      </c>
      <c r="M662" s="8" t="str">
        <f>_xlfn.XLOOKUP(total_table[[#This Row],[Customer_ID]],Customer_table[Customer_ID],Customer_table[Gender],FALSE)</f>
        <v>Male</v>
      </c>
      <c r="N662" s="8" t="str">
        <f>_xlfn.XLOOKUP(total_table[[#This Row],[Customer_ID]],Customer_table[Customer_ID],Customer_table[City],FALSE)</f>
        <v>East Davidmouth</v>
      </c>
      <c r="O662" s="8" t="str">
        <f>_xlfn.XLOOKUP(total_table[[#This Row],[Customer_ID]],Customer_table[Customer_ID],Customer_table[State],FALSE)</f>
        <v>Maine</v>
      </c>
      <c r="P662" s="8" t="str">
        <f>_xlfn.XLOOKUP(total_table[[#This Row],[Customer_ID]],Customer_table[Customer_ID],Customer_table[Country],FALSE)</f>
        <v>USA</v>
      </c>
      <c r="Q662" s="8" t="str">
        <f>_xlfn.XLOOKUP(total_table[[#This Row],[Product_ID]],Product_table[Product_ID],Product_table[Product_Name],FALSE)</f>
        <v>Gaming Mouse Pad XL</v>
      </c>
      <c r="R662" s="8" t="str">
        <f>_xlfn.XLOOKUP(total_table[[#This Row],[Product_ID]],Product_table[Product_ID],Product_table[Category],FALSE)</f>
        <v>Electronics</v>
      </c>
      <c r="S662" s="8" t="str">
        <f>_xlfn.XLOOKUP(total_table[[#This Row],[Product_ID]],Product_table[Product_ID],Product_table[Sub_Category],FALSE)</f>
        <v>Accessories</v>
      </c>
      <c r="T662" s="8" t="str">
        <f>_xlfn.XLOOKUP(total_table[[#This Row],[Product_ID]],Product_table[Product_ID],Product_table[Brand],FALSE)</f>
        <v>Sharp, Taylor and Rodriguez</v>
      </c>
      <c r="U662" s="8">
        <f>_xlfn.XLOOKUP(total_table[[#This Row],[Product_ID]],Product_table[Product_ID],Product_table[Cost],FALSE)</f>
        <v>340.14</v>
      </c>
      <c r="V662" s="11">
        <f>_xlfn.XLOOKUP(total_table[[#This Row],[Product_ID]],Product_table[Product_ID],Product_table[Stock],FALSE)</f>
        <v>361</v>
      </c>
      <c r="W662" s="8" t="str">
        <f>_xlfn.XLOOKUP(total_table[[#This Row],[Store_ID]],Store_table[Store_ID],Store_table[Store_Name],FALSE)</f>
        <v>Guerrero-Schmitt</v>
      </c>
      <c r="X662" s="8" t="str">
        <f>_xlfn.XLOOKUP(total_table[[#This Row],[Store_ID]],Store_table[Store_ID],Store_table[Region],FALSE)</f>
        <v>East</v>
      </c>
      <c r="Y662" s="8" t="str">
        <f>_xlfn.XLOOKUP(total_table[[#This Row],[Store_ID]],Store_table[Store_ID],Store_table[City],FALSE)</f>
        <v>East Stevechester</v>
      </c>
      <c r="Z662" s="8" t="str">
        <f>_xlfn.XLOOKUP(total_table[[#This Row],[Store_ID]],Store_table[Store_ID],Store_table[Store_Type],FALSE)</f>
        <v>Flagship</v>
      </c>
    </row>
    <row r="663" spans="1:26" x14ac:dyDescent="0.35">
      <c r="A663" s="2" t="s">
        <v>2465</v>
      </c>
      <c r="B663" s="14">
        <v>45673</v>
      </c>
      <c r="C663" s="2" t="s">
        <v>203</v>
      </c>
      <c r="D663" s="2" t="s">
        <v>1618</v>
      </c>
      <c r="E663" s="2" t="s">
        <v>1744</v>
      </c>
      <c r="F663" s="11">
        <v>4</v>
      </c>
      <c r="G663" s="8">
        <v>608.97</v>
      </c>
      <c r="H663" s="8">
        <v>0.14000000000000001</v>
      </c>
      <c r="I663" s="2" t="s">
        <v>1807</v>
      </c>
      <c r="J663" s="8">
        <v>2435.7400000000002</v>
      </c>
      <c r="K663" s="8" t="str">
        <f>_xlfn.XLOOKUP(total_table[[#This Row],[Customer_ID]],Customer_table[Customer_ID],Customer_table[Name],FALSE)</f>
        <v>Christopher Sutton</v>
      </c>
      <c r="L663" s="11">
        <f>_xlfn.XLOOKUP(total_table[[#This Row],[Customer_ID]],Customer_table[Customer_ID],Customer_table[Age],FALSE)</f>
        <v>49</v>
      </c>
      <c r="M663" s="8" t="str">
        <f>_xlfn.XLOOKUP(total_table[[#This Row],[Customer_ID]],Customer_table[Customer_ID],Customer_table[Gender],FALSE)</f>
        <v>Female</v>
      </c>
      <c r="N663" s="8" t="str">
        <f>_xlfn.XLOOKUP(total_table[[#This Row],[Customer_ID]],Customer_table[Customer_ID],Customer_table[City],FALSE)</f>
        <v>Deborahberg</v>
      </c>
      <c r="O663" s="8" t="str">
        <f>_xlfn.XLOOKUP(total_table[[#This Row],[Customer_ID]],Customer_table[Customer_ID],Customer_table[State],FALSE)</f>
        <v>Pennsylvania</v>
      </c>
      <c r="P663" s="8" t="str">
        <f>_xlfn.XLOOKUP(total_table[[#This Row],[Customer_ID]],Customer_table[Customer_ID],Customer_table[Country],FALSE)</f>
        <v>USA</v>
      </c>
      <c r="Q663" s="8" t="str">
        <f>_xlfn.XLOOKUP(total_table[[#This Row],[Product_ID]],Product_table[Product_ID],Product_table[Product_Name],FALSE)</f>
        <v>Men's Winter Jacket</v>
      </c>
      <c r="R663" s="8" t="str">
        <f>_xlfn.XLOOKUP(total_table[[#This Row],[Product_ID]],Product_table[Product_ID],Product_table[Category],FALSE)</f>
        <v>Clothing</v>
      </c>
      <c r="S663" s="8" t="str">
        <f>_xlfn.XLOOKUP(total_table[[#This Row],[Product_ID]],Product_table[Product_ID],Product_table[Sub_Category],FALSE)</f>
        <v>Outerwear</v>
      </c>
      <c r="T663" s="8" t="str">
        <f>_xlfn.XLOOKUP(total_table[[#This Row],[Product_ID]],Product_table[Product_ID],Product_table[Brand],FALSE)</f>
        <v>Kelly, Smith and Perez</v>
      </c>
      <c r="U663" s="8">
        <f>_xlfn.XLOOKUP(total_table[[#This Row],[Product_ID]],Product_table[Product_ID],Product_table[Cost],FALSE)</f>
        <v>167.34</v>
      </c>
      <c r="V663" s="11">
        <f>_xlfn.XLOOKUP(total_table[[#This Row],[Product_ID]],Product_table[Product_ID],Product_table[Stock],FALSE)</f>
        <v>296</v>
      </c>
      <c r="W663" s="8" t="str">
        <f>_xlfn.XLOOKUP(total_table[[#This Row],[Store_ID]],Store_table[Store_ID],Store_table[Store_Name],FALSE)</f>
        <v>Johnson-Wright</v>
      </c>
      <c r="X663" s="8" t="str">
        <f>_xlfn.XLOOKUP(total_table[[#This Row],[Store_ID]],Store_table[Store_ID],Store_table[Region],FALSE)</f>
        <v>North</v>
      </c>
      <c r="Y663" s="8" t="str">
        <f>_xlfn.XLOOKUP(total_table[[#This Row],[Store_ID]],Store_table[Store_ID],Store_table[City],FALSE)</f>
        <v>Hoodberg</v>
      </c>
      <c r="Z663" s="8" t="str">
        <f>_xlfn.XLOOKUP(total_table[[#This Row],[Store_ID]],Store_table[Store_ID],Store_table[Store_Type],FALSE)</f>
        <v>Outlet</v>
      </c>
    </row>
    <row r="664" spans="1:26" x14ac:dyDescent="0.35">
      <c r="A664" s="2" t="s">
        <v>2466</v>
      </c>
      <c r="B664" s="14">
        <v>45689</v>
      </c>
      <c r="C664" s="2" t="s">
        <v>1092</v>
      </c>
      <c r="D664" s="2" t="s">
        <v>1648</v>
      </c>
      <c r="E664" s="2" t="s">
        <v>1754</v>
      </c>
      <c r="F664" s="11">
        <v>3</v>
      </c>
      <c r="G664" s="8">
        <v>260.45999999999998</v>
      </c>
      <c r="H664" s="8">
        <v>0.09</v>
      </c>
      <c r="I664" s="2" t="s">
        <v>1802</v>
      </c>
      <c r="J664" s="8">
        <v>781.28999999999985</v>
      </c>
      <c r="K664" s="8" t="str">
        <f>_xlfn.XLOOKUP(total_table[[#This Row],[Customer_ID]],Customer_table[Customer_ID],Customer_table[Name],FALSE)</f>
        <v>Ryan Torres</v>
      </c>
      <c r="L664" s="11">
        <f>_xlfn.XLOOKUP(total_table[[#This Row],[Customer_ID]],Customer_table[Customer_ID],Customer_table[Age],FALSE)</f>
        <v>38</v>
      </c>
      <c r="M664" s="8" t="str">
        <f>_xlfn.XLOOKUP(total_table[[#This Row],[Customer_ID]],Customer_table[Customer_ID],Customer_table[Gender],FALSE)</f>
        <v>Male</v>
      </c>
      <c r="N664" s="8" t="str">
        <f>_xlfn.XLOOKUP(total_table[[#This Row],[Customer_ID]],Customer_table[Customer_ID],Customer_table[City],FALSE)</f>
        <v>Guerreroport</v>
      </c>
      <c r="O664" s="8" t="str">
        <f>_xlfn.XLOOKUP(total_table[[#This Row],[Customer_ID]],Customer_table[Customer_ID],Customer_table[State],FALSE)</f>
        <v>Connecticut</v>
      </c>
      <c r="P664" s="8" t="str">
        <f>_xlfn.XLOOKUP(total_table[[#This Row],[Customer_ID]],Customer_table[Customer_ID],Customer_table[Country],FALSE)</f>
        <v>USA</v>
      </c>
      <c r="Q664" s="8" t="str">
        <f>_xlfn.XLOOKUP(total_table[[#This Row],[Product_ID]],Product_table[Product_ID],Product_table[Product_Name],FALSE)</f>
        <v>Tennis Ball 3-Pack</v>
      </c>
      <c r="R664" s="8" t="str">
        <f>_xlfn.XLOOKUP(total_table[[#This Row],[Product_ID]],Product_table[Product_ID],Product_table[Category],FALSE)</f>
        <v>Sports</v>
      </c>
      <c r="S664" s="8" t="str">
        <f>_xlfn.XLOOKUP(total_table[[#This Row],[Product_ID]],Product_table[Product_ID],Product_table[Sub_Category],FALSE)</f>
        <v>Equipment</v>
      </c>
      <c r="T664" s="8" t="str">
        <f>_xlfn.XLOOKUP(total_table[[#This Row],[Product_ID]],Product_table[Product_ID],Product_table[Brand],FALSE)</f>
        <v>Lopez LLC</v>
      </c>
      <c r="U664" s="8">
        <f>_xlfn.XLOOKUP(total_table[[#This Row],[Product_ID]],Product_table[Product_ID],Product_table[Cost],FALSE)</f>
        <v>103.45</v>
      </c>
      <c r="V664" s="11">
        <f>_xlfn.XLOOKUP(total_table[[#This Row],[Product_ID]],Product_table[Product_ID],Product_table[Stock],FALSE)</f>
        <v>465</v>
      </c>
      <c r="W664" s="8" t="str">
        <f>_xlfn.XLOOKUP(total_table[[#This Row],[Store_ID]],Store_table[Store_ID],Store_table[Store_Name],FALSE)</f>
        <v>Benson-Elliott</v>
      </c>
      <c r="X664" s="8" t="str">
        <f>_xlfn.XLOOKUP(total_table[[#This Row],[Store_ID]],Store_table[Store_ID],Store_table[Region],FALSE)</f>
        <v>East</v>
      </c>
      <c r="Y664" s="8" t="str">
        <f>_xlfn.XLOOKUP(total_table[[#This Row],[Store_ID]],Store_table[Store_ID],Store_table[City],FALSE)</f>
        <v>Port Josephberg</v>
      </c>
      <c r="Z664" s="8" t="str">
        <f>_xlfn.XLOOKUP(total_table[[#This Row],[Store_ID]],Store_table[Store_ID],Store_table[Store_Type],FALSE)</f>
        <v>Online</v>
      </c>
    </row>
    <row r="665" spans="1:26" x14ac:dyDescent="0.35">
      <c r="A665" s="2" t="s">
        <v>2467</v>
      </c>
      <c r="B665" s="14">
        <v>45646</v>
      </c>
      <c r="C665" s="2" t="s">
        <v>415</v>
      </c>
      <c r="D665" s="2" t="s">
        <v>1570</v>
      </c>
      <c r="E665" s="2" t="s">
        <v>1754</v>
      </c>
      <c r="F665" s="11">
        <v>1</v>
      </c>
      <c r="G665" s="8">
        <v>747.03</v>
      </c>
      <c r="H665" s="8">
        <v>0.01</v>
      </c>
      <c r="I665" s="2" t="s">
        <v>1802</v>
      </c>
      <c r="J665" s="8">
        <v>747.02</v>
      </c>
      <c r="K665" s="8" t="str">
        <f>_xlfn.XLOOKUP(total_table[[#This Row],[Customer_ID]],Customer_table[Customer_ID],Customer_table[Name],FALSE)</f>
        <v>Erin Hopkins</v>
      </c>
      <c r="L665" s="11">
        <f>_xlfn.XLOOKUP(total_table[[#This Row],[Customer_ID]],Customer_table[Customer_ID],Customer_table[Age],FALSE)</f>
        <v>40</v>
      </c>
      <c r="M665" s="8" t="str">
        <f>_xlfn.XLOOKUP(total_table[[#This Row],[Customer_ID]],Customer_table[Customer_ID],Customer_table[Gender],FALSE)</f>
        <v>Male</v>
      </c>
      <c r="N665" s="8" t="str">
        <f>_xlfn.XLOOKUP(total_table[[#This Row],[Customer_ID]],Customer_table[Customer_ID],Customer_table[City],FALSE)</f>
        <v>North Sabrina</v>
      </c>
      <c r="O665" s="8" t="str">
        <f>_xlfn.XLOOKUP(total_table[[#This Row],[Customer_ID]],Customer_table[Customer_ID],Customer_table[State],FALSE)</f>
        <v>Iowa</v>
      </c>
      <c r="P665" s="8" t="str">
        <f>_xlfn.XLOOKUP(total_table[[#This Row],[Customer_ID]],Customer_table[Customer_ID],Customer_table[Country],FALSE)</f>
        <v>USA</v>
      </c>
      <c r="Q665" s="8" t="str">
        <f>_xlfn.XLOOKUP(total_table[[#This Row],[Product_ID]],Product_table[Product_ID],Product_table[Product_Name],FALSE)</f>
        <v>Carbon Fiber Tennis Racket</v>
      </c>
      <c r="R665" s="8" t="str">
        <f>_xlfn.XLOOKUP(total_table[[#This Row],[Product_ID]],Product_table[Product_ID],Product_table[Category],FALSE)</f>
        <v>Sports</v>
      </c>
      <c r="S665" s="8" t="str">
        <f>_xlfn.XLOOKUP(total_table[[#This Row],[Product_ID]],Product_table[Product_ID],Product_table[Sub_Category],FALSE)</f>
        <v>Equipment</v>
      </c>
      <c r="T665" s="8" t="str">
        <f>_xlfn.XLOOKUP(total_table[[#This Row],[Product_ID]],Product_table[Product_ID],Product_table[Brand],FALSE)</f>
        <v>Flores, Pineda and Rodriguez</v>
      </c>
      <c r="U665" s="8">
        <f>_xlfn.XLOOKUP(total_table[[#This Row],[Product_ID]],Product_table[Product_ID],Product_table[Cost],FALSE)</f>
        <v>484.62</v>
      </c>
      <c r="V665" s="11">
        <f>_xlfn.XLOOKUP(total_table[[#This Row],[Product_ID]],Product_table[Product_ID],Product_table[Stock],FALSE)</f>
        <v>432</v>
      </c>
      <c r="W665" s="8" t="str">
        <f>_xlfn.XLOOKUP(total_table[[#This Row],[Store_ID]],Store_table[Store_ID],Store_table[Store_Name],FALSE)</f>
        <v>Benson-Elliott</v>
      </c>
      <c r="X665" s="8" t="str">
        <f>_xlfn.XLOOKUP(total_table[[#This Row],[Store_ID]],Store_table[Store_ID],Store_table[Region],FALSE)</f>
        <v>East</v>
      </c>
      <c r="Y665" s="8" t="str">
        <f>_xlfn.XLOOKUP(total_table[[#This Row],[Store_ID]],Store_table[Store_ID],Store_table[City],FALSE)</f>
        <v>Port Josephberg</v>
      </c>
      <c r="Z665" s="8" t="str">
        <f>_xlfn.XLOOKUP(total_table[[#This Row],[Store_ID]],Store_table[Store_ID],Store_table[Store_Type],FALSE)</f>
        <v>Online</v>
      </c>
    </row>
    <row r="666" spans="1:26" x14ac:dyDescent="0.35">
      <c r="A666" s="2" t="s">
        <v>2468</v>
      </c>
      <c r="B666" s="14">
        <v>45475</v>
      </c>
      <c r="C666" s="2" t="s">
        <v>1238</v>
      </c>
      <c r="D666" s="2" t="s">
        <v>1558</v>
      </c>
      <c r="E666" s="2" t="s">
        <v>1760</v>
      </c>
      <c r="F666" s="11">
        <v>4</v>
      </c>
      <c r="G666" s="8">
        <v>700.88</v>
      </c>
      <c r="H666" s="8">
        <v>0.23</v>
      </c>
      <c r="I666" s="2" t="s">
        <v>1804</v>
      </c>
      <c r="J666" s="8">
        <v>2803.29</v>
      </c>
      <c r="K666" s="8" t="str">
        <f>_xlfn.XLOOKUP(total_table[[#This Row],[Customer_ID]],Customer_table[Customer_ID],Customer_table[Name],FALSE)</f>
        <v>David Ross</v>
      </c>
      <c r="L666" s="11">
        <f>_xlfn.XLOOKUP(total_table[[#This Row],[Customer_ID]],Customer_table[Customer_ID],Customer_table[Age],FALSE)</f>
        <v>22</v>
      </c>
      <c r="M666" s="8" t="str">
        <f>_xlfn.XLOOKUP(total_table[[#This Row],[Customer_ID]],Customer_table[Customer_ID],Customer_table[Gender],FALSE)</f>
        <v>Female</v>
      </c>
      <c r="N666" s="8" t="str">
        <f>_xlfn.XLOOKUP(total_table[[#This Row],[Customer_ID]],Customer_table[Customer_ID],Customer_table[City],FALSE)</f>
        <v>South Angela</v>
      </c>
      <c r="O666" s="8" t="str">
        <f>_xlfn.XLOOKUP(total_table[[#This Row],[Customer_ID]],Customer_table[Customer_ID],Customer_table[State],FALSE)</f>
        <v>Arkansas</v>
      </c>
      <c r="P666" s="8" t="str">
        <f>_xlfn.XLOOKUP(total_table[[#This Row],[Customer_ID]],Customer_table[Customer_ID],Customer_table[Country],FALSE)</f>
        <v>USA</v>
      </c>
      <c r="Q666" s="8" t="str">
        <f>_xlfn.XLOOKUP(total_table[[#This Row],[Product_ID]],Product_table[Product_ID],Product_table[Product_Name],FALSE)</f>
        <v>Beard Grooming Kit</v>
      </c>
      <c r="R666" s="8" t="str">
        <f>_xlfn.XLOOKUP(total_table[[#This Row],[Product_ID]],Product_table[Product_ID],Product_table[Category],FALSE)</f>
        <v>Beauty</v>
      </c>
      <c r="S666" s="8" t="str">
        <f>_xlfn.XLOOKUP(total_table[[#This Row],[Product_ID]],Product_table[Product_ID],Product_table[Sub_Category],FALSE)</f>
        <v>Grooming</v>
      </c>
      <c r="T666" s="8" t="str">
        <f>_xlfn.XLOOKUP(total_table[[#This Row],[Product_ID]],Product_table[Product_ID],Product_table[Brand],FALSE)</f>
        <v>Erickson-Green</v>
      </c>
      <c r="U666" s="8">
        <f>_xlfn.XLOOKUP(total_table[[#This Row],[Product_ID]],Product_table[Product_ID],Product_table[Cost],FALSE)</f>
        <v>337.42</v>
      </c>
      <c r="V666" s="11">
        <f>_xlfn.XLOOKUP(total_table[[#This Row],[Product_ID]],Product_table[Product_ID],Product_table[Stock],FALSE)</f>
        <v>256</v>
      </c>
      <c r="W666" s="8" t="str">
        <f>_xlfn.XLOOKUP(total_table[[#This Row],[Store_ID]],Store_table[Store_ID],Store_table[Store_Name],FALSE)</f>
        <v>Bean, Jones and Park</v>
      </c>
      <c r="X666" s="8" t="str">
        <f>_xlfn.XLOOKUP(total_table[[#This Row],[Store_ID]],Store_table[Store_ID],Store_table[Region],FALSE)</f>
        <v>West</v>
      </c>
      <c r="Y666" s="8" t="str">
        <f>_xlfn.XLOOKUP(total_table[[#This Row],[Store_ID]],Store_table[Store_ID],Store_table[City],FALSE)</f>
        <v>Thompsonborough</v>
      </c>
      <c r="Z666" s="8" t="str">
        <f>_xlfn.XLOOKUP(total_table[[#This Row],[Store_ID]],Store_table[Store_ID],Store_table[Store_Type],FALSE)</f>
        <v>Online</v>
      </c>
    </row>
    <row r="667" spans="1:26" x14ac:dyDescent="0.35">
      <c r="A667" s="2" t="s">
        <v>2469</v>
      </c>
      <c r="B667" s="14">
        <v>45781</v>
      </c>
      <c r="C667" s="2" t="s">
        <v>177</v>
      </c>
      <c r="D667" s="2" t="s">
        <v>1716</v>
      </c>
      <c r="E667" s="2" t="s">
        <v>1777</v>
      </c>
      <c r="F667" s="11">
        <v>4</v>
      </c>
      <c r="G667" s="8">
        <v>20.09</v>
      </c>
      <c r="H667" s="8">
        <v>0.16</v>
      </c>
      <c r="I667" s="2" t="s">
        <v>1804</v>
      </c>
      <c r="J667" s="8">
        <v>80.2</v>
      </c>
      <c r="K667" s="8" t="str">
        <f>_xlfn.XLOOKUP(total_table[[#This Row],[Customer_ID]],Customer_table[Customer_ID],Customer_table[Name],FALSE)</f>
        <v>April Mullins</v>
      </c>
      <c r="L667" s="11">
        <f>_xlfn.XLOOKUP(total_table[[#This Row],[Customer_ID]],Customer_table[Customer_ID],Customer_table[Age],FALSE)</f>
        <v>54</v>
      </c>
      <c r="M667" s="8" t="str">
        <f>_xlfn.XLOOKUP(total_table[[#This Row],[Customer_ID]],Customer_table[Customer_ID],Customer_table[Gender],FALSE)</f>
        <v>Male</v>
      </c>
      <c r="N667" s="8" t="str">
        <f>_xlfn.XLOOKUP(total_table[[#This Row],[Customer_ID]],Customer_table[Customer_ID],Customer_table[City],FALSE)</f>
        <v>Dawsonbury</v>
      </c>
      <c r="O667" s="8" t="str">
        <f>_xlfn.XLOOKUP(total_table[[#This Row],[Customer_ID]],Customer_table[Customer_ID],Customer_table[State],FALSE)</f>
        <v>North Carolina</v>
      </c>
      <c r="P667" s="8" t="str">
        <f>_xlfn.XLOOKUP(total_table[[#This Row],[Customer_ID]],Customer_table[Customer_ID],Customer_table[Country],FALSE)</f>
        <v>USA</v>
      </c>
      <c r="Q667" s="8" t="str">
        <f>_xlfn.XLOOKUP(total_table[[#This Row],[Product_ID]],Product_table[Product_ID],Product_table[Product_Name],FALSE)</f>
        <v>Sports Stopwatch Basic</v>
      </c>
      <c r="R667" s="8" t="str">
        <f>_xlfn.XLOOKUP(total_table[[#This Row],[Product_ID]],Product_table[Product_ID],Product_table[Category],FALSE)</f>
        <v>Sports</v>
      </c>
      <c r="S667" s="8" t="str">
        <f>_xlfn.XLOOKUP(total_table[[#This Row],[Product_ID]],Product_table[Product_ID],Product_table[Sub_Category],FALSE)</f>
        <v>Accessories</v>
      </c>
      <c r="T667" s="8" t="str">
        <f>_xlfn.XLOOKUP(total_table[[#This Row],[Product_ID]],Product_table[Product_ID],Product_table[Brand],FALSE)</f>
        <v>Wilson Group</v>
      </c>
      <c r="U667" s="8">
        <f>_xlfn.XLOOKUP(total_table[[#This Row],[Product_ID]],Product_table[Product_ID],Product_table[Cost],FALSE)</f>
        <v>60.65</v>
      </c>
      <c r="V667" s="11">
        <f>_xlfn.XLOOKUP(total_table[[#This Row],[Product_ID]],Product_table[Product_ID],Product_table[Stock],FALSE)</f>
        <v>75</v>
      </c>
      <c r="W667" s="8" t="str">
        <f>_xlfn.XLOOKUP(total_table[[#This Row],[Store_ID]],Store_table[Store_ID],Store_table[Store_Name],FALSE)</f>
        <v>Mcdonald Inc</v>
      </c>
      <c r="X667" s="8" t="str">
        <f>_xlfn.XLOOKUP(total_table[[#This Row],[Store_ID]],Store_table[Store_ID],Store_table[Region],FALSE)</f>
        <v>South</v>
      </c>
      <c r="Y667" s="8" t="str">
        <f>_xlfn.XLOOKUP(total_table[[#This Row],[Store_ID]],Store_table[Store_ID],Store_table[City],FALSE)</f>
        <v>Christopherland</v>
      </c>
      <c r="Z667" s="8" t="str">
        <f>_xlfn.XLOOKUP(total_table[[#This Row],[Store_ID]],Store_table[Store_ID],Store_table[Store_Type],FALSE)</f>
        <v>Outlet</v>
      </c>
    </row>
    <row r="668" spans="1:26" x14ac:dyDescent="0.35">
      <c r="A668" s="2" t="s">
        <v>2470</v>
      </c>
      <c r="B668" s="14">
        <v>45654</v>
      </c>
      <c r="C668" s="2" t="s">
        <v>222</v>
      </c>
      <c r="D668" s="2" t="s">
        <v>1600</v>
      </c>
      <c r="E668" s="2" t="s">
        <v>1770</v>
      </c>
      <c r="F668" s="11">
        <v>3</v>
      </c>
      <c r="G668" s="8">
        <v>917.64</v>
      </c>
      <c r="H668" s="8">
        <v>0.24</v>
      </c>
      <c r="I668" s="2" t="s">
        <v>1804</v>
      </c>
      <c r="J668" s="8">
        <v>2752.6800000000003</v>
      </c>
      <c r="K668" s="8" t="str">
        <f>_xlfn.XLOOKUP(total_table[[#This Row],[Customer_ID]],Customer_table[Customer_ID],Customer_table[Name],FALSE)</f>
        <v>James Bean</v>
      </c>
      <c r="L668" s="11">
        <f>_xlfn.XLOOKUP(total_table[[#This Row],[Customer_ID]],Customer_table[Customer_ID],Customer_table[Age],FALSE)</f>
        <v>50</v>
      </c>
      <c r="M668" s="8" t="str">
        <f>_xlfn.XLOOKUP(total_table[[#This Row],[Customer_ID]],Customer_table[Customer_ID],Customer_table[Gender],FALSE)</f>
        <v>Male</v>
      </c>
      <c r="N668" s="8" t="str">
        <f>_xlfn.XLOOKUP(total_table[[#This Row],[Customer_ID]],Customer_table[Customer_ID],Customer_table[City],FALSE)</f>
        <v>Stevensonton</v>
      </c>
      <c r="O668" s="8" t="str">
        <f>_xlfn.XLOOKUP(total_table[[#This Row],[Customer_ID]],Customer_table[Customer_ID],Customer_table[State],FALSE)</f>
        <v>New Mexico</v>
      </c>
      <c r="P668" s="8" t="str">
        <f>_xlfn.XLOOKUP(total_table[[#This Row],[Customer_ID]],Customer_table[Customer_ID],Customer_table[Country],FALSE)</f>
        <v>USA</v>
      </c>
      <c r="Q668" s="8" t="str">
        <f>_xlfn.XLOOKUP(total_table[[#This Row],[Product_ID]],Product_table[Product_ID],Product_table[Product_Name],FALSE)</f>
        <v>Men's Casual Sneakers</v>
      </c>
      <c r="R668" s="8" t="str">
        <f>_xlfn.XLOOKUP(total_table[[#This Row],[Product_ID]],Product_table[Product_ID],Product_table[Category],FALSE)</f>
        <v>Clothing</v>
      </c>
      <c r="S668" s="8" t="str">
        <f>_xlfn.XLOOKUP(total_table[[#This Row],[Product_ID]],Product_table[Product_ID],Product_table[Sub_Category],FALSE)</f>
        <v>Footwear</v>
      </c>
      <c r="T668" s="8" t="str">
        <f>_xlfn.XLOOKUP(total_table[[#This Row],[Product_ID]],Product_table[Product_ID],Product_table[Brand],FALSE)</f>
        <v>Hogan-Lee</v>
      </c>
      <c r="U668" s="8">
        <f>_xlfn.XLOOKUP(total_table[[#This Row],[Product_ID]],Product_table[Product_ID],Product_table[Cost],FALSE)</f>
        <v>353.47</v>
      </c>
      <c r="V668" s="11">
        <f>_xlfn.XLOOKUP(total_table[[#This Row],[Product_ID]],Product_table[Product_ID],Product_table[Stock],FALSE)</f>
        <v>214</v>
      </c>
      <c r="W668" s="8" t="str">
        <f>_xlfn.XLOOKUP(total_table[[#This Row],[Store_ID]],Store_table[Store_ID],Store_table[Store_Name],FALSE)</f>
        <v>Aguirre-Keller</v>
      </c>
      <c r="X668" s="8" t="str">
        <f>_xlfn.XLOOKUP(total_table[[#This Row],[Store_ID]],Store_table[Store_ID],Store_table[Region],FALSE)</f>
        <v>South</v>
      </c>
      <c r="Y668" s="8" t="str">
        <f>_xlfn.XLOOKUP(total_table[[#This Row],[Store_ID]],Store_table[Store_ID],Store_table[City],FALSE)</f>
        <v>Lake Michael</v>
      </c>
      <c r="Z668" s="8" t="str">
        <f>_xlfn.XLOOKUP(total_table[[#This Row],[Store_ID]],Store_table[Store_ID],Store_table[Store_Type],FALSE)</f>
        <v>Online</v>
      </c>
    </row>
    <row r="669" spans="1:26" x14ac:dyDescent="0.35">
      <c r="A669" s="2" t="s">
        <v>2471</v>
      </c>
      <c r="B669" s="14">
        <v>45594</v>
      </c>
      <c r="C669" s="2" t="s">
        <v>187</v>
      </c>
      <c r="D669" s="2" t="s">
        <v>1568</v>
      </c>
      <c r="E669" s="2" t="s">
        <v>1730</v>
      </c>
      <c r="F669" s="11">
        <v>1</v>
      </c>
      <c r="G669" s="8">
        <v>242.08</v>
      </c>
      <c r="H669" s="8">
        <v>0.18</v>
      </c>
      <c r="I669" s="2" t="s">
        <v>1804</v>
      </c>
      <c r="J669" s="8">
        <v>241.9</v>
      </c>
      <c r="K669" s="8" t="str">
        <f>_xlfn.XLOOKUP(total_table[[#This Row],[Customer_ID]],Customer_table[Customer_ID],Customer_table[Name],FALSE)</f>
        <v>Sarah Rodgers</v>
      </c>
      <c r="L669" s="11">
        <f>_xlfn.XLOOKUP(total_table[[#This Row],[Customer_ID]],Customer_table[Customer_ID],Customer_table[Age],FALSE)</f>
        <v>23</v>
      </c>
      <c r="M669" s="8" t="str">
        <f>_xlfn.XLOOKUP(total_table[[#This Row],[Customer_ID]],Customer_table[Customer_ID],Customer_table[Gender],FALSE)</f>
        <v>Female</v>
      </c>
      <c r="N669" s="8" t="str">
        <f>_xlfn.XLOOKUP(total_table[[#This Row],[Customer_ID]],Customer_table[Customer_ID],Customer_table[City],FALSE)</f>
        <v>New Julia</v>
      </c>
      <c r="O669" s="8" t="str">
        <f>_xlfn.XLOOKUP(total_table[[#This Row],[Customer_ID]],Customer_table[Customer_ID],Customer_table[State],FALSE)</f>
        <v>West Virginia</v>
      </c>
      <c r="P669" s="8" t="str">
        <f>_xlfn.XLOOKUP(total_table[[#This Row],[Customer_ID]],Customer_table[Customer_ID],Customer_table[Country],FALSE)</f>
        <v>USA</v>
      </c>
      <c r="Q669" s="8" t="str">
        <f>_xlfn.XLOOKUP(total_table[[#This Row],[Product_ID]],Product_table[Product_ID],Product_table[Product_Name],FALSE)</f>
        <v>Multi-Purpose Storage Box</v>
      </c>
      <c r="R669" s="8" t="str">
        <f>_xlfn.XLOOKUP(total_table[[#This Row],[Product_ID]],Product_table[Product_ID],Product_table[Category],FALSE)</f>
        <v>Home</v>
      </c>
      <c r="S669" s="8" t="str">
        <f>_xlfn.XLOOKUP(total_table[[#This Row],[Product_ID]],Product_table[Product_ID],Product_table[Sub_Category],FALSE)</f>
        <v>Storage</v>
      </c>
      <c r="T669" s="8" t="str">
        <f>_xlfn.XLOOKUP(total_table[[#This Row],[Product_ID]],Product_table[Product_ID],Product_table[Brand],FALSE)</f>
        <v>Gardner-Montes</v>
      </c>
      <c r="U669" s="8">
        <f>_xlfn.XLOOKUP(total_table[[#This Row],[Product_ID]],Product_table[Product_ID],Product_table[Cost],FALSE)</f>
        <v>123.46</v>
      </c>
      <c r="V669" s="11">
        <f>_xlfn.XLOOKUP(total_table[[#This Row],[Product_ID]],Product_table[Product_ID],Product_table[Stock],FALSE)</f>
        <v>76</v>
      </c>
      <c r="W669" s="8" t="str">
        <f>_xlfn.XLOOKUP(total_table[[#This Row],[Store_ID]],Store_table[Store_ID],Store_table[Store_Name],FALSE)</f>
        <v>Rivera-Warner</v>
      </c>
      <c r="X669" s="8" t="str">
        <f>_xlfn.XLOOKUP(total_table[[#This Row],[Store_ID]],Store_table[Store_ID],Store_table[Region],FALSE)</f>
        <v>East</v>
      </c>
      <c r="Y669" s="8" t="str">
        <f>_xlfn.XLOOKUP(total_table[[#This Row],[Store_ID]],Store_table[Store_ID],Store_table[City],FALSE)</f>
        <v>Washingtonfurt</v>
      </c>
      <c r="Z669" s="8" t="str">
        <f>_xlfn.XLOOKUP(total_table[[#This Row],[Store_ID]],Store_table[Store_ID],Store_table[Store_Type],FALSE)</f>
        <v>Flagship</v>
      </c>
    </row>
    <row r="670" spans="1:26" x14ac:dyDescent="0.35">
      <c r="A670" s="2" t="s">
        <v>2472</v>
      </c>
      <c r="B670" s="14">
        <v>45581</v>
      </c>
      <c r="C670" s="2" t="s">
        <v>206</v>
      </c>
      <c r="D670" s="2" t="s">
        <v>1652</v>
      </c>
      <c r="E670" s="2" t="s">
        <v>1757</v>
      </c>
      <c r="F670" s="11">
        <v>1</v>
      </c>
      <c r="G670" s="8">
        <v>536.67999999999995</v>
      </c>
      <c r="H670" s="8">
        <v>0.27</v>
      </c>
      <c r="I670" s="2" t="s">
        <v>1802</v>
      </c>
      <c r="J670" s="8">
        <v>536.41</v>
      </c>
      <c r="K670" s="8" t="str">
        <f>_xlfn.XLOOKUP(total_table[[#This Row],[Customer_ID]],Customer_table[Customer_ID],Customer_table[Name],FALSE)</f>
        <v>Jay Patel</v>
      </c>
      <c r="L670" s="11">
        <f>_xlfn.XLOOKUP(total_table[[#This Row],[Customer_ID]],Customer_table[Customer_ID],Customer_table[Age],FALSE)</f>
        <v>43</v>
      </c>
      <c r="M670" s="8" t="str">
        <f>_xlfn.XLOOKUP(total_table[[#This Row],[Customer_ID]],Customer_table[Customer_ID],Customer_table[Gender],FALSE)</f>
        <v>Female</v>
      </c>
      <c r="N670" s="8" t="str">
        <f>_xlfn.XLOOKUP(total_table[[#This Row],[Customer_ID]],Customer_table[Customer_ID],Customer_table[City],FALSE)</f>
        <v>Morrisbury</v>
      </c>
      <c r="O670" s="8" t="str">
        <f>_xlfn.XLOOKUP(total_table[[#This Row],[Customer_ID]],Customer_table[Customer_ID],Customer_table[State],FALSE)</f>
        <v>Rhode Island</v>
      </c>
      <c r="P670" s="8" t="str">
        <f>_xlfn.XLOOKUP(total_table[[#This Row],[Customer_ID]],Customer_table[Customer_ID],Customer_table[Country],FALSE)</f>
        <v>USA</v>
      </c>
      <c r="Q670" s="8" t="str">
        <f>_xlfn.XLOOKUP(total_table[[#This Row],[Product_ID]],Product_table[Product_ID],Product_table[Product_Name],FALSE)</f>
        <v>Organic Sunscreen Lotion</v>
      </c>
      <c r="R670" s="8" t="str">
        <f>_xlfn.XLOOKUP(total_table[[#This Row],[Product_ID]],Product_table[Product_ID],Product_table[Category],FALSE)</f>
        <v>Beauty</v>
      </c>
      <c r="S670" s="8" t="str">
        <f>_xlfn.XLOOKUP(total_table[[#This Row],[Product_ID]],Product_table[Product_ID],Product_table[Sub_Category],FALSE)</f>
        <v>Skincare</v>
      </c>
      <c r="T670" s="8" t="str">
        <f>_xlfn.XLOOKUP(total_table[[#This Row],[Product_ID]],Product_table[Product_ID],Product_table[Brand],FALSE)</f>
        <v>Anderson-Riley</v>
      </c>
      <c r="U670" s="8">
        <f>_xlfn.XLOOKUP(total_table[[#This Row],[Product_ID]],Product_table[Product_ID],Product_table[Cost],FALSE)</f>
        <v>266.86</v>
      </c>
      <c r="V670" s="11">
        <f>_xlfn.XLOOKUP(total_table[[#This Row],[Product_ID]],Product_table[Product_ID],Product_table[Stock],FALSE)</f>
        <v>458</v>
      </c>
      <c r="W670" s="8" t="str">
        <f>_xlfn.XLOOKUP(total_table[[#This Row],[Store_ID]],Store_table[Store_ID],Store_table[Store_Name],FALSE)</f>
        <v>Martinez-Mullins</v>
      </c>
      <c r="X670" s="8" t="str">
        <f>_xlfn.XLOOKUP(total_table[[#This Row],[Store_ID]],Store_table[Store_ID],Store_table[Region],FALSE)</f>
        <v>South</v>
      </c>
      <c r="Y670" s="8" t="str">
        <f>_xlfn.XLOOKUP(total_table[[#This Row],[Store_ID]],Store_table[Store_ID],Store_table[City],FALSE)</f>
        <v>Williamsfurt</v>
      </c>
      <c r="Z670" s="8" t="str">
        <f>_xlfn.XLOOKUP(total_table[[#This Row],[Store_ID]],Store_table[Store_ID],Store_table[Store_Type],FALSE)</f>
        <v>Online</v>
      </c>
    </row>
    <row r="671" spans="1:26" x14ac:dyDescent="0.35">
      <c r="A671" s="2" t="s">
        <v>2473</v>
      </c>
      <c r="B671" s="14">
        <v>45748</v>
      </c>
      <c r="C671" s="2" t="s">
        <v>328</v>
      </c>
      <c r="D671" s="2" t="s">
        <v>1584</v>
      </c>
      <c r="E671" s="2" t="s">
        <v>1747</v>
      </c>
      <c r="F671" s="11">
        <v>2</v>
      </c>
      <c r="G671" s="8">
        <v>145.18</v>
      </c>
      <c r="H671" s="8">
        <v>0.26</v>
      </c>
      <c r="I671" s="2" t="s">
        <v>1804</v>
      </c>
      <c r="J671" s="8">
        <v>290.10000000000002</v>
      </c>
      <c r="K671" s="8" t="str">
        <f>_xlfn.XLOOKUP(total_table[[#This Row],[Customer_ID]],Customer_table[Customer_ID],Customer_table[Name],FALSE)</f>
        <v>David Patterson</v>
      </c>
      <c r="L671" s="11">
        <f>_xlfn.XLOOKUP(total_table[[#This Row],[Customer_ID]],Customer_table[Customer_ID],Customer_table[Age],FALSE)</f>
        <v>43</v>
      </c>
      <c r="M671" s="8" t="str">
        <f>_xlfn.XLOOKUP(total_table[[#This Row],[Customer_ID]],Customer_table[Customer_ID],Customer_table[Gender],FALSE)</f>
        <v>Female</v>
      </c>
      <c r="N671" s="8" t="str">
        <f>_xlfn.XLOOKUP(total_table[[#This Row],[Customer_ID]],Customer_table[Customer_ID],Customer_table[City],FALSE)</f>
        <v>New Amyport</v>
      </c>
      <c r="O671" s="8" t="str">
        <f>_xlfn.XLOOKUP(total_table[[#This Row],[Customer_ID]],Customer_table[Customer_ID],Customer_table[State],FALSE)</f>
        <v>Nevada</v>
      </c>
      <c r="P671" s="8" t="str">
        <f>_xlfn.XLOOKUP(total_table[[#This Row],[Customer_ID]],Customer_table[Customer_ID],Customer_table[Country],FALSE)</f>
        <v>USA</v>
      </c>
      <c r="Q671" s="8" t="str">
        <f>_xlfn.XLOOKUP(total_table[[#This Row],[Product_ID]],Product_table[Product_ID],Product_table[Product_Name],FALSE)</f>
        <v>Fabric Sofa Throw Blanket</v>
      </c>
      <c r="R671" s="8" t="str">
        <f>_xlfn.XLOOKUP(total_table[[#This Row],[Product_ID]],Product_table[Product_ID],Product_table[Category],FALSE)</f>
        <v>Home</v>
      </c>
      <c r="S671" s="8" t="str">
        <f>_xlfn.XLOOKUP(total_table[[#This Row],[Product_ID]],Product_table[Product_ID],Product_table[Sub_Category],FALSE)</f>
        <v>Decor</v>
      </c>
      <c r="T671" s="8" t="str">
        <f>_xlfn.XLOOKUP(total_table[[#This Row],[Product_ID]],Product_table[Product_ID],Product_table[Brand],FALSE)</f>
        <v>Hoffman Group</v>
      </c>
      <c r="U671" s="8">
        <f>_xlfn.XLOOKUP(total_table[[#This Row],[Product_ID]],Product_table[Product_ID],Product_table[Cost],FALSE)</f>
        <v>218.48</v>
      </c>
      <c r="V671" s="11">
        <f>_xlfn.XLOOKUP(total_table[[#This Row],[Product_ID]],Product_table[Product_ID],Product_table[Stock],FALSE)</f>
        <v>276</v>
      </c>
      <c r="W671" s="8" t="str">
        <f>_xlfn.XLOOKUP(total_table[[#This Row],[Store_ID]],Store_table[Store_ID],Store_table[Store_Name],FALSE)</f>
        <v>Alexander Group</v>
      </c>
      <c r="X671" s="8" t="str">
        <f>_xlfn.XLOOKUP(total_table[[#This Row],[Store_ID]],Store_table[Store_ID],Store_table[Region],FALSE)</f>
        <v>South</v>
      </c>
      <c r="Y671" s="8" t="str">
        <f>_xlfn.XLOOKUP(total_table[[#This Row],[Store_ID]],Store_table[Store_ID],Store_table[City],FALSE)</f>
        <v>Port Sharon</v>
      </c>
      <c r="Z671" s="8" t="str">
        <f>_xlfn.XLOOKUP(total_table[[#This Row],[Store_ID]],Store_table[Store_ID],Store_table[Store_Type],FALSE)</f>
        <v>Online</v>
      </c>
    </row>
    <row r="672" spans="1:26" x14ac:dyDescent="0.35">
      <c r="A672" s="2" t="s">
        <v>2474</v>
      </c>
      <c r="B672" s="14">
        <v>45369</v>
      </c>
      <c r="C672" s="2" t="s">
        <v>705</v>
      </c>
      <c r="D672" s="2" t="s">
        <v>1660</v>
      </c>
      <c r="E672" s="2" t="s">
        <v>1747</v>
      </c>
      <c r="F672" s="11">
        <v>2</v>
      </c>
      <c r="G672" s="8">
        <v>132.77000000000001</v>
      </c>
      <c r="H672" s="8">
        <v>0.13</v>
      </c>
      <c r="I672" s="2" t="s">
        <v>1807</v>
      </c>
      <c r="J672" s="8">
        <v>265.41000000000003</v>
      </c>
      <c r="K672" s="8" t="str">
        <f>_xlfn.XLOOKUP(total_table[[#This Row],[Customer_ID]],Customer_table[Customer_ID],Customer_table[Name],FALSE)</f>
        <v>Lisa Young</v>
      </c>
      <c r="L672" s="11">
        <f>_xlfn.XLOOKUP(total_table[[#This Row],[Customer_ID]],Customer_table[Customer_ID],Customer_table[Age],FALSE)</f>
        <v>38</v>
      </c>
      <c r="M672" s="8" t="str">
        <f>_xlfn.XLOOKUP(total_table[[#This Row],[Customer_ID]],Customer_table[Customer_ID],Customer_table[Gender],FALSE)</f>
        <v>Male</v>
      </c>
      <c r="N672" s="8" t="str">
        <f>_xlfn.XLOOKUP(total_table[[#This Row],[Customer_ID]],Customer_table[Customer_ID],Customer_table[City],FALSE)</f>
        <v>Maybury</v>
      </c>
      <c r="O672" s="8" t="str">
        <f>_xlfn.XLOOKUP(total_table[[#This Row],[Customer_ID]],Customer_table[Customer_ID],Customer_table[State],FALSE)</f>
        <v>Georgia</v>
      </c>
      <c r="P672" s="8" t="str">
        <f>_xlfn.XLOOKUP(total_table[[#This Row],[Customer_ID]],Customer_table[Customer_ID],Customer_table[Country],FALSE)</f>
        <v>USA</v>
      </c>
      <c r="Q672" s="8" t="str">
        <f>_xlfn.XLOOKUP(total_table[[#This Row],[Product_ID]],Product_table[Product_ID],Product_table[Product_Name],FALSE)</f>
        <v>Smart LED Light Strip</v>
      </c>
      <c r="R672" s="8" t="str">
        <f>_xlfn.XLOOKUP(total_table[[#This Row],[Product_ID]],Product_table[Product_ID],Product_table[Category],FALSE)</f>
        <v>Electronics</v>
      </c>
      <c r="S672" s="8" t="str">
        <f>_xlfn.XLOOKUP(total_table[[#This Row],[Product_ID]],Product_table[Product_ID],Product_table[Sub_Category],FALSE)</f>
        <v>Accessories</v>
      </c>
      <c r="T672" s="8" t="str">
        <f>_xlfn.XLOOKUP(total_table[[#This Row],[Product_ID]],Product_table[Product_ID],Product_table[Brand],FALSE)</f>
        <v>Flores-Davis</v>
      </c>
      <c r="U672" s="8">
        <f>_xlfn.XLOOKUP(total_table[[#This Row],[Product_ID]],Product_table[Product_ID],Product_table[Cost],FALSE)</f>
        <v>349.17</v>
      </c>
      <c r="V672" s="11">
        <f>_xlfn.XLOOKUP(total_table[[#This Row],[Product_ID]],Product_table[Product_ID],Product_table[Stock],FALSE)</f>
        <v>476</v>
      </c>
      <c r="W672" s="8" t="str">
        <f>_xlfn.XLOOKUP(total_table[[#This Row],[Store_ID]],Store_table[Store_ID],Store_table[Store_Name],FALSE)</f>
        <v>Alexander Group</v>
      </c>
      <c r="X672" s="8" t="str">
        <f>_xlfn.XLOOKUP(total_table[[#This Row],[Store_ID]],Store_table[Store_ID],Store_table[Region],FALSE)</f>
        <v>South</v>
      </c>
      <c r="Y672" s="8" t="str">
        <f>_xlfn.XLOOKUP(total_table[[#This Row],[Store_ID]],Store_table[Store_ID],Store_table[City],FALSE)</f>
        <v>Port Sharon</v>
      </c>
      <c r="Z672" s="8" t="str">
        <f>_xlfn.XLOOKUP(total_table[[#This Row],[Store_ID]],Store_table[Store_ID],Store_table[Store_Type],FALSE)</f>
        <v>Online</v>
      </c>
    </row>
    <row r="673" spans="1:26" x14ac:dyDescent="0.35">
      <c r="A673" s="2" t="s">
        <v>2475</v>
      </c>
      <c r="B673" s="14">
        <v>45701</v>
      </c>
      <c r="C673" s="2" t="s">
        <v>58</v>
      </c>
      <c r="D673" s="2" t="s">
        <v>1608</v>
      </c>
      <c r="E673" s="2" t="s">
        <v>1764</v>
      </c>
      <c r="F673" s="11">
        <v>4</v>
      </c>
      <c r="G673" s="8">
        <v>682.11</v>
      </c>
      <c r="H673" s="8">
        <v>0.14000000000000001</v>
      </c>
      <c r="I673" s="2" t="s">
        <v>1802</v>
      </c>
      <c r="J673" s="8">
        <v>2728.3</v>
      </c>
      <c r="K673" s="8" t="str">
        <f>_xlfn.XLOOKUP(total_table[[#This Row],[Customer_ID]],Customer_table[Customer_ID],Customer_table[Name],FALSE)</f>
        <v>Nathan Hernandez</v>
      </c>
      <c r="L673" s="11">
        <f>_xlfn.XLOOKUP(total_table[[#This Row],[Customer_ID]],Customer_table[Customer_ID],Customer_table[Age],FALSE)</f>
        <v>32</v>
      </c>
      <c r="M673" s="8" t="str">
        <f>_xlfn.XLOOKUP(total_table[[#This Row],[Customer_ID]],Customer_table[Customer_ID],Customer_table[Gender],FALSE)</f>
        <v>Female</v>
      </c>
      <c r="N673" s="8" t="str">
        <f>_xlfn.XLOOKUP(total_table[[#This Row],[Customer_ID]],Customer_table[Customer_ID],Customer_table[City],FALSE)</f>
        <v>New Becky</v>
      </c>
      <c r="O673" s="8" t="str">
        <f>_xlfn.XLOOKUP(total_table[[#This Row],[Customer_ID]],Customer_table[Customer_ID],Customer_table[State],FALSE)</f>
        <v>Montana</v>
      </c>
      <c r="P673" s="8" t="str">
        <f>_xlfn.XLOOKUP(total_table[[#This Row],[Customer_ID]],Customer_table[Customer_ID],Customer_table[Country],FALSE)</f>
        <v>USA</v>
      </c>
      <c r="Q673" s="8" t="str">
        <f>_xlfn.XLOOKUP(total_table[[#This Row],[Product_ID]],Product_table[Product_ID],Product_table[Product_Name],FALSE)</f>
        <v>Yoga Exercise Mat</v>
      </c>
      <c r="R673" s="8" t="str">
        <f>_xlfn.XLOOKUP(total_table[[#This Row],[Product_ID]],Product_table[Product_ID],Product_table[Category],FALSE)</f>
        <v>Sports</v>
      </c>
      <c r="S673" s="8" t="str">
        <f>_xlfn.XLOOKUP(total_table[[#This Row],[Product_ID]],Product_table[Product_ID],Product_table[Sub_Category],FALSE)</f>
        <v>Fitness</v>
      </c>
      <c r="T673" s="8" t="str">
        <f>_xlfn.XLOOKUP(total_table[[#This Row],[Product_ID]],Product_table[Product_ID],Product_table[Brand],FALSE)</f>
        <v>Carroll, Long and Mendoza</v>
      </c>
      <c r="U673" s="8">
        <f>_xlfn.XLOOKUP(total_table[[#This Row],[Product_ID]],Product_table[Product_ID],Product_table[Cost],FALSE)</f>
        <v>313.26</v>
      </c>
      <c r="V673" s="11">
        <f>_xlfn.XLOOKUP(total_table[[#This Row],[Product_ID]],Product_table[Product_ID],Product_table[Stock],FALSE)</f>
        <v>369</v>
      </c>
      <c r="W673" s="8" t="str">
        <f>_xlfn.XLOOKUP(total_table[[#This Row],[Store_ID]],Store_table[Store_ID],Store_table[Store_Name],FALSE)</f>
        <v>Moore, Padilla and Butler</v>
      </c>
      <c r="X673" s="8" t="str">
        <f>_xlfn.XLOOKUP(total_table[[#This Row],[Store_ID]],Store_table[Store_ID],Store_table[Region],FALSE)</f>
        <v>South</v>
      </c>
      <c r="Y673" s="8" t="str">
        <f>_xlfn.XLOOKUP(total_table[[#This Row],[Store_ID]],Store_table[Store_ID],Store_table[City],FALSE)</f>
        <v>East Johnstad</v>
      </c>
      <c r="Z673" s="8" t="str">
        <f>_xlfn.XLOOKUP(total_table[[#This Row],[Store_ID]],Store_table[Store_ID],Store_table[Store_Type],FALSE)</f>
        <v>Flagship</v>
      </c>
    </row>
    <row r="674" spans="1:26" x14ac:dyDescent="0.35">
      <c r="A674" s="2" t="s">
        <v>2476</v>
      </c>
      <c r="B674" s="14">
        <v>45510</v>
      </c>
      <c r="C674" s="2" t="s">
        <v>1473</v>
      </c>
      <c r="D674" s="2" t="s">
        <v>1606</v>
      </c>
      <c r="E674" s="2" t="s">
        <v>1785</v>
      </c>
      <c r="F674" s="11">
        <v>4</v>
      </c>
      <c r="G674" s="8">
        <v>502.95</v>
      </c>
      <c r="H674" s="8">
        <v>0.14000000000000001</v>
      </c>
      <c r="I674" s="2" t="s">
        <v>1807</v>
      </c>
      <c r="J674" s="8">
        <v>2011.6599999999999</v>
      </c>
      <c r="K674" s="8" t="str">
        <f>_xlfn.XLOOKUP(total_table[[#This Row],[Customer_ID]],Customer_table[Customer_ID],Customer_table[Name],FALSE)</f>
        <v>Eric Lee</v>
      </c>
      <c r="L674" s="11">
        <f>_xlfn.XLOOKUP(total_table[[#This Row],[Customer_ID]],Customer_table[Customer_ID],Customer_table[Age],FALSE)</f>
        <v>22</v>
      </c>
      <c r="M674" s="8" t="str">
        <f>_xlfn.XLOOKUP(total_table[[#This Row],[Customer_ID]],Customer_table[Customer_ID],Customer_table[Gender],FALSE)</f>
        <v>Female</v>
      </c>
      <c r="N674" s="8" t="str">
        <f>_xlfn.XLOOKUP(total_table[[#This Row],[Customer_ID]],Customer_table[Customer_ID],Customer_table[City],FALSE)</f>
        <v>Lake April</v>
      </c>
      <c r="O674" s="8" t="str">
        <f>_xlfn.XLOOKUP(total_table[[#This Row],[Customer_ID]],Customer_table[Customer_ID],Customer_table[State],FALSE)</f>
        <v>Vermont</v>
      </c>
      <c r="P674" s="8" t="str">
        <f>_xlfn.XLOOKUP(total_table[[#This Row],[Customer_ID]],Customer_table[Customer_ID],Customer_table[Country],FALSE)</f>
        <v>USA</v>
      </c>
      <c r="Q674" s="8" t="str">
        <f>_xlfn.XLOOKUP(total_table[[#This Row],[Product_ID]],Product_table[Product_ID],Product_table[Product_Name],FALSE)</f>
        <v>Noise-Canceling Headphones</v>
      </c>
      <c r="R674" s="8" t="str">
        <f>_xlfn.XLOOKUP(total_table[[#This Row],[Product_ID]],Product_table[Product_ID],Product_table[Category],FALSE)</f>
        <v>Electronics</v>
      </c>
      <c r="S674" s="8" t="str">
        <f>_xlfn.XLOOKUP(total_table[[#This Row],[Product_ID]],Product_table[Product_ID],Product_table[Sub_Category],FALSE)</f>
        <v>Audio</v>
      </c>
      <c r="T674" s="8" t="str">
        <f>_xlfn.XLOOKUP(total_table[[#This Row],[Product_ID]],Product_table[Product_ID],Product_table[Brand],FALSE)</f>
        <v>Taylor-Hart</v>
      </c>
      <c r="U674" s="8">
        <f>_xlfn.XLOOKUP(total_table[[#This Row],[Product_ID]],Product_table[Product_ID],Product_table[Cost],FALSE)</f>
        <v>38.520000000000003</v>
      </c>
      <c r="V674" s="11">
        <f>_xlfn.XLOOKUP(total_table[[#This Row],[Product_ID]],Product_table[Product_ID],Product_table[Stock],FALSE)</f>
        <v>378</v>
      </c>
      <c r="W674" s="8" t="str">
        <f>_xlfn.XLOOKUP(total_table[[#This Row],[Store_ID]],Store_table[Store_ID],Store_table[Store_Name],FALSE)</f>
        <v>Holloway Ltd</v>
      </c>
      <c r="X674" s="8" t="str">
        <f>_xlfn.XLOOKUP(total_table[[#This Row],[Store_ID]],Store_table[Store_ID],Store_table[Region],FALSE)</f>
        <v>North</v>
      </c>
      <c r="Y674" s="8" t="str">
        <f>_xlfn.XLOOKUP(total_table[[#This Row],[Store_ID]],Store_table[Store_ID],Store_table[City],FALSE)</f>
        <v>Bensonhaven</v>
      </c>
      <c r="Z674" s="8" t="str">
        <f>_xlfn.XLOOKUP(total_table[[#This Row],[Store_ID]],Store_table[Store_ID],Store_table[Store_Type],FALSE)</f>
        <v>Flagship</v>
      </c>
    </row>
    <row r="675" spans="1:26" x14ac:dyDescent="0.35">
      <c r="A675" s="2" t="s">
        <v>2477</v>
      </c>
      <c r="B675" s="14">
        <v>45538</v>
      </c>
      <c r="C675" s="2" t="s">
        <v>741</v>
      </c>
      <c r="D675" s="2" t="s">
        <v>1600</v>
      </c>
      <c r="E675" s="2" t="s">
        <v>1782</v>
      </c>
      <c r="F675" s="11">
        <v>2</v>
      </c>
      <c r="G675" s="8">
        <v>472.08</v>
      </c>
      <c r="H675" s="8">
        <v>7.0000000000000007E-2</v>
      </c>
      <c r="I675" s="2" t="s">
        <v>1802</v>
      </c>
      <c r="J675" s="8">
        <v>944.08999999999992</v>
      </c>
      <c r="K675" s="8" t="str">
        <f>_xlfn.XLOOKUP(total_table[[#This Row],[Customer_ID]],Customer_table[Customer_ID],Customer_table[Name],FALSE)</f>
        <v>Nathaniel Hill</v>
      </c>
      <c r="L675" s="11">
        <f>_xlfn.XLOOKUP(total_table[[#This Row],[Customer_ID]],Customer_table[Customer_ID],Customer_table[Age],FALSE)</f>
        <v>43</v>
      </c>
      <c r="M675" s="8" t="str">
        <f>_xlfn.XLOOKUP(total_table[[#This Row],[Customer_ID]],Customer_table[Customer_ID],Customer_table[Gender],FALSE)</f>
        <v>Female</v>
      </c>
      <c r="N675" s="8" t="str">
        <f>_xlfn.XLOOKUP(total_table[[#This Row],[Customer_ID]],Customer_table[Customer_ID],Customer_table[City],FALSE)</f>
        <v>Lake Mark</v>
      </c>
      <c r="O675" s="8" t="str">
        <f>_xlfn.XLOOKUP(total_table[[#This Row],[Customer_ID]],Customer_table[Customer_ID],Customer_table[State],FALSE)</f>
        <v>Kansas</v>
      </c>
      <c r="P675" s="8" t="str">
        <f>_xlfn.XLOOKUP(total_table[[#This Row],[Customer_ID]],Customer_table[Customer_ID],Customer_table[Country],FALSE)</f>
        <v>USA</v>
      </c>
      <c r="Q675" s="8" t="str">
        <f>_xlfn.XLOOKUP(total_table[[#This Row],[Product_ID]],Product_table[Product_ID],Product_table[Product_Name],FALSE)</f>
        <v>Men's Casual Sneakers</v>
      </c>
      <c r="R675" s="8" t="str">
        <f>_xlfn.XLOOKUP(total_table[[#This Row],[Product_ID]],Product_table[Product_ID],Product_table[Category],FALSE)</f>
        <v>Clothing</v>
      </c>
      <c r="S675" s="8" t="str">
        <f>_xlfn.XLOOKUP(total_table[[#This Row],[Product_ID]],Product_table[Product_ID],Product_table[Sub_Category],FALSE)</f>
        <v>Footwear</v>
      </c>
      <c r="T675" s="8" t="str">
        <f>_xlfn.XLOOKUP(total_table[[#This Row],[Product_ID]],Product_table[Product_ID],Product_table[Brand],FALSE)</f>
        <v>Hogan-Lee</v>
      </c>
      <c r="U675" s="8">
        <f>_xlfn.XLOOKUP(total_table[[#This Row],[Product_ID]],Product_table[Product_ID],Product_table[Cost],FALSE)</f>
        <v>353.47</v>
      </c>
      <c r="V675" s="11">
        <f>_xlfn.XLOOKUP(total_table[[#This Row],[Product_ID]],Product_table[Product_ID],Product_table[Stock],FALSE)</f>
        <v>214</v>
      </c>
      <c r="W675" s="8" t="str">
        <f>_xlfn.XLOOKUP(total_table[[#This Row],[Store_ID]],Store_table[Store_ID],Store_table[Store_Name],FALSE)</f>
        <v>Frederick-Wright</v>
      </c>
      <c r="X675" s="8" t="str">
        <f>_xlfn.XLOOKUP(total_table[[#This Row],[Store_ID]],Store_table[Store_ID],Store_table[Region],FALSE)</f>
        <v>West</v>
      </c>
      <c r="Y675" s="8" t="str">
        <f>_xlfn.XLOOKUP(total_table[[#This Row],[Store_ID]],Store_table[Store_ID],Store_table[City],FALSE)</f>
        <v>New Jimmymouth</v>
      </c>
      <c r="Z675" s="8" t="str">
        <f>_xlfn.XLOOKUP(total_table[[#This Row],[Store_ID]],Store_table[Store_ID],Store_table[Store_Type],FALSE)</f>
        <v>Flagship</v>
      </c>
    </row>
    <row r="676" spans="1:26" x14ac:dyDescent="0.35">
      <c r="A676" s="2" t="s">
        <v>2478</v>
      </c>
      <c r="B676" s="14">
        <v>45665</v>
      </c>
      <c r="C676" s="2" t="s">
        <v>1437</v>
      </c>
      <c r="D676" s="2" t="s">
        <v>1640</v>
      </c>
      <c r="E676" s="2" t="s">
        <v>1785</v>
      </c>
      <c r="F676" s="11">
        <v>2</v>
      </c>
      <c r="G676" s="8">
        <v>218.11</v>
      </c>
      <c r="H676" s="8">
        <v>0.02</v>
      </c>
      <c r="I676" s="2" t="s">
        <v>1807</v>
      </c>
      <c r="J676" s="8">
        <v>436.20000000000005</v>
      </c>
      <c r="K676" s="8" t="str">
        <f>_xlfn.XLOOKUP(total_table[[#This Row],[Customer_ID]],Customer_table[Customer_ID],Customer_table[Name],FALSE)</f>
        <v>Laura Mathews</v>
      </c>
      <c r="L676" s="11">
        <f>_xlfn.XLOOKUP(total_table[[#This Row],[Customer_ID]],Customer_table[Customer_ID],Customer_table[Age],FALSE)</f>
        <v>53</v>
      </c>
      <c r="M676" s="8" t="str">
        <f>_xlfn.XLOOKUP(total_table[[#This Row],[Customer_ID]],Customer_table[Customer_ID],Customer_table[Gender],FALSE)</f>
        <v>Male</v>
      </c>
      <c r="N676" s="8" t="str">
        <f>_xlfn.XLOOKUP(total_table[[#This Row],[Customer_ID]],Customer_table[Customer_ID],Customer_table[City],FALSE)</f>
        <v>Chambersfurt</v>
      </c>
      <c r="O676" s="8" t="str">
        <f>_xlfn.XLOOKUP(total_table[[#This Row],[Customer_ID]],Customer_table[Customer_ID],Customer_table[State],FALSE)</f>
        <v>Wisconsin</v>
      </c>
      <c r="P676" s="8" t="str">
        <f>_xlfn.XLOOKUP(total_table[[#This Row],[Customer_ID]],Customer_table[Customer_ID],Customer_table[Country],FALSE)</f>
        <v>USA</v>
      </c>
      <c r="Q676" s="8" t="str">
        <f>_xlfn.XLOOKUP(total_table[[#This Row],[Product_ID]],Product_table[Product_ID],Product_table[Product_Name],FALSE)</f>
        <v>Foam Roller</v>
      </c>
      <c r="R676" s="8" t="str">
        <f>_xlfn.XLOOKUP(total_table[[#This Row],[Product_ID]],Product_table[Product_ID],Product_table[Category],FALSE)</f>
        <v>Sports</v>
      </c>
      <c r="S676" s="8" t="str">
        <f>_xlfn.XLOOKUP(total_table[[#This Row],[Product_ID]],Product_table[Product_ID],Product_table[Sub_Category],FALSE)</f>
        <v>Fitness</v>
      </c>
      <c r="T676" s="8" t="str">
        <f>_xlfn.XLOOKUP(total_table[[#This Row],[Product_ID]],Product_table[Product_ID],Product_table[Brand],FALSE)</f>
        <v>Atkinson, Camacho and Oliver</v>
      </c>
      <c r="U676" s="8">
        <f>_xlfn.XLOOKUP(total_table[[#This Row],[Product_ID]],Product_table[Product_ID],Product_table[Cost],FALSE)</f>
        <v>30.62</v>
      </c>
      <c r="V676" s="11">
        <f>_xlfn.XLOOKUP(total_table[[#This Row],[Product_ID]],Product_table[Product_ID],Product_table[Stock],FALSE)</f>
        <v>138</v>
      </c>
      <c r="W676" s="8" t="str">
        <f>_xlfn.XLOOKUP(total_table[[#This Row],[Store_ID]],Store_table[Store_ID],Store_table[Store_Name],FALSE)</f>
        <v>Holloway Ltd</v>
      </c>
      <c r="X676" s="8" t="str">
        <f>_xlfn.XLOOKUP(total_table[[#This Row],[Store_ID]],Store_table[Store_ID],Store_table[Region],FALSE)</f>
        <v>North</v>
      </c>
      <c r="Y676" s="8" t="str">
        <f>_xlfn.XLOOKUP(total_table[[#This Row],[Store_ID]],Store_table[Store_ID],Store_table[City],FALSE)</f>
        <v>Bensonhaven</v>
      </c>
      <c r="Z676" s="8" t="str">
        <f>_xlfn.XLOOKUP(total_table[[#This Row],[Store_ID]],Store_table[Store_ID],Store_table[Store_Type],FALSE)</f>
        <v>Flagship</v>
      </c>
    </row>
    <row r="677" spans="1:26" x14ac:dyDescent="0.35">
      <c r="A677" s="2" t="s">
        <v>2479</v>
      </c>
      <c r="B677" s="14">
        <v>45859</v>
      </c>
      <c r="C677" s="2" t="s">
        <v>206</v>
      </c>
      <c r="D677" s="2" t="s">
        <v>1524</v>
      </c>
      <c r="E677" s="2" t="s">
        <v>1754</v>
      </c>
      <c r="F677" s="11">
        <v>4</v>
      </c>
      <c r="G677" s="8">
        <v>845.58</v>
      </c>
      <c r="H677" s="8">
        <v>0.06</v>
      </c>
      <c r="I677" s="2" t="s">
        <v>1804</v>
      </c>
      <c r="J677" s="8">
        <v>3382.26</v>
      </c>
      <c r="K677" s="8" t="str">
        <f>_xlfn.XLOOKUP(total_table[[#This Row],[Customer_ID]],Customer_table[Customer_ID],Customer_table[Name],FALSE)</f>
        <v>Jay Patel</v>
      </c>
      <c r="L677" s="11">
        <f>_xlfn.XLOOKUP(total_table[[#This Row],[Customer_ID]],Customer_table[Customer_ID],Customer_table[Age],FALSE)</f>
        <v>43</v>
      </c>
      <c r="M677" s="8" t="str">
        <f>_xlfn.XLOOKUP(total_table[[#This Row],[Customer_ID]],Customer_table[Customer_ID],Customer_table[Gender],FALSE)</f>
        <v>Female</v>
      </c>
      <c r="N677" s="8" t="str">
        <f>_xlfn.XLOOKUP(total_table[[#This Row],[Customer_ID]],Customer_table[Customer_ID],Customer_table[City],FALSE)</f>
        <v>Morrisbury</v>
      </c>
      <c r="O677" s="8" t="str">
        <f>_xlfn.XLOOKUP(total_table[[#This Row],[Customer_ID]],Customer_table[Customer_ID],Customer_table[State],FALSE)</f>
        <v>Rhode Island</v>
      </c>
      <c r="P677" s="8" t="str">
        <f>_xlfn.XLOOKUP(total_table[[#This Row],[Customer_ID]],Customer_table[Customer_ID],Customer_table[Country],FALSE)</f>
        <v>USA</v>
      </c>
      <c r="Q677" s="8" t="str">
        <f>_xlfn.XLOOKUP(total_table[[#This Row],[Product_ID]],Product_table[Product_ID],Product_table[Product_Name],FALSE)</f>
        <v>Men's Graphic T-Shirt</v>
      </c>
      <c r="R677" s="8" t="str">
        <f>_xlfn.XLOOKUP(total_table[[#This Row],[Product_ID]],Product_table[Product_ID],Product_table[Category],FALSE)</f>
        <v>Clothing</v>
      </c>
      <c r="S677" s="8" t="str">
        <f>_xlfn.XLOOKUP(total_table[[#This Row],[Product_ID]],Product_table[Product_ID],Product_table[Sub_Category],FALSE)</f>
        <v>Tops</v>
      </c>
      <c r="T677" s="8" t="str">
        <f>_xlfn.XLOOKUP(total_table[[#This Row],[Product_ID]],Product_table[Product_ID],Product_table[Brand],FALSE)</f>
        <v>Terry-Moore</v>
      </c>
      <c r="U677" s="8">
        <f>_xlfn.XLOOKUP(total_table[[#This Row],[Product_ID]],Product_table[Product_ID],Product_table[Cost],FALSE)</f>
        <v>342.56</v>
      </c>
      <c r="V677" s="11">
        <f>_xlfn.XLOOKUP(total_table[[#This Row],[Product_ID]],Product_table[Product_ID],Product_table[Stock],FALSE)</f>
        <v>181</v>
      </c>
      <c r="W677" s="8" t="str">
        <f>_xlfn.XLOOKUP(total_table[[#This Row],[Store_ID]],Store_table[Store_ID],Store_table[Store_Name],FALSE)</f>
        <v>Benson-Elliott</v>
      </c>
      <c r="X677" s="8" t="str">
        <f>_xlfn.XLOOKUP(total_table[[#This Row],[Store_ID]],Store_table[Store_ID],Store_table[Region],FALSE)</f>
        <v>East</v>
      </c>
      <c r="Y677" s="8" t="str">
        <f>_xlfn.XLOOKUP(total_table[[#This Row],[Store_ID]],Store_table[Store_ID],Store_table[City],FALSE)</f>
        <v>Port Josephberg</v>
      </c>
      <c r="Z677" s="8" t="str">
        <f>_xlfn.XLOOKUP(total_table[[#This Row],[Store_ID]],Store_table[Store_ID],Store_table[Store_Type],FALSE)</f>
        <v>Online</v>
      </c>
    </row>
    <row r="678" spans="1:26" x14ac:dyDescent="0.35">
      <c r="A678" s="2" t="s">
        <v>2480</v>
      </c>
      <c r="B678" s="14">
        <v>45255</v>
      </c>
      <c r="C678" s="2" t="s">
        <v>431</v>
      </c>
      <c r="D678" s="2" t="s">
        <v>1686</v>
      </c>
      <c r="E678" s="2" t="s">
        <v>1739</v>
      </c>
      <c r="F678" s="11">
        <v>2</v>
      </c>
      <c r="G678" s="8">
        <v>111.28</v>
      </c>
      <c r="H678" s="8">
        <v>0.14000000000000001</v>
      </c>
      <c r="I678" s="2" t="s">
        <v>1802</v>
      </c>
      <c r="J678" s="8">
        <v>222.42000000000002</v>
      </c>
      <c r="K678" s="8" t="str">
        <f>_xlfn.XLOOKUP(total_table[[#This Row],[Customer_ID]],Customer_table[Customer_ID],Customer_table[Name],FALSE)</f>
        <v>Susan Mcdonald</v>
      </c>
      <c r="L678" s="11">
        <f>_xlfn.XLOOKUP(total_table[[#This Row],[Customer_ID]],Customer_table[Customer_ID],Customer_table[Age],FALSE)</f>
        <v>45</v>
      </c>
      <c r="M678" s="8" t="str">
        <f>_xlfn.XLOOKUP(total_table[[#This Row],[Customer_ID]],Customer_table[Customer_ID],Customer_table[Gender],FALSE)</f>
        <v>Male</v>
      </c>
      <c r="N678" s="8" t="str">
        <f>_xlfn.XLOOKUP(total_table[[#This Row],[Customer_ID]],Customer_table[Customer_ID],Customer_table[City],FALSE)</f>
        <v>East Ellen</v>
      </c>
      <c r="O678" s="8" t="str">
        <f>_xlfn.XLOOKUP(total_table[[#This Row],[Customer_ID]],Customer_table[Customer_ID],Customer_table[State],FALSE)</f>
        <v>Arkansas</v>
      </c>
      <c r="P678" s="8" t="str">
        <f>_xlfn.XLOOKUP(total_table[[#This Row],[Customer_ID]],Customer_table[Customer_ID],Customer_table[Country],FALSE)</f>
        <v>USA</v>
      </c>
      <c r="Q678" s="8" t="str">
        <f>_xlfn.XLOOKUP(total_table[[#This Row],[Product_ID]],Product_table[Product_ID],Product_table[Product_Name],FALSE)</f>
        <v>Wall-Mounted Spice Rack</v>
      </c>
      <c r="R678" s="8" t="str">
        <f>_xlfn.XLOOKUP(total_table[[#This Row],[Product_ID]],Product_table[Product_ID],Product_table[Category],FALSE)</f>
        <v>Home</v>
      </c>
      <c r="S678" s="8" t="str">
        <f>_xlfn.XLOOKUP(total_table[[#This Row],[Product_ID]],Product_table[Product_ID],Product_table[Sub_Category],FALSE)</f>
        <v>Kitchen</v>
      </c>
      <c r="T678" s="8" t="str">
        <f>_xlfn.XLOOKUP(total_table[[#This Row],[Product_ID]],Product_table[Product_ID],Product_table[Brand],FALSE)</f>
        <v>Allison Ltd</v>
      </c>
      <c r="U678" s="8">
        <f>_xlfn.XLOOKUP(total_table[[#This Row],[Product_ID]],Product_table[Product_ID],Product_table[Cost],FALSE)</f>
        <v>143.43</v>
      </c>
      <c r="V678" s="11">
        <f>_xlfn.XLOOKUP(total_table[[#This Row],[Product_ID]],Product_table[Product_ID],Product_table[Stock],FALSE)</f>
        <v>58</v>
      </c>
      <c r="W678" s="8" t="str">
        <f>_xlfn.XLOOKUP(total_table[[#This Row],[Store_ID]],Store_table[Store_ID],Store_table[Store_Name],FALSE)</f>
        <v>Black-Horn</v>
      </c>
      <c r="X678" s="8" t="str">
        <f>_xlfn.XLOOKUP(total_table[[#This Row],[Store_ID]],Store_table[Store_ID],Store_table[Region],FALSE)</f>
        <v>South</v>
      </c>
      <c r="Y678" s="8" t="str">
        <f>_xlfn.XLOOKUP(total_table[[#This Row],[Store_ID]],Store_table[Store_ID],Store_table[City],FALSE)</f>
        <v>North Nancyview</v>
      </c>
      <c r="Z678" s="8" t="str">
        <f>_xlfn.XLOOKUP(total_table[[#This Row],[Store_ID]],Store_table[Store_ID],Store_table[Store_Type],FALSE)</f>
        <v>Outlet</v>
      </c>
    </row>
    <row r="679" spans="1:26" x14ac:dyDescent="0.35">
      <c r="A679" s="2" t="s">
        <v>2481</v>
      </c>
      <c r="B679" s="14">
        <v>45842</v>
      </c>
      <c r="C679" s="2" t="s">
        <v>574</v>
      </c>
      <c r="D679" s="2" t="s">
        <v>1644</v>
      </c>
      <c r="E679" s="2" t="s">
        <v>1777</v>
      </c>
      <c r="F679" s="11">
        <v>2</v>
      </c>
      <c r="G679" s="8">
        <v>37.21</v>
      </c>
      <c r="H679" s="8">
        <v>0.19</v>
      </c>
      <c r="I679" s="2" t="s">
        <v>1802</v>
      </c>
      <c r="J679" s="8">
        <v>74.23</v>
      </c>
      <c r="K679" s="8" t="str">
        <f>_xlfn.XLOOKUP(total_table[[#This Row],[Customer_ID]],Customer_table[Customer_ID],Customer_table[Name],FALSE)</f>
        <v>Curtis Lam</v>
      </c>
      <c r="L679" s="11">
        <f>_xlfn.XLOOKUP(total_table[[#This Row],[Customer_ID]],Customer_table[Customer_ID],Customer_table[Age],FALSE)</f>
        <v>55</v>
      </c>
      <c r="M679" s="8" t="str">
        <f>_xlfn.XLOOKUP(total_table[[#This Row],[Customer_ID]],Customer_table[Customer_ID],Customer_table[Gender],FALSE)</f>
        <v>Male</v>
      </c>
      <c r="N679" s="8" t="str">
        <f>_xlfn.XLOOKUP(total_table[[#This Row],[Customer_ID]],Customer_table[Customer_ID],Customer_table[City],FALSE)</f>
        <v>Butlerberg</v>
      </c>
      <c r="O679" s="8" t="str">
        <f>_xlfn.XLOOKUP(total_table[[#This Row],[Customer_ID]],Customer_table[Customer_ID],Customer_table[State],FALSE)</f>
        <v>Kentucky</v>
      </c>
      <c r="P679" s="8" t="str">
        <f>_xlfn.XLOOKUP(total_table[[#This Row],[Customer_ID]],Customer_table[Customer_ID],Customer_table[Country],FALSE)</f>
        <v>USA</v>
      </c>
      <c r="Q679" s="8" t="str">
        <f>_xlfn.XLOOKUP(total_table[[#This Row],[Product_ID]],Product_table[Product_ID],Product_table[Product_Name],FALSE)</f>
        <v>Men's Hair Styling Gel</v>
      </c>
      <c r="R679" s="8" t="str">
        <f>_xlfn.XLOOKUP(total_table[[#This Row],[Product_ID]],Product_table[Product_ID],Product_table[Category],FALSE)</f>
        <v>Beauty</v>
      </c>
      <c r="S679" s="8" t="str">
        <f>_xlfn.XLOOKUP(total_table[[#This Row],[Product_ID]],Product_table[Product_ID],Product_table[Sub_Category],FALSE)</f>
        <v>Haircare</v>
      </c>
      <c r="T679" s="8" t="str">
        <f>_xlfn.XLOOKUP(total_table[[#This Row],[Product_ID]],Product_table[Product_ID],Product_table[Brand],FALSE)</f>
        <v>Cline-Mccarthy</v>
      </c>
      <c r="U679" s="8">
        <f>_xlfn.XLOOKUP(total_table[[#This Row],[Product_ID]],Product_table[Product_ID],Product_table[Cost],FALSE)</f>
        <v>17.309999999999999</v>
      </c>
      <c r="V679" s="11">
        <f>_xlfn.XLOOKUP(total_table[[#This Row],[Product_ID]],Product_table[Product_ID],Product_table[Stock],FALSE)</f>
        <v>399</v>
      </c>
      <c r="W679" s="8" t="str">
        <f>_xlfn.XLOOKUP(total_table[[#This Row],[Store_ID]],Store_table[Store_ID],Store_table[Store_Name],FALSE)</f>
        <v>Mcdonald Inc</v>
      </c>
      <c r="X679" s="8" t="str">
        <f>_xlfn.XLOOKUP(total_table[[#This Row],[Store_ID]],Store_table[Store_ID],Store_table[Region],FALSE)</f>
        <v>South</v>
      </c>
      <c r="Y679" s="8" t="str">
        <f>_xlfn.XLOOKUP(total_table[[#This Row],[Store_ID]],Store_table[Store_ID],Store_table[City],FALSE)</f>
        <v>Christopherland</v>
      </c>
      <c r="Z679" s="8" t="str">
        <f>_xlfn.XLOOKUP(total_table[[#This Row],[Store_ID]],Store_table[Store_ID],Store_table[Store_Type],FALSE)</f>
        <v>Outlet</v>
      </c>
    </row>
    <row r="680" spans="1:26" x14ac:dyDescent="0.35">
      <c r="A680" s="2" t="s">
        <v>2482</v>
      </c>
      <c r="B680" s="14">
        <v>45220</v>
      </c>
      <c r="C680" s="2" t="s">
        <v>1276</v>
      </c>
      <c r="D680" s="2" t="s">
        <v>1650</v>
      </c>
      <c r="E680" s="2" t="s">
        <v>1775</v>
      </c>
      <c r="F680" s="11">
        <v>1</v>
      </c>
      <c r="G680" s="8">
        <v>331.73</v>
      </c>
      <c r="H680" s="8">
        <v>0.04</v>
      </c>
      <c r="I680" s="2" t="s">
        <v>1802</v>
      </c>
      <c r="J680" s="8">
        <v>331.69</v>
      </c>
      <c r="K680" s="8" t="str">
        <f>_xlfn.XLOOKUP(total_table[[#This Row],[Customer_ID]],Customer_table[Customer_ID],Customer_table[Name],FALSE)</f>
        <v>Karen King</v>
      </c>
      <c r="L680" s="11">
        <f>_xlfn.XLOOKUP(total_table[[#This Row],[Customer_ID]],Customer_table[Customer_ID],Customer_table[Age],FALSE)</f>
        <v>64</v>
      </c>
      <c r="M680" s="8" t="str">
        <f>_xlfn.XLOOKUP(total_table[[#This Row],[Customer_ID]],Customer_table[Customer_ID],Customer_table[Gender],FALSE)</f>
        <v>Female</v>
      </c>
      <c r="N680" s="8" t="str">
        <f>_xlfn.XLOOKUP(total_table[[#This Row],[Customer_ID]],Customer_table[Customer_ID],Customer_table[City],FALSE)</f>
        <v>Kimburgh</v>
      </c>
      <c r="O680" s="8" t="str">
        <f>_xlfn.XLOOKUP(total_table[[#This Row],[Customer_ID]],Customer_table[Customer_ID],Customer_table[State],FALSE)</f>
        <v>North Carolina</v>
      </c>
      <c r="P680" s="8" t="str">
        <f>_xlfn.XLOOKUP(total_table[[#This Row],[Customer_ID]],Customer_table[Customer_ID],Customer_table[Country],FALSE)</f>
        <v>USA</v>
      </c>
      <c r="Q680" s="8" t="str">
        <f>_xlfn.XLOOKUP(total_table[[#This Row],[Product_ID]],Product_table[Product_ID],Product_table[Product_Name],FALSE)</f>
        <v>Laptop Cooling Pad</v>
      </c>
      <c r="R680" s="8" t="str">
        <f>_xlfn.XLOOKUP(total_table[[#This Row],[Product_ID]],Product_table[Product_ID],Product_table[Category],FALSE)</f>
        <v>Electronics</v>
      </c>
      <c r="S680" s="8" t="str">
        <f>_xlfn.XLOOKUP(total_table[[#This Row],[Product_ID]],Product_table[Product_ID],Product_table[Sub_Category],FALSE)</f>
        <v>Computer</v>
      </c>
      <c r="T680" s="8" t="str">
        <f>_xlfn.XLOOKUP(total_table[[#This Row],[Product_ID]],Product_table[Product_ID],Product_table[Brand],FALSE)</f>
        <v>Murray, Gould and Ware</v>
      </c>
      <c r="U680" s="8">
        <f>_xlfn.XLOOKUP(total_table[[#This Row],[Product_ID]],Product_table[Product_ID],Product_table[Cost],FALSE)</f>
        <v>86.42</v>
      </c>
      <c r="V680" s="11">
        <f>_xlfn.XLOOKUP(total_table[[#This Row],[Product_ID]],Product_table[Product_ID],Product_table[Stock],FALSE)</f>
        <v>222</v>
      </c>
      <c r="W680" s="8" t="str">
        <f>_xlfn.XLOOKUP(total_table[[#This Row],[Store_ID]],Store_table[Store_ID],Store_table[Store_Name],FALSE)</f>
        <v>Gardner, Humphrey and Contreras</v>
      </c>
      <c r="X680" s="8" t="str">
        <f>_xlfn.XLOOKUP(total_table[[#This Row],[Store_ID]],Store_table[Store_ID],Store_table[Region],FALSE)</f>
        <v>East</v>
      </c>
      <c r="Y680" s="8" t="str">
        <f>_xlfn.XLOOKUP(total_table[[#This Row],[Store_ID]],Store_table[Store_ID],Store_table[City],FALSE)</f>
        <v>Johnsonville</v>
      </c>
      <c r="Z680" s="8" t="str">
        <f>_xlfn.XLOOKUP(total_table[[#This Row],[Store_ID]],Store_table[Store_ID],Store_table[Store_Type],FALSE)</f>
        <v>Flagship</v>
      </c>
    </row>
    <row r="681" spans="1:26" x14ac:dyDescent="0.35">
      <c r="A681" s="2" t="s">
        <v>2483</v>
      </c>
      <c r="B681" s="14">
        <v>45273</v>
      </c>
      <c r="C681" s="2" t="s">
        <v>1121</v>
      </c>
      <c r="D681" s="2" t="s">
        <v>1666</v>
      </c>
      <c r="E681" s="2" t="s">
        <v>1772</v>
      </c>
      <c r="F681" s="11">
        <v>3</v>
      </c>
      <c r="G681" s="8">
        <v>306.70999999999998</v>
      </c>
      <c r="H681" s="8">
        <v>0.09</v>
      </c>
      <c r="I681" s="2" t="s">
        <v>1804</v>
      </c>
      <c r="J681" s="8">
        <v>920.03999999999985</v>
      </c>
      <c r="K681" s="8" t="str">
        <f>_xlfn.XLOOKUP(total_table[[#This Row],[Customer_ID]],Customer_table[Customer_ID],Customer_table[Name],FALSE)</f>
        <v>Chloe Aguilar</v>
      </c>
      <c r="L681" s="11">
        <f>_xlfn.XLOOKUP(total_table[[#This Row],[Customer_ID]],Customer_table[Customer_ID],Customer_table[Age],FALSE)</f>
        <v>58</v>
      </c>
      <c r="M681" s="8" t="str">
        <f>_xlfn.XLOOKUP(total_table[[#This Row],[Customer_ID]],Customer_table[Customer_ID],Customer_table[Gender],FALSE)</f>
        <v>Male</v>
      </c>
      <c r="N681" s="8" t="str">
        <f>_xlfn.XLOOKUP(total_table[[#This Row],[Customer_ID]],Customer_table[Customer_ID],Customer_table[City],FALSE)</f>
        <v>Lake Johnside</v>
      </c>
      <c r="O681" s="8" t="str">
        <f>_xlfn.XLOOKUP(total_table[[#This Row],[Customer_ID]],Customer_table[Customer_ID],Customer_table[State],FALSE)</f>
        <v>Arizona</v>
      </c>
      <c r="P681" s="8" t="str">
        <f>_xlfn.XLOOKUP(total_table[[#This Row],[Customer_ID]],Customer_table[Customer_ID],Customer_table[Country],FALSE)</f>
        <v>USA</v>
      </c>
      <c r="Q681" s="8" t="str">
        <f>_xlfn.XLOOKUP(total_table[[#This Row],[Product_ID]],Product_table[Product_ID],Product_table[Product_Name],FALSE)</f>
        <v>Kitchen Storage Rack</v>
      </c>
      <c r="R681" s="8" t="str">
        <f>_xlfn.XLOOKUP(total_table[[#This Row],[Product_ID]],Product_table[Product_ID],Product_table[Category],FALSE)</f>
        <v>Home</v>
      </c>
      <c r="S681" s="8" t="str">
        <f>_xlfn.XLOOKUP(total_table[[#This Row],[Product_ID]],Product_table[Product_ID],Product_table[Sub_Category],FALSE)</f>
        <v>Storage</v>
      </c>
      <c r="T681" s="8" t="str">
        <f>_xlfn.XLOOKUP(total_table[[#This Row],[Product_ID]],Product_table[Product_ID],Product_table[Brand],FALSE)</f>
        <v>Duran Group</v>
      </c>
      <c r="U681" s="8">
        <f>_xlfn.XLOOKUP(total_table[[#This Row],[Product_ID]],Product_table[Product_ID],Product_table[Cost],FALSE)</f>
        <v>138.05000000000001</v>
      </c>
      <c r="V681" s="11">
        <f>_xlfn.XLOOKUP(total_table[[#This Row],[Product_ID]],Product_table[Product_ID],Product_table[Stock],FALSE)</f>
        <v>89</v>
      </c>
      <c r="W681" s="8" t="str">
        <f>_xlfn.XLOOKUP(total_table[[#This Row],[Store_ID]],Store_table[Store_ID],Store_table[Store_Name],FALSE)</f>
        <v>Thomas, Bridges and Harris</v>
      </c>
      <c r="X681" s="8" t="str">
        <f>_xlfn.XLOOKUP(total_table[[#This Row],[Store_ID]],Store_table[Store_ID],Store_table[Region],FALSE)</f>
        <v>North</v>
      </c>
      <c r="Y681" s="8" t="str">
        <f>_xlfn.XLOOKUP(total_table[[#This Row],[Store_ID]],Store_table[Store_ID],Store_table[City],FALSE)</f>
        <v>Sabrinatown</v>
      </c>
      <c r="Z681" s="8" t="str">
        <f>_xlfn.XLOOKUP(total_table[[#This Row],[Store_ID]],Store_table[Store_ID],Store_table[Store_Type],FALSE)</f>
        <v>Online</v>
      </c>
    </row>
    <row r="682" spans="1:26" x14ac:dyDescent="0.35">
      <c r="A682" s="2" t="s">
        <v>2484</v>
      </c>
      <c r="B682" s="14">
        <v>45456</v>
      </c>
      <c r="C682" s="2" t="s">
        <v>848</v>
      </c>
      <c r="D682" s="2" t="s">
        <v>1576</v>
      </c>
      <c r="E682" s="2" t="s">
        <v>1754</v>
      </c>
      <c r="F682" s="11">
        <v>4</v>
      </c>
      <c r="G682" s="8">
        <v>484.92</v>
      </c>
      <c r="H682" s="8">
        <v>0.28000000000000003</v>
      </c>
      <c r="I682" s="2" t="s">
        <v>1804</v>
      </c>
      <c r="J682" s="8">
        <v>1939.4</v>
      </c>
      <c r="K682" s="8" t="str">
        <f>_xlfn.XLOOKUP(total_table[[#This Row],[Customer_ID]],Customer_table[Customer_ID],Customer_table[Name],FALSE)</f>
        <v>Brian Garcia</v>
      </c>
      <c r="L682" s="11">
        <f>_xlfn.XLOOKUP(total_table[[#This Row],[Customer_ID]],Customer_table[Customer_ID],Customer_table[Age],FALSE)</f>
        <v>31</v>
      </c>
      <c r="M682" s="8" t="str">
        <f>_xlfn.XLOOKUP(total_table[[#This Row],[Customer_ID]],Customer_table[Customer_ID],Customer_table[Gender],FALSE)</f>
        <v>Female</v>
      </c>
      <c r="N682" s="8" t="str">
        <f>_xlfn.XLOOKUP(total_table[[#This Row],[Customer_ID]],Customer_table[Customer_ID],Customer_table[City],FALSE)</f>
        <v>Ramosmouth</v>
      </c>
      <c r="O682" s="8" t="str">
        <f>_xlfn.XLOOKUP(total_table[[#This Row],[Customer_ID]],Customer_table[Customer_ID],Customer_table[State],FALSE)</f>
        <v>Louisiana</v>
      </c>
      <c r="P682" s="8" t="str">
        <f>_xlfn.XLOOKUP(total_table[[#This Row],[Customer_ID]],Customer_table[Customer_ID],Customer_table[Country],FALSE)</f>
        <v>USA</v>
      </c>
      <c r="Q682" s="8" t="str">
        <f>_xlfn.XLOOKUP(total_table[[#This Row],[Product_ID]],Product_table[Product_ID],Product_table[Product_Name],FALSE)</f>
        <v>Women's Scarf Set</v>
      </c>
      <c r="R682" s="8" t="str">
        <f>_xlfn.XLOOKUP(total_table[[#This Row],[Product_ID]],Product_table[Product_ID],Product_table[Category],FALSE)</f>
        <v>Clothing</v>
      </c>
      <c r="S682" s="8" t="str">
        <f>_xlfn.XLOOKUP(total_table[[#This Row],[Product_ID]],Product_table[Product_ID],Product_table[Sub_Category],FALSE)</f>
        <v>Accessories</v>
      </c>
      <c r="T682" s="8" t="str">
        <f>_xlfn.XLOOKUP(total_table[[#This Row],[Product_ID]],Product_table[Product_ID],Product_table[Brand],FALSE)</f>
        <v>Brown and Sons</v>
      </c>
      <c r="U682" s="8">
        <f>_xlfn.XLOOKUP(total_table[[#This Row],[Product_ID]],Product_table[Product_ID],Product_table[Cost],FALSE)</f>
        <v>174.02</v>
      </c>
      <c r="V682" s="11">
        <f>_xlfn.XLOOKUP(total_table[[#This Row],[Product_ID]],Product_table[Product_ID],Product_table[Stock],FALSE)</f>
        <v>268</v>
      </c>
      <c r="W682" s="8" t="str">
        <f>_xlfn.XLOOKUP(total_table[[#This Row],[Store_ID]],Store_table[Store_ID],Store_table[Store_Name],FALSE)</f>
        <v>Benson-Elliott</v>
      </c>
      <c r="X682" s="8" t="str">
        <f>_xlfn.XLOOKUP(total_table[[#This Row],[Store_ID]],Store_table[Store_ID],Store_table[Region],FALSE)</f>
        <v>East</v>
      </c>
      <c r="Y682" s="8" t="str">
        <f>_xlfn.XLOOKUP(total_table[[#This Row],[Store_ID]],Store_table[Store_ID],Store_table[City],FALSE)</f>
        <v>Port Josephberg</v>
      </c>
      <c r="Z682" s="8" t="str">
        <f>_xlfn.XLOOKUP(total_table[[#This Row],[Store_ID]],Store_table[Store_ID],Store_table[Store_Type],FALSE)</f>
        <v>Online</v>
      </c>
    </row>
    <row r="683" spans="1:26" x14ac:dyDescent="0.35">
      <c r="A683" s="2" t="s">
        <v>2485</v>
      </c>
      <c r="B683" s="14">
        <v>45292</v>
      </c>
      <c r="C683" s="2" t="s">
        <v>162</v>
      </c>
      <c r="D683" s="2" t="s">
        <v>1626</v>
      </c>
      <c r="E683" s="2" t="s">
        <v>1751</v>
      </c>
      <c r="F683" s="11">
        <v>2</v>
      </c>
      <c r="G683" s="8">
        <v>42.04</v>
      </c>
      <c r="H683" s="8">
        <v>7.0000000000000007E-2</v>
      </c>
      <c r="I683" s="2" t="s">
        <v>1802</v>
      </c>
      <c r="J683" s="8">
        <v>84.01</v>
      </c>
      <c r="K683" s="8" t="str">
        <f>_xlfn.XLOOKUP(total_table[[#This Row],[Customer_ID]],Customer_table[Customer_ID],Customer_table[Name],FALSE)</f>
        <v>Joseph Snow</v>
      </c>
      <c r="L683" s="11">
        <f>_xlfn.XLOOKUP(total_table[[#This Row],[Customer_ID]],Customer_table[Customer_ID],Customer_table[Age],FALSE)</f>
        <v>45</v>
      </c>
      <c r="M683" s="8" t="str">
        <f>_xlfn.XLOOKUP(total_table[[#This Row],[Customer_ID]],Customer_table[Customer_ID],Customer_table[Gender],FALSE)</f>
        <v>Male</v>
      </c>
      <c r="N683" s="8" t="str">
        <f>_xlfn.XLOOKUP(total_table[[#This Row],[Customer_ID]],Customer_table[Customer_ID],Customer_table[City],FALSE)</f>
        <v>South Michaelfort</v>
      </c>
      <c r="O683" s="8" t="str">
        <f>_xlfn.XLOOKUP(total_table[[#This Row],[Customer_ID]],Customer_table[Customer_ID],Customer_table[State],FALSE)</f>
        <v>Vermont</v>
      </c>
      <c r="P683" s="8" t="str">
        <f>_xlfn.XLOOKUP(total_table[[#This Row],[Customer_ID]],Customer_table[Customer_ID],Customer_table[Country],FALSE)</f>
        <v>USA</v>
      </c>
      <c r="Q683" s="8" t="str">
        <f>_xlfn.XLOOKUP(total_table[[#This Row],[Product_ID]],Product_table[Product_ID],Product_table[Product_Name],FALSE)</f>
        <v>Boxing Hand Wraps</v>
      </c>
      <c r="R683" s="8" t="str">
        <f>_xlfn.XLOOKUP(total_table[[#This Row],[Product_ID]],Product_table[Product_ID],Product_table[Category],FALSE)</f>
        <v>Sports</v>
      </c>
      <c r="S683" s="8" t="str">
        <f>_xlfn.XLOOKUP(total_table[[#This Row],[Product_ID]],Product_table[Product_ID],Product_table[Sub_Category],FALSE)</f>
        <v>Fitness</v>
      </c>
      <c r="T683" s="8" t="str">
        <f>_xlfn.XLOOKUP(total_table[[#This Row],[Product_ID]],Product_table[Product_ID],Product_table[Brand],FALSE)</f>
        <v>Smith-King</v>
      </c>
      <c r="U683" s="8">
        <f>_xlfn.XLOOKUP(total_table[[#This Row],[Product_ID]],Product_table[Product_ID],Product_table[Cost],FALSE)</f>
        <v>190.29</v>
      </c>
      <c r="V683" s="11">
        <f>_xlfn.XLOOKUP(total_table[[#This Row],[Product_ID]],Product_table[Product_ID],Product_table[Stock],FALSE)</f>
        <v>260</v>
      </c>
      <c r="W683" s="8" t="str">
        <f>_xlfn.XLOOKUP(total_table[[#This Row],[Store_ID]],Store_table[Store_ID],Store_table[Store_Name],FALSE)</f>
        <v>Gray Ltd</v>
      </c>
      <c r="X683" s="8" t="str">
        <f>_xlfn.XLOOKUP(total_table[[#This Row],[Store_ID]],Store_table[Store_ID],Store_table[Region],FALSE)</f>
        <v>North</v>
      </c>
      <c r="Y683" s="8" t="str">
        <f>_xlfn.XLOOKUP(total_table[[#This Row],[Store_ID]],Store_table[Store_ID],Store_table[City],FALSE)</f>
        <v>New Michaelchester</v>
      </c>
      <c r="Z683" s="8" t="str">
        <f>_xlfn.XLOOKUP(total_table[[#This Row],[Store_ID]],Store_table[Store_ID],Store_table[Store_Type],FALSE)</f>
        <v>Outlet</v>
      </c>
    </row>
    <row r="684" spans="1:26" x14ac:dyDescent="0.35">
      <c r="A684" s="2" t="s">
        <v>2486</v>
      </c>
      <c r="B684" s="14">
        <v>45278</v>
      </c>
      <c r="C684" s="2" t="s">
        <v>880</v>
      </c>
      <c r="D684" s="2" t="s">
        <v>1636</v>
      </c>
      <c r="E684" s="2" t="s">
        <v>1754</v>
      </c>
      <c r="F684" s="11">
        <v>3</v>
      </c>
      <c r="G684" s="8">
        <v>599.48</v>
      </c>
      <c r="H684" s="8">
        <v>0.22</v>
      </c>
      <c r="I684" s="2" t="s">
        <v>1804</v>
      </c>
      <c r="J684" s="8">
        <v>1798.22</v>
      </c>
      <c r="K684" s="8" t="str">
        <f>_xlfn.XLOOKUP(total_table[[#This Row],[Customer_ID]],Customer_table[Customer_ID],Customer_table[Name],FALSE)</f>
        <v>Brittany Watson</v>
      </c>
      <c r="L684" s="11">
        <f>_xlfn.XLOOKUP(total_table[[#This Row],[Customer_ID]],Customer_table[Customer_ID],Customer_table[Age],FALSE)</f>
        <v>59</v>
      </c>
      <c r="M684" s="8" t="str">
        <f>_xlfn.XLOOKUP(total_table[[#This Row],[Customer_ID]],Customer_table[Customer_ID],Customer_table[Gender],FALSE)</f>
        <v>Male</v>
      </c>
      <c r="N684" s="8" t="str">
        <f>_xlfn.XLOOKUP(total_table[[#This Row],[Customer_ID]],Customer_table[Customer_ID],Customer_table[City],FALSE)</f>
        <v>North Joshualand</v>
      </c>
      <c r="O684" s="8" t="str">
        <f>_xlfn.XLOOKUP(total_table[[#This Row],[Customer_ID]],Customer_table[Customer_ID],Customer_table[State],FALSE)</f>
        <v>Connecticut</v>
      </c>
      <c r="P684" s="8" t="str">
        <f>_xlfn.XLOOKUP(total_table[[#This Row],[Customer_ID]],Customer_table[Customer_ID],Customer_table[Country],FALSE)</f>
        <v>USA</v>
      </c>
      <c r="Q684" s="8" t="str">
        <f>_xlfn.XLOOKUP(total_table[[#This Row],[Product_ID]],Product_table[Product_ID],Product_table[Product_Name],FALSE)</f>
        <v>Ceramic Plant Pot</v>
      </c>
      <c r="R684" s="8" t="str">
        <f>_xlfn.XLOOKUP(total_table[[#This Row],[Product_ID]],Product_table[Product_ID],Product_table[Category],FALSE)</f>
        <v>Home</v>
      </c>
      <c r="S684" s="8" t="str">
        <f>_xlfn.XLOOKUP(total_table[[#This Row],[Product_ID]],Product_table[Product_ID],Product_table[Sub_Category],FALSE)</f>
        <v>Decor</v>
      </c>
      <c r="T684" s="8" t="str">
        <f>_xlfn.XLOOKUP(total_table[[#This Row],[Product_ID]],Product_table[Product_ID],Product_table[Brand],FALSE)</f>
        <v>Hatfield, Baird and Torres</v>
      </c>
      <c r="U684" s="8">
        <f>_xlfn.XLOOKUP(total_table[[#This Row],[Product_ID]],Product_table[Product_ID],Product_table[Cost],FALSE)</f>
        <v>81.75</v>
      </c>
      <c r="V684" s="11">
        <f>_xlfn.XLOOKUP(total_table[[#This Row],[Product_ID]],Product_table[Product_ID],Product_table[Stock],FALSE)</f>
        <v>273.49484536082474</v>
      </c>
      <c r="W684" s="8" t="str">
        <f>_xlfn.XLOOKUP(total_table[[#This Row],[Store_ID]],Store_table[Store_ID],Store_table[Store_Name],FALSE)</f>
        <v>Benson-Elliott</v>
      </c>
      <c r="X684" s="8" t="str">
        <f>_xlfn.XLOOKUP(total_table[[#This Row],[Store_ID]],Store_table[Store_ID],Store_table[Region],FALSE)</f>
        <v>East</v>
      </c>
      <c r="Y684" s="8" t="str">
        <f>_xlfn.XLOOKUP(total_table[[#This Row],[Store_ID]],Store_table[Store_ID],Store_table[City],FALSE)</f>
        <v>Port Josephberg</v>
      </c>
      <c r="Z684" s="8" t="str">
        <f>_xlfn.XLOOKUP(total_table[[#This Row],[Store_ID]],Store_table[Store_ID],Store_table[Store_Type],FALSE)</f>
        <v>Online</v>
      </c>
    </row>
    <row r="685" spans="1:26" x14ac:dyDescent="0.35">
      <c r="A685" s="2" t="s">
        <v>2487</v>
      </c>
      <c r="B685" s="14">
        <v>45232</v>
      </c>
      <c r="C685" s="2" t="s">
        <v>1101</v>
      </c>
      <c r="D685" s="2" t="s">
        <v>1560</v>
      </c>
      <c r="E685" s="2" t="s">
        <v>1735</v>
      </c>
      <c r="F685" s="11">
        <v>3</v>
      </c>
      <c r="G685" s="8">
        <v>401.42</v>
      </c>
      <c r="H685" s="8">
        <v>0.01</v>
      </c>
      <c r="I685" s="2" t="s">
        <v>1807</v>
      </c>
      <c r="J685" s="8">
        <v>1204.25</v>
      </c>
      <c r="K685" s="8" t="str">
        <f>_xlfn.XLOOKUP(total_table[[#This Row],[Customer_ID]],Customer_table[Customer_ID],Customer_table[Name],FALSE)</f>
        <v>Manuel Castillo</v>
      </c>
      <c r="L685" s="11">
        <f>_xlfn.XLOOKUP(total_table[[#This Row],[Customer_ID]],Customer_table[Customer_ID],Customer_table[Age],FALSE)</f>
        <v>41</v>
      </c>
      <c r="M685" s="8" t="str">
        <f>_xlfn.XLOOKUP(total_table[[#This Row],[Customer_ID]],Customer_table[Customer_ID],Customer_table[Gender],FALSE)</f>
        <v>Male</v>
      </c>
      <c r="N685" s="8" t="str">
        <f>_xlfn.XLOOKUP(total_table[[#This Row],[Customer_ID]],Customer_table[Customer_ID],Customer_table[City],FALSE)</f>
        <v>Nealview</v>
      </c>
      <c r="O685" s="8" t="str">
        <f>_xlfn.XLOOKUP(total_table[[#This Row],[Customer_ID]],Customer_table[Customer_ID],Customer_table[State],FALSE)</f>
        <v>Tennessee</v>
      </c>
      <c r="P685" s="8" t="str">
        <f>_xlfn.XLOOKUP(total_table[[#This Row],[Customer_ID]],Customer_table[Customer_ID],Customer_table[Country],FALSE)</f>
        <v>USA</v>
      </c>
      <c r="Q685" s="8" t="str">
        <f>_xlfn.XLOOKUP(total_table[[#This Row],[Product_ID]],Product_table[Product_ID],Product_table[Product_Name],FALSE)</f>
        <v>Soccer Training Cone Set</v>
      </c>
      <c r="R685" s="8" t="str">
        <f>_xlfn.XLOOKUP(total_table[[#This Row],[Product_ID]],Product_table[Product_ID],Product_table[Category],FALSE)</f>
        <v>Sports</v>
      </c>
      <c r="S685" s="8" t="str">
        <f>_xlfn.XLOOKUP(total_table[[#This Row],[Product_ID]],Product_table[Product_ID],Product_table[Sub_Category],FALSE)</f>
        <v>Accessories</v>
      </c>
      <c r="T685" s="8" t="str">
        <f>_xlfn.XLOOKUP(total_table[[#This Row],[Product_ID]],Product_table[Product_ID],Product_table[Brand],FALSE)</f>
        <v>Ford, Murphy and Wilson</v>
      </c>
      <c r="U685" s="8">
        <f>_xlfn.XLOOKUP(total_table[[#This Row],[Product_ID]],Product_table[Product_ID],Product_table[Cost],FALSE)</f>
        <v>144.53</v>
      </c>
      <c r="V685" s="11">
        <f>_xlfn.XLOOKUP(total_table[[#This Row],[Product_ID]],Product_table[Product_ID],Product_table[Stock],FALSE)</f>
        <v>367</v>
      </c>
      <c r="W685" s="8" t="str">
        <f>_xlfn.XLOOKUP(total_table[[#This Row],[Store_ID]],Store_table[Store_ID],Store_table[Store_Name],FALSE)</f>
        <v>Martinez, Adkins and Johnson</v>
      </c>
      <c r="X685" s="8" t="str">
        <f>_xlfn.XLOOKUP(total_table[[#This Row],[Store_ID]],Store_table[Store_ID],Store_table[Region],FALSE)</f>
        <v>North</v>
      </c>
      <c r="Y685" s="8" t="str">
        <f>_xlfn.XLOOKUP(total_table[[#This Row],[Store_ID]],Store_table[Store_ID],Store_table[City],FALSE)</f>
        <v>Danielmouth</v>
      </c>
      <c r="Z685" s="8" t="str">
        <f>_xlfn.XLOOKUP(total_table[[#This Row],[Store_ID]],Store_table[Store_ID],Store_table[Store_Type],FALSE)</f>
        <v>Flagship</v>
      </c>
    </row>
    <row r="686" spans="1:26" x14ac:dyDescent="0.35">
      <c r="A686" s="2" t="s">
        <v>2488</v>
      </c>
      <c r="B686" s="14">
        <v>45907</v>
      </c>
      <c r="C686" s="2" t="s">
        <v>620</v>
      </c>
      <c r="D686" s="2" t="s">
        <v>1618</v>
      </c>
      <c r="E686" s="2" t="s">
        <v>1760</v>
      </c>
      <c r="F686" s="11">
        <v>4</v>
      </c>
      <c r="G686" s="8">
        <v>442.54</v>
      </c>
      <c r="H686" s="8">
        <v>0.06</v>
      </c>
      <c r="I686" s="2" t="s">
        <v>1802</v>
      </c>
      <c r="J686" s="8">
        <v>1770.1000000000001</v>
      </c>
      <c r="K686" s="8" t="str">
        <f>_xlfn.XLOOKUP(total_table[[#This Row],[Customer_ID]],Customer_table[Customer_ID],Customer_table[Name],FALSE)</f>
        <v>Jacob Wood</v>
      </c>
      <c r="L686" s="11">
        <f>_xlfn.XLOOKUP(total_table[[#This Row],[Customer_ID]],Customer_table[Customer_ID],Customer_table[Age],FALSE)</f>
        <v>26</v>
      </c>
      <c r="M686" s="8" t="str">
        <f>_xlfn.XLOOKUP(total_table[[#This Row],[Customer_ID]],Customer_table[Customer_ID],Customer_table[Gender],FALSE)</f>
        <v>Male</v>
      </c>
      <c r="N686" s="8" t="str">
        <f>_xlfn.XLOOKUP(total_table[[#This Row],[Customer_ID]],Customer_table[Customer_ID],Customer_table[City],FALSE)</f>
        <v>Lake Samanthafort</v>
      </c>
      <c r="O686" s="8" t="str">
        <f>_xlfn.XLOOKUP(total_table[[#This Row],[Customer_ID]],Customer_table[Customer_ID],Customer_table[State],FALSE)</f>
        <v>Idaho</v>
      </c>
      <c r="P686" s="8" t="str">
        <f>_xlfn.XLOOKUP(total_table[[#This Row],[Customer_ID]],Customer_table[Customer_ID],Customer_table[Country],FALSE)</f>
        <v>USA</v>
      </c>
      <c r="Q686" s="8" t="str">
        <f>_xlfn.XLOOKUP(total_table[[#This Row],[Product_ID]],Product_table[Product_ID],Product_table[Product_Name],FALSE)</f>
        <v>Men's Winter Jacket</v>
      </c>
      <c r="R686" s="8" t="str">
        <f>_xlfn.XLOOKUP(total_table[[#This Row],[Product_ID]],Product_table[Product_ID],Product_table[Category],FALSE)</f>
        <v>Clothing</v>
      </c>
      <c r="S686" s="8" t="str">
        <f>_xlfn.XLOOKUP(total_table[[#This Row],[Product_ID]],Product_table[Product_ID],Product_table[Sub_Category],FALSE)</f>
        <v>Outerwear</v>
      </c>
      <c r="T686" s="8" t="str">
        <f>_xlfn.XLOOKUP(total_table[[#This Row],[Product_ID]],Product_table[Product_ID],Product_table[Brand],FALSE)</f>
        <v>Kelly, Smith and Perez</v>
      </c>
      <c r="U686" s="8">
        <f>_xlfn.XLOOKUP(total_table[[#This Row],[Product_ID]],Product_table[Product_ID],Product_table[Cost],FALSE)</f>
        <v>167.34</v>
      </c>
      <c r="V686" s="11">
        <f>_xlfn.XLOOKUP(total_table[[#This Row],[Product_ID]],Product_table[Product_ID],Product_table[Stock],FALSE)</f>
        <v>296</v>
      </c>
      <c r="W686" s="8" t="str">
        <f>_xlfn.XLOOKUP(total_table[[#This Row],[Store_ID]],Store_table[Store_ID],Store_table[Store_Name],FALSE)</f>
        <v>Bean, Jones and Park</v>
      </c>
      <c r="X686" s="8" t="str">
        <f>_xlfn.XLOOKUP(total_table[[#This Row],[Store_ID]],Store_table[Store_ID],Store_table[Region],FALSE)</f>
        <v>West</v>
      </c>
      <c r="Y686" s="8" t="str">
        <f>_xlfn.XLOOKUP(total_table[[#This Row],[Store_ID]],Store_table[Store_ID],Store_table[City],FALSE)</f>
        <v>Thompsonborough</v>
      </c>
      <c r="Z686" s="8" t="str">
        <f>_xlfn.XLOOKUP(total_table[[#This Row],[Store_ID]],Store_table[Store_ID],Store_table[Store_Type],FALSE)</f>
        <v>Online</v>
      </c>
    </row>
    <row r="687" spans="1:26" x14ac:dyDescent="0.35">
      <c r="A687" s="2" t="s">
        <v>2489</v>
      </c>
      <c r="B687" s="14">
        <v>45270</v>
      </c>
      <c r="C687" s="2" t="s">
        <v>1387</v>
      </c>
      <c r="D687" s="2" t="s">
        <v>1702</v>
      </c>
      <c r="E687" s="2" t="s">
        <v>1775</v>
      </c>
      <c r="F687" s="11">
        <v>4</v>
      </c>
      <c r="G687" s="8">
        <v>451.41</v>
      </c>
      <c r="H687" s="8">
        <v>0.06</v>
      </c>
      <c r="I687" s="2" t="s">
        <v>1804</v>
      </c>
      <c r="J687" s="8">
        <v>1805.5800000000002</v>
      </c>
      <c r="K687" s="8" t="str">
        <f>_xlfn.XLOOKUP(total_table[[#This Row],[Customer_ID]],Customer_table[Customer_ID],Customer_table[Name],FALSE)</f>
        <v>Julie Powell</v>
      </c>
      <c r="L687" s="11">
        <f>_xlfn.XLOOKUP(total_table[[#This Row],[Customer_ID]],Customer_table[Customer_ID],Customer_table[Age],FALSE)</f>
        <v>59</v>
      </c>
      <c r="M687" s="8" t="str">
        <f>_xlfn.XLOOKUP(total_table[[#This Row],[Customer_ID]],Customer_table[Customer_ID],Customer_table[Gender],FALSE)</f>
        <v>Female</v>
      </c>
      <c r="N687" s="8" t="str">
        <f>_xlfn.XLOOKUP(total_table[[#This Row],[Customer_ID]],Customer_table[Customer_ID],Customer_table[City],FALSE)</f>
        <v>South Barbara</v>
      </c>
      <c r="O687" s="8" t="str">
        <f>_xlfn.XLOOKUP(total_table[[#This Row],[Customer_ID]],Customer_table[Customer_ID],Customer_table[State],FALSE)</f>
        <v>Arkansas</v>
      </c>
      <c r="P687" s="8" t="str">
        <f>_xlfn.XLOOKUP(total_table[[#This Row],[Customer_ID]],Customer_table[Customer_ID],Customer_table[Country],FALSE)</f>
        <v>USA</v>
      </c>
      <c r="Q687" s="8" t="str">
        <f>_xlfn.XLOOKUP(total_table[[#This Row],[Product_ID]],Product_table[Product_ID],Product_table[Product_Name],FALSE)</f>
        <v>Sports Wrist Sweatbands</v>
      </c>
      <c r="R687" s="8" t="str">
        <f>_xlfn.XLOOKUP(total_table[[#This Row],[Product_ID]],Product_table[Product_ID],Product_table[Category],FALSE)</f>
        <v>Sports</v>
      </c>
      <c r="S687" s="8" t="str">
        <f>_xlfn.XLOOKUP(total_table[[#This Row],[Product_ID]],Product_table[Product_ID],Product_table[Sub_Category],FALSE)</f>
        <v>Accessories</v>
      </c>
      <c r="T687" s="8" t="str">
        <f>_xlfn.XLOOKUP(total_table[[#This Row],[Product_ID]],Product_table[Product_ID],Product_table[Brand],FALSE)</f>
        <v>Olsen-Daniels</v>
      </c>
      <c r="U687" s="8">
        <f>_xlfn.XLOOKUP(total_table[[#This Row],[Product_ID]],Product_table[Product_ID],Product_table[Cost],FALSE)</f>
        <v>131.24</v>
      </c>
      <c r="V687" s="11">
        <f>_xlfn.XLOOKUP(total_table[[#This Row],[Product_ID]],Product_table[Product_ID],Product_table[Stock],FALSE)</f>
        <v>232</v>
      </c>
      <c r="W687" s="8" t="str">
        <f>_xlfn.XLOOKUP(total_table[[#This Row],[Store_ID]],Store_table[Store_ID],Store_table[Store_Name],FALSE)</f>
        <v>Gardner, Humphrey and Contreras</v>
      </c>
      <c r="X687" s="8" t="str">
        <f>_xlfn.XLOOKUP(total_table[[#This Row],[Store_ID]],Store_table[Store_ID],Store_table[Region],FALSE)</f>
        <v>East</v>
      </c>
      <c r="Y687" s="8" t="str">
        <f>_xlfn.XLOOKUP(total_table[[#This Row],[Store_ID]],Store_table[Store_ID],Store_table[City],FALSE)</f>
        <v>Johnsonville</v>
      </c>
      <c r="Z687" s="8" t="str">
        <f>_xlfn.XLOOKUP(total_table[[#This Row],[Store_ID]],Store_table[Store_ID],Store_table[Store_Type],FALSE)</f>
        <v>Flagship</v>
      </c>
    </row>
    <row r="688" spans="1:26" x14ac:dyDescent="0.35">
      <c r="A688" s="2" t="s">
        <v>2490</v>
      </c>
      <c r="B688" s="14">
        <v>45942</v>
      </c>
      <c r="C688" s="2" t="s">
        <v>834</v>
      </c>
      <c r="D688" s="2" t="s">
        <v>1708</v>
      </c>
      <c r="E688" s="2" t="s">
        <v>1764</v>
      </c>
      <c r="F688" s="11">
        <v>4</v>
      </c>
      <c r="G688" s="8">
        <v>547.21</v>
      </c>
      <c r="H688" s="8">
        <v>0.25</v>
      </c>
      <c r="I688" s="2" t="s">
        <v>1802</v>
      </c>
      <c r="J688" s="8">
        <v>2188.59</v>
      </c>
      <c r="K688" s="8" t="str">
        <f>_xlfn.XLOOKUP(total_table[[#This Row],[Customer_ID]],Customer_table[Customer_ID],Customer_table[Name],FALSE)</f>
        <v>Tracy Kelly</v>
      </c>
      <c r="L688" s="11">
        <f>_xlfn.XLOOKUP(total_table[[#This Row],[Customer_ID]],Customer_table[Customer_ID],Customer_table[Age],FALSE)</f>
        <v>38</v>
      </c>
      <c r="M688" s="8" t="str">
        <f>_xlfn.XLOOKUP(total_table[[#This Row],[Customer_ID]],Customer_table[Customer_ID],Customer_table[Gender],FALSE)</f>
        <v>Male</v>
      </c>
      <c r="N688" s="8" t="str">
        <f>_xlfn.XLOOKUP(total_table[[#This Row],[Customer_ID]],Customer_table[Customer_ID],Customer_table[City],FALSE)</f>
        <v>West Jamieport</v>
      </c>
      <c r="O688" s="8" t="str">
        <f>_xlfn.XLOOKUP(total_table[[#This Row],[Customer_ID]],Customer_table[Customer_ID],Customer_table[State],FALSE)</f>
        <v>Tennessee</v>
      </c>
      <c r="P688" s="8" t="str">
        <f>_xlfn.XLOOKUP(total_table[[#This Row],[Customer_ID]],Customer_table[Customer_ID],Customer_table[Country],FALSE)</f>
        <v>USA</v>
      </c>
      <c r="Q688" s="8" t="str">
        <f>_xlfn.XLOOKUP(total_table[[#This Row],[Product_ID]],Product_table[Product_ID],Product_table[Product_Name],FALSE)</f>
        <v>Women's High Heels</v>
      </c>
      <c r="R688" s="8" t="str">
        <f>_xlfn.XLOOKUP(total_table[[#This Row],[Product_ID]],Product_table[Product_ID],Product_table[Category],FALSE)</f>
        <v>Clothing</v>
      </c>
      <c r="S688" s="8" t="str">
        <f>_xlfn.XLOOKUP(total_table[[#This Row],[Product_ID]],Product_table[Product_ID],Product_table[Sub_Category],FALSE)</f>
        <v>Footwear</v>
      </c>
      <c r="T688" s="8" t="str">
        <f>_xlfn.XLOOKUP(total_table[[#This Row],[Product_ID]],Product_table[Product_ID],Product_table[Brand],FALSE)</f>
        <v>Smith-Charles</v>
      </c>
      <c r="U688" s="8">
        <f>_xlfn.XLOOKUP(total_table[[#This Row],[Product_ID]],Product_table[Product_ID],Product_table[Cost],FALSE)</f>
        <v>438.25</v>
      </c>
      <c r="V688" s="11">
        <f>_xlfn.XLOOKUP(total_table[[#This Row],[Product_ID]],Product_table[Product_ID],Product_table[Stock],FALSE)</f>
        <v>496</v>
      </c>
      <c r="W688" s="8" t="str">
        <f>_xlfn.XLOOKUP(total_table[[#This Row],[Store_ID]],Store_table[Store_ID],Store_table[Store_Name],FALSE)</f>
        <v>Moore, Padilla and Butler</v>
      </c>
      <c r="X688" s="8" t="str">
        <f>_xlfn.XLOOKUP(total_table[[#This Row],[Store_ID]],Store_table[Store_ID],Store_table[Region],FALSE)</f>
        <v>South</v>
      </c>
      <c r="Y688" s="8" t="str">
        <f>_xlfn.XLOOKUP(total_table[[#This Row],[Store_ID]],Store_table[Store_ID],Store_table[City],FALSE)</f>
        <v>East Johnstad</v>
      </c>
      <c r="Z688" s="8" t="str">
        <f>_xlfn.XLOOKUP(total_table[[#This Row],[Store_ID]],Store_table[Store_ID],Store_table[Store_Type],FALSE)</f>
        <v>Flagship</v>
      </c>
    </row>
    <row r="689" spans="1:26" x14ac:dyDescent="0.35">
      <c r="A689" s="2" t="s">
        <v>2491</v>
      </c>
      <c r="B689" s="14">
        <v>45750</v>
      </c>
      <c r="C689" s="2" t="s">
        <v>652</v>
      </c>
      <c r="D689" s="2" t="s">
        <v>1700</v>
      </c>
      <c r="E689" s="2" t="s">
        <v>1747</v>
      </c>
      <c r="F689" s="11">
        <v>1</v>
      </c>
      <c r="G689" s="8">
        <v>979.28</v>
      </c>
      <c r="H689" s="8">
        <v>0.2</v>
      </c>
      <c r="I689" s="2" t="s">
        <v>1804</v>
      </c>
      <c r="J689" s="8">
        <v>979.07999999999993</v>
      </c>
      <c r="K689" s="8" t="str">
        <f>_xlfn.XLOOKUP(total_table[[#This Row],[Customer_ID]],Customer_table[Customer_ID],Customer_table[Name],FALSE)</f>
        <v>Sarah Brady</v>
      </c>
      <c r="L689" s="11">
        <f>_xlfn.XLOOKUP(total_table[[#This Row],[Customer_ID]],Customer_table[Customer_ID],Customer_table[Age],FALSE)</f>
        <v>47</v>
      </c>
      <c r="M689" s="8" t="str">
        <f>_xlfn.XLOOKUP(total_table[[#This Row],[Customer_ID]],Customer_table[Customer_ID],Customer_table[Gender],FALSE)</f>
        <v>Male</v>
      </c>
      <c r="N689" s="8" t="str">
        <f>_xlfn.XLOOKUP(total_table[[#This Row],[Customer_ID]],Customer_table[Customer_ID],Customer_table[City],FALSE)</f>
        <v>Johnsonland</v>
      </c>
      <c r="O689" s="8" t="str">
        <f>_xlfn.XLOOKUP(total_table[[#This Row],[Customer_ID]],Customer_table[Customer_ID],Customer_table[State],FALSE)</f>
        <v>Iowa</v>
      </c>
      <c r="P689" s="8" t="str">
        <f>_xlfn.XLOOKUP(total_table[[#This Row],[Customer_ID]],Customer_table[Customer_ID],Customer_table[Country],FALSE)</f>
        <v>USA</v>
      </c>
      <c r="Q689" s="8" t="str">
        <f>_xlfn.XLOOKUP(total_table[[#This Row],[Product_ID]],Product_table[Product_ID],Product_table[Product_Name],FALSE)</f>
        <v>LED Bedside Lamp</v>
      </c>
      <c r="R689" s="8" t="str">
        <f>_xlfn.XLOOKUP(total_table[[#This Row],[Product_ID]],Product_table[Product_ID],Product_table[Category],FALSE)</f>
        <v>Home</v>
      </c>
      <c r="S689" s="8" t="str">
        <f>_xlfn.XLOOKUP(total_table[[#This Row],[Product_ID]],Product_table[Product_ID],Product_table[Sub_Category],FALSE)</f>
        <v>Lighting</v>
      </c>
      <c r="T689" s="8" t="str">
        <f>_xlfn.XLOOKUP(total_table[[#This Row],[Product_ID]],Product_table[Product_ID],Product_table[Brand],FALSE)</f>
        <v>Aguilar, Horton and Lewis</v>
      </c>
      <c r="U689" s="8">
        <f>_xlfn.XLOOKUP(total_table[[#This Row],[Product_ID]],Product_table[Product_ID],Product_table[Cost],FALSE)</f>
        <v>371.38</v>
      </c>
      <c r="V689" s="11">
        <f>_xlfn.XLOOKUP(total_table[[#This Row],[Product_ID]],Product_table[Product_ID],Product_table[Stock],FALSE)</f>
        <v>220</v>
      </c>
      <c r="W689" s="8" t="str">
        <f>_xlfn.XLOOKUP(total_table[[#This Row],[Store_ID]],Store_table[Store_ID],Store_table[Store_Name],FALSE)</f>
        <v>Alexander Group</v>
      </c>
      <c r="X689" s="8" t="str">
        <f>_xlfn.XLOOKUP(total_table[[#This Row],[Store_ID]],Store_table[Store_ID],Store_table[Region],FALSE)</f>
        <v>South</v>
      </c>
      <c r="Y689" s="8" t="str">
        <f>_xlfn.XLOOKUP(total_table[[#This Row],[Store_ID]],Store_table[Store_ID],Store_table[City],FALSE)</f>
        <v>Port Sharon</v>
      </c>
      <c r="Z689" s="8" t="str">
        <f>_xlfn.XLOOKUP(total_table[[#This Row],[Store_ID]],Store_table[Store_ID],Store_table[Store_Type],FALSE)</f>
        <v>Online</v>
      </c>
    </row>
    <row r="690" spans="1:26" x14ac:dyDescent="0.35">
      <c r="A690" s="2" t="s">
        <v>2492</v>
      </c>
      <c r="B690" s="14">
        <v>45300</v>
      </c>
      <c r="C690" s="2" t="s">
        <v>1410</v>
      </c>
      <c r="D690" s="2" t="s">
        <v>1638</v>
      </c>
      <c r="E690" s="2" t="s">
        <v>1757</v>
      </c>
      <c r="F690" s="11">
        <v>4</v>
      </c>
      <c r="G690" s="8">
        <v>263.58999999999997</v>
      </c>
      <c r="H690" s="8">
        <v>0.04</v>
      </c>
      <c r="I690" s="2" t="s">
        <v>1802</v>
      </c>
      <c r="J690" s="8">
        <v>1054.32</v>
      </c>
      <c r="K690" s="8" t="str">
        <f>_xlfn.XLOOKUP(total_table[[#This Row],[Customer_ID]],Customer_table[Customer_ID],Customer_table[Name],FALSE)</f>
        <v>David Pierce</v>
      </c>
      <c r="L690" s="11">
        <f>_xlfn.XLOOKUP(total_table[[#This Row],[Customer_ID]],Customer_table[Customer_ID],Customer_table[Age],FALSE)</f>
        <v>45</v>
      </c>
      <c r="M690" s="8" t="str">
        <f>_xlfn.XLOOKUP(total_table[[#This Row],[Customer_ID]],Customer_table[Customer_ID],Customer_table[Gender],FALSE)</f>
        <v>Female</v>
      </c>
      <c r="N690" s="8" t="str">
        <f>_xlfn.XLOOKUP(total_table[[#This Row],[Customer_ID]],Customer_table[Customer_ID],Customer_table[City],FALSE)</f>
        <v>Grayland</v>
      </c>
      <c r="O690" s="8" t="str">
        <f>_xlfn.XLOOKUP(total_table[[#This Row],[Customer_ID]],Customer_table[Customer_ID],Customer_table[State],FALSE)</f>
        <v>Washington</v>
      </c>
      <c r="P690" s="8" t="str">
        <f>_xlfn.XLOOKUP(total_table[[#This Row],[Customer_ID]],Customer_table[Customer_ID],Customer_table[Country],FALSE)</f>
        <v>USA</v>
      </c>
      <c r="Q690" s="8" t="str">
        <f>_xlfn.XLOOKUP(total_table[[#This Row],[Product_ID]],Product_table[Product_ID],Product_table[Product_Name],FALSE)</f>
        <v>Premium Blanket Throw</v>
      </c>
      <c r="R690" s="8" t="str">
        <f>_xlfn.XLOOKUP(total_table[[#This Row],[Product_ID]],Product_table[Product_ID],Product_table[Category],FALSE)</f>
        <v>Home</v>
      </c>
      <c r="S690" s="8" t="str">
        <f>_xlfn.XLOOKUP(total_table[[#This Row],[Product_ID]],Product_table[Product_ID],Product_table[Sub_Category],FALSE)</f>
        <v>Decor</v>
      </c>
      <c r="T690" s="8" t="str">
        <f>_xlfn.XLOOKUP(total_table[[#This Row],[Product_ID]],Product_table[Product_ID],Product_table[Brand],FALSE)</f>
        <v>Hernandez, Kennedy and Porter</v>
      </c>
      <c r="U690" s="8">
        <f>_xlfn.XLOOKUP(total_table[[#This Row],[Product_ID]],Product_table[Product_ID],Product_table[Cost],FALSE)</f>
        <v>461.47</v>
      </c>
      <c r="V690" s="11">
        <f>_xlfn.XLOOKUP(total_table[[#This Row],[Product_ID]],Product_table[Product_ID],Product_table[Stock],FALSE)</f>
        <v>190</v>
      </c>
      <c r="W690" s="8" t="str">
        <f>_xlfn.XLOOKUP(total_table[[#This Row],[Store_ID]],Store_table[Store_ID],Store_table[Store_Name],FALSE)</f>
        <v>Martinez-Mullins</v>
      </c>
      <c r="X690" s="8" t="str">
        <f>_xlfn.XLOOKUP(total_table[[#This Row],[Store_ID]],Store_table[Store_ID],Store_table[Region],FALSE)</f>
        <v>South</v>
      </c>
      <c r="Y690" s="8" t="str">
        <f>_xlfn.XLOOKUP(total_table[[#This Row],[Store_ID]],Store_table[Store_ID],Store_table[City],FALSE)</f>
        <v>Williamsfurt</v>
      </c>
      <c r="Z690" s="8" t="str">
        <f>_xlfn.XLOOKUP(total_table[[#This Row],[Store_ID]],Store_table[Store_ID],Store_table[Store_Type],FALSE)</f>
        <v>Online</v>
      </c>
    </row>
    <row r="691" spans="1:26" x14ac:dyDescent="0.35">
      <c r="A691" s="2" t="s">
        <v>2493</v>
      </c>
      <c r="B691" s="14">
        <v>45876</v>
      </c>
      <c r="C691" s="2" t="s">
        <v>17</v>
      </c>
      <c r="D691" s="2" t="s">
        <v>1634</v>
      </c>
      <c r="E691" s="2" t="s">
        <v>1751</v>
      </c>
      <c r="F691" s="11">
        <v>1</v>
      </c>
      <c r="G691" s="8">
        <v>692.75</v>
      </c>
      <c r="H691" s="8">
        <v>0.11</v>
      </c>
      <c r="I691" s="2" t="s">
        <v>1807</v>
      </c>
      <c r="J691" s="8">
        <v>692.64</v>
      </c>
      <c r="K691" s="8" t="str">
        <f>_xlfn.XLOOKUP(total_table[[#This Row],[Customer_ID]],Customer_table[Customer_ID],Customer_table[Name],FALSE)</f>
        <v>Dr. Benjamin Price</v>
      </c>
      <c r="L691" s="11">
        <f>_xlfn.XLOOKUP(total_table[[#This Row],[Customer_ID]],Customer_table[Customer_ID],Customer_table[Age],FALSE)</f>
        <v>29</v>
      </c>
      <c r="M691" s="8" t="str">
        <f>_xlfn.XLOOKUP(total_table[[#This Row],[Customer_ID]],Customer_table[Customer_ID],Customer_table[Gender],FALSE)</f>
        <v>Female</v>
      </c>
      <c r="N691" s="8" t="str">
        <f>_xlfn.XLOOKUP(total_table[[#This Row],[Customer_ID]],Customer_table[Customer_ID],Customer_table[City],FALSE)</f>
        <v>Kylebury</v>
      </c>
      <c r="O691" s="8" t="str">
        <f>_xlfn.XLOOKUP(total_table[[#This Row],[Customer_ID]],Customer_table[Customer_ID],Customer_table[State],FALSE)</f>
        <v>Alabama</v>
      </c>
      <c r="P691" s="8" t="str">
        <f>_xlfn.XLOOKUP(total_table[[#This Row],[Customer_ID]],Customer_table[Customer_ID],Customer_table[Country],FALSE)</f>
        <v>USA</v>
      </c>
      <c r="Q691" s="8" t="str">
        <f>_xlfn.XLOOKUP(total_table[[#This Row],[Product_ID]],Product_table[Product_ID],Product_table[Product_Name],FALSE)</f>
        <v>Sports Stopwatch Pro</v>
      </c>
      <c r="R691" s="8" t="str">
        <f>_xlfn.XLOOKUP(total_table[[#This Row],[Product_ID]],Product_table[Product_ID],Product_table[Category],FALSE)</f>
        <v>Sports</v>
      </c>
      <c r="S691" s="8" t="str">
        <f>_xlfn.XLOOKUP(total_table[[#This Row],[Product_ID]],Product_table[Product_ID],Product_table[Sub_Category],FALSE)</f>
        <v>Accessories</v>
      </c>
      <c r="T691" s="8" t="str">
        <f>_xlfn.XLOOKUP(total_table[[#This Row],[Product_ID]],Product_table[Product_ID],Product_table[Brand],FALSE)</f>
        <v>Thompson-French</v>
      </c>
      <c r="U691" s="8">
        <f>_xlfn.XLOOKUP(total_table[[#This Row],[Product_ID]],Product_table[Product_ID],Product_table[Cost],FALSE)</f>
        <v>434.84</v>
      </c>
      <c r="V691" s="11">
        <f>_xlfn.XLOOKUP(total_table[[#This Row],[Product_ID]],Product_table[Product_ID],Product_table[Stock],FALSE)</f>
        <v>185</v>
      </c>
      <c r="W691" s="8" t="str">
        <f>_xlfn.XLOOKUP(total_table[[#This Row],[Store_ID]],Store_table[Store_ID],Store_table[Store_Name],FALSE)</f>
        <v>Gray Ltd</v>
      </c>
      <c r="X691" s="8" t="str">
        <f>_xlfn.XLOOKUP(total_table[[#This Row],[Store_ID]],Store_table[Store_ID],Store_table[Region],FALSE)</f>
        <v>North</v>
      </c>
      <c r="Y691" s="8" t="str">
        <f>_xlfn.XLOOKUP(total_table[[#This Row],[Store_ID]],Store_table[Store_ID],Store_table[City],FALSE)</f>
        <v>New Michaelchester</v>
      </c>
      <c r="Z691" s="8" t="str">
        <f>_xlfn.XLOOKUP(total_table[[#This Row],[Store_ID]],Store_table[Store_ID],Store_table[Store_Type],FALSE)</f>
        <v>Outlet</v>
      </c>
    </row>
    <row r="692" spans="1:26" x14ac:dyDescent="0.35">
      <c r="A692" s="2" t="s">
        <v>2494</v>
      </c>
      <c r="B692" s="14">
        <v>45301</v>
      </c>
      <c r="C692" s="2" t="s">
        <v>534</v>
      </c>
      <c r="D692" s="2" t="s">
        <v>1652</v>
      </c>
      <c r="E692" s="2" t="s">
        <v>1744</v>
      </c>
      <c r="F692" s="11">
        <v>3</v>
      </c>
      <c r="G692" s="8">
        <v>142.83000000000001</v>
      </c>
      <c r="H692" s="8">
        <v>0.01</v>
      </c>
      <c r="I692" s="2" t="s">
        <v>1802</v>
      </c>
      <c r="J692" s="8">
        <v>428.48</v>
      </c>
      <c r="K692" s="8" t="str">
        <f>_xlfn.XLOOKUP(total_table[[#This Row],[Customer_ID]],Customer_table[Customer_ID],Customer_table[Name],FALSE)</f>
        <v>Joseph Jones</v>
      </c>
      <c r="L692" s="11">
        <f>_xlfn.XLOOKUP(total_table[[#This Row],[Customer_ID]],Customer_table[Customer_ID],Customer_table[Age],FALSE)</f>
        <v>21</v>
      </c>
      <c r="M692" s="8" t="str">
        <f>_xlfn.XLOOKUP(total_table[[#This Row],[Customer_ID]],Customer_table[Customer_ID],Customer_table[Gender],FALSE)</f>
        <v>Male</v>
      </c>
      <c r="N692" s="8" t="str">
        <f>_xlfn.XLOOKUP(total_table[[#This Row],[Customer_ID]],Customer_table[Customer_ID],Customer_table[City],FALSE)</f>
        <v>North Matthew</v>
      </c>
      <c r="O692" s="8" t="str">
        <f>_xlfn.XLOOKUP(total_table[[#This Row],[Customer_ID]],Customer_table[Customer_ID],Customer_table[State],FALSE)</f>
        <v>Illinois</v>
      </c>
      <c r="P692" s="8" t="str">
        <f>_xlfn.XLOOKUP(total_table[[#This Row],[Customer_ID]],Customer_table[Customer_ID],Customer_table[Country],FALSE)</f>
        <v>USA</v>
      </c>
      <c r="Q692" s="8" t="str">
        <f>_xlfn.XLOOKUP(total_table[[#This Row],[Product_ID]],Product_table[Product_ID],Product_table[Product_Name],FALSE)</f>
        <v>Organic Sunscreen Lotion</v>
      </c>
      <c r="R692" s="8" t="str">
        <f>_xlfn.XLOOKUP(total_table[[#This Row],[Product_ID]],Product_table[Product_ID],Product_table[Category],FALSE)</f>
        <v>Beauty</v>
      </c>
      <c r="S692" s="8" t="str">
        <f>_xlfn.XLOOKUP(total_table[[#This Row],[Product_ID]],Product_table[Product_ID],Product_table[Sub_Category],FALSE)</f>
        <v>Skincare</v>
      </c>
      <c r="T692" s="8" t="str">
        <f>_xlfn.XLOOKUP(total_table[[#This Row],[Product_ID]],Product_table[Product_ID],Product_table[Brand],FALSE)</f>
        <v>Anderson-Riley</v>
      </c>
      <c r="U692" s="8">
        <f>_xlfn.XLOOKUP(total_table[[#This Row],[Product_ID]],Product_table[Product_ID],Product_table[Cost],FALSE)</f>
        <v>266.86</v>
      </c>
      <c r="V692" s="11">
        <f>_xlfn.XLOOKUP(total_table[[#This Row],[Product_ID]],Product_table[Product_ID],Product_table[Stock],FALSE)</f>
        <v>458</v>
      </c>
      <c r="W692" s="8" t="str">
        <f>_xlfn.XLOOKUP(total_table[[#This Row],[Store_ID]],Store_table[Store_ID],Store_table[Store_Name],FALSE)</f>
        <v>Johnson-Wright</v>
      </c>
      <c r="X692" s="8" t="str">
        <f>_xlfn.XLOOKUP(total_table[[#This Row],[Store_ID]],Store_table[Store_ID],Store_table[Region],FALSE)</f>
        <v>North</v>
      </c>
      <c r="Y692" s="8" t="str">
        <f>_xlfn.XLOOKUP(total_table[[#This Row],[Store_ID]],Store_table[Store_ID],Store_table[City],FALSE)</f>
        <v>Hoodberg</v>
      </c>
      <c r="Z692" s="8" t="str">
        <f>_xlfn.XLOOKUP(total_table[[#This Row],[Store_ID]],Store_table[Store_ID],Store_table[Store_Type],FALSE)</f>
        <v>Outlet</v>
      </c>
    </row>
    <row r="693" spans="1:26" x14ac:dyDescent="0.35">
      <c r="A693" s="2" t="s">
        <v>2495</v>
      </c>
      <c r="B693" s="14">
        <v>45857</v>
      </c>
      <c r="C693" s="2" t="s">
        <v>418</v>
      </c>
      <c r="D693" s="2" t="s">
        <v>1570</v>
      </c>
      <c r="E693" s="2" t="s">
        <v>1739</v>
      </c>
      <c r="F693" s="11">
        <v>2</v>
      </c>
      <c r="G693" s="8">
        <v>419.25</v>
      </c>
      <c r="H693" s="8">
        <v>0.17</v>
      </c>
      <c r="I693" s="2" t="s">
        <v>1804</v>
      </c>
      <c r="J693" s="8">
        <v>838.33</v>
      </c>
      <c r="K693" s="8" t="str">
        <f>_xlfn.XLOOKUP(total_table[[#This Row],[Customer_ID]],Customer_table[Customer_ID],Customer_table[Name],FALSE)</f>
        <v>Donald Lee</v>
      </c>
      <c r="L693" s="11">
        <f>_xlfn.XLOOKUP(total_table[[#This Row],[Customer_ID]],Customer_table[Customer_ID],Customer_table[Age],FALSE)</f>
        <v>26</v>
      </c>
      <c r="M693" s="8" t="str">
        <f>_xlfn.XLOOKUP(total_table[[#This Row],[Customer_ID]],Customer_table[Customer_ID],Customer_table[Gender],FALSE)</f>
        <v>Male</v>
      </c>
      <c r="N693" s="8" t="str">
        <f>_xlfn.XLOOKUP(total_table[[#This Row],[Customer_ID]],Customer_table[Customer_ID],Customer_table[City],FALSE)</f>
        <v>Wongberg</v>
      </c>
      <c r="O693" s="8" t="str">
        <f>_xlfn.XLOOKUP(total_table[[#This Row],[Customer_ID]],Customer_table[Customer_ID],Customer_table[State],FALSE)</f>
        <v>Illinois</v>
      </c>
      <c r="P693" s="8" t="str">
        <f>_xlfn.XLOOKUP(total_table[[#This Row],[Customer_ID]],Customer_table[Customer_ID],Customer_table[Country],FALSE)</f>
        <v>USA</v>
      </c>
      <c r="Q693" s="8" t="str">
        <f>_xlfn.XLOOKUP(total_table[[#This Row],[Product_ID]],Product_table[Product_ID],Product_table[Product_Name],FALSE)</f>
        <v>Carbon Fiber Tennis Racket</v>
      </c>
      <c r="R693" s="8" t="str">
        <f>_xlfn.XLOOKUP(total_table[[#This Row],[Product_ID]],Product_table[Product_ID],Product_table[Category],FALSE)</f>
        <v>Sports</v>
      </c>
      <c r="S693" s="8" t="str">
        <f>_xlfn.XLOOKUP(total_table[[#This Row],[Product_ID]],Product_table[Product_ID],Product_table[Sub_Category],FALSE)</f>
        <v>Equipment</v>
      </c>
      <c r="T693" s="8" t="str">
        <f>_xlfn.XLOOKUP(total_table[[#This Row],[Product_ID]],Product_table[Product_ID],Product_table[Brand],FALSE)</f>
        <v>Flores, Pineda and Rodriguez</v>
      </c>
      <c r="U693" s="8">
        <f>_xlfn.XLOOKUP(total_table[[#This Row],[Product_ID]],Product_table[Product_ID],Product_table[Cost],FALSE)</f>
        <v>484.62</v>
      </c>
      <c r="V693" s="11">
        <f>_xlfn.XLOOKUP(total_table[[#This Row],[Product_ID]],Product_table[Product_ID],Product_table[Stock],FALSE)</f>
        <v>432</v>
      </c>
      <c r="W693" s="8" t="str">
        <f>_xlfn.XLOOKUP(total_table[[#This Row],[Store_ID]],Store_table[Store_ID],Store_table[Store_Name],FALSE)</f>
        <v>Black-Horn</v>
      </c>
      <c r="X693" s="8" t="str">
        <f>_xlfn.XLOOKUP(total_table[[#This Row],[Store_ID]],Store_table[Store_ID],Store_table[Region],FALSE)</f>
        <v>South</v>
      </c>
      <c r="Y693" s="8" t="str">
        <f>_xlfn.XLOOKUP(total_table[[#This Row],[Store_ID]],Store_table[Store_ID],Store_table[City],FALSE)</f>
        <v>North Nancyview</v>
      </c>
      <c r="Z693" s="8" t="str">
        <f>_xlfn.XLOOKUP(total_table[[#This Row],[Store_ID]],Store_table[Store_ID],Store_table[Store_Type],FALSE)</f>
        <v>Outlet</v>
      </c>
    </row>
    <row r="694" spans="1:26" x14ac:dyDescent="0.35">
      <c r="A694" s="2" t="s">
        <v>2496</v>
      </c>
      <c r="B694" s="14">
        <v>45650</v>
      </c>
      <c r="C694" s="2" t="s">
        <v>759</v>
      </c>
      <c r="D694" s="2" t="s">
        <v>1578</v>
      </c>
      <c r="E694" s="2" t="s">
        <v>1791</v>
      </c>
      <c r="F694" s="11">
        <v>2</v>
      </c>
      <c r="G694" s="8">
        <v>800.84</v>
      </c>
      <c r="H694" s="8">
        <v>0.27</v>
      </c>
      <c r="I694" s="2" t="s">
        <v>1807</v>
      </c>
      <c r="J694" s="8">
        <v>1601.41</v>
      </c>
      <c r="K694" s="8" t="str">
        <f>_xlfn.XLOOKUP(total_table[[#This Row],[Customer_ID]],Customer_table[Customer_ID],Customer_table[Name],FALSE)</f>
        <v>William Hull</v>
      </c>
      <c r="L694" s="11">
        <f>_xlfn.XLOOKUP(total_table[[#This Row],[Customer_ID]],Customer_table[Customer_ID],Customer_table[Age],FALSE)</f>
        <v>59</v>
      </c>
      <c r="M694" s="8" t="str">
        <f>_xlfn.XLOOKUP(total_table[[#This Row],[Customer_ID]],Customer_table[Customer_ID],Customer_table[Gender],FALSE)</f>
        <v>Female</v>
      </c>
      <c r="N694" s="8" t="str">
        <f>_xlfn.XLOOKUP(total_table[[#This Row],[Customer_ID]],Customer_table[Customer_ID],Customer_table[City],FALSE)</f>
        <v>Heathfort</v>
      </c>
      <c r="O694" s="8" t="str">
        <f>_xlfn.XLOOKUP(total_table[[#This Row],[Customer_ID]],Customer_table[Customer_ID],Customer_table[State],FALSE)</f>
        <v>Michigan</v>
      </c>
      <c r="P694" s="8" t="str">
        <f>_xlfn.XLOOKUP(total_table[[#This Row],[Customer_ID]],Customer_table[Customer_ID],Customer_table[Country],FALSE)</f>
        <v>USA</v>
      </c>
      <c r="Q694" s="8" t="str">
        <f>_xlfn.XLOOKUP(total_table[[#This Row],[Product_ID]],Product_table[Product_ID],Product_table[Product_Name],FALSE)</f>
        <v>Wireless Bluetooth Speaker</v>
      </c>
      <c r="R694" s="8" t="str">
        <f>_xlfn.XLOOKUP(total_table[[#This Row],[Product_ID]],Product_table[Product_ID],Product_table[Category],FALSE)</f>
        <v>Electronics</v>
      </c>
      <c r="S694" s="8" t="str">
        <f>_xlfn.XLOOKUP(total_table[[#This Row],[Product_ID]],Product_table[Product_ID],Product_table[Sub_Category],FALSE)</f>
        <v>Audio</v>
      </c>
      <c r="T694" s="8" t="str">
        <f>_xlfn.XLOOKUP(total_table[[#This Row],[Product_ID]],Product_table[Product_ID],Product_table[Brand],FALSE)</f>
        <v>Reed-Schmidt</v>
      </c>
      <c r="U694" s="8">
        <f>_xlfn.XLOOKUP(total_table[[#This Row],[Product_ID]],Product_table[Product_ID],Product_table[Cost],FALSE)</f>
        <v>322.41000000000003</v>
      </c>
      <c r="V694" s="11">
        <f>_xlfn.XLOOKUP(total_table[[#This Row],[Product_ID]],Product_table[Product_ID],Product_table[Stock],FALSE)</f>
        <v>213</v>
      </c>
      <c r="W694" s="8" t="str">
        <f>_xlfn.XLOOKUP(total_table[[#This Row],[Store_ID]],Store_table[Store_ID],Store_table[Store_Name],FALSE)</f>
        <v>Mann-Austin</v>
      </c>
      <c r="X694" s="8" t="str">
        <f>_xlfn.XLOOKUP(total_table[[#This Row],[Store_ID]],Store_table[Store_ID],Store_table[Region],FALSE)</f>
        <v>East</v>
      </c>
      <c r="Y694" s="8" t="str">
        <f>_xlfn.XLOOKUP(total_table[[#This Row],[Store_ID]],Store_table[Store_ID],Store_table[City],FALSE)</f>
        <v>Vasquezborough</v>
      </c>
      <c r="Z694" s="8" t="str">
        <f>_xlfn.XLOOKUP(total_table[[#This Row],[Store_ID]],Store_table[Store_ID],Store_table[Store_Type],FALSE)</f>
        <v>Online</v>
      </c>
    </row>
    <row r="695" spans="1:26" x14ac:dyDescent="0.35">
      <c r="A695" s="2" t="s">
        <v>2497</v>
      </c>
      <c r="B695" s="14">
        <v>45520</v>
      </c>
      <c r="C695" s="2" t="s">
        <v>12</v>
      </c>
      <c r="D695" s="2" t="s">
        <v>1622</v>
      </c>
      <c r="E695" s="2" t="s">
        <v>1739</v>
      </c>
      <c r="F695" s="11">
        <v>1</v>
      </c>
      <c r="G695" s="8">
        <v>301.24</v>
      </c>
      <c r="H695" s="8">
        <v>0.11</v>
      </c>
      <c r="I695" s="2" t="s">
        <v>1804</v>
      </c>
      <c r="J695" s="8">
        <v>301.13</v>
      </c>
      <c r="K695" s="8" t="str">
        <f>_xlfn.XLOOKUP(total_table[[#This Row],[Customer_ID]],Customer_table[Customer_ID],Customer_table[Name],FALSE)</f>
        <v>Eugene Nelson</v>
      </c>
      <c r="L695" s="11">
        <f>_xlfn.XLOOKUP(total_table[[#This Row],[Customer_ID]],Customer_table[Customer_ID],Customer_table[Age],FALSE)</f>
        <v>26</v>
      </c>
      <c r="M695" s="8" t="str">
        <f>_xlfn.XLOOKUP(total_table[[#This Row],[Customer_ID]],Customer_table[Customer_ID],Customer_table[Gender],FALSE)</f>
        <v>Female</v>
      </c>
      <c r="N695" s="8" t="str">
        <f>_xlfn.XLOOKUP(total_table[[#This Row],[Customer_ID]],Customer_table[Customer_ID],Customer_table[City],FALSE)</f>
        <v>Phillipsmouth</v>
      </c>
      <c r="O695" s="8" t="str">
        <f>_xlfn.XLOOKUP(total_table[[#This Row],[Customer_ID]],Customer_table[Customer_ID],Customer_table[State],FALSE)</f>
        <v>North Dakota</v>
      </c>
      <c r="P695" s="8" t="str">
        <f>_xlfn.XLOOKUP(total_table[[#This Row],[Customer_ID]],Customer_table[Customer_ID],Customer_table[Country],FALSE)</f>
        <v>USA</v>
      </c>
      <c r="Q695" s="8" t="str">
        <f>_xlfn.XLOOKUP(total_table[[#This Row],[Product_ID]],Product_table[Product_ID],Product_table[Product_Name],FALSE)</f>
        <v>Car Dashboard Phone Holder</v>
      </c>
      <c r="R695" s="8" t="str">
        <f>_xlfn.XLOOKUP(total_table[[#This Row],[Product_ID]],Product_table[Product_ID],Product_table[Category],FALSE)</f>
        <v>Electronics</v>
      </c>
      <c r="S695" s="8" t="str">
        <f>_xlfn.XLOOKUP(total_table[[#This Row],[Product_ID]],Product_table[Product_ID],Product_table[Sub_Category],FALSE)</f>
        <v>Accessories</v>
      </c>
      <c r="T695" s="8" t="str">
        <f>_xlfn.XLOOKUP(total_table[[#This Row],[Product_ID]],Product_table[Product_ID],Product_table[Brand],FALSE)</f>
        <v>Byrd, Stewart and Valdez</v>
      </c>
      <c r="U695" s="8">
        <f>_xlfn.XLOOKUP(total_table[[#This Row],[Product_ID]],Product_table[Product_ID],Product_table[Cost],FALSE)</f>
        <v>177.98</v>
      </c>
      <c r="V695" s="11">
        <f>_xlfn.XLOOKUP(total_table[[#This Row],[Product_ID]],Product_table[Product_ID],Product_table[Stock],FALSE)</f>
        <v>103</v>
      </c>
      <c r="W695" s="8" t="str">
        <f>_xlfn.XLOOKUP(total_table[[#This Row],[Store_ID]],Store_table[Store_ID],Store_table[Store_Name],FALSE)</f>
        <v>Black-Horn</v>
      </c>
      <c r="X695" s="8" t="str">
        <f>_xlfn.XLOOKUP(total_table[[#This Row],[Store_ID]],Store_table[Store_ID],Store_table[Region],FALSE)</f>
        <v>South</v>
      </c>
      <c r="Y695" s="8" t="str">
        <f>_xlfn.XLOOKUP(total_table[[#This Row],[Store_ID]],Store_table[Store_ID],Store_table[City],FALSE)</f>
        <v>North Nancyview</v>
      </c>
      <c r="Z695" s="8" t="str">
        <f>_xlfn.XLOOKUP(total_table[[#This Row],[Store_ID]],Store_table[Store_ID],Store_table[Store_Type],FALSE)</f>
        <v>Outlet</v>
      </c>
    </row>
    <row r="696" spans="1:26" x14ac:dyDescent="0.35">
      <c r="A696" s="2" t="s">
        <v>2498</v>
      </c>
      <c r="B696" s="14">
        <v>45497</v>
      </c>
      <c r="C696" s="2" t="s">
        <v>901</v>
      </c>
      <c r="D696" s="2" t="s">
        <v>1696</v>
      </c>
      <c r="E696" s="2" t="s">
        <v>1751</v>
      </c>
      <c r="F696" s="11">
        <v>2</v>
      </c>
      <c r="G696" s="8">
        <v>701.49</v>
      </c>
      <c r="H696" s="8">
        <v>0.09</v>
      </c>
      <c r="I696" s="2" t="s">
        <v>1804</v>
      </c>
      <c r="J696" s="8">
        <v>1402.89</v>
      </c>
      <c r="K696" s="8" t="str">
        <f>_xlfn.XLOOKUP(total_table[[#This Row],[Customer_ID]],Customer_table[Customer_ID],Customer_table[Name],FALSE)</f>
        <v>Misty Ferguson</v>
      </c>
      <c r="L696" s="11">
        <f>_xlfn.XLOOKUP(total_table[[#This Row],[Customer_ID]],Customer_table[Customer_ID],Customer_table[Age],FALSE)</f>
        <v>58</v>
      </c>
      <c r="M696" s="8" t="str">
        <f>_xlfn.XLOOKUP(total_table[[#This Row],[Customer_ID]],Customer_table[Customer_ID],Customer_table[Gender],FALSE)</f>
        <v>Male</v>
      </c>
      <c r="N696" s="8" t="str">
        <f>_xlfn.XLOOKUP(total_table[[#This Row],[Customer_ID]],Customer_table[Customer_ID],Customer_table[City],FALSE)</f>
        <v>North Joseside</v>
      </c>
      <c r="O696" s="8" t="str">
        <f>_xlfn.XLOOKUP(total_table[[#This Row],[Customer_ID]],Customer_table[Customer_ID],Customer_table[State],FALSE)</f>
        <v>Connecticut</v>
      </c>
      <c r="P696" s="8" t="str">
        <f>_xlfn.XLOOKUP(total_table[[#This Row],[Customer_ID]],Customer_table[Customer_ID],Customer_table[Country],FALSE)</f>
        <v>USA</v>
      </c>
      <c r="Q696" s="8" t="str">
        <f>_xlfn.XLOOKUP(total_table[[#This Row],[Product_ID]],Product_table[Product_ID],Product_table[Product_Name],FALSE)</f>
        <v>Women's Beanie Hat</v>
      </c>
      <c r="R696" s="8" t="str">
        <f>_xlfn.XLOOKUP(total_table[[#This Row],[Product_ID]],Product_table[Product_ID],Product_table[Category],FALSE)</f>
        <v>Clothing</v>
      </c>
      <c r="S696" s="8" t="str">
        <f>_xlfn.XLOOKUP(total_table[[#This Row],[Product_ID]],Product_table[Product_ID],Product_table[Sub_Category],FALSE)</f>
        <v>Accessories</v>
      </c>
      <c r="T696" s="8" t="str">
        <f>_xlfn.XLOOKUP(total_table[[#This Row],[Product_ID]],Product_table[Product_ID],Product_table[Brand],FALSE)</f>
        <v>Richardson-Carrillo</v>
      </c>
      <c r="U696" s="8">
        <f>_xlfn.XLOOKUP(total_table[[#This Row],[Product_ID]],Product_table[Product_ID],Product_table[Cost],FALSE)</f>
        <v>119.57</v>
      </c>
      <c r="V696" s="11">
        <f>_xlfn.XLOOKUP(total_table[[#This Row],[Product_ID]],Product_table[Product_ID],Product_table[Stock],FALSE)</f>
        <v>210</v>
      </c>
      <c r="W696" s="8" t="str">
        <f>_xlfn.XLOOKUP(total_table[[#This Row],[Store_ID]],Store_table[Store_ID],Store_table[Store_Name],FALSE)</f>
        <v>Gray Ltd</v>
      </c>
      <c r="X696" s="8" t="str">
        <f>_xlfn.XLOOKUP(total_table[[#This Row],[Store_ID]],Store_table[Store_ID],Store_table[Region],FALSE)</f>
        <v>North</v>
      </c>
      <c r="Y696" s="8" t="str">
        <f>_xlfn.XLOOKUP(total_table[[#This Row],[Store_ID]],Store_table[Store_ID],Store_table[City],FALSE)</f>
        <v>New Michaelchester</v>
      </c>
      <c r="Z696" s="8" t="str">
        <f>_xlfn.XLOOKUP(total_table[[#This Row],[Store_ID]],Store_table[Store_ID],Store_table[Store_Type],FALSE)</f>
        <v>Outlet</v>
      </c>
    </row>
    <row r="697" spans="1:26" x14ac:dyDescent="0.35">
      <c r="A697" s="2" t="s">
        <v>2499</v>
      </c>
      <c r="B697" s="14">
        <v>45615</v>
      </c>
      <c r="C697" s="2" t="s">
        <v>1084</v>
      </c>
      <c r="D697" s="2" t="s">
        <v>1578</v>
      </c>
      <c r="E697" s="2" t="s">
        <v>1767</v>
      </c>
      <c r="F697" s="11">
        <v>4</v>
      </c>
      <c r="G697" s="8">
        <v>413.48</v>
      </c>
      <c r="H697" s="8">
        <v>0.02</v>
      </c>
      <c r="I697" s="2" t="s">
        <v>1804</v>
      </c>
      <c r="J697" s="8">
        <v>1653.9</v>
      </c>
      <c r="K697" s="8" t="str">
        <f>_xlfn.XLOOKUP(total_table[[#This Row],[Customer_ID]],Customer_table[Customer_ID],Customer_table[Name],FALSE)</f>
        <v>Jeffrey Mccarthy</v>
      </c>
      <c r="L697" s="11">
        <f>_xlfn.XLOOKUP(total_table[[#This Row],[Customer_ID]],Customer_table[Customer_ID],Customer_table[Age],FALSE)</f>
        <v>25</v>
      </c>
      <c r="M697" s="8" t="str">
        <f>_xlfn.XLOOKUP(total_table[[#This Row],[Customer_ID]],Customer_table[Customer_ID],Customer_table[Gender],FALSE)</f>
        <v>Female</v>
      </c>
      <c r="N697" s="8" t="str">
        <f>_xlfn.XLOOKUP(total_table[[#This Row],[Customer_ID]],Customer_table[Customer_ID],Customer_table[City],FALSE)</f>
        <v>North Samuel</v>
      </c>
      <c r="O697" s="8" t="str">
        <f>_xlfn.XLOOKUP(total_table[[#This Row],[Customer_ID]],Customer_table[Customer_ID],Customer_table[State],FALSE)</f>
        <v>Nebraska</v>
      </c>
      <c r="P697" s="8" t="str">
        <f>_xlfn.XLOOKUP(total_table[[#This Row],[Customer_ID]],Customer_table[Customer_ID],Customer_table[Country],FALSE)</f>
        <v>USA</v>
      </c>
      <c r="Q697" s="8" t="str">
        <f>_xlfn.XLOOKUP(total_table[[#This Row],[Product_ID]],Product_table[Product_ID],Product_table[Product_Name],FALSE)</f>
        <v>Wireless Bluetooth Speaker</v>
      </c>
      <c r="R697" s="8" t="str">
        <f>_xlfn.XLOOKUP(total_table[[#This Row],[Product_ID]],Product_table[Product_ID],Product_table[Category],FALSE)</f>
        <v>Electronics</v>
      </c>
      <c r="S697" s="8" t="str">
        <f>_xlfn.XLOOKUP(total_table[[#This Row],[Product_ID]],Product_table[Product_ID],Product_table[Sub_Category],FALSE)</f>
        <v>Audio</v>
      </c>
      <c r="T697" s="8" t="str">
        <f>_xlfn.XLOOKUP(total_table[[#This Row],[Product_ID]],Product_table[Product_ID],Product_table[Brand],FALSE)</f>
        <v>Reed-Schmidt</v>
      </c>
      <c r="U697" s="8">
        <f>_xlfn.XLOOKUP(total_table[[#This Row],[Product_ID]],Product_table[Product_ID],Product_table[Cost],FALSE)</f>
        <v>322.41000000000003</v>
      </c>
      <c r="V697" s="11">
        <f>_xlfn.XLOOKUP(total_table[[#This Row],[Product_ID]],Product_table[Product_ID],Product_table[Stock],FALSE)</f>
        <v>213</v>
      </c>
      <c r="W697" s="8" t="str">
        <f>_xlfn.XLOOKUP(total_table[[#This Row],[Store_ID]],Store_table[Store_ID],Store_table[Store_Name],FALSE)</f>
        <v>Hill, Wagner and Ballard</v>
      </c>
      <c r="X697" s="8" t="str">
        <f>_xlfn.XLOOKUP(total_table[[#This Row],[Store_ID]],Store_table[Store_ID],Store_table[Region],FALSE)</f>
        <v>East</v>
      </c>
      <c r="Y697" s="8" t="str">
        <f>_xlfn.XLOOKUP(total_table[[#This Row],[Store_ID]],Store_table[Store_ID],Store_table[City],FALSE)</f>
        <v>East Davidville</v>
      </c>
      <c r="Z697" s="8" t="str">
        <f>_xlfn.XLOOKUP(total_table[[#This Row],[Store_ID]],Store_table[Store_ID],Store_table[Store_Type],FALSE)</f>
        <v>Online</v>
      </c>
    </row>
    <row r="698" spans="1:26" x14ac:dyDescent="0.35">
      <c r="A698" s="2" t="s">
        <v>2500</v>
      </c>
      <c r="B698" s="14">
        <v>45365</v>
      </c>
      <c r="C698" s="2" t="s">
        <v>635</v>
      </c>
      <c r="D698" s="2" t="s">
        <v>1540</v>
      </c>
      <c r="E698" s="2" t="s">
        <v>1735</v>
      </c>
      <c r="F698" s="11">
        <v>4</v>
      </c>
      <c r="G698" s="8">
        <v>167.83</v>
      </c>
      <c r="H698" s="8">
        <v>0.15</v>
      </c>
      <c r="I698" s="2" t="s">
        <v>1802</v>
      </c>
      <c r="J698" s="8">
        <v>671.17000000000007</v>
      </c>
      <c r="K698" s="8" t="str">
        <f>_xlfn.XLOOKUP(total_table[[#This Row],[Customer_ID]],Customer_table[Customer_ID],Customer_table[Name],FALSE)</f>
        <v>Andrea Jacobs</v>
      </c>
      <c r="L698" s="11">
        <f>_xlfn.XLOOKUP(total_table[[#This Row],[Customer_ID]],Customer_table[Customer_ID],Customer_table[Age],FALSE)</f>
        <v>45</v>
      </c>
      <c r="M698" s="8" t="str">
        <f>_xlfn.XLOOKUP(total_table[[#This Row],[Customer_ID]],Customer_table[Customer_ID],Customer_table[Gender],FALSE)</f>
        <v>Female</v>
      </c>
      <c r="N698" s="8" t="str">
        <f>_xlfn.XLOOKUP(total_table[[#This Row],[Customer_ID]],Customer_table[Customer_ID],Customer_table[City],FALSE)</f>
        <v>Christopherland</v>
      </c>
      <c r="O698" s="8" t="str">
        <f>_xlfn.XLOOKUP(total_table[[#This Row],[Customer_ID]],Customer_table[Customer_ID],Customer_table[State],FALSE)</f>
        <v>Minnesota</v>
      </c>
      <c r="P698" s="8" t="str">
        <f>_xlfn.XLOOKUP(total_table[[#This Row],[Customer_ID]],Customer_table[Customer_ID],Customer_table[Country],FALSE)</f>
        <v>USA</v>
      </c>
      <c r="Q698" s="8" t="str">
        <f>_xlfn.XLOOKUP(total_table[[#This Row],[Product_ID]],Product_table[Product_ID],Product_table[Product_Name],FALSE)</f>
        <v>Wireless Bluetooth Earbuds</v>
      </c>
      <c r="R698" s="8" t="str">
        <f>_xlfn.XLOOKUP(total_table[[#This Row],[Product_ID]],Product_table[Product_ID],Product_table[Category],FALSE)</f>
        <v>Electronics</v>
      </c>
      <c r="S698" s="8" t="str">
        <f>_xlfn.XLOOKUP(total_table[[#This Row],[Product_ID]],Product_table[Product_ID],Product_table[Sub_Category],FALSE)</f>
        <v>Audio</v>
      </c>
      <c r="T698" s="8" t="str">
        <f>_xlfn.XLOOKUP(total_table[[#This Row],[Product_ID]],Product_table[Product_ID],Product_table[Brand],FALSE)</f>
        <v>Perez-Johnston</v>
      </c>
      <c r="U698" s="8">
        <f>_xlfn.XLOOKUP(total_table[[#This Row],[Product_ID]],Product_table[Product_ID],Product_table[Cost],FALSE)</f>
        <v>439.07</v>
      </c>
      <c r="V698" s="11">
        <f>_xlfn.XLOOKUP(total_table[[#This Row],[Product_ID]],Product_table[Product_ID],Product_table[Stock],FALSE)</f>
        <v>142</v>
      </c>
      <c r="W698" s="8" t="str">
        <f>_xlfn.XLOOKUP(total_table[[#This Row],[Store_ID]],Store_table[Store_ID],Store_table[Store_Name],FALSE)</f>
        <v>Martinez, Adkins and Johnson</v>
      </c>
      <c r="X698" s="8" t="str">
        <f>_xlfn.XLOOKUP(total_table[[#This Row],[Store_ID]],Store_table[Store_ID],Store_table[Region],FALSE)</f>
        <v>North</v>
      </c>
      <c r="Y698" s="8" t="str">
        <f>_xlfn.XLOOKUP(total_table[[#This Row],[Store_ID]],Store_table[Store_ID],Store_table[City],FALSE)</f>
        <v>Danielmouth</v>
      </c>
      <c r="Z698" s="8" t="str">
        <f>_xlfn.XLOOKUP(total_table[[#This Row],[Store_ID]],Store_table[Store_ID],Store_table[Store_Type],FALSE)</f>
        <v>Flagship</v>
      </c>
    </row>
    <row r="699" spans="1:26" x14ac:dyDescent="0.35">
      <c r="A699" s="2" t="s">
        <v>2501</v>
      </c>
      <c r="B699" s="14">
        <v>45832</v>
      </c>
      <c r="C699" s="2" t="s">
        <v>462</v>
      </c>
      <c r="D699" s="2" t="s">
        <v>1556</v>
      </c>
      <c r="E699" s="2" t="s">
        <v>1788</v>
      </c>
      <c r="F699" s="11">
        <v>2</v>
      </c>
      <c r="G699" s="8">
        <v>669.12</v>
      </c>
      <c r="H699" s="8">
        <v>0.22</v>
      </c>
      <c r="I699" s="2" t="s">
        <v>1802</v>
      </c>
      <c r="J699" s="8">
        <v>1338.02</v>
      </c>
      <c r="K699" s="8" t="str">
        <f>_xlfn.XLOOKUP(total_table[[#This Row],[Customer_ID]],Customer_table[Customer_ID],Customer_table[Name],FALSE)</f>
        <v>Brian Holder</v>
      </c>
      <c r="L699" s="11">
        <f>_xlfn.XLOOKUP(total_table[[#This Row],[Customer_ID]],Customer_table[Customer_ID],Customer_table[Age],FALSE)</f>
        <v>32</v>
      </c>
      <c r="M699" s="8" t="str">
        <f>_xlfn.XLOOKUP(total_table[[#This Row],[Customer_ID]],Customer_table[Customer_ID],Customer_table[Gender],FALSE)</f>
        <v>Male</v>
      </c>
      <c r="N699" s="8" t="str">
        <f>_xlfn.XLOOKUP(total_table[[#This Row],[Customer_ID]],Customer_table[Customer_ID],Customer_table[City],FALSE)</f>
        <v>Port Travis</v>
      </c>
      <c r="O699" s="8" t="str">
        <f>_xlfn.XLOOKUP(total_table[[#This Row],[Customer_ID]],Customer_table[Customer_ID],Customer_table[State],FALSE)</f>
        <v>Utah</v>
      </c>
      <c r="P699" s="8" t="str">
        <f>_xlfn.XLOOKUP(total_table[[#This Row],[Customer_ID]],Customer_table[Customer_ID],Customer_table[Country],FALSE)</f>
        <v>USA</v>
      </c>
      <c r="Q699" s="8" t="str">
        <f>_xlfn.XLOOKUP(total_table[[#This Row],[Product_ID]],Product_table[Product_ID],Product_table[Product_Name],FALSE)</f>
        <v>4K Home Projector</v>
      </c>
      <c r="R699" s="8" t="str">
        <f>_xlfn.XLOOKUP(total_table[[#This Row],[Product_ID]],Product_table[Product_ID],Product_table[Category],FALSE)</f>
        <v>Electronics</v>
      </c>
      <c r="S699" s="8" t="str">
        <f>_xlfn.XLOOKUP(total_table[[#This Row],[Product_ID]],Product_table[Product_ID],Product_table[Sub_Category],FALSE)</f>
        <v>Appliances</v>
      </c>
      <c r="T699" s="8" t="str">
        <f>_xlfn.XLOOKUP(total_table[[#This Row],[Product_ID]],Product_table[Product_ID],Product_table[Brand],FALSE)</f>
        <v>Thomas LLC</v>
      </c>
      <c r="U699" s="8">
        <f>_xlfn.XLOOKUP(total_table[[#This Row],[Product_ID]],Product_table[Product_ID],Product_table[Cost],FALSE)</f>
        <v>465.34</v>
      </c>
      <c r="V699" s="11">
        <f>_xlfn.XLOOKUP(total_table[[#This Row],[Product_ID]],Product_table[Product_ID],Product_table[Stock],FALSE)</f>
        <v>301</v>
      </c>
      <c r="W699" s="8" t="str">
        <f>_xlfn.XLOOKUP(total_table[[#This Row],[Store_ID]],Store_table[Store_ID],Store_table[Store_Name],FALSE)</f>
        <v>Guerrero-Schmitt</v>
      </c>
      <c r="X699" s="8" t="str">
        <f>_xlfn.XLOOKUP(total_table[[#This Row],[Store_ID]],Store_table[Store_ID],Store_table[Region],FALSE)</f>
        <v>East</v>
      </c>
      <c r="Y699" s="8" t="str">
        <f>_xlfn.XLOOKUP(total_table[[#This Row],[Store_ID]],Store_table[Store_ID],Store_table[City],FALSE)</f>
        <v>East Stevechester</v>
      </c>
      <c r="Z699" s="8" t="str">
        <f>_xlfn.XLOOKUP(total_table[[#This Row],[Store_ID]],Store_table[Store_ID],Store_table[Store_Type],FALSE)</f>
        <v>Flagship</v>
      </c>
    </row>
    <row r="700" spans="1:26" x14ac:dyDescent="0.35">
      <c r="A700" s="2" t="s">
        <v>2502</v>
      </c>
      <c r="B700" s="14">
        <v>45530</v>
      </c>
      <c r="C700" s="2" t="s">
        <v>147</v>
      </c>
      <c r="D700" s="2" t="s">
        <v>1600</v>
      </c>
      <c r="E700" s="2" t="s">
        <v>1757</v>
      </c>
      <c r="F700" s="11">
        <v>3</v>
      </c>
      <c r="G700" s="8">
        <v>346.77</v>
      </c>
      <c r="H700" s="8">
        <v>0.18</v>
      </c>
      <c r="I700" s="2" t="s">
        <v>1804</v>
      </c>
      <c r="J700" s="8">
        <v>1040.1299999999999</v>
      </c>
      <c r="K700" s="8" t="str">
        <f>_xlfn.XLOOKUP(total_table[[#This Row],[Customer_ID]],Customer_table[Customer_ID],Customer_table[Name],FALSE)</f>
        <v>Tonya Reynolds</v>
      </c>
      <c r="L700" s="11">
        <f>_xlfn.XLOOKUP(total_table[[#This Row],[Customer_ID]],Customer_table[Customer_ID],Customer_table[Age],FALSE)</f>
        <v>55</v>
      </c>
      <c r="M700" s="8" t="str">
        <f>_xlfn.XLOOKUP(total_table[[#This Row],[Customer_ID]],Customer_table[Customer_ID],Customer_table[Gender],FALSE)</f>
        <v>Female</v>
      </c>
      <c r="N700" s="8" t="str">
        <f>_xlfn.XLOOKUP(total_table[[#This Row],[Customer_ID]],Customer_table[Customer_ID],Customer_table[City],FALSE)</f>
        <v>Darleneton</v>
      </c>
      <c r="O700" s="8" t="str">
        <f>_xlfn.XLOOKUP(total_table[[#This Row],[Customer_ID]],Customer_table[Customer_ID],Customer_table[State],FALSE)</f>
        <v>Michigan</v>
      </c>
      <c r="P700" s="8" t="str">
        <f>_xlfn.XLOOKUP(total_table[[#This Row],[Customer_ID]],Customer_table[Customer_ID],Customer_table[Country],FALSE)</f>
        <v>USA</v>
      </c>
      <c r="Q700" s="8" t="str">
        <f>_xlfn.XLOOKUP(total_table[[#This Row],[Product_ID]],Product_table[Product_ID],Product_table[Product_Name],FALSE)</f>
        <v>Men's Casual Sneakers</v>
      </c>
      <c r="R700" s="8" t="str">
        <f>_xlfn.XLOOKUP(total_table[[#This Row],[Product_ID]],Product_table[Product_ID],Product_table[Category],FALSE)</f>
        <v>Clothing</v>
      </c>
      <c r="S700" s="8" t="str">
        <f>_xlfn.XLOOKUP(total_table[[#This Row],[Product_ID]],Product_table[Product_ID],Product_table[Sub_Category],FALSE)</f>
        <v>Footwear</v>
      </c>
      <c r="T700" s="8" t="str">
        <f>_xlfn.XLOOKUP(total_table[[#This Row],[Product_ID]],Product_table[Product_ID],Product_table[Brand],FALSE)</f>
        <v>Hogan-Lee</v>
      </c>
      <c r="U700" s="8">
        <f>_xlfn.XLOOKUP(total_table[[#This Row],[Product_ID]],Product_table[Product_ID],Product_table[Cost],FALSE)</f>
        <v>353.47</v>
      </c>
      <c r="V700" s="11">
        <f>_xlfn.XLOOKUP(total_table[[#This Row],[Product_ID]],Product_table[Product_ID],Product_table[Stock],FALSE)</f>
        <v>214</v>
      </c>
      <c r="W700" s="8" t="str">
        <f>_xlfn.XLOOKUP(total_table[[#This Row],[Store_ID]],Store_table[Store_ID],Store_table[Store_Name],FALSE)</f>
        <v>Martinez-Mullins</v>
      </c>
      <c r="X700" s="8" t="str">
        <f>_xlfn.XLOOKUP(total_table[[#This Row],[Store_ID]],Store_table[Store_ID],Store_table[Region],FALSE)</f>
        <v>South</v>
      </c>
      <c r="Y700" s="8" t="str">
        <f>_xlfn.XLOOKUP(total_table[[#This Row],[Store_ID]],Store_table[Store_ID],Store_table[City],FALSE)</f>
        <v>Williamsfurt</v>
      </c>
      <c r="Z700" s="8" t="str">
        <f>_xlfn.XLOOKUP(total_table[[#This Row],[Store_ID]],Store_table[Store_ID],Store_table[Store_Type],FALSE)</f>
        <v>Online</v>
      </c>
    </row>
    <row r="701" spans="1:26" x14ac:dyDescent="0.35">
      <c r="A701" s="2" t="s">
        <v>2503</v>
      </c>
      <c r="B701" s="14">
        <v>45939</v>
      </c>
      <c r="C701" s="2" t="s">
        <v>213</v>
      </c>
      <c r="D701" s="2" t="s">
        <v>1572</v>
      </c>
      <c r="E701" s="2" t="s">
        <v>1791</v>
      </c>
      <c r="F701" s="11">
        <v>3</v>
      </c>
      <c r="G701" s="8">
        <v>648.33000000000004</v>
      </c>
      <c r="H701" s="8">
        <v>0.2</v>
      </c>
      <c r="I701" s="2" t="s">
        <v>1807</v>
      </c>
      <c r="J701" s="8">
        <v>1944.7900000000002</v>
      </c>
      <c r="K701" s="8" t="str">
        <f>_xlfn.XLOOKUP(total_table[[#This Row],[Customer_ID]],Customer_table[Customer_ID],Customer_table[Name],FALSE)</f>
        <v>Alyssa Vargas</v>
      </c>
      <c r="L701" s="11">
        <f>_xlfn.XLOOKUP(total_table[[#This Row],[Customer_ID]],Customer_table[Customer_ID],Customer_table[Age],FALSE)</f>
        <v>53</v>
      </c>
      <c r="M701" s="8" t="str">
        <f>_xlfn.XLOOKUP(total_table[[#This Row],[Customer_ID]],Customer_table[Customer_ID],Customer_table[Gender],FALSE)</f>
        <v>Male</v>
      </c>
      <c r="N701" s="8" t="str">
        <f>_xlfn.XLOOKUP(total_table[[#This Row],[Customer_ID]],Customer_table[Customer_ID],Customer_table[City],FALSE)</f>
        <v>New Kathrynland</v>
      </c>
      <c r="O701" s="8" t="str">
        <f>_xlfn.XLOOKUP(total_table[[#This Row],[Customer_ID]],Customer_table[Customer_ID],Customer_table[State],FALSE)</f>
        <v>Montana</v>
      </c>
      <c r="P701" s="8" t="str">
        <f>_xlfn.XLOOKUP(total_table[[#This Row],[Customer_ID]],Customer_table[Customer_ID],Customer_table[Country],FALSE)</f>
        <v>USA</v>
      </c>
      <c r="Q701" s="8" t="str">
        <f>_xlfn.XLOOKUP(total_table[[#This Row],[Product_ID]],Product_table[Product_ID],Product_table[Product_Name],FALSE)</f>
        <v>Men's Formal Shirt</v>
      </c>
      <c r="R701" s="8" t="str">
        <f>_xlfn.XLOOKUP(total_table[[#This Row],[Product_ID]],Product_table[Product_ID],Product_table[Category],FALSE)</f>
        <v>Clothing</v>
      </c>
      <c r="S701" s="8" t="str">
        <f>_xlfn.XLOOKUP(total_table[[#This Row],[Product_ID]],Product_table[Product_ID],Product_table[Sub_Category],FALSE)</f>
        <v>Tops</v>
      </c>
      <c r="T701" s="8" t="str">
        <f>_xlfn.XLOOKUP(total_table[[#This Row],[Product_ID]],Product_table[Product_ID],Product_table[Brand],FALSE)</f>
        <v>Moon, Mora and Santos</v>
      </c>
      <c r="U701" s="8">
        <f>_xlfn.XLOOKUP(total_table[[#This Row],[Product_ID]],Product_table[Product_ID],Product_table[Cost],FALSE)</f>
        <v>254.04361702127662</v>
      </c>
      <c r="V701" s="11">
        <f>_xlfn.XLOOKUP(total_table[[#This Row],[Product_ID]],Product_table[Product_ID],Product_table[Stock],FALSE)</f>
        <v>360</v>
      </c>
      <c r="W701" s="8" t="str">
        <f>_xlfn.XLOOKUP(total_table[[#This Row],[Store_ID]],Store_table[Store_ID],Store_table[Store_Name],FALSE)</f>
        <v>Mann-Austin</v>
      </c>
      <c r="X701" s="8" t="str">
        <f>_xlfn.XLOOKUP(total_table[[#This Row],[Store_ID]],Store_table[Store_ID],Store_table[Region],FALSE)</f>
        <v>East</v>
      </c>
      <c r="Y701" s="8" t="str">
        <f>_xlfn.XLOOKUP(total_table[[#This Row],[Store_ID]],Store_table[Store_ID],Store_table[City],FALSE)</f>
        <v>Vasquezborough</v>
      </c>
      <c r="Z701" s="8" t="str">
        <f>_xlfn.XLOOKUP(total_table[[#This Row],[Store_ID]],Store_table[Store_ID],Store_table[Store_Type],FALSE)</f>
        <v>Online</v>
      </c>
    </row>
    <row r="702" spans="1:26" x14ac:dyDescent="0.35">
      <c r="A702" s="2" t="s">
        <v>2504</v>
      </c>
      <c r="B702" s="14">
        <v>45401</v>
      </c>
      <c r="C702" s="2" t="s">
        <v>892</v>
      </c>
      <c r="D702" s="2" t="s">
        <v>1535</v>
      </c>
      <c r="E702" s="2" t="s">
        <v>1739</v>
      </c>
      <c r="F702" s="11">
        <v>4</v>
      </c>
      <c r="G702" s="8">
        <v>254.94</v>
      </c>
      <c r="H702" s="8">
        <v>0.06</v>
      </c>
      <c r="I702" s="2" t="s">
        <v>1804</v>
      </c>
      <c r="J702" s="8">
        <v>1019.7</v>
      </c>
      <c r="K702" s="8" t="str">
        <f>_xlfn.XLOOKUP(total_table[[#This Row],[Customer_ID]],Customer_table[Customer_ID],Customer_table[Name],FALSE)</f>
        <v>Donna Guerra</v>
      </c>
      <c r="L702" s="11">
        <f>_xlfn.XLOOKUP(total_table[[#This Row],[Customer_ID]],Customer_table[Customer_ID],Customer_table[Age],FALSE)</f>
        <v>46</v>
      </c>
      <c r="M702" s="8" t="str">
        <f>_xlfn.XLOOKUP(total_table[[#This Row],[Customer_ID]],Customer_table[Customer_ID],Customer_table[Gender],FALSE)</f>
        <v>Female</v>
      </c>
      <c r="N702" s="8" t="str">
        <f>_xlfn.XLOOKUP(total_table[[#This Row],[Customer_ID]],Customer_table[Customer_ID],Customer_table[City],FALSE)</f>
        <v>North Robert</v>
      </c>
      <c r="O702" s="8" t="str">
        <f>_xlfn.XLOOKUP(total_table[[#This Row],[Customer_ID]],Customer_table[Customer_ID],Customer_table[State],FALSE)</f>
        <v>Massachusetts</v>
      </c>
      <c r="P702" s="8" t="str">
        <f>_xlfn.XLOOKUP(total_table[[#This Row],[Customer_ID]],Customer_table[Customer_ID],Customer_table[Country],FALSE)</f>
        <v>USA</v>
      </c>
      <c r="Q702" s="8" t="str">
        <f>_xlfn.XLOOKUP(total_table[[#This Row],[Product_ID]],Product_table[Product_ID],Product_table[Product_Name],FALSE)</f>
        <v>Herbal Face Moisturizer</v>
      </c>
      <c r="R702" s="8" t="str">
        <f>_xlfn.XLOOKUP(total_table[[#This Row],[Product_ID]],Product_table[Product_ID],Product_table[Category],FALSE)</f>
        <v>Beauty</v>
      </c>
      <c r="S702" s="8" t="str">
        <f>_xlfn.XLOOKUP(total_table[[#This Row],[Product_ID]],Product_table[Product_ID],Product_table[Sub_Category],FALSE)</f>
        <v>Skincare</v>
      </c>
      <c r="T702" s="8" t="str">
        <f>_xlfn.XLOOKUP(total_table[[#This Row],[Product_ID]],Product_table[Product_ID],Product_table[Brand],FALSE)</f>
        <v>Davidson PLC</v>
      </c>
      <c r="U702" s="8">
        <f>_xlfn.XLOOKUP(total_table[[#This Row],[Product_ID]],Product_table[Product_ID],Product_table[Cost],FALSE)</f>
        <v>312.8</v>
      </c>
      <c r="V702" s="11">
        <f>_xlfn.XLOOKUP(total_table[[#This Row],[Product_ID]],Product_table[Product_ID],Product_table[Stock],FALSE)</f>
        <v>350</v>
      </c>
      <c r="W702" s="8" t="str">
        <f>_xlfn.XLOOKUP(total_table[[#This Row],[Store_ID]],Store_table[Store_ID],Store_table[Store_Name],FALSE)</f>
        <v>Black-Horn</v>
      </c>
      <c r="X702" s="8" t="str">
        <f>_xlfn.XLOOKUP(total_table[[#This Row],[Store_ID]],Store_table[Store_ID],Store_table[Region],FALSE)</f>
        <v>South</v>
      </c>
      <c r="Y702" s="8" t="str">
        <f>_xlfn.XLOOKUP(total_table[[#This Row],[Store_ID]],Store_table[Store_ID],Store_table[City],FALSE)</f>
        <v>North Nancyview</v>
      </c>
      <c r="Z702" s="8" t="str">
        <f>_xlfn.XLOOKUP(total_table[[#This Row],[Store_ID]],Store_table[Store_ID],Store_table[Store_Type],FALSE)</f>
        <v>Outlet</v>
      </c>
    </row>
    <row r="703" spans="1:26" x14ac:dyDescent="0.35">
      <c r="A703" s="2" t="s">
        <v>2505</v>
      </c>
      <c r="B703" s="14">
        <v>45420</v>
      </c>
      <c r="C703" s="2" t="s">
        <v>1046</v>
      </c>
      <c r="D703" s="2" t="s">
        <v>1688</v>
      </c>
      <c r="E703" s="2" t="s">
        <v>1747</v>
      </c>
      <c r="F703" s="11">
        <v>1</v>
      </c>
      <c r="G703" s="8">
        <v>445.5</v>
      </c>
      <c r="H703" s="8">
        <v>0.28000000000000003</v>
      </c>
      <c r="I703" s="2" t="s">
        <v>1802</v>
      </c>
      <c r="J703" s="8">
        <v>445.22</v>
      </c>
      <c r="K703" s="8" t="str">
        <f>_xlfn.XLOOKUP(total_table[[#This Row],[Customer_ID]],Customer_table[Customer_ID],Customer_table[Name],FALSE)</f>
        <v>Jasmine Snyder</v>
      </c>
      <c r="L703" s="11">
        <f>_xlfn.XLOOKUP(total_table[[#This Row],[Customer_ID]],Customer_table[Customer_ID],Customer_table[Age],FALSE)</f>
        <v>46</v>
      </c>
      <c r="M703" s="8" t="str">
        <f>_xlfn.XLOOKUP(total_table[[#This Row],[Customer_ID]],Customer_table[Customer_ID],Customer_table[Gender],FALSE)</f>
        <v>Female</v>
      </c>
      <c r="N703" s="8" t="str">
        <f>_xlfn.XLOOKUP(total_table[[#This Row],[Customer_ID]],Customer_table[Customer_ID],Customer_table[City],FALSE)</f>
        <v>Hudsonfort</v>
      </c>
      <c r="O703" s="8" t="str">
        <f>_xlfn.XLOOKUP(total_table[[#This Row],[Customer_ID]],Customer_table[Customer_ID],Customer_table[State],FALSE)</f>
        <v>Connecticut</v>
      </c>
      <c r="P703" s="8" t="str">
        <f>_xlfn.XLOOKUP(total_table[[#This Row],[Customer_ID]],Customer_table[Customer_ID],Customer_table[Country],FALSE)</f>
        <v>USA</v>
      </c>
      <c r="Q703" s="8" t="str">
        <f>_xlfn.XLOOKUP(total_table[[#This Row],[Product_ID]],Product_table[Product_ID],Product_table[Product_Name],FALSE)</f>
        <v>Badminton Racket Set</v>
      </c>
      <c r="R703" s="8" t="str">
        <f>_xlfn.XLOOKUP(total_table[[#This Row],[Product_ID]],Product_table[Product_ID],Product_table[Category],FALSE)</f>
        <v>Sports</v>
      </c>
      <c r="S703" s="8" t="str">
        <f>_xlfn.XLOOKUP(total_table[[#This Row],[Product_ID]],Product_table[Product_ID],Product_table[Sub_Category],FALSE)</f>
        <v>Equipment</v>
      </c>
      <c r="T703" s="8" t="str">
        <f>_xlfn.XLOOKUP(total_table[[#This Row],[Product_ID]],Product_table[Product_ID],Product_table[Brand],FALSE)</f>
        <v>Robinson-Brown</v>
      </c>
      <c r="U703" s="8">
        <f>_xlfn.XLOOKUP(total_table[[#This Row],[Product_ID]],Product_table[Product_ID],Product_table[Cost],FALSE)</f>
        <v>285.54000000000002</v>
      </c>
      <c r="V703" s="11">
        <f>_xlfn.XLOOKUP(total_table[[#This Row],[Product_ID]],Product_table[Product_ID],Product_table[Stock],FALSE)</f>
        <v>358</v>
      </c>
      <c r="W703" s="8" t="str">
        <f>_xlfn.XLOOKUP(total_table[[#This Row],[Store_ID]],Store_table[Store_ID],Store_table[Store_Name],FALSE)</f>
        <v>Alexander Group</v>
      </c>
      <c r="X703" s="8" t="str">
        <f>_xlfn.XLOOKUP(total_table[[#This Row],[Store_ID]],Store_table[Store_ID],Store_table[Region],FALSE)</f>
        <v>South</v>
      </c>
      <c r="Y703" s="8" t="str">
        <f>_xlfn.XLOOKUP(total_table[[#This Row],[Store_ID]],Store_table[Store_ID],Store_table[City],FALSE)</f>
        <v>Port Sharon</v>
      </c>
      <c r="Z703" s="8" t="str">
        <f>_xlfn.XLOOKUP(total_table[[#This Row],[Store_ID]],Store_table[Store_ID],Store_table[Store_Type],FALSE)</f>
        <v>Online</v>
      </c>
    </row>
    <row r="704" spans="1:26" x14ac:dyDescent="0.35">
      <c r="A704" s="2" t="s">
        <v>2506</v>
      </c>
      <c r="B704" s="14">
        <v>45459</v>
      </c>
      <c r="C704" s="2" t="s">
        <v>705</v>
      </c>
      <c r="D704" s="2" t="s">
        <v>1706</v>
      </c>
      <c r="E704" s="2" t="s">
        <v>1747</v>
      </c>
      <c r="F704" s="11">
        <v>1</v>
      </c>
      <c r="G704" s="8">
        <v>900.94</v>
      </c>
      <c r="H704" s="8">
        <v>0.1</v>
      </c>
      <c r="I704" s="2" t="s">
        <v>1802</v>
      </c>
      <c r="J704" s="8">
        <v>900.84</v>
      </c>
      <c r="K704" s="8" t="str">
        <f>_xlfn.XLOOKUP(total_table[[#This Row],[Customer_ID]],Customer_table[Customer_ID],Customer_table[Name],FALSE)</f>
        <v>Lisa Young</v>
      </c>
      <c r="L704" s="11">
        <f>_xlfn.XLOOKUP(total_table[[#This Row],[Customer_ID]],Customer_table[Customer_ID],Customer_table[Age],FALSE)</f>
        <v>38</v>
      </c>
      <c r="M704" s="8" t="str">
        <f>_xlfn.XLOOKUP(total_table[[#This Row],[Customer_ID]],Customer_table[Customer_ID],Customer_table[Gender],FALSE)</f>
        <v>Male</v>
      </c>
      <c r="N704" s="8" t="str">
        <f>_xlfn.XLOOKUP(total_table[[#This Row],[Customer_ID]],Customer_table[Customer_ID],Customer_table[City],FALSE)</f>
        <v>Maybury</v>
      </c>
      <c r="O704" s="8" t="str">
        <f>_xlfn.XLOOKUP(total_table[[#This Row],[Customer_ID]],Customer_table[Customer_ID],Customer_table[State],FALSE)</f>
        <v>Georgia</v>
      </c>
      <c r="P704" s="8" t="str">
        <f>_xlfn.XLOOKUP(total_table[[#This Row],[Customer_ID]],Customer_table[Customer_ID],Customer_table[Country],FALSE)</f>
        <v>USA</v>
      </c>
      <c r="Q704" s="8" t="str">
        <f>_xlfn.XLOOKUP(total_table[[#This Row],[Product_ID]],Product_table[Product_ID],Product_table[Product_Name],FALSE)</f>
        <v>Gaming Mouse Pad XL</v>
      </c>
      <c r="R704" s="8" t="str">
        <f>_xlfn.XLOOKUP(total_table[[#This Row],[Product_ID]],Product_table[Product_ID],Product_table[Category],FALSE)</f>
        <v>Electronics</v>
      </c>
      <c r="S704" s="8" t="str">
        <f>_xlfn.XLOOKUP(total_table[[#This Row],[Product_ID]],Product_table[Product_ID],Product_table[Sub_Category],FALSE)</f>
        <v>Accessories</v>
      </c>
      <c r="T704" s="8" t="str">
        <f>_xlfn.XLOOKUP(total_table[[#This Row],[Product_ID]],Product_table[Product_ID],Product_table[Brand],FALSE)</f>
        <v>Sharp, Taylor and Rodriguez</v>
      </c>
      <c r="U704" s="8">
        <f>_xlfn.XLOOKUP(total_table[[#This Row],[Product_ID]],Product_table[Product_ID],Product_table[Cost],FALSE)</f>
        <v>340.14</v>
      </c>
      <c r="V704" s="11">
        <f>_xlfn.XLOOKUP(total_table[[#This Row],[Product_ID]],Product_table[Product_ID],Product_table[Stock],FALSE)</f>
        <v>361</v>
      </c>
      <c r="W704" s="8" t="str">
        <f>_xlfn.XLOOKUP(total_table[[#This Row],[Store_ID]],Store_table[Store_ID],Store_table[Store_Name],FALSE)</f>
        <v>Alexander Group</v>
      </c>
      <c r="X704" s="8" t="str">
        <f>_xlfn.XLOOKUP(total_table[[#This Row],[Store_ID]],Store_table[Store_ID],Store_table[Region],FALSE)</f>
        <v>South</v>
      </c>
      <c r="Y704" s="8" t="str">
        <f>_xlfn.XLOOKUP(total_table[[#This Row],[Store_ID]],Store_table[Store_ID],Store_table[City],FALSE)</f>
        <v>Port Sharon</v>
      </c>
      <c r="Z704" s="8" t="str">
        <f>_xlfn.XLOOKUP(total_table[[#This Row],[Store_ID]],Store_table[Store_ID],Store_table[Store_Type],FALSE)</f>
        <v>Online</v>
      </c>
    </row>
    <row r="705" spans="1:26" x14ac:dyDescent="0.35">
      <c r="A705" s="2" t="s">
        <v>2507</v>
      </c>
      <c r="B705" s="14">
        <v>45429</v>
      </c>
      <c r="C705" s="2" t="s">
        <v>632</v>
      </c>
      <c r="D705" s="2" t="s">
        <v>1556</v>
      </c>
      <c r="E705" s="2" t="s">
        <v>1782</v>
      </c>
      <c r="F705" s="11">
        <v>3</v>
      </c>
      <c r="G705" s="8">
        <v>262.69</v>
      </c>
      <c r="H705" s="8">
        <v>0.04</v>
      </c>
      <c r="I705" s="2" t="s">
        <v>1804</v>
      </c>
      <c r="J705" s="8">
        <v>788.03</v>
      </c>
      <c r="K705" s="8" t="str">
        <f>_xlfn.XLOOKUP(total_table[[#This Row],[Customer_ID]],Customer_table[Customer_ID],Customer_table[Name],FALSE)</f>
        <v>Megan Greer</v>
      </c>
      <c r="L705" s="11">
        <f>_xlfn.XLOOKUP(total_table[[#This Row],[Customer_ID]],Customer_table[Customer_ID],Customer_table[Age],FALSE)</f>
        <v>18</v>
      </c>
      <c r="M705" s="8" t="str">
        <f>_xlfn.XLOOKUP(total_table[[#This Row],[Customer_ID]],Customer_table[Customer_ID],Customer_table[Gender],FALSE)</f>
        <v>Female</v>
      </c>
      <c r="N705" s="8" t="str">
        <f>_xlfn.XLOOKUP(total_table[[#This Row],[Customer_ID]],Customer_table[Customer_ID],Customer_table[City],FALSE)</f>
        <v>West John</v>
      </c>
      <c r="O705" s="8" t="str">
        <f>_xlfn.XLOOKUP(total_table[[#This Row],[Customer_ID]],Customer_table[Customer_ID],Customer_table[State],FALSE)</f>
        <v>Alaska</v>
      </c>
      <c r="P705" s="8" t="str">
        <f>_xlfn.XLOOKUP(total_table[[#This Row],[Customer_ID]],Customer_table[Customer_ID],Customer_table[Country],FALSE)</f>
        <v>USA</v>
      </c>
      <c r="Q705" s="8" t="str">
        <f>_xlfn.XLOOKUP(total_table[[#This Row],[Product_ID]],Product_table[Product_ID],Product_table[Product_Name],FALSE)</f>
        <v>4K Home Projector</v>
      </c>
      <c r="R705" s="8" t="str">
        <f>_xlfn.XLOOKUP(total_table[[#This Row],[Product_ID]],Product_table[Product_ID],Product_table[Category],FALSE)</f>
        <v>Electronics</v>
      </c>
      <c r="S705" s="8" t="str">
        <f>_xlfn.XLOOKUP(total_table[[#This Row],[Product_ID]],Product_table[Product_ID],Product_table[Sub_Category],FALSE)</f>
        <v>Appliances</v>
      </c>
      <c r="T705" s="8" t="str">
        <f>_xlfn.XLOOKUP(total_table[[#This Row],[Product_ID]],Product_table[Product_ID],Product_table[Brand],FALSE)</f>
        <v>Thomas LLC</v>
      </c>
      <c r="U705" s="8">
        <f>_xlfn.XLOOKUP(total_table[[#This Row],[Product_ID]],Product_table[Product_ID],Product_table[Cost],FALSE)</f>
        <v>465.34</v>
      </c>
      <c r="V705" s="11">
        <f>_xlfn.XLOOKUP(total_table[[#This Row],[Product_ID]],Product_table[Product_ID],Product_table[Stock],FALSE)</f>
        <v>301</v>
      </c>
      <c r="W705" s="8" t="str">
        <f>_xlfn.XLOOKUP(total_table[[#This Row],[Store_ID]],Store_table[Store_ID],Store_table[Store_Name],FALSE)</f>
        <v>Frederick-Wright</v>
      </c>
      <c r="X705" s="8" t="str">
        <f>_xlfn.XLOOKUP(total_table[[#This Row],[Store_ID]],Store_table[Store_ID],Store_table[Region],FALSE)</f>
        <v>West</v>
      </c>
      <c r="Y705" s="8" t="str">
        <f>_xlfn.XLOOKUP(total_table[[#This Row],[Store_ID]],Store_table[Store_ID],Store_table[City],FALSE)</f>
        <v>New Jimmymouth</v>
      </c>
      <c r="Z705" s="8" t="str">
        <f>_xlfn.XLOOKUP(total_table[[#This Row],[Store_ID]],Store_table[Store_ID],Store_table[Store_Type],FALSE)</f>
        <v>Flagship</v>
      </c>
    </row>
    <row r="706" spans="1:26" x14ac:dyDescent="0.35">
      <c r="A706" s="2" t="s">
        <v>2508</v>
      </c>
      <c r="B706" s="14">
        <v>45386</v>
      </c>
      <c r="C706" s="2" t="s">
        <v>1462</v>
      </c>
      <c r="D706" s="2" t="s">
        <v>1662</v>
      </c>
      <c r="E706" s="2" t="s">
        <v>1739</v>
      </c>
      <c r="F706" s="11">
        <v>3</v>
      </c>
      <c r="G706" s="8">
        <v>212.72</v>
      </c>
      <c r="H706" s="8">
        <v>0.22</v>
      </c>
      <c r="I706" s="2" t="s">
        <v>1804</v>
      </c>
      <c r="J706" s="8">
        <v>637.93999999999994</v>
      </c>
      <c r="K706" s="8" t="str">
        <f>_xlfn.XLOOKUP(total_table[[#This Row],[Customer_ID]],Customer_table[Customer_ID],Customer_table[Name],FALSE)</f>
        <v>Sheri Joyce</v>
      </c>
      <c r="L706" s="11">
        <f>_xlfn.XLOOKUP(total_table[[#This Row],[Customer_ID]],Customer_table[Customer_ID],Customer_table[Age],FALSE)</f>
        <v>26</v>
      </c>
      <c r="M706" s="8" t="str">
        <f>_xlfn.XLOOKUP(total_table[[#This Row],[Customer_ID]],Customer_table[Customer_ID],Customer_table[Gender],FALSE)</f>
        <v>Male</v>
      </c>
      <c r="N706" s="8" t="str">
        <f>_xlfn.XLOOKUP(total_table[[#This Row],[Customer_ID]],Customer_table[Customer_ID],Customer_table[City],FALSE)</f>
        <v>West Tylerfort</v>
      </c>
      <c r="O706" s="8" t="str">
        <f>_xlfn.XLOOKUP(total_table[[#This Row],[Customer_ID]],Customer_table[Customer_ID],Customer_table[State],FALSE)</f>
        <v>Kentucky</v>
      </c>
      <c r="P706" s="8" t="str">
        <f>_xlfn.XLOOKUP(total_table[[#This Row],[Customer_ID]],Customer_table[Customer_ID],Customer_table[Country],FALSE)</f>
        <v>USA</v>
      </c>
      <c r="Q706" s="8" t="str">
        <f>_xlfn.XLOOKUP(total_table[[#This Row],[Product_ID]],Product_table[Product_ID],Product_table[Product_Name],FALSE)</f>
        <v>Wooden Nightstand</v>
      </c>
      <c r="R706" s="8" t="str">
        <f>_xlfn.XLOOKUP(total_table[[#This Row],[Product_ID]],Product_table[Product_ID],Product_table[Category],FALSE)</f>
        <v>Home</v>
      </c>
      <c r="S706" s="8" t="str">
        <f>_xlfn.XLOOKUP(total_table[[#This Row],[Product_ID]],Product_table[Product_ID],Product_table[Sub_Category],FALSE)</f>
        <v>Furniture</v>
      </c>
      <c r="T706" s="8" t="str">
        <f>_xlfn.XLOOKUP(total_table[[#This Row],[Product_ID]],Product_table[Product_ID],Product_table[Brand],FALSE)</f>
        <v>Wolfe, Ross and Hester</v>
      </c>
      <c r="U706" s="8">
        <f>_xlfn.XLOOKUP(total_table[[#This Row],[Product_ID]],Product_table[Product_ID],Product_table[Cost],FALSE)</f>
        <v>243.7</v>
      </c>
      <c r="V706" s="11">
        <f>_xlfn.XLOOKUP(total_table[[#This Row],[Product_ID]],Product_table[Product_ID],Product_table[Stock],FALSE)</f>
        <v>130</v>
      </c>
      <c r="W706" s="8" t="str">
        <f>_xlfn.XLOOKUP(total_table[[#This Row],[Store_ID]],Store_table[Store_ID],Store_table[Store_Name],FALSE)</f>
        <v>Black-Horn</v>
      </c>
      <c r="X706" s="8" t="str">
        <f>_xlfn.XLOOKUP(total_table[[#This Row],[Store_ID]],Store_table[Store_ID],Store_table[Region],FALSE)</f>
        <v>South</v>
      </c>
      <c r="Y706" s="8" t="str">
        <f>_xlfn.XLOOKUP(total_table[[#This Row],[Store_ID]],Store_table[Store_ID],Store_table[City],FALSE)</f>
        <v>North Nancyview</v>
      </c>
      <c r="Z706" s="8" t="str">
        <f>_xlfn.XLOOKUP(total_table[[#This Row],[Store_ID]],Store_table[Store_ID],Store_table[Store_Type],FALSE)</f>
        <v>Outlet</v>
      </c>
    </row>
    <row r="707" spans="1:26" x14ac:dyDescent="0.35">
      <c r="A707" s="2" t="s">
        <v>2509</v>
      </c>
      <c r="B707" s="14">
        <v>45803</v>
      </c>
      <c r="C707" s="2" t="s">
        <v>498</v>
      </c>
      <c r="D707" s="2" t="s">
        <v>1574</v>
      </c>
      <c r="E707" s="2" t="s">
        <v>1788</v>
      </c>
      <c r="F707" s="11">
        <v>4</v>
      </c>
      <c r="G707" s="8">
        <v>757.9</v>
      </c>
      <c r="H707" s="8">
        <v>0.22</v>
      </c>
      <c r="I707" s="2" t="s">
        <v>1804</v>
      </c>
      <c r="J707" s="8">
        <v>3031.38</v>
      </c>
      <c r="K707" s="8" t="str">
        <f>_xlfn.XLOOKUP(total_table[[#This Row],[Customer_ID]],Customer_table[Customer_ID],Customer_table[Name],FALSE)</f>
        <v>Michael Davies</v>
      </c>
      <c r="L707" s="11">
        <f>_xlfn.XLOOKUP(total_table[[#This Row],[Customer_ID]],Customer_table[Customer_ID],Customer_table[Age],FALSE)</f>
        <v>25</v>
      </c>
      <c r="M707" s="8" t="str">
        <f>_xlfn.XLOOKUP(total_table[[#This Row],[Customer_ID]],Customer_table[Customer_ID],Customer_table[Gender],FALSE)</f>
        <v>Female</v>
      </c>
      <c r="N707" s="8" t="str">
        <f>_xlfn.XLOOKUP(total_table[[#This Row],[Customer_ID]],Customer_table[Customer_ID],Customer_table[City],FALSE)</f>
        <v>Lake Stevenfort</v>
      </c>
      <c r="O707" s="8" t="str">
        <f>_xlfn.XLOOKUP(total_table[[#This Row],[Customer_ID]],Customer_table[Customer_ID],Customer_table[State],FALSE)</f>
        <v>Oregon</v>
      </c>
      <c r="P707" s="8" t="str">
        <f>_xlfn.XLOOKUP(total_table[[#This Row],[Customer_ID]],Customer_table[Customer_ID],Customer_table[Country],FALSE)</f>
        <v>USA</v>
      </c>
      <c r="Q707" s="8" t="str">
        <f>_xlfn.XLOOKUP(total_table[[#This Row],[Product_ID]],Product_table[Product_ID],Product_table[Product_Name],FALSE)</f>
        <v>Foldable Camping Chair</v>
      </c>
      <c r="R707" s="8" t="str">
        <f>_xlfn.XLOOKUP(total_table[[#This Row],[Product_ID]],Product_table[Product_ID],Product_table[Category],FALSE)</f>
        <v>Sports</v>
      </c>
      <c r="S707" s="8" t="str">
        <f>_xlfn.XLOOKUP(total_table[[#This Row],[Product_ID]],Product_table[Product_ID],Product_table[Sub_Category],FALSE)</f>
        <v>Outdoor</v>
      </c>
      <c r="T707" s="8" t="str">
        <f>_xlfn.XLOOKUP(total_table[[#This Row],[Product_ID]],Product_table[Product_ID],Product_table[Brand],FALSE)</f>
        <v>Cook Ltd</v>
      </c>
      <c r="U707" s="8">
        <f>_xlfn.XLOOKUP(total_table[[#This Row],[Product_ID]],Product_table[Product_ID],Product_table[Cost],FALSE)</f>
        <v>166.06</v>
      </c>
      <c r="V707" s="11">
        <f>_xlfn.XLOOKUP(total_table[[#This Row],[Product_ID]],Product_table[Product_ID],Product_table[Stock],FALSE)</f>
        <v>340</v>
      </c>
      <c r="W707" s="8" t="str">
        <f>_xlfn.XLOOKUP(total_table[[#This Row],[Store_ID]],Store_table[Store_ID],Store_table[Store_Name],FALSE)</f>
        <v>Guerrero-Schmitt</v>
      </c>
      <c r="X707" s="8" t="str">
        <f>_xlfn.XLOOKUP(total_table[[#This Row],[Store_ID]],Store_table[Store_ID],Store_table[Region],FALSE)</f>
        <v>East</v>
      </c>
      <c r="Y707" s="8" t="str">
        <f>_xlfn.XLOOKUP(total_table[[#This Row],[Store_ID]],Store_table[Store_ID],Store_table[City],FALSE)</f>
        <v>East Stevechester</v>
      </c>
      <c r="Z707" s="8" t="str">
        <f>_xlfn.XLOOKUP(total_table[[#This Row],[Store_ID]],Store_table[Store_ID],Store_table[Store_Type],FALSE)</f>
        <v>Flagship</v>
      </c>
    </row>
    <row r="708" spans="1:26" x14ac:dyDescent="0.35">
      <c r="A708" s="2" t="s">
        <v>2510</v>
      </c>
      <c r="B708" s="14">
        <v>45346</v>
      </c>
      <c r="C708" s="2" t="s">
        <v>73</v>
      </c>
      <c r="D708" s="2" t="s">
        <v>1686</v>
      </c>
      <c r="E708" s="2" t="s">
        <v>1785</v>
      </c>
      <c r="F708" s="11">
        <v>1</v>
      </c>
      <c r="G708" s="8">
        <v>846.04</v>
      </c>
      <c r="H708" s="8">
        <v>0.08</v>
      </c>
      <c r="I708" s="2" t="s">
        <v>1804</v>
      </c>
      <c r="J708" s="8">
        <v>845.95999999999992</v>
      </c>
      <c r="K708" s="8" t="str">
        <f>_xlfn.XLOOKUP(total_table[[#This Row],[Customer_ID]],Customer_table[Customer_ID],Customer_table[Name],FALSE)</f>
        <v>Adam Cruz</v>
      </c>
      <c r="L708" s="11">
        <f>_xlfn.XLOOKUP(total_table[[#This Row],[Customer_ID]],Customer_table[Customer_ID],Customer_table[Age],FALSE)</f>
        <v>60</v>
      </c>
      <c r="M708" s="8" t="str">
        <f>_xlfn.XLOOKUP(total_table[[#This Row],[Customer_ID]],Customer_table[Customer_ID],Customer_table[Gender],FALSE)</f>
        <v>Female</v>
      </c>
      <c r="N708" s="8" t="str">
        <f>_xlfn.XLOOKUP(total_table[[#This Row],[Customer_ID]],Customer_table[Customer_ID],Customer_table[City],FALSE)</f>
        <v>Brandonville</v>
      </c>
      <c r="O708" s="8" t="str">
        <f>_xlfn.XLOOKUP(total_table[[#This Row],[Customer_ID]],Customer_table[Customer_ID],Customer_table[State],FALSE)</f>
        <v>Georgia</v>
      </c>
      <c r="P708" s="8" t="str">
        <f>_xlfn.XLOOKUP(total_table[[#This Row],[Customer_ID]],Customer_table[Customer_ID],Customer_table[Country],FALSE)</f>
        <v>USA</v>
      </c>
      <c r="Q708" s="8" t="str">
        <f>_xlfn.XLOOKUP(total_table[[#This Row],[Product_ID]],Product_table[Product_ID],Product_table[Product_Name],FALSE)</f>
        <v>Wall-Mounted Spice Rack</v>
      </c>
      <c r="R708" s="8" t="str">
        <f>_xlfn.XLOOKUP(total_table[[#This Row],[Product_ID]],Product_table[Product_ID],Product_table[Category],FALSE)</f>
        <v>Home</v>
      </c>
      <c r="S708" s="8" t="str">
        <f>_xlfn.XLOOKUP(total_table[[#This Row],[Product_ID]],Product_table[Product_ID],Product_table[Sub_Category],FALSE)</f>
        <v>Kitchen</v>
      </c>
      <c r="T708" s="8" t="str">
        <f>_xlfn.XLOOKUP(total_table[[#This Row],[Product_ID]],Product_table[Product_ID],Product_table[Brand],FALSE)</f>
        <v>Allison Ltd</v>
      </c>
      <c r="U708" s="8">
        <f>_xlfn.XLOOKUP(total_table[[#This Row],[Product_ID]],Product_table[Product_ID],Product_table[Cost],FALSE)</f>
        <v>143.43</v>
      </c>
      <c r="V708" s="11">
        <f>_xlfn.XLOOKUP(total_table[[#This Row],[Product_ID]],Product_table[Product_ID],Product_table[Stock],FALSE)</f>
        <v>58</v>
      </c>
      <c r="W708" s="8" t="str">
        <f>_xlfn.XLOOKUP(total_table[[#This Row],[Store_ID]],Store_table[Store_ID],Store_table[Store_Name],FALSE)</f>
        <v>Holloway Ltd</v>
      </c>
      <c r="X708" s="8" t="str">
        <f>_xlfn.XLOOKUP(total_table[[#This Row],[Store_ID]],Store_table[Store_ID],Store_table[Region],FALSE)</f>
        <v>North</v>
      </c>
      <c r="Y708" s="8" t="str">
        <f>_xlfn.XLOOKUP(total_table[[#This Row],[Store_ID]],Store_table[Store_ID],Store_table[City],FALSE)</f>
        <v>Bensonhaven</v>
      </c>
      <c r="Z708" s="8" t="str">
        <f>_xlfn.XLOOKUP(total_table[[#This Row],[Store_ID]],Store_table[Store_ID],Store_table[Store_Type],FALSE)</f>
        <v>Flagship</v>
      </c>
    </row>
    <row r="709" spans="1:26" x14ac:dyDescent="0.35">
      <c r="A709" s="2" t="s">
        <v>2511</v>
      </c>
      <c r="B709" s="14">
        <v>45267</v>
      </c>
      <c r="C709" s="2" t="s">
        <v>522</v>
      </c>
      <c r="D709" s="2" t="s">
        <v>1602</v>
      </c>
      <c r="E709" s="2" t="s">
        <v>1757</v>
      </c>
      <c r="F709" s="11">
        <v>3</v>
      </c>
      <c r="G709" s="8">
        <v>179.7</v>
      </c>
      <c r="H709" s="8">
        <v>0.17</v>
      </c>
      <c r="I709" s="2" t="s">
        <v>1807</v>
      </c>
      <c r="J709" s="8">
        <v>538.92999999999995</v>
      </c>
      <c r="K709" s="8" t="str">
        <f>_xlfn.XLOOKUP(total_table[[#This Row],[Customer_ID]],Customer_table[Customer_ID],Customer_table[Name],FALSE)</f>
        <v>Brian Choi</v>
      </c>
      <c r="L709" s="11">
        <f>_xlfn.XLOOKUP(total_table[[#This Row],[Customer_ID]],Customer_table[Customer_ID],Customer_table[Age],FALSE)</f>
        <v>46</v>
      </c>
      <c r="M709" s="8" t="str">
        <f>_xlfn.XLOOKUP(total_table[[#This Row],[Customer_ID]],Customer_table[Customer_ID],Customer_table[Gender],FALSE)</f>
        <v>Female</v>
      </c>
      <c r="N709" s="8" t="str">
        <f>_xlfn.XLOOKUP(total_table[[#This Row],[Customer_ID]],Customer_table[Customer_ID],Customer_table[City],FALSE)</f>
        <v>Floydton</v>
      </c>
      <c r="O709" s="8" t="str">
        <f>_xlfn.XLOOKUP(total_table[[#This Row],[Customer_ID]],Customer_table[Customer_ID],Customer_table[State],FALSE)</f>
        <v>New Jersey</v>
      </c>
      <c r="P709" s="8" t="str">
        <f>_xlfn.XLOOKUP(total_table[[#This Row],[Customer_ID]],Customer_table[Customer_ID],Customer_table[Country],FALSE)</f>
        <v>USA</v>
      </c>
      <c r="Q709" s="8" t="str">
        <f>_xlfn.XLOOKUP(total_table[[#This Row],[Product_ID]],Product_table[Product_ID],Product_table[Product_Name],FALSE)</f>
        <v>Sports Water Hydration Pack</v>
      </c>
      <c r="R709" s="8" t="str">
        <f>_xlfn.XLOOKUP(total_table[[#This Row],[Product_ID]],Product_table[Product_ID],Product_table[Category],FALSE)</f>
        <v>Sports</v>
      </c>
      <c r="S709" s="8" t="str">
        <f>_xlfn.XLOOKUP(total_table[[#This Row],[Product_ID]],Product_table[Product_ID],Product_table[Sub_Category],FALSE)</f>
        <v>Outdoor</v>
      </c>
      <c r="T709" s="8" t="str">
        <f>_xlfn.XLOOKUP(total_table[[#This Row],[Product_ID]],Product_table[Product_ID],Product_table[Brand],FALSE)</f>
        <v>Sims-Smith</v>
      </c>
      <c r="U709" s="8">
        <f>_xlfn.XLOOKUP(total_table[[#This Row],[Product_ID]],Product_table[Product_ID],Product_table[Cost],FALSE)</f>
        <v>135.61000000000001</v>
      </c>
      <c r="V709" s="11">
        <f>_xlfn.XLOOKUP(total_table[[#This Row],[Product_ID]],Product_table[Product_ID],Product_table[Stock],FALSE)</f>
        <v>394</v>
      </c>
      <c r="W709" s="8" t="str">
        <f>_xlfn.XLOOKUP(total_table[[#This Row],[Store_ID]],Store_table[Store_ID],Store_table[Store_Name],FALSE)</f>
        <v>Martinez-Mullins</v>
      </c>
      <c r="X709" s="8" t="str">
        <f>_xlfn.XLOOKUP(total_table[[#This Row],[Store_ID]],Store_table[Store_ID],Store_table[Region],FALSE)</f>
        <v>South</v>
      </c>
      <c r="Y709" s="8" t="str">
        <f>_xlfn.XLOOKUP(total_table[[#This Row],[Store_ID]],Store_table[Store_ID],Store_table[City],FALSE)</f>
        <v>Williamsfurt</v>
      </c>
      <c r="Z709" s="8" t="str">
        <f>_xlfn.XLOOKUP(total_table[[#This Row],[Store_ID]],Store_table[Store_ID],Store_table[Store_Type],FALSE)</f>
        <v>Online</v>
      </c>
    </row>
    <row r="710" spans="1:26" x14ac:dyDescent="0.35">
      <c r="A710" s="2" t="s">
        <v>2512</v>
      </c>
      <c r="B710" s="14">
        <v>45572</v>
      </c>
      <c r="C710" s="2" t="s">
        <v>1359</v>
      </c>
      <c r="D710" s="2" t="s">
        <v>1588</v>
      </c>
      <c r="E710" s="2" t="s">
        <v>1747</v>
      </c>
      <c r="F710" s="11">
        <v>4</v>
      </c>
      <c r="G710" s="8">
        <v>681.08</v>
      </c>
      <c r="H710" s="8">
        <v>0</v>
      </c>
      <c r="I710" s="2" t="s">
        <v>1804</v>
      </c>
      <c r="J710" s="8">
        <v>2724.32</v>
      </c>
      <c r="K710" s="8" t="str">
        <f>_xlfn.XLOOKUP(total_table[[#This Row],[Customer_ID]],Customer_table[Customer_ID],Customer_table[Name],FALSE)</f>
        <v>Shannon Turner</v>
      </c>
      <c r="L710" s="11">
        <f>_xlfn.XLOOKUP(total_table[[#This Row],[Customer_ID]],Customer_table[Customer_ID],Customer_table[Age],FALSE)</f>
        <v>35</v>
      </c>
      <c r="M710" s="8" t="str">
        <f>_xlfn.XLOOKUP(total_table[[#This Row],[Customer_ID]],Customer_table[Customer_ID],Customer_table[Gender],FALSE)</f>
        <v>Male</v>
      </c>
      <c r="N710" s="8" t="str">
        <f>_xlfn.XLOOKUP(total_table[[#This Row],[Customer_ID]],Customer_table[Customer_ID],Customer_table[City],FALSE)</f>
        <v>West Jorge</v>
      </c>
      <c r="O710" s="8" t="str">
        <f>_xlfn.XLOOKUP(total_table[[#This Row],[Customer_ID]],Customer_table[Customer_ID],Customer_table[State],FALSE)</f>
        <v>Oklahoma</v>
      </c>
      <c r="P710" s="8" t="str">
        <f>_xlfn.XLOOKUP(total_table[[#This Row],[Customer_ID]],Customer_table[Customer_ID],Customer_table[Country],FALSE)</f>
        <v>USA</v>
      </c>
      <c r="Q710" s="8" t="str">
        <f>_xlfn.XLOOKUP(total_table[[#This Row],[Product_ID]],Product_table[Product_ID],Product_table[Product_Name],FALSE)</f>
        <v>Basketball</v>
      </c>
      <c r="R710" s="8" t="str">
        <f>_xlfn.XLOOKUP(total_table[[#This Row],[Product_ID]],Product_table[Product_ID],Product_table[Category],FALSE)</f>
        <v>Sports</v>
      </c>
      <c r="S710" s="8" t="str">
        <f>_xlfn.XLOOKUP(total_table[[#This Row],[Product_ID]],Product_table[Product_ID],Product_table[Sub_Category],FALSE)</f>
        <v>Team Sports</v>
      </c>
      <c r="T710" s="8" t="str">
        <f>_xlfn.XLOOKUP(total_table[[#This Row],[Product_ID]],Product_table[Product_ID],Product_table[Brand],FALSE)</f>
        <v>Nolan-Snow</v>
      </c>
      <c r="U710" s="8">
        <f>_xlfn.XLOOKUP(total_table[[#This Row],[Product_ID]],Product_table[Product_ID],Product_table[Cost],FALSE)</f>
        <v>204.39</v>
      </c>
      <c r="V710" s="11">
        <f>_xlfn.XLOOKUP(total_table[[#This Row],[Product_ID]],Product_table[Product_ID],Product_table[Stock],FALSE)</f>
        <v>281</v>
      </c>
      <c r="W710" s="8" t="str">
        <f>_xlfn.XLOOKUP(total_table[[#This Row],[Store_ID]],Store_table[Store_ID],Store_table[Store_Name],FALSE)</f>
        <v>Alexander Group</v>
      </c>
      <c r="X710" s="8" t="str">
        <f>_xlfn.XLOOKUP(total_table[[#This Row],[Store_ID]],Store_table[Store_ID],Store_table[Region],FALSE)</f>
        <v>South</v>
      </c>
      <c r="Y710" s="8" t="str">
        <f>_xlfn.XLOOKUP(total_table[[#This Row],[Store_ID]],Store_table[Store_ID],Store_table[City],FALSE)</f>
        <v>Port Sharon</v>
      </c>
      <c r="Z710" s="8" t="str">
        <f>_xlfn.XLOOKUP(total_table[[#This Row],[Store_ID]],Store_table[Store_ID],Store_table[Store_Type],FALSE)</f>
        <v>Online</v>
      </c>
    </row>
    <row r="711" spans="1:26" x14ac:dyDescent="0.35">
      <c r="A711" s="2" t="s">
        <v>2513</v>
      </c>
      <c r="B711" s="14">
        <v>45252</v>
      </c>
      <c r="C711" s="2" t="s">
        <v>1235</v>
      </c>
      <c r="D711" s="2" t="s">
        <v>1531</v>
      </c>
      <c r="E711" s="2" t="s">
        <v>1757</v>
      </c>
      <c r="F711" s="11">
        <v>4</v>
      </c>
      <c r="G711" s="8">
        <v>723.44</v>
      </c>
      <c r="H711" s="8">
        <v>0.14000000000000001</v>
      </c>
      <c r="I711" s="2" t="s">
        <v>1804</v>
      </c>
      <c r="J711" s="8">
        <v>2893.6200000000003</v>
      </c>
      <c r="K711" s="8" t="str">
        <f>_xlfn.XLOOKUP(total_table[[#This Row],[Customer_ID]],Customer_table[Customer_ID],Customer_table[Name],FALSE)</f>
        <v>Justin Ingram</v>
      </c>
      <c r="L711" s="11">
        <f>_xlfn.XLOOKUP(total_table[[#This Row],[Customer_ID]],Customer_table[Customer_ID],Customer_table[Age],FALSE)</f>
        <v>34</v>
      </c>
      <c r="M711" s="8" t="str">
        <f>_xlfn.XLOOKUP(total_table[[#This Row],[Customer_ID]],Customer_table[Customer_ID],Customer_table[Gender],FALSE)</f>
        <v>Male</v>
      </c>
      <c r="N711" s="8" t="str">
        <f>_xlfn.XLOOKUP(total_table[[#This Row],[Customer_ID]],Customer_table[Customer_ID],Customer_table[City],FALSE)</f>
        <v>Lake Lisaland</v>
      </c>
      <c r="O711" s="8" t="str">
        <f>_xlfn.XLOOKUP(total_table[[#This Row],[Customer_ID]],Customer_table[Customer_ID],Customer_table[State],FALSE)</f>
        <v>Louisiana</v>
      </c>
      <c r="P711" s="8" t="str">
        <f>_xlfn.XLOOKUP(total_table[[#This Row],[Customer_ID]],Customer_table[Customer_ID],Customer_table[Country],FALSE)</f>
        <v>USA</v>
      </c>
      <c r="Q711" s="8" t="str">
        <f>_xlfn.XLOOKUP(total_table[[#This Row],[Product_ID]],Product_table[Product_ID],Product_table[Product_Name],FALSE)</f>
        <v>Women's Yoga Pants</v>
      </c>
      <c r="R711" s="8" t="str">
        <f>_xlfn.XLOOKUP(total_table[[#This Row],[Product_ID]],Product_table[Product_ID],Product_table[Category],FALSE)</f>
        <v>Clothing</v>
      </c>
      <c r="S711" s="8" t="str">
        <f>_xlfn.XLOOKUP(total_table[[#This Row],[Product_ID]],Product_table[Product_ID],Product_table[Sub_Category],FALSE)</f>
        <v>Bottoms</v>
      </c>
      <c r="T711" s="8" t="str">
        <f>_xlfn.XLOOKUP(total_table[[#This Row],[Product_ID]],Product_table[Product_ID],Product_table[Brand],FALSE)</f>
        <v>Gonzales-Davis</v>
      </c>
      <c r="U711" s="8">
        <f>_xlfn.XLOOKUP(total_table[[#This Row],[Product_ID]],Product_table[Product_ID],Product_table[Cost],FALSE)</f>
        <v>306.45999999999998</v>
      </c>
      <c r="V711" s="11">
        <f>_xlfn.XLOOKUP(total_table[[#This Row],[Product_ID]],Product_table[Product_ID],Product_table[Stock],FALSE)</f>
        <v>487</v>
      </c>
      <c r="W711" s="8" t="str">
        <f>_xlfn.XLOOKUP(total_table[[#This Row],[Store_ID]],Store_table[Store_ID],Store_table[Store_Name],FALSE)</f>
        <v>Martinez-Mullins</v>
      </c>
      <c r="X711" s="8" t="str">
        <f>_xlfn.XLOOKUP(total_table[[#This Row],[Store_ID]],Store_table[Store_ID],Store_table[Region],FALSE)</f>
        <v>South</v>
      </c>
      <c r="Y711" s="8" t="str">
        <f>_xlfn.XLOOKUP(total_table[[#This Row],[Store_ID]],Store_table[Store_ID],Store_table[City],FALSE)</f>
        <v>Williamsfurt</v>
      </c>
      <c r="Z711" s="8" t="str">
        <f>_xlfn.XLOOKUP(total_table[[#This Row],[Store_ID]],Store_table[Store_ID],Store_table[Store_Type],FALSE)</f>
        <v>Online</v>
      </c>
    </row>
    <row r="712" spans="1:26" x14ac:dyDescent="0.35">
      <c r="A712" s="2" t="s">
        <v>2514</v>
      </c>
      <c r="B712" s="14">
        <v>45939</v>
      </c>
      <c r="C712" s="2" t="s">
        <v>425</v>
      </c>
      <c r="D712" s="2" t="s">
        <v>1588</v>
      </c>
      <c r="E712" s="2" t="s">
        <v>1777</v>
      </c>
      <c r="F712" s="11">
        <v>4</v>
      </c>
      <c r="G712" s="8">
        <v>471.89</v>
      </c>
      <c r="H712" s="8">
        <v>0.12</v>
      </c>
      <c r="I712" s="2" t="s">
        <v>1807</v>
      </c>
      <c r="J712" s="8">
        <v>1887.44</v>
      </c>
      <c r="K712" s="8" t="str">
        <f>_xlfn.XLOOKUP(total_table[[#This Row],[Customer_ID]],Customer_table[Customer_ID],Customer_table[Name],FALSE)</f>
        <v>James Wolfe</v>
      </c>
      <c r="L712" s="11">
        <f>_xlfn.XLOOKUP(total_table[[#This Row],[Customer_ID]],Customer_table[Customer_ID],Customer_table[Age],FALSE)</f>
        <v>62</v>
      </c>
      <c r="M712" s="8" t="str">
        <f>_xlfn.XLOOKUP(total_table[[#This Row],[Customer_ID]],Customer_table[Customer_ID],Customer_table[Gender],FALSE)</f>
        <v>Female</v>
      </c>
      <c r="N712" s="8" t="str">
        <f>_xlfn.XLOOKUP(total_table[[#This Row],[Customer_ID]],Customer_table[Customer_ID],Customer_table[City],FALSE)</f>
        <v>Benjaminton</v>
      </c>
      <c r="O712" s="8" t="str">
        <f>_xlfn.XLOOKUP(total_table[[#This Row],[Customer_ID]],Customer_table[Customer_ID],Customer_table[State],FALSE)</f>
        <v>Arizona</v>
      </c>
      <c r="P712" s="8" t="str">
        <f>_xlfn.XLOOKUP(total_table[[#This Row],[Customer_ID]],Customer_table[Customer_ID],Customer_table[Country],FALSE)</f>
        <v>USA</v>
      </c>
      <c r="Q712" s="8" t="str">
        <f>_xlfn.XLOOKUP(total_table[[#This Row],[Product_ID]],Product_table[Product_ID],Product_table[Product_Name],FALSE)</f>
        <v>Basketball</v>
      </c>
      <c r="R712" s="8" t="str">
        <f>_xlfn.XLOOKUP(total_table[[#This Row],[Product_ID]],Product_table[Product_ID],Product_table[Category],FALSE)</f>
        <v>Sports</v>
      </c>
      <c r="S712" s="8" t="str">
        <f>_xlfn.XLOOKUP(total_table[[#This Row],[Product_ID]],Product_table[Product_ID],Product_table[Sub_Category],FALSE)</f>
        <v>Team Sports</v>
      </c>
      <c r="T712" s="8" t="str">
        <f>_xlfn.XLOOKUP(total_table[[#This Row],[Product_ID]],Product_table[Product_ID],Product_table[Brand],FALSE)</f>
        <v>Nolan-Snow</v>
      </c>
      <c r="U712" s="8">
        <f>_xlfn.XLOOKUP(total_table[[#This Row],[Product_ID]],Product_table[Product_ID],Product_table[Cost],FALSE)</f>
        <v>204.39</v>
      </c>
      <c r="V712" s="11">
        <f>_xlfn.XLOOKUP(total_table[[#This Row],[Product_ID]],Product_table[Product_ID],Product_table[Stock],FALSE)</f>
        <v>281</v>
      </c>
      <c r="W712" s="8" t="str">
        <f>_xlfn.XLOOKUP(total_table[[#This Row],[Store_ID]],Store_table[Store_ID],Store_table[Store_Name],FALSE)</f>
        <v>Mcdonald Inc</v>
      </c>
      <c r="X712" s="8" t="str">
        <f>_xlfn.XLOOKUP(total_table[[#This Row],[Store_ID]],Store_table[Store_ID],Store_table[Region],FALSE)</f>
        <v>South</v>
      </c>
      <c r="Y712" s="8" t="str">
        <f>_xlfn.XLOOKUP(total_table[[#This Row],[Store_ID]],Store_table[Store_ID],Store_table[City],FALSE)</f>
        <v>Christopherland</v>
      </c>
      <c r="Z712" s="8" t="str">
        <f>_xlfn.XLOOKUP(total_table[[#This Row],[Store_ID]],Store_table[Store_ID],Store_table[Store_Type],FALSE)</f>
        <v>Outlet</v>
      </c>
    </row>
    <row r="713" spans="1:26" x14ac:dyDescent="0.35">
      <c r="A713" s="2" t="s">
        <v>2515</v>
      </c>
      <c r="B713" s="14">
        <v>45559</v>
      </c>
      <c r="C713" s="2" t="s">
        <v>1127</v>
      </c>
      <c r="D713" s="2" t="s">
        <v>1668</v>
      </c>
      <c r="E713" s="2" t="s">
        <v>1785</v>
      </c>
      <c r="F713" s="11">
        <v>1</v>
      </c>
      <c r="G713" s="8">
        <v>613.17999999999995</v>
      </c>
      <c r="H713" s="8">
        <v>0.14000000000000001</v>
      </c>
      <c r="I713" s="2" t="s">
        <v>1807</v>
      </c>
      <c r="J713" s="8">
        <v>613.04</v>
      </c>
      <c r="K713" s="8" t="str">
        <f>_xlfn.XLOOKUP(total_table[[#This Row],[Customer_ID]],Customer_table[Customer_ID],Customer_table[Name],FALSE)</f>
        <v>Mallory Allen</v>
      </c>
      <c r="L713" s="11">
        <f>_xlfn.XLOOKUP(total_table[[#This Row],[Customer_ID]],Customer_table[Customer_ID],Customer_table[Age],FALSE)</f>
        <v>40</v>
      </c>
      <c r="M713" s="8" t="str">
        <f>_xlfn.XLOOKUP(total_table[[#This Row],[Customer_ID]],Customer_table[Customer_ID],Customer_table[Gender],FALSE)</f>
        <v>Female</v>
      </c>
      <c r="N713" s="8" t="str">
        <f>_xlfn.XLOOKUP(total_table[[#This Row],[Customer_ID]],Customer_table[Customer_ID],Customer_table[City],FALSE)</f>
        <v>North Theresa</v>
      </c>
      <c r="O713" s="8" t="str">
        <f>_xlfn.XLOOKUP(total_table[[#This Row],[Customer_ID]],Customer_table[Customer_ID],Customer_table[State],FALSE)</f>
        <v>Alabama</v>
      </c>
      <c r="P713" s="8" t="str">
        <f>_xlfn.XLOOKUP(total_table[[#This Row],[Customer_ID]],Customer_table[Customer_ID],Customer_table[Country],FALSE)</f>
        <v>USA</v>
      </c>
      <c r="Q713" s="8" t="str">
        <f>_xlfn.XLOOKUP(total_table[[#This Row],[Product_ID]],Product_table[Product_ID],Product_table[Product_Name],FALSE)</f>
        <v>Hair Repair Oil Treatment</v>
      </c>
      <c r="R713" s="8" t="str">
        <f>_xlfn.XLOOKUP(total_table[[#This Row],[Product_ID]],Product_table[Product_ID],Product_table[Category],FALSE)</f>
        <v>Beauty</v>
      </c>
      <c r="S713" s="8" t="str">
        <f>_xlfn.XLOOKUP(total_table[[#This Row],[Product_ID]],Product_table[Product_ID],Product_table[Sub_Category],FALSE)</f>
        <v>Haircare</v>
      </c>
      <c r="T713" s="8" t="str">
        <f>_xlfn.XLOOKUP(total_table[[#This Row],[Product_ID]],Product_table[Product_ID],Product_table[Brand],FALSE)</f>
        <v>Hopkins Ltd</v>
      </c>
      <c r="U713" s="8">
        <f>_xlfn.XLOOKUP(total_table[[#This Row],[Product_ID]],Product_table[Product_ID],Product_table[Cost],FALSE)</f>
        <v>214.32</v>
      </c>
      <c r="V713" s="11">
        <f>_xlfn.XLOOKUP(total_table[[#This Row],[Product_ID]],Product_table[Product_ID],Product_table[Stock],FALSE)</f>
        <v>383</v>
      </c>
      <c r="W713" s="8" t="str">
        <f>_xlfn.XLOOKUP(total_table[[#This Row],[Store_ID]],Store_table[Store_ID],Store_table[Store_Name],FALSE)</f>
        <v>Holloway Ltd</v>
      </c>
      <c r="X713" s="8" t="str">
        <f>_xlfn.XLOOKUP(total_table[[#This Row],[Store_ID]],Store_table[Store_ID],Store_table[Region],FALSE)</f>
        <v>North</v>
      </c>
      <c r="Y713" s="8" t="str">
        <f>_xlfn.XLOOKUP(total_table[[#This Row],[Store_ID]],Store_table[Store_ID],Store_table[City],FALSE)</f>
        <v>Bensonhaven</v>
      </c>
      <c r="Z713" s="8" t="str">
        <f>_xlfn.XLOOKUP(total_table[[#This Row],[Store_ID]],Store_table[Store_ID],Store_table[Store_Type],FALSE)</f>
        <v>Flagship</v>
      </c>
    </row>
    <row r="714" spans="1:26" x14ac:dyDescent="0.35">
      <c r="A714" s="2" t="s">
        <v>2516</v>
      </c>
      <c r="B714" s="14">
        <v>45229</v>
      </c>
      <c r="C714" s="2" t="s">
        <v>187</v>
      </c>
      <c r="D714" s="2" t="s">
        <v>1612</v>
      </c>
      <c r="E714" s="2" t="s">
        <v>1747</v>
      </c>
      <c r="F714" s="11">
        <v>1</v>
      </c>
      <c r="G714" s="8">
        <v>651.30999999999995</v>
      </c>
      <c r="H714" s="8">
        <v>0.24</v>
      </c>
      <c r="I714" s="2" t="s">
        <v>1804</v>
      </c>
      <c r="J714" s="8">
        <v>651.06999999999994</v>
      </c>
      <c r="K714" s="8" t="str">
        <f>_xlfn.XLOOKUP(total_table[[#This Row],[Customer_ID]],Customer_table[Customer_ID],Customer_table[Name],FALSE)</f>
        <v>Sarah Rodgers</v>
      </c>
      <c r="L714" s="11">
        <f>_xlfn.XLOOKUP(total_table[[#This Row],[Customer_ID]],Customer_table[Customer_ID],Customer_table[Age],FALSE)</f>
        <v>23</v>
      </c>
      <c r="M714" s="8" t="str">
        <f>_xlfn.XLOOKUP(total_table[[#This Row],[Customer_ID]],Customer_table[Customer_ID],Customer_table[Gender],FALSE)</f>
        <v>Female</v>
      </c>
      <c r="N714" s="8" t="str">
        <f>_xlfn.XLOOKUP(total_table[[#This Row],[Customer_ID]],Customer_table[Customer_ID],Customer_table[City],FALSE)</f>
        <v>New Julia</v>
      </c>
      <c r="O714" s="8" t="str">
        <f>_xlfn.XLOOKUP(total_table[[#This Row],[Customer_ID]],Customer_table[Customer_ID],Customer_table[State],FALSE)</f>
        <v>West Virginia</v>
      </c>
      <c r="P714" s="8" t="str">
        <f>_xlfn.XLOOKUP(total_table[[#This Row],[Customer_ID]],Customer_table[Customer_ID],Customer_table[Country],FALSE)</f>
        <v>USA</v>
      </c>
      <c r="Q714" s="8" t="str">
        <f>_xlfn.XLOOKUP(total_table[[#This Row],[Product_ID]],Product_table[Product_ID],Product_table[Product_Name],FALSE)</f>
        <v>USB External Hard Drive</v>
      </c>
      <c r="R714" s="8" t="str">
        <f>_xlfn.XLOOKUP(total_table[[#This Row],[Product_ID]],Product_table[Product_ID],Product_table[Category],FALSE)</f>
        <v>Electronics</v>
      </c>
      <c r="S714" s="8" t="str">
        <f>_xlfn.XLOOKUP(total_table[[#This Row],[Product_ID]],Product_table[Product_ID],Product_table[Sub_Category],FALSE)</f>
        <v>Computer</v>
      </c>
      <c r="T714" s="8" t="str">
        <f>_xlfn.XLOOKUP(total_table[[#This Row],[Product_ID]],Product_table[Product_ID],Product_table[Brand],FALSE)</f>
        <v>Robinson Inc</v>
      </c>
      <c r="U714" s="8">
        <f>_xlfn.XLOOKUP(total_table[[#This Row],[Product_ID]],Product_table[Product_ID],Product_table[Cost],FALSE)</f>
        <v>253.33</v>
      </c>
      <c r="V714" s="11">
        <f>_xlfn.XLOOKUP(total_table[[#This Row],[Product_ID]],Product_table[Product_ID],Product_table[Stock],FALSE)</f>
        <v>266</v>
      </c>
      <c r="W714" s="8" t="str">
        <f>_xlfn.XLOOKUP(total_table[[#This Row],[Store_ID]],Store_table[Store_ID],Store_table[Store_Name],FALSE)</f>
        <v>Alexander Group</v>
      </c>
      <c r="X714" s="8" t="str">
        <f>_xlfn.XLOOKUP(total_table[[#This Row],[Store_ID]],Store_table[Store_ID],Store_table[Region],FALSE)</f>
        <v>South</v>
      </c>
      <c r="Y714" s="8" t="str">
        <f>_xlfn.XLOOKUP(total_table[[#This Row],[Store_ID]],Store_table[Store_ID],Store_table[City],FALSE)</f>
        <v>Port Sharon</v>
      </c>
      <c r="Z714" s="8" t="str">
        <f>_xlfn.XLOOKUP(total_table[[#This Row],[Store_ID]],Store_table[Store_ID],Store_table[Store_Type],FALSE)</f>
        <v>Online</v>
      </c>
    </row>
    <row r="715" spans="1:26" x14ac:dyDescent="0.35">
      <c r="A715" s="2" t="s">
        <v>2517</v>
      </c>
      <c r="B715" s="14">
        <v>45333</v>
      </c>
      <c r="C715" s="2" t="s">
        <v>98</v>
      </c>
      <c r="D715" s="2" t="s">
        <v>1529</v>
      </c>
      <c r="E715" s="2" t="s">
        <v>1754</v>
      </c>
      <c r="F715" s="11">
        <v>2</v>
      </c>
      <c r="G715" s="8">
        <v>635.14</v>
      </c>
      <c r="H715" s="8">
        <v>0.1</v>
      </c>
      <c r="I715" s="2" t="s">
        <v>1807</v>
      </c>
      <c r="J715" s="8">
        <v>1270.18</v>
      </c>
      <c r="K715" s="8" t="str">
        <f>_xlfn.XLOOKUP(total_table[[#This Row],[Customer_ID]],Customer_table[Customer_ID],Customer_table[Name],FALSE)</f>
        <v>Heather Collins</v>
      </c>
      <c r="L715" s="11">
        <f>_xlfn.XLOOKUP(total_table[[#This Row],[Customer_ID]],Customer_table[Customer_ID],Customer_table[Age],FALSE)</f>
        <v>40</v>
      </c>
      <c r="M715" s="8" t="str">
        <f>_xlfn.XLOOKUP(total_table[[#This Row],[Customer_ID]],Customer_table[Customer_ID],Customer_table[Gender],FALSE)</f>
        <v>Male</v>
      </c>
      <c r="N715" s="8" t="str">
        <f>_xlfn.XLOOKUP(total_table[[#This Row],[Customer_ID]],Customer_table[Customer_ID],Customer_table[City],FALSE)</f>
        <v>Rogerschester</v>
      </c>
      <c r="O715" s="8" t="str">
        <f>_xlfn.XLOOKUP(total_table[[#This Row],[Customer_ID]],Customer_table[Customer_ID],Customer_table[State],FALSE)</f>
        <v>Idaho</v>
      </c>
      <c r="P715" s="8" t="str">
        <f>_xlfn.XLOOKUP(total_table[[#This Row],[Customer_ID]],Customer_table[Customer_ID],Customer_table[Country],FALSE)</f>
        <v>USA</v>
      </c>
      <c r="Q715" s="8" t="str">
        <f>_xlfn.XLOOKUP(total_table[[#This Row],[Product_ID]],Product_table[Product_ID],Product_table[Product_Name],FALSE)</f>
        <v>Men's Running Jacket</v>
      </c>
      <c r="R715" s="8" t="str">
        <f>_xlfn.XLOOKUP(total_table[[#This Row],[Product_ID]],Product_table[Product_ID],Product_table[Category],FALSE)</f>
        <v>Clothing</v>
      </c>
      <c r="S715" s="8" t="str">
        <f>_xlfn.XLOOKUP(total_table[[#This Row],[Product_ID]],Product_table[Product_ID],Product_table[Sub_Category],FALSE)</f>
        <v>Outerwear</v>
      </c>
      <c r="T715" s="8" t="str">
        <f>_xlfn.XLOOKUP(total_table[[#This Row],[Product_ID]],Product_table[Product_ID],Product_table[Brand],FALSE)</f>
        <v>Pineda Ltd</v>
      </c>
      <c r="U715" s="8">
        <f>_xlfn.XLOOKUP(total_table[[#This Row],[Product_ID]],Product_table[Product_ID],Product_table[Cost],FALSE)</f>
        <v>364.67</v>
      </c>
      <c r="V715" s="11">
        <f>_xlfn.XLOOKUP(total_table[[#This Row],[Product_ID]],Product_table[Product_ID],Product_table[Stock],FALSE)</f>
        <v>452</v>
      </c>
      <c r="W715" s="8" t="str">
        <f>_xlfn.XLOOKUP(total_table[[#This Row],[Store_ID]],Store_table[Store_ID],Store_table[Store_Name],FALSE)</f>
        <v>Benson-Elliott</v>
      </c>
      <c r="X715" s="8" t="str">
        <f>_xlfn.XLOOKUP(total_table[[#This Row],[Store_ID]],Store_table[Store_ID],Store_table[Region],FALSE)</f>
        <v>East</v>
      </c>
      <c r="Y715" s="8" t="str">
        <f>_xlfn.XLOOKUP(total_table[[#This Row],[Store_ID]],Store_table[Store_ID],Store_table[City],FALSE)</f>
        <v>Port Josephberg</v>
      </c>
      <c r="Z715" s="8" t="str">
        <f>_xlfn.XLOOKUP(total_table[[#This Row],[Store_ID]],Store_table[Store_ID],Store_table[Store_Type],FALSE)</f>
        <v>Online</v>
      </c>
    </row>
    <row r="716" spans="1:26" x14ac:dyDescent="0.35">
      <c r="A716" s="2" t="s">
        <v>2518</v>
      </c>
      <c r="B716" s="14">
        <v>45752</v>
      </c>
      <c r="C716" s="2" t="s">
        <v>1169</v>
      </c>
      <c r="D716" s="2" t="s">
        <v>1722</v>
      </c>
      <c r="E716" s="2" t="s">
        <v>1777</v>
      </c>
      <c r="F716" s="11">
        <v>4</v>
      </c>
      <c r="G716" s="8">
        <v>912.61</v>
      </c>
      <c r="H716" s="8">
        <v>0.14000000000000001</v>
      </c>
      <c r="I716" s="2" t="s">
        <v>1802</v>
      </c>
      <c r="J716" s="8">
        <v>3650.3</v>
      </c>
      <c r="K716" s="8" t="str">
        <f>_xlfn.XLOOKUP(total_table[[#This Row],[Customer_ID]],Customer_table[Customer_ID],Customer_table[Name],FALSE)</f>
        <v>Shelley Ponce</v>
      </c>
      <c r="L716" s="11">
        <f>_xlfn.XLOOKUP(total_table[[#This Row],[Customer_ID]],Customer_table[Customer_ID],Customer_table[Age],FALSE)</f>
        <v>23</v>
      </c>
      <c r="M716" s="8" t="str">
        <f>_xlfn.XLOOKUP(total_table[[#This Row],[Customer_ID]],Customer_table[Customer_ID],Customer_table[Gender],FALSE)</f>
        <v>Male</v>
      </c>
      <c r="N716" s="8" t="str">
        <f>_xlfn.XLOOKUP(total_table[[#This Row],[Customer_ID]],Customer_table[Customer_ID],Customer_table[City],FALSE)</f>
        <v>South Cassandrachester</v>
      </c>
      <c r="O716" s="8" t="str">
        <f>_xlfn.XLOOKUP(total_table[[#This Row],[Customer_ID]],Customer_table[Customer_ID],Customer_table[State],FALSE)</f>
        <v>Rhode Island</v>
      </c>
      <c r="P716" s="8" t="str">
        <f>_xlfn.XLOOKUP(total_table[[#This Row],[Customer_ID]],Customer_table[Customer_ID],Customer_table[Country],FALSE)</f>
        <v>USA</v>
      </c>
      <c r="Q716" s="8" t="str">
        <f>_xlfn.XLOOKUP(total_table[[#This Row],[Product_ID]],Product_table[Product_ID],Product_table[Product_Name],FALSE)</f>
        <v>Portable Bluetooth Speaker</v>
      </c>
      <c r="R716" s="8" t="str">
        <f>_xlfn.XLOOKUP(total_table[[#This Row],[Product_ID]],Product_table[Product_ID],Product_table[Category],FALSE)</f>
        <v>Electronics</v>
      </c>
      <c r="S716" s="8" t="str">
        <f>_xlfn.XLOOKUP(total_table[[#This Row],[Product_ID]],Product_table[Product_ID],Product_table[Sub_Category],FALSE)</f>
        <v>Audio</v>
      </c>
      <c r="T716" s="8" t="str">
        <f>_xlfn.XLOOKUP(total_table[[#This Row],[Product_ID]],Product_table[Product_ID],Product_table[Brand],FALSE)</f>
        <v>Flores-King</v>
      </c>
      <c r="U716" s="8">
        <f>_xlfn.XLOOKUP(total_table[[#This Row],[Product_ID]],Product_table[Product_ID],Product_table[Cost],FALSE)</f>
        <v>431.67</v>
      </c>
      <c r="V716" s="11">
        <f>_xlfn.XLOOKUP(total_table[[#This Row],[Product_ID]],Product_table[Product_ID],Product_table[Stock],FALSE)</f>
        <v>73</v>
      </c>
      <c r="W716" s="8" t="str">
        <f>_xlfn.XLOOKUP(total_table[[#This Row],[Store_ID]],Store_table[Store_ID],Store_table[Store_Name],FALSE)</f>
        <v>Mcdonald Inc</v>
      </c>
      <c r="X716" s="8" t="str">
        <f>_xlfn.XLOOKUP(total_table[[#This Row],[Store_ID]],Store_table[Store_ID],Store_table[Region],FALSE)</f>
        <v>South</v>
      </c>
      <c r="Y716" s="8" t="str">
        <f>_xlfn.XLOOKUP(total_table[[#This Row],[Store_ID]],Store_table[Store_ID],Store_table[City],FALSE)</f>
        <v>Christopherland</v>
      </c>
      <c r="Z716" s="8" t="str">
        <f>_xlfn.XLOOKUP(total_table[[#This Row],[Store_ID]],Store_table[Store_ID],Store_table[Store_Type],FALSE)</f>
        <v>Outlet</v>
      </c>
    </row>
    <row r="717" spans="1:26" x14ac:dyDescent="0.35">
      <c r="A717" s="2" t="s">
        <v>2519</v>
      </c>
      <c r="B717" s="14">
        <v>45795</v>
      </c>
      <c r="C717" s="2" t="s">
        <v>859</v>
      </c>
      <c r="D717" s="2" t="s">
        <v>1620</v>
      </c>
      <c r="E717" s="2" t="s">
        <v>1757</v>
      </c>
      <c r="F717" s="11">
        <v>3</v>
      </c>
      <c r="G717" s="8">
        <v>79.77</v>
      </c>
      <c r="H717" s="8">
        <v>0.09</v>
      </c>
      <c r="I717" s="2" t="s">
        <v>1802</v>
      </c>
      <c r="J717" s="8">
        <v>239.22</v>
      </c>
      <c r="K717" s="8" t="str">
        <f>_xlfn.XLOOKUP(total_table[[#This Row],[Customer_ID]],Customer_table[Customer_ID],Customer_table[Name],FALSE)</f>
        <v>Sarah Lane</v>
      </c>
      <c r="L717" s="11">
        <f>_xlfn.XLOOKUP(total_table[[#This Row],[Customer_ID]],Customer_table[Customer_ID],Customer_table[Age],FALSE)</f>
        <v>38</v>
      </c>
      <c r="M717" s="8" t="str">
        <f>_xlfn.XLOOKUP(total_table[[#This Row],[Customer_ID]],Customer_table[Customer_ID],Customer_table[Gender],FALSE)</f>
        <v>Male</v>
      </c>
      <c r="N717" s="8" t="str">
        <f>_xlfn.XLOOKUP(total_table[[#This Row],[Customer_ID]],Customer_table[Customer_ID],Customer_table[City],FALSE)</f>
        <v>Edwardborough</v>
      </c>
      <c r="O717" s="8" t="str">
        <f>_xlfn.XLOOKUP(total_table[[#This Row],[Customer_ID]],Customer_table[Customer_ID],Customer_table[State],FALSE)</f>
        <v>Vermont</v>
      </c>
      <c r="P717" s="8" t="str">
        <f>_xlfn.XLOOKUP(total_table[[#This Row],[Customer_ID]],Customer_table[Customer_ID],Customer_table[Country],FALSE)</f>
        <v>USA</v>
      </c>
      <c r="Q717" s="8" t="str">
        <f>_xlfn.XLOOKUP(total_table[[#This Row],[Product_ID]],Product_table[Product_ID],Product_table[Product_Name],FALSE)</f>
        <v>Makeup Brush Set</v>
      </c>
      <c r="R717" s="8" t="str">
        <f>_xlfn.XLOOKUP(total_table[[#This Row],[Product_ID]],Product_table[Product_ID],Product_table[Category],FALSE)</f>
        <v>Beauty</v>
      </c>
      <c r="S717" s="8" t="str">
        <f>_xlfn.XLOOKUP(total_table[[#This Row],[Product_ID]],Product_table[Product_ID],Product_table[Sub_Category],FALSE)</f>
        <v>Makeup</v>
      </c>
      <c r="T717" s="8" t="str">
        <f>_xlfn.XLOOKUP(total_table[[#This Row],[Product_ID]],Product_table[Product_ID],Product_table[Brand],FALSE)</f>
        <v>Cook Inc</v>
      </c>
      <c r="U717" s="8">
        <f>_xlfn.XLOOKUP(total_table[[#This Row],[Product_ID]],Product_table[Product_ID],Product_table[Cost],FALSE)</f>
        <v>254.04361702127662</v>
      </c>
      <c r="V717" s="11">
        <f>_xlfn.XLOOKUP(total_table[[#This Row],[Product_ID]],Product_table[Product_ID],Product_table[Stock],FALSE)</f>
        <v>431</v>
      </c>
      <c r="W717" s="8" t="str">
        <f>_xlfn.XLOOKUP(total_table[[#This Row],[Store_ID]],Store_table[Store_ID],Store_table[Store_Name],FALSE)</f>
        <v>Martinez-Mullins</v>
      </c>
      <c r="X717" s="8" t="str">
        <f>_xlfn.XLOOKUP(total_table[[#This Row],[Store_ID]],Store_table[Store_ID],Store_table[Region],FALSE)</f>
        <v>South</v>
      </c>
      <c r="Y717" s="8" t="str">
        <f>_xlfn.XLOOKUP(total_table[[#This Row],[Store_ID]],Store_table[Store_ID],Store_table[City],FALSE)</f>
        <v>Williamsfurt</v>
      </c>
      <c r="Z717" s="8" t="str">
        <f>_xlfn.XLOOKUP(total_table[[#This Row],[Store_ID]],Store_table[Store_ID],Store_table[Store_Type],FALSE)</f>
        <v>Online</v>
      </c>
    </row>
    <row r="718" spans="1:26" x14ac:dyDescent="0.35">
      <c r="A718" s="2" t="s">
        <v>2520</v>
      </c>
      <c r="B718" s="14">
        <v>45755</v>
      </c>
      <c r="C718" s="2" t="s">
        <v>868</v>
      </c>
      <c r="D718" s="2" t="s">
        <v>1714</v>
      </c>
      <c r="E718" s="2" t="s">
        <v>1779</v>
      </c>
      <c r="F718" s="11">
        <v>4</v>
      </c>
      <c r="G718" s="8">
        <v>603.52</v>
      </c>
      <c r="H718" s="8">
        <v>0.25</v>
      </c>
      <c r="I718" s="2" t="s">
        <v>1802</v>
      </c>
      <c r="J718" s="8">
        <v>2413.83</v>
      </c>
      <c r="K718" s="8" t="str">
        <f>_xlfn.XLOOKUP(total_table[[#This Row],[Customer_ID]],Customer_table[Customer_ID],Customer_table[Name],FALSE)</f>
        <v>Jeffrey Gomez</v>
      </c>
      <c r="L718" s="11">
        <f>_xlfn.XLOOKUP(total_table[[#This Row],[Customer_ID]],Customer_table[Customer_ID],Customer_table[Age],FALSE)</f>
        <v>22</v>
      </c>
      <c r="M718" s="8" t="str">
        <f>_xlfn.XLOOKUP(total_table[[#This Row],[Customer_ID]],Customer_table[Customer_ID],Customer_table[Gender],FALSE)</f>
        <v>Female</v>
      </c>
      <c r="N718" s="8" t="str">
        <f>_xlfn.XLOOKUP(total_table[[#This Row],[Customer_ID]],Customer_table[Customer_ID],Customer_table[City],FALSE)</f>
        <v>Lake Nicole</v>
      </c>
      <c r="O718" s="8" t="str">
        <f>_xlfn.XLOOKUP(total_table[[#This Row],[Customer_ID]],Customer_table[Customer_ID],Customer_table[State],FALSE)</f>
        <v>Colorado</v>
      </c>
      <c r="P718" s="8" t="str">
        <f>_xlfn.XLOOKUP(total_table[[#This Row],[Customer_ID]],Customer_table[Customer_ID],Customer_table[Country],FALSE)</f>
        <v>USA</v>
      </c>
      <c r="Q718" s="8" t="str">
        <f>_xlfn.XLOOKUP(total_table[[#This Row],[Product_ID]],Product_table[Product_ID],Product_table[Product_Name],FALSE)</f>
        <v>Vitamin E Body Lotion</v>
      </c>
      <c r="R718" s="8" t="str">
        <f>_xlfn.XLOOKUP(total_table[[#This Row],[Product_ID]],Product_table[Product_ID],Product_table[Category],FALSE)</f>
        <v>Beauty</v>
      </c>
      <c r="S718" s="8" t="str">
        <f>_xlfn.XLOOKUP(total_table[[#This Row],[Product_ID]],Product_table[Product_ID],Product_table[Sub_Category],FALSE)</f>
        <v>Skincare</v>
      </c>
      <c r="T718" s="8" t="str">
        <f>_xlfn.XLOOKUP(total_table[[#This Row],[Product_ID]],Product_table[Product_ID],Product_table[Brand],FALSE)</f>
        <v>Hoffman-Williams</v>
      </c>
      <c r="U718" s="8">
        <f>_xlfn.XLOOKUP(total_table[[#This Row],[Product_ID]],Product_table[Product_ID],Product_table[Cost],FALSE)</f>
        <v>358.47</v>
      </c>
      <c r="V718" s="11">
        <f>_xlfn.XLOOKUP(total_table[[#This Row],[Product_ID]],Product_table[Product_ID],Product_table[Stock],FALSE)</f>
        <v>213</v>
      </c>
      <c r="W718" s="8" t="str">
        <f>_xlfn.XLOOKUP(total_table[[#This Row],[Store_ID]],Store_table[Store_ID],Store_table[Store_Name],FALSE)</f>
        <v>Shelton PLC</v>
      </c>
      <c r="X718" s="8" t="str">
        <f>_xlfn.XLOOKUP(total_table[[#This Row],[Store_ID]],Store_table[Store_ID],Store_table[Region],FALSE)</f>
        <v>North</v>
      </c>
      <c r="Y718" s="8" t="str">
        <f>_xlfn.XLOOKUP(total_table[[#This Row],[Store_ID]],Store_table[Store_ID],Store_table[City],FALSE)</f>
        <v>East Jenniferstad</v>
      </c>
      <c r="Z718" s="8" t="str">
        <f>_xlfn.XLOOKUP(total_table[[#This Row],[Store_ID]],Store_table[Store_ID],Store_table[Store_Type],FALSE)</f>
        <v>Flagship</v>
      </c>
    </row>
    <row r="719" spans="1:26" x14ac:dyDescent="0.35">
      <c r="A719" s="2" t="s">
        <v>2521</v>
      </c>
      <c r="B719" s="14">
        <v>45625</v>
      </c>
      <c r="C719" s="2" t="s">
        <v>273</v>
      </c>
      <c r="D719" s="2" t="s">
        <v>1680</v>
      </c>
      <c r="E719" s="2" t="s">
        <v>1772</v>
      </c>
      <c r="F719" s="11">
        <v>4</v>
      </c>
      <c r="G719" s="8">
        <v>453.12</v>
      </c>
      <c r="H719" s="8">
        <v>0.23</v>
      </c>
      <c r="I719" s="2" t="s">
        <v>1807</v>
      </c>
      <c r="J719" s="8">
        <v>1812.25</v>
      </c>
      <c r="K719" s="8" t="str">
        <f>_xlfn.XLOOKUP(total_table[[#This Row],[Customer_ID]],Customer_table[Customer_ID],Customer_table[Name],FALSE)</f>
        <v>Katherine Young</v>
      </c>
      <c r="L719" s="11">
        <f>_xlfn.XLOOKUP(total_table[[#This Row],[Customer_ID]],Customer_table[Customer_ID],Customer_table[Age],FALSE)</f>
        <v>29</v>
      </c>
      <c r="M719" s="8" t="str">
        <f>_xlfn.XLOOKUP(total_table[[#This Row],[Customer_ID]],Customer_table[Customer_ID],Customer_table[Gender],FALSE)</f>
        <v>Male</v>
      </c>
      <c r="N719" s="8" t="str">
        <f>_xlfn.XLOOKUP(total_table[[#This Row],[Customer_ID]],Customer_table[Customer_ID],Customer_table[City],FALSE)</f>
        <v>North Valeriemouth</v>
      </c>
      <c r="O719" s="8" t="str">
        <f>_xlfn.XLOOKUP(total_table[[#This Row],[Customer_ID]],Customer_table[Customer_ID],Customer_table[State],FALSE)</f>
        <v>Vermont</v>
      </c>
      <c r="P719" s="8" t="str">
        <f>_xlfn.XLOOKUP(total_table[[#This Row],[Customer_ID]],Customer_table[Customer_ID],Customer_table[Country],FALSE)</f>
        <v>USA</v>
      </c>
      <c r="Q719" s="8" t="str">
        <f>_xlfn.XLOOKUP(total_table[[#This Row],[Product_ID]],Product_table[Product_ID],Product_table[Product_Name],FALSE)</f>
        <v>WiFi Mesh Router</v>
      </c>
      <c r="R719" s="8" t="str">
        <f>_xlfn.XLOOKUP(total_table[[#This Row],[Product_ID]],Product_table[Product_ID],Product_table[Category],FALSE)</f>
        <v>Electronics</v>
      </c>
      <c r="S719" s="8" t="str">
        <f>_xlfn.XLOOKUP(total_table[[#This Row],[Product_ID]],Product_table[Product_ID],Product_table[Sub_Category],FALSE)</f>
        <v>Appliances</v>
      </c>
      <c r="T719" s="8" t="str">
        <f>_xlfn.XLOOKUP(total_table[[#This Row],[Product_ID]],Product_table[Product_ID],Product_table[Brand],FALSE)</f>
        <v>White, Reeves and Woods</v>
      </c>
      <c r="U719" s="8">
        <f>_xlfn.XLOOKUP(total_table[[#This Row],[Product_ID]],Product_table[Product_ID],Product_table[Cost],FALSE)</f>
        <v>480.9</v>
      </c>
      <c r="V719" s="11">
        <f>_xlfn.XLOOKUP(total_table[[#This Row],[Product_ID]],Product_table[Product_ID],Product_table[Stock],FALSE)</f>
        <v>104</v>
      </c>
      <c r="W719" s="8" t="str">
        <f>_xlfn.XLOOKUP(total_table[[#This Row],[Store_ID]],Store_table[Store_ID],Store_table[Store_Name],FALSE)</f>
        <v>Thomas, Bridges and Harris</v>
      </c>
      <c r="X719" s="8" t="str">
        <f>_xlfn.XLOOKUP(total_table[[#This Row],[Store_ID]],Store_table[Store_ID],Store_table[Region],FALSE)</f>
        <v>North</v>
      </c>
      <c r="Y719" s="8" t="str">
        <f>_xlfn.XLOOKUP(total_table[[#This Row],[Store_ID]],Store_table[Store_ID],Store_table[City],FALSE)</f>
        <v>Sabrinatown</v>
      </c>
      <c r="Z719" s="8" t="str">
        <f>_xlfn.XLOOKUP(total_table[[#This Row],[Store_ID]],Store_table[Store_ID],Store_table[Store_Type],FALSE)</f>
        <v>Online</v>
      </c>
    </row>
    <row r="720" spans="1:26" x14ac:dyDescent="0.35">
      <c r="A720" s="2" t="s">
        <v>2522</v>
      </c>
      <c r="B720" s="14">
        <v>45656</v>
      </c>
      <c r="C720" s="2" t="s">
        <v>1505</v>
      </c>
      <c r="D720" s="2" t="s">
        <v>1592</v>
      </c>
      <c r="E720" s="2" t="s">
        <v>1764</v>
      </c>
      <c r="F720" s="11">
        <v>2</v>
      </c>
      <c r="G720" s="8">
        <v>974.35</v>
      </c>
      <c r="H720" s="8">
        <v>0.15</v>
      </c>
      <c r="I720" s="2" t="s">
        <v>1802</v>
      </c>
      <c r="J720" s="8">
        <v>1948.55</v>
      </c>
      <c r="K720" s="8" t="str">
        <f>_xlfn.XLOOKUP(total_table[[#This Row],[Customer_ID]],Customer_table[Customer_ID],Customer_table[Name],FALSE)</f>
        <v>Sarah Marsh</v>
      </c>
      <c r="L720" s="11">
        <f>_xlfn.XLOOKUP(total_table[[#This Row],[Customer_ID]],Customer_table[Customer_ID],Customer_table[Age],FALSE)</f>
        <v>47</v>
      </c>
      <c r="M720" s="8" t="str">
        <f>_xlfn.XLOOKUP(total_table[[#This Row],[Customer_ID]],Customer_table[Customer_ID],Customer_table[Gender],FALSE)</f>
        <v>Female</v>
      </c>
      <c r="N720" s="8" t="str">
        <f>_xlfn.XLOOKUP(total_table[[#This Row],[Customer_ID]],Customer_table[Customer_ID],Customer_table[City],FALSE)</f>
        <v>Port William</v>
      </c>
      <c r="O720" s="8" t="str">
        <f>_xlfn.XLOOKUP(total_table[[#This Row],[Customer_ID]],Customer_table[Customer_ID],Customer_table[State],FALSE)</f>
        <v>New York</v>
      </c>
      <c r="P720" s="8" t="str">
        <f>_xlfn.XLOOKUP(total_table[[#This Row],[Customer_ID]],Customer_table[Customer_ID],Customer_table[Country],FALSE)</f>
        <v>USA</v>
      </c>
      <c r="Q720" s="8" t="str">
        <f>_xlfn.XLOOKUP(total_table[[#This Row],[Product_ID]],Product_table[Product_ID],Product_table[Product_Name],FALSE)</f>
        <v>Modern Wall Clock</v>
      </c>
      <c r="R720" s="8" t="str">
        <f>_xlfn.XLOOKUP(total_table[[#This Row],[Product_ID]],Product_table[Product_ID],Product_table[Category],FALSE)</f>
        <v>Home</v>
      </c>
      <c r="S720" s="8" t="str">
        <f>_xlfn.XLOOKUP(total_table[[#This Row],[Product_ID]],Product_table[Product_ID],Product_table[Sub_Category],FALSE)</f>
        <v>Decor</v>
      </c>
      <c r="T720" s="8" t="str">
        <f>_xlfn.XLOOKUP(total_table[[#This Row],[Product_ID]],Product_table[Product_ID],Product_table[Brand],FALSE)</f>
        <v>Weiss-Watson</v>
      </c>
      <c r="U720" s="8">
        <f>_xlfn.XLOOKUP(total_table[[#This Row],[Product_ID]],Product_table[Product_ID],Product_table[Cost],FALSE)</f>
        <v>179.77</v>
      </c>
      <c r="V720" s="11">
        <f>_xlfn.XLOOKUP(total_table[[#This Row],[Product_ID]],Product_table[Product_ID],Product_table[Stock],FALSE)</f>
        <v>305</v>
      </c>
      <c r="W720" s="8" t="str">
        <f>_xlfn.XLOOKUP(total_table[[#This Row],[Store_ID]],Store_table[Store_ID],Store_table[Store_Name],FALSE)</f>
        <v>Moore, Padilla and Butler</v>
      </c>
      <c r="X720" s="8" t="str">
        <f>_xlfn.XLOOKUP(total_table[[#This Row],[Store_ID]],Store_table[Store_ID],Store_table[Region],FALSE)</f>
        <v>South</v>
      </c>
      <c r="Y720" s="8" t="str">
        <f>_xlfn.XLOOKUP(total_table[[#This Row],[Store_ID]],Store_table[Store_ID],Store_table[City],FALSE)</f>
        <v>East Johnstad</v>
      </c>
      <c r="Z720" s="8" t="str">
        <f>_xlfn.XLOOKUP(total_table[[#This Row],[Store_ID]],Store_table[Store_ID],Store_table[Store_Type],FALSE)</f>
        <v>Flagship</v>
      </c>
    </row>
    <row r="721" spans="1:26" x14ac:dyDescent="0.35">
      <c r="A721" s="2" t="s">
        <v>2523</v>
      </c>
      <c r="B721" s="14">
        <v>45824</v>
      </c>
      <c r="C721" s="2" t="s">
        <v>1445</v>
      </c>
      <c r="D721" s="2" t="s">
        <v>1716</v>
      </c>
      <c r="E721" s="2" t="s">
        <v>1785</v>
      </c>
      <c r="F721" s="11">
        <v>4</v>
      </c>
      <c r="G721" s="8">
        <v>52.35</v>
      </c>
      <c r="H721" s="8">
        <v>0.23</v>
      </c>
      <c r="I721" s="2" t="s">
        <v>1807</v>
      </c>
      <c r="J721" s="8">
        <v>209.17000000000002</v>
      </c>
      <c r="K721" s="8" t="str">
        <f>_xlfn.XLOOKUP(total_table[[#This Row],[Customer_ID]],Customer_table[Customer_ID],Customer_table[Name],FALSE)</f>
        <v>Elizabeth Foster</v>
      </c>
      <c r="L721" s="11">
        <f>_xlfn.XLOOKUP(total_table[[#This Row],[Customer_ID]],Customer_table[Customer_ID],Customer_table[Age],FALSE)</f>
        <v>33</v>
      </c>
      <c r="M721" s="8" t="str">
        <f>_xlfn.XLOOKUP(total_table[[#This Row],[Customer_ID]],Customer_table[Customer_ID],Customer_table[Gender],FALSE)</f>
        <v>Female</v>
      </c>
      <c r="N721" s="8" t="str">
        <f>_xlfn.XLOOKUP(total_table[[#This Row],[Customer_ID]],Customer_table[Customer_ID],Customer_table[City],FALSE)</f>
        <v>Anthonymouth</v>
      </c>
      <c r="O721" s="8" t="str">
        <f>_xlfn.XLOOKUP(total_table[[#This Row],[Customer_ID]],Customer_table[Customer_ID],Customer_table[State],FALSE)</f>
        <v>Oklahoma</v>
      </c>
      <c r="P721" s="8" t="str">
        <f>_xlfn.XLOOKUP(total_table[[#This Row],[Customer_ID]],Customer_table[Customer_ID],Customer_table[Country],FALSE)</f>
        <v>USA</v>
      </c>
      <c r="Q721" s="8" t="str">
        <f>_xlfn.XLOOKUP(total_table[[#This Row],[Product_ID]],Product_table[Product_ID],Product_table[Product_Name],FALSE)</f>
        <v>Sports Stopwatch Basic</v>
      </c>
      <c r="R721" s="8" t="str">
        <f>_xlfn.XLOOKUP(total_table[[#This Row],[Product_ID]],Product_table[Product_ID],Product_table[Category],FALSE)</f>
        <v>Sports</v>
      </c>
      <c r="S721" s="8" t="str">
        <f>_xlfn.XLOOKUP(total_table[[#This Row],[Product_ID]],Product_table[Product_ID],Product_table[Sub_Category],FALSE)</f>
        <v>Accessories</v>
      </c>
      <c r="T721" s="8" t="str">
        <f>_xlfn.XLOOKUP(total_table[[#This Row],[Product_ID]],Product_table[Product_ID],Product_table[Brand],FALSE)</f>
        <v>Wilson Group</v>
      </c>
      <c r="U721" s="8">
        <f>_xlfn.XLOOKUP(total_table[[#This Row],[Product_ID]],Product_table[Product_ID],Product_table[Cost],FALSE)</f>
        <v>60.65</v>
      </c>
      <c r="V721" s="11">
        <f>_xlfn.XLOOKUP(total_table[[#This Row],[Product_ID]],Product_table[Product_ID],Product_table[Stock],FALSE)</f>
        <v>75</v>
      </c>
      <c r="W721" s="8" t="str">
        <f>_xlfn.XLOOKUP(total_table[[#This Row],[Store_ID]],Store_table[Store_ID],Store_table[Store_Name],FALSE)</f>
        <v>Holloway Ltd</v>
      </c>
      <c r="X721" s="8" t="str">
        <f>_xlfn.XLOOKUP(total_table[[#This Row],[Store_ID]],Store_table[Store_ID],Store_table[Region],FALSE)</f>
        <v>North</v>
      </c>
      <c r="Y721" s="8" t="str">
        <f>_xlfn.XLOOKUP(total_table[[#This Row],[Store_ID]],Store_table[Store_ID],Store_table[City],FALSE)</f>
        <v>Bensonhaven</v>
      </c>
      <c r="Z721" s="8" t="str">
        <f>_xlfn.XLOOKUP(total_table[[#This Row],[Store_ID]],Store_table[Store_ID],Store_table[Store_Type],FALSE)</f>
        <v>Flagship</v>
      </c>
    </row>
    <row r="722" spans="1:26" x14ac:dyDescent="0.35">
      <c r="A722" s="2" t="s">
        <v>2524</v>
      </c>
      <c r="B722" s="14">
        <v>45824</v>
      </c>
      <c r="C722" s="2" t="s">
        <v>1139</v>
      </c>
      <c r="D722" s="2" t="s">
        <v>1656</v>
      </c>
      <c r="E722" s="2" t="s">
        <v>1785</v>
      </c>
      <c r="F722" s="11">
        <v>3</v>
      </c>
      <c r="G722" s="8">
        <v>681.58</v>
      </c>
      <c r="H722" s="8">
        <v>0.23</v>
      </c>
      <c r="I722" s="2" t="s">
        <v>1802</v>
      </c>
      <c r="J722" s="8">
        <v>2044.5100000000002</v>
      </c>
      <c r="K722" s="8" t="str">
        <f>_xlfn.XLOOKUP(total_table[[#This Row],[Customer_ID]],Customer_table[Customer_ID],Customer_table[Name],FALSE)</f>
        <v>James Holloway Jr.</v>
      </c>
      <c r="L722" s="11">
        <f>_xlfn.XLOOKUP(total_table[[#This Row],[Customer_ID]],Customer_table[Customer_ID],Customer_table[Age],FALSE)</f>
        <v>45</v>
      </c>
      <c r="M722" s="8" t="str">
        <f>_xlfn.XLOOKUP(total_table[[#This Row],[Customer_ID]],Customer_table[Customer_ID],Customer_table[Gender],FALSE)</f>
        <v>Male</v>
      </c>
      <c r="N722" s="8" t="str">
        <f>_xlfn.XLOOKUP(total_table[[#This Row],[Customer_ID]],Customer_table[Customer_ID],Customer_table[City],FALSE)</f>
        <v>Millston</v>
      </c>
      <c r="O722" s="8" t="str">
        <f>_xlfn.XLOOKUP(total_table[[#This Row],[Customer_ID]],Customer_table[Customer_ID],Customer_table[State],FALSE)</f>
        <v>Indiana</v>
      </c>
      <c r="P722" s="8" t="str">
        <f>_xlfn.XLOOKUP(total_table[[#This Row],[Customer_ID]],Customer_table[Customer_ID],Customer_table[Country],FALSE)</f>
        <v>USA</v>
      </c>
      <c r="Q722" s="8" t="str">
        <f>_xlfn.XLOOKUP(total_table[[#This Row],[Product_ID]],Product_table[Product_ID],Product_table[Product_Name],FALSE)</f>
        <v>Adjustable Dumbbells 20kg</v>
      </c>
      <c r="R722" s="8" t="str">
        <f>_xlfn.XLOOKUP(total_table[[#This Row],[Product_ID]],Product_table[Product_ID],Product_table[Category],FALSE)</f>
        <v>Sports</v>
      </c>
      <c r="S722" s="8" t="str">
        <f>_xlfn.XLOOKUP(total_table[[#This Row],[Product_ID]],Product_table[Product_ID],Product_table[Sub_Category],FALSE)</f>
        <v>Fitness</v>
      </c>
      <c r="T722" s="8" t="str">
        <f>_xlfn.XLOOKUP(total_table[[#This Row],[Product_ID]],Product_table[Product_ID],Product_table[Brand],FALSE)</f>
        <v>Montgomery, Benton and Miller</v>
      </c>
      <c r="U722" s="8">
        <f>_xlfn.XLOOKUP(total_table[[#This Row],[Product_ID]],Product_table[Product_ID],Product_table[Cost],FALSE)</f>
        <v>240.63</v>
      </c>
      <c r="V722" s="11">
        <f>_xlfn.XLOOKUP(total_table[[#This Row],[Product_ID]],Product_table[Product_ID],Product_table[Stock],FALSE)</f>
        <v>423</v>
      </c>
      <c r="W722" s="8" t="str">
        <f>_xlfn.XLOOKUP(total_table[[#This Row],[Store_ID]],Store_table[Store_ID],Store_table[Store_Name],FALSE)</f>
        <v>Holloway Ltd</v>
      </c>
      <c r="X722" s="8" t="str">
        <f>_xlfn.XLOOKUP(total_table[[#This Row],[Store_ID]],Store_table[Store_ID],Store_table[Region],FALSE)</f>
        <v>North</v>
      </c>
      <c r="Y722" s="8" t="str">
        <f>_xlfn.XLOOKUP(total_table[[#This Row],[Store_ID]],Store_table[Store_ID],Store_table[City],FALSE)</f>
        <v>Bensonhaven</v>
      </c>
      <c r="Z722" s="8" t="str">
        <f>_xlfn.XLOOKUP(total_table[[#This Row],[Store_ID]],Store_table[Store_ID],Store_table[Store_Type],FALSE)</f>
        <v>Flagship</v>
      </c>
    </row>
    <row r="723" spans="1:26" x14ac:dyDescent="0.35">
      <c r="A723" s="2" t="s">
        <v>2525</v>
      </c>
      <c r="B723" s="14">
        <v>45384</v>
      </c>
      <c r="C723" s="2" t="s">
        <v>574</v>
      </c>
      <c r="D723" s="2" t="s">
        <v>1692</v>
      </c>
      <c r="E723" s="2" t="s">
        <v>1779</v>
      </c>
      <c r="F723" s="11">
        <v>3</v>
      </c>
      <c r="G723" s="8">
        <v>71.23</v>
      </c>
      <c r="H723" s="8">
        <v>0.03</v>
      </c>
      <c r="I723" s="2" t="s">
        <v>1802</v>
      </c>
      <c r="J723" s="8">
        <v>213.66</v>
      </c>
      <c r="K723" s="8" t="str">
        <f>_xlfn.XLOOKUP(total_table[[#This Row],[Customer_ID]],Customer_table[Customer_ID],Customer_table[Name],FALSE)</f>
        <v>Curtis Lam</v>
      </c>
      <c r="L723" s="11">
        <f>_xlfn.XLOOKUP(total_table[[#This Row],[Customer_ID]],Customer_table[Customer_ID],Customer_table[Age],FALSE)</f>
        <v>55</v>
      </c>
      <c r="M723" s="8" t="str">
        <f>_xlfn.XLOOKUP(total_table[[#This Row],[Customer_ID]],Customer_table[Customer_ID],Customer_table[Gender],FALSE)</f>
        <v>Male</v>
      </c>
      <c r="N723" s="8" t="str">
        <f>_xlfn.XLOOKUP(total_table[[#This Row],[Customer_ID]],Customer_table[Customer_ID],Customer_table[City],FALSE)</f>
        <v>Butlerberg</v>
      </c>
      <c r="O723" s="8" t="str">
        <f>_xlfn.XLOOKUP(total_table[[#This Row],[Customer_ID]],Customer_table[Customer_ID],Customer_table[State],FALSE)</f>
        <v>Kentucky</v>
      </c>
      <c r="P723" s="8" t="str">
        <f>_xlfn.XLOOKUP(total_table[[#This Row],[Customer_ID]],Customer_table[Customer_ID],Customer_table[Country],FALSE)</f>
        <v>USA</v>
      </c>
      <c r="Q723" s="8" t="str">
        <f>_xlfn.XLOOKUP(total_table[[#This Row],[Product_ID]],Product_table[Product_ID],Product_table[Product_Name],FALSE)</f>
        <v>Hydrating Face Cleanser</v>
      </c>
      <c r="R723" s="8" t="str">
        <f>_xlfn.XLOOKUP(total_table[[#This Row],[Product_ID]],Product_table[Product_ID],Product_table[Category],FALSE)</f>
        <v>Beauty</v>
      </c>
      <c r="S723" s="8" t="str">
        <f>_xlfn.XLOOKUP(total_table[[#This Row],[Product_ID]],Product_table[Product_ID],Product_table[Sub_Category],FALSE)</f>
        <v>Skincare</v>
      </c>
      <c r="T723" s="8" t="str">
        <f>_xlfn.XLOOKUP(total_table[[#This Row],[Product_ID]],Product_table[Product_ID],Product_table[Brand],FALSE)</f>
        <v>Butler Group</v>
      </c>
      <c r="U723" s="8">
        <f>_xlfn.XLOOKUP(total_table[[#This Row],[Product_ID]],Product_table[Product_ID],Product_table[Cost],FALSE)</f>
        <v>254.04361702127662</v>
      </c>
      <c r="V723" s="11">
        <f>_xlfn.XLOOKUP(total_table[[#This Row],[Product_ID]],Product_table[Product_ID],Product_table[Stock],FALSE)</f>
        <v>159</v>
      </c>
      <c r="W723" s="8" t="str">
        <f>_xlfn.XLOOKUP(total_table[[#This Row],[Store_ID]],Store_table[Store_ID],Store_table[Store_Name],FALSE)</f>
        <v>Shelton PLC</v>
      </c>
      <c r="X723" s="8" t="str">
        <f>_xlfn.XLOOKUP(total_table[[#This Row],[Store_ID]],Store_table[Store_ID],Store_table[Region],FALSE)</f>
        <v>North</v>
      </c>
      <c r="Y723" s="8" t="str">
        <f>_xlfn.XLOOKUP(total_table[[#This Row],[Store_ID]],Store_table[Store_ID],Store_table[City],FALSE)</f>
        <v>East Jenniferstad</v>
      </c>
      <c r="Z723" s="8" t="str">
        <f>_xlfn.XLOOKUP(total_table[[#This Row],[Store_ID]],Store_table[Store_ID],Store_table[Store_Type],FALSE)</f>
        <v>Flagship</v>
      </c>
    </row>
    <row r="724" spans="1:26" x14ac:dyDescent="0.35">
      <c r="A724" s="2" t="s">
        <v>2526</v>
      </c>
      <c r="B724" s="14">
        <v>45379</v>
      </c>
      <c r="C724" s="2" t="s">
        <v>762</v>
      </c>
      <c r="D724" s="2" t="s">
        <v>1556</v>
      </c>
      <c r="E724" s="2" t="s">
        <v>1777</v>
      </c>
      <c r="F724" s="11">
        <v>1</v>
      </c>
      <c r="G724" s="8">
        <v>31.36</v>
      </c>
      <c r="H724" s="8">
        <v>0.21</v>
      </c>
      <c r="I724" s="2" t="s">
        <v>1807</v>
      </c>
      <c r="J724" s="8">
        <v>31.15</v>
      </c>
      <c r="K724" s="8" t="str">
        <f>_xlfn.XLOOKUP(total_table[[#This Row],[Customer_ID]],Customer_table[Customer_ID],Customer_table[Name],FALSE)</f>
        <v>Mr. William Horton</v>
      </c>
      <c r="L724" s="11">
        <f>_xlfn.XLOOKUP(total_table[[#This Row],[Customer_ID]],Customer_table[Customer_ID],Customer_table[Age],FALSE)</f>
        <v>31</v>
      </c>
      <c r="M724" s="8" t="str">
        <f>_xlfn.XLOOKUP(total_table[[#This Row],[Customer_ID]],Customer_table[Customer_ID],Customer_table[Gender],FALSE)</f>
        <v>Male</v>
      </c>
      <c r="N724" s="8" t="str">
        <f>_xlfn.XLOOKUP(total_table[[#This Row],[Customer_ID]],Customer_table[Customer_ID],Customer_table[City],FALSE)</f>
        <v>Dawsonchester</v>
      </c>
      <c r="O724" s="8" t="str">
        <f>_xlfn.XLOOKUP(total_table[[#This Row],[Customer_ID]],Customer_table[Customer_ID],Customer_table[State],FALSE)</f>
        <v>Virginia</v>
      </c>
      <c r="P724" s="8" t="str">
        <f>_xlfn.XLOOKUP(total_table[[#This Row],[Customer_ID]],Customer_table[Customer_ID],Customer_table[Country],FALSE)</f>
        <v>USA</v>
      </c>
      <c r="Q724" s="8" t="str">
        <f>_xlfn.XLOOKUP(total_table[[#This Row],[Product_ID]],Product_table[Product_ID],Product_table[Product_Name],FALSE)</f>
        <v>4K Home Projector</v>
      </c>
      <c r="R724" s="8" t="str">
        <f>_xlfn.XLOOKUP(total_table[[#This Row],[Product_ID]],Product_table[Product_ID],Product_table[Category],FALSE)</f>
        <v>Electronics</v>
      </c>
      <c r="S724" s="8" t="str">
        <f>_xlfn.XLOOKUP(total_table[[#This Row],[Product_ID]],Product_table[Product_ID],Product_table[Sub_Category],FALSE)</f>
        <v>Appliances</v>
      </c>
      <c r="T724" s="8" t="str">
        <f>_xlfn.XLOOKUP(total_table[[#This Row],[Product_ID]],Product_table[Product_ID],Product_table[Brand],FALSE)</f>
        <v>Thomas LLC</v>
      </c>
      <c r="U724" s="8">
        <f>_xlfn.XLOOKUP(total_table[[#This Row],[Product_ID]],Product_table[Product_ID],Product_table[Cost],FALSE)</f>
        <v>465.34</v>
      </c>
      <c r="V724" s="11">
        <f>_xlfn.XLOOKUP(total_table[[#This Row],[Product_ID]],Product_table[Product_ID],Product_table[Stock],FALSE)</f>
        <v>301</v>
      </c>
      <c r="W724" s="8" t="str">
        <f>_xlfn.XLOOKUP(total_table[[#This Row],[Store_ID]],Store_table[Store_ID],Store_table[Store_Name],FALSE)</f>
        <v>Mcdonald Inc</v>
      </c>
      <c r="X724" s="8" t="str">
        <f>_xlfn.XLOOKUP(total_table[[#This Row],[Store_ID]],Store_table[Store_ID],Store_table[Region],FALSE)</f>
        <v>South</v>
      </c>
      <c r="Y724" s="8" t="str">
        <f>_xlfn.XLOOKUP(total_table[[#This Row],[Store_ID]],Store_table[Store_ID],Store_table[City],FALSE)</f>
        <v>Christopherland</v>
      </c>
      <c r="Z724" s="8" t="str">
        <f>_xlfn.XLOOKUP(total_table[[#This Row],[Store_ID]],Store_table[Store_ID],Store_table[Store_Type],FALSE)</f>
        <v>Outlet</v>
      </c>
    </row>
    <row r="725" spans="1:26" x14ac:dyDescent="0.35">
      <c r="A725" s="2" t="s">
        <v>2527</v>
      </c>
      <c r="B725" s="14">
        <v>45674</v>
      </c>
      <c r="C725" s="2" t="s">
        <v>1055</v>
      </c>
      <c r="D725" s="2" t="s">
        <v>1608</v>
      </c>
      <c r="E725" s="2" t="s">
        <v>1775</v>
      </c>
      <c r="F725" s="11">
        <v>2</v>
      </c>
      <c r="G725" s="8">
        <v>555.54999999999995</v>
      </c>
      <c r="H725" s="8">
        <v>0.14000000000000001</v>
      </c>
      <c r="I725" s="2" t="s">
        <v>1802</v>
      </c>
      <c r="J725" s="8">
        <v>1110.9599999999998</v>
      </c>
      <c r="K725" s="8" t="str">
        <f>_xlfn.XLOOKUP(total_table[[#This Row],[Customer_ID]],Customer_table[Customer_ID],Customer_table[Name],FALSE)</f>
        <v>Angela Williams</v>
      </c>
      <c r="L725" s="11">
        <f>_xlfn.XLOOKUP(total_table[[#This Row],[Customer_ID]],Customer_table[Customer_ID],Customer_table[Age],FALSE)</f>
        <v>56</v>
      </c>
      <c r="M725" s="8" t="str">
        <f>_xlfn.XLOOKUP(total_table[[#This Row],[Customer_ID]],Customer_table[Customer_ID],Customer_table[Gender],FALSE)</f>
        <v>Female</v>
      </c>
      <c r="N725" s="8" t="str">
        <f>_xlfn.XLOOKUP(total_table[[#This Row],[Customer_ID]],Customer_table[Customer_ID],Customer_table[City],FALSE)</f>
        <v>Lake Alyssaburgh</v>
      </c>
      <c r="O725" s="8" t="str">
        <f>_xlfn.XLOOKUP(total_table[[#This Row],[Customer_ID]],Customer_table[Customer_ID],Customer_table[State],FALSE)</f>
        <v>Illinois</v>
      </c>
      <c r="P725" s="8" t="str">
        <f>_xlfn.XLOOKUP(total_table[[#This Row],[Customer_ID]],Customer_table[Customer_ID],Customer_table[Country],FALSE)</f>
        <v>USA</v>
      </c>
      <c r="Q725" s="8" t="str">
        <f>_xlfn.XLOOKUP(total_table[[#This Row],[Product_ID]],Product_table[Product_ID],Product_table[Product_Name],FALSE)</f>
        <v>Yoga Exercise Mat</v>
      </c>
      <c r="R725" s="8" t="str">
        <f>_xlfn.XLOOKUP(total_table[[#This Row],[Product_ID]],Product_table[Product_ID],Product_table[Category],FALSE)</f>
        <v>Sports</v>
      </c>
      <c r="S725" s="8" t="str">
        <f>_xlfn.XLOOKUP(total_table[[#This Row],[Product_ID]],Product_table[Product_ID],Product_table[Sub_Category],FALSE)</f>
        <v>Fitness</v>
      </c>
      <c r="T725" s="8" t="str">
        <f>_xlfn.XLOOKUP(total_table[[#This Row],[Product_ID]],Product_table[Product_ID],Product_table[Brand],FALSE)</f>
        <v>Carroll, Long and Mendoza</v>
      </c>
      <c r="U725" s="8">
        <f>_xlfn.XLOOKUP(total_table[[#This Row],[Product_ID]],Product_table[Product_ID],Product_table[Cost],FALSE)</f>
        <v>313.26</v>
      </c>
      <c r="V725" s="11">
        <f>_xlfn.XLOOKUP(total_table[[#This Row],[Product_ID]],Product_table[Product_ID],Product_table[Stock],FALSE)</f>
        <v>369</v>
      </c>
      <c r="W725" s="8" t="str">
        <f>_xlfn.XLOOKUP(total_table[[#This Row],[Store_ID]],Store_table[Store_ID],Store_table[Store_Name],FALSE)</f>
        <v>Gardner, Humphrey and Contreras</v>
      </c>
      <c r="X725" s="8" t="str">
        <f>_xlfn.XLOOKUP(total_table[[#This Row],[Store_ID]],Store_table[Store_ID],Store_table[Region],FALSE)</f>
        <v>East</v>
      </c>
      <c r="Y725" s="8" t="str">
        <f>_xlfn.XLOOKUP(total_table[[#This Row],[Store_ID]],Store_table[Store_ID],Store_table[City],FALSE)</f>
        <v>Johnsonville</v>
      </c>
      <c r="Z725" s="8" t="str">
        <f>_xlfn.XLOOKUP(total_table[[#This Row],[Store_ID]],Store_table[Store_ID],Store_table[Store_Type],FALSE)</f>
        <v>Flagship</v>
      </c>
    </row>
    <row r="726" spans="1:26" x14ac:dyDescent="0.35">
      <c r="A726" s="2" t="s">
        <v>2528</v>
      </c>
      <c r="B726" s="14">
        <v>45760</v>
      </c>
      <c r="C726" s="2" t="s">
        <v>792</v>
      </c>
      <c r="D726" s="2" t="s">
        <v>1658</v>
      </c>
      <c r="E726" s="2" t="s">
        <v>1782</v>
      </c>
      <c r="F726" s="11">
        <v>4</v>
      </c>
      <c r="G726" s="8">
        <v>805.99</v>
      </c>
      <c r="H726" s="8">
        <v>0.06</v>
      </c>
      <c r="I726" s="2" t="s">
        <v>1802</v>
      </c>
      <c r="J726" s="8">
        <v>3223.9</v>
      </c>
      <c r="K726" s="8" t="str">
        <f>_xlfn.XLOOKUP(total_table[[#This Row],[Customer_ID]],Customer_table[Customer_ID],Customer_table[Name],FALSE)</f>
        <v>Tyler Garner</v>
      </c>
      <c r="L726" s="11">
        <f>_xlfn.XLOOKUP(total_table[[#This Row],[Customer_ID]],Customer_table[Customer_ID],Customer_table[Age],FALSE)</f>
        <v>64</v>
      </c>
      <c r="M726" s="8" t="str">
        <f>_xlfn.XLOOKUP(total_table[[#This Row],[Customer_ID]],Customer_table[Customer_ID],Customer_table[Gender],FALSE)</f>
        <v>Male</v>
      </c>
      <c r="N726" s="8" t="str">
        <f>_xlfn.XLOOKUP(total_table[[#This Row],[Customer_ID]],Customer_table[Customer_ID],Customer_table[City],FALSE)</f>
        <v>Port Coreyfort</v>
      </c>
      <c r="O726" s="8" t="str">
        <f>_xlfn.XLOOKUP(total_table[[#This Row],[Customer_ID]],Customer_table[Customer_ID],Customer_table[State],FALSE)</f>
        <v>Alabama</v>
      </c>
      <c r="P726" s="8" t="str">
        <f>_xlfn.XLOOKUP(total_table[[#This Row],[Customer_ID]],Customer_table[Customer_ID],Customer_table[Country],FALSE)</f>
        <v>USA</v>
      </c>
      <c r="Q726" s="8" t="str">
        <f>_xlfn.XLOOKUP(total_table[[#This Row],[Product_ID]],Product_table[Product_ID],Product_table[Product_Name],FALSE)</f>
        <v>Women's Hair Dryer Brush</v>
      </c>
      <c r="R726" s="8" t="str">
        <f>_xlfn.XLOOKUP(total_table[[#This Row],[Product_ID]],Product_table[Product_ID],Product_table[Category],FALSE)</f>
        <v>Beauty</v>
      </c>
      <c r="S726" s="8" t="str">
        <f>_xlfn.XLOOKUP(total_table[[#This Row],[Product_ID]],Product_table[Product_ID],Product_table[Sub_Category],FALSE)</f>
        <v>Haircare</v>
      </c>
      <c r="T726" s="8" t="str">
        <f>_xlfn.XLOOKUP(total_table[[#This Row],[Product_ID]],Product_table[Product_ID],Product_table[Brand],FALSE)</f>
        <v>Torres, Spencer and Potter</v>
      </c>
      <c r="U726" s="8">
        <f>_xlfn.XLOOKUP(total_table[[#This Row],[Product_ID]],Product_table[Product_ID],Product_table[Cost],FALSE)</f>
        <v>340.39</v>
      </c>
      <c r="V726" s="11">
        <f>_xlfn.XLOOKUP(total_table[[#This Row],[Product_ID]],Product_table[Product_ID],Product_table[Stock],FALSE)</f>
        <v>177</v>
      </c>
      <c r="W726" s="8" t="str">
        <f>_xlfn.XLOOKUP(total_table[[#This Row],[Store_ID]],Store_table[Store_ID],Store_table[Store_Name],FALSE)</f>
        <v>Frederick-Wright</v>
      </c>
      <c r="X726" s="8" t="str">
        <f>_xlfn.XLOOKUP(total_table[[#This Row],[Store_ID]],Store_table[Store_ID],Store_table[Region],FALSE)</f>
        <v>West</v>
      </c>
      <c r="Y726" s="8" t="str">
        <f>_xlfn.XLOOKUP(total_table[[#This Row],[Store_ID]],Store_table[Store_ID],Store_table[City],FALSE)</f>
        <v>New Jimmymouth</v>
      </c>
      <c r="Z726" s="8" t="str">
        <f>_xlfn.XLOOKUP(total_table[[#This Row],[Store_ID]],Store_table[Store_ID],Store_table[Store_Type],FALSE)</f>
        <v>Flagship</v>
      </c>
    </row>
    <row r="727" spans="1:26" x14ac:dyDescent="0.35">
      <c r="A727" s="2" t="s">
        <v>2529</v>
      </c>
      <c r="B727" s="14">
        <v>45474</v>
      </c>
      <c r="C727" s="2" t="s">
        <v>1193</v>
      </c>
      <c r="D727" s="2" t="s">
        <v>1668</v>
      </c>
      <c r="E727" s="2" t="s">
        <v>1735</v>
      </c>
      <c r="F727" s="11">
        <v>1</v>
      </c>
      <c r="G727" s="8">
        <v>506.55</v>
      </c>
      <c r="H727" s="8">
        <v>0.28000000000000003</v>
      </c>
      <c r="I727" s="2" t="s">
        <v>1802</v>
      </c>
      <c r="J727" s="8">
        <v>506.27000000000004</v>
      </c>
      <c r="K727" s="8" t="str">
        <f>_xlfn.XLOOKUP(total_table[[#This Row],[Customer_ID]],Customer_table[Customer_ID],Customer_table[Name],FALSE)</f>
        <v>Timothy Valenzuela</v>
      </c>
      <c r="L727" s="11">
        <f>_xlfn.XLOOKUP(total_table[[#This Row],[Customer_ID]],Customer_table[Customer_ID],Customer_table[Age],FALSE)</f>
        <v>53</v>
      </c>
      <c r="M727" s="8" t="str">
        <f>_xlfn.XLOOKUP(total_table[[#This Row],[Customer_ID]],Customer_table[Customer_ID],Customer_table[Gender],FALSE)</f>
        <v>Male</v>
      </c>
      <c r="N727" s="8" t="str">
        <f>_xlfn.XLOOKUP(total_table[[#This Row],[Customer_ID]],Customer_table[Customer_ID],Customer_table[City],FALSE)</f>
        <v>Stevensshire</v>
      </c>
      <c r="O727" s="8" t="str">
        <f>_xlfn.XLOOKUP(total_table[[#This Row],[Customer_ID]],Customer_table[Customer_ID],Customer_table[State],FALSE)</f>
        <v>Missouri</v>
      </c>
      <c r="P727" s="8" t="str">
        <f>_xlfn.XLOOKUP(total_table[[#This Row],[Customer_ID]],Customer_table[Customer_ID],Customer_table[Country],FALSE)</f>
        <v>USA</v>
      </c>
      <c r="Q727" s="8" t="str">
        <f>_xlfn.XLOOKUP(total_table[[#This Row],[Product_ID]],Product_table[Product_ID],Product_table[Product_Name],FALSE)</f>
        <v>Hair Repair Oil Treatment</v>
      </c>
      <c r="R727" s="8" t="str">
        <f>_xlfn.XLOOKUP(total_table[[#This Row],[Product_ID]],Product_table[Product_ID],Product_table[Category],FALSE)</f>
        <v>Beauty</v>
      </c>
      <c r="S727" s="8" t="str">
        <f>_xlfn.XLOOKUP(total_table[[#This Row],[Product_ID]],Product_table[Product_ID],Product_table[Sub_Category],FALSE)</f>
        <v>Haircare</v>
      </c>
      <c r="T727" s="8" t="str">
        <f>_xlfn.XLOOKUP(total_table[[#This Row],[Product_ID]],Product_table[Product_ID],Product_table[Brand],FALSE)</f>
        <v>Hopkins Ltd</v>
      </c>
      <c r="U727" s="8">
        <f>_xlfn.XLOOKUP(total_table[[#This Row],[Product_ID]],Product_table[Product_ID],Product_table[Cost],FALSE)</f>
        <v>214.32</v>
      </c>
      <c r="V727" s="11">
        <f>_xlfn.XLOOKUP(total_table[[#This Row],[Product_ID]],Product_table[Product_ID],Product_table[Stock],FALSE)</f>
        <v>383</v>
      </c>
      <c r="W727" s="8" t="str">
        <f>_xlfn.XLOOKUP(total_table[[#This Row],[Store_ID]],Store_table[Store_ID],Store_table[Store_Name],FALSE)</f>
        <v>Martinez, Adkins and Johnson</v>
      </c>
      <c r="X727" s="8" t="str">
        <f>_xlfn.XLOOKUP(total_table[[#This Row],[Store_ID]],Store_table[Store_ID],Store_table[Region],FALSE)</f>
        <v>North</v>
      </c>
      <c r="Y727" s="8" t="str">
        <f>_xlfn.XLOOKUP(total_table[[#This Row],[Store_ID]],Store_table[Store_ID],Store_table[City],FALSE)</f>
        <v>Danielmouth</v>
      </c>
      <c r="Z727" s="8" t="str">
        <f>_xlfn.XLOOKUP(total_table[[#This Row],[Store_ID]],Store_table[Store_ID],Store_table[Store_Type],FALSE)</f>
        <v>Flagship</v>
      </c>
    </row>
    <row r="728" spans="1:26" x14ac:dyDescent="0.35">
      <c r="A728" s="2" t="s">
        <v>2530</v>
      </c>
      <c r="B728" s="14">
        <v>45640</v>
      </c>
      <c r="C728" s="2" t="s">
        <v>437</v>
      </c>
      <c r="D728" s="2" t="s">
        <v>1608</v>
      </c>
      <c r="E728" s="2" t="s">
        <v>1770</v>
      </c>
      <c r="F728" s="11">
        <v>3</v>
      </c>
      <c r="G728" s="8">
        <v>28.69</v>
      </c>
      <c r="H728" s="8">
        <v>0.02</v>
      </c>
      <c r="I728" s="2" t="s">
        <v>1802</v>
      </c>
      <c r="J728" s="8">
        <v>86.050000000000011</v>
      </c>
      <c r="K728" s="8" t="str">
        <f>_xlfn.XLOOKUP(total_table[[#This Row],[Customer_ID]],Customer_table[Customer_ID],Customer_table[Name],FALSE)</f>
        <v>Jamie Reyes</v>
      </c>
      <c r="L728" s="11">
        <f>_xlfn.XLOOKUP(total_table[[#This Row],[Customer_ID]],Customer_table[Customer_ID],Customer_table[Age],FALSE)</f>
        <v>29</v>
      </c>
      <c r="M728" s="8" t="str">
        <f>_xlfn.XLOOKUP(total_table[[#This Row],[Customer_ID]],Customer_table[Customer_ID],Customer_table[Gender],FALSE)</f>
        <v>Male</v>
      </c>
      <c r="N728" s="8" t="str">
        <f>_xlfn.XLOOKUP(total_table[[#This Row],[Customer_ID]],Customer_table[Customer_ID],Customer_table[City],FALSE)</f>
        <v>Jonesbury</v>
      </c>
      <c r="O728" s="8" t="str">
        <f>_xlfn.XLOOKUP(total_table[[#This Row],[Customer_ID]],Customer_table[Customer_ID],Customer_table[State],FALSE)</f>
        <v>Connecticut</v>
      </c>
      <c r="P728" s="8" t="str">
        <f>_xlfn.XLOOKUP(total_table[[#This Row],[Customer_ID]],Customer_table[Customer_ID],Customer_table[Country],FALSE)</f>
        <v>USA</v>
      </c>
      <c r="Q728" s="8" t="str">
        <f>_xlfn.XLOOKUP(total_table[[#This Row],[Product_ID]],Product_table[Product_ID],Product_table[Product_Name],FALSE)</f>
        <v>Yoga Exercise Mat</v>
      </c>
      <c r="R728" s="8" t="str">
        <f>_xlfn.XLOOKUP(total_table[[#This Row],[Product_ID]],Product_table[Product_ID],Product_table[Category],FALSE)</f>
        <v>Sports</v>
      </c>
      <c r="S728" s="8" t="str">
        <f>_xlfn.XLOOKUP(total_table[[#This Row],[Product_ID]],Product_table[Product_ID],Product_table[Sub_Category],FALSE)</f>
        <v>Fitness</v>
      </c>
      <c r="T728" s="8" t="str">
        <f>_xlfn.XLOOKUP(total_table[[#This Row],[Product_ID]],Product_table[Product_ID],Product_table[Brand],FALSE)</f>
        <v>Carroll, Long and Mendoza</v>
      </c>
      <c r="U728" s="8">
        <f>_xlfn.XLOOKUP(total_table[[#This Row],[Product_ID]],Product_table[Product_ID],Product_table[Cost],FALSE)</f>
        <v>313.26</v>
      </c>
      <c r="V728" s="11">
        <f>_xlfn.XLOOKUP(total_table[[#This Row],[Product_ID]],Product_table[Product_ID],Product_table[Stock],FALSE)</f>
        <v>369</v>
      </c>
      <c r="W728" s="8" t="str">
        <f>_xlfn.XLOOKUP(total_table[[#This Row],[Store_ID]],Store_table[Store_ID],Store_table[Store_Name],FALSE)</f>
        <v>Aguirre-Keller</v>
      </c>
      <c r="X728" s="8" t="str">
        <f>_xlfn.XLOOKUP(total_table[[#This Row],[Store_ID]],Store_table[Store_ID],Store_table[Region],FALSE)</f>
        <v>South</v>
      </c>
      <c r="Y728" s="8" t="str">
        <f>_xlfn.XLOOKUP(total_table[[#This Row],[Store_ID]],Store_table[Store_ID],Store_table[City],FALSE)</f>
        <v>Lake Michael</v>
      </c>
      <c r="Z728" s="8" t="str">
        <f>_xlfn.XLOOKUP(total_table[[#This Row],[Store_ID]],Store_table[Store_ID],Store_table[Store_Type],FALSE)</f>
        <v>Online</v>
      </c>
    </row>
    <row r="729" spans="1:26" x14ac:dyDescent="0.35">
      <c r="A729" s="2" t="s">
        <v>2531</v>
      </c>
      <c r="B729" s="14">
        <v>45253</v>
      </c>
      <c r="C729" s="2" t="s">
        <v>1190</v>
      </c>
      <c r="D729" s="2" t="s">
        <v>1678</v>
      </c>
      <c r="E729" s="2" t="s">
        <v>1747</v>
      </c>
      <c r="F729" s="11">
        <v>1</v>
      </c>
      <c r="G729" s="8">
        <v>106.07</v>
      </c>
      <c r="H729" s="8">
        <v>0.23</v>
      </c>
      <c r="I729" s="2" t="s">
        <v>1807</v>
      </c>
      <c r="J729" s="8">
        <v>105.83999999999999</v>
      </c>
      <c r="K729" s="8" t="str">
        <f>_xlfn.XLOOKUP(total_table[[#This Row],[Customer_ID]],Customer_table[Customer_ID],Customer_table[Name],FALSE)</f>
        <v>Timothy Gardner</v>
      </c>
      <c r="L729" s="11">
        <f>_xlfn.XLOOKUP(total_table[[#This Row],[Customer_ID]],Customer_table[Customer_ID],Customer_table[Age],FALSE)</f>
        <v>28</v>
      </c>
      <c r="M729" s="8" t="str">
        <f>_xlfn.XLOOKUP(total_table[[#This Row],[Customer_ID]],Customer_table[Customer_ID],Customer_table[Gender],FALSE)</f>
        <v>Female</v>
      </c>
      <c r="N729" s="8" t="str">
        <f>_xlfn.XLOOKUP(total_table[[#This Row],[Customer_ID]],Customer_table[Customer_ID],Customer_table[City],FALSE)</f>
        <v>New Dawn</v>
      </c>
      <c r="O729" s="8" t="str">
        <f>_xlfn.XLOOKUP(total_table[[#This Row],[Customer_ID]],Customer_table[Customer_ID],Customer_table[State],FALSE)</f>
        <v>New Jersey</v>
      </c>
      <c r="P729" s="8" t="str">
        <f>_xlfn.XLOOKUP(total_table[[#This Row],[Customer_ID]],Customer_table[Customer_ID],Customer_table[Country],FALSE)</f>
        <v>USA</v>
      </c>
      <c r="Q729" s="8" t="str">
        <f>_xlfn.XLOOKUP(total_table[[#This Row],[Product_ID]],Product_table[Product_ID],Product_table[Product_Name],FALSE)</f>
        <v>Wireless Mouse</v>
      </c>
      <c r="R729" s="8" t="str">
        <f>_xlfn.XLOOKUP(total_table[[#This Row],[Product_ID]],Product_table[Product_ID],Product_table[Category],FALSE)</f>
        <v>Electronics</v>
      </c>
      <c r="S729" s="8" t="str">
        <f>_xlfn.XLOOKUP(total_table[[#This Row],[Product_ID]],Product_table[Product_ID],Product_table[Sub_Category],FALSE)</f>
        <v>Computer</v>
      </c>
      <c r="T729" s="8" t="str">
        <f>_xlfn.XLOOKUP(total_table[[#This Row],[Product_ID]],Product_table[Product_ID],Product_table[Brand],FALSE)</f>
        <v>Larson Ltd</v>
      </c>
      <c r="U729" s="8">
        <f>_xlfn.XLOOKUP(total_table[[#This Row],[Product_ID]],Product_table[Product_ID],Product_table[Cost],FALSE)</f>
        <v>392.89</v>
      </c>
      <c r="V729" s="11">
        <f>_xlfn.XLOOKUP(total_table[[#This Row],[Product_ID]],Product_table[Product_ID],Product_table[Stock],FALSE)</f>
        <v>320</v>
      </c>
      <c r="W729" s="8" t="str">
        <f>_xlfn.XLOOKUP(total_table[[#This Row],[Store_ID]],Store_table[Store_ID],Store_table[Store_Name],FALSE)</f>
        <v>Alexander Group</v>
      </c>
      <c r="X729" s="8" t="str">
        <f>_xlfn.XLOOKUP(total_table[[#This Row],[Store_ID]],Store_table[Store_ID],Store_table[Region],FALSE)</f>
        <v>South</v>
      </c>
      <c r="Y729" s="8" t="str">
        <f>_xlfn.XLOOKUP(total_table[[#This Row],[Store_ID]],Store_table[Store_ID],Store_table[City],FALSE)</f>
        <v>Port Sharon</v>
      </c>
      <c r="Z729" s="8" t="str">
        <f>_xlfn.XLOOKUP(total_table[[#This Row],[Store_ID]],Store_table[Store_ID],Store_table[Store_Type],FALSE)</f>
        <v>Online</v>
      </c>
    </row>
    <row r="730" spans="1:26" x14ac:dyDescent="0.35">
      <c r="A730" s="2" t="s">
        <v>2532</v>
      </c>
      <c r="B730" s="14">
        <v>45225</v>
      </c>
      <c r="C730" s="2" t="s">
        <v>818</v>
      </c>
      <c r="D730" s="2" t="s">
        <v>1708</v>
      </c>
      <c r="E730" s="2" t="s">
        <v>1730</v>
      </c>
      <c r="F730" s="11">
        <v>4</v>
      </c>
      <c r="G730" s="8">
        <v>289.77</v>
      </c>
      <c r="H730" s="8">
        <v>0.06</v>
      </c>
      <c r="I730" s="2" t="s">
        <v>1804</v>
      </c>
      <c r="J730" s="8">
        <v>1159.02</v>
      </c>
      <c r="K730" s="8" t="str">
        <f>_xlfn.XLOOKUP(total_table[[#This Row],[Customer_ID]],Customer_table[Customer_ID],Customer_table[Name],FALSE)</f>
        <v>Russell Lamb</v>
      </c>
      <c r="L730" s="11">
        <f>_xlfn.XLOOKUP(total_table[[#This Row],[Customer_ID]],Customer_table[Customer_ID],Customer_table[Age],FALSE)</f>
        <v>63</v>
      </c>
      <c r="M730" s="8" t="str">
        <f>_xlfn.XLOOKUP(total_table[[#This Row],[Customer_ID]],Customer_table[Customer_ID],Customer_table[Gender],FALSE)</f>
        <v>Female</v>
      </c>
      <c r="N730" s="8" t="str">
        <f>_xlfn.XLOOKUP(total_table[[#This Row],[Customer_ID]],Customer_table[Customer_ID],Customer_table[City],FALSE)</f>
        <v>North Jonathon</v>
      </c>
      <c r="O730" s="8" t="str">
        <f>_xlfn.XLOOKUP(total_table[[#This Row],[Customer_ID]],Customer_table[Customer_ID],Customer_table[State],FALSE)</f>
        <v>Arizona</v>
      </c>
      <c r="P730" s="8" t="str">
        <f>_xlfn.XLOOKUP(total_table[[#This Row],[Customer_ID]],Customer_table[Customer_ID],Customer_table[Country],FALSE)</f>
        <v>USA</v>
      </c>
      <c r="Q730" s="8" t="str">
        <f>_xlfn.XLOOKUP(total_table[[#This Row],[Product_ID]],Product_table[Product_ID],Product_table[Product_Name],FALSE)</f>
        <v>Women's High Heels</v>
      </c>
      <c r="R730" s="8" t="str">
        <f>_xlfn.XLOOKUP(total_table[[#This Row],[Product_ID]],Product_table[Product_ID],Product_table[Category],FALSE)</f>
        <v>Clothing</v>
      </c>
      <c r="S730" s="8" t="str">
        <f>_xlfn.XLOOKUP(total_table[[#This Row],[Product_ID]],Product_table[Product_ID],Product_table[Sub_Category],FALSE)</f>
        <v>Footwear</v>
      </c>
      <c r="T730" s="8" t="str">
        <f>_xlfn.XLOOKUP(total_table[[#This Row],[Product_ID]],Product_table[Product_ID],Product_table[Brand],FALSE)</f>
        <v>Smith-Charles</v>
      </c>
      <c r="U730" s="8">
        <f>_xlfn.XLOOKUP(total_table[[#This Row],[Product_ID]],Product_table[Product_ID],Product_table[Cost],FALSE)</f>
        <v>438.25</v>
      </c>
      <c r="V730" s="11">
        <f>_xlfn.XLOOKUP(total_table[[#This Row],[Product_ID]],Product_table[Product_ID],Product_table[Stock],FALSE)</f>
        <v>496</v>
      </c>
      <c r="W730" s="8" t="str">
        <f>_xlfn.XLOOKUP(total_table[[#This Row],[Store_ID]],Store_table[Store_ID],Store_table[Store_Name],FALSE)</f>
        <v>Rivera-Warner</v>
      </c>
      <c r="X730" s="8" t="str">
        <f>_xlfn.XLOOKUP(total_table[[#This Row],[Store_ID]],Store_table[Store_ID],Store_table[Region],FALSE)</f>
        <v>East</v>
      </c>
      <c r="Y730" s="8" t="str">
        <f>_xlfn.XLOOKUP(total_table[[#This Row],[Store_ID]],Store_table[Store_ID],Store_table[City],FALSE)</f>
        <v>Washingtonfurt</v>
      </c>
      <c r="Z730" s="8" t="str">
        <f>_xlfn.XLOOKUP(total_table[[#This Row],[Store_ID]],Store_table[Store_ID],Store_table[Store_Type],FALSE)</f>
        <v>Flagship</v>
      </c>
    </row>
    <row r="731" spans="1:26" x14ac:dyDescent="0.35">
      <c r="A731" s="2" t="s">
        <v>2533</v>
      </c>
      <c r="B731" s="14">
        <v>45263</v>
      </c>
      <c r="C731" s="2" t="s">
        <v>513</v>
      </c>
      <c r="D731" s="2" t="s">
        <v>1692</v>
      </c>
      <c r="E731" s="2" t="s">
        <v>1788</v>
      </c>
      <c r="F731" s="11">
        <v>2</v>
      </c>
      <c r="G731" s="8">
        <v>354.26</v>
      </c>
      <c r="H731" s="8">
        <v>0.01</v>
      </c>
      <c r="I731" s="2" t="s">
        <v>1807</v>
      </c>
      <c r="J731" s="8">
        <v>708.51</v>
      </c>
      <c r="K731" s="8" t="str">
        <f>_xlfn.XLOOKUP(total_table[[#This Row],[Customer_ID]],Customer_table[Customer_ID],Customer_table[Name],FALSE)</f>
        <v>Maria Sanchez</v>
      </c>
      <c r="L731" s="11">
        <f>_xlfn.XLOOKUP(total_table[[#This Row],[Customer_ID]],Customer_table[Customer_ID],Customer_table[Age],FALSE)</f>
        <v>46</v>
      </c>
      <c r="M731" s="8" t="str">
        <f>_xlfn.XLOOKUP(total_table[[#This Row],[Customer_ID]],Customer_table[Customer_ID],Customer_table[Gender],FALSE)</f>
        <v>Male</v>
      </c>
      <c r="N731" s="8" t="str">
        <f>_xlfn.XLOOKUP(total_table[[#This Row],[Customer_ID]],Customer_table[Customer_ID],Customer_table[City],FALSE)</f>
        <v>East Peterbury</v>
      </c>
      <c r="O731" s="8" t="str">
        <f>_xlfn.XLOOKUP(total_table[[#This Row],[Customer_ID]],Customer_table[Customer_ID],Customer_table[State],FALSE)</f>
        <v>North Dakota</v>
      </c>
      <c r="P731" s="8" t="str">
        <f>_xlfn.XLOOKUP(total_table[[#This Row],[Customer_ID]],Customer_table[Customer_ID],Customer_table[Country],FALSE)</f>
        <v>USA</v>
      </c>
      <c r="Q731" s="8" t="str">
        <f>_xlfn.XLOOKUP(total_table[[#This Row],[Product_ID]],Product_table[Product_ID],Product_table[Product_Name],FALSE)</f>
        <v>Hydrating Face Cleanser</v>
      </c>
      <c r="R731" s="8" t="str">
        <f>_xlfn.XLOOKUP(total_table[[#This Row],[Product_ID]],Product_table[Product_ID],Product_table[Category],FALSE)</f>
        <v>Beauty</v>
      </c>
      <c r="S731" s="8" t="str">
        <f>_xlfn.XLOOKUP(total_table[[#This Row],[Product_ID]],Product_table[Product_ID],Product_table[Sub_Category],FALSE)</f>
        <v>Skincare</v>
      </c>
      <c r="T731" s="8" t="str">
        <f>_xlfn.XLOOKUP(total_table[[#This Row],[Product_ID]],Product_table[Product_ID],Product_table[Brand],FALSE)</f>
        <v>Butler Group</v>
      </c>
      <c r="U731" s="8">
        <f>_xlfn.XLOOKUP(total_table[[#This Row],[Product_ID]],Product_table[Product_ID],Product_table[Cost],FALSE)</f>
        <v>254.04361702127662</v>
      </c>
      <c r="V731" s="11">
        <f>_xlfn.XLOOKUP(total_table[[#This Row],[Product_ID]],Product_table[Product_ID],Product_table[Stock],FALSE)</f>
        <v>159</v>
      </c>
      <c r="W731" s="8" t="str">
        <f>_xlfn.XLOOKUP(total_table[[#This Row],[Store_ID]],Store_table[Store_ID],Store_table[Store_Name],FALSE)</f>
        <v>Guerrero-Schmitt</v>
      </c>
      <c r="X731" s="8" t="str">
        <f>_xlfn.XLOOKUP(total_table[[#This Row],[Store_ID]],Store_table[Store_ID],Store_table[Region],FALSE)</f>
        <v>East</v>
      </c>
      <c r="Y731" s="8" t="str">
        <f>_xlfn.XLOOKUP(total_table[[#This Row],[Store_ID]],Store_table[Store_ID],Store_table[City],FALSE)</f>
        <v>East Stevechester</v>
      </c>
      <c r="Z731" s="8" t="str">
        <f>_xlfn.XLOOKUP(total_table[[#This Row],[Store_ID]],Store_table[Store_ID],Store_table[Store_Type],FALSE)</f>
        <v>Flagship</v>
      </c>
    </row>
    <row r="732" spans="1:26" x14ac:dyDescent="0.35">
      <c r="A732" s="2" t="s">
        <v>2534</v>
      </c>
      <c r="B732" s="14">
        <v>45554</v>
      </c>
      <c r="C732" s="2" t="s">
        <v>1184</v>
      </c>
      <c r="D732" s="2" t="s">
        <v>1662</v>
      </c>
      <c r="E732" s="2" t="s">
        <v>1777</v>
      </c>
      <c r="F732" s="11">
        <v>1</v>
      </c>
      <c r="G732" s="8">
        <v>522.72</v>
      </c>
      <c r="H732" s="8">
        <v>0.25</v>
      </c>
      <c r="I732" s="2" t="s">
        <v>1804</v>
      </c>
      <c r="J732" s="8">
        <v>522.47</v>
      </c>
      <c r="K732" s="8" t="str">
        <f>_xlfn.XLOOKUP(total_table[[#This Row],[Customer_ID]],Customer_table[Customer_ID],Customer_table[Name],FALSE)</f>
        <v>Tammy Brennan</v>
      </c>
      <c r="L732" s="11">
        <f>_xlfn.XLOOKUP(total_table[[#This Row],[Customer_ID]],Customer_table[Customer_ID],Customer_table[Age],FALSE)</f>
        <v>60</v>
      </c>
      <c r="M732" s="8" t="str">
        <f>_xlfn.XLOOKUP(total_table[[#This Row],[Customer_ID]],Customer_table[Customer_ID],Customer_table[Gender],FALSE)</f>
        <v>Male</v>
      </c>
      <c r="N732" s="8" t="str">
        <f>_xlfn.XLOOKUP(total_table[[#This Row],[Customer_ID]],Customer_table[Customer_ID],Customer_table[City],FALSE)</f>
        <v>Lake Brandontown</v>
      </c>
      <c r="O732" s="8" t="str">
        <f>_xlfn.XLOOKUP(total_table[[#This Row],[Customer_ID]],Customer_table[Customer_ID],Customer_table[State],FALSE)</f>
        <v>South Carolina</v>
      </c>
      <c r="P732" s="8" t="str">
        <f>_xlfn.XLOOKUP(total_table[[#This Row],[Customer_ID]],Customer_table[Customer_ID],Customer_table[Country],FALSE)</f>
        <v>USA</v>
      </c>
      <c r="Q732" s="8" t="str">
        <f>_xlfn.XLOOKUP(total_table[[#This Row],[Product_ID]],Product_table[Product_ID],Product_table[Product_Name],FALSE)</f>
        <v>Wooden Nightstand</v>
      </c>
      <c r="R732" s="8" t="str">
        <f>_xlfn.XLOOKUP(total_table[[#This Row],[Product_ID]],Product_table[Product_ID],Product_table[Category],FALSE)</f>
        <v>Home</v>
      </c>
      <c r="S732" s="8" t="str">
        <f>_xlfn.XLOOKUP(total_table[[#This Row],[Product_ID]],Product_table[Product_ID],Product_table[Sub_Category],FALSE)</f>
        <v>Furniture</v>
      </c>
      <c r="T732" s="8" t="str">
        <f>_xlfn.XLOOKUP(total_table[[#This Row],[Product_ID]],Product_table[Product_ID],Product_table[Brand],FALSE)</f>
        <v>Wolfe, Ross and Hester</v>
      </c>
      <c r="U732" s="8">
        <f>_xlfn.XLOOKUP(total_table[[#This Row],[Product_ID]],Product_table[Product_ID],Product_table[Cost],FALSE)</f>
        <v>243.7</v>
      </c>
      <c r="V732" s="11">
        <f>_xlfn.XLOOKUP(total_table[[#This Row],[Product_ID]],Product_table[Product_ID],Product_table[Stock],FALSE)</f>
        <v>130</v>
      </c>
      <c r="W732" s="8" t="str">
        <f>_xlfn.XLOOKUP(total_table[[#This Row],[Store_ID]],Store_table[Store_ID],Store_table[Store_Name],FALSE)</f>
        <v>Mcdonald Inc</v>
      </c>
      <c r="X732" s="8" t="str">
        <f>_xlfn.XLOOKUP(total_table[[#This Row],[Store_ID]],Store_table[Store_ID],Store_table[Region],FALSE)</f>
        <v>South</v>
      </c>
      <c r="Y732" s="8" t="str">
        <f>_xlfn.XLOOKUP(total_table[[#This Row],[Store_ID]],Store_table[Store_ID],Store_table[City],FALSE)</f>
        <v>Christopherland</v>
      </c>
      <c r="Z732" s="8" t="str">
        <f>_xlfn.XLOOKUP(total_table[[#This Row],[Store_ID]],Store_table[Store_ID],Store_table[Store_Type],FALSE)</f>
        <v>Outlet</v>
      </c>
    </row>
    <row r="733" spans="1:26" x14ac:dyDescent="0.35">
      <c r="A733" s="2" t="s">
        <v>2535</v>
      </c>
      <c r="B733" s="14">
        <v>45569</v>
      </c>
      <c r="C733" s="2" t="s">
        <v>206</v>
      </c>
      <c r="D733" s="2" t="s">
        <v>1533</v>
      </c>
      <c r="E733" s="2" t="s">
        <v>1764</v>
      </c>
      <c r="F733" s="11">
        <v>3</v>
      </c>
      <c r="G733" s="8">
        <v>966.02</v>
      </c>
      <c r="H733" s="8">
        <v>0.03</v>
      </c>
      <c r="I733" s="2" t="s">
        <v>1807</v>
      </c>
      <c r="J733" s="8">
        <v>2898.0299999999997</v>
      </c>
      <c r="K733" s="8" t="str">
        <f>_xlfn.XLOOKUP(total_table[[#This Row],[Customer_ID]],Customer_table[Customer_ID],Customer_table[Name],FALSE)</f>
        <v>Jay Patel</v>
      </c>
      <c r="L733" s="11">
        <f>_xlfn.XLOOKUP(total_table[[#This Row],[Customer_ID]],Customer_table[Customer_ID],Customer_table[Age],FALSE)</f>
        <v>43</v>
      </c>
      <c r="M733" s="8" t="str">
        <f>_xlfn.XLOOKUP(total_table[[#This Row],[Customer_ID]],Customer_table[Customer_ID],Customer_table[Gender],FALSE)</f>
        <v>Female</v>
      </c>
      <c r="N733" s="8" t="str">
        <f>_xlfn.XLOOKUP(total_table[[#This Row],[Customer_ID]],Customer_table[Customer_ID],Customer_table[City],FALSE)</f>
        <v>Morrisbury</v>
      </c>
      <c r="O733" s="8" t="str">
        <f>_xlfn.XLOOKUP(total_table[[#This Row],[Customer_ID]],Customer_table[Customer_ID],Customer_table[State],FALSE)</f>
        <v>Rhode Island</v>
      </c>
      <c r="P733" s="8" t="str">
        <f>_xlfn.XLOOKUP(total_table[[#This Row],[Customer_ID]],Customer_table[Customer_ID],Customer_table[Country],FALSE)</f>
        <v>USA</v>
      </c>
      <c r="Q733" s="8" t="str">
        <f>_xlfn.XLOOKUP(total_table[[#This Row],[Product_ID]],Product_table[Product_ID],Product_table[Product_Name],FALSE)</f>
        <v>Men's Leather Belt</v>
      </c>
      <c r="R733" s="8" t="str">
        <f>_xlfn.XLOOKUP(total_table[[#This Row],[Product_ID]],Product_table[Product_ID],Product_table[Category],FALSE)</f>
        <v>Clothing</v>
      </c>
      <c r="S733" s="8" t="str">
        <f>_xlfn.XLOOKUP(total_table[[#This Row],[Product_ID]],Product_table[Product_ID],Product_table[Sub_Category],FALSE)</f>
        <v>Accessories</v>
      </c>
      <c r="T733" s="8" t="str">
        <f>_xlfn.XLOOKUP(total_table[[#This Row],[Product_ID]],Product_table[Product_ID],Product_table[Brand],FALSE)</f>
        <v>Baldwin, Garza and Gonzalez</v>
      </c>
      <c r="U733" s="8">
        <f>_xlfn.XLOOKUP(total_table[[#This Row],[Product_ID]],Product_table[Product_ID],Product_table[Cost],FALSE)</f>
        <v>261</v>
      </c>
      <c r="V733" s="11">
        <f>_xlfn.XLOOKUP(total_table[[#This Row],[Product_ID]],Product_table[Product_ID],Product_table[Stock],FALSE)</f>
        <v>59</v>
      </c>
      <c r="W733" s="8" t="str">
        <f>_xlfn.XLOOKUP(total_table[[#This Row],[Store_ID]],Store_table[Store_ID],Store_table[Store_Name],FALSE)</f>
        <v>Moore, Padilla and Butler</v>
      </c>
      <c r="X733" s="8" t="str">
        <f>_xlfn.XLOOKUP(total_table[[#This Row],[Store_ID]],Store_table[Store_ID],Store_table[Region],FALSE)</f>
        <v>South</v>
      </c>
      <c r="Y733" s="8" t="str">
        <f>_xlfn.XLOOKUP(total_table[[#This Row],[Store_ID]],Store_table[Store_ID],Store_table[City],FALSE)</f>
        <v>East Johnstad</v>
      </c>
      <c r="Z733" s="8" t="str">
        <f>_xlfn.XLOOKUP(total_table[[#This Row],[Store_ID]],Store_table[Store_ID],Store_table[Store_Type],FALSE)</f>
        <v>Flagship</v>
      </c>
    </row>
    <row r="734" spans="1:26" x14ac:dyDescent="0.35">
      <c r="A734" s="2" t="s">
        <v>2536</v>
      </c>
      <c r="B734" s="14">
        <v>45217</v>
      </c>
      <c r="C734" s="2" t="s">
        <v>713</v>
      </c>
      <c r="D734" s="2" t="s">
        <v>1626</v>
      </c>
      <c r="E734" s="2" t="s">
        <v>1785</v>
      </c>
      <c r="F734" s="11">
        <v>1</v>
      </c>
      <c r="G734" s="8">
        <v>498.61</v>
      </c>
      <c r="H734" s="8">
        <v>0.04</v>
      </c>
      <c r="I734" s="2" t="s">
        <v>1804</v>
      </c>
      <c r="J734" s="8">
        <v>498.57</v>
      </c>
      <c r="K734" s="8" t="str">
        <f>_xlfn.XLOOKUP(total_table[[#This Row],[Customer_ID]],Customer_table[Customer_ID],Customer_table[Name],FALSE)</f>
        <v>Anthony Morgan</v>
      </c>
      <c r="L734" s="11">
        <f>_xlfn.XLOOKUP(total_table[[#This Row],[Customer_ID]],Customer_table[Customer_ID],Customer_table[Age],FALSE)</f>
        <v>29</v>
      </c>
      <c r="M734" s="8" t="str">
        <f>_xlfn.XLOOKUP(total_table[[#This Row],[Customer_ID]],Customer_table[Customer_ID],Customer_table[Gender],FALSE)</f>
        <v>Male</v>
      </c>
      <c r="N734" s="8" t="str">
        <f>_xlfn.XLOOKUP(total_table[[#This Row],[Customer_ID]],Customer_table[Customer_ID],Customer_table[City],FALSE)</f>
        <v>New Anthonyfurt</v>
      </c>
      <c r="O734" s="8" t="str">
        <f>_xlfn.XLOOKUP(total_table[[#This Row],[Customer_ID]],Customer_table[Customer_ID],Customer_table[State],FALSE)</f>
        <v>Missouri</v>
      </c>
      <c r="P734" s="8" t="str">
        <f>_xlfn.XLOOKUP(total_table[[#This Row],[Customer_ID]],Customer_table[Customer_ID],Customer_table[Country],FALSE)</f>
        <v>USA</v>
      </c>
      <c r="Q734" s="8" t="str">
        <f>_xlfn.XLOOKUP(total_table[[#This Row],[Product_ID]],Product_table[Product_ID],Product_table[Product_Name],FALSE)</f>
        <v>Boxing Hand Wraps</v>
      </c>
      <c r="R734" s="8" t="str">
        <f>_xlfn.XLOOKUP(total_table[[#This Row],[Product_ID]],Product_table[Product_ID],Product_table[Category],FALSE)</f>
        <v>Sports</v>
      </c>
      <c r="S734" s="8" t="str">
        <f>_xlfn.XLOOKUP(total_table[[#This Row],[Product_ID]],Product_table[Product_ID],Product_table[Sub_Category],FALSE)</f>
        <v>Fitness</v>
      </c>
      <c r="T734" s="8" t="str">
        <f>_xlfn.XLOOKUP(total_table[[#This Row],[Product_ID]],Product_table[Product_ID],Product_table[Brand],FALSE)</f>
        <v>Smith-King</v>
      </c>
      <c r="U734" s="8">
        <f>_xlfn.XLOOKUP(total_table[[#This Row],[Product_ID]],Product_table[Product_ID],Product_table[Cost],FALSE)</f>
        <v>190.29</v>
      </c>
      <c r="V734" s="11">
        <f>_xlfn.XLOOKUP(total_table[[#This Row],[Product_ID]],Product_table[Product_ID],Product_table[Stock],FALSE)</f>
        <v>260</v>
      </c>
      <c r="W734" s="8" t="str">
        <f>_xlfn.XLOOKUP(total_table[[#This Row],[Store_ID]],Store_table[Store_ID],Store_table[Store_Name],FALSE)</f>
        <v>Holloway Ltd</v>
      </c>
      <c r="X734" s="8" t="str">
        <f>_xlfn.XLOOKUP(total_table[[#This Row],[Store_ID]],Store_table[Store_ID],Store_table[Region],FALSE)</f>
        <v>North</v>
      </c>
      <c r="Y734" s="8" t="str">
        <f>_xlfn.XLOOKUP(total_table[[#This Row],[Store_ID]],Store_table[Store_ID],Store_table[City],FALSE)</f>
        <v>Bensonhaven</v>
      </c>
      <c r="Z734" s="8" t="str">
        <f>_xlfn.XLOOKUP(total_table[[#This Row],[Store_ID]],Store_table[Store_ID],Store_table[Store_Type],FALSE)</f>
        <v>Flagship</v>
      </c>
    </row>
    <row r="735" spans="1:26" x14ac:dyDescent="0.35">
      <c r="A735" s="2" t="s">
        <v>2537</v>
      </c>
      <c r="B735" s="14">
        <v>45783</v>
      </c>
      <c r="C735" s="2" t="s">
        <v>1022</v>
      </c>
      <c r="D735" s="2" t="s">
        <v>1610</v>
      </c>
      <c r="E735" s="2" t="s">
        <v>1754</v>
      </c>
      <c r="F735" s="11">
        <v>4</v>
      </c>
      <c r="G735" s="8">
        <v>758.27</v>
      </c>
      <c r="H735" s="8">
        <v>0.05</v>
      </c>
      <c r="I735" s="2" t="s">
        <v>1804</v>
      </c>
      <c r="J735" s="8">
        <v>3033.0299999999997</v>
      </c>
      <c r="K735" s="8" t="str">
        <f>_xlfn.XLOOKUP(total_table[[#This Row],[Customer_ID]],Customer_table[Customer_ID],Customer_table[Name],FALSE)</f>
        <v>Pamela Mcguire</v>
      </c>
      <c r="L735" s="11">
        <f>_xlfn.XLOOKUP(total_table[[#This Row],[Customer_ID]],Customer_table[Customer_ID],Customer_table[Age],FALSE)</f>
        <v>54</v>
      </c>
      <c r="M735" s="8" t="str">
        <f>_xlfn.XLOOKUP(total_table[[#This Row],[Customer_ID]],Customer_table[Customer_ID],Customer_table[Gender],FALSE)</f>
        <v>Male</v>
      </c>
      <c r="N735" s="8" t="str">
        <f>_xlfn.XLOOKUP(total_table[[#This Row],[Customer_ID]],Customer_table[Customer_ID],Customer_table[City],FALSE)</f>
        <v>South Jasontown</v>
      </c>
      <c r="O735" s="8" t="str">
        <f>_xlfn.XLOOKUP(total_table[[#This Row],[Customer_ID]],Customer_table[Customer_ID],Customer_table[State],FALSE)</f>
        <v>Illinois</v>
      </c>
      <c r="P735" s="8" t="str">
        <f>_xlfn.XLOOKUP(total_table[[#This Row],[Customer_ID]],Customer_table[Customer_ID],Customer_table[Country],FALSE)</f>
        <v>USA</v>
      </c>
      <c r="Q735" s="8" t="str">
        <f>_xlfn.XLOOKUP(total_table[[#This Row],[Product_ID]],Product_table[Product_ID],Product_table[Product_Name],FALSE)</f>
        <v>Smart Home WiFi Camera</v>
      </c>
      <c r="R735" s="8" t="str">
        <f>_xlfn.XLOOKUP(total_table[[#This Row],[Product_ID]],Product_table[Product_ID],Product_table[Category],FALSE)</f>
        <v>Electronics</v>
      </c>
      <c r="S735" s="8" t="str">
        <f>_xlfn.XLOOKUP(total_table[[#This Row],[Product_ID]],Product_table[Product_ID],Product_table[Sub_Category],FALSE)</f>
        <v>Accessories</v>
      </c>
      <c r="T735" s="8" t="str">
        <f>_xlfn.XLOOKUP(total_table[[#This Row],[Product_ID]],Product_table[Product_ID],Product_table[Brand],FALSE)</f>
        <v>Holmes LLC</v>
      </c>
      <c r="U735" s="8">
        <f>_xlfn.XLOOKUP(total_table[[#This Row],[Product_ID]],Product_table[Product_ID],Product_table[Cost],FALSE)</f>
        <v>450.71</v>
      </c>
      <c r="V735" s="11">
        <f>_xlfn.XLOOKUP(total_table[[#This Row],[Product_ID]],Product_table[Product_ID],Product_table[Stock],FALSE)</f>
        <v>389</v>
      </c>
      <c r="W735" s="8" t="str">
        <f>_xlfn.XLOOKUP(total_table[[#This Row],[Store_ID]],Store_table[Store_ID],Store_table[Store_Name],FALSE)</f>
        <v>Benson-Elliott</v>
      </c>
      <c r="X735" s="8" t="str">
        <f>_xlfn.XLOOKUP(total_table[[#This Row],[Store_ID]],Store_table[Store_ID],Store_table[Region],FALSE)</f>
        <v>East</v>
      </c>
      <c r="Y735" s="8" t="str">
        <f>_xlfn.XLOOKUP(total_table[[#This Row],[Store_ID]],Store_table[Store_ID],Store_table[City],FALSE)</f>
        <v>Port Josephberg</v>
      </c>
      <c r="Z735" s="8" t="str">
        <f>_xlfn.XLOOKUP(total_table[[#This Row],[Store_ID]],Store_table[Store_ID],Store_table[Store_Type],FALSE)</f>
        <v>Online</v>
      </c>
    </row>
    <row r="736" spans="1:26" x14ac:dyDescent="0.35">
      <c r="A736" s="2" t="s">
        <v>2538</v>
      </c>
      <c r="B736" s="14">
        <v>45371</v>
      </c>
      <c r="C736" s="2" t="s">
        <v>637</v>
      </c>
      <c r="D736" s="2" t="s">
        <v>1529</v>
      </c>
      <c r="E736" s="2" t="s">
        <v>1739</v>
      </c>
      <c r="F736" s="11">
        <v>2</v>
      </c>
      <c r="G736" s="8">
        <v>371.03</v>
      </c>
      <c r="H736" s="8">
        <v>0.23</v>
      </c>
      <c r="I736" s="2" t="s">
        <v>1804</v>
      </c>
      <c r="J736" s="8">
        <v>741.82999999999993</v>
      </c>
      <c r="K736" s="8" t="str">
        <f>_xlfn.XLOOKUP(total_table[[#This Row],[Customer_ID]],Customer_table[Customer_ID],Customer_table[Name],FALSE)</f>
        <v>Wanda Snyder</v>
      </c>
      <c r="L736" s="11">
        <f>_xlfn.XLOOKUP(total_table[[#This Row],[Customer_ID]],Customer_table[Customer_ID],Customer_table[Age],FALSE)</f>
        <v>54</v>
      </c>
      <c r="M736" s="8" t="str">
        <f>_xlfn.XLOOKUP(total_table[[#This Row],[Customer_ID]],Customer_table[Customer_ID],Customer_table[Gender],FALSE)</f>
        <v>Male</v>
      </c>
      <c r="N736" s="8" t="str">
        <f>_xlfn.XLOOKUP(total_table[[#This Row],[Customer_ID]],Customer_table[Customer_ID],Customer_table[City],FALSE)</f>
        <v>Frostmouth</v>
      </c>
      <c r="O736" s="8" t="str">
        <f>_xlfn.XLOOKUP(total_table[[#This Row],[Customer_ID]],Customer_table[Customer_ID],Customer_table[State],FALSE)</f>
        <v>Vermont</v>
      </c>
      <c r="P736" s="8" t="str">
        <f>_xlfn.XLOOKUP(total_table[[#This Row],[Customer_ID]],Customer_table[Customer_ID],Customer_table[Country],FALSE)</f>
        <v>USA</v>
      </c>
      <c r="Q736" s="8" t="str">
        <f>_xlfn.XLOOKUP(total_table[[#This Row],[Product_ID]],Product_table[Product_ID],Product_table[Product_Name],FALSE)</f>
        <v>Men's Running Jacket</v>
      </c>
      <c r="R736" s="8" t="str">
        <f>_xlfn.XLOOKUP(total_table[[#This Row],[Product_ID]],Product_table[Product_ID],Product_table[Category],FALSE)</f>
        <v>Clothing</v>
      </c>
      <c r="S736" s="8" t="str">
        <f>_xlfn.XLOOKUP(total_table[[#This Row],[Product_ID]],Product_table[Product_ID],Product_table[Sub_Category],FALSE)</f>
        <v>Outerwear</v>
      </c>
      <c r="T736" s="8" t="str">
        <f>_xlfn.XLOOKUP(total_table[[#This Row],[Product_ID]],Product_table[Product_ID],Product_table[Brand],FALSE)</f>
        <v>Pineda Ltd</v>
      </c>
      <c r="U736" s="8">
        <f>_xlfn.XLOOKUP(total_table[[#This Row],[Product_ID]],Product_table[Product_ID],Product_table[Cost],FALSE)</f>
        <v>364.67</v>
      </c>
      <c r="V736" s="11">
        <f>_xlfn.XLOOKUP(total_table[[#This Row],[Product_ID]],Product_table[Product_ID],Product_table[Stock],FALSE)</f>
        <v>452</v>
      </c>
      <c r="W736" s="8" t="str">
        <f>_xlfn.XLOOKUP(total_table[[#This Row],[Store_ID]],Store_table[Store_ID],Store_table[Store_Name],FALSE)</f>
        <v>Black-Horn</v>
      </c>
      <c r="X736" s="8" t="str">
        <f>_xlfn.XLOOKUP(total_table[[#This Row],[Store_ID]],Store_table[Store_ID],Store_table[Region],FALSE)</f>
        <v>South</v>
      </c>
      <c r="Y736" s="8" t="str">
        <f>_xlfn.XLOOKUP(total_table[[#This Row],[Store_ID]],Store_table[Store_ID],Store_table[City],FALSE)</f>
        <v>North Nancyview</v>
      </c>
      <c r="Z736" s="8" t="str">
        <f>_xlfn.XLOOKUP(total_table[[#This Row],[Store_ID]],Store_table[Store_ID],Store_table[Store_Type],FALSE)</f>
        <v>Outlet</v>
      </c>
    </row>
    <row r="737" spans="1:26" x14ac:dyDescent="0.35">
      <c r="A737" s="2" t="s">
        <v>2539</v>
      </c>
      <c r="B737" s="14">
        <v>45453</v>
      </c>
      <c r="C737" s="2" t="s">
        <v>1095</v>
      </c>
      <c r="D737" s="2" t="s">
        <v>1708</v>
      </c>
      <c r="E737" s="2" t="s">
        <v>1785</v>
      </c>
      <c r="F737" s="11">
        <v>1</v>
      </c>
      <c r="G737" s="8">
        <v>230.32</v>
      </c>
      <c r="H737" s="8">
        <v>0.05</v>
      </c>
      <c r="I737" s="2" t="s">
        <v>1807</v>
      </c>
      <c r="J737" s="8">
        <v>230.26999999999998</v>
      </c>
      <c r="K737" s="8" t="str">
        <f>_xlfn.XLOOKUP(total_table[[#This Row],[Customer_ID]],Customer_table[Customer_ID],Customer_table[Name],FALSE)</f>
        <v>Carlos Flores</v>
      </c>
      <c r="L737" s="11">
        <f>_xlfn.XLOOKUP(total_table[[#This Row],[Customer_ID]],Customer_table[Customer_ID],Customer_table[Age],FALSE)</f>
        <v>20</v>
      </c>
      <c r="M737" s="8" t="str">
        <f>_xlfn.XLOOKUP(total_table[[#This Row],[Customer_ID]],Customer_table[Customer_ID],Customer_table[Gender],FALSE)</f>
        <v>Male</v>
      </c>
      <c r="N737" s="8" t="str">
        <f>_xlfn.XLOOKUP(total_table[[#This Row],[Customer_ID]],Customer_table[Customer_ID],Customer_table[City],FALSE)</f>
        <v>North Johnfurt</v>
      </c>
      <c r="O737" s="8" t="str">
        <f>_xlfn.XLOOKUP(total_table[[#This Row],[Customer_ID]],Customer_table[Customer_ID],Customer_table[State],FALSE)</f>
        <v>Washington</v>
      </c>
      <c r="P737" s="8" t="str">
        <f>_xlfn.XLOOKUP(total_table[[#This Row],[Customer_ID]],Customer_table[Customer_ID],Customer_table[Country],FALSE)</f>
        <v>USA</v>
      </c>
      <c r="Q737" s="8" t="str">
        <f>_xlfn.XLOOKUP(total_table[[#This Row],[Product_ID]],Product_table[Product_ID],Product_table[Product_Name],FALSE)</f>
        <v>Women's High Heels</v>
      </c>
      <c r="R737" s="8" t="str">
        <f>_xlfn.XLOOKUP(total_table[[#This Row],[Product_ID]],Product_table[Product_ID],Product_table[Category],FALSE)</f>
        <v>Clothing</v>
      </c>
      <c r="S737" s="8" t="str">
        <f>_xlfn.XLOOKUP(total_table[[#This Row],[Product_ID]],Product_table[Product_ID],Product_table[Sub_Category],FALSE)</f>
        <v>Footwear</v>
      </c>
      <c r="T737" s="8" t="str">
        <f>_xlfn.XLOOKUP(total_table[[#This Row],[Product_ID]],Product_table[Product_ID],Product_table[Brand],FALSE)</f>
        <v>Smith-Charles</v>
      </c>
      <c r="U737" s="8">
        <f>_xlfn.XLOOKUP(total_table[[#This Row],[Product_ID]],Product_table[Product_ID],Product_table[Cost],FALSE)</f>
        <v>438.25</v>
      </c>
      <c r="V737" s="11">
        <f>_xlfn.XLOOKUP(total_table[[#This Row],[Product_ID]],Product_table[Product_ID],Product_table[Stock],FALSE)</f>
        <v>496</v>
      </c>
      <c r="W737" s="8" t="str">
        <f>_xlfn.XLOOKUP(total_table[[#This Row],[Store_ID]],Store_table[Store_ID],Store_table[Store_Name],FALSE)</f>
        <v>Holloway Ltd</v>
      </c>
      <c r="X737" s="8" t="str">
        <f>_xlfn.XLOOKUP(total_table[[#This Row],[Store_ID]],Store_table[Store_ID],Store_table[Region],FALSE)</f>
        <v>North</v>
      </c>
      <c r="Y737" s="8" t="str">
        <f>_xlfn.XLOOKUP(total_table[[#This Row],[Store_ID]],Store_table[Store_ID],Store_table[City],FALSE)</f>
        <v>Bensonhaven</v>
      </c>
      <c r="Z737" s="8" t="str">
        <f>_xlfn.XLOOKUP(total_table[[#This Row],[Store_ID]],Store_table[Store_ID],Store_table[Store_Type],FALSE)</f>
        <v>Flagship</v>
      </c>
    </row>
    <row r="738" spans="1:26" x14ac:dyDescent="0.35">
      <c r="A738" s="2" t="s">
        <v>2540</v>
      </c>
      <c r="B738" s="14">
        <v>45526</v>
      </c>
      <c r="C738" s="2" t="s">
        <v>1058</v>
      </c>
      <c r="D738" s="2" t="s">
        <v>1648</v>
      </c>
      <c r="E738" s="2" t="s">
        <v>1754</v>
      </c>
      <c r="F738" s="11">
        <v>2</v>
      </c>
      <c r="G738" s="8">
        <v>985.43</v>
      </c>
      <c r="H738" s="8">
        <v>0.28000000000000003</v>
      </c>
      <c r="I738" s="2" t="s">
        <v>1807</v>
      </c>
      <c r="J738" s="8">
        <v>1970.58</v>
      </c>
      <c r="K738" s="8" t="str">
        <f>_xlfn.XLOOKUP(total_table[[#This Row],[Customer_ID]],Customer_table[Customer_ID],Customer_table[Name],FALSE)</f>
        <v>Michelle Cunningham</v>
      </c>
      <c r="L738" s="11">
        <f>_xlfn.XLOOKUP(total_table[[#This Row],[Customer_ID]],Customer_table[Customer_ID],Customer_table[Age],FALSE)</f>
        <v>30</v>
      </c>
      <c r="M738" s="8" t="str">
        <f>_xlfn.XLOOKUP(total_table[[#This Row],[Customer_ID]],Customer_table[Customer_ID],Customer_table[Gender],FALSE)</f>
        <v>Female</v>
      </c>
      <c r="N738" s="8" t="str">
        <f>_xlfn.XLOOKUP(total_table[[#This Row],[Customer_ID]],Customer_table[Customer_ID],Customer_table[City],FALSE)</f>
        <v>Amandaborough</v>
      </c>
      <c r="O738" s="8" t="str">
        <f>_xlfn.XLOOKUP(total_table[[#This Row],[Customer_ID]],Customer_table[Customer_ID],Customer_table[State],FALSE)</f>
        <v>Connecticut</v>
      </c>
      <c r="P738" s="8" t="str">
        <f>_xlfn.XLOOKUP(total_table[[#This Row],[Customer_ID]],Customer_table[Customer_ID],Customer_table[Country],FALSE)</f>
        <v>USA</v>
      </c>
      <c r="Q738" s="8" t="str">
        <f>_xlfn.XLOOKUP(total_table[[#This Row],[Product_ID]],Product_table[Product_ID],Product_table[Product_Name],FALSE)</f>
        <v>Tennis Ball 3-Pack</v>
      </c>
      <c r="R738" s="8" t="str">
        <f>_xlfn.XLOOKUP(total_table[[#This Row],[Product_ID]],Product_table[Product_ID],Product_table[Category],FALSE)</f>
        <v>Sports</v>
      </c>
      <c r="S738" s="8" t="str">
        <f>_xlfn.XLOOKUP(total_table[[#This Row],[Product_ID]],Product_table[Product_ID],Product_table[Sub_Category],FALSE)</f>
        <v>Equipment</v>
      </c>
      <c r="T738" s="8" t="str">
        <f>_xlfn.XLOOKUP(total_table[[#This Row],[Product_ID]],Product_table[Product_ID],Product_table[Brand],FALSE)</f>
        <v>Lopez LLC</v>
      </c>
      <c r="U738" s="8">
        <f>_xlfn.XLOOKUP(total_table[[#This Row],[Product_ID]],Product_table[Product_ID],Product_table[Cost],FALSE)</f>
        <v>103.45</v>
      </c>
      <c r="V738" s="11">
        <f>_xlfn.XLOOKUP(total_table[[#This Row],[Product_ID]],Product_table[Product_ID],Product_table[Stock],FALSE)</f>
        <v>465</v>
      </c>
      <c r="W738" s="8" t="str">
        <f>_xlfn.XLOOKUP(total_table[[#This Row],[Store_ID]],Store_table[Store_ID],Store_table[Store_Name],FALSE)</f>
        <v>Benson-Elliott</v>
      </c>
      <c r="X738" s="8" t="str">
        <f>_xlfn.XLOOKUP(total_table[[#This Row],[Store_ID]],Store_table[Store_ID],Store_table[Region],FALSE)</f>
        <v>East</v>
      </c>
      <c r="Y738" s="8" t="str">
        <f>_xlfn.XLOOKUP(total_table[[#This Row],[Store_ID]],Store_table[Store_ID],Store_table[City],FALSE)</f>
        <v>Port Josephberg</v>
      </c>
      <c r="Z738" s="8" t="str">
        <f>_xlfn.XLOOKUP(total_table[[#This Row],[Store_ID]],Store_table[Store_ID],Store_table[Store_Type],FALSE)</f>
        <v>Online</v>
      </c>
    </row>
    <row r="739" spans="1:26" x14ac:dyDescent="0.35">
      <c r="A739" s="2" t="s">
        <v>2541</v>
      </c>
      <c r="B739" s="14">
        <v>45756</v>
      </c>
      <c r="C739" s="2" t="s">
        <v>1290</v>
      </c>
      <c r="D739" s="2" t="s">
        <v>1543</v>
      </c>
      <c r="E739" s="2" t="s">
        <v>1747</v>
      </c>
      <c r="F739" s="11">
        <v>2</v>
      </c>
      <c r="G739" s="8">
        <v>492.5</v>
      </c>
      <c r="H739" s="8">
        <v>0.3</v>
      </c>
      <c r="I739" s="2" t="s">
        <v>1804</v>
      </c>
      <c r="J739" s="8">
        <v>984.7</v>
      </c>
      <c r="K739" s="8" t="str">
        <f>_xlfn.XLOOKUP(total_table[[#This Row],[Customer_ID]],Customer_table[Customer_ID],Customer_table[Name],FALSE)</f>
        <v>Brittany Edwards Dds</v>
      </c>
      <c r="L739" s="11">
        <f>_xlfn.XLOOKUP(total_table[[#This Row],[Customer_ID]],Customer_table[Customer_ID],Customer_table[Age],FALSE)</f>
        <v>42</v>
      </c>
      <c r="M739" s="8" t="str">
        <f>_xlfn.XLOOKUP(total_table[[#This Row],[Customer_ID]],Customer_table[Customer_ID],Customer_table[Gender],FALSE)</f>
        <v>Female</v>
      </c>
      <c r="N739" s="8" t="str">
        <f>_xlfn.XLOOKUP(total_table[[#This Row],[Customer_ID]],Customer_table[Customer_ID],Customer_table[City],FALSE)</f>
        <v>Aliciahaven</v>
      </c>
      <c r="O739" s="8" t="str">
        <f>_xlfn.XLOOKUP(total_table[[#This Row],[Customer_ID]],Customer_table[Customer_ID],Customer_table[State],FALSE)</f>
        <v>Kansas</v>
      </c>
      <c r="P739" s="8" t="str">
        <f>_xlfn.XLOOKUP(total_table[[#This Row],[Customer_ID]],Customer_table[Customer_ID],Customer_table[Country],FALSE)</f>
        <v>USA</v>
      </c>
      <c r="Q739" s="8" t="str">
        <f>_xlfn.XLOOKUP(total_table[[#This Row],[Product_ID]],Product_table[Product_ID],Product_table[Product_Name],FALSE)</f>
        <v>Adjustable Dumbbell Set</v>
      </c>
      <c r="R739" s="8" t="str">
        <f>_xlfn.XLOOKUP(total_table[[#This Row],[Product_ID]],Product_table[Product_ID],Product_table[Category],FALSE)</f>
        <v>Sports</v>
      </c>
      <c r="S739" s="8" t="str">
        <f>_xlfn.XLOOKUP(total_table[[#This Row],[Product_ID]],Product_table[Product_ID],Product_table[Sub_Category],FALSE)</f>
        <v>Fitness</v>
      </c>
      <c r="T739" s="8" t="str">
        <f>_xlfn.XLOOKUP(total_table[[#This Row],[Product_ID]],Product_table[Product_ID],Product_table[Brand],FALSE)</f>
        <v>Hill PLC</v>
      </c>
      <c r="U739" s="8">
        <f>_xlfn.XLOOKUP(total_table[[#This Row],[Product_ID]],Product_table[Product_ID],Product_table[Cost],FALSE)</f>
        <v>495.72</v>
      </c>
      <c r="V739" s="11">
        <f>_xlfn.XLOOKUP(total_table[[#This Row],[Product_ID]],Product_table[Product_ID],Product_table[Stock],FALSE)</f>
        <v>323</v>
      </c>
      <c r="W739" s="8" t="str">
        <f>_xlfn.XLOOKUP(total_table[[#This Row],[Store_ID]],Store_table[Store_ID],Store_table[Store_Name],FALSE)</f>
        <v>Alexander Group</v>
      </c>
      <c r="X739" s="8" t="str">
        <f>_xlfn.XLOOKUP(total_table[[#This Row],[Store_ID]],Store_table[Store_ID],Store_table[Region],FALSE)</f>
        <v>South</v>
      </c>
      <c r="Y739" s="8" t="str">
        <f>_xlfn.XLOOKUP(total_table[[#This Row],[Store_ID]],Store_table[Store_ID],Store_table[City],FALSE)</f>
        <v>Port Sharon</v>
      </c>
      <c r="Z739" s="8" t="str">
        <f>_xlfn.XLOOKUP(total_table[[#This Row],[Store_ID]],Store_table[Store_ID],Store_table[Store_Type],FALSE)</f>
        <v>Online</v>
      </c>
    </row>
    <row r="740" spans="1:26" x14ac:dyDescent="0.35">
      <c r="A740" s="2" t="s">
        <v>2542</v>
      </c>
      <c r="B740" s="14">
        <v>45657</v>
      </c>
      <c r="C740" s="2" t="s">
        <v>1121</v>
      </c>
      <c r="D740" s="2" t="s">
        <v>1618</v>
      </c>
      <c r="E740" s="2" t="s">
        <v>1770</v>
      </c>
      <c r="F740" s="11">
        <v>2</v>
      </c>
      <c r="G740" s="8">
        <v>213.69</v>
      </c>
      <c r="H740" s="8">
        <v>0.28000000000000003</v>
      </c>
      <c r="I740" s="2" t="s">
        <v>1804</v>
      </c>
      <c r="J740" s="8">
        <v>427.1</v>
      </c>
      <c r="K740" s="8" t="str">
        <f>_xlfn.XLOOKUP(total_table[[#This Row],[Customer_ID]],Customer_table[Customer_ID],Customer_table[Name],FALSE)</f>
        <v>Chloe Aguilar</v>
      </c>
      <c r="L740" s="11">
        <f>_xlfn.XLOOKUP(total_table[[#This Row],[Customer_ID]],Customer_table[Customer_ID],Customer_table[Age],FALSE)</f>
        <v>58</v>
      </c>
      <c r="M740" s="8" t="str">
        <f>_xlfn.XLOOKUP(total_table[[#This Row],[Customer_ID]],Customer_table[Customer_ID],Customer_table[Gender],FALSE)</f>
        <v>Male</v>
      </c>
      <c r="N740" s="8" t="str">
        <f>_xlfn.XLOOKUP(total_table[[#This Row],[Customer_ID]],Customer_table[Customer_ID],Customer_table[City],FALSE)</f>
        <v>Lake Johnside</v>
      </c>
      <c r="O740" s="8" t="str">
        <f>_xlfn.XLOOKUP(total_table[[#This Row],[Customer_ID]],Customer_table[Customer_ID],Customer_table[State],FALSE)</f>
        <v>Arizona</v>
      </c>
      <c r="P740" s="8" t="str">
        <f>_xlfn.XLOOKUP(total_table[[#This Row],[Customer_ID]],Customer_table[Customer_ID],Customer_table[Country],FALSE)</f>
        <v>USA</v>
      </c>
      <c r="Q740" s="8" t="str">
        <f>_xlfn.XLOOKUP(total_table[[#This Row],[Product_ID]],Product_table[Product_ID],Product_table[Product_Name],FALSE)</f>
        <v>Men's Winter Jacket</v>
      </c>
      <c r="R740" s="8" t="str">
        <f>_xlfn.XLOOKUP(total_table[[#This Row],[Product_ID]],Product_table[Product_ID],Product_table[Category],FALSE)</f>
        <v>Clothing</v>
      </c>
      <c r="S740" s="8" t="str">
        <f>_xlfn.XLOOKUP(total_table[[#This Row],[Product_ID]],Product_table[Product_ID],Product_table[Sub_Category],FALSE)</f>
        <v>Outerwear</v>
      </c>
      <c r="T740" s="8" t="str">
        <f>_xlfn.XLOOKUP(total_table[[#This Row],[Product_ID]],Product_table[Product_ID],Product_table[Brand],FALSE)</f>
        <v>Kelly, Smith and Perez</v>
      </c>
      <c r="U740" s="8">
        <f>_xlfn.XLOOKUP(total_table[[#This Row],[Product_ID]],Product_table[Product_ID],Product_table[Cost],FALSE)</f>
        <v>167.34</v>
      </c>
      <c r="V740" s="11">
        <f>_xlfn.XLOOKUP(total_table[[#This Row],[Product_ID]],Product_table[Product_ID],Product_table[Stock],FALSE)</f>
        <v>296</v>
      </c>
      <c r="W740" s="8" t="str">
        <f>_xlfn.XLOOKUP(total_table[[#This Row],[Store_ID]],Store_table[Store_ID],Store_table[Store_Name],FALSE)</f>
        <v>Aguirre-Keller</v>
      </c>
      <c r="X740" s="8" t="str">
        <f>_xlfn.XLOOKUP(total_table[[#This Row],[Store_ID]],Store_table[Store_ID],Store_table[Region],FALSE)</f>
        <v>South</v>
      </c>
      <c r="Y740" s="8" t="str">
        <f>_xlfn.XLOOKUP(total_table[[#This Row],[Store_ID]],Store_table[Store_ID],Store_table[City],FALSE)</f>
        <v>Lake Michael</v>
      </c>
      <c r="Z740" s="8" t="str">
        <f>_xlfn.XLOOKUP(total_table[[#This Row],[Store_ID]],Store_table[Store_ID],Store_table[Store_Type],FALSE)</f>
        <v>Online</v>
      </c>
    </row>
    <row r="741" spans="1:26" x14ac:dyDescent="0.35">
      <c r="A741" s="2" t="s">
        <v>2543</v>
      </c>
      <c r="B741" s="14">
        <v>45716</v>
      </c>
      <c r="C741" s="2" t="s">
        <v>233</v>
      </c>
      <c r="D741" s="2" t="s">
        <v>1566</v>
      </c>
      <c r="E741" s="2" t="s">
        <v>1760</v>
      </c>
      <c r="F741" s="11">
        <v>4</v>
      </c>
      <c r="G741" s="8">
        <v>618.83000000000004</v>
      </c>
      <c r="H741" s="8">
        <v>0.08</v>
      </c>
      <c r="I741" s="2" t="s">
        <v>1804</v>
      </c>
      <c r="J741" s="8">
        <v>2475.2400000000002</v>
      </c>
      <c r="K741" s="8" t="str">
        <f>_xlfn.XLOOKUP(total_table[[#This Row],[Customer_ID]],Customer_table[Customer_ID],Customer_table[Name],FALSE)</f>
        <v>Michael Thomas</v>
      </c>
      <c r="L741" s="11">
        <f>_xlfn.XLOOKUP(total_table[[#This Row],[Customer_ID]],Customer_table[Customer_ID],Customer_table[Age],FALSE)</f>
        <v>21</v>
      </c>
      <c r="M741" s="8" t="str">
        <f>_xlfn.XLOOKUP(total_table[[#This Row],[Customer_ID]],Customer_table[Customer_ID],Customer_table[Gender],FALSE)</f>
        <v>Female</v>
      </c>
      <c r="N741" s="8" t="str">
        <f>_xlfn.XLOOKUP(total_table[[#This Row],[Customer_ID]],Customer_table[Customer_ID],Customer_table[City],FALSE)</f>
        <v>Woodmouth</v>
      </c>
      <c r="O741" s="8" t="str">
        <f>_xlfn.XLOOKUP(total_table[[#This Row],[Customer_ID]],Customer_table[Customer_ID],Customer_table[State],FALSE)</f>
        <v>Nevada</v>
      </c>
      <c r="P741" s="8" t="str">
        <f>_xlfn.XLOOKUP(total_table[[#This Row],[Customer_ID]],Customer_table[Customer_ID],Customer_table[Country],FALSE)</f>
        <v>USA</v>
      </c>
      <c r="Q741" s="8" t="str">
        <f>_xlfn.XLOOKUP(total_table[[#This Row],[Product_ID]],Product_table[Product_ID],Product_table[Product_Name],FALSE)</f>
        <v>Outdoor Sports Water Bottle</v>
      </c>
      <c r="R741" s="8" t="str">
        <f>_xlfn.XLOOKUP(total_table[[#This Row],[Product_ID]],Product_table[Product_ID],Product_table[Category],FALSE)</f>
        <v>Sports</v>
      </c>
      <c r="S741" s="8" t="str">
        <f>_xlfn.XLOOKUP(total_table[[#This Row],[Product_ID]],Product_table[Product_ID],Product_table[Sub_Category],FALSE)</f>
        <v>Accessories</v>
      </c>
      <c r="T741" s="8" t="str">
        <f>_xlfn.XLOOKUP(total_table[[#This Row],[Product_ID]],Product_table[Product_ID],Product_table[Brand],FALSE)</f>
        <v>Soto-Ellis</v>
      </c>
      <c r="U741" s="8">
        <f>_xlfn.XLOOKUP(total_table[[#This Row],[Product_ID]],Product_table[Product_ID],Product_table[Cost],FALSE)</f>
        <v>131.51</v>
      </c>
      <c r="V741" s="11">
        <f>_xlfn.XLOOKUP(total_table[[#This Row],[Product_ID]],Product_table[Product_ID],Product_table[Stock],FALSE)</f>
        <v>273.49484536082474</v>
      </c>
      <c r="W741" s="8" t="str">
        <f>_xlfn.XLOOKUP(total_table[[#This Row],[Store_ID]],Store_table[Store_ID],Store_table[Store_Name],FALSE)</f>
        <v>Bean, Jones and Park</v>
      </c>
      <c r="X741" s="8" t="str">
        <f>_xlfn.XLOOKUP(total_table[[#This Row],[Store_ID]],Store_table[Store_ID],Store_table[Region],FALSE)</f>
        <v>West</v>
      </c>
      <c r="Y741" s="8" t="str">
        <f>_xlfn.XLOOKUP(total_table[[#This Row],[Store_ID]],Store_table[Store_ID],Store_table[City],FALSE)</f>
        <v>Thompsonborough</v>
      </c>
      <c r="Z741" s="8" t="str">
        <f>_xlfn.XLOOKUP(total_table[[#This Row],[Store_ID]],Store_table[Store_ID],Store_table[Store_Type],FALSE)</f>
        <v>Online</v>
      </c>
    </row>
    <row r="742" spans="1:26" x14ac:dyDescent="0.35">
      <c r="A742" s="2" t="s">
        <v>2544</v>
      </c>
      <c r="B742" s="14">
        <v>45313</v>
      </c>
      <c r="C742" s="2" t="s">
        <v>325</v>
      </c>
      <c r="D742" s="2" t="s">
        <v>1644</v>
      </c>
      <c r="E742" s="2" t="s">
        <v>1770</v>
      </c>
      <c r="F742" s="11">
        <v>2</v>
      </c>
      <c r="G742" s="8">
        <v>81.16</v>
      </c>
      <c r="H742" s="8">
        <v>0.16</v>
      </c>
      <c r="I742" s="2" t="s">
        <v>1804</v>
      </c>
      <c r="J742" s="8">
        <v>162.16</v>
      </c>
      <c r="K742" s="8" t="str">
        <f>_xlfn.XLOOKUP(total_table[[#This Row],[Customer_ID]],Customer_table[Customer_ID],Customer_table[Name],FALSE)</f>
        <v>Christy Vasquez</v>
      </c>
      <c r="L742" s="11">
        <f>_xlfn.XLOOKUP(total_table[[#This Row],[Customer_ID]],Customer_table[Customer_ID],Customer_table[Age],FALSE)</f>
        <v>28</v>
      </c>
      <c r="M742" s="8" t="str">
        <f>_xlfn.XLOOKUP(total_table[[#This Row],[Customer_ID]],Customer_table[Customer_ID],Customer_table[Gender],FALSE)</f>
        <v>Female</v>
      </c>
      <c r="N742" s="8" t="str">
        <f>_xlfn.XLOOKUP(total_table[[#This Row],[Customer_ID]],Customer_table[Customer_ID],Customer_table[City],FALSE)</f>
        <v>Port Travisstad</v>
      </c>
      <c r="O742" s="8" t="str">
        <f>_xlfn.XLOOKUP(total_table[[#This Row],[Customer_ID]],Customer_table[Customer_ID],Customer_table[State],FALSE)</f>
        <v>South Carolina</v>
      </c>
      <c r="P742" s="8" t="str">
        <f>_xlfn.XLOOKUP(total_table[[#This Row],[Customer_ID]],Customer_table[Customer_ID],Customer_table[Country],FALSE)</f>
        <v>USA</v>
      </c>
      <c r="Q742" s="8" t="str">
        <f>_xlfn.XLOOKUP(total_table[[#This Row],[Product_ID]],Product_table[Product_ID],Product_table[Product_Name],FALSE)</f>
        <v>Men's Hair Styling Gel</v>
      </c>
      <c r="R742" s="8" t="str">
        <f>_xlfn.XLOOKUP(total_table[[#This Row],[Product_ID]],Product_table[Product_ID],Product_table[Category],FALSE)</f>
        <v>Beauty</v>
      </c>
      <c r="S742" s="8" t="str">
        <f>_xlfn.XLOOKUP(total_table[[#This Row],[Product_ID]],Product_table[Product_ID],Product_table[Sub_Category],FALSE)</f>
        <v>Haircare</v>
      </c>
      <c r="T742" s="8" t="str">
        <f>_xlfn.XLOOKUP(total_table[[#This Row],[Product_ID]],Product_table[Product_ID],Product_table[Brand],FALSE)</f>
        <v>Cline-Mccarthy</v>
      </c>
      <c r="U742" s="8">
        <f>_xlfn.XLOOKUP(total_table[[#This Row],[Product_ID]],Product_table[Product_ID],Product_table[Cost],FALSE)</f>
        <v>17.309999999999999</v>
      </c>
      <c r="V742" s="11">
        <f>_xlfn.XLOOKUP(total_table[[#This Row],[Product_ID]],Product_table[Product_ID],Product_table[Stock],FALSE)</f>
        <v>399</v>
      </c>
      <c r="W742" s="8" t="str">
        <f>_xlfn.XLOOKUP(total_table[[#This Row],[Store_ID]],Store_table[Store_ID],Store_table[Store_Name],FALSE)</f>
        <v>Aguirre-Keller</v>
      </c>
      <c r="X742" s="8" t="str">
        <f>_xlfn.XLOOKUP(total_table[[#This Row],[Store_ID]],Store_table[Store_ID],Store_table[Region],FALSE)</f>
        <v>South</v>
      </c>
      <c r="Y742" s="8" t="str">
        <f>_xlfn.XLOOKUP(total_table[[#This Row],[Store_ID]],Store_table[Store_ID],Store_table[City],FALSE)</f>
        <v>Lake Michael</v>
      </c>
      <c r="Z742" s="8" t="str">
        <f>_xlfn.XLOOKUP(total_table[[#This Row],[Store_ID]],Store_table[Store_ID],Store_table[Store_Type],FALSE)</f>
        <v>Online</v>
      </c>
    </row>
    <row r="743" spans="1:26" x14ac:dyDescent="0.35">
      <c r="A743" s="2" t="s">
        <v>2545</v>
      </c>
      <c r="B743" s="14">
        <v>45372</v>
      </c>
      <c r="C743" s="2" t="s">
        <v>17</v>
      </c>
      <c r="D743" s="2" t="s">
        <v>1698</v>
      </c>
      <c r="E743" s="2" t="s">
        <v>1764</v>
      </c>
      <c r="F743" s="11">
        <v>1</v>
      </c>
      <c r="G743" s="8">
        <v>431.69</v>
      </c>
      <c r="H743" s="8">
        <v>0.09</v>
      </c>
      <c r="I743" s="2" t="s">
        <v>1802</v>
      </c>
      <c r="J743" s="8">
        <v>431.6</v>
      </c>
      <c r="K743" s="8" t="str">
        <f>_xlfn.XLOOKUP(total_table[[#This Row],[Customer_ID]],Customer_table[Customer_ID],Customer_table[Name],FALSE)</f>
        <v>Dr. Benjamin Price</v>
      </c>
      <c r="L743" s="11">
        <f>_xlfn.XLOOKUP(total_table[[#This Row],[Customer_ID]],Customer_table[Customer_ID],Customer_table[Age],FALSE)</f>
        <v>29</v>
      </c>
      <c r="M743" s="8" t="str">
        <f>_xlfn.XLOOKUP(total_table[[#This Row],[Customer_ID]],Customer_table[Customer_ID],Customer_table[Gender],FALSE)</f>
        <v>Female</v>
      </c>
      <c r="N743" s="8" t="str">
        <f>_xlfn.XLOOKUP(total_table[[#This Row],[Customer_ID]],Customer_table[Customer_ID],Customer_table[City],FALSE)</f>
        <v>Kylebury</v>
      </c>
      <c r="O743" s="8" t="str">
        <f>_xlfn.XLOOKUP(total_table[[#This Row],[Customer_ID]],Customer_table[Customer_ID],Customer_table[State],FALSE)</f>
        <v>Alabama</v>
      </c>
      <c r="P743" s="8" t="str">
        <f>_xlfn.XLOOKUP(total_table[[#This Row],[Customer_ID]],Customer_table[Customer_ID],Customer_table[Country],FALSE)</f>
        <v>USA</v>
      </c>
      <c r="Q743" s="8" t="str">
        <f>_xlfn.XLOOKUP(total_table[[#This Row],[Product_ID]],Product_table[Product_ID],Product_table[Product_Name],FALSE)</f>
        <v>Kitchen Cutting Board</v>
      </c>
      <c r="R743" s="8" t="str">
        <f>_xlfn.XLOOKUP(total_table[[#This Row],[Product_ID]],Product_table[Product_ID],Product_table[Category],FALSE)</f>
        <v>Home</v>
      </c>
      <c r="S743" s="8" t="str">
        <f>_xlfn.XLOOKUP(total_table[[#This Row],[Product_ID]],Product_table[Product_ID],Product_table[Sub_Category],FALSE)</f>
        <v>Kitchen</v>
      </c>
      <c r="T743" s="8" t="str">
        <f>_xlfn.XLOOKUP(total_table[[#This Row],[Product_ID]],Product_table[Product_ID],Product_table[Brand],FALSE)</f>
        <v>Taylor, Dodson and Johnston</v>
      </c>
      <c r="U743" s="8">
        <f>_xlfn.XLOOKUP(total_table[[#This Row],[Product_ID]],Product_table[Product_ID],Product_table[Cost],FALSE)</f>
        <v>176.07</v>
      </c>
      <c r="V743" s="11">
        <f>_xlfn.XLOOKUP(total_table[[#This Row],[Product_ID]],Product_table[Product_ID],Product_table[Stock],FALSE)</f>
        <v>82</v>
      </c>
      <c r="W743" s="8" t="str">
        <f>_xlfn.XLOOKUP(total_table[[#This Row],[Store_ID]],Store_table[Store_ID],Store_table[Store_Name],FALSE)</f>
        <v>Moore, Padilla and Butler</v>
      </c>
      <c r="X743" s="8" t="str">
        <f>_xlfn.XLOOKUP(total_table[[#This Row],[Store_ID]],Store_table[Store_ID],Store_table[Region],FALSE)</f>
        <v>South</v>
      </c>
      <c r="Y743" s="8" t="str">
        <f>_xlfn.XLOOKUP(total_table[[#This Row],[Store_ID]],Store_table[Store_ID],Store_table[City],FALSE)</f>
        <v>East Johnstad</v>
      </c>
      <c r="Z743" s="8" t="str">
        <f>_xlfn.XLOOKUP(total_table[[#This Row],[Store_ID]],Store_table[Store_ID],Store_table[Store_Type],FALSE)</f>
        <v>Flagship</v>
      </c>
    </row>
    <row r="744" spans="1:26" x14ac:dyDescent="0.35">
      <c r="A744" s="2" t="s">
        <v>2546</v>
      </c>
      <c r="B744" s="14">
        <v>45648</v>
      </c>
      <c r="C744" s="2" t="s">
        <v>1241</v>
      </c>
      <c r="D744" s="2" t="s">
        <v>1562</v>
      </c>
      <c r="E744" s="2" t="s">
        <v>1751</v>
      </c>
      <c r="F744" s="11">
        <v>3</v>
      </c>
      <c r="G744" s="8">
        <v>438.65</v>
      </c>
      <c r="H744" s="8">
        <v>0.28999999999999998</v>
      </c>
      <c r="I744" s="2" t="s">
        <v>1804</v>
      </c>
      <c r="J744" s="8">
        <v>1315.6599999999999</v>
      </c>
      <c r="K744" s="8" t="str">
        <f>_xlfn.XLOOKUP(total_table[[#This Row],[Customer_ID]],Customer_table[Customer_ID],Customer_table[Name],FALSE)</f>
        <v>Eric Wolfe</v>
      </c>
      <c r="L744" s="11">
        <f>_xlfn.XLOOKUP(total_table[[#This Row],[Customer_ID]],Customer_table[Customer_ID],Customer_table[Age],FALSE)</f>
        <v>18</v>
      </c>
      <c r="M744" s="8" t="str">
        <f>_xlfn.XLOOKUP(total_table[[#This Row],[Customer_ID]],Customer_table[Customer_ID],Customer_table[Gender],FALSE)</f>
        <v>Female</v>
      </c>
      <c r="N744" s="8" t="str">
        <f>_xlfn.XLOOKUP(total_table[[#This Row],[Customer_ID]],Customer_table[Customer_ID],Customer_table[City],FALSE)</f>
        <v>Garciaview</v>
      </c>
      <c r="O744" s="8" t="str">
        <f>_xlfn.XLOOKUP(total_table[[#This Row],[Customer_ID]],Customer_table[Customer_ID],Customer_table[State],FALSE)</f>
        <v>Louisiana</v>
      </c>
      <c r="P744" s="8" t="str">
        <f>_xlfn.XLOOKUP(total_table[[#This Row],[Customer_ID]],Customer_table[Customer_ID],Customer_table[Country],FALSE)</f>
        <v>USA</v>
      </c>
      <c r="Q744" s="8" t="str">
        <f>_xlfn.XLOOKUP(total_table[[#This Row],[Product_ID]],Product_table[Product_ID],Product_table[Product_Name],FALSE)</f>
        <v>Women's Denim Jeans</v>
      </c>
      <c r="R744" s="8" t="str">
        <f>_xlfn.XLOOKUP(total_table[[#This Row],[Product_ID]],Product_table[Product_ID],Product_table[Category],FALSE)</f>
        <v>Clothing</v>
      </c>
      <c r="S744" s="8" t="str">
        <f>_xlfn.XLOOKUP(total_table[[#This Row],[Product_ID]],Product_table[Product_ID],Product_table[Sub_Category],FALSE)</f>
        <v>Bottoms</v>
      </c>
      <c r="T744" s="8" t="str">
        <f>_xlfn.XLOOKUP(total_table[[#This Row],[Product_ID]],Product_table[Product_ID],Product_table[Brand],FALSE)</f>
        <v>Guerra-Hendrix</v>
      </c>
      <c r="U744" s="8">
        <f>_xlfn.XLOOKUP(total_table[[#This Row],[Product_ID]],Product_table[Product_ID],Product_table[Cost],FALSE)</f>
        <v>254.04361702127662</v>
      </c>
      <c r="V744" s="11">
        <f>_xlfn.XLOOKUP(total_table[[#This Row],[Product_ID]],Product_table[Product_ID],Product_table[Stock],FALSE)</f>
        <v>343</v>
      </c>
      <c r="W744" s="8" t="str">
        <f>_xlfn.XLOOKUP(total_table[[#This Row],[Store_ID]],Store_table[Store_ID],Store_table[Store_Name],FALSE)</f>
        <v>Gray Ltd</v>
      </c>
      <c r="X744" s="8" t="str">
        <f>_xlfn.XLOOKUP(total_table[[#This Row],[Store_ID]],Store_table[Store_ID],Store_table[Region],FALSE)</f>
        <v>North</v>
      </c>
      <c r="Y744" s="8" t="str">
        <f>_xlfn.XLOOKUP(total_table[[#This Row],[Store_ID]],Store_table[Store_ID],Store_table[City],FALSE)</f>
        <v>New Michaelchester</v>
      </c>
      <c r="Z744" s="8" t="str">
        <f>_xlfn.XLOOKUP(total_table[[#This Row],[Store_ID]],Store_table[Store_ID],Store_table[Store_Type],FALSE)</f>
        <v>Outlet</v>
      </c>
    </row>
    <row r="745" spans="1:26" x14ac:dyDescent="0.35">
      <c r="A745" s="2" t="s">
        <v>2547</v>
      </c>
      <c r="B745" s="14">
        <v>45384</v>
      </c>
      <c r="C745" s="2" t="s">
        <v>560</v>
      </c>
      <c r="D745" s="2" t="s">
        <v>1684</v>
      </c>
      <c r="E745" s="2" t="s">
        <v>1744</v>
      </c>
      <c r="F745" s="11">
        <v>3</v>
      </c>
      <c r="G745" s="8">
        <v>339.41</v>
      </c>
      <c r="H745" s="8">
        <v>0.26</v>
      </c>
      <c r="I745" s="2" t="s">
        <v>1802</v>
      </c>
      <c r="J745" s="8">
        <v>1017.97</v>
      </c>
      <c r="K745" s="8" t="str">
        <f>_xlfn.XLOOKUP(total_table[[#This Row],[Customer_ID]],Customer_table[Customer_ID],Customer_table[Name],FALSE)</f>
        <v>Thomas Rhodes</v>
      </c>
      <c r="L745" s="11">
        <f>_xlfn.XLOOKUP(total_table[[#This Row],[Customer_ID]],Customer_table[Customer_ID],Customer_table[Age],FALSE)</f>
        <v>41</v>
      </c>
      <c r="M745" s="8" t="str">
        <f>_xlfn.XLOOKUP(total_table[[#This Row],[Customer_ID]],Customer_table[Customer_ID],Customer_table[Gender],FALSE)</f>
        <v>Female</v>
      </c>
      <c r="N745" s="8" t="str">
        <f>_xlfn.XLOOKUP(total_table[[#This Row],[Customer_ID]],Customer_table[Customer_ID],Customer_table[City],FALSE)</f>
        <v>Port Richard</v>
      </c>
      <c r="O745" s="8" t="str">
        <f>_xlfn.XLOOKUP(total_table[[#This Row],[Customer_ID]],Customer_table[Customer_ID],Customer_table[State],FALSE)</f>
        <v>West Virginia</v>
      </c>
      <c r="P745" s="8" t="str">
        <f>_xlfn.XLOOKUP(total_table[[#This Row],[Customer_ID]],Customer_table[Customer_ID],Customer_table[Country],FALSE)</f>
        <v>USA</v>
      </c>
      <c r="Q745" s="8" t="str">
        <f>_xlfn.XLOOKUP(total_table[[#This Row],[Product_ID]],Product_table[Product_ID],Product_table[Product_Name],FALSE)</f>
        <v>Decorative Lamp Shade</v>
      </c>
      <c r="R745" s="8" t="str">
        <f>_xlfn.XLOOKUP(total_table[[#This Row],[Product_ID]],Product_table[Product_ID],Product_table[Category],FALSE)</f>
        <v>Home</v>
      </c>
      <c r="S745" s="8" t="str">
        <f>_xlfn.XLOOKUP(total_table[[#This Row],[Product_ID]],Product_table[Product_ID],Product_table[Sub_Category],FALSE)</f>
        <v>Lighting</v>
      </c>
      <c r="T745" s="8" t="str">
        <f>_xlfn.XLOOKUP(total_table[[#This Row],[Product_ID]],Product_table[Product_ID],Product_table[Brand],FALSE)</f>
        <v>Ramirez-Hanson</v>
      </c>
      <c r="U745" s="8">
        <f>_xlfn.XLOOKUP(total_table[[#This Row],[Product_ID]],Product_table[Product_ID],Product_table[Cost],FALSE)</f>
        <v>228.53</v>
      </c>
      <c r="V745" s="11">
        <f>_xlfn.XLOOKUP(total_table[[#This Row],[Product_ID]],Product_table[Product_ID],Product_table[Stock],FALSE)</f>
        <v>469</v>
      </c>
      <c r="W745" s="8" t="str">
        <f>_xlfn.XLOOKUP(total_table[[#This Row],[Store_ID]],Store_table[Store_ID],Store_table[Store_Name],FALSE)</f>
        <v>Johnson-Wright</v>
      </c>
      <c r="X745" s="8" t="str">
        <f>_xlfn.XLOOKUP(total_table[[#This Row],[Store_ID]],Store_table[Store_ID],Store_table[Region],FALSE)</f>
        <v>North</v>
      </c>
      <c r="Y745" s="8" t="str">
        <f>_xlfn.XLOOKUP(total_table[[#This Row],[Store_ID]],Store_table[Store_ID],Store_table[City],FALSE)</f>
        <v>Hoodberg</v>
      </c>
      <c r="Z745" s="8" t="str">
        <f>_xlfn.XLOOKUP(total_table[[#This Row],[Store_ID]],Store_table[Store_ID],Store_table[Store_Type],FALSE)</f>
        <v>Outlet</v>
      </c>
    </row>
    <row r="746" spans="1:26" x14ac:dyDescent="0.35">
      <c r="A746" s="2" t="s">
        <v>2548</v>
      </c>
      <c r="B746" s="14">
        <v>45687</v>
      </c>
      <c r="C746" s="2" t="s">
        <v>1428</v>
      </c>
      <c r="D746" s="2" t="s">
        <v>1684</v>
      </c>
      <c r="E746" s="2" t="s">
        <v>1764</v>
      </c>
      <c r="F746" s="11">
        <v>4</v>
      </c>
      <c r="G746" s="8">
        <v>848.47</v>
      </c>
      <c r="H746" s="8">
        <v>0.21</v>
      </c>
      <c r="I746" s="2" t="s">
        <v>1807</v>
      </c>
      <c r="J746" s="8">
        <v>3393.67</v>
      </c>
      <c r="K746" s="8" t="str">
        <f>_xlfn.XLOOKUP(total_table[[#This Row],[Customer_ID]],Customer_table[Customer_ID],Customer_table[Name],FALSE)</f>
        <v>Manuel Fisher</v>
      </c>
      <c r="L746" s="11">
        <f>_xlfn.XLOOKUP(total_table[[#This Row],[Customer_ID]],Customer_table[Customer_ID],Customer_table[Age],FALSE)</f>
        <v>21</v>
      </c>
      <c r="M746" s="8" t="str">
        <f>_xlfn.XLOOKUP(total_table[[#This Row],[Customer_ID]],Customer_table[Customer_ID],Customer_table[Gender],FALSE)</f>
        <v>Female</v>
      </c>
      <c r="N746" s="8" t="str">
        <f>_xlfn.XLOOKUP(total_table[[#This Row],[Customer_ID]],Customer_table[Customer_ID],Customer_table[City],FALSE)</f>
        <v>Kanebury</v>
      </c>
      <c r="O746" s="8" t="str">
        <f>_xlfn.XLOOKUP(total_table[[#This Row],[Customer_ID]],Customer_table[Customer_ID],Customer_table[State],FALSE)</f>
        <v>New Hampshire</v>
      </c>
      <c r="P746" s="8" t="str">
        <f>_xlfn.XLOOKUP(total_table[[#This Row],[Customer_ID]],Customer_table[Customer_ID],Customer_table[Country],FALSE)</f>
        <v>USA</v>
      </c>
      <c r="Q746" s="8" t="str">
        <f>_xlfn.XLOOKUP(total_table[[#This Row],[Product_ID]],Product_table[Product_ID],Product_table[Product_Name],FALSE)</f>
        <v>Decorative Lamp Shade</v>
      </c>
      <c r="R746" s="8" t="str">
        <f>_xlfn.XLOOKUP(total_table[[#This Row],[Product_ID]],Product_table[Product_ID],Product_table[Category],FALSE)</f>
        <v>Home</v>
      </c>
      <c r="S746" s="8" t="str">
        <f>_xlfn.XLOOKUP(total_table[[#This Row],[Product_ID]],Product_table[Product_ID],Product_table[Sub_Category],FALSE)</f>
        <v>Lighting</v>
      </c>
      <c r="T746" s="8" t="str">
        <f>_xlfn.XLOOKUP(total_table[[#This Row],[Product_ID]],Product_table[Product_ID],Product_table[Brand],FALSE)</f>
        <v>Ramirez-Hanson</v>
      </c>
      <c r="U746" s="8">
        <f>_xlfn.XLOOKUP(total_table[[#This Row],[Product_ID]],Product_table[Product_ID],Product_table[Cost],FALSE)</f>
        <v>228.53</v>
      </c>
      <c r="V746" s="11">
        <f>_xlfn.XLOOKUP(total_table[[#This Row],[Product_ID]],Product_table[Product_ID],Product_table[Stock],FALSE)</f>
        <v>469</v>
      </c>
      <c r="W746" s="8" t="str">
        <f>_xlfn.XLOOKUP(total_table[[#This Row],[Store_ID]],Store_table[Store_ID],Store_table[Store_Name],FALSE)</f>
        <v>Moore, Padilla and Butler</v>
      </c>
      <c r="X746" s="8" t="str">
        <f>_xlfn.XLOOKUP(total_table[[#This Row],[Store_ID]],Store_table[Store_ID],Store_table[Region],FALSE)</f>
        <v>South</v>
      </c>
      <c r="Y746" s="8" t="str">
        <f>_xlfn.XLOOKUP(total_table[[#This Row],[Store_ID]],Store_table[Store_ID],Store_table[City],FALSE)</f>
        <v>East Johnstad</v>
      </c>
      <c r="Z746" s="8" t="str">
        <f>_xlfn.XLOOKUP(total_table[[#This Row],[Store_ID]],Store_table[Store_ID],Store_table[Store_Type],FALSE)</f>
        <v>Flagship</v>
      </c>
    </row>
    <row r="747" spans="1:26" x14ac:dyDescent="0.35">
      <c r="A747" s="2" t="s">
        <v>2549</v>
      </c>
      <c r="B747" s="14">
        <v>45747</v>
      </c>
      <c r="C747" s="2" t="s">
        <v>620</v>
      </c>
      <c r="D747" s="2" t="s">
        <v>1660</v>
      </c>
      <c r="E747" s="2" t="s">
        <v>1760</v>
      </c>
      <c r="F747" s="11">
        <v>1</v>
      </c>
      <c r="G747" s="8">
        <v>664.87</v>
      </c>
      <c r="H747" s="8">
        <v>0.08</v>
      </c>
      <c r="I747" s="2" t="s">
        <v>1804</v>
      </c>
      <c r="J747" s="8">
        <v>664.79</v>
      </c>
      <c r="K747" s="8" t="str">
        <f>_xlfn.XLOOKUP(total_table[[#This Row],[Customer_ID]],Customer_table[Customer_ID],Customer_table[Name],FALSE)</f>
        <v>Jacob Wood</v>
      </c>
      <c r="L747" s="11">
        <f>_xlfn.XLOOKUP(total_table[[#This Row],[Customer_ID]],Customer_table[Customer_ID],Customer_table[Age],FALSE)</f>
        <v>26</v>
      </c>
      <c r="M747" s="8" t="str">
        <f>_xlfn.XLOOKUP(total_table[[#This Row],[Customer_ID]],Customer_table[Customer_ID],Customer_table[Gender],FALSE)</f>
        <v>Male</v>
      </c>
      <c r="N747" s="8" t="str">
        <f>_xlfn.XLOOKUP(total_table[[#This Row],[Customer_ID]],Customer_table[Customer_ID],Customer_table[City],FALSE)</f>
        <v>Lake Samanthafort</v>
      </c>
      <c r="O747" s="8" t="str">
        <f>_xlfn.XLOOKUP(total_table[[#This Row],[Customer_ID]],Customer_table[Customer_ID],Customer_table[State],FALSE)</f>
        <v>Idaho</v>
      </c>
      <c r="P747" s="8" t="str">
        <f>_xlfn.XLOOKUP(total_table[[#This Row],[Customer_ID]],Customer_table[Customer_ID],Customer_table[Country],FALSE)</f>
        <v>USA</v>
      </c>
      <c r="Q747" s="8" t="str">
        <f>_xlfn.XLOOKUP(total_table[[#This Row],[Product_ID]],Product_table[Product_ID],Product_table[Product_Name],FALSE)</f>
        <v>Smart LED Light Strip</v>
      </c>
      <c r="R747" s="8" t="str">
        <f>_xlfn.XLOOKUP(total_table[[#This Row],[Product_ID]],Product_table[Product_ID],Product_table[Category],FALSE)</f>
        <v>Electronics</v>
      </c>
      <c r="S747" s="8" t="str">
        <f>_xlfn.XLOOKUP(total_table[[#This Row],[Product_ID]],Product_table[Product_ID],Product_table[Sub_Category],FALSE)</f>
        <v>Accessories</v>
      </c>
      <c r="T747" s="8" t="str">
        <f>_xlfn.XLOOKUP(total_table[[#This Row],[Product_ID]],Product_table[Product_ID],Product_table[Brand],FALSE)</f>
        <v>Flores-Davis</v>
      </c>
      <c r="U747" s="8">
        <f>_xlfn.XLOOKUP(total_table[[#This Row],[Product_ID]],Product_table[Product_ID],Product_table[Cost],FALSE)</f>
        <v>349.17</v>
      </c>
      <c r="V747" s="11">
        <f>_xlfn.XLOOKUP(total_table[[#This Row],[Product_ID]],Product_table[Product_ID],Product_table[Stock],FALSE)</f>
        <v>476</v>
      </c>
      <c r="W747" s="8" t="str">
        <f>_xlfn.XLOOKUP(total_table[[#This Row],[Store_ID]],Store_table[Store_ID],Store_table[Store_Name],FALSE)</f>
        <v>Bean, Jones and Park</v>
      </c>
      <c r="X747" s="8" t="str">
        <f>_xlfn.XLOOKUP(total_table[[#This Row],[Store_ID]],Store_table[Store_ID],Store_table[Region],FALSE)</f>
        <v>West</v>
      </c>
      <c r="Y747" s="8" t="str">
        <f>_xlfn.XLOOKUP(total_table[[#This Row],[Store_ID]],Store_table[Store_ID],Store_table[City],FALSE)</f>
        <v>Thompsonborough</v>
      </c>
      <c r="Z747" s="8" t="str">
        <f>_xlfn.XLOOKUP(total_table[[#This Row],[Store_ID]],Store_table[Store_ID],Store_table[Store_Type],FALSE)</f>
        <v>Online</v>
      </c>
    </row>
    <row r="748" spans="1:26" x14ac:dyDescent="0.35">
      <c r="A748" s="2" t="s">
        <v>2550</v>
      </c>
      <c r="B748" s="14">
        <v>45687</v>
      </c>
      <c r="C748" s="2" t="s">
        <v>343</v>
      </c>
      <c r="D748" s="2" t="s">
        <v>1574</v>
      </c>
      <c r="E748" s="2" t="s">
        <v>1757</v>
      </c>
      <c r="F748" s="11">
        <v>1</v>
      </c>
      <c r="G748" s="8">
        <v>412.11</v>
      </c>
      <c r="H748" s="8">
        <v>0.23</v>
      </c>
      <c r="I748" s="2" t="s">
        <v>1804</v>
      </c>
      <c r="J748" s="8">
        <v>411.88</v>
      </c>
      <c r="K748" s="8" t="str">
        <f>_xlfn.XLOOKUP(total_table[[#This Row],[Customer_ID]],Customer_table[Customer_ID],Customer_table[Name],FALSE)</f>
        <v>Sheila Wilson</v>
      </c>
      <c r="L748" s="11">
        <f>_xlfn.XLOOKUP(total_table[[#This Row],[Customer_ID]],Customer_table[Customer_ID],Customer_table[Age],FALSE)</f>
        <v>35</v>
      </c>
      <c r="M748" s="8" t="str">
        <f>_xlfn.XLOOKUP(total_table[[#This Row],[Customer_ID]],Customer_table[Customer_ID],Customer_table[Gender],FALSE)</f>
        <v>Male</v>
      </c>
      <c r="N748" s="8" t="str">
        <f>_xlfn.XLOOKUP(total_table[[#This Row],[Customer_ID]],Customer_table[Customer_ID],Customer_table[City],FALSE)</f>
        <v>South Dustin</v>
      </c>
      <c r="O748" s="8" t="str">
        <f>_xlfn.XLOOKUP(total_table[[#This Row],[Customer_ID]],Customer_table[Customer_ID],Customer_table[State],FALSE)</f>
        <v>Tennessee</v>
      </c>
      <c r="P748" s="8" t="str">
        <f>_xlfn.XLOOKUP(total_table[[#This Row],[Customer_ID]],Customer_table[Customer_ID],Customer_table[Country],FALSE)</f>
        <v>USA</v>
      </c>
      <c r="Q748" s="8" t="str">
        <f>_xlfn.XLOOKUP(total_table[[#This Row],[Product_ID]],Product_table[Product_ID],Product_table[Product_Name],FALSE)</f>
        <v>Foldable Camping Chair</v>
      </c>
      <c r="R748" s="8" t="str">
        <f>_xlfn.XLOOKUP(total_table[[#This Row],[Product_ID]],Product_table[Product_ID],Product_table[Category],FALSE)</f>
        <v>Sports</v>
      </c>
      <c r="S748" s="8" t="str">
        <f>_xlfn.XLOOKUP(total_table[[#This Row],[Product_ID]],Product_table[Product_ID],Product_table[Sub_Category],FALSE)</f>
        <v>Outdoor</v>
      </c>
      <c r="T748" s="8" t="str">
        <f>_xlfn.XLOOKUP(total_table[[#This Row],[Product_ID]],Product_table[Product_ID],Product_table[Brand],FALSE)</f>
        <v>Cook Ltd</v>
      </c>
      <c r="U748" s="8">
        <f>_xlfn.XLOOKUP(total_table[[#This Row],[Product_ID]],Product_table[Product_ID],Product_table[Cost],FALSE)</f>
        <v>166.06</v>
      </c>
      <c r="V748" s="11">
        <f>_xlfn.XLOOKUP(total_table[[#This Row],[Product_ID]],Product_table[Product_ID],Product_table[Stock],FALSE)</f>
        <v>340</v>
      </c>
      <c r="W748" s="8" t="str">
        <f>_xlfn.XLOOKUP(total_table[[#This Row],[Store_ID]],Store_table[Store_ID],Store_table[Store_Name],FALSE)</f>
        <v>Martinez-Mullins</v>
      </c>
      <c r="X748" s="8" t="str">
        <f>_xlfn.XLOOKUP(total_table[[#This Row],[Store_ID]],Store_table[Store_ID],Store_table[Region],FALSE)</f>
        <v>South</v>
      </c>
      <c r="Y748" s="8" t="str">
        <f>_xlfn.XLOOKUP(total_table[[#This Row],[Store_ID]],Store_table[Store_ID],Store_table[City],FALSE)</f>
        <v>Williamsfurt</v>
      </c>
      <c r="Z748" s="8" t="str">
        <f>_xlfn.XLOOKUP(total_table[[#This Row],[Store_ID]],Store_table[Store_ID],Store_table[Store_Type],FALSE)</f>
        <v>Online</v>
      </c>
    </row>
    <row r="749" spans="1:26" x14ac:dyDescent="0.35">
      <c r="A749" s="2" t="s">
        <v>2551</v>
      </c>
      <c r="B749" s="14">
        <v>45916</v>
      </c>
      <c r="C749" s="2" t="s">
        <v>412</v>
      </c>
      <c r="D749" s="2" t="s">
        <v>1714</v>
      </c>
      <c r="E749" s="2" t="s">
        <v>1735</v>
      </c>
      <c r="F749" s="11">
        <v>1</v>
      </c>
      <c r="G749" s="8">
        <v>126.09</v>
      </c>
      <c r="H749" s="8">
        <v>0.05</v>
      </c>
      <c r="I749" s="2" t="s">
        <v>1807</v>
      </c>
      <c r="J749" s="8">
        <v>126.04</v>
      </c>
      <c r="K749" s="8" t="str">
        <f>_xlfn.XLOOKUP(total_table[[#This Row],[Customer_ID]],Customer_table[Customer_ID],Customer_table[Name],FALSE)</f>
        <v>Michael Chang</v>
      </c>
      <c r="L749" s="11">
        <f>_xlfn.XLOOKUP(total_table[[#This Row],[Customer_ID]],Customer_table[Customer_ID],Customer_table[Age],FALSE)</f>
        <v>50</v>
      </c>
      <c r="M749" s="8" t="str">
        <f>_xlfn.XLOOKUP(total_table[[#This Row],[Customer_ID]],Customer_table[Customer_ID],Customer_table[Gender],FALSE)</f>
        <v>Male</v>
      </c>
      <c r="N749" s="8" t="str">
        <f>_xlfn.XLOOKUP(total_table[[#This Row],[Customer_ID]],Customer_table[Customer_ID],Customer_table[City],FALSE)</f>
        <v>Kathrynport</v>
      </c>
      <c r="O749" s="8" t="str">
        <f>_xlfn.XLOOKUP(total_table[[#This Row],[Customer_ID]],Customer_table[Customer_ID],Customer_table[State],FALSE)</f>
        <v>North Carolina</v>
      </c>
      <c r="P749" s="8" t="str">
        <f>_xlfn.XLOOKUP(total_table[[#This Row],[Customer_ID]],Customer_table[Customer_ID],Customer_table[Country],FALSE)</f>
        <v>USA</v>
      </c>
      <c r="Q749" s="8" t="str">
        <f>_xlfn.XLOOKUP(total_table[[#This Row],[Product_ID]],Product_table[Product_ID],Product_table[Product_Name],FALSE)</f>
        <v>Vitamin E Body Lotion</v>
      </c>
      <c r="R749" s="8" t="str">
        <f>_xlfn.XLOOKUP(total_table[[#This Row],[Product_ID]],Product_table[Product_ID],Product_table[Category],FALSE)</f>
        <v>Beauty</v>
      </c>
      <c r="S749" s="8" t="str">
        <f>_xlfn.XLOOKUP(total_table[[#This Row],[Product_ID]],Product_table[Product_ID],Product_table[Sub_Category],FALSE)</f>
        <v>Skincare</v>
      </c>
      <c r="T749" s="8" t="str">
        <f>_xlfn.XLOOKUP(total_table[[#This Row],[Product_ID]],Product_table[Product_ID],Product_table[Brand],FALSE)</f>
        <v>Hoffman-Williams</v>
      </c>
      <c r="U749" s="8">
        <f>_xlfn.XLOOKUP(total_table[[#This Row],[Product_ID]],Product_table[Product_ID],Product_table[Cost],FALSE)</f>
        <v>358.47</v>
      </c>
      <c r="V749" s="11">
        <f>_xlfn.XLOOKUP(total_table[[#This Row],[Product_ID]],Product_table[Product_ID],Product_table[Stock],FALSE)</f>
        <v>213</v>
      </c>
      <c r="W749" s="8" t="str">
        <f>_xlfn.XLOOKUP(total_table[[#This Row],[Store_ID]],Store_table[Store_ID],Store_table[Store_Name],FALSE)</f>
        <v>Martinez, Adkins and Johnson</v>
      </c>
      <c r="X749" s="8" t="str">
        <f>_xlfn.XLOOKUP(total_table[[#This Row],[Store_ID]],Store_table[Store_ID],Store_table[Region],FALSE)</f>
        <v>North</v>
      </c>
      <c r="Y749" s="8" t="str">
        <f>_xlfn.XLOOKUP(total_table[[#This Row],[Store_ID]],Store_table[Store_ID],Store_table[City],FALSE)</f>
        <v>Danielmouth</v>
      </c>
      <c r="Z749" s="8" t="str">
        <f>_xlfn.XLOOKUP(total_table[[#This Row],[Store_ID]],Store_table[Store_ID],Store_table[Store_Type],FALSE)</f>
        <v>Flagship</v>
      </c>
    </row>
    <row r="750" spans="1:26" x14ac:dyDescent="0.35">
      <c r="A750" s="2" t="s">
        <v>2552</v>
      </c>
      <c r="B750" s="14">
        <v>45917</v>
      </c>
      <c r="C750" s="2" t="s">
        <v>637</v>
      </c>
      <c r="D750" s="2" t="s">
        <v>1660</v>
      </c>
      <c r="E750" s="2" t="s">
        <v>1767</v>
      </c>
      <c r="F750" s="11">
        <v>4</v>
      </c>
      <c r="G750" s="8">
        <v>602.39</v>
      </c>
      <c r="H750" s="8">
        <v>0.19</v>
      </c>
      <c r="I750" s="2" t="s">
        <v>1807</v>
      </c>
      <c r="J750" s="8">
        <v>2409.37</v>
      </c>
      <c r="K750" s="8" t="str">
        <f>_xlfn.XLOOKUP(total_table[[#This Row],[Customer_ID]],Customer_table[Customer_ID],Customer_table[Name],FALSE)</f>
        <v>Wanda Snyder</v>
      </c>
      <c r="L750" s="11">
        <f>_xlfn.XLOOKUP(total_table[[#This Row],[Customer_ID]],Customer_table[Customer_ID],Customer_table[Age],FALSE)</f>
        <v>54</v>
      </c>
      <c r="M750" s="8" t="str">
        <f>_xlfn.XLOOKUP(total_table[[#This Row],[Customer_ID]],Customer_table[Customer_ID],Customer_table[Gender],FALSE)</f>
        <v>Male</v>
      </c>
      <c r="N750" s="8" t="str">
        <f>_xlfn.XLOOKUP(total_table[[#This Row],[Customer_ID]],Customer_table[Customer_ID],Customer_table[City],FALSE)</f>
        <v>Frostmouth</v>
      </c>
      <c r="O750" s="8" t="str">
        <f>_xlfn.XLOOKUP(total_table[[#This Row],[Customer_ID]],Customer_table[Customer_ID],Customer_table[State],FALSE)</f>
        <v>Vermont</v>
      </c>
      <c r="P750" s="8" t="str">
        <f>_xlfn.XLOOKUP(total_table[[#This Row],[Customer_ID]],Customer_table[Customer_ID],Customer_table[Country],FALSE)</f>
        <v>USA</v>
      </c>
      <c r="Q750" s="8" t="str">
        <f>_xlfn.XLOOKUP(total_table[[#This Row],[Product_ID]],Product_table[Product_ID],Product_table[Product_Name],FALSE)</f>
        <v>Smart LED Light Strip</v>
      </c>
      <c r="R750" s="8" t="str">
        <f>_xlfn.XLOOKUP(total_table[[#This Row],[Product_ID]],Product_table[Product_ID],Product_table[Category],FALSE)</f>
        <v>Electronics</v>
      </c>
      <c r="S750" s="8" t="str">
        <f>_xlfn.XLOOKUP(total_table[[#This Row],[Product_ID]],Product_table[Product_ID],Product_table[Sub_Category],FALSE)</f>
        <v>Accessories</v>
      </c>
      <c r="T750" s="8" t="str">
        <f>_xlfn.XLOOKUP(total_table[[#This Row],[Product_ID]],Product_table[Product_ID],Product_table[Brand],FALSE)</f>
        <v>Flores-Davis</v>
      </c>
      <c r="U750" s="8">
        <f>_xlfn.XLOOKUP(total_table[[#This Row],[Product_ID]],Product_table[Product_ID],Product_table[Cost],FALSE)</f>
        <v>349.17</v>
      </c>
      <c r="V750" s="11">
        <f>_xlfn.XLOOKUP(total_table[[#This Row],[Product_ID]],Product_table[Product_ID],Product_table[Stock],FALSE)</f>
        <v>476</v>
      </c>
      <c r="W750" s="8" t="str">
        <f>_xlfn.XLOOKUP(total_table[[#This Row],[Store_ID]],Store_table[Store_ID],Store_table[Store_Name],FALSE)</f>
        <v>Hill, Wagner and Ballard</v>
      </c>
      <c r="X750" s="8" t="str">
        <f>_xlfn.XLOOKUP(total_table[[#This Row],[Store_ID]],Store_table[Store_ID],Store_table[Region],FALSE)</f>
        <v>East</v>
      </c>
      <c r="Y750" s="8" t="str">
        <f>_xlfn.XLOOKUP(total_table[[#This Row],[Store_ID]],Store_table[Store_ID],Store_table[City],FALSE)</f>
        <v>East Davidville</v>
      </c>
      <c r="Z750" s="8" t="str">
        <f>_xlfn.XLOOKUP(total_table[[#This Row],[Store_ID]],Store_table[Store_ID],Store_table[Store_Type],FALSE)</f>
        <v>Online</v>
      </c>
    </row>
    <row r="751" spans="1:26" x14ac:dyDescent="0.35">
      <c r="A751" s="2" t="s">
        <v>2553</v>
      </c>
      <c r="B751" s="14">
        <v>45941</v>
      </c>
      <c r="C751" s="2" t="s">
        <v>1007</v>
      </c>
      <c r="D751" s="2" t="s">
        <v>1690</v>
      </c>
      <c r="E751" s="2" t="s">
        <v>1744</v>
      </c>
      <c r="F751" s="11">
        <v>3</v>
      </c>
      <c r="G751" s="8">
        <v>447.69</v>
      </c>
      <c r="H751" s="8">
        <v>0.02</v>
      </c>
      <c r="I751" s="2" t="s">
        <v>1807</v>
      </c>
      <c r="J751" s="8">
        <v>1343.05</v>
      </c>
      <c r="K751" s="8" t="str">
        <f>_xlfn.XLOOKUP(total_table[[#This Row],[Customer_ID]],Customer_table[Customer_ID],Customer_table[Name],FALSE)</f>
        <v>Andrew Smith</v>
      </c>
      <c r="L751" s="11">
        <f>_xlfn.XLOOKUP(total_table[[#This Row],[Customer_ID]],Customer_table[Customer_ID],Customer_table[Age],FALSE)</f>
        <v>60</v>
      </c>
      <c r="M751" s="8" t="str">
        <f>_xlfn.XLOOKUP(total_table[[#This Row],[Customer_ID]],Customer_table[Customer_ID],Customer_table[Gender],FALSE)</f>
        <v>Male</v>
      </c>
      <c r="N751" s="8" t="str">
        <f>_xlfn.XLOOKUP(total_table[[#This Row],[Customer_ID]],Customer_table[Customer_ID],Customer_table[City],FALSE)</f>
        <v>East Matthew</v>
      </c>
      <c r="O751" s="8" t="str">
        <f>_xlfn.XLOOKUP(total_table[[#This Row],[Customer_ID]],Customer_table[Customer_ID],Customer_table[State],FALSE)</f>
        <v>Wisconsin</v>
      </c>
      <c r="P751" s="8" t="str">
        <f>_xlfn.XLOOKUP(total_table[[#This Row],[Customer_ID]],Customer_table[Customer_ID],Customer_table[Country],FALSE)</f>
        <v>USA</v>
      </c>
      <c r="Q751" s="8" t="str">
        <f>_xlfn.XLOOKUP(total_table[[#This Row],[Product_ID]],Product_table[Product_ID],Product_table[Product_Name],FALSE)</f>
        <v>Fitness Resistance Bands</v>
      </c>
      <c r="R751" s="8" t="str">
        <f>_xlfn.XLOOKUP(total_table[[#This Row],[Product_ID]],Product_table[Product_ID],Product_table[Category],FALSE)</f>
        <v>Sports</v>
      </c>
      <c r="S751" s="8" t="str">
        <f>_xlfn.XLOOKUP(total_table[[#This Row],[Product_ID]],Product_table[Product_ID],Product_table[Sub_Category],FALSE)</f>
        <v>Fitness</v>
      </c>
      <c r="T751" s="8" t="str">
        <f>_xlfn.XLOOKUP(total_table[[#This Row],[Product_ID]],Product_table[Product_ID],Product_table[Brand],FALSE)</f>
        <v>Reese-Watson</v>
      </c>
      <c r="U751" s="8">
        <f>_xlfn.XLOOKUP(total_table[[#This Row],[Product_ID]],Product_table[Product_ID],Product_table[Cost],FALSE)</f>
        <v>152.91999999999999</v>
      </c>
      <c r="V751" s="11">
        <f>_xlfn.XLOOKUP(total_table[[#This Row],[Product_ID]],Product_table[Product_ID],Product_table[Stock],FALSE)</f>
        <v>281</v>
      </c>
      <c r="W751" s="8" t="str">
        <f>_xlfn.XLOOKUP(total_table[[#This Row],[Store_ID]],Store_table[Store_ID],Store_table[Store_Name],FALSE)</f>
        <v>Johnson-Wright</v>
      </c>
      <c r="X751" s="8" t="str">
        <f>_xlfn.XLOOKUP(total_table[[#This Row],[Store_ID]],Store_table[Store_ID],Store_table[Region],FALSE)</f>
        <v>North</v>
      </c>
      <c r="Y751" s="8" t="str">
        <f>_xlfn.XLOOKUP(total_table[[#This Row],[Store_ID]],Store_table[Store_ID],Store_table[City],FALSE)</f>
        <v>Hoodberg</v>
      </c>
      <c r="Z751" s="8" t="str">
        <f>_xlfn.XLOOKUP(total_table[[#This Row],[Store_ID]],Store_table[Store_ID],Store_table[Store_Type],FALSE)</f>
        <v>Outlet</v>
      </c>
    </row>
    <row r="752" spans="1:26" x14ac:dyDescent="0.35">
      <c r="A752" s="2" t="s">
        <v>2554</v>
      </c>
      <c r="B752" s="14">
        <v>45778</v>
      </c>
      <c r="C752" s="2" t="s">
        <v>783</v>
      </c>
      <c r="D752" s="2" t="s">
        <v>1594</v>
      </c>
      <c r="E752" s="2" t="s">
        <v>1744</v>
      </c>
      <c r="F752" s="11">
        <v>3</v>
      </c>
      <c r="G752" s="8">
        <v>35.159999999999997</v>
      </c>
      <c r="H752" s="8">
        <v>0.04</v>
      </c>
      <c r="I752" s="2" t="s">
        <v>1807</v>
      </c>
      <c r="J752" s="8">
        <v>105.43999999999998</v>
      </c>
      <c r="K752" s="8" t="str">
        <f>_xlfn.XLOOKUP(total_table[[#This Row],[Customer_ID]],Customer_table[Customer_ID],Customer_table[Name],FALSE)</f>
        <v>Nicholas Webb</v>
      </c>
      <c r="L752" s="11">
        <f>_xlfn.XLOOKUP(total_table[[#This Row],[Customer_ID]],Customer_table[Customer_ID],Customer_table[Age],FALSE)</f>
        <v>19</v>
      </c>
      <c r="M752" s="8" t="str">
        <f>_xlfn.XLOOKUP(total_table[[#This Row],[Customer_ID]],Customer_table[Customer_ID],Customer_table[Gender],FALSE)</f>
        <v>Male</v>
      </c>
      <c r="N752" s="8" t="str">
        <f>_xlfn.XLOOKUP(total_table[[#This Row],[Customer_ID]],Customer_table[Customer_ID],Customer_table[City],FALSE)</f>
        <v>Lake Timothy</v>
      </c>
      <c r="O752" s="8" t="str">
        <f>_xlfn.XLOOKUP(total_table[[#This Row],[Customer_ID]],Customer_table[Customer_ID],Customer_table[State],FALSE)</f>
        <v>Nevada</v>
      </c>
      <c r="P752" s="8" t="str">
        <f>_xlfn.XLOOKUP(total_table[[#This Row],[Customer_ID]],Customer_table[Customer_ID],Customer_table[Country],FALSE)</f>
        <v>USA</v>
      </c>
      <c r="Q752" s="8" t="str">
        <f>_xlfn.XLOOKUP(total_table[[#This Row],[Product_ID]],Product_table[Product_ID],Product_table[Product_Name],FALSE)</f>
        <v>Gaming Mechanical Keyboard</v>
      </c>
      <c r="R752" s="8" t="str">
        <f>_xlfn.XLOOKUP(total_table[[#This Row],[Product_ID]],Product_table[Product_ID],Product_table[Category],FALSE)</f>
        <v>Electronics</v>
      </c>
      <c r="S752" s="8" t="str">
        <f>_xlfn.XLOOKUP(total_table[[#This Row],[Product_ID]],Product_table[Product_ID],Product_table[Sub_Category],FALSE)</f>
        <v>Computer</v>
      </c>
      <c r="T752" s="8" t="str">
        <f>_xlfn.XLOOKUP(total_table[[#This Row],[Product_ID]],Product_table[Product_ID],Product_table[Brand],FALSE)</f>
        <v>Lucero LLC</v>
      </c>
      <c r="U752" s="8">
        <f>_xlfn.XLOOKUP(total_table[[#This Row],[Product_ID]],Product_table[Product_ID],Product_table[Cost],FALSE)</f>
        <v>419.28</v>
      </c>
      <c r="V752" s="11">
        <f>_xlfn.XLOOKUP(total_table[[#This Row],[Product_ID]],Product_table[Product_ID],Product_table[Stock],FALSE)</f>
        <v>86</v>
      </c>
      <c r="W752" s="8" t="str">
        <f>_xlfn.XLOOKUP(total_table[[#This Row],[Store_ID]],Store_table[Store_ID],Store_table[Store_Name],FALSE)</f>
        <v>Johnson-Wright</v>
      </c>
      <c r="X752" s="8" t="str">
        <f>_xlfn.XLOOKUP(total_table[[#This Row],[Store_ID]],Store_table[Store_ID],Store_table[Region],FALSE)</f>
        <v>North</v>
      </c>
      <c r="Y752" s="8" t="str">
        <f>_xlfn.XLOOKUP(total_table[[#This Row],[Store_ID]],Store_table[Store_ID],Store_table[City],FALSE)</f>
        <v>Hoodberg</v>
      </c>
      <c r="Z752" s="8" t="str">
        <f>_xlfn.XLOOKUP(total_table[[#This Row],[Store_ID]],Store_table[Store_ID],Store_table[Store_Type],FALSE)</f>
        <v>Outlet</v>
      </c>
    </row>
    <row r="753" spans="1:26" x14ac:dyDescent="0.35">
      <c r="A753" s="2" t="s">
        <v>2555</v>
      </c>
      <c r="B753" s="14">
        <v>45740</v>
      </c>
      <c r="C753" s="2" t="s">
        <v>1022</v>
      </c>
      <c r="D753" s="2" t="s">
        <v>1670</v>
      </c>
      <c r="E753" s="2" t="s">
        <v>1770</v>
      </c>
      <c r="F753" s="11">
        <v>2</v>
      </c>
      <c r="G753" s="8">
        <v>838.59</v>
      </c>
      <c r="H753" s="8">
        <v>0.18</v>
      </c>
      <c r="I753" s="2" t="s">
        <v>1807</v>
      </c>
      <c r="J753" s="8">
        <v>1677</v>
      </c>
      <c r="K753" s="8" t="str">
        <f>_xlfn.XLOOKUP(total_table[[#This Row],[Customer_ID]],Customer_table[Customer_ID],Customer_table[Name],FALSE)</f>
        <v>Pamela Mcguire</v>
      </c>
      <c r="L753" s="11">
        <f>_xlfn.XLOOKUP(total_table[[#This Row],[Customer_ID]],Customer_table[Customer_ID],Customer_table[Age],FALSE)</f>
        <v>54</v>
      </c>
      <c r="M753" s="8" t="str">
        <f>_xlfn.XLOOKUP(total_table[[#This Row],[Customer_ID]],Customer_table[Customer_ID],Customer_table[Gender],FALSE)</f>
        <v>Male</v>
      </c>
      <c r="N753" s="8" t="str">
        <f>_xlfn.XLOOKUP(total_table[[#This Row],[Customer_ID]],Customer_table[Customer_ID],Customer_table[City],FALSE)</f>
        <v>South Jasontown</v>
      </c>
      <c r="O753" s="8" t="str">
        <f>_xlfn.XLOOKUP(total_table[[#This Row],[Customer_ID]],Customer_table[Customer_ID],Customer_table[State],FALSE)</f>
        <v>Illinois</v>
      </c>
      <c r="P753" s="8" t="str">
        <f>_xlfn.XLOOKUP(total_table[[#This Row],[Customer_ID]],Customer_table[Customer_ID],Customer_table[Country],FALSE)</f>
        <v>USA</v>
      </c>
      <c r="Q753" s="8" t="str">
        <f>_xlfn.XLOOKUP(total_table[[#This Row],[Product_ID]],Product_table[Product_ID],Product_table[Product_Name],FALSE)</f>
        <v>Professional Jump Rope</v>
      </c>
      <c r="R753" s="8" t="str">
        <f>_xlfn.XLOOKUP(total_table[[#This Row],[Product_ID]],Product_table[Product_ID],Product_table[Category],FALSE)</f>
        <v>Sports</v>
      </c>
      <c r="S753" s="8" t="str">
        <f>_xlfn.XLOOKUP(total_table[[#This Row],[Product_ID]],Product_table[Product_ID],Product_table[Sub_Category],FALSE)</f>
        <v>Fitness</v>
      </c>
      <c r="T753" s="8" t="str">
        <f>_xlfn.XLOOKUP(total_table[[#This Row],[Product_ID]],Product_table[Product_ID],Product_table[Brand],FALSE)</f>
        <v>Davis PLC</v>
      </c>
      <c r="U753" s="8">
        <f>_xlfn.XLOOKUP(total_table[[#This Row],[Product_ID]],Product_table[Product_ID],Product_table[Cost],FALSE)</f>
        <v>477.61</v>
      </c>
      <c r="V753" s="11">
        <f>_xlfn.XLOOKUP(total_table[[#This Row],[Product_ID]],Product_table[Product_ID],Product_table[Stock],FALSE)</f>
        <v>300</v>
      </c>
      <c r="W753" s="8" t="str">
        <f>_xlfn.XLOOKUP(total_table[[#This Row],[Store_ID]],Store_table[Store_ID],Store_table[Store_Name],FALSE)</f>
        <v>Aguirre-Keller</v>
      </c>
      <c r="X753" s="8" t="str">
        <f>_xlfn.XLOOKUP(total_table[[#This Row],[Store_ID]],Store_table[Store_ID],Store_table[Region],FALSE)</f>
        <v>South</v>
      </c>
      <c r="Y753" s="8" t="str">
        <f>_xlfn.XLOOKUP(total_table[[#This Row],[Store_ID]],Store_table[Store_ID],Store_table[City],FALSE)</f>
        <v>Lake Michael</v>
      </c>
      <c r="Z753" s="8" t="str">
        <f>_xlfn.XLOOKUP(total_table[[#This Row],[Store_ID]],Store_table[Store_ID],Store_table[Store_Type],FALSE)</f>
        <v>Online</v>
      </c>
    </row>
    <row r="754" spans="1:26" x14ac:dyDescent="0.35">
      <c r="A754" s="2" t="s">
        <v>2556</v>
      </c>
      <c r="B754" s="14">
        <v>45598</v>
      </c>
      <c r="C754" s="2" t="s">
        <v>311</v>
      </c>
      <c r="D754" s="2" t="s">
        <v>1644</v>
      </c>
      <c r="E754" s="2" t="s">
        <v>1754</v>
      </c>
      <c r="F754" s="11">
        <v>4</v>
      </c>
      <c r="G754" s="8">
        <v>867.94</v>
      </c>
      <c r="H754" s="8">
        <v>0.26</v>
      </c>
      <c r="I754" s="2" t="s">
        <v>1804</v>
      </c>
      <c r="J754" s="8">
        <v>3471.5</v>
      </c>
      <c r="K754" s="8" t="str">
        <f>_xlfn.XLOOKUP(total_table[[#This Row],[Customer_ID]],Customer_table[Customer_ID],Customer_table[Name],FALSE)</f>
        <v>Jamie Yoder</v>
      </c>
      <c r="L754" s="11">
        <f>_xlfn.XLOOKUP(total_table[[#This Row],[Customer_ID]],Customer_table[Customer_ID],Customer_table[Age],FALSE)</f>
        <v>43</v>
      </c>
      <c r="M754" s="8" t="str">
        <f>_xlfn.XLOOKUP(total_table[[#This Row],[Customer_ID]],Customer_table[Customer_ID],Customer_table[Gender],FALSE)</f>
        <v>Male</v>
      </c>
      <c r="N754" s="8" t="str">
        <f>_xlfn.XLOOKUP(total_table[[#This Row],[Customer_ID]],Customer_table[Customer_ID],Customer_table[City],FALSE)</f>
        <v>New Gabrielleville</v>
      </c>
      <c r="O754" s="8" t="str">
        <f>_xlfn.XLOOKUP(total_table[[#This Row],[Customer_ID]],Customer_table[Customer_ID],Customer_table[State],FALSE)</f>
        <v>Wisconsin</v>
      </c>
      <c r="P754" s="8" t="str">
        <f>_xlfn.XLOOKUP(total_table[[#This Row],[Customer_ID]],Customer_table[Customer_ID],Customer_table[Country],FALSE)</f>
        <v>USA</v>
      </c>
      <c r="Q754" s="8" t="str">
        <f>_xlfn.XLOOKUP(total_table[[#This Row],[Product_ID]],Product_table[Product_ID],Product_table[Product_Name],FALSE)</f>
        <v>Men's Hair Styling Gel</v>
      </c>
      <c r="R754" s="8" t="str">
        <f>_xlfn.XLOOKUP(total_table[[#This Row],[Product_ID]],Product_table[Product_ID],Product_table[Category],FALSE)</f>
        <v>Beauty</v>
      </c>
      <c r="S754" s="8" t="str">
        <f>_xlfn.XLOOKUP(total_table[[#This Row],[Product_ID]],Product_table[Product_ID],Product_table[Sub_Category],FALSE)</f>
        <v>Haircare</v>
      </c>
      <c r="T754" s="8" t="str">
        <f>_xlfn.XLOOKUP(total_table[[#This Row],[Product_ID]],Product_table[Product_ID],Product_table[Brand],FALSE)</f>
        <v>Cline-Mccarthy</v>
      </c>
      <c r="U754" s="8">
        <f>_xlfn.XLOOKUP(total_table[[#This Row],[Product_ID]],Product_table[Product_ID],Product_table[Cost],FALSE)</f>
        <v>17.309999999999999</v>
      </c>
      <c r="V754" s="11">
        <f>_xlfn.XLOOKUP(total_table[[#This Row],[Product_ID]],Product_table[Product_ID],Product_table[Stock],FALSE)</f>
        <v>399</v>
      </c>
      <c r="W754" s="8" t="str">
        <f>_xlfn.XLOOKUP(total_table[[#This Row],[Store_ID]],Store_table[Store_ID],Store_table[Store_Name],FALSE)</f>
        <v>Benson-Elliott</v>
      </c>
      <c r="X754" s="8" t="str">
        <f>_xlfn.XLOOKUP(total_table[[#This Row],[Store_ID]],Store_table[Store_ID],Store_table[Region],FALSE)</f>
        <v>East</v>
      </c>
      <c r="Y754" s="8" t="str">
        <f>_xlfn.XLOOKUP(total_table[[#This Row],[Store_ID]],Store_table[Store_ID],Store_table[City],FALSE)</f>
        <v>Port Josephberg</v>
      </c>
      <c r="Z754" s="8" t="str">
        <f>_xlfn.XLOOKUP(total_table[[#This Row],[Store_ID]],Store_table[Store_ID],Store_table[Store_Type],FALSE)</f>
        <v>Online</v>
      </c>
    </row>
    <row r="755" spans="1:26" x14ac:dyDescent="0.35">
      <c r="A755" s="2" t="s">
        <v>2557</v>
      </c>
      <c r="B755" s="14">
        <v>45591</v>
      </c>
      <c r="C755" s="2" t="s">
        <v>632</v>
      </c>
      <c r="D755" s="2" t="s">
        <v>1604</v>
      </c>
      <c r="E755" s="2" t="s">
        <v>1785</v>
      </c>
      <c r="F755" s="11">
        <v>1</v>
      </c>
      <c r="G755" s="8">
        <v>623.88</v>
      </c>
      <c r="H755" s="8">
        <v>0.25</v>
      </c>
      <c r="I755" s="2" t="s">
        <v>1802</v>
      </c>
      <c r="J755" s="8">
        <v>623.63</v>
      </c>
      <c r="K755" s="8" t="str">
        <f>_xlfn.XLOOKUP(total_table[[#This Row],[Customer_ID]],Customer_table[Customer_ID],Customer_table[Name],FALSE)</f>
        <v>Megan Greer</v>
      </c>
      <c r="L755" s="11">
        <f>_xlfn.XLOOKUP(total_table[[#This Row],[Customer_ID]],Customer_table[Customer_ID],Customer_table[Age],FALSE)</f>
        <v>18</v>
      </c>
      <c r="M755" s="8" t="str">
        <f>_xlfn.XLOOKUP(total_table[[#This Row],[Customer_ID]],Customer_table[Customer_ID],Customer_table[Gender],FALSE)</f>
        <v>Female</v>
      </c>
      <c r="N755" s="8" t="str">
        <f>_xlfn.XLOOKUP(total_table[[#This Row],[Customer_ID]],Customer_table[Customer_ID],Customer_table[City],FALSE)</f>
        <v>West John</v>
      </c>
      <c r="O755" s="8" t="str">
        <f>_xlfn.XLOOKUP(total_table[[#This Row],[Customer_ID]],Customer_table[Customer_ID],Customer_table[State],FALSE)</f>
        <v>Alaska</v>
      </c>
      <c r="P755" s="8" t="str">
        <f>_xlfn.XLOOKUP(total_table[[#This Row],[Customer_ID]],Customer_table[Customer_ID],Customer_table[Country],FALSE)</f>
        <v>USA</v>
      </c>
      <c r="Q755" s="8" t="str">
        <f>_xlfn.XLOOKUP(total_table[[#This Row],[Product_ID]],Product_table[Product_ID],Product_table[Product_Name],FALSE)</f>
        <v>Portable Power Bank</v>
      </c>
      <c r="R755" s="8" t="str">
        <f>_xlfn.XLOOKUP(total_table[[#This Row],[Product_ID]],Product_table[Product_ID],Product_table[Category],FALSE)</f>
        <v>Electronics</v>
      </c>
      <c r="S755" s="8" t="str">
        <f>_xlfn.XLOOKUP(total_table[[#This Row],[Product_ID]],Product_table[Product_ID],Product_table[Sub_Category],FALSE)</f>
        <v>Mobile</v>
      </c>
      <c r="T755" s="8" t="str">
        <f>_xlfn.XLOOKUP(total_table[[#This Row],[Product_ID]],Product_table[Product_ID],Product_table[Brand],FALSE)</f>
        <v>Cummings and Sons</v>
      </c>
      <c r="U755" s="8">
        <f>_xlfn.XLOOKUP(total_table[[#This Row],[Product_ID]],Product_table[Product_ID],Product_table[Cost],FALSE)</f>
        <v>326.06</v>
      </c>
      <c r="V755" s="11">
        <f>_xlfn.XLOOKUP(total_table[[#This Row],[Product_ID]],Product_table[Product_ID],Product_table[Stock],FALSE)</f>
        <v>301</v>
      </c>
      <c r="W755" s="8" t="str">
        <f>_xlfn.XLOOKUP(total_table[[#This Row],[Store_ID]],Store_table[Store_ID],Store_table[Store_Name],FALSE)</f>
        <v>Holloway Ltd</v>
      </c>
      <c r="X755" s="8" t="str">
        <f>_xlfn.XLOOKUP(total_table[[#This Row],[Store_ID]],Store_table[Store_ID],Store_table[Region],FALSE)</f>
        <v>North</v>
      </c>
      <c r="Y755" s="8" t="str">
        <f>_xlfn.XLOOKUP(total_table[[#This Row],[Store_ID]],Store_table[Store_ID],Store_table[City],FALSE)</f>
        <v>Bensonhaven</v>
      </c>
      <c r="Z755" s="8" t="str">
        <f>_xlfn.XLOOKUP(total_table[[#This Row],[Store_ID]],Store_table[Store_ID],Store_table[Store_Type],FALSE)</f>
        <v>Flagship</v>
      </c>
    </row>
    <row r="756" spans="1:26" x14ac:dyDescent="0.35">
      <c r="A756" s="2" t="s">
        <v>2558</v>
      </c>
      <c r="B756" s="14">
        <v>45546</v>
      </c>
      <c r="C756" s="2" t="s">
        <v>574</v>
      </c>
      <c r="D756" s="2" t="s">
        <v>1610</v>
      </c>
      <c r="E756" s="2" t="s">
        <v>1777</v>
      </c>
      <c r="F756" s="11">
        <v>2</v>
      </c>
      <c r="G756" s="8">
        <v>567.95000000000005</v>
      </c>
      <c r="H756" s="8">
        <v>0.12</v>
      </c>
      <c r="I756" s="2" t="s">
        <v>1804</v>
      </c>
      <c r="J756" s="8">
        <v>1135.7800000000002</v>
      </c>
      <c r="K756" s="8" t="str">
        <f>_xlfn.XLOOKUP(total_table[[#This Row],[Customer_ID]],Customer_table[Customer_ID],Customer_table[Name],FALSE)</f>
        <v>Curtis Lam</v>
      </c>
      <c r="L756" s="11">
        <f>_xlfn.XLOOKUP(total_table[[#This Row],[Customer_ID]],Customer_table[Customer_ID],Customer_table[Age],FALSE)</f>
        <v>55</v>
      </c>
      <c r="M756" s="8" t="str">
        <f>_xlfn.XLOOKUP(total_table[[#This Row],[Customer_ID]],Customer_table[Customer_ID],Customer_table[Gender],FALSE)</f>
        <v>Male</v>
      </c>
      <c r="N756" s="8" t="str">
        <f>_xlfn.XLOOKUP(total_table[[#This Row],[Customer_ID]],Customer_table[Customer_ID],Customer_table[City],FALSE)</f>
        <v>Butlerberg</v>
      </c>
      <c r="O756" s="8" t="str">
        <f>_xlfn.XLOOKUP(total_table[[#This Row],[Customer_ID]],Customer_table[Customer_ID],Customer_table[State],FALSE)</f>
        <v>Kentucky</v>
      </c>
      <c r="P756" s="8" t="str">
        <f>_xlfn.XLOOKUP(total_table[[#This Row],[Customer_ID]],Customer_table[Customer_ID],Customer_table[Country],FALSE)</f>
        <v>USA</v>
      </c>
      <c r="Q756" s="8" t="str">
        <f>_xlfn.XLOOKUP(total_table[[#This Row],[Product_ID]],Product_table[Product_ID],Product_table[Product_Name],FALSE)</f>
        <v>Smart Home WiFi Camera</v>
      </c>
      <c r="R756" s="8" t="str">
        <f>_xlfn.XLOOKUP(total_table[[#This Row],[Product_ID]],Product_table[Product_ID],Product_table[Category],FALSE)</f>
        <v>Electronics</v>
      </c>
      <c r="S756" s="8" t="str">
        <f>_xlfn.XLOOKUP(total_table[[#This Row],[Product_ID]],Product_table[Product_ID],Product_table[Sub_Category],FALSE)</f>
        <v>Accessories</v>
      </c>
      <c r="T756" s="8" t="str">
        <f>_xlfn.XLOOKUP(total_table[[#This Row],[Product_ID]],Product_table[Product_ID],Product_table[Brand],FALSE)</f>
        <v>Holmes LLC</v>
      </c>
      <c r="U756" s="8">
        <f>_xlfn.XLOOKUP(total_table[[#This Row],[Product_ID]],Product_table[Product_ID],Product_table[Cost],FALSE)</f>
        <v>450.71</v>
      </c>
      <c r="V756" s="11">
        <f>_xlfn.XLOOKUP(total_table[[#This Row],[Product_ID]],Product_table[Product_ID],Product_table[Stock],FALSE)</f>
        <v>389</v>
      </c>
      <c r="W756" s="8" t="str">
        <f>_xlfn.XLOOKUP(total_table[[#This Row],[Store_ID]],Store_table[Store_ID],Store_table[Store_Name],FALSE)</f>
        <v>Mcdonald Inc</v>
      </c>
      <c r="X756" s="8" t="str">
        <f>_xlfn.XLOOKUP(total_table[[#This Row],[Store_ID]],Store_table[Store_ID],Store_table[Region],FALSE)</f>
        <v>South</v>
      </c>
      <c r="Y756" s="8" t="str">
        <f>_xlfn.XLOOKUP(total_table[[#This Row],[Store_ID]],Store_table[Store_ID],Store_table[City],FALSE)</f>
        <v>Christopherland</v>
      </c>
      <c r="Z756" s="8" t="str">
        <f>_xlfn.XLOOKUP(total_table[[#This Row],[Store_ID]],Store_table[Store_ID],Store_table[Store_Type],FALSE)</f>
        <v>Outlet</v>
      </c>
    </row>
    <row r="757" spans="1:26" x14ac:dyDescent="0.35">
      <c r="A757" s="2" t="s">
        <v>2559</v>
      </c>
      <c r="B757" s="14">
        <v>45483</v>
      </c>
      <c r="C757" s="2" t="s">
        <v>1002</v>
      </c>
      <c r="D757" s="2" t="s">
        <v>1588</v>
      </c>
      <c r="E757" s="2" t="s">
        <v>1788</v>
      </c>
      <c r="F757" s="11">
        <v>2</v>
      </c>
      <c r="G757" s="8">
        <v>671.69</v>
      </c>
      <c r="H757" s="8">
        <v>0.19</v>
      </c>
      <c r="I757" s="2" t="s">
        <v>1802</v>
      </c>
      <c r="J757" s="8">
        <v>1343.19</v>
      </c>
      <c r="K757" s="8" t="str">
        <f>_xlfn.XLOOKUP(total_table[[#This Row],[Customer_ID]],Customer_table[Customer_ID],Customer_table[Name],FALSE)</f>
        <v>Kristy Dunlap</v>
      </c>
      <c r="L757" s="11">
        <f>_xlfn.XLOOKUP(total_table[[#This Row],[Customer_ID]],Customer_table[Customer_ID],Customer_table[Age],FALSE)</f>
        <v>64</v>
      </c>
      <c r="M757" s="8" t="str">
        <f>_xlfn.XLOOKUP(total_table[[#This Row],[Customer_ID]],Customer_table[Customer_ID],Customer_table[Gender],FALSE)</f>
        <v>Female</v>
      </c>
      <c r="N757" s="8" t="str">
        <f>_xlfn.XLOOKUP(total_table[[#This Row],[Customer_ID]],Customer_table[Customer_ID],Customer_table[City],FALSE)</f>
        <v>Whiteport</v>
      </c>
      <c r="O757" s="8" t="str">
        <f>_xlfn.XLOOKUP(total_table[[#This Row],[Customer_ID]],Customer_table[Customer_ID],Customer_table[State],FALSE)</f>
        <v>North Carolina</v>
      </c>
      <c r="P757" s="8" t="str">
        <f>_xlfn.XLOOKUP(total_table[[#This Row],[Customer_ID]],Customer_table[Customer_ID],Customer_table[Country],FALSE)</f>
        <v>USA</v>
      </c>
      <c r="Q757" s="8" t="str">
        <f>_xlfn.XLOOKUP(total_table[[#This Row],[Product_ID]],Product_table[Product_ID],Product_table[Product_Name],FALSE)</f>
        <v>Basketball</v>
      </c>
      <c r="R757" s="8" t="str">
        <f>_xlfn.XLOOKUP(total_table[[#This Row],[Product_ID]],Product_table[Product_ID],Product_table[Category],FALSE)</f>
        <v>Sports</v>
      </c>
      <c r="S757" s="8" t="str">
        <f>_xlfn.XLOOKUP(total_table[[#This Row],[Product_ID]],Product_table[Product_ID],Product_table[Sub_Category],FALSE)</f>
        <v>Team Sports</v>
      </c>
      <c r="T757" s="8" t="str">
        <f>_xlfn.XLOOKUP(total_table[[#This Row],[Product_ID]],Product_table[Product_ID],Product_table[Brand],FALSE)</f>
        <v>Nolan-Snow</v>
      </c>
      <c r="U757" s="8">
        <f>_xlfn.XLOOKUP(total_table[[#This Row],[Product_ID]],Product_table[Product_ID],Product_table[Cost],FALSE)</f>
        <v>204.39</v>
      </c>
      <c r="V757" s="11">
        <f>_xlfn.XLOOKUP(total_table[[#This Row],[Product_ID]],Product_table[Product_ID],Product_table[Stock],FALSE)</f>
        <v>281</v>
      </c>
      <c r="W757" s="8" t="str">
        <f>_xlfn.XLOOKUP(total_table[[#This Row],[Store_ID]],Store_table[Store_ID],Store_table[Store_Name],FALSE)</f>
        <v>Guerrero-Schmitt</v>
      </c>
      <c r="X757" s="8" t="str">
        <f>_xlfn.XLOOKUP(total_table[[#This Row],[Store_ID]],Store_table[Store_ID],Store_table[Region],FALSE)</f>
        <v>East</v>
      </c>
      <c r="Y757" s="8" t="str">
        <f>_xlfn.XLOOKUP(total_table[[#This Row],[Store_ID]],Store_table[Store_ID],Store_table[City],FALSE)</f>
        <v>East Stevechester</v>
      </c>
      <c r="Z757" s="8" t="str">
        <f>_xlfn.XLOOKUP(total_table[[#This Row],[Store_ID]],Store_table[Store_ID],Store_table[Store_Type],FALSE)</f>
        <v>Flagship</v>
      </c>
    </row>
    <row r="758" spans="1:26" x14ac:dyDescent="0.35">
      <c r="A758" s="2" t="s">
        <v>2560</v>
      </c>
      <c r="B758" s="14">
        <v>45786</v>
      </c>
      <c r="C758" s="2" t="s">
        <v>661</v>
      </c>
      <c r="D758" s="2" t="s">
        <v>1535</v>
      </c>
      <c r="E758" s="2" t="s">
        <v>1757</v>
      </c>
      <c r="F758" s="11">
        <v>2</v>
      </c>
      <c r="G758" s="8">
        <v>257.95999999999998</v>
      </c>
      <c r="H758" s="8">
        <v>0.21</v>
      </c>
      <c r="I758" s="2" t="s">
        <v>1804</v>
      </c>
      <c r="J758" s="8">
        <v>515.70999999999992</v>
      </c>
      <c r="K758" s="8" t="str">
        <f>_xlfn.XLOOKUP(total_table[[#This Row],[Customer_ID]],Customer_table[Customer_ID],Customer_table[Name],FALSE)</f>
        <v>Ronald Jones</v>
      </c>
      <c r="L758" s="11">
        <f>_xlfn.XLOOKUP(total_table[[#This Row],[Customer_ID]],Customer_table[Customer_ID],Customer_table[Age],FALSE)</f>
        <v>26</v>
      </c>
      <c r="M758" s="8" t="str">
        <f>_xlfn.XLOOKUP(total_table[[#This Row],[Customer_ID]],Customer_table[Customer_ID],Customer_table[Gender],FALSE)</f>
        <v>Female</v>
      </c>
      <c r="N758" s="8" t="str">
        <f>_xlfn.XLOOKUP(total_table[[#This Row],[Customer_ID]],Customer_table[Customer_ID],Customer_table[City],FALSE)</f>
        <v>Brownshire</v>
      </c>
      <c r="O758" s="8" t="str">
        <f>_xlfn.XLOOKUP(total_table[[#This Row],[Customer_ID]],Customer_table[Customer_ID],Customer_table[State],FALSE)</f>
        <v>Tennessee</v>
      </c>
      <c r="P758" s="8" t="str">
        <f>_xlfn.XLOOKUP(total_table[[#This Row],[Customer_ID]],Customer_table[Customer_ID],Customer_table[Country],FALSE)</f>
        <v>USA</v>
      </c>
      <c r="Q758" s="8" t="str">
        <f>_xlfn.XLOOKUP(total_table[[#This Row],[Product_ID]],Product_table[Product_ID],Product_table[Product_Name],FALSE)</f>
        <v>Herbal Face Moisturizer</v>
      </c>
      <c r="R758" s="8" t="str">
        <f>_xlfn.XLOOKUP(total_table[[#This Row],[Product_ID]],Product_table[Product_ID],Product_table[Category],FALSE)</f>
        <v>Beauty</v>
      </c>
      <c r="S758" s="8" t="str">
        <f>_xlfn.XLOOKUP(total_table[[#This Row],[Product_ID]],Product_table[Product_ID],Product_table[Sub_Category],FALSE)</f>
        <v>Skincare</v>
      </c>
      <c r="T758" s="8" t="str">
        <f>_xlfn.XLOOKUP(total_table[[#This Row],[Product_ID]],Product_table[Product_ID],Product_table[Brand],FALSE)</f>
        <v>Davidson PLC</v>
      </c>
      <c r="U758" s="8">
        <f>_xlfn.XLOOKUP(total_table[[#This Row],[Product_ID]],Product_table[Product_ID],Product_table[Cost],FALSE)</f>
        <v>312.8</v>
      </c>
      <c r="V758" s="11">
        <f>_xlfn.XLOOKUP(total_table[[#This Row],[Product_ID]],Product_table[Product_ID],Product_table[Stock],FALSE)</f>
        <v>350</v>
      </c>
      <c r="W758" s="8" t="str">
        <f>_xlfn.XLOOKUP(total_table[[#This Row],[Store_ID]],Store_table[Store_ID],Store_table[Store_Name],FALSE)</f>
        <v>Martinez-Mullins</v>
      </c>
      <c r="X758" s="8" t="str">
        <f>_xlfn.XLOOKUP(total_table[[#This Row],[Store_ID]],Store_table[Store_ID],Store_table[Region],FALSE)</f>
        <v>South</v>
      </c>
      <c r="Y758" s="8" t="str">
        <f>_xlfn.XLOOKUP(total_table[[#This Row],[Store_ID]],Store_table[Store_ID],Store_table[City],FALSE)</f>
        <v>Williamsfurt</v>
      </c>
      <c r="Z758" s="8" t="str">
        <f>_xlfn.XLOOKUP(total_table[[#This Row],[Store_ID]],Store_table[Store_ID],Store_table[Store_Type],FALSE)</f>
        <v>Online</v>
      </c>
    </row>
    <row r="759" spans="1:26" x14ac:dyDescent="0.35">
      <c r="A759" s="2" t="s">
        <v>2561</v>
      </c>
      <c r="B759" s="14">
        <v>45475</v>
      </c>
      <c r="C759" s="2" t="s">
        <v>655</v>
      </c>
      <c r="D759" s="2" t="s">
        <v>1722</v>
      </c>
      <c r="E759" s="2" t="s">
        <v>1791</v>
      </c>
      <c r="F759" s="11">
        <v>4</v>
      </c>
      <c r="G759" s="8">
        <v>281.48</v>
      </c>
      <c r="H759" s="8">
        <v>0.27</v>
      </c>
      <c r="I759" s="2" t="s">
        <v>1804</v>
      </c>
      <c r="J759" s="8">
        <v>1125.6500000000001</v>
      </c>
      <c r="K759" s="8" t="str">
        <f>_xlfn.XLOOKUP(total_table[[#This Row],[Customer_ID]],Customer_table[Customer_ID],Customer_table[Name],FALSE)</f>
        <v>Tiffany Herrera</v>
      </c>
      <c r="L759" s="11">
        <f>_xlfn.XLOOKUP(total_table[[#This Row],[Customer_ID]],Customer_table[Customer_ID],Customer_table[Age],FALSE)</f>
        <v>52</v>
      </c>
      <c r="M759" s="8" t="str">
        <f>_xlfn.XLOOKUP(total_table[[#This Row],[Customer_ID]],Customer_table[Customer_ID],Customer_table[Gender],FALSE)</f>
        <v>Male</v>
      </c>
      <c r="N759" s="8" t="str">
        <f>_xlfn.XLOOKUP(total_table[[#This Row],[Customer_ID]],Customer_table[Customer_ID],Customer_table[City],FALSE)</f>
        <v>New Dianebury</v>
      </c>
      <c r="O759" s="8" t="str">
        <f>_xlfn.XLOOKUP(total_table[[#This Row],[Customer_ID]],Customer_table[Customer_ID],Customer_table[State],FALSE)</f>
        <v>Virginia</v>
      </c>
      <c r="P759" s="8" t="str">
        <f>_xlfn.XLOOKUP(total_table[[#This Row],[Customer_ID]],Customer_table[Customer_ID],Customer_table[Country],FALSE)</f>
        <v>USA</v>
      </c>
      <c r="Q759" s="8" t="str">
        <f>_xlfn.XLOOKUP(total_table[[#This Row],[Product_ID]],Product_table[Product_ID],Product_table[Product_Name],FALSE)</f>
        <v>Portable Bluetooth Speaker</v>
      </c>
      <c r="R759" s="8" t="str">
        <f>_xlfn.XLOOKUP(total_table[[#This Row],[Product_ID]],Product_table[Product_ID],Product_table[Category],FALSE)</f>
        <v>Electronics</v>
      </c>
      <c r="S759" s="8" t="str">
        <f>_xlfn.XLOOKUP(total_table[[#This Row],[Product_ID]],Product_table[Product_ID],Product_table[Sub_Category],FALSE)</f>
        <v>Audio</v>
      </c>
      <c r="T759" s="8" t="str">
        <f>_xlfn.XLOOKUP(total_table[[#This Row],[Product_ID]],Product_table[Product_ID],Product_table[Brand],FALSE)</f>
        <v>Flores-King</v>
      </c>
      <c r="U759" s="8">
        <f>_xlfn.XLOOKUP(total_table[[#This Row],[Product_ID]],Product_table[Product_ID],Product_table[Cost],FALSE)</f>
        <v>431.67</v>
      </c>
      <c r="V759" s="11">
        <f>_xlfn.XLOOKUP(total_table[[#This Row],[Product_ID]],Product_table[Product_ID],Product_table[Stock],FALSE)</f>
        <v>73</v>
      </c>
      <c r="W759" s="8" t="str">
        <f>_xlfn.XLOOKUP(total_table[[#This Row],[Store_ID]],Store_table[Store_ID],Store_table[Store_Name],FALSE)</f>
        <v>Mann-Austin</v>
      </c>
      <c r="X759" s="8" t="str">
        <f>_xlfn.XLOOKUP(total_table[[#This Row],[Store_ID]],Store_table[Store_ID],Store_table[Region],FALSE)</f>
        <v>East</v>
      </c>
      <c r="Y759" s="8" t="str">
        <f>_xlfn.XLOOKUP(total_table[[#This Row],[Store_ID]],Store_table[Store_ID],Store_table[City],FALSE)</f>
        <v>Vasquezborough</v>
      </c>
      <c r="Z759" s="8" t="str">
        <f>_xlfn.XLOOKUP(total_table[[#This Row],[Store_ID]],Store_table[Store_ID],Store_table[Store_Type],FALSE)</f>
        <v>Online</v>
      </c>
    </row>
    <row r="760" spans="1:26" x14ac:dyDescent="0.35">
      <c r="A760" s="2" t="s">
        <v>2562</v>
      </c>
      <c r="B760" s="14">
        <v>45470</v>
      </c>
      <c r="C760" s="2" t="s">
        <v>981</v>
      </c>
      <c r="D760" s="2" t="s">
        <v>1566</v>
      </c>
      <c r="E760" s="2" t="s">
        <v>1770</v>
      </c>
      <c r="F760" s="11">
        <v>1</v>
      </c>
      <c r="G760" s="8">
        <v>202.13</v>
      </c>
      <c r="H760" s="8">
        <v>0.13</v>
      </c>
      <c r="I760" s="2" t="s">
        <v>1807</v>
      </c>
      <c r="J760" s="8">
        <v>202</v>
      </c>
      <c r="K760" s="8" t="str">
        <f>_xlfn.XLOOKUP(total_table[[#This Row],[Customer_ID]],Customer_table[Customer_ID],Customer_table[Name],FALSE)</f>
        <v>Robert House</v>
      </c>
      <c r="L760" s="11">
        <f>_xlfn.XLOOKUP(total_table[[#This Row],[Customer_ID]],Customer_table[Customer_ID],Customer_table[Age],FALSE)</f>
        <v>34</v>
      </c>
      <c r="M760" s="8" t="str">
        <f>_xlfn.XLOOKUP(total_table[[#This Row],[Customer_ID]],Customer_table[Customer_ID],Customer_table[Gender],FALSE)</f>
        <v>Male</v>
      </c>
      <c r="N760" s="8" t="str">
        <f>_xlfn.XLOOKUP(total_table[[#This Row],[Customer_ID]],Customer_table[Customer_ID],Customer_table[City],FALSE)</f>
        <v>Lake James</v>
      </c>
      <c r="O760" s="8" t="str">
        <f>_xlfn.XLOOKUP(total_table[[#This Row],[Customer_ID]],Customer_table[Customer_ID],Customer_table[State],FALSE)</f>
        <v>Maryland</v>
      </c>
      <c r="P760" s="8" t="str">
        <f>_xlfn.XLOOKUP(total_table[[#This Row],[Customer_ID]],Customer_table[Customer_ID],Customer_table[Country],FALSE)</f>
        <v>USA</v>
      </c>
      <c r="Q760" s="8" t="str">
        <f>_xlfn.XLOOKUP(total_table[[#This Row],[Product_ID]],Product_table[Product_ID],Product_table[Product_Name],FALSE)</f>
        <v>Outdoor Sports Water Bottle</v>
      </c>
      <c r="R760" s="8" t="str">
        <f>_xlfn.XLOOKUP(total_table[[#This Row],[Product_ID]],Product_table[Product_ID],Product_table[Category],FALSE)</f>
        <v>Sports</v>
      </c>
      <c r="S760" s="8" t="str">
        <f>_xlfn.XLOOKUP(total_table[[#This Row],[Product_ID]],Product_table[Product_ID],Product_table[Sub_Category],FALSE)</f>
        <v>Accessories</v>
      </c>
      <c r="T760" s="8" t="str">
        <f>_xlfn.XLOOKUP(total_table[[#This Row],[Product_ID]],Product_table[Product_ID],Product_table[Brand],FALSE)</f>
        <v>Soto-Ellis</v>
      </c>
      <c r="U760" s="8">
        <f>_xlfn.XLOOKUP(total_table[[#This Row],[Product_ID]],Product_table[Product_ID],Product_table[Cost],FALSE)</f>
        <v>131.51</v>
      </c>
      <c r="V760" s="11">
        <f>_xlfn.XLOOKUP(total_table[[#This Row],[Product_ID]],Product_table[Product_ID],Product_table[Stock],FALSE)</f>
        <v>273.49484536082474</v>
      </c>
      <c r="W760" s="8" t="str">
        <f>_xlfn.XLOOKUP(total_table[[#This Row],[Store_ID]],Store_table[Store_ID],Store_table[Store_Name],FALSE)</f>
        <v>Aguirre-Keller</v>
      </c>
      <c r="X760" s="8" t="str">
        <f>_xlfn.XLOOKUP(total_table[[#This Row],[Store_ID]],Store_table[Store_ID],Store_table[Region],FALSE)</f>
        <v>South</v>
      </c>
      <c r="Y760" s="8" t="str">
        <f>_xlfn.XLOOKUP(total_table[[#This Row],[Store_ID]],Store_table[Store_ID],Store_table[City],FALSE)</f>
        <v>Lake Michael</v>
      </c>
      <c r="Z760" s="8" t="str">
        <f>_xlfn.XLOOKUP(total_table[[#This Row],[Store_ID]],Store_table[Store_ID],Store_table[Store_Type],FALSE)</f>
        <v>Online</v>
      </c>
    </row>
    <row r="761" spans="1:26" x14ac:dyDescent="0.35">
      <c r="A761" s="2" t="s">
        <v>2563</v>
      </c>
      <c r="B761" s="14">
        <v>45243</v>
      </c>
      <c r="C761" s="2" t="s">
        <v>851</v>
      </c>
      <c r="D761" s="2" t="s">
        <v>1674</v>
      </c>
      <c r="E761" s="2" t="s">
        <v>1751</v>
      </c>
      <c r="F761" s="11">
        <v>1</v>
      </c>
      <c r="G761" s="8">
        <v>370.66</v>
      </c>
      <c r="H761" s="8">
        <v>0.01</v>
      </c>
      <c r="I761" s="2" t="s">
        <v>1804</v>
      </c>
      <c r="J761" s="8">
        <v>370.65000000000003</v>
      </c>
      <c r="K761" s="8" t="str">
        <f>_xlfn.XLOOKUP(total_table[[#This Row],[Customer_ID]],Customer_table[Customer_ID],Customer_table[Name],FALSE)</f>
        <v>Daisy Johnson Dds</v>
      </c>
      <c r="L761" s="11">
        <f>_xlfn.XLOOKUP(total_table[[#This Row],[Customer_ID]],Customer_table[Customer_ID],Customer_table[Age],FALSE)</f>
        <v>64</v>
      </c>
      <c r="M761" s="8" t="str">
        <f>_xlfn.XLOOKUP(total_table[[#This Row],[Customer_ID]],Customer_table[Customer_ID],Customer_table[Gender],FALSE)</f>
        <v>Male</v>
      </c>
      <c r="N761" s="8" t="str">
        <f>_xlfn.XLOOKUP(total_table[[#This Row],[Customer_ID]],Customer_table[Customer_ID],Customer_table[City],FALSE)</f>
        <v>North Stephanie</v>
      </c>
      <c r="O761" s="8" t="str">
        <f>_xlfn.XLOOKUP(total_table[[#This Row],[Customer_ID]],Customer_table[Customer_ID],Customer_table[State],FALSE)</f>
        <v>Nebraska</v>
      </c>
      <c r="P761" s="8" t="str">
        <f>_xlfn.XLOOKUP(total_table[[#This Row],[Customer_ID]],Customer_table[Customer_ID],Customer_table[Country],FALSE)</f>
        <v>USA</v>
      </c>
      <c r="Q761" s="8" t="str">
        <f>_xlfn.XLOOKUP(total_table[[#This Row],[Product_ID]],Product_table[Product_ID],Product_table[Product_Name],FALSE)</f>
        <v>Bluetooth Car Audio System</v>
      </c>
      <c r="R761" s="8" t="str">
        <f>_xlfn.XLOOKUP(total_table[[#This Row],[Product_ID]],Product_table[Product_ID],Product_table[Category],FALSE)</f>
        <v>Electronics</v>
      </c>
      <c r="S761" s="8" t="str">
        <f>_xlfn.XLOOKUP(total_table[[#This Row],[Product_ID]],Product_table[Product_ID],Product_table[Sub_Category],FALSE)</f>
        <v>Audio</v>
      </c>
      <c r="T761" s="8" t="str">
        <f>_xlfn.XLOOKUP(total_table[[#This Row],[Product_ID]],Product_table[Product_ID],Product_table[Brand],FALSE)</f>
        <v>Bruce-Bowen</v>
      </c>
      <c r="U761" s="8">
        <f>_xlfn.XLOOKUP(total_table[[#This Row],[Product_ID]],Product_table[Product_ID],Product_table[Cost],FALSE)</f>
        <v>403.71</v>
      </c>
      <c r="V761" s="11">
        <f>_xlfn.XLOOKUP(total_table[[#This Row],[Product_ID]],Product_table[Product_ID],Product_table[Stock],FALSE)</f>
        <v>159</v>
      </c>
      <c r="W761" s="8" t="str">
        <f>_xlfn.XLOOKUP(total_table[[#This Row],[Store_ID]],Store_table[Store_ID],Store_table[Store_Name],FALSE)</f>
        <v>Gray Ltd</v>
      </c>
      <c r="X761" s="8" t="str">
        <f>_xlfn.XLOOKUP(total_table[[#This Row],[Store_ID]],Store_table[Store_ID],Store_table[Region],FALSE)</f>
        <v>North</v>
      </c>
      <c r="Y761" s="8" t="str">
        <f>_xlfn.XLOOKUP(total_table[[#This Row],[Store_ID]],Store_table[Store_ID],Store_table[City],FALSE)</f>
        <v>New Michaelchester</v>
      </c>
      <c r="Z761" s="8" t="str">
        <f>_xlfn.XLOOKUP(total_table[[#This Row],[Store_ID]],Store_table[Store_ID],Store_table[Store_Type],FALSE)</f>
        <v>Outlet</v>
      </c>
    </row>
    <row r="762" spans="1:26" x14ac:dyDescent="0.35">
      <c r="A762" s="2" t="s">
        <v>2564</v>
      </c>
      <c r="B762" s="14">
        <v>45341</v>
      </c>
      <c r="C762" s="2" t="s">
        <v>27</v>
      </c>
      <c r="D762" s="2" t="s">
        <v>1648</v>
      </c>
      <c r="E762" s="2" t="s">
        <v>1772</v>
      </c>
      <c r="F762" s="11">
        <v>4</v>
      </c>
      <c r="G762" s="8">
        <v>731.53</v>
      </c>
      <c r="H762" s="8">
        <v>0.12</v>
      </c>
      <c r="I762" s="2" t="s">
        <v>1802</v>
      </c>
      <c r="J762" s="8">
        <v>2926</v>
      </c>
      <c r="K762" s="8" t="str">
        <f>_xlfn.XLOOKUP(total_table[[#This Row],[Customer_ID]],Customer_table[Customer_ID],Customer_table[Name],FALSE)</f>
        <v>Christine Vaughn</v>
      </c>
      <c r="L762" s="11">
        <f>_xlfn.XLOOKUP(total_table[[#This Row],[Customer_ID]],Customer_table[Customer_ID],Customer_table[Age],FALSE)</f>
        <v>24</v>
      </c>
      <c r="M762" s="8" t="str">
        <f>_xlfn.XLOOKUP(total_table[[#This Row],[Customer_ID]],Customer_table[Customer_ID],Customer_table[Gender],FALSE)</f>
        <v>Male</v>
      </c>
      <c r="N762" s="8" t="str">
        <f>_xlfn.XLOOKUP(total_table[[#This Row],[Customer_ID]],Customer_table[Customer_ID],Customer_table[City],FALSE)</f>
        <v>East Amandamouth</v>
      </c>
      <c r="O762" s="8" t="str">
        <f>_xlfn.XLOOKUP(total_table[[#This Row],[Customer_ID]],Customer_table[Customer_ID],Customer_table[State],FALSE)</f>
        <v>Oregon</v>
      </c>
      <c r="P762" s="8" t="str">
        <f>_xlfn.XLOOKUP(total_table[[#This Row],[Customer_ID]],Customer_table[Customer_ID],Customer_table[Country],FALSE)</f>
        <v>USA</v>
      </c>
      <c r="Q762" s="8" t="str">
        <f>_xlfn.XLOOKUP(total_table[[#This Row],[Product_ID]],Product_table[Product_ID],Product_table[Product_Name],FALSE)</f>
        <v>Tennis Ball 3-Pack</v>
      </c>
      <c r="R762" s="8" t="str">
        <f>_xlfn.XLOOKUP(total_table[[#This Row],[Product_ID]],Product_table[Product_ID],Product_table[Category],FALSE)</f>
        <v>Sports</v>
      </c>
      <c r="S762" s="8" t="str">
        <f>_xlfn.XLOOKUP(total_table[[#This Row],[Product_ID]],Product_table[Product_ID],Product_table[Sub_Category],FALSE)</f>
        <v>Equipment</v>
      </c>
      <c r="T762" s="8" t="str">
        <f>_xlfn.XLOOKUP(total_table[[#This Row],[Product_ID]],Product_table[Product_ID],Product_table[Brand],FALSE)</f>
        <v>Lopez LLC</v>
      </c>
      <c r="U762" s="8">
        <f>_xlfn.XLOOKUP(total_table[[#This Row],[Product_ID]],Product_table[Product_ID],Product_table[Cost],FALSE)</f>
        <v>103.45</v>
      </c>
      <c r="V762" s="11">
        <f>_xlfn.XLOOKUP(total_table[[#This Row],[Product_ID]],Product_table[Product_ID],Product_table[Stock],FALSE)</f>
        <v>465</v>
      </c>
      <c r="W762" s="8" t="str">
        <f>_xlfn.XLOOKUP(total_table[[#This Row],[Store_ID]],Store_table[Store_ID],Store_table[Store_Name],FALSE)</f>
        <v>Thomas, Bridges and Harris</v>
      </c>
      <c r="X762" s="8" t="str">
        <f>_xlfn.XLOOKUP(total_table[[#This Row],[Store_ID]],Store_table[Store_ID],Store_table[Region],FALSE)</f>
        <v>North</v>
      </c>
      <c r="Y762" s="8" t="str">
        <f>_xlfn.XLOOKUP(total_table[[#This Row],[Store_ID]],Store_table[Store_ID],Store_table[City],FALSE)</f>
        <v>Sabrinatown</v>
      </c>
      <c r="Z762" s="8" t="str">
        <f>_xlfn.XLOOKUP(total_table[[#This Row],[Store_ID]],Store_table[Store_ID],Store_table[Store_Type],FALSE)</f>
        <v>Online</v>
      </c>
    </row>
    <row r="763" spans="1:26" x14ac:dyDescent="0.35">
      <c r="A763" s="2" t="s">
        <v>2565</v>
      </c>
      <c r="B763" s="14">
        <v>45371</v>
      </c>
      <c r="C763" s="2" t="s">
        <v>540</v>
      </c>
      <c r="D763" s="2" t="s">
        <v>1682</v>
      </c>
      <c r="E763" s="2" t="s">
        <v>1735</v>
      </c>
      <c r="F763" s="11">
        <v>3</v>
      </c>
      <c r="G763" s="8">
        <v>468.25</v>
      </c>
      <c r="H763" s="8">
        <v>7.0000000000000007E-2</v>
      </c>
      <c r="I763" s="2" t="s">
        <v>1804</v>
      </c>
      <c r="J763" s="8">
        <v>1404.68</v>
      </c>
      <c r="K763" s="8" t="str">
        <f>_xlfn.XLOOKUP(total_table[[#This Row],[Customer_ID]],Customer_table[Customer_ID],Customer_table[Name],FALSE)</f>
        <v>Jason Wheeler</v>
      </c>
      <c r="L763" s="11">
        <f>_xlfn.XLOOKUP(total_table[[#This Row],[Customer_ID]],Customer_table[Customer_ID],Customer_table[Age],FALSE)</f>
        <v>47</v>
      </c>
      <c r="M763" s="8" t="str">
        <f>_xlfn.XLOOKUP(total_table[[#This Row],[Customer_ID]],Customer_table[Customer_ID],Customer_table[Gender],FALSE)</f>
        <v>Female</v>
      </c>
      <c r="N763" s="8" t="str">
        <f>_xlfn.XLOOKUP(total_table[[#This Row],[Customer_ID]],Customer_table[Customer_ID],Customer_table[City],FALSE)</f>
        <v>Carolview</v>
      </c>
      <c r="O763" s="8" t="str">
        <f>_xlfn.XLOOKUP(total_table[[#This Row],[Customer_ID]],Customer_table[Customer_ID],Customer_table[State],FALSE)</f>
        <v>Illinois</v>
      </c>
      <c r="P763" s="8" t="str">
        <f>_xlfn.XLOOKUP(total_table[[#This Row],[Customer_ID]],Customer_table[Customer_ID],Customer_table[Country],FALSE)</f>
        <v>USA</v>
      </c>
      <c r="Q763" s="8" t="str">
        <f>_xlfn.XLOOKUP(total_table[[#This Row],[Product_ID]],Product_table[Product_ID],Product_table[Product_Name],FALSE)</f>
        <v>Essential Oil Diffuser</v>
      </c>
      <c r="R763" s="8" t="str">
        <f>_xlfn.XLOOKUP(total_table[[#This Row],[Product_ID]],Product_table[Product_ID],Product_table[Category],FALSE)</f>
        <v>Home</v>
      </c>
      <c r="S763" s="8" t="str">
        <f>_xlfn.XLOOKUP(total_table[[#This Row],[Product_ID]],Product_table[Product_ID],Product_table[Sub_Category],FALSE)</f>
        <v>Decor</v>
      </c>
      <c r="T763" s="8" t="str">
        <f>_xlfn.XLOOKUP(total_table[[#This Row],[Product_ID]],Product_table[Product_ID],Product_table[Brand],FALSE)</f>
        <v>Hernandez Inc</v>
      </c>
      <c r="U763" s="8">
        <f>_xlfn.XLOOKUP(total_table[[#This Row],[Product_ID]],Product_table[Product_ID],Product_table[Cost],FALSE)</f>
        <v>325.26</v>
      </c>
      <c r="V763" s="11">
        <f>_xlfn.XLOOKUP(total_table[[#This Row],[Product_ID]],Product_table[Product_ID],Product_table[Stock],FALSE)</f>
        <v>400</v>
      </c>
      <c r="W763" s="8" t="str">
        <f>_xlfn.XLOOKUP(total_table[[#This Row],[Store_ID]],Store_table[Store_ID],Store_table[Store_Name],FALSE)</f>
        <v>Martinez, Adkins and Johnson</v>
      </c>
      <c r="X763" s="8" t="str">
        <f>_xlfn.XLOOKUP(total_table[[#This Row],[Store_ID]],Store_table[Store_ID],Store_table[Region],FALSE)</f>
        <v>North</v>
      </c>
      <c r="Y763" s="8" t="str">
        <f>_xlfn.XLOOKUP(total_table[[#This Row],[Store_ID]],Store_table[Store_ID],Store_table[City],FALSE)</f>
        <v>Danielmouth</v>
      </c>
      <c r="Z763" s="8" t="str">
        <f>_xlfn.XLOOKUP(total_table[[#This Row],[Store_ID]],Store_table[Store_ID],Store_table[Store_Type],FALSE)</f>
        <v>Flagship</v>
      </c>
    </row>
    <row r="764" spans="1:26" x14ac:dyDescent="0.35">
      <c r="A764" s="2" t="s">
        <v>2566</v>
      </c>
      <c r="B764" s="14">
        <v>45360</v>
      </c>
      <c r="C764" s="2" t="s">
        <v>12</v>
      </c>
      <c r="D764" s="2" t="s">
        <v>1660</v>
      </c>
      <c r="E764" s="2" t="s">
        <v>1730</v>
      </c>
      <c r="F764" s="11">
        <v>1</v>
      </c>
      <c r="G764" s="8">
        <v>928.72</v>
      </c>
      <c r="H764" s="8">
        <v>0.1</v>
      </c>
      <c r="I764" s="2" t="s">
        <v>1807</v>
      </c>
      <c r="J764" s="8">
        <v>928.62</v>
      </c>
      <c r="K764" s="8" t="str">
        <f>_xlfn.XLOOKUP(total_table[[#This Row],[Customer_ID]],Customer_table[Customer_ID],Customer_table[Name],FALSE)</f>
        <v>Eugene Nelson</v>
      </c>
      <c r="L764" s="11">
        <f>_xlfn.XLOOKUP(total_table[[#This Row],[Customer_ID]],Customer_table[Customer_ID],Customer_table[Age],FALSE)</f>
        <v>26</v>
      </c>
      <c r="M764" s="8" t="str">
        <f>_xlfn.XLOOKUP(total_table[[#This Row],[Customer_ID]],Customer_table[Customer_ID],Customer_table[Gender],FALSE)</f>
        <v>Female</v>
      </c>
      <c r="N764" s="8" t="str">
        <f>_xlfn.XLOOKUP(total_table[[#This Row],[Customer_ID]],Customer_table[Customer_ID],Customer_table[City],FALSE)</f>
        <v>Phillipsmouth</v>
      </c>
      <c r="O764" s="8" t="str">
        <f>_xlfn.XLOOKUP(total_table[[#This Row],[Customer_ID]],Customer_table[Customer_ID],Customer_table[State],FALSE)</f>
        <v>North Dakota</v>
      </c>
      <c r="P764" s="8" t="str">
        <f>_xlfn.XLOOKUP(total_table[[#This Row],[Customer_ID]],Customer_table[Customer_ID],Customer_table[Country],FALSE)</f>
        <v>USA</v>
      </c>
      <c r="Q764" s="8" t="str">
        <f>_xlfn.XLOOKUP(total_table[[#This Row],[Product_ID]],Product_table[Product_ID],Product_table[Product_Name],FALSE)</f>
        <v>Smart LED Light Strip</v>
      </c>
      <c r="R764" s="8" t="str">
        <f>_xlfn.XLOOKUP(total_table[[#This Row],[Product_ID]],Product_table[Product_ID],Product_table[Category],FALSE)</f>
        <v>Electronics</v>
      </c>
      <c r="S764" s="8" t="str">
        <f>_xlfn.XLOOKUP(total_table[[#This Row],[Product_ID]],Product_table[Product_ID],Product_table[Sub_Category],FALSE)</f>
        <v>Accessories</v>
      </c>
      <c r="T764" s="8" t="str">
        <f>_xlfn.XLOOKUP(total_table[[#This Row],[Product_ID]],Product_table[Product_ID],Product_table[Brand],FALSE)</f>
        <v>Flores-Davis</v>
      </c>
      <c r="U764" s="8">
        <f>_xlfn.XLOOKUP(total_table[[#This Row],[Product_ID]],Product_table[Product_ID],Product_table[Cost],FALSE)</f>
        <v>349.17</v>
      </c>
      <c r="V764" s="11">
        <f>_xlfn.XLOOKUP(total_table[[#This Row],[Product_ID]],Product_table[Product_ID],Product_table[Stock],FALSE)</f>
        <v>476</v>
      </c>
      <c r="W764" s="8" t="str">
        <f>_xlfn.XLOOKUP(total_table[[#This Row],[Store_ID]],Store_table[Store_ID],Store_table[Store_Name],FALSE)</f>
        <v>Rivera-Warner</v>
      </c>
      <c r="X764" s="8" t="str">
        <f>_xlfn.XLOOKUP(total_table[[#This Row],[Store_ID]],Store_table[Store_ID],Store_table[Region],FALSE)</f>
        <v>East</v>
      </c>
      <c r="Y764" s="8" t="str">
        <f>_xlfn.XLOOKUP(total_table[[#This Row],[Store_ID]],Store_table[Store_ID],Store_table[City],FALSE)</f>
        <v>Washingtonfurt</v>
      </c>
      <c r="Z764" s="8" t="str">
        <f>_xlfn.XLOOKUP(total_table[[#This Row],[Store_ID]],Store_table[Store_ID],Store_table[Store_Type],FALSE)</f>
        <v>Flagship</v>
      </c>
    </row>
    <row r="765" spans="1:26" x14ac:dyDescent="0.35">
      <c r="A765" s="2" t="s">
        <v>2567</v>
      </c>
      <c r="B765" s="14">
        <v>45499</v>
      </c>
      <c r="C765" s="2" t="s">
        <v>350</v>
      </c>
      <c r="D765" s="2" t="s">
        <v>1531</v>
      </c>
      <c r="E765" s="2" t="s">
        <v>1788</v>
      </c>
      <c r="F765" s="11">
        <v>3</v>
      </c>
      <c r="G765" s="8">
        <v>217.22</v>
      </c>
      <c r="H765" s="8">
        <v>0.06</v>
      </c>
      <c r="I765" s="2" t="s">
        <v>1804</v>
      </c>
      <c r="J765" s="8">
        <v>651.6</v>
      </c>
      <c r="K765" s="8" t="str">
        <f>_xlfn.XLOOKUP(total_table[[#This Row],[Customer_ID]],Customer_table[Customer_ID],Customer_table[Name],FALSE)</f>
        <v>Colleen Maynard</v>
      </c>
      <c r="L765" s="11">
        <f>_xlfn.XLOOKUP(total_table[[#This Row],[Customer_ID]],Customer_table[Customer_ID],Customer_table[Age],FALSE)</f>
        <v>29</v>
      </c>
      <c r="M765" s="8" t="str">
        <f>_xlfn.XLOOKUP(total_table[[#This Row],[Customer_ID]],Customer_table[Customer_ID],Customer_table[Gender],FALSE)</f>
        <v>Male</v>
      </c>
      <c r="N765" s="8" t="str">
        <f>_xlfn.XLOOKUP(total_table[[#This Row],[Customer_ID]],Customer_table[Customer_ID],Customer_table[City],FALSE)</f>
        <v>Singletonmouth</v>
      </c>
      <c r="O765" s="8" t="str">
        <f>_xlfn.XLOOKUP(total_table[[#This Row],[Customer_ID]],Customer_table[Customer_ID],Customer_table[State],FALSE)</f>
        <v>Utah</v>
      </c>
      <c r="P765" s="8" t="str">
        <f>_xlfn.XLOOKUP(total_table[[#This Row],[Customer_ID]],Customer_table[Customer_ID],Customer_table[Country],FALSE)</f>
        <v>USA</v>
      </c>
      <c r="Q765" s="8" t="str">
        <f>_xlfn.XLOOKUP(total_table[[#This Row],[Product_ID]],Product_table[Product_ID],Product_table[Product_Name],FALSE)</f>
        <v>Women's Yoga Pants</v>
      </c>
      <c r="R765" s="8" t="str">
        <f>_xlfn.XLOOKUP(total_table[[#This Row],[Product_ID]],Product_table[Product_ID],Product_table[Category],FALSE)</f>
        <v>Clothing</v>
      </c>
      <c r="S765" s="8" t="str">
        <f>_xlfn.XLOOKUP(total_table[[#This Row],[Product_ID]],Product_table[Product_ID],Product_table[Sub_Category],FALSE)</f>
        <v>Bottoms</v>
      </c>
      <c r="T765" s="8" t="str">
        <f>_xlfn.XLOOKUP(total_table[[#This Row],[Product_ID]],Product_table[Product_ID],Product_table[Brand],FALSE)</f>
        <v>Gonzales-Davis</v>
      </c>
      <c r="U765" s="8">
        <f>_xlfn.XLOOKUP(total_table[[#This Row],[Product_ID]],Product_table[Product_ID],Product_table[Cost],FALSE)</f>
        <v>306.45999999999998</v>
      </c>
      <c r="V765" s="11">
        <f>_xlfn.XLOOKUP(total_table[[#This Row],[Product_ID]],Product_table[Product_ID],Product_table[Stock],FALSE)</f>
        <v>487</v>
      </c>
      <c r="W765" s="8" t="str">
        <f>_xlfn.XLOOKUP(total_table[[#This Row],[Store_ID]],Store_table[Store_ID],Store_table[Store_Name],FALSE)</f>
        <v>Guerrero-Schmitt</v>
      </c>
      <c r="X765" s="8" t="str">
        <f>_xlfn.XLOOKUP(total_table[[#This Row],[Store_ID]],Store_table[Store_ID],Store_table[Region],FALSE)</f>
        <v>East</v>
      </c>
      <c r="Y765" s="8" t="str">
        <f>_xlfn.XLOOKUP(total_table[[#This Row],[Store_ID]],Store_table[Store_ID],Store_table[City],FALSE)</f>
        <v>East Stevechester</v>
      </c>
      <c r="Z765" s="8" t="str">
        <f>_xlfn.XLOOKUP(total_table[[#This Row],[Store_ID]],Store_table[Store_ID],Store_table[Store_Type],FALSE)</f>
        <v>Flagship</v>
      </c>
    </row>
    <row r="766" spans="1:26" x14ac:dyDescent="0.35">
      <c r="A766" s="2" t="s">
        <v>2568</v>
      </c>
      <c r="B766" s="14">
        <v>45745</v>
      </c>
      <c r="C766" s="2" t="s">
        <v>1241</v>
      </c>
      <c r="D766" s="2" t="s">
        <v>1574</v>
      </c>
      <c r="E766" s="2" t="s">
        <v>1744</v>
      </c>
      <c r="F766" s="11">
        <v>1</v>
      </c>
      <c r="G766" s="8">
        <v>387.99</v>
      </c>
      <c r="H766" s="8">
        <v>0.3</v>
      </c>
      <c r="I766" s="2" t="s">
        <v>1802</v>
      </c>
      <c r="J766" s="8">
        <v>387.69</v>
      </c>
      <c r="K766" s="8" t="str">
        <f>_xlfn.XLOOKUP(total_table[[#This Row],[Customer_ID]],Customer_table[Customer_ID],Customer_table[Name],FALSE)</f>
        <v>Eric Wolfe</v>
      </c>
      <c r="L766" s="11">
        <f>_xlfn.XLOOKUP(total_table[[#This Row],[Customer_ID]],Customer_table[Customer_ID],Customer_table[Age],FALSE)</f>
        <v>18</v>
      </c>
      <c r="M766" s="8" t="str">
        <f>_xlfn.XLOOKUP(total_table[[#This Row],[Customer_ID]],Customer_table[Customer_ID],Customer_table[Gender],FALSE)</f>
        <v>Female</v>
      </c>
      <c r="N766" s="8" t="str">
        <f>_xlfn.XLOOKUP(total_table[[#This Row],[Customer_ID]],Customer_table[Customer_ID],Customer_table[City],FALSE)</f>
        <v>Garciaview</v>
      </c>
      <c r="O766" s="8" t="str">
        <f>_xlfn.XLOOKUP(total_table[[#This Row],[Customer_ID]],Customer_table[Customer_ID],Customer_table[State],FALSE)</f>
        <v>Louisiana</v>
      </c>
      <c r="P766" s="8" t="str">
        <f>_xlfn.XLOOKUP(total_table[[#This Row],[Customer_ID]],Customer_table[Customer_ID],Customer_table[Country],FALSE)</f>
        <v>USA</v>
      </c>
      <c r="Q766" s="8" t="str">
        <f>_xlfn.XLOOKUP(total_table[[#This Row],[Product_ID]],Product_table[Product_ID],Product_table[Product_Name],FALSE)</f>
        <v>Foldable Camping Chair</v>
      </c>
      <c r="R766" s="8" t="str">
        <f>_xlfn.XLOOKUP(total_table[[#This Row],[Product_ID]],Product_table[Product_ID],Product_table[Category],FALSE)</f>
        <v>Sports</v>
      </c>
      <c r="S766" s="8" t="str">
        <f>_xlfn.XLOOKUP(total_table[[#This Row],[Product_ID]],Product_table[Product_ID],Product_table[Sub_Category],FALSE)</f>
        <v>Outdoor</v>
      </c>
      <c r="T766" s="8" t="str">
        <f>_xlfn.XLOOKUP(total_table[[#This Row],[Product_ID]],Product_table[Product_ID],Product_table[Brand],FALSE)</f>
        <v>Cook Ltd</v>
      </c>
      <c r="U766" s="8">
        <f>_xlfn.XLOOKUP(total_table[[#This Row],[Product_ID]],Product_table[Product_ID],Product_table[Cost],FALSE)</f>
        <v>166.06</v>
      </c>
      <c r="V766" s="11">
        <f>_xlfn.XLOOKUP(total_table[[#This Row],[Product_ID]],Product_table[Product_ID],Product_table[Stock],FALSE)</f>
        <v>340</v>
      </c>
      <c r="W766" s="8" t="str">
        <f>_xlfn.XLOOKUP(total_table[[#This Row],[Store_ID]],Store_table[Store_ID],Store_table[Store_Name],FALSE)</f>
        <v>Johnson-Wright</v>
      </c>
      <c r="X766" s="8" t="str">
        <f>_xlfn.XLOOKUP(total_table[[#This Row],[Store_ID]],Store_table[Store_ID],Store_table[Region],FALSE)</f>
        <v>North</v>
      </c>
      <c r="Y766" s="8" t="str">
        <f>_xlfn.XLOOKUP(total_table[[#This Row],[Store_ID]],Store_table[Store_ID],Store_table[City],FALSE)</f>
        <v>Hoodberg</v>
      </c>
      <c r="Z766" s="8" t="str">
        <f>_xlfn.XLOOKUP(total_table[[#This Row],[Store_ID]],Store_table[Store_ID],Store_table[Store_Type],FALSE)</f>
        <v>Outlet</v>
      </c>
    </row>
    <row r="767" spans="1:26" x14ac:dyDescent="0.35">
      <c r="A767" s="2" t="s">
        <v>2569</v>
      </c>
      <c r="B767" s="14">
        <v>45718</v>
      </c>
      <c r="C767" s="2" t="s">
        <v>1445</v>
      </c>
      <c r="D767" s="2" t="s">
        <v>1562</v>
      </c>
      <c r="E767" s="2" t="s">
        <v>1754</v>
      </c>
      <c r="F767" s="11">
        <v>4</v>
      </c>
      <c r="G767" s="8">
        <v>186.24</v>
      </c>
      <c r="H767" s="8">
        <v>0.23</v>
      </c>
      <c r="I767" s="2" t="s">
        <v>1802</v>
      </c>
      <c r="J767" s="8">
        <v>744.73</v>
      </c>
      <c r="K767" s="8" t="str">
        <f>_xlfn.XLOOKUP(total_table[[#This Row],[Customer_ID]],Customer_table[Customer_ID],Customer_table[Name],FALSE)</f>
        <v>Elizabeth Foster</v>
      </c>
      <c r="L767" s="11">
        <f>_xlfn.XLOOKUP(total_table[[#This Row],[Customer_ID]],Customer_table[Customer_ID],Customer_table[Age],FALSE)</f>
        <v>33</v>
      </c>
      <c r="M767" s="8" t="str">
        <f>_xlfn.XLOOKUP(total_table[[#This Row],[Customer_ID]],Customer_table[Customer_ID],Customer_table[Gender],FALSE)</f>
        <v>Female</v>
      </c>
      <c r="N767" s="8" t="str">
        <f>_xlfn.XLOOKUP(total_table[[#This Row],[Customer_ID]],Customer_table[Customer_ID],Customer_table[City],FALSE)</f>
        <v>Anthonymouth</v>
      </c>
      <c r="O767" s="8" t="str">
        <f>_xlfn.XLOOKUP(total_table[[#This Row],[Customer_ID]],Customer_table[Customer_ID],Customer_table[State],FALSE)</f>
        <v>Oklahoma</v>
      </c>
      <c r="P767" s="8" t="str">
        <f>_xlfn.XLOOKUP(total_table[[#This Row],[Customer_ID]],Customer_table[Customer_ID],Customer_table[Country],FALSE)</f>
        <v>USA</v>
      </c>
      <c r="Q767" s="8" t="str">
        <f>_xlfn.XLOOKUP(total_table[[#This Row],[Product_ID]],Product_table[Product_ID],Product_table[Product_Name],FALSE)</f>
        <v>Women's Denim Jeans</v>
      </c>
      <c r="R767" s="8" t="str">
        <f>_xlfn.XLOOKUP(total_table[[#This Row],[Product_ID]],Product_table[Product_ID],Product_table[Category],FALSE)</f>
        <v>Clothing</v>
      </c>
      <c r="S767" s="8" t="str">
        <f>_xlfn.XLOOKUP(total_table[[#This Row],[Product_ID]],Product_table[Product_ID],Product_table[Sub_Category],FALSE)</f>
        <v>Bottoms</v>
      </c>
      <c r="T767" s="8" t="str">
        <f>_xlfn.XLOOKUP(total_table[[#This Row],[Product_ID]],Product_table[Product_ID],Product_table[Brand],FALSE)</f>
        <v>Guerra-Hendrix</v>
      </c>
      <c r="U767" s="8">
        <f>_xlfn.XLOOKUP(total_table[[#This Row],[Product_ID]],Product_table[Product_ID],Product_table[Cost],FALSE)</f>
        <v>254.04361702127662</v>
      </c>
      <c r="V767" s="11">
        <f>_xlfn.XLOOKUP(total_table[[#This Row],[Product_ID]],Product_table[Product_ID],Product_table[Stock],FALSE)</f>
        <v>343</v>
      </c>
      <c r="W767" s="8" t="str">
        <f>_xlfn.XLOOKUP(total_table[[#This Row],[Store_ID]],Store_table[Store_ID],Store_table[Store_Name],FALSE)</f>
        <v>Benson-Elliott</v>
      </c>
      <c r="X767" s="8" t="str">
        <f>_xlfn.XLOOKUP(total_table[[#This Row],[Store_ID]],Store_table[Store_ID],Store_table[Region],FALSE)</f>
        <v>East</v>
      </c>
      <c r="Y767" s="8" t="str">
        <f>_xlfn.XLOOKUP(total_table[[#This Row],[Store_ID]],Store_table[Store_ID],Store_table[City],FALSE)</f>
        <v>Port Josephberg</v>
      </c>
      <c r="Z767" s="8" t="str">
        <f>_xlfn.XLOOKUP(total_table[[#This Row],[Store_ID]],Store_table[Store_ID],Store_table[Store_Type],FALSE)</f>
        <v>Online</v>
      </c>
    </row>
    <row r="768" spans="1:26" x14ac:dyDescent="0.35">
      <c r="A768" s="2" t="s">
        <v>2570</v>
      </c>
      <c r="B768" s="14">
        <v>45454</v>
      </c>
      <c r="C768" s="2" t="s">
        <v>923</v>
      </c>
      <c r="D768" s="2" t="s">
        <v>1606</v>
      </c>
      <c r="E768" s="2" t="s">
        <v>1760</v>
      </c>
      <c r="F768" s="11">
        <v>4</v>
      </c>
      <c r="G768" s="8">
        <v>609.05999999999995</v>
      </c>
      <c r="H768" s="8">
        <v>0.22</v>
      </c>
      <c r="I768" s="2" t="s">
        <v>1807</v>
      </c>
      <c r="J768" s="8">
        <v>2436.02</v>
      </c>
      <c r="K768" s="8" t="str">
        <f>_xlfn.XLOOKUP(total_table[[#This Row],[Customer_ID]],Customer_table[Customer_ID],Customer_table[Name],FALSE)</f>
        <v>Jared Moran</v>
      </c>
      <c r="L768" s="11">
        <f>_xlfn.XLOOKUP(total_table[[#This Row],[Customer_ID]],Customer_table[Customer_ID],Customer_table[Age],FALSE)</f>
        <v>28</v>
      </c>
      <c r="M768" s="8" t="str">
        <f>_xlfn.XLOOKUP(total_table[[#This Row],[Customer_ID]],Customer_table[Customer_ID],Customer_table[Gender],FALSE)</f>
        <v>Female</v>
      </c>
      <c r="N768" s="8" t="str">
        <f>_xlfn.XLOOKUP(total_table[[#This Row],[Customer_ID]],Customer_table[Customer_ID],Customer_table[City],FALSE)</f>
        <v>South David</v>
      </c>
      <c r="O768" s="8" t="str">
        <f>_xlfn.XLOOKUP(total_table[[#This Row],[Customer_ID]],Customer_table[Customer_ID],Customer_table[State],FALSE)</f>
        <v>West Virginia</v>
      </c>
      <c r="P768" s="8" t="str">
        <f>_xlfn.XLOOKUP(total_table[[#This Row],[Customer_ID]],Customer_table[Customer_ID],Customer_table[Country],FALSE)</f>
        <v>USA</v>
      </c>
      <c r="Q768" s="8" t="str">
        <f>_xlfn.XLOOKUP(total_table[[#This Row],[Product_ID]],Product_table[Product_ID],Product_table[Product_Name],FALSE)</f>
        <v>Noise-Canceling Headphones</v>
      </c>
      <c r="R768" s="8" t="str">
        <f>_xlfn.XLOOKUP(total_table[[#This Row],[Product_ID]],Product_table[Product_ID],Product_table[Category],FALSE)</f>
        <v>Electronics</v>
      </c>
      <c r="S768" s="8" t="str">
        <f>_xlfn.XLOOKUP(total_table[[#This Row],[Product_ID]],Product_table[Product_ID],Product_table[Sub_Category],FALSE)</f>
        <v>Audio</v>
      </c>
      <c r="T768" s="8" t="str">
        <f>_xlfn.XLOOKUP(total_table[[#This Row],[Product_ID]],Product_table[Product_ID],Product_table[Brand],FALSE)</f>
        <v>Taylor-Hart</v>
      </c>
      <c r="U768" s="8">
        <f>_xlfn.XLOOKUP(total_table[[#This Row],[Product_ID]],Product_table[Product_ID],Product_table[Cost],FALSE)</f>
        <v>38.520000000000003</v>
      </c>
      <c r="V768" s="11">
        <f>_xlfn.XLOOKUP(total_table[[#This Row],[Product_ID]],Product_table[Product_ID],Product_table[Stock],FALSE)</f>
        <v>378</v>
      </c>
      <c r="W768" s="8" t="str">
        <f>_xlfn.XLOOKUP(total_table[[#This Row],[Store_ID]],Store_table[Store_ID],Store_table[Store_Name],FALSE)</f>
        <v>Bean, Jones and Park</v>
      </c>
      <c r="X768" s="8" t="str">
        <f>_xlfn.XLOOKUP(total_table[[#This Row],[Store_ID]],Store_table[Store_ID],Store_table[Region],FALSE)</f>
        <v>West</v>
      </c>
      <c r="Y768" s="8" t="str">
        <f>_xlfn.XLOOKUP(total_table[[#This Row],[Store_ID]],Store_table[Store_ID],Store_table[City],FALSE)</f>
        <v>Thompsonborough</v>
      </c>
      <c r="Z768" s="8" t="str">
        <f>_xlfn.XLOOKUP(total_table[[#This Row],[Store_ID]],Store_table[Store_ID],Store_table[Store_Type],FALSE)</f>
        <v>Online</v>
      </c>
    </row>
    <row r="769" spans="1:26" x14ac:dyDescent="0.35">
      <c r="A769" s="2" t="s">
        <v>2571</v>
      </c>
      <c r="B769" s="14">
        <v>45434</v>
      </c>
      <c r="C769" s="2" t="s">
        <v>1334</v>
      </c>
      <c r="D769" s="2" t="s">
        <v>1592</v>
      </c>
      <c r="E769" s="2" t="s">
        <v>1770</v>
      </c>
      <c r="F769" s="11">
        <v>1</v>
      </c>
      <c r="G769" s="8">
        <v>827.91</v>
      </c>
      <c r="H769" s="8">
        <v>0.21</v>
      </c>
      <c r="I769" s="2" t="s">
        <v>1804</v>
      </c>
      <c r="J769" s="8">
        <v>827.69999999999993</v>
      </c>
      <c r="K769" s="8" t="str">
        <f>_xlfn.XLOOKUP(total_table[[#This Row],[Customer_ID]],Customer_table[Customer_ID],Customer_table[Name],FALSE)</f>
        <v>Melinda Rivera</v>
      </c>
      <c r="L769" s="11">
        <f>_xlfn.XLOOKUP(total_table[[#This Row],[Customer_ID]],Customer_table[Customer_ID],Customer_table[Age],FALSE)</f>
        <v>47</v>
      </c>
      <c r="M769" s="8" t="str">
        <f>_xlfn.XLOOKUP(total_table[[#This Row],[Customer_ID]],Customer_table[Customer_ID],Customer_table[Gender],FALSE)</f>
        <v>Female</v>
      </c>
      <c r="N769" s="8" t="str">
        <f>_xlfn.XLOOKUP(total_table[[#This Row],[Customer_ID]],Customer_table[Customer_ID],Customer_table[City],FALSE)</f>
        <v>East Davidmouth</v>
      </c>
      <c r="O769" s="8" t="str">
        <f>_xlfn.XLOOKUP(total_table[[#This Row],[Customer_ID]],Customer_table[Customer_ID],Customer_table[State],FALSE)</f>
        <v>New Hampshire</v>
      </c>
      <c r="P769" s="8" t="str">
        <f>_xlfn.XLOOKUP(total_table[[#This Row],[Customer_ID]],Customer_table[Customer_ID],Customer_table[Country],FALSE)</f>
        <v>USA</v>
      </c>
      <c r="Q769" s="8" t="str">
        <f>_xlfn.XLOOKUP(total_table[[#This Row],[Product_ID]],Product_table[Product_ID],Product_table[Product_Name],FALSE)</f>
        <v>Modern Wall Clock</v>
      </c>
      <c r="R769" s="8" t="str">
        <f>_xlfn.XLOOKUP(total_table[[#This Row],[Product_ID]],Product_table[Product_ID],Product_table[Category],FALSE)</f>
        <v>Home</v>
      </c>
      <c r="S769" s="8" t="str">
        <f>_xlfn.XLOOKUP(total_table[[#This Row],[Product_ID]],Product_table[Product_ID],Product_table[Sub_Category],FALSE)</f>
        <v>Decor</v>
      </c>
      <c r="T769" s="8" t="str">
        <f>_xlfn.XLOOKUP(total_table[[#This Row],[Product_ID]],Product_table[Product_ID],Product_table[Brand],FALSE)</f>
        <v>Weiss-Watson</v>
      </c>
      <c r="U769" s="8">
        <f>_xlfn.XLOOKUP(total_table[[#This Row],[Product_ID]],Product_table[Product_ID],Product_table[Cost],FALSE)</f>
        <v>179.77</v>
      </c>
      <c r="V769" s="11">
        <f>_xlfn.XLOOKUP(total_table[[#This Row],[Product_ID]],Product_table[Product_ID],Product_table[Stock],FALSE)</f>
        <v>305</v>
      </c>
      <c r="W769" s="8" t="str">
        <f>_xlfn.XLOOKUP(total_table[[#This Row],[Store_ID]],Store_table[Store_ID],Store_table[Store_Name],FALSE)</f>
        <v>Aguirre-Keller</v>
      </c>
      <c r="X769" s="8" t="str">
        <f>_xlfn.XLOOKUP(total_table[[#This Row],[Store_ID]],Store_table[Store_ID],Store_table[Region],FALSE)</f>
        <v>South</v>
      </c>
      <c r="Y769" s="8" t="str">
        <f>_xlfn.XLOOKUP(total_table[[#This Row],[Store_ID]],Store_table[Store_ID],Store_table[City],FALSE)</f>
        <v>Lake Michael</v>
      </c>
      <c r="Z769" s="8" t="str">
        <f>_xlfn.XLOOKUP(total_table[[#This Row],[Store_ID]],Store_table[Store_ID],Store_table[Store_Type],FALSE)</f>
        <v>Online</v>
      </c>
    </row>
    <row r="770" spans="1:26" x14ac:dyDescent="0.35">
      <c r="A770" s="2" t="s">
        <v>2572</v>
      </c>
      <c r="B770" s="14">
        <v>45486</v>
      </c>
      <c r="C770" s="2" t="s">
        <v>571</v>
      </c>
      <c r="D770" s="2" t="s">
        <v>1692</v>
      </c>
      <c r="E770" s="2" t="s">
        <v>1730</v>
      </c>
      <c r="F770" s="11">
        <v>1</v>
      </c>
      <c r="G770" s="8">
        <v>303.79000000000002</v>
      </c>
      <c r="H770" s="8">
        <v>0.24</v>
      </c>
      <c r="I770" s="2" t="s">
        <v>1804</v>
      </c>
      <c r="J770" s="8">
        <v>303.55</v>
      </c>
      <c r="K770" s="8" t="str">
        <f>_xlfn.XLOOKUP(total_table[[#This Row],[Customer_ID]],Customer_table[Customer_ID],Customer_table[Name],FALSE)</f>
        <v>John Bradford</v>
      </c>
      <c r="L770" s="11">
        <f>_xlfn.XLOOKUP(total_table[[#This Row],[Customer_ID]],Customer_table[Customer_ID],Customer_table[Age],FALSE)</f>
        <v>48</v>
      </c>
      <c r="M770" s="8" t="str">
        <f>_xlfn.XLOOKUP(total_table[[#This Row],[Customer_ID]],Customer_table[Customer_ID],Customer_table[Gender],FALSE)</f>
        <v>Male</v>
      </c>
      <c r="N770" s="8" t="str">
        <f>_xlfn.XLOOKUP(total_table[[#This Row],[Customer_ID]],Customer_table[Customer_ID],Customer_table[City],FALSE)</f>
        <v>Anabury</v>
      </c>
      <c r="O770" s="8" t="str">
        <f>_xlfn.XLOOKUP(total_table[[#This Row],[Customer_ID]],Customer_table[Customer_ID],Customer_table[State],FALSE)</f>
        <v>Vermont</v>
      </c>
      <c r="P770" s="8" t="str">
        <f>_xlfn.XLOOKUP(total_table[[#This Row],[Customer_ID]],Customer_table[Customer_ID],Customer_table[Country],FALSE)</f>
        <v>USA</v>
      </c>
      <c r="Q770" s="8" t="str">
        <f>_xlfn.XLOOKUP(total_table[[#This Row],[Product_ID]],Product_table[Product_ID],Product_table[Product_Name],FALSE)</f>
        <v>Hydrating Face Cleanser</v>
      </c>
      <c r="R770" s="8" t="str">
        <f>_xlfn.XLOOKUP(total_table[[#This Row],[Product_ID]],Product_table[Product_ID],Product_table[Category],FALSE)</f>
        <v>Beauty</v>
      </c>
      <c r="S770" s="8" t="str">
        <f>_xlfn.XLOOKUP(total_table[[#This Row],[Product_ID]],Product_table[Product_ID],Product_table[Sub_Category],FALSE)</f>
        <v>Skincare</v>
      </c>
      <c r="T770" s="8" t="str">
        <f>_xlfn.XLOOKUP(total_table[[#This Row],[Product_ID]],Product_table[Product_ID],Product_table[Brand],FALSE)</f>
        <v>Butler Group</v>
      </c>
      <c r="U770" s="8">
        <f>_xlfn.XLOOKUP(total_table[[#This Row],[Product_ID]],Product_table[Product_ID],Product_table[Cost],FALSE)</f>
        <v>254.04361702127662</v>
      </c>
      <c r="V770" s="11">
        <f>_xlfn.XLOOKUP(total_table[[#This Row],[Product_ID]],Product_table[Product_ID],Product_table[Stock],FALSE)</f>
        <v>159</v>
      </c>
      <c r="W770" s="8" t="str">
        <f>_xlfn.XLOOKUP(total_table[[#This Row],[Store_ID]],Store_table[Store_ID],Store_table[Store_Name],FALSE)</f>
        <v>Rivera-Warner</v>
      </c>
      <c r="X770" s="8" t="str">
        <f>_xlfn.XLOOKUP(total_table[[#This Row],[Store_ID]],Store_table[Store_ID],Store_table[Region],FALSE)</f>
        <v>East</v>
      </c>
      <c r="Y770" s="8" t="str">
        <f>_xlfn.XLOOKUP(total_table[[#This Row],[Store_ID]],Store_table[Store_ID],Store_table[City],FALSE)</f>
        <v>Washingtonfurt</v>
      </c>
      <c r="Z770" s="8" t="str">
        <f>_xlfn.XLOOKUP(total_table[[#This Row],[Store_ID]],Store_table[Store_ID],Store_table[Store_Type],FALSE)</f>
        <v>Flagship</v>
      </c>
    </row>
    <row r="771" spans="1:26" x14ac:dyDescent="0.35">
      <c r="A771" s="2" t="s">
        <v>2573</v>
      </c>
      <c r="B771" s="14">
        <v>45902</v>
      </c>
      <c r="C771" s="2" t="s">
        <v>359</v>
      </c>
      <c r="D771" s="2" t="s">
        <v>1600</v>
      </c>
      <c r="E771" s="2" t="s">
        <v>1754</v>
      </c>
      <c r="F771" s="11">
        <v>2</v>
      </c>
      <c r="G771" s="8">
        <v>365.91</v>
      </c>
      <c r="H771" s="8">
        <v>0.14000000000000001</v>
      </c>
      <c r="I771" s="2" t="s">
        <v>1807</v>
      </c>
      <c r="J771" s="8">
        <v>731.68000000000006</v>
      </c>
      <c r="K771" s="8" t="str">
        <f>_xlfn.XLOOKUP(total_table[[#This Row],[Customer_ID]],Customer_table[Customer_ID],Customer_table[Name],FALSE)</f>
        <v>Christopher Lester</v>
      </c>
      <c r="L771" s="11">
        <f>_xlfn.XLOOKUP(total_table[[#This Row],[Customer_ID]],Customer_table[Customer_ID],Customer_table[Age],FALSE)</f>
        <v>64</v>
      </c>
      <c r="M771" s="8" t="str">
        <f>_xlfn.XLOOKUP(total_table[[#This Row],[Customer_ID]],Customer_table[Customer_ID],Customer_table[Gender],FALSE)</f>
        <v>Male</v>
      </c>
      <c r="N771" s="8" t="str">
        <f>_xlfn.XLOOKUP(total_table[[#This Row],[Customer_ID]],Customer_table[Customer_ID],Customer_table[City],FALSE)</f>
        <v>South Jenniferville</v>
      </c>
      <c r="O771" s="8" t="str">
        <f>_xlfn.XLOOKUP(total_table[[#This Row],[Customer_ID]],Customer_table[Customer_ID],Customer_table[State],FALSE)</f>
        <v>Georgia</v>
      </c>
      <c r="P771" s="8" t="str">
        <f>_xlfn.XLOOKUP(total_table[[#This Row],[Customer_ID]],Customer_table[Customer_ID],Customer_table[Country],FALSE)</f>
        <v>USA</v>
      </c>
      <c r="Q771" s="8" t="str">
        <f>_xlfn.XLOOKUP(total_table[[#This Row],[Product_ID]],Product_table[Product_ID],Product_table[Product_Name],FALSE)</f>
        <v>Men's Casual Sneakers</v>
      </c>
      <c r="R771" s="8" t="str">
        <f>_xlfn.XLOOKUP(total_table[[#This Row],[Product_ID]],Product_table[Product_ID],Product_table[Category],FALSE)</f>
        <v>Clothing</v>
      </c>
      <c r="S771" s="8" t="str">
        <f>_xlfn.XLOOKUP(total_table[[#This Row],[Product_ID]],Product_table[Product_ID],Product_table[Sub_Category],FALSE)</f>
        <v>Footwear</v>
      </c>
      <c r="T771" s="8" t="str">
        <f>_xlfn.XLOOKUP(total_table[[#This Row],[Product_ID]],Product_table[Product_ID],Product_table[Brand],FALSE)</f>
        <v>Hogan-Lee</v>
      </c>
      <c r="U771" s="8">
        <f>_xlfn.XLOOKUP(total_table[[#This Row],[Product_ID]],Product_table[Product_ID],Product_table[Cost],FALSE)</f>
        <v>353.47</v>
      </c>
      <c r="V771" s="11">
        <f>_xlfn.XLOOKUP(total_table[[#This Row],[Product_ID]],Product_table[Product_ID],Product_table[Stock],FALSE)</f>
        <v>214</v>
      </c>
      <c r="W771" s="8" t="str">
        <f>_xlfn.XLOOKUP(total_table[[#This Row],[Store_ID]],Store_table[Store_ID],Store_table[Store_Name],FALSE)</f>
        <v>Benson-Elliott</v>
      </c>
      <c r="X771" s="8" t="str">
        <f>_xlfn.XLOOKUP(total_table[[#This Row],[Store_ID]],Store_table[Store_ID],Store_table[Region],FALSE)</f>
        <v>East</v>
      </c>
      <c r="Y771" s="8" t="str">
        <f>_xlfn.XLOOKUP(total_table[[#This Row],[Store_ID]],Store_table[Store_ID],Store_table[City],FALSE)</f>
        <v>Port Josephberg</v>
      </c>
      <c r="Z771" s="8" t="str">
        <f>_xlfn.XLOOKUP(total_table[[#This Row],[Store_ID]],Store_table[Store_ID],Store_table[Store_Type],FALSE)</f>
        <v>Online</v>
      </c>
    </row>
    <row r="772" spans="1:26" x14ac:dyDescent="0.35">
      <c r="A772" s="2" t="s">
        <v>2574</v>
      </c>
      <c r="B772" s="14">
        <v>45762</v>
      </c>
      <c r="C772" s="2" t="s">
        <v>247</v>
      </c>
      <c r="D772" s="2" t="s">
        <v>1576</v>
      </c>
      <c r="E772" s="2" t="s">
        <v>1785</v>
      </c>
      <c r="F772" s="11">
        <v>3</v>
      </c>
      <c r="G772" s="8">
        <v>852.72</v>
      </c>
      <c r="H772" s="8">
        <v>0.16</v>
      </c>
      <c r="I772" s="2" t="s">
        <v>1802</v>
      </c>
      <c r="J772" s="8">
        <v>2558</v>
      </c>
      <c r="K772" s="8" t="str">
        <f>_xlfn.XLOOKUP(total_table[[#This Row],[Customer_ID]],Customer_table[Customer_ID],Customer_table[Name],FALSE)</f>
        <v>Roy Cole</v>
      </c>
      <c r="L772" s="11">
        <f>_xlfn.XLOOKUP(total_table[[#This Row],[Customer_ID]],Customer_table[Customer_ID],Customer_table[Age],FALSE)</f>
        <v>24</v>
      </c>
      <c r="M772" s="8" t="str">
        <f>_xlfn.XLOOKUP(total_table[[#This Row],[Customer_ID]],Customer_table[Customer_ID],Customer_table[Gender],FALSE)</f>
        <v>Female</v>
      </c>
      <c r="N772" s="8" t="str">
        <f>_xlfn.XLOOKUP(total_table[[#This Row],[Customer_ID]],Customer_table[Customer_ID],Customer_table[City],FALSE)</f>
        <v>North Cynthiatown</v>
      </c>
      <c r="O772" s="8" t="str">
        <f>_xlfn.XLOOKUP(total_table[[#This Row],[Customer_ID]],Customer_table[Customer_ID],Customer_table[State],FALSE)</f>
        <v>New Jersey</v>
      </c>
      <c r="P772" s="8" t="str">
        <f>_xlfn.XLOOKUP(total_table[[#This Row],[Customer_ID]],Customer_table[Customer_ID],Customer_table[Country],FALSE)</f>
        <v>USA</v>
      </c>
      <c r="Q772" s="8" t="str">
        <f>_xlfn.XLOOKUP(total_table[[#This Row],[Product_ID]],Product_table[Product_ID],Product_table[Product_Name],FALSE)</f>
        <v>Women's Scarf Set</v>
      </c>
      <c r="R772" s="8" t="str">
        <f>_xlfn.XLOOKUP(total_table[[#This Row],[Product_ID]],Product_table[Product_ID],Product_table[Category],FALSE)</f>
        <v>Clothing</v>
      </c>
      <c r="S772" s="8" t="str">
        <f>_xlfn.XLOOKUP(total_table[[#This Row],[Product_ID]],Product_table[Product_ID],Product_table[Sub_Category],FALSE)</f>
        <v>Accessories</v>
      </c>
      <c r="T772" s="8" t="str">
        <f>_xlfn.XLOOKUP(total_table[[#This Row],[Product_ID]],Product_table[Product_ID],Product_table[Brand],FALSE)</f>
        <v>Brown and Sons</v>
      </c>
      <c r="U772" s="8">
        <f>_xlfn.XLOOKUP(total_table[[#This Row],[Product_ID]],Product_table[Product_ID],Product_table[Cost],FALSE)</f>
        <v>174.02</v>
      </c>
      <c r="V772" s="11">
        <f>_xlfn.XLOOKUP(total_table[[#This Row],[Product_ID]],Product_table[Product_ID],Product_table[Stock],FALSE)</f>
        <v>268</v>
      </c>
      <c r="W772" s="8" t="str">
        <f>_xlfn.XLOOKUP(total_table[[#This Row],[Store_ID]],Store_table[Store_ID],Store_table[Store_Name],FALSE)</f>
        <v>Holloway Ltd</v>
      </c>
      <c r="X772" s="8" t="str">
        <f>_xlfn.XLOOKUP(total_table[[#This Row],[Store_ID]],Store_table[Store_ID],Store_table[Region],FALSE)</f>
        <v>North</v>
      </c>
      <c r="Y772" s="8" t="str">
        <f>_xlfn.XLOOKUP(total_table[[#This Row],[Store_ID]],Store_table[Store_ID],Store_table[City],FALSE)</f>
        <v>Bensonhaven</v>
      </c>
      <c r="Z772" s="8" t="str">
        <f>_xlfn.XLOOKUP(total_table[[#This Row],[Store_ID]],Store_table[Store_ID],Store_table[Store_Type],FALSE)</f>
        <v>Flagship</v>
      </c>
    </row>
    <row r="773" spans="1:26" x14ac:dyDescent="0.35">
      <c r="A773" s="2" t="s">
        <v>2575</v>
      </c>
      <c r="B773" s="14">
        <v>45752</v>
      </c>
      <c r="C773" s="2" t="s">
        <v>780</v>
      </c>
      <c r="D773" s="2" t="s">
        <v>1546</v>
      </c>
      <c r="E773" s="2" t="s">
        <v>1747</v>
      </c>
      <c r="F773" s="11">
        <v>1</v>
      </c>
      <c r="G773" s="8">
        <v>768.25</v>
      </c>
      <c r="H773" s="8">
        <v>0.18</v>
      </c>
      <c r="I773" s="2" t="s">
        <v>1802</v>
      </c>
      <c r="J773" s="8">
        <v>768.07</v>
      </c>
      <c r="K773" s="8" t="str">
        <f>_xlfn.XLOOKUP(total_table[[#This Row],[Customer_ID]],Customer_table[Customer_ID],Customer_table[Name],FALSE)</f>
        <v>Douglas Rhodes</v>
      </c>
      <c r="L773" s="11">
        <f>_xlfn.XLOOKUP(total_table[[#This Row],[Customer_ID]],Customer_table[Customer_ID],Customer_table[Age],FALSE)</f>
        <v>32</v>
      </c>
      <c r="M773" s="8" t="str">
        <f>_xlfn.XLOOKUP(total_table[[#This Row],[Customer_ID]],Customer_table[Customer_ID],Customer_table[Gender],FALSE)</f>
        <v>Male</v>
      </c>
      <c r="N773" s="8" t="str">
        <f>_xlfn.XLOOKUP(total_table[[#This Row],[Customer_ID]],Customer_table[Customer_ID],Customer_table[City],FALSE)</f>
        <v>Mikehaven</v>
      </c>
      <c r="O773" s="8" t="str">
        <f>_xlfn.XLOOKUP(total_table[[#This Row],[Customer_ID]],Customer_table[Customer_ID],Customer_table[State],FALSE)</f>
        <v>New Hampshire</v>
      </c>
      <c r="P773" s="8" t="str">
        <f>_xlfn.XLOOKUP(total_table[[#This Row],[Customer_ID]],Customer_table[Customer_ID],Customer_table[Country],FALSE)</f>
        <v>USA</v>
      </c>
      <c r="Q773" s="8" t="str">
        <f>_xlfn.XLOOKUP(total_table[[#This Row],[Product_ID]],Product_table[Product_ID],Product_table[Product_Name],FALSE)</f>
        <v>Ceramic Kitchen Bowl Set</v>
      </c>
      <c r="R773" s="8" t="str">
        <f>_xlfn.XLOOKUP(total_table[[#This Row],[Product_ID]],Product_table[Product_ID],Product_table[Category],FALSE)</f>
        <v>Home</v>
      </c>
      <c r="S773" s="8" t="str">
        <f>_xlfn.XLOOKUP(total_table[[#This Row],[Product_ID]],Product_table[Product_ID],Product_table[Sub_Category],FALSE)</f>
        <v>Kitchen</v>
      </c>
      <c r="T773" s="8" t="str">
        <f>_xlfn.XLOOKUP(total_table[[#This Row],[Product_ID]],Product_table[Product_ID],Product_table[Brand],FALSE)</f>
        <v>Hamilton Group</v>
      </c>
      <c r="U773" s="8">
        <f>_xlfn.XLOOKUP(total_table[[#This Row],[Product_ID]],Product_table[Product_ID],Product_table[Cost],FALSE)</f>
        <v>298.86</v>
      </c>
      <c r="V773" s="11">
        <f>_xlfn.XLOOKUP(total_table[[#This Row],[Product_ID]],Product_table[Product_ID],Product_table[Stock],FALSE)</f>
        <v>308</v>
      </c>
      <c r="W773" s="8" t="str">
        <f>_xlfn.XLOOKUP(total_table[[#This Row],[Store_ID]],Store_table[Store_ID],Store_table[Store_Name],FALSE)</f>
        <v>Alexander Group</v>
      </c>
      <c r="X773" s="8" t="str">
        <f>_xlfn.XLOOKUP(total_table[[#This Row],[Store_ID]],Store_table[Store_ID],Store_table[Region],FALSE)</f>
        <v>South</v>
      </c>
      <c r="Y773" s="8" t="str">
        <f>_xlfn.XLOOKUP(total_table[[#This Row],[Store_ID]],Store_table[Store_ID],Store_table[City],FALSE)</f>
        <v>Port Sharon</v>
      </c>
      <c r="Z773" s="8" t="str">
        <f>_xlfn.XLOOKUP(total_table[[#This Row],[Store_ID]],Store_table[Store_ID],Store_table[Store_Type],FALSE)</f>
        <v>Online</v>
      </c>
    </row>
    <row r="774" spans="1:26" x14ac:dyDescent="0.35">
      <c r="A774" s="2" t="s">
        <v>2576</v>
      </c>
      <c r="B774" s="14">
        <v>45254</v>
      </c>
      <c r="C774" s="2" t="s">
        <v>1081</v>
      </c>
      <c r="D774" s="2" t="s">
        <v>1710</v>
      </c>
      <c r="E774" s="2" t="s">
        <v>1791</v>
      </c>
      <c r="F774" s="11">
        <v>2</v>
      </c>
      <c r="G774" s="8">
        <v>318.62</v>
      </c>
      <c r="H774" s="8">
        <v>0.02</v>
      </c>
      <c r="I774" s="2" t="s">
        <v>1807</v>
      </c>
      <c r="J774" s="8">
        <v>637.22</v>
      </c>
      <c r="K774" s="8" t="str">
        <f>_xlfn.XLOOKUP(total_table[[#This Row],[Customer_ID]],Customer_table[Customer_ID],Customer_table[Name],FALSE)</f>
        <v>Charles Miller</v>
      </c>
      <c r="L774" s="11">
        <f>_xlfn.XLOOKUP(total_table[[#This Row],[Customer_ID]],Customer_table[Customer_ID],Customer_table[Age],FALSE)</f>
        <v>26</v>
      </c>
      <c r="M774" s="8" t="str">
        <f>_xlfn.XLOOKUP(total_table[[#This Row],[Customer_ID]],Customer_table[Customer_ID],Customer_table[Gender],FALSE)</f>
        <v>Male</v>
      </c>
      <c r="N774" s="8" t="str">
        <f>_xlfn.XLOOKUP(total_table[[#This Row],[Customer_ID]],Customer_table[Customer_ID],Customer_table[City],FALSE)</f>
        <v>Lake Allisonborough</v>
      </c>
      <c r="O774" s="8" t="str">
        <f>_xlfn.XLOOKUP(total_table[[#This Row],[Customer_ID]],Customer_table[Customer_ID],Customer_table[State],FALSE)</f>
        <v>Iowa</v>
      </c>
      <c r="P774" s="8" t="str">
        <f>_xlfn.XLOOKUP(total_table[[#This Row],[Customer_ID]],Customer_table[Customer_ID],Customer_table[Country],FALSE)</f>
        <v>USA</v>
      </c>
      <c r="Q774" s="8" t="str">
        <f>_xlfn.XLOOKUP(total_table[[#This Row],[Product_ID]],Product_table[Product_ID],Product_table[Product_Name],FALSE)</f>
        <v>Microwave Oven</v>
      </c>
      <c r="R774" s="8" t="str">
        <f>_xlfn.XLOOKUP(total_table[[#This Row],[Product_ID]],Product_table[Product_ID],Product_table[Category],FALSE)</f>
        <v>Home</v>
      </c>
      <c r="S774" s="8" t="str">
        <f>_xlfn.XLOOKUP(total_table[[#This Row],[Product_ID]],Product_table[Product_ID],Product_table[Sub_Category],FALSE)</f>
        <v>Appliances</v>
      </c>
      <c r="T774" s="8" t="str">
        <f>_xlfn.XLOOKUP(total_table[[#This Row],[Product_ID]],Product_table[Product_ID],Product_table[Brand],FALSE)</f>
        <v>Green, Powell and Palmer</v>
      </c>
      <c r="U774" s="8">
        <f>_xlfn.XLOOKUP(total_table[[#This Row],[Product_ID]],Product_table[Product_ID],Product_table[Cost],FALSE)</f>
        <v>447.43</v>
      </c>
      <c r="V774" s="11">
        <f>_xlfn.XLOOKUP(total_table[[#This Row],[Product_ID]],Product_table[Product_ID],Product_table[Stock],FALSE)</f>
        <v>191</v>
      </c>
      <c r="W774" s="8" t="str">
        <f>_xlfn.XLOOKUP(total_table[[#This Row],[Store_ID]],Store_table[Store_ID],Store_table[Store_Name],FALSE)</f>
        <v>Mann-Austin</v>
      </c>
      <c r="X774" s="8" t="str">
        <f>_xlfn.XLOOKUP(total_table[[#This Row],[Store_ID]],Store_table[Store_ID],Store_table[Region],FALSE)</f>
        <v>East</v>
      </c>
      <c r="Y774" s="8" t="str">
        <f>_xlfn.XLOOKUP(total_table[[#This Row],[Store_ID]],Store_table[Store_ID],Store_table[City],FALSE)</f>
        <v>Vasquezborough</v>
      </c>
      <c r="Z774" s="8" t="str">
        <f>_xlfn.XLOOKUP(total_table[[#This Row],[Store_ID]],Store_table[Store_ID],Store_table[Store_Type],FALSE)</f>
        <v>Online</v>
      </c>
    </row>
    <row r="775" spans="1:26" x14ac:dyDescent="0.35">
      <c r="A775" s="2" t="s">
        <v>2577</v>
      </c>
      <c r="B775" s="14">
        <v>45683</v>
      </c>
      <c r="C775" s="2" t="s">
        <v>180</v>
      </c>
      <c r="D775" s="2" t="s">
        <v>1678</v>
      </c>
      <c r="E775" s="2" t="s">
        <v>1739</v>
      </c>
      <c r="F775" s="11">
        <v>4</v>
      </c>
      <c r="G775" s="8">
        <v>402.11</v>
      </c>
      <c r="H775" s="8">
        <v>0.14000000000000001</v>
      </c>
      <c r="I775" s="2" t="s">
        <v>1804</v>
      </c>
      <c r="J775" s="8">
        <v>1608.3</v>
      </c>
      <c r="K775" s="8" t="str">
        <f>_xlfn.XLOOKUP(total_table[[#This Row],[Customer_ID]],Customer_table[Customer_ID],Customer_table[Name],FALSE)</f>
        <v>Timothy Weaver</v>
      </c>
      <c r="L775" s="11">
        <f>_xlfn.XLOOKUP(total_table[[#This Row],[Customer_ID]],Customer_table[Customer_ID],Customer_table[Age],FALSE)</f>
        <v>45</v>
      </c>
      <c r="M775" s="8" t="str">
        <f>_xlfn.XLOOKUP(total_table[[#This Row],[Customer_ID]],Customer_table[Customer_ID],Customer_table[Gender],FALSE)</f>
        <v>Female</v>
      </c>
      <c r="N775" s="8" t="str">
        <f>_xlfn.XLOOKUP(total_table[[#This Row],[Customer_ID]],Customer_table[Customer_ID],Customer_table[City],FALSE)</f>
        <v>New Amy</v>
      </c>
      <c r="O775" s="8" t="str">
        <f>_xlfn.XLOOKUP(total_table[[#This Row],[Customer_ID]],Customer_table[Customer_ID],Customer_table[State],FALSE)</f>
        <v>Ohio</v>
      </c>
      <c r="P775" s="8" t="str">
        <f>_xlfn.XLOOKUP(total_table[[#This Row],[Customer_ID]],Customer_table[Customer_ID],Customer_table[Country],FALSE)</f>
        <v>USA</v>
      </c>
      <c r="Q775" s="8" t="str">
        <f>_xlfn.XLOOKUP(total_table[[#This Row],[Product_ID]],Product_table[Product_ID],Product_table[Product_Name],FALSE)</f>
        <v>Wireless Mouse</v>
      </c>
      <c r="R775" s="8" t="str">
        <f>_xlfn.XLOOKUP(total_table[[#This Row],[Product_ID]],Product_table[Product_ID],Product_table[Category],FALSE)</f>
        <v>Electronics</v>
      </c>
      <c r="S775" s="8" t="str">
        <f>_xlfn.XLOOKUP(total_table[[#This Row],[Product_ID]],Product_table[Product_ID],Product_table[Sub_Category],FALSE)</f>
        <v>Computer</v>
      </c>
      <c r="T775" s="8" t="str">
        <f>_xlfn.XLOOKUP(total_table[[#This Row],[Product_ID]],Product_table[Product_ID],Product_table[Brand],FALSE)</f>
        <v>Larson Ltd</v>
      </c>
      <c r="U775" s="8">
        <f>_xlfn.XLOOKUP(total_table[[#This Row],[Product_ID]],Product_table[Product_ID],Product_table[Cost],FALSE)</f>
        <v>392.89</v>
      </c>
      <c r="V775" s="11">
        <f>_xlfn.XLOOKUP(total_table[[#This Row],[Product_ID]],Product_table[Product_ID],Product_table[Stock],FALSE)</f>
        <v>320</v>
      </c>
      <c r="W775" s="8" t="str">
        <f>_xlfn.XLOOKUP(total_table[[#This Row],[Store_ID]],Store_table[Store_ID],Store_table[Store_Name],FALSE)</f>
        <v>Black-Horn</v>
      </c>
      <c r="X775" s="8" t="str">
        <f>_xlfn.XLOOKUP(total_table[[#This Row],[Store_ID]],Store_table[Store_ID],Store_table[Region],FALSE)</f>
        <v>South</v>
      </c>
      <c r="Y775" s="8" t="str">
        <f>_xlfn.XLOOKUP(total_table[[#This Row],[Store_ID]],Store_table[Store_ID],Store_table[City],FALSE)</f>
        <v>North Nancyview</v>
      </c>
      <c r="Z775" s="8" t="str">
        <f>_xlfn.XLOOKUP(total_table[[#This Row],[Store_ID]],Store_table[Store_ID],Store_table[Store_Type],FALSE)</f>
        <v>Outlet</v>
      </c>
    </row>
    <row r="776" spans="1:26" x14ac:dyDescent="0.35">
      <c r="A776" s="2" t="s">
        <v>2578</v>
      </c>
      <c r="B776" s="14">
        <v>45804</v>
      </c>
      <c r="C776" s="2" t="s">
        <v>1250</v>
      </c>
      <c r="D776" s="2" t="s">
        <v>1694</v>
      </c>
      <c r="E776" s="2" t="s">
        <v>1785</v>
      </c>
      <c r="F776" s="11">
        <v>3</v>
      </c>
      <c r="G776" s="8">
        <v>846.31</v>
      </c>
      <c r="H776" s="8">
        <v>0.18</v>
      </c>
      <c r="I776" s="2" t="s">
        <v>1807</v>
      </c>
      <c r="J776" s="8">
        <v>2538.75</v>
      </c>
      <c r="K776" s="8" t="str">
        <f>_xlfn.XLOOKUP(total_table[[#This Row],[Customer_ID]],Customer_table[Customer_ID],Customer_table[Name],FALSE)</f>
        <v>Isabel Foster</v>
      </c>
      <c r="L776" s="11">
        <f>_xlfn.XLOOKUP(total_table[[#This Row],[Customer_ID]],Customer_table[Customer_ID],Customer_table[Age],FALSE)</f>
        <v>36</v>
      </c>
      <c r="M776" s="8" t="str">
        <f>_xlfn.XLOOKUP(total_table[[#This Row],[Customer_ID]],Customer_table[Customer_ID],Customer_table[Gender],FALSE)</f>
        <v>Male</v>
      </c>
      <c r="N776" s="8" t="str">
        <f>_xlfn.XLOOKUP(total_table[[#This Row],[Customer_ID]],Customer_table[Customer_ID],Customer_table[City],FALSE)</f>
        <v>Port Joshuaville</v>
      </c>
      <c r="O776" s="8" t="str">
        <f>_xlfn.XLOOKUP(total_table[[#This Row],[Customer_ID]],Customer_table[Customer_ID],Customer_table[State],FALSE)</f>
        <v>New Jersey</v>
      </c>
      <c r="P776" s="8" t="str">
        <f>_xlfn.XLOOKUP(total_table[[#This Row],[Customer_ID]],Customer_table[Customer_ID],Customer_table[Country],FALSE)</f>
        <v>USA</v>
      </c>
      <c r="Q776" s="8" t="str">
        <f>_xlfn.XLOOKUP(total_table[[#This Row],[Product_ID]],Product_table[Product_ID],Product_table[Product_Name],FALSE)</f>
        <v>Wooden Bookshelf</v>
      </c>
      <c r="R776" s="8" t="str">
        <f>_xlfn.XLOOKUP(total_table[[#This Row],[Product_ID]],Product_table[Product_ID],Product_table[Category],FALSE)</f>
        <v>Home</v>
      </c>
      <c r="S776" s="8" t="str">
        <f>_xlfn.XLOOKUP(total_table[[#This Row],[Product_ID]],Product_table[Product_ID],Product_table[Sub_Category],FALSE)</f>
        <v>Furniture</v>
      </c>
      <c r="T776" s="8" t="str">
        <f>_xlfn.XLOOKUP(total_table[[#This Row],[Product_ID]],Product_table[Product_ID],Product_table[Brand],FALSE)</f>
        <v>Collins-Stephenson</v>
      </c>
      <c r="U776" s="8">
        <f>_xlfn.XLOOKUP(total_table[[#This Row],[Product_ID]],Product_table[Product_ID],Product_table[Cost],FALSE)</f>
        <v>388.46</v>
      </c>
      <c r="V776" s="11">
        <f>_xlfn.XLOOKUP(total_table[[#This Row],[Product_ID]],Product_table[Product_ID],Product_table[Stock],FALSE)</f>
        <v>208</v>
      </c>
      <c r="W776" s="8" t="str">
        <f>_xlfn.XLOOKUP(total_table[[#This Row],[Store_ID]],Store_table[Store_ID],Store_table[Store_Name],FALSE)</f>
        <v>Holloway Ltd</v>
      </c>
      <c r="X776" s="8" t="str">
        <f>_xlfn.XLOOKUP(total_table[[#This Row],[Store_ID]],Store_table[Store_ID],Store_table[Region],FALSE)</f>
        <v>North</v>
      </c>
      <c r="Y776" s="8" t="str">
        <f>_xlfn.XLOOKUP(total_table[[#This Row],[Store_ID]],Store_table[Store_ID],Store_table[City],FALSE)</f>
        <v>Bensonhaven</v>
      </c>
      <c r="Z776" s="8" t="str">
        <f>_xlfn.XLOOKUP(total_table[[#This Row],[Store_ID]],Store_table[Store_ID],Store_table[Store_Type],FALSE)</f>
        <v>Flagship</v>
      </c>
    </row>
    <row r="777" spans="1:26" x14ac:dyDescent="0.35">
      <c r="A777" s="2" t="s">
        <v>2579</v>
      </c>
      <c r="B777" s="14">
        <v>45821</v>
      </c>
      <c r="C777" s="2" t="s">
        <v>549</v>
      </c>
      <c r="D777" s="2" t="s">
        <v>1714</v>
      </c>
      <c r="E777" s="2" t="s">
        <v>1777</v>
      </c>
      <c r="F777" s="11">
        <v>1</v>
      </c>
      <c r="G777" s="8">
        <v>269.94</v>
      </c>
      <c r="H777" s="8">
        <v>7.0000000000000007E-2</v>
      </c>
      <c r="I777" s="2" t="s">
        <v>1807</v>
      </c>
      <c r="J777" s="8">
        <v>269.87</v>
      </c>
      <c r="K777" s="8" t="str">
        <f>_xlfn.XLOOKUP(total_table[[#This Row],[Customer_ID]],Customer_table[Customer_ID],Customer_table[Name],FALSE)</f>
        <v>Daniel Contreras</v>
      </c>
      <c r="L777" s="11">
        <f>_xlfn.XLOOKUP(total_table[[#This Row],[Customer_ID]],Customer_table[Customer_ID],Customer_table[Age],FALSE)</f>
        <v>36</v>
      </c>
      <c r="M777" s="8" t="str">
        <f>_xlfn.XLOOKUP(total_table[[#This Row],[Customer_ID]],Customer_table[Customer_ID],Customer_table[Gender],FALSE)</f>
        <v>Female</v>
      </c>
      <c r="N777" s="8" t="str">
        <f>_xlfn.XLOOKUP(total_table[[#This Row],[Customer_ID]],Customer_table[Customer_ID],Customer_table[City],FALSE)</f>
        <v>Robertview</v>
      </c>
      <c r="O777" s="8" t="str">
        <f>_xlfn.XLOOKUP(total_table[[#This Row],[Customer_ID]],Customer_table[Customer_ID],Customer_table[State],FALSE)</f>
        <v>Florida</v>
      </c>
      <c r="P777" s="8" t="str">
        <f>_xlfn.XLOOKUP(total_table[[#This Row],[Customer_ID]],Customer_table[Customer_ID],Customer_table[Country],FALSE)</f>
        <v>USA</v>
      </c>
      <c r="Q777" s="8" t="str">
        <f>_xlfn.XLOOKUP(total_table[[#This Row],[Product_ID]],Product_table[Product_ID],Product_table[Product_Name],FALSE)</f>
        <v>Vitamin E Body Lotion</v>
      </c>
      <c r="R777" s="8" t="str">
        <f>_xlfn.XLOOKUP(total_table[[#This Row],[Product_ID]],Product_table[Product_ID],Product_table[Category],FALSE)</f>
        <v>Beauty</v>
      </c>
      <c r="S777" s="8" t="str">
        <f>_xlfn.XLOOKUP(total_table[[#This Row],[Product_ID]],Product_table[Product_ID],Product_table[Sub_Category],FALSE)</f>
        <v>Skincare</v>
      </c>
      <c r="T777" s="8" t="str">
        <f>_xlfn.XLOOKUP(total_table[[#This Row],[Product_ID]],Product_table[Product_ID],Product_table[Brand],FALSE)</f>
        <v>Hoffman-Williams</v>
      </c>
      <c r="U777" s="8">
        <f>_xlfn.XLOOKUP(total_table[[#This Row],[Product_ID]],Product_table[Product_ID],Product_table[Cost],FALSE)</f>
        <v>358.47</v>
      </c>
      <c r="V777" s="11">
        <f>_xlfn.XLOOKUP(total_table[[#This Row],[Product_ID]],Product_table[Product_ID],Product_table[Stock],FALSE)</f>
        <v>213</v>
      </c>
      <c r="W777" s="8" t="str">
        <f>_xlfn.XLOOKUP(total_table[[#This Row],[Store_ID]],Store_table[Store_ID],Store_table[Store_Name],FALSE)</f>
        <v>Mcdonald Inc</v>
      </c>
      <c r="X777" s="8" t="str">
        <f>_xlfn.XLOOKUP(total_table[[#This Row],[Store_ID]],Store_table[Store_ID],Store_table[Region],FALSE)</f>
        <v>South</v>
      </c>
      <c r="Y777" s="8" t="str">
        <f>_xlfn.XLOOKUP(total_table[[#This Row],[Store_ID]],Store_table[Store_ID],Store_table[City],FALSE)</f>
        <v>Christopherland</v>
      </c>
      <c r="Z777" s="8" t="str">
        <f>_xlfn.XLOOKUP(total_table[[#This Row],[Store_ID]],Store_table[Store_ID],Store_table[Store_Type],FALSE)</f>
        <v>Outlet</v>
      </c>
    </row>
    <row r="778" spans="1:26" x14ac:dyDescent="0.35">
      <c r="A778" s="2" t="s">
        <v>2580</v>
      </c>
      <c r="B778" s="14">
        <v>45472</v>
      </c>
      <c r="C778" s="2" t="s">
        <v>762</v>
      </c>
      <c r="D778" s="2" t="s">
        <v>1566</v>
      </c>
      <c r="E778" s="2" t="s">
        <v>1747</v>
      </c>
      <c r="F778" s="11">
        <v>3</v>
      </c>
      <c r="G778" s="8">
        <v>909.25</v>
      </c>
      <c r="H778" s="8">
        <v>0.28999999999999998</v>
      </c>
      <c r="I778" s="2" t="s">
        <v>1807</v>
      </c>
      <c r="J778" s="8">
        <v>2727.46</v>
      </c>
      <c r="K778" s="8" t="str">
        <f>_xlfn.XLOOKUP(total_table[[#This Row],[Customer_ID]],Customer_table[Customer_ID],Customer_table[Name],FALSE)</f>
        <v>Mr. William Horton</v>
      </c>
      <c r="L778" s="11">
        <f>_xlfn.XLOOKUP(total_table[[#This Row],[Customer_ID]],Customer_table[Customer_ID],Customer_table[Age],FALSE)</f>
        <v>31</v>
      </c>
      <c r="M778" s="8" t="str">
        <f>_xlfn.XLOOKUP(total_table[[#This Row],[Customer_ID]],Customer_table[Customer_ID],Customer_table[Gender],FALSE)</f>
        <v>Male</v>
      </c>
      <c r="N778" s="8" t="str">
        <f>_xlfn.XLOOKUP(total_table[[#This Row],[Customer_ID]],Customer_table[Customer_ID],Customer_table[City],FALSE)</f>
        <v>Dawsonchester</v>
      </c>
      <c r="O778" s="8" t="str">
        <f>_xlfn.XLOOKUP(total_table[[#This Row],[Customer_ID]],Customer_table[Customer_ID],Customer_table[State],FALSE)</f>
        <v>Virginia</v>
      </c>
      <c r="P778" s="8" t="str">
        <f>_xlfn.XLOOKUP(total_table[[#This Row],[Customer_ID]],Customer_table[Customer_ID],Customer_table[Country],FALSE)</f>
        <v>USA</v>
      </c>
      <c r="Q778" s="8" t="str">
        <f>_xlfn.XLOOKUP(total_table[[#This Row],[Product_ID]],Product_table[Product_ID],Product_table[Product_Name],FALSE)</f>
        <v>Outdoor Sports Water Bottle</v>
      </c>
      <c r="R778" s="8" t="str">
        <f>_xlfn.XLOOKUP(total_table[[#This Row],[Product_ID]],Product_table[Product_ID],Product_table[Category],FALSE)</f>
        <v>Sports</v>
      </c>
      <c r="S778" s="8" t="str">
        <f>_xlfn.XLOOKUP(total_table[[#This Row],[Product_ID]],Product_table[Product_ID],Product_table[Sub_Category],FALSE)</f>
        <v>Accessories</v>
      </c>
      <c r="T778" s="8" t="str">
        <f>_xlfn.XLOOKUP(total_table[[#This Row],[Product_ID]],Product_table[Product_ID],Product_table[Brand],FALSE)</f>
        <v>Soto-Ellis</v>
      </c>
      <c r="U778" s="8">
        <f>_xlfn.XLOOKUP(total_table[[#This Row],[Product_ID]],Product_table[Product_ID],Product_table[Cost],FALSE)</f>
        <v>131.51</v>
      </c>
      <c r="V778" s="11">
        <f>_xlfn.XLOOKUP(total_table[[#This Row],[Product_ID]],Product_table[Product_ID],Product_table[Stock],FALSE)</f>
        <v>273.49484536082474</v>
      </c>
      <c r="W778" s="8" t="str">
        <f>_xlfn.XLOOKUP(total_table[[#This Row],[Store_ID]],Store_table[Store_ID],Store_table[Store_Name],FALSE)</f>
        <v>Alexander Group</v>
      </c>
      <c r="X778" s="8" t="str">
        <f>_xlfn.XLOOKUP(total_table[[#This Row],[Store_ID]],Store_table[Store_ID],Store_table[Region],FALSE)</f>
        <v>South</v>
      </c>
      <c r="Y778" s="8" t="str">
        <f>_xlfn.XLOOKUP(total_table[[#This Row],[Store_ID]],Store_table[Store_ID],Store_table[City],FALSE)</f>
        <v>Port Sharon</v>
      </c>
      <c r="Z778" s="8" t="str">
        <f>_xlfn.XLOOKUP(total_table[[#This Row],[Store_ID]],Store_table[Store_ID],Store_table[Store_Type],FALSE)</f>
        <v>Online</v>
      </c>
    </row>
    <row r="779" spans="1:26" x14ac:dyDescent="0.35">
      <c r="A779" s="2" t="s">
        <v>2581</v>
      </c>
      <c r="B779" s="14">
        <v>45331</v>
      </c>
      <c r="C779" s="2" t="s">
        <v>1118</v>
      </c>
      <c r="D779" s="2" t="s">
        <v>1708</v>
      </c>
      <c r="E779" s="2" t="s">
        <v>1772</v>
      </c>
      <c r="F779" s="11">
        <v>2</v>
      </c>
      <c r="G779" s="8">
        <v>229.81</v>
      </c>
      <c r="H779" s="8">
        <v>0.21</v>
      </c>
      <c r="I779" s="2" t="s">
        <v>1807</v>
      </c>
      <c r="J779" s="8">
        <v>459.41</v>
      </c>
      <c r="K779" s="8" t="str">
        <f>_xlfn.XLOOKUP(total_table[[#This Row],[Customer_ID]],Customer_table[Customer_ID],Customer_table[Name],FALSE)</f>
        <v>Elizabeth Smith</v>
      </c>
      <c r="L779" s="11">
        <f>_xlfn.XLOOKUP(total_table[[#This Row],[Customer_ID]],Customer_table[Customer_ID],Customer_table[Age],FALSE)</f>
        <v>23</v>
      </c>
      <c r="M779" s="8" t="str">
        <f>_xlfn.XLOOKUP(total_table[[#This Row],[Customer_ID]],Customer_table[Customer_ID],Customer_table[Gender],FALSE)</f>
        <v>Male</v>
      </c>
      <c r="N779" s="8" t="str">
        <f>_xlfn.XLOOKUP(total_table[[#This Row],[Customer_ID]],Customer_table[Customer_ID],Customer_table[City],FALSE)</f>
        <v>Murphytown</v>
      </c>
      <c r="O779" s="8" t="str">
        <f>_xlfn.XLOOKUP(total_table[[#This Row],[Customer_ID]],Customer_table[Customer_ID],Customer_table[State],FALSE)</f>
        <v>Ohio</v>
      </c>
      <c r="P779" s="8" t="str">
        <f>_xlfn.XLOOKUP(total_table[[#This Row],[Customer_ID]],Customer_table[Customer_ID],Customer_table[Country],FALSE)</f>
        <v>USA</v>
      </c>
      <c r="Q779" s="8" t="str">
        <f>_xlfn.XLOOKUP(total_table[[#This Row],[Product_ID]],Product_table[Product_ID],Product_table[Product_Name],FALSE)</f>
        <v>Women's High Heels</v>
      </c>
      <c r="R779" s="8" t="str">
        <f>_xlfn.XLOOKUP(total_table[[#This Row],[Product_ID]],Product_table[Product_ID],Product_table[Category],FALSE)</f>
        <v>Clothing</v>
      </c>
      <c r="S779" s="8" t="str">
        <f>_xlfn.XLOOKUP(total_table[[#This Row],[Product_ID]],Product_table[Product_ID],Product_table[Sub_Category],FALSE)</f>
        <v>Footwear</v>
      </c>
      <c r="T779" s="8" t="str">
        <f>_xlfn.XLOOKUP(total_table[[#This Row],[Product_ID]],Product_table[Product_ID],Product_table[Brand],FALSE)</f>
        <v>Smith-Charles</v>
      </c>
      <c r="U779" s="8">
        <f>_xlfn.XLOOKUP(total_table[[#This Row],[Product_ID]],Product_table[Product_ID],Product_table[Cost],FALSE)</f>
        <v>438.25</v>
      </c>
      <c r="V779" s="11">
        <f>_xlfn.XLOOKUP(total_table[[#This Row],[Product_ID]],Product_table[Product_ID],Product_table[Stock],FALSE)</f>
        <v>496</v>
      </c>
      <c r="W779" s="8" t="str">
        <f>_xlfn.XLOOKUP(total_table[[#This Row],[Store_ID]],Store_table[Store_ID],Store_table[Store_Name],FALSE)</f>
        <v>Thomas, Bridges and Harris</v>
      </c>
      <c r="X779" s="8" t="str">
        <f>_xlfn.XLOOKUP(total_table[[#This Row],[Store_ID]],Store_table[Store_ID],Store_table[Region],FALSE)</f>
        <v>North</v>
      </c>
      <c r="Y779" s="8" t="str">
        <f>_xlfn.XLOOKUP(total_table[[#This Row],[Store_ID]],Store_table[Store_ID],Store_table[City],FALSE)</f>
        <v>Sabrinatown</v>
      </c>
      <c r="Z779" s="8" t="str">
        <f>_xlfn.XLOOKUP(total_table[[#This Row],[Store_ID]],Store_table[Store_ID],Store_table[Store_Type],FALSE)</f>
        <v>Online</v>
      </c>
    </row>
    <row r="780" spans="1:26" x14ac:dyDescent="0.35">
      <c r="A780" s="2" t="s">
        <v>2582</v>
      </c>
      <c r="B780" s="14">
        <v>45451</v>
      </c>
      <c r="C780" s="2" t="s">
        <v>141</v>
      </c>
      <c r="D780" s="2" t="s">
        <v>1682</v>
      </c>
      <c r="E780" s="2" t="s">
        <v>1779</v>
      </c>
      <c r="F780" s="11">
        <v>3</v>
      </c>
      <c r="G780" s="8">
        <v>442.36</v>
      </c>
      <c r="H780" s="8">
        <v>0.06</v>
      </c>
      <c r="I780" s="2" t="s">
        <v>1804</v>
      </c>
      <c r="J780" s="8">
        <v>1327.02</v>
      </c>
      <c r="K780" s="8" t="str">
        <f>_xlfn.XLOOKUP(total_table[[#This Row],[Customer_ID]],Customer_table[Customer_ID],Customer_table[Name],FALSE)</f>
        <v>Christopher Carter</v>
      </c>
      <c r="L780" s="11">
        <f>_xlfn.XLOOKUP(total_table[[#This Row],[Customer_ID]],Customer_table[Customer_ID],Customer_table[Age],FALSE)</f>
        <v>27</v>
      </c>
      <c r="M780" s="8" t="str">
        <f>_xlfn.XLOOKUP(total_table[[#This Row],[Customer_ID]],Customer_table[Customer_ID],Customer_table[Gender],FALSE)</f>
        <v>Female</v>
      </c>
      <c r="N780" s="8" t="str">
        <f>_xlfn.XLOOKUP(total_table[[#This Row],[Customer_ID]],Customer_table[Customer_ID],Customer_table[City],FALSE)</f>
        <v>Brendastad</v>
      </c>
      <c r="O780" s="8" t="str">
        <f>_xlfn.XLOOKUP(total_table[[#This Row],[Customer_ID]],Customer_table[Customer_ID],Customer_table[State],FALSE)</f>
        <v>South Dakota</v>
      </c>
      <c r="P780" s="8" t="str">
        <f>_xlfn.XLOOKUP(total_table[[#This Row],[Customer_ID]],Customer_table[Customer_ID],Customer_table[Country],FALSE)</f>
        <v>USA</v>
      </c>
      <c r="Q780" s="8" t="str">
        <f>_xlfn.XLOOKUP(total_table[[#This Row],[Product_ID]],Product_table[Product_ID],Product_table[Product_Name],FALSE)</f>
        <v>Essential Oil Diffuser</v>
      </c>
      <c r="R780" s="8" t="str">
        <f>_xlfn.XLOOKUP(total_table[[#This Row],[Product_ID]],Product_table[Product_ID],Product_table[Category],FALSE)</f>
        <v>Home</v>
      </c>
      <c r="S780" s="8" t="str">
        <f>_xlfn.XLOOKUP(total_table[[#This Row],[Product_ID]],Product_table[Product_ID],Product_table[Sub_Category],FALSE)</f>
        <v>Decor</v>
      </c>
      <c r="T780" s="8" t="str">
        <f>_xlfn.XLOOKUP(total_table[[#This Row],[Product_ID]],Product_table[Product_ID],Product_table[Brand],FALSE)</f>
        <v>Hernandez Inc</v>
      </c>
      <c r="U780" s="8">
        <f>_xlfn.XLOOKUP(total_table[[#This Row],[Product_ID]],Product_table[Product_ID],Product_table[Cost],FALSE)</f>
        <v>325.26</v>
      </c>
      <c r="V780" s="11">
        <f>_xlfn.XLOOKUP(total_table[[#This Row],[Product_ID]],Product_table[Product_ID],Product_table[Stock],FALSE)</f>
        <v>400</v>
      </c>
      <c r="W780" s="8" t="str">
        <f>_xlfn.XLOOKUP(total_table[[#This Row],[Store_ID]],Store_table[Store_ID],Store_table[Store_Name],FALSE)</f>
        <v>Shelton PLC</v>
      </c>
      <c r="X780" s="8" t="str">
        <f>_xlfn.XLOOKUP(total_table[[#This Row],[Store_ID]],Store_table[Store_ID],Store_table[Region],FALSE)</f>
        <v>North</v>
      </c>
      <c r="Y780" s="8" t="str">
        <f>_xlfn.XLOOKUP(total_table[[#This Row],[Store_ID]],Store_table[Store_ID],Store_table[City],FALSE)</f>
        <v>East Jenniferstad</v>
      </c>
      <c r="Z780" s="8" t="str">
        <f>_xlfn.XLOOKUP(total_table[[#This Row],[Store_ID]],Store_table[Store_ID],Store_table[Store_Type],FALSE)</f>
        <v>Flagship</v>
      </c>
    </row>
    <row r="781" spans="1:26" x14ac:dyDescent="0.35">
      <c r="A781" s="2" t="s">
        <v>2583</v>
      </c>
      <c r="B781" s="14">
        <v>45386</v>
      </c>
      <c r="C781" s="2" t="s">
        <v>756</v>
      </c>
      <c r="D781" s="2" t="s">
        <v>1698</v>
      </c>
      <c r="E781" s="2" t="s">
        <v>1744</v>
      </c>
      <c r="F781" s="11">
        <v>3</v>
      </c>
      <c r="G781" s="8">
        <v>413.74</v>
      </c>
      <c r="H781" s="8">
        <v>0.01</v>
      </c>
      <c r="I781" s="2" t="s">
        <v>1802</v>
      </c>
      <c r="J781" s="8">
        <v>1241.21</v>
      </c>
      <c r="K781" s="8" t="str">
        <f>_xlfn.XLOOKUP(total_table[[#This Row],[Customer_ID]],Customer_table[Customer_ID],Customer_table[Name],FALSE)</f>
        <v>Maria Hill</v>
      </c>
      <c r="L781" s="11">
        <f>_xlfn.XLOOKUP(total_table[[#This Row],[Customer_ID]],Customer_table[Customer_ID],Customer_table[Age],FALSE)</f>
        <v>58</v>
      </c>
      <c r="M781" s="8" t="str">
        <f>_xlfn.XLOOKUP(total_table[[#This Row],[Customer_ID]],Customer_table[Customer_ID],Customer_table[Gender],FALSE)</f>
        <v>Female</v>
      </c>
      <c r="N781" s="8" t="str">
        <f>_xlfn.XLOOKUP(total_table[[#This Row],[Customer_ID]],Customer_table[Customer_ID],Customer_table[City],FALSE)</f>
        <v>Zamoraborough</v>
      </c>
      <c r="O781" s="8" t="str">
        <f>_xlfn.XLOOKUP(total_table[[#This Row],[Customer_ID]],Customer_table[Customer_ID],Customer_table[State],FALSE)</f>
        <v>Nevada</v>
      </c>
      <c r="P781" s="8" t="str">
        <f>_xlfn.XLOOKUP(total_table[[#This Row],[Customer_ID]],Customer_table[Customer_ID],Customer_table[Country],FALSE)</f>
        <v>USA</v>
      </c>
      <c r="Q781" s="8" t="str">
        <f>_xlfn.XLOOKUP(total_table[[#This Row],[Product_ID]],Product_table[Product_ID],Product_table[Product_Name],FALSE)</f>
        <v>Kitchen Cutting Board</v>
      </c>
      <c r="R781" s="8" t="str">
        <f>_xlfn.XLOOKUP(total_table[[#This Row],[Product_ID]],Product_table[Product_ID],Product_table[Category],FALSE)</f>
        <v>Home</v>
      </c>
      <c r="S781" s="8" t="str">
        <f>_xlfn.XLOOKUP(total_table[[#This Row],[Product_ID]],Product_table[Product_ID],Product_table[Sub_Category],FALSE)</f>
        <v>Kitchen</v>
      </c>
      <c r="T781" s="8" t="str">
        <f>_xlfn.XLOOKUP(total_table[[#This Row],[Product_ID]],Product_table[Product_ID],Product_table[Brand],FALSE)</f>
        <v>Taylor, Dodson and Johnston</v>
      </c>
      <c r="U781" s="8">
        <f>_xlfn.XLOOKUP(total_table[[#This Row],[Product_ID]],Product_table[Product_ID],Product_table[Cost],FALSE)</f>
        <v>176.07</v>
      </c>
      <c r="V781" s="11">
        <f>_xlfn.XLOOKUP(total_table[[#This Row],[Product_ID]],Product_table[Product_ID],Product_table[Stock],FALSE)</f>
        <v>82</v>
      </c>
      <c r="W781" s="8" t="str">
        <f>_xlfn.XLOOKUP(total_table[[#This Row],[Store_ID]],Store_table[Store_ID],Store_table[Store_Name],FALSE)</f>
        <v>Johnson-Wright</v>
      </c>
      <c r="X781" s="8" t="str">
        <f>_xlfn.XLOOKUP(total_table[[#This Row],[Store_ID]],Store_table[Store_ID],Store_table[Region],FALSE)</f>
        <v>North</v>
      </c>
      <c r="Y781" s="8" t="str">
        <f>_xlfn.XLOOKUP(total_table[[#This Row],[Store_ID]],Store_table[Store_ID],Store_table[City],FALSE)</f>
        <v>Hoodberg</v>
      </c>
      <c r="Z781" s="8" t="str">
        <f>_xlfn.XLOOKUP(total_table[[#This Row],[Store_ID]],Store_table[Store_ID],Store_table[Store_Type],FALSE)</f>
        <v>Outlet</v>
      </c>
    </row>
    <row r="782" spans="1:26" x14ac:dyDescent="0.35">
      <c r="A782" s="2" t="s">
        <v>2584</v>
      </c>
      <c r="B782" s="14">
        <v>45477</v>
      </c>
      <c r="C782" s="2" t="s">
        <v>1502</v>
      </c>
      <c r="D782" s="2" t="s">
        <v>1704</v>
      </c>
      <c r="E782" s="2" t="s">
        <v>1777</v>
      </c>
      <c r="F782" s="11">
        <v>4</v>
      </c>
      <c r="G782" s="8">
        <v>79.75</v>
      </c>
      <c r="H782" s="8">
        <v>0.18</v>
      </c>
      <c r="I782" s="2" t="s">
        <v>1804</v>
      </c>
      <c r="J782" s="8">
        <v>318.82</v>
      </c>
      <c r="K782" s="8" t="str">
        <f>_xlfn.XLOOKUP(total_table[[#This Row],[Customer_ID]],Customer_table[Customer_ID],Customer_table[Name],FALSE)</f>
        <v>Christopher Ford</v>
      </c>
      <c r="L782" s="11">
        <f>_xlfn.XLOOKUP(total_table[[#This Row],[Customer_ID]],Customer_table[Customer_ID],Customer_table[Age],FALSE)</f>
        <v>56</v>
      </c>
      <c r="M782" s="8" t="str">
        <f>_xlfn.XLOOKUP(total_table[[#This Row],[Customer_ID]],Customer_table[Customer_ID],Customer_table[Gender],FALSE)</f>
        <v>Male</v>
      </c>
      <c r="N782" s="8" t="str">
        <f>_xlfn.XLOOKUP(total_table[[#This Row],[Customer_ID]],Customer_table[Customer_ID],Customer_table[City],FALSE)</f>
        <v>North Seanfurt</v>
      </c>
      <c r="O782" s="8" t="str">
        <f>_xlfn.XLOOKUP(total_table[[#This Row],[Customer_ID]],Customer_table[Customer_ID],Customer_table[State],FALSE)</f>
        <v>Ohio</v>
      </c>
      <c r="P782" s="8" t="str">
        <f>_xlfn.XLOOKUP(total_table[[#This Row],[Customer_ID]],Customer_table[Customer_ID],Customer_table[Country],FALSE)</f>
        <v>USA</v>
      </c>
      <c r="Q782" s="8" t="str">
        <f>_xlfn.XLOOKUP(total_table[[#This Row],[Product_ID]],Product_table[Product_ID],Product_table[Product_Name],FALSE)</f>
        <v>Face Foundation Kit</v>
      </c>
      <c r="R782" s="8" t="str">
        <f>_xlfn.XLOOKUP(total_table[[#This Row],[Product_ID]],Product_table[Product_ID],Product_table[Category],FALSE)</f>
        <v>Beauty</v>
      </c>
      <c r="S782" s="8" t="str">
        <f>_xlfn.XLOOKUP(total_table[[#This Row],[Product_ID]],Product_table[Product_ID],Product_table[Sub_Category],FALSE)</f>
        <v>Makeup</v>
      </c>
      <c r="T782" s="8" t="str">
        <f>_xlfn.XLOOKUP(total_table[[#This Row],[Product_ID]],Product_table[Product_ID],Product_table[Brand],FALSE)</f>
        <v>Taylor-Elliott</v>
      </c>
      <c r="U782" s="8">
        <f>_xlfn.XLOOKUP(total_table[[#This Row],[Product_ID]],Product_table[Product_ID],Product_table[Cost],FALSE)</f>
        <v>183.04</v>
      </c>
      <c r="V782" s="11">
        <f>_xlfn.XLOOKUP(total_table[[#This Row],[Product_ID]],Product_table[Product_ID],Product_table[Stock],FALSE)</f>
        <v>457</v>
      </c>
      <c r="W782" s="8" t="str">
        <f>_xlfn.XLOOKUP(total_table[[#This Row],[Store_ID]],Store_table[Store_ID],Store_table[Store_Name],FALSE)</f>
        <v>Mcdonald Inc</v>
      </c>
      <c r="X782" s="8" t="str">
        <f>_xlfn.XLOOKUP(total_table[[#This Row],[Store_ID]],Store_table[Store_ID],Store_table[Region],FALSE)</f>
        <v>South</v>
      </c>
      <c r="Y782" s="8" t="str">
        <f>_xlfn.XLOOKUP(total_table[[#This Row],[Store_ID]],Store_table[Store_ID],Store_table[City],FALSE)</f>
        <v>Christopherland</v>
      </c>
      <c r="Z782" s="8" t="str">
        <f>_xlfn.XLOOKUP(total_table[[#This Row],[Store_ID]],Store_table[Store_ID],Store_table[Store_Type],FALSE)</f>
        <v>Outlet</v>
      </c>
    </row>
    <row r="783" spans="1:26" x14ac:dyDescent="0.35">
      <c r="A783" s="2" t="s">
        <v>2585</v>
      </c>
      <c r="B783" s="14">
        <v>45433</v>
      </c>
      <c r="C783" s="2" t="s">
        <v>1499</v>
      </c>
      <c r="D783" s="2" t="s">
        <v>1606</v>
      </c>
      <c r="E783" s="2" t="s">
        <v>1772</v>
      </c>
      <c r="F783" s="11">
        <v>4</v>
      </c>
      <c r="G783" s="8">
        <v>95.06</v>
      </c>
      <c r="H783" s="8">
        <v>0.03</v>
      </c>
      <c r="I783" s="2" t="s">
        <v>1802</v>
      </c>
      <c r="J783" s="8">
        <v>380.21000000000004</v>
      </c>
      <c r="K783" s="8" t="str">
        <f>_xlfn.XLOOKUP(total_table[[#This Row],[Customer_ID]],Customer_table[Customer_ID],Customer_table[Name],FALSE)</f>
        <v>James Berger</v>
      </c>
      <c r="L783" s="11">
        <f>_xlfn.XLOOKUP(total_table[[#This Row],[Customer_ID]],Customer_table[Customer_ID],Customer_table[Age],FALSE)</f>
        <v>23</v>
      </c>
      <c r="M783" s="8" t="str">
        <f>_xlfn.XLOOKUP(total_table[[#This Row],[Customer_ID]],Customer_table[Customer_ID],Customer_table[Gender],FALSE)</f>
        <v>Female</v>
      </c>
      <c r="N783" s="8" t="str">
        <f>_xlfn.XLOOKUP(total_table[[#This Row],[Customer_ID]],Customer_table[Customer_ID],Customer_table[City],FALSE)</f>
        <v>Bryanmouth</v>
      </c>
      <c r="O783" s="8" t="str">
        <f>_xlfn.XLOOKUP(total_table[[#This Row],[Customer_ID]],Customer_table[Customer_ID],Customer_table[State],FALSE)</f>
        <v>Delaware</v>
      </c>
      <c r="P783" s="8" t="str">
        <f>_xlfn.XLOOKUP(total_table[[#This Row],[Customer_ID]],Customer_table[Customer_ID],Customer_table[Country],FALSE)</f>
        <v>USA</v>
      </c>
      <c r="Q783" s="8" t="str">
        <f>_xlfn.XLOOKUP(total_table[[#This Row],[Product_ID]],Product_table[Product_ID],Product_table[Product_Name],FALSE)</f>
        <v>Noise-Canceling Headphones</v>
      </c>
      <c r="R783" s="8" t="str">
        <f>_xlfn.XLOOKUP(total_table[[#This Row],[Product_ID]],Product_table[Product_ID],Product_table[Category],FALSE)</f>
        <v>Electronics</v>
      </c>
      <c r="S783" s="8" t="str">
        <f>_xlfn.XLOOKUP(total_table[[#This Row],[Product_ID]],Product_table[Product_ID],Product_table[Sub_Category],FALSE)</f>
        <v>Audio</v>
      </c>
      <c r="T783" s="8" t="str">
        <f>_xlfn.XLOOKUP(total_table[[#This Row],[Product_ID]],Product_table[Product_ID],Product_table[Brand],FALSE)</f>
        <v>Taylor-Hart</v>
      </c>
      <c r="U783" s="8">
        <f>_xlfn.XLOOKUP(total_table[[#This Row],[Product_ID]],Product_table[Product_ID],Product_table[Cost],FALSE)</f>
        <v>38.520000000000003</v>
      </c>
      <c r="V783" s="11">
        <f>_xlfn.XLOOKUP(total_table[[#This Row],[Product_ID]],Product_table[Product_ID],Product_table[Stock],FALSE)</f>
        <v>378</v>
      </c>
      <c r="W783" s="8" t="str">
        <f>_xlfn.XLOOKUP(total_table[[#This Row],[Store_ID]],Store_table[Store_ID],Store_table[Store_Name],FALSE)</f>
        <v>Thomas, Bridges and Harris</v>
      </c>
      <c r="X783" s="8" t="str">
        <f>_xlfn.XLOOKUP(total_table[[#This Row],[Store_ID]],Store_table[Store_ID],Store_table[Region],FALSE)</f>
        <v>North</v>
      </c>
      <c r="Y783" s="8" t="str">
        <f>_xlfn.XLOOKUP(total_table[[#This Row],[Store_ID]],Store_table[Store_ID],Store_table[City],FALSE)</f>
        <v>Sabrinatown</v>
      </c>
      <c r="Z783" s="8" t="str">
        <f>_xlfn.XLOOKUP(total_table[[#This Row],[Store_ID]],Store_table[Store_ID],Store_table[Store_Type],FALSE)</f>
        <v>Online</v>
      </c>
    </row>
    <row r="784" spans="1:26" x14ac:dyDescent="0.35">
      <c r="A784" s="2" t="s">
        <v>2586</v>
      </c>
      <c r="B784" s="14">
        <v>45759</v>
      </c>
      <c r="C784" s="2" t="s">
        <v>1273</v>
      </c>
      <c r="D784" s="2" t="s">
        <v>1722</v>
      </c>
      <c r="E784" s="2" t="s">
        <v>1757</v>
      </c>
      <c r="F784" s="11">
        <v>4</v>
      </c>
      <c r="G784" s="8">
        <v>107.08</v>
      </c>
      <c r="H784" s="8">
        <v>0.27</v>
      </c>
      <c r="I784" s="2" t="s">
        <v>1807</v>
      </c>
      <c r="J784" s="8">
        <v>428.05</v>
      </c>
      <c r="K784" s="8" t="str">
        <f>_xlfn.XLOOKUP(total_table[[#This Row],[Customer_ID]],Customer_table[Customer_ID],Customer_table[Name],FALSE)</f>
        <v>Jennifer Myers</v>
      </c>
      <c r="L784" s="11">
        <f>_xlfn.XLOOKUP(total_table[[#This Row],[Customer_ID]],Customer_table[Customer_ID],Customer_table[Age],FALSE)</f>
        <v>46</v>
      </c>
      <c r="M784" s="8" t="str">
        <f>_xlfn.XLOOKUP(total_table[[#This Row],[Customer_ID]],Customer_table[Customer_ID],Customer_table[Gender],FALSE)</f>
        <v>Male</v>
      </c>
      <c r="N784" s="8" t="str">
        <f>_xlfn.XLOOKUP(total_table[[#This Row],[Customer_ID]],Customer_table[Customer_ID],Customer_table[City],FALSE)</f>
        <v>Marthaborough</v>
      </c>
      <c r="O784" s="8" t="str">
        <f>_xlfn.XLOOKUP(total_table[[#This Row],[Customer_ID]],Customer_table[Customer_ID],Customer_table[State],FALSE)</f>
        <v>Wisconsin</v>
      </c>
      <c r="P784" s="8" t="str">
        <f>_xlfn.XLOOKUP(total_table[[#This Row],[Customer_ID]],Customer_table[Customer_ID],Customer_table[Country],FALSE)</f>
        <v>USA</v>
      </c>
      <c r="Q784" s="8" t="str">
        <f>_xlfn.XLOOKUP(total_table[[#This Row],[Product_ID]],Product_table[Product_ID],Product_table[Product_Name],FALSE)</f>
        <v>Portable Bluetooth Speaker</v>
      </c>
      <c r="R784" s="8" t="str">
        <f>_xlfn.XLOOKUP(total_table[[#This Row],[Product_ID]],Product_table[Product_ID],Product_table[Category],FALSE)</f>
        <v>Electronics</v>
      </c>
      <c r="S784" s="8" t="str">
        <f>_xlfn.XLOOKUP(total_table[[#This Row],[Product_ID]],Product_table[Product_ID],Product_table[Sub_Category],FALSE)</f>
        <v>Audio</v>
      </c>
      <c r="T784" s="8" t="str">
        <f>_xlfn.XLOOKUP(total_table[[#This Row],[Product_ID]],Product_table[Product_ID],Product_table[Brand],FALSE)</f>
        <v>Flores-King</v>
      </c>
      <c r="U784" s="8">
        <f>_xlfn.XLOOKUP(total_table[[#This Row],[Product_ID]],Product_table[Product_ID],Product_table[Cost],FALSE)</f>
        <v>431.67</v>
      </c>
      <c r="V784" s="11">
        <f>_xlfn.XLOOKUP(total_table[[#This Row],[Product_ID]],Product_table[Product_ID],Product_table[Stock],FALSE)</f>
        <v>73</v>
      </c>
      <c r="W784" s="8" t="str">
        <f>_xlfn.XLOOKUP(total_table[[#This Row],[Store_ID]],Store_table[Store_ID],Store_table[Store_Name],FALSE)</f>
        <v>Martinez-Mullins</v>
      </c>
      <c r="X784" s="8" t="str">
        <f>_xlfn.XLOOKUP(total_table[[#This Row],[Store_ID]],Store_table[Store_ID],Store_table[Region],FALSE)</f>
        <v>South</v>
      </c>
      <c r="Y784" s="8" t="str">
        <f>_xlfn.XLOOKUP(total_table[[#This Row],[Store_ID]],Store_table[Store_ID],Store_table[City],FALSE)</f>
        <v>Williamsfurt</v>
      </c>
      <c r="Z784" s="8" t="str">
        <f>_xlfn.XLOOKUP(total_table[[#This Row],[Store_ID]],Store_table[Store_ID],Store_table[Store_Type],FALSE)</f>
        <v>Online</v>
      </c>
    </row>
    <row r="785" spans="1:26" x14ac:dyDescent="0.35">
      <c r="A785" s="2" t="s">
        <v>2587</v>
      </c>
      <c r="B785" s="14">
        <v>45794</v>
      </c>
      <c r="C785" s="2" t="s">
        <v>1440</v>
      </c>
      <c r="D785" s="2" t="s">
        <v>1724</v>
      </c>
      <c r="E785" s="2" t="s">
        <v>1788</v>
      </c>
      <c r="F785" s="11">
        <v>1</v>
      </c>
      <c r="G785" s="8">
        <v>873.18</v>
      </c>
      <c r="H785" s="8">
        <v>0.03</v>
      </c>
      <c r="I785" s="2" t="s">
        <v>1807</v>
      </c>
      <c r="J785" s="8">
        <v>873.15</v>
      </c>
      <c r="K785" s="8" t="str">
        <f>_xlfn.XLOOKUP(total_table[[#This Row],[Customer_ID]],Customer_table[Customer_ID],Customer_table[Name],FALSE)</f>
        <v>Joshua Howard</v>
      </c>
      <c r="L785" s="11">
        <f>_xlfn.XLOOKUP(total_table[[#This Row],[Customer_ID]],Customer_table[Customer_ID],Customer_table[Age],FALSE)</f>
        <v>32</v>
      </c>
      <c r="M785" s="8" t="str">
        <f>_xlfn.XLOOKUP(total_table[[#This Row],[Customer_ID]],Customer_table[Customer_ID],Customer_table[Gender],FALSE)</f>
        <v>Female</v>
      </c>
      <c r="N785" s="8" t="str">
        <f>_xlfn.XLOOKUP(total_table[[#This Row],[Customer_ID]],Customer_table[Customer_ID],Customer_table[City],FALSE)</f>
        <v>East Christopherhaven</v>
      </c>
      <c r="O785" s="8" t="str">
        <f>_xlfn.XLOOKUP(total_table[[#This Row],[Customer_ID]],Customer_table[Customer_ID],Customer_table[State],FALSE)</f>
        <v>South Dakota</v>
      </c>
      <c r="P785" s="8" t="str">
        <f>_xlfn.XLOOKUP(total_table[[#This Row],[Customer_ID]],Customer_table[Customer_ID],Customer_table[Country],FALSE)</f>
        <v>USA</v>
      </c>
      <c r="Q785" s="8" t="str">
        <f>_xlfn.XLOOKUP(total_table[[#This Row],[Product_ID]],Product_table[Product_ID],Product_table[Product_Name],FALSE)</f>
        <v>Stainless Steel Cookware Set</v>
      </c>
      <c r="R785" s="8" t="str">
        <f>_xlfn.XLOOKUP(total_table[[#This Row],[Product_ID]],Product_table[Product_ID],Product_table[Category],FALSE)</f>
        <v>Home</v>
      </c>
      <c r="S785" s="8" t="str">
        <f>_xlfn.XLOOKUP(total_table[[#This Row],[Product_ID]],Product_table[Product_ID],Product_table[Sub_Category],FALSE)</f>
        <v>Kitchen</v>
      </c>
      <c r="T785" s="8" t="str">
        <f>_xlfn.XLOOKUP(total_table[[#This Row],[Product_ID]],Product_table[Product_ID],Product_table[Brand],FALSE)</f>
        <v>Campbell Ltd</v>
      </c>
      <c r="U785" s="8">
        <f>_xlfn.XLOOKUP(total_table[[#This Row],[Product_ID]],Product_table[Product_ID],Product_table[Cost],FALSE)</f>
        <v>201.41</v>
      </c>
      <c r="V785" s="11">
        <f>_xlfn.XLOOKUP(total_table[[#This Row],[Product_ID]],Product_table[Product_ID],Product_table[Stock],FALSE)</f>
        <v>146</v>
      </c>
      <c r="W785" s="8" t="str">
        <f>_xlfn.XLOOKUP(total_table[[#This Row],[Store_ID]],Store_table[Store_ID],Store_table[Store_Name],FALSE)</f>
        <v>Guerrero-Schmitt</v>
      </c>
      <c r="X785" s="8" t="str">
        <f>_xlfn.XLOOKUP(total_table[[#This Row],[Store_ID]],Store_table[Store_ID],Store_table[Region],FALSE)</f>
        <v>East</v>
      </c>
      <c r="Y785" s="8" t="str">
        <f>_xlfn.XLOOKUP(total_table[[#This Row],[Store_ID]],Store_table[Store_ID],Store_table[City],FALSE)</f>
        <v>East Stevechester</v>
      </c>
      <c r="Z785" s="8" t="str">
        <f>_xlfn.XLOOKUP(total_table[[#This Row],[Store_ID]],Store_table[Store_ID],Store_table[Store_Type],FALSE)</f>
        <v>Flagship</v>
      </c>
    </row>
    <row r="786" spans="1:26" x14ac:dyDescent="0.35">
      <c r="A786" s="2" t="s">
        <v>2588</v>
      </c>
      <c r="B786" s="14">
        <v>45764</v>
      </c>
      <c r="C786" s="2" t="s">
        <v>1160</v>
      </c>
      <c r="D786" s="2" t="s">
        <v>1666</v>
      </c>
      <c r="E786" s="2" t="s">
        <v>1788</v>
      </c>
      <c r="F786" s="11">
        <v>1</v>
      </c>
      <c r="G786" s="8">
        <v>914.75</v>
      </c>
      <c r="H786" s="8">
        <v>0.1</v>
      </c>
      <c r="I786" s="2" t="s">
        <v>1807</v>
      </c>
      <c r="J786" s="8">
        <v>914.65</v>
      </c>
      <c r="K786" s="8" t="str">
        <f>_xlfn.XLOOKUP(total_table[[#This Row],[Customer_ID]],Customer_table[Customer_ID],Customer_table[Name],FALSE)</f>
        <v>Charles Conley</v>
      </c>
      <c r="L786" s="11">
        <f>_xlfn.XLOOKUP(total_table[[#This Row],[Customer_ID]],Customer_table[Customer_ID],Customer_table[Age],FALSE)</f>
        <v>39</v>
      </c>
      <c r="M786" s="8" t="str">
        <f>_xlfn.XLOOKUP(total_table[[#This Row],[Customer_ID]],Customer_table[Customer_ID],Customer_table[Gender],FALSE)</f>
        <v>Female</v>
      </c>
      <c r="N786" s="8" t="str">
        <f>_xlfn.XLOOKUP(total_table[[#This Row],[Customer_ID]],Customer_table[Customer_ID],Customer_table[City],FALSE)</f>
        <v>Nathanshire</v>
      </c>
      <c r="O786" s="8" t="str">
        <f>_xlfn.XLOOKUP(total_table[[#This Row],[Customer_ID]],Customer_table[Customer_ID],Customer_table[State],FALSE)</f>
        <v>Maine</v>
      </c>
      <c r="P786" s="8" t="str">
        <f>_xlfn.XLOOKUP(total_table[[#This Row],[Customer_ID]],Customer_table[Customer_ID],Customer_table[Country],FALSE)</f>
        <v>USA</v>
      </c>
      <c r="Q786" s="8" t="str">
        <f>_xlfn.XLOOKUP(total_table[[#This Row],[Product_ID]],Product_table[Product_ID],Product_table[Product_Name],FALSE)</f>
        <v>Kitchen Storage Rack</v>
      </c>
      <c r="R786" s="8" t="str">
        <f>_xlfn.XLOOKUP(total_table[[#This Row],[Product_ID]],Product_table[Product_ID],Product_table[Category],FALSE)</f>
        <v>Home</v>
      </c>
      <c r="S786" s="8" t="str">
        <f>_xlfn.XLOOKUP(total_table[[#This Row],[Product_ID]],Product_table[Product_ID],Product_table[Sub_Category],FALSE)</f>
        <v>Storage</v>
      </c>
      <c r="T786" s="8" t="str">
        <f>_xlfn.XLOOKUP(total_table[[#This Row],[Product_ID]],Product_table[Product_ID],Product_table[Brand],FALSE)</f>
        <v>Duran Group</v>
      </c>
      <c r="U786" s="8">
        <f>_xlfn.XLOOKUP(total_table[[#This Row],[Product_ID]],Product_table[Product_ID],Product_table[Cost],FALSE)</f>
        <v>138.05000000000001</v>
      </c>
      <c r="V786" s="11">
        <f>_xlfn.XLOOKUP(total_table[[#This Row],[Product_ID]],Product_table[Product_ID],Product_table[Stock],FALSE)</f>
        <v>89</v>
      </c>
      <c r="W786" s="8" t="str">
        <f>_xlfn.XLOOKUP(total_table[[#This Row],[Store_ID]],Store_table[Store_ID],Store_table[Store_Name],FALSE)</f>
        <v>Guerrero-Schmitt</v>
      </c>
      <c r="X786" s="8" t="str">
        <f>_xlfn.XLOOKUP(total_table[[#This Row],[Store_ID]],Store_table[Store_ID],Store_table[Region],FALSE)</f>
        <v>East</v>
      </c>
      <c r="Y786" s="8" t="str">
        <f>_xlfn.XLOOKUP(total_table[[#This Row],[Store_ID]],Store_table[Store_ID],Store_table[City],FALSE)</f>
        <v>East Stevechester</v>
      </c>
      <c r="Z786" s="8" t="str">
        <f>_xlfn.XLOOKUP(total_table[[#This Row],[Store_ID]],Store_table[Store_ID],Store_table[Store_Type],FALSE)</f>
        <v>Flagship</v>
      </c>
    </row>
    <row r="787" spans="1:26" x14ac:dyDescent="0.35">
      <c r="A787" s="2" t="s">
        <v>2589</v>
      </c>
      <c r="B787" s="14">
        <v>45279</v>
      </c>
      <c r="C787" s="2" t="s">
        <v>180</v>
      </c>
      <c r="D787" s="2" t="s">
        <v>1672</v>
      </c>
      <c r="E787" s="2" t="s">
        <v>1775</v>
      </c>
      <c r="F787" s="11">
        <v>4</v>
      </c>
      <c r="G787" s="8">
        <v>457.33</v>
      </c>
      <c r="H787" s="8">
        <v>0.1</v>
      </c>
      <c r="I787" s="2" t="s">
        <v>1802</v>
      </c>
      <c r="J787" s="8">
        <v>1829.22</v>
      </c>
      <c r="K787" s="8" t="str">
        <f>_xlfn.XLOOKUP(total_table[[#This Row],[Customer_ID]],Customer_table[Customer_ID],Customer_table[Name],FALSE)</f>
        <v>Timothy Weaver</v>
      </c>
      <c r="L787" s="11">
        <f>_xlfn.XLOOKUP(total_table[[#This Row],[Customer_ID]],Customer_table[Customer_ID],Customer_table[Age],FALSE)</f>
        <v>45</v>
      </c>
      <c r="M787" s="8" t="str">
        <f>_xlfn.XLOOKUP(total_table[[#This Row],[Customer_ID]],Customer_table[Customer_ID],Customer_table[Gender],FALSE)</f>
        <v>Female</v>
      </c>
      <c r="N787" s="8" t="str">
        <f>_xlfn.XLOOKUP(total_table[[#This Row],[Customer_ID]],Customer_table[Customer_ID],Customer_table[City],FALSE)</f>
        <v>New Amy</v>
      </c>
      <c r="O787" s="8" t="str">
        <f>_xlfn.XLOOKUP(total_table[[#This Row],[Customer_ID]],Customer_table[Customer_ID],Customer_table[State],FALSE)</f>
        <v>Ohio</v>
      </c>
      <c r="P787" s="8" t="str">
        <f>_xlfn.XLOOKUP(total_table[[#This Row],[Customer_ID]],Customer_table[Customer_ID],Customer_table[Country],FALSE)</f>
        <v>USA</v>
      </c>
      <c r="Q787" s="8" t="str">
        <f>_xlfn.XLOOKUP(total_table[[#This Row],[Product_ID]],Product_table[Product_ID],Product_table[Product_Name],FALSE)</f>
        <v>Shin Guards – Adult</v>
      </c>
      <c r="R787" s="8" t="str">
        <f>_xlfn.XLOOKUP(total_table[[#This Row],[Product_ID]],Product_table[Product_ID],Product_table[Category],FALSE)</f>
        <v>Sports</v>
      </c>
      <c r="S787" s="8" t="str">
        <f>_xlfn.XLOOKUP(total_table[[#This Row],[Product_ID]],Product_table[Product_ID],Product_table[Sub_Category],FALSE)</f>
        <v>Team Sports</v>
      </c>
      <c r="T787" s="8" t="str">
        <f>_xlfn.XLOOKUP(total_table[[#This Row],[Product_ID]],Product_table[Product_ID],Product_table[Brand],FALSE)</f>
        <v>French Ltd</v>
      </c>
      <c r="U787" s="8">
        <f>_xlfn.XLOOKUP(total_table[[#This Row],[Product_ID]],Product_table[Product_ID],Product_table[Cost],FALSE)</f>
        <v>107.06</v>
      </c>
      <c r="V787" s="11">
        <f>_xlfn.XLOOKUP(total_table[[#This Row],[Product_ID]],Product_table[Product_ID],Product_table[Stock],FALSE)</f>
        <v>359</v>
      </c>
      <c r="W787" s="8" t="str">
        <f>_xlfn.XLOOKUP(total_table[[#This Row],[Store_ID]],Store_table[Store_ID],Store_table[Store_Name],FALSE)</f>
        <v>Gardner, Humphrey and Contreras</v>
      </c>
      <c r="X787" s="8" t="str">
        <f>_xlfn.XLOOKUP(total_table[[#This Row],[Store_ID]],Store_table[Store_ID],Store_table[Region],FALSE)</f>
        <v>East</v>
      </c>
      <c r="Y787" s="8" t="str">
        <f>_xlfn.XLOOKUP(total_table[[#This Row],[Store_ID]],Store_table[Store_ID],Store_table[City],FALSE)</f>
        <v>Johnsonville</v>
      </c>
      <c r="Z787" s="8" t="str">
        <f>_xlfn.XLOOKUP(total_table[[#This Row],[Store_ID]],Store_table[Store_ID],Store_table[Store_Type],FALSE)</f>
        <v>Flagship</v>
      </c>
    </row>
    <row r="788" spans="1:26" x14ac:dyDescent="0.35">
      <c r="A788" s="2" t="s">
        <v>2590</v>
      </c>
      <c r="B788" s="14">
        <v>45602</v>
      </c>
      <c r="C788" s="2" t="s">
        <v>912</v>
      </c>
      <c r="D788" s="2" t="s">
        <v>1724</v>
      </c>
      <c r="E788" s="2" t="s">
        <v>1744</v>
      </c>
      <c r="F788" s="11">
        <v>3</v>
      </c>
      <c r="G788" s="8">
        <v>761.88</v>
      </c>
      <c r="H788" s="8">
        <v>0.23</v>
      </c>
      <c r="I788" s="2" t="s">
        <v>1804</v>
      </c>
      <c r="J788" s="8">
        <v>2285.41</v>
      </c>
      <c r="K788" s="8" t="str">
        <f>_xlfn.XLOOKUP(total_table[[#This Row],[Customer_ID]],Customer_table[Customer_ID],Customer_table[Name],FALSE)</f>
        <v>Ricardo Jones</v>
      </c>
      <c r="L788" s="11">
        <f>_xlfn.XLOOKUP(total_table[[#This Row],[Customer_ID]],Customer_table[Customer_ID],Customer_table[Age],FALSE)</f>
        <v>30</v>
      </c>
      <c r="M788" s="8" t="str">
        <f>_xlfn.XLOOKUP(total_table[[#This Row],[Customer_ID]],Customer_table[Customer_ID],Customer_table[Gender],FALSE)</f>
        <v>Male</v>
      </c>
      <c r="N788" s="8" t="str">
        <f>_xlfn.XLOOKUP(total_table[[#This Row],[Customer_ID]],Customer_table[Customer_ID],Customer_table[City],FALSE)</f>
        <v>Danielland</v>
      </c>
      <c r="O788" s="8" t="str">
        <f>_xlfn.XLOOKUP(total_table[[#This Row],[Customer_ID]],Customer_table[Customer_ID],Customer_table[State],FALSE)</f>
        <v>Minnesota</v>
      </c>
      <c r="P788" s="8" t="str">
        <f>_xlfn.XLOOKUP(total_table[[#This Row],[Customer_ID]],Customer_table[Customer_ID],Customer_table[Country],FALSE)</f>
        <v>USA</v>
      </c>
      <c r="Q788" s="8" t="str">
        <f>_xlfn.XLOOKUP(total_table[[#This Row],[Product_ID]],Product_table[Product_ID],Product_table[Product_Name],FALSE)</f>
        <v>Stainless Steel Cookware Set</v>
      </c>
      <c r="R788" s="8" t="str">
        <f>_xlfn.XLOOKUP(total_table[[#This Row],[Product_ID]],Product_table[Product_ID],Product_table[Category],FALSE)</f>
        <v>Home</v>
      </c>
      <c r="S788" s="8" t="str">
        <f>_xlfn.XLOOKUP(total_table[[#This Row],[Product_ID]],Product_table[Product_ID],Product_table[Sub_Category],FALSE)</f>
        <v>Kitchen</v>
      </c>
      <c r="T788" s="8" t="str">
        <f>_xlfn.XLOOKUP(total_table[[#This Row],[Product_ID]],Product_table[Product_ID],Product_table[Brand],FALSE)</f>
        <v>Campbell Ltd</v>
      </c>
      <c r="U788" s="8">
        <f>_xlfn.XLOOKUP(total_table[[#This Row],[Product_ID]],Product_table[Product_ID],Product_table[Cost],FALSE)</f>
        <v>201.41</v>
      </c>
      <c r="V788" s="11">
        <f>_xlfn.XLOOKUP(total_table[[#This Row],[Product_ID]],Product_table[Product_ID],Product_table[Stock],FALSE)</f>
        <v>146</v>
      </c>
      <c r="W788" s="8" t="str">
        <f>_xlfn.XLOOKUP(total_table[[#This Row],[Store_ID]],Store_table[Store_ID],Store_table[Store_Name],FALSE)</f>
        <v>Johnson-Wright</v>
      </c>
      <c r="X788" s="8" t="str">
        <f>_xlfn.XLOOKUP(total_table[[#This Row],[Store_ID]],Store_table[Store_ID],Store_table[Region],FALSE)</f>
        <v>North</v>
      </c>
      <c r="Y788" s="8" t="str">
        <f>_xlfn.XLOOKUP(total_table[[#This Row],[Store_ID]],Store_table[Store_ID],Store_table[City],FALSE)</f>
        <v>Hoodberg</v>
      </c>
      <c r="Z788" s="8" t="str">
        <f>_xlfn.XLOOKUP(total_table[[#This Row],[Store_ID]],Store_table[Store_ID],Store_table[Store_Type],FALSE)</f>
        <v>Outlet</v>
      </c>
    </row>
    <row r="789" spans="1:26" x14ac:dyDescent="0.35">
      <c r="A789" s="2" t="s">
        <v>2591</v>
      </c>
      <c r="B789" s="14">
        <v>45793</v>
      </c>
      <c r="C789" s="2" t="s">
        <v>574</v>
      </c>
      <c r="D789" s="2" t="s">
        <v>1600</v>
      </c>
      <c r="E789" s="2" t="s">
        <v>1791</v>
      </c>
      <c r="F789" s="11">
        <v>4</v>
      </c>
      <c r="G789" s="8">
        <v>122.87</v>
      </c>
      <c r="H789" s="8">
        <v>0.13</v>
      </c>
      <c r="I789" s="2" t="s">
        <v>1802</v>
      </c>
      <c r="J789" s="8">
        <v>491.35</v>
      </c>
      <c r="K789" s="8" t="str">
        <f>_xlfn.XLOOKUP(total_table[[#This Row],[Customer_ID]],Customer_table[Customer_ID],Customer_table[Name],FALSE)</f>
        <v>Curtis Lam</v>
      </c>
      <c r="L789" s="11">
        <f>_xlfn.XLOOKUP(total_table[[#This Row],[Customer_ID]],Customer_table[Customer_ID],Customer_table[Age],FALSE)</f>
        <v>55</v>
      </c>
      <c r="M789" s="8" t="str">
        <f>_xlfn.XLOOKUP(total_table[[#This Row],[Customer_ID]],Customer_table[Customer_ID],Customer_table[Gender],FALSE)</f>
        <v>Male</v>
      </c>
      <c r="N789" s="8" t="str">
        <f>_xlfn.XLOOKUP(total_table[[#This Row],[Customer_ID]],Customer_table[Customer_ID],Customer_table[City],FALSE)</f>
        <v>Butlerberg</v>
      </c>
      <c r="O789" s="8" t="str">
        <f>_xlfn.XLOOKUP(total_table[[#This Row],[Customer_ID]],Customer_table[Customer_ID],Customer_table[State],FALSE)</f>
        <v>Kentucky</v>
      </c>
      <c r="P789" s="8" t="str">
        <f>_xlfn.XLOOKUP(total_table[[#This Row],[Customer_ID]],Customer_table[Customer_ID],Customer_table[Country],FALSE)</f>
        <v>USA</v>
      </c>
      <c r="Q789" s="8" t="str">
        <f>_xlfn.XLOOKUP(total_table[[#This Row],[Product_ID]],Product_table[Product_ID],Product_table[Product_Name],FALSE)</f>
        <v>Men's Casual Sneakers</v>
      </c>
      <c r="R789" s="8" t="str">
        <f>_xlfn.XLOOKUP(total_table[[#This Row],[Product_ID]],Product_table[Product_ID],Product_table[Category],FALSE)</f>
        <v>Clothing</v>
      </c>
      <c r="S789" s="8" t="str">
        <f>_xlfn.XLOOKUP(total_table[[#This Row],[Product_ID]],Product_table[Product_ID],Product_table[Sub_Category],FALSE)</f>
        <v>Footwear</v>
      </c>
      <c r="T789" s="8" t="str">
        <f>_xlfn.XLOOKUP(total_table[[#This Row],[Product_ID]],Product_table[Product_ID],Product_table[Brand],FALSE)</f>
        <v>Hogan-Lee</v>
      </c>
      <c r="U789" s="8">
        <f>_xlfn.XLOOKUP(total_table[[#This Row],[Product_ID]],Product_table[Product_ID],Product_table[Cost],FALSE)</f>
        <v>353.47</v>
      </c>
      <c r="V789" s="11">
        <f>_xlfn.XLOOKUP(total_table[[#This Row],[Product_ID]],Product_table[Product_ID],Product_table[Stock],FALSE)</f>
        <v>214</v>
      </c>
      <c r="W789" s="8" t="str">
        <f>_xlfn.XLOOKUP(total_table[[#This Row],[Store_ID]],Store_table[Store_ID],Store_table[Store_Name],FALSE)</f>
        <v>Mann-Austin</v>
      </c>
      <c r="X789" s="8" t="str">
        <f>_xlfn.XLOOKUP(total_table[[#This Row],[Store_ID]],Store_table[Store_ID],Store_table[Region],FALSE)</f>
        <v>East</v>
      </c>
      <c r="Y789" s="8" t="str">
        <f>_xlfn.XLOOKUP(total_table[[#This Row],[Store_ID]],Store_table[Store_ID],Store_table[City],FALSE)</f>
        <v>Vasquezborough</v>
      </c>
      <c r="Z789" s="8" t="str">
        <f>_xlfn.XLOOKUP(total_table[[#This Row],[Store_ID]],Store_table[Store_ID],Store_table[Store_Type],FALSE)</f>
        <v>Online</v>
      </c>
    </row>
    <row r="790" spans="1:26" x14ac:dyDescent="0.35">
      <c r="A790" s="2" t="s">
        <v>2592</v>
      </c>
      <c r="B790" s="14">
        <v>45778</v>
      </c>
      <c r="C790" s="2" t="s">
        <v>1443</v>
      </c>
      <c r="D790" s="2" t="s">
        <v>1672</v>
      </c>
      <c r="E790" s="2" t="s">
        <v>1747</v>
      </c>
      <c r="F790" s="11">
        <v>4</v>
      </c>
      <c r="G790" s="8">
        <v>753</v>
      </c>
      <c r="H790" s="8">
        <v>0.28000000000000003</v>
      </c>
      <c r="I790" s="2" t="s">
        <v>1807</v>
      </c>
      <c r="J790" s="8">
        <v>3011.72</v>
      </c>
      <c r="K790" s="8" t="str">
        <f>_xlfn.XLOOKUP(total_table[[#This Row],[Customer_ID]],Customer_table[Customer_ID],Customer_table[Name],FALSE)</f>
        <v>Barbara Berry</v>
      </c>
      <c r="L790" s="11">
        <f>_xlfn.XLOOKUP(total_table[[#This Row],[Customer_ID]],Customer_table[Customer_ID],Customer_table[Age],FALSE)</f>
        <v>18</v>
      </c>
      <c r="M790" s="8" t="str">
        <f>_xlfn.XLOOKUP(total_table[[#This Row],[Customer_ID]],Customer_table[Customer_ID],Customer_table[Gender],FALSE)</f>
        <v>Female</v>
      </c>
      <c r="N790" s="8" t="str">
        <f>_xlfn.XLOOKUP(total_table[[#This Row],[Customer_ID]],Customer_table[Customer_ID],Customer_table[City],FALSE)</f>
        <v>Lake Michael</v>
      </c>
      <c r="O790" s="8" t="str">
        <f>_xlfn.XLOOKUP(total_table[[#This Row],[Customer_ID]],Customer_table[Customer_ID],Customer_table[State],FALSE)</f>
        <v>Vermont</v>
      </c>
      <c r="P790" s="8" t="str">
        <f>_xlfn.XLOOKUP(total_table[[#This Row],[Customer_ID]],Customer_table[Customer_ID],Customer_table[Country],FALSE)</f>
        <v>USA</v>
      </c>
      <c r="Q790" s="8" t="str">
        <f>_xlfn.XLOOKUP(total_table[[#This Row],[Product_ID]],Product_table[Product_ID],Product_table[Product_Name],FALSE)</f>
        <v>Shin Guards – Adult</v>
      </c>
      <c r="R790" s="8" t="str">
        <f>_xlfn.XLOOKUP(total_table[[#This Row],[Product_ID]],Product_table[Product_ID],Product_table[Category],FALSE)</f>
        <v>Sports</v>
      </c>
      <c r="S790" s="8" t="str">
        <f>_xlfn.XLOOKUP(total_table[[#This Row],[Product_ID]],Product_table[Product_ID],Product_table[Sub_Category],FALSE)</f>
        <v>Team Sports</v>
      </c>
      <c r="T790" s="8" t="str">
        <f>_xlfn.XLOOKUP(total_table[[#This Row],[Product_ID]],Product_table[Product_ID],Product_table[Brand],FALSE)</f>
        <v>French Ltd</v>
      </c>
      <c r="U790" s="8">
        <f>_xlfn.XLOOKUP(total_table[[#This Row],[Product_ID]],Product_table[Product_ID],Product_table[Cost],FALSE)</f>
        <v>107.06</v>
      </c>
      <c r="V790" s="11">
        <f>_xlfn.XLOOKUP(total_table[[#This Row],[Product_ID]],Product_table[Product_ID],Product_table[Stock],FALSE)</f>
        <v>359</v>
      </c>
      <c r="W790" s="8" t="str">
        <f>_xlfn.XLOOKUP(total_table[[#This Row],[Store_ID]],Store_table[Store_ID],Store_table[Store_Name],FALSE)</f>
        <v>Alexander Group</v>
      </c>
      <c r="X790" s="8" t="str">
        <f>_xlfn.XLOOKUP(total_table[[#This Row],[Store_ID]],Store_table[Store_ID],Store_table[Region],FALSE)</f>
        <v>South</v>
      </c>
      <c r="Y790" s="8" t="str">
        <f>_xlfn.XLOOKUP(total_table[[#This Row],[Store_ID]],Store_table[Store_ID],Store_table[City],FALSE)</f>
        <v>Port Sharon</v>
      </c>
      <c r="Z790" s="8" t="str">
        <f>_xlfn.XLOOKUP(total_table[[#This Row],[Store_ID]],Store_table[Store_ID],Store_table[Store_Type],FALSE)</f>
        <v>Online</v>
      </c>
    </row>
    <row r="791" spans="1:26" x14ac:dyDescent="0.35">
      <c r="A791" s="2" t="s">
        <v>2593</v>
      </c>
      <c r="B791" s="14">
        <v>45325</v>
      </c>
      <c r="C791" s="2" t="s">
        <v>1139</v>
      </c>
      <c r="D791" s="2" t="s">
        <v>1533</v>
      </c>
      <c r="E791" s="2" t="s">
        <v>1751</v>
      </c>
      <c r="F791" s="11">
        <v>2</v>
      </c>
      <c r="G791" s="8">
        <v>788.05</v>
      </c>
      <c r="H791" s="8">
        <v>0.21</v>
      </c>
      <c r="I791" s="2" t="s">
        <v>1802</v>
      </c>
      <c r="J791" s="8">
        <v>1575.8899999999999</v>
      </c>
      <c r="K791" s="8" t="str">
        <f>_xlfn.XLOOKUP(total_table[[#This Row],[Customer_ID]],Customer_table[Customer_ID],Customer_table[Name],FALSE)</f>
        <v>James Holloway Jr.</v>
      </c>
      <c r="L791" s="11">
        <f>_xlfn.XLOOKUP(total_table[[#This Row],[Customer_ID]],Customer_table[Customer_ID],Customer_table[Age],FALSE)</f>
        <v>45</v>
      </c>
      <c r="M791" s="8" t="str">
        <f>_xlfn.XLOOKUP(total_table[[#This Row],[Customer_ID]],Customer_table[Customer_ID],Customer_table[Gender],FALSE)</f>
        <v>Male</v>
      </c>
      <c r="N791" s="8" t="str">
        <f>_xlfn.XLOOKUP(total_table[[#This Row],[Customer_ID]],Customer_table[Customer_ID],Customer_table[City],FALSE)</f>
        <v>Millston</v>
      </c>
      <c r="O791" s="8" t="str">
        <f>_xlfn.XLOOKUP(total_table[[#This Row],[Customer_ID]],Customer_table[Customer_ID],Customer_table[State],FALSE)</f>
        <v>Indiana</v>
      </c>
      <c r="P791" s="8" t="str">
        <f>_xlfn.XLOOKUP(total_table[[#This Row],[Customer_ID]],Customer_table[Customer_ID],Customer_table[Country],FALSE)</f>
        <v>USA</v>
      </c>
      <c r="Q791" s="8" t="str">
        <f>_xlfn.XLOOKUP(total_table[[#This Row],[Product_ID]],Product_table[Product_ID],Product_table[Product_Name],FALSE)</f>
        <v>Men's Leather Belt</v>
      </c>
      <c r="R791" s="8" t="str">
        <f>_xlfn.XLOOKUP(total_table[[#This Row],[Product_ID]],Product_table[Product_ID],Product_table[Category],FALSE)</f>
        <v>Clothing</v>
      </c>
      <c r="S791" s="8" t="str">
        <f>_xlfn.XLOOKUP(total_table[[#This Row],[Product_ID]],Product_table[Product_ID],Product_table[Sub_Category],FALSE)</f>
        <v>Accessories</v>
      </c>
      <c r="T791" s="8" t="str">
        <f>_xlfn.XLOOKUP(total_table[[#This Row],[Product_ID]],Product_table[Product_ID],Product_table[Brand],FALSE)</f>
        <v>Baldwin, Garza and Gonzalez</v>
      </c>
      <c r="U791" s="8">
        <f>_xlfn.XLOOKUP(total_table[[#This Row],[Product_ID]],Product_table[Product_ID],Product_table[Cost],FALSE)</f>
        <v>261</v>
      </c>
      <c r="V791" s="11">
        <f>_xlfn.XLOOKUP(total_table[[#This Row],[Product_ID]],Product_table[Product_ID],Product_table[Stock],FALSE)</f>
        <v>59</v>
      </c>
      <c r="W791" s="8" t="str">
        <f>_xlfn.XLOOKUP(total_table[[#This Row],[Store_ID]],Store_table[Store_ID],Store_table[Store_Name],FALSE)</f>
        <v>Gray Ltd</v>
      </c>
      <c r="X791" s="8" t="str">
        <f>_xlfn.XLOOKUP(total_table[[#This Row],[Store_ID]],Store_table[Store_ID],Store_table[Region],FALSE)</f>
        <v>North</v>
      </c>
      <c r="Y791" s="8" t="str">
        <f>_xlfn.XLOOKUP(total_table[[#This Row],[Store_ID]],Store_table[Store_ID],Store_table[City],FALSE)</f>
        <v>New Michaelchester</v>
      </c>
      <c r="Z791" s="8" t="str">
        <f>_xlfn.XLOOKUP(total_table[[#This Row],[Store_ID]],Store_table[Store_ID],Store_table[Store_Type],FALSE)</f>
        <v>Outlet</v>
      </c>
    </row>
    <row r="792" spans="1:26" x14ac:dyDescent="0.35">
      <c r="A792" s="2" t="s">
        <v>2594</v>
      </c>
      <c r="B792" s="14">
        <v>45875</v>
      </c>
      <c r="C792" s="2" t="s">
        <v>1404</v>
      </c>
      <c r="D792" s="2" t="s">
        <v>1690</v>
      </c>
      <c r="E792" s="2" t="s">
        <v>1767</v>
      </c>
      <c r="F792" s="11">
        <v>2</v>
      </c>
      <c r="G792" s="8">
        <v>807.1</v>
      </c>
      <c r="H792" s="8">
        <v>0.28999999999999998</v>
      </c>
      <c r="I792" s="2" t="s">
        <v>1802</v>
      </c>
      <c r="J792" s="8">
        <v>1613.91</v>
      </c>
      <c r="K792" s="8" t="str">
        <f>_xlfn.XLOOKUP(total_table[[#This Row],[Customer_ID]],Customer_table[Customer_ID],Customer_table[Name],FALSE)</f>
        <v>Beth Martin</v>
      </c>
      <c r="L792" s="11">
        <f>_xlfn.XLOOKUP(total_table[[#This Row],[Customer_ID]],Customer_table[Customer_ID],Customer_table[Age],FALSE)</f>
        <v>34</v>
      </c>
      <c r="M792" s="8" t="str">
        <f>_xlfn.XLOOKUP(total_table[[#This Row],[Customer_ID]],Customer_table[Customer_ID],Customer_table[Gender],FALSE)</f>
        <v>Female</v>
      </c>
      <c r="N792" s="8" t="str">
        <f>_xlfn.XLOOKUP(total_table[[#This Row],[Customer_ID]],Customer_table[Customer_ID],Customer_table[City],FALSE)</f>
        <v>Burkefurt</v>
      </c>
      <c r="O792" s="8" t="str">
        <f>_xlfn.XLOOKUP(total_table[[#This Row],[Customer_ID]],Customer_table[Customer_ID],Customer_table[State],FALSE)</f>
        <v>West Virginia</v>
      </c>
      <c r="P792" s="8" t="str">
        <f>_xlfn.XLOOKUP(total_table[[#This Row],[Customer_ID]],Customer_table[Customer_ID],Customer_table[Country],FALSE)</f>
        <v>USA</v>
      </c>
      <c r="Q792" s="8" t="str">
        <f>_xlfn.XLOOKUP(total_table[[#This Row],[Product_ID]],Product_table[Product_ID],Product_table[Product_Name],FALSE)</f>
        <v>Fitness Resistance Bands</v>
      </c>
      <c r="R792" s="8" t="str">
        <f>_xlfn.XLOOKUP(total_table[[#This Row],[Product_ID]],Product_table[Product_ID],Product_table[Category],FALSE)</f>
        <v>Sports</v>
      </c>
      <c r="S792" s="8" t="str">
        <f>_xlfn.XLOOKUP(total_table[[#This Row],[Product_ID]],Product_table[Product_ID],Product_table[Sub_Category],FALSE)</f>
        <v>Fitness</v>
      </c>
      <c r="T792" s="8" t="str">
        <f>_xlfn.XLOOKUP(total_table[[#This Row],[Product_ID]],Product_table[Product_ID],Product_table[Brand],FALSE)</f>
        <v>Reese-Watson</v>
      </c>
      <c r="U792" s="8">
        <f>_xlfn.XLOOKUP(total_table[[#This Row],[Product_ID]],Product_table[Product_ID],Product_table[Cost],FALSE)</f>
        <v>152.91999999999999</v>
      </c>
      <c r="V792" s="11">
        <f>_xlfn.XLOOKUP(total_table[[#This Row],[Product_ID]],Product_table[Product_ID],Product_table[Stock],FALSE)</f>
        <v>281</v>
      </c>
      <c r="W792" s="8" t="str">
        <f>_xlfn.XLOOKUP(total_table[[#This Row],[Store_ID]],Store_table[Store_ID],Store_table[Store_Name],FALSE)</f>
        <v>Hill, Wagner and Ballard</v>
      </c>
      <c r="X792" s="8" t="str">
        <f>_xlfn.XLOOKUP(total_table[[#This Row],[Store_ID]],Store_table[Store_ID],Store_table[Region],FALSE)</f>
        <v>East</v>
      </c>
      <c r="Y792" s="8" t="str">
        <f>_xlfn.XLOOKUP(total_table[[#This Row],[Store_ID]],Store_table[Store_ID],Store_table[City],FALSE)</f>
        <v>East Davidville</v>
      </c>
      <c r="Z792" s="8" t="str">
        <f>_xlfn.XLOOKUP(total_table[[#This Row],[Store_ID]],Store_table[Store_ID],Store_table[Store_Type],FALSE)</f>
        <v>Online</v>
      </c>
    </row>
    <row r="793" spans="1:26" x14ac:dyDescent="0.35">
      <c r="A793" s="2" t="s">
        <v>2595</v>
      </c>
      <c r="B793" s="14">
        <v>45320</v>
      </c>
      <c r="C793" s="2" t="s">
        <v>448</v>
      </c>
      <c r="D793" s="2" t="s">
        <v>1540</v>
      </c>
      <c r="E793" s="2" t="s">
        <v>1735</v>
      </c>
      <c r="F793" s="11">
        <v>2</v>
      </c>
      <c r="G793" s="8">
        <v>443.09</v>
      </c>
      <c r="H793" s="8">
        <v>0.02</v>
      </c>
      <c r="I793" s="2" t="s">
        <v>1804</v>
      </c>
      <c r="J793" s="8">
        <v>886.16</v>
      </c>
      <c r="K793" s="8" t="str">
        <f>_xlfn.XLOOKUP(total_table[[#This Row],[Customer_ID]],Customer_table[Customer_ID],Customer_table[Name],FALSE)</f>
        <v>Morgan Bowen</v>
      </c>
      <c r="L793" s="11">
        <f>_xlfn.XLOOKUP(total_table[[#This Row],[Customer_ID]],Customer_table[Customer_ID],Customer_table[Age],FALSE)</f>
        <v>54</v>
      </c>
      <c r="M793" s="8" t="str">
        <f>_xlfn.XLOOKUP(total_table[[#This Row],[Customer_ID]],Customer_table[Customer_ID],Customer_table[Gender],FALSE)</f>
        <v>Male</v>
      </c>
      <c r="N793" s="8" t="str">
        <f>_xlfn.XLOOKUP(total_table[[#This Row],[Customer_ID]],Customer_table[Customer_ID],Customer_table[City],FALSE)</f>
        <v>Parksfort</v>
      </c>
      <c r="O793" s="8" t="str">
        <f>_xlfn.XLOOKUP(total_table[[#This Row],[Customer_ID]],Customer_table[Customer_ID],Customer_table[State],FALSE)</f>
        <v>Washington</v>
      </c>
      <c r="P793" s="8" t="str">
        <f>_xlfn.XLOOKUP(total_table[[#This Row],[Customer_ID]],Customer_table[Customer_ID],Customer_table[Country],FALSE)</f>
        <v>USA</v>
      </c>
      <c r="Q793" s="8" t="str">
        <f>_xlfn.XLOOKUP(total_table[[#This Row],[Product_ID]],Product_table[Product_ID],Product_table[Product_Name],FALSE)</f>
        <v>Wireless Bluetooth Earbuds</v>
      </c>
      <c r="R793" s="8" t="str">
        <f>_xlfn.XLOOKUP(total_table[[#This Row],[Product_ID]],Product_table[Product_ID],Product_table[Category],FALSE)</f>
        <v>Electronics</v>
      </c>
      <c r="S793" s="8" t="str">
        <f>_xlfn.XLOOKUP(total_table[[#This Row],[Product_ID]],Product_table[Product_ID],Product_table[Sub_Category],FALSE)</f>
        <v>Audio</v>
      </c>
      <c r="T793" s="8" t="str">
        <f>_xlfn.XLOOKUP(total_table[[#This Row],[Product_ID]],Product_table[Product_ID],Product_table[Brand],FALSE)</f>
        <v>Perez-Johnston</v>
      </c>
      <c r="U793" s="8">
        <f>_xlfn.XLOOKUP(total_table[[#This Row],[Product_ID]],Product_table[Product_ID],Product_table[Cost],FALSE)</f>
        <v>439.07</v>
      </c>
      <c r="V793" s="11">
        <f>_xlfn.XLOOKUP(total_table[[#This Row],[Product_ID]],Product_table[Product_ID],Product_table[Stock],FALSE)</f>
        <v>142</v>
      </c>
      <c r="W793" s="8" t="str">
        <f>_xlfn.XLOOKUP(total_table[[#This Row],[Store_ID]],Store_table[Store_ID],Store_table[Store_Name],FALSE)</f>
        <v>Martinez, Adkins and Johnson</v>
      </c>
      <c r="X793" s="8" t="str">
        <f>_xlfn.XLOOKUP(total_table[[#This Row],[Store_ID]],Store_table[Store_ID],Store_table[Region],FALSE)</f>
        <v>North</v>
      </c>
      <c r="Y793" s="8" t="str">
        <f>_xlfn.XLOOKUP(total_table[[#This Row],[Store_ID]],Store_table[Store_ID],Store_table[City],FALSE)</f>
        <v>Danielmouth</v>
      </c>
      <c r="Z793" s="8" t="str">
        <f>_xlfn.XLOOKUP(total_table[[#This Row],[Store_ID]],Store_table[Store_ID],Store_table[Store_Type],FALSE)</f>
        <v>Flagship</v>
      </c>
    </row>
    <row r="794" spans="1:26" x14ac:dyDescent="0.35">
      <c r="A794" s="2" t="s">
        <v>2596</v>
      </c>
      <c r="B794" s="14">
        <v>45870</v>
      </c>
      <c r="C794" s="2" t="s">
        <v>1422</v>
      </c>
      <c r="D794" s="2" t="s">
        <v>1564</v>
      </c>
      <c r="E794" s="2" t="s">
        <v>1779</v>
      </c>
      <c r="F794" s="11">
        <v>1</v>
      </c>
      <c r="G794" s="8">
        <v>512.16</v>
      </c>
      <c r="H794" s="8">
        <v>0.02</v>
      </c>
      <c r="I794" s="2" t="s">
        <v>1807</v>
      </c>
      <c r="J794" s="8">
        <v>512.14</v>
      </c>
      <c r="K794" s="8" t="str">
        <f>_xlfn.XLOOKUP(total_table[[#This Row],[Customer_ID]],Customer_table[Customer_ID],Customer_table[Name],FALSE)</f>
        <v>Gregory Curtis</v>
      </c>
      <c r="L794" s="11">
        <f>_xlfn.XLOOKUP(total_table[[#This Row],[Customer_ID]],Customer_table[Customer_ID],Customer_table[Age],FALSE)</f>
        <v>45</v>
      </c>
      <c r="M794" s="8" t="str">
        <f>_xlfn.XLOOKUP(total_table[[#This Row],[Customer_ID]],Customer_table[Customer_ID],Customer_table[Gender],FALSE)</f>
        <v>Male</v>
      </c>
      <c r="N794" s="8" t="str">
        <f>_xlfn.XLOOKUP(total_table[[#This Row],[Customer_ID]],Customer_table[Customer_ID],Customer_table[City],FALSE)</f>
        <v>Bergermouth</v>
      </c>
      <c r="O794" s="8" t="str">
        <f>_xlfn.XLOOKUP(total_table[[#This Row],[Customer_ID]],Customer_table[Customer_ID],Customer_table[State],FALSE)</f>
        <v>Vermont</v>
      </c>
      <c r="P794" s="8" t="str">
        <f>_xlfn.XLOOKUP(total_table[[#This Row],[Customer_ID]],Customer_table[Customer_ID],Customer_table[Country],FALSE)</f>
        <v>USA</v>
      </c>
      <c r="Q794" s="8" t="str">
        <f>_xlfn.XLOOKUP(total_table[[#This Row],[Product_ID]],Product_table[Product_ID],Product_table[Product_Name],FALSE)</f>
        <v>Knee Support Brace</v>
      </c>
      <c r="R794" s="8" t="str">
        <f>_xlfn.XLOOKUP(total_table[[#This Row],[Product_ID]],Product_table[Product_ID],Product_table[Category],FALSE)</f>
        <v>Sports</v>
      </c>
      <c r="S794" s="8" t="str">
        <f>_xlfn.XLOOKUP(total_table[[#This Row],[Product_ID]],Product_table[Product_ID],Product_table[Sub_Category],FALSE)</f>
        <v>Equipment</v>
      </c>
      <c r="T794" s="8" t="str">
        <f>_xlfn.XLOOKUP(total_table[[#This Row],[Product_ID]],Product_table[Product_ID],Product_table[Brand],FALSE)</f>
        <v>May-Reese</v>
      </c>
      <c r="U794" s="8">
        <f>_xlfn.XLOOKUP(total_table[[#This Row],[Product_ID]],Product_table[Product_ID],Product_table[Cost],FALSE)</f>
        <v>21.34</v>
      </c>
      <c r="V794" s="11">
        <f>_xlfn.XLOOKUP(total_table[[#This Row],[Product_ID]],Product_table[Product_ID],Product_table[Stock],FALSE)</f>
        <v>65</v>
      </c>
      <c r="W794" s="8" t="str">
        <f>_xlfn.XLOOKUP(total_table[[#This Row],[Store_ID]],Store_table[Store_ID],Store_table[Store_Name],FALSE)</f>
        <v>Shelton PLC</v>
      </c>
      <c r="X794" s="8" t="str">
        <f>_xlfn.XLOOKUP(total_table[[#This Row],[Store_ID]],Store_table[Store_ID],Store_table[Region],FALSE)</f>
        <v>North</v>
      </c>
      <c r="Y794" s="8" t="str">
        <f>_xlfn.XLOOKUP(total_table[[#This Row],[Store_ID]],Store_table[Store_ID],Store_table[City],FALSE)</f>
        <v>East Jenniferstad</v>
      </c>
      <c r="Z794" s="8" t="str">
        <f>_xlfn.XLOOKUP(total_table[[#This Row],[Store_ID]],Store_table[Store_ID],Store_table[Store_Type],FALSE)</f>
        <v>Flagship</v>
      </c>
    </row>
    <row r="795" spans="1:26" x14ac:dyDescent="0.35">
      <c r="A795" s="2" t="s">
        <v>2597</v>
      </c>
      <c r="B795" s="14">
        <v>45577</v>
      </c>
      <c r="C795" s="2" t="s">
        <v>667</v>
      </c>
      <c r="D795" s="2" t="s">
        <v>1608</v>
      </c>
      <c r="E795" s="2" t="s">
        <v>1788</v>
      </c>
      <c r="F795" s="11">
        <v>2</v>
      </c>
      <c r="G795" s="8">
        <v>602.54999999999995</v>
      </c>
      <c r="H795" s="8">
        <v>0.23</v>
      </c>
      <c r="I795" s="2" t="s">
        <v>1807</v>
      </c>
      <c r="J795" s="8">
        <v>1204.8699999999999</v>
      </c>
      <c r="K795" s="8" t="str">
        <f>_xlfn.XLOOKUP(total_table[[#This Row],[Customer_ID]],Customer_table[Customer_ID],Customer_table[Name],FALSE)</f>
        <v>John Perez</v>
      </c>
      <c r="L795" s="11">
        <f>_xlfn.XLOOKUP(total_table[[#This Row],[Customer_ID]],Customer_table[Customer_ID],Customer_table[Age],FALSE)</f>
        <v>54</v>
      </c>
      <c r="M795" s="8" t="str">
        <f>_xlfn.XLOOKUP(total_table[[#This Row],[Customer_ID]],Customer_table[Customer_ID],Customer_table[Gender],FALSE)</f>
        <v>Male</v>
      </c>
      <c r="N795" s="8" t="str">
        <f>_xlfn.XLOOKUP(total_table[[#This Row],[Customer_ID]],Customer_table[Customer_ID],Customer_table[City],FALSE)</f>
        <v>Kathrynview</v>
      </c>
      <c r="O795" s="8" t="str">
        <f>_xlfn.XLOOKUP(total_table[[#This Row],[Customer_ID]],Customer_table[Customer_ID],Customer_table[State],FALSE)</f>
        <v>Louisiana</v>
      </c>
      <c r="P795" s="8" t="str">
        <f>_xlfn.XLOOKUP(total_table[[#This Row],[Customer_ID]],Customer_table[Customer_ID],Customer_table[Country],FALSE)</f>
        <v>USA</v>
      </c>
      <c r="Q795" s="8" t="str">
        <f>_xlfn.XLOOKUP(total_table[[#This Row],[Product_ID]],Product_table[Product_ID],Product_table[Product_Name],FALSE)</f>
        <v>Yoga Exercise Mat</v>
      </c>
      <c r="R795" s="8" t="str">
        <f>_xlfn.XLOOKUP(total_table[[#This Row],[Product_ID]],Product_table[Product_ID],Product_table[Category],FALSE)</f>
        <v>Sports</v>
      </c>
      <c r="S795" s="8" t="str">
        <f>_xlfn.XLOOKUP(total_table[[#This Row],[Product_ID]],Product_table[Product_ID],Product_table[Sub_Category],FALSE)</f>
        <v>Fitness</v>
      </c>
      <c r="T795" s="8" t="str">
        <f>_xlfn.XLOOKUP(total_table[[#This Row],[Product_ID]],Product_table[Product_ID],Product_table[Brand],FALSE)</f>
        <v>Carroll, Long and Mendoza</v>
      </c>
      <c r="U795" s="8">
        <f>_xlfn.XLOOKUP(total_table[[#This Row],[Product_ID]],Product_table[Product_ID],Product_table[Cost],FALSE)</f>
        <v>313.26</v>
      </c>
      <c r="V795" s="11">
        <f>_xlfn.XLOOKUP(total_table[[#This Row],[Product_ID]],Product_table[Product_ID],Product_table[Stock],FALSE)</f>
        <v>369</v>
      </c>
      <c r="W795" s="8" t="str">
        <f>_xlfn.XLOOKUP(total_table[[#This Row],[Store_ID]],Store_table[Store_ID],Store_table[Store_Name],FALSE)</f>
        <v>Guerrero-Schmitt</v>
      </c>
      <c r="X795" s="8" t="str">
        <f>_xlfn.XLOOKUP(total_table[[#This Row],[Store_ID]],Store_table[Store_ID],Store_table[Region],FALSE)</f>
        <v>East</v>
      </c>
      <c r="Y795" s="8" t="str">
        <f>_xlfn.XLOOKUP(total_table[[#This Row],[Store_ID]],Store_table[Store_ID],Store_table[City],FALSE)</f>
        <v>East Stevechester</v>
      </c>
      <c r="Z795" s="8" t="str">
        <f>_xlfn.XLOOKUP(total_table[[#This Row],[Store_ID]],Store_table[Store_ID],Store_table[Store_Type],FALSE)</f>
        <v>Flagship</v>
      </c>
    </row>
    <row r="796" spans="1:26" x14ac:dyDescent="0.35">
      <c r="A796" s="2" t="s">
        <v>2598</v>
      </c>
      <c r="B796" s="14">
        <v>45745</v>
      </c>
      <c r="C796" s="2" t="s">
        <v>537</v>
      </c>
      <c r="D796" s="2" t="s">
        <v>1610</v>
      </c>
      <c r="E796" s="2" t="s">
        <v>1730</v>
      </c>
      <c r="F796" s="11">
        <v>3</v>
      </c>
      <c r="G796" s="8">
        <v>846.19</v>
      </c>
      <c r="H796" s="8">
        <v>0.09</v>
      </c>
      <c r="I796" s="2" t="s">
        <v>1807</v>
      </c>
      <c r="J796" s="8">
        <v>2538.48</v>
      </c>
      <c r="K796" s="8" t="str">
        <f>_xlfn.XLOOKUP(total_table[[#This Row],[Customer_ID]],Customer_table[Customer_ID],Customer_table[Name],FALSE)</f>
        <v>Daniel Rivas</v>
      </c>
      <c r="L796" s="11">
        <f>_xlfn.XLOOKUP(total_table[[#This Row],[Customer_ID]],Customer_table[Customer_ID],Customer_table[Age],FALSE)</f>
        <v>39</v>
      </c>
      <c r="M796" s="8" t="str">
        <f>_xlfn.XLOOKUP(total_table[[#This Row],[Customer_ID]],Customer_table[Customer_ID],Customer_table[Gender],FALSE)</f>
        <v>Female</v>
      </c>
      <c r="N796" s="8" t="str">
        <f>_xlfn.XLOOKUP(total_table[[#This Row],[Customer_ID]],Customer_table[Customer_ID],Customer_table[City],FALSE)</f>
        <v>Dominiquefort</v>
      </c>
      <c r="O796" s="8" t="str">
        <f>_xlfn.XLOOKUP(total_table[[#This Row],[Customer_ID]],Customer_table[Customer_ID],Customer_table[State],FALSE)</f>
        <v>Georgia</v>
      </c>
      <c r="P796" s="8" t="str">
        <f>_xlfn.XLOOKUP(total_table[[#This Row],[Customer_ID]],Customer_table[Customer_ID],Customer_table[Country],FALSE)</f>
        <v>USA</v>
      </c>
      <c r="Q796" s="8" t="str">
        <f>_xlfn.XLOOKUP(total_table[[#This Row],[Product_ID]],Product_table[Product_ID],Product_table[Product_Name],FALSE)</f>
        <v>Smart Home WiFi Camera</v>
      </c>
      <c r="R796" s="8" t="str">
        <f>_xlfn.XLOOKUP(total_table[[#This Row],[Product_ID]],Product_table[Product_ID],Product_table[Category],FALSE)</f>
        <v>Electronics</v>
      </c>
      <c r="S796" s="8" t="str">
        <f>_xlfn.XLOOKUP(total_table[[#This Row],[Product_ID]],Product_table[Product_ID],Product_table[Sub_Category],FALSE)</f>
        <v>Accessories</v>
      </c>
      <c r="T796" s="8" t="str">
        <f>_xlfn.XLOOKUP(total_table[[#This Row],[Product_ID]],Product_table[Product_ID],Product_table[Brand],FALSE)</f>
        <v>Holmes LLC</v>
      </c>
      <c r="U796" s="8">
        <f>_xlfn.XLOOKUP(total_table[[#This Row],[Product_ID]],Product_table[Product_ID],Product_table[Cost],FALSE)</f>
        <v>450.71</v>
      </c>
      <c r="V796" s="11">
        <f>_xlfn.XLOOKUP(total_table[[#This Row],[Product_ID]],Product_table[Product_ID],Product_table[Stock],FALSE)</f>
        <v>389</v>
      </c>
      <c r="W796" s="8" t="str">
        <f>_xlfn.XLOOKUP(total_table[[#This Row],[Store_ID]],Store_table[Store_ID],Store_table[Store_Name],FALSE)</f>
        <v>Rivera-Warner</v>
      </c>
      <c r="X796" s="8" t="str">
        <f>_xlfn.XLOOKUP(total_table[[#This Row],[Store_ID]],Store_table[Store_ID],Store_table[Region],FALSE)</f>
        <v>East</v>
      </c>
      <c r="Y796" s="8" t="str">
        <f>_xlfn.XLOOKUP(total_table[[#This Row],[Store_ID]],Store_table[Store_ID],Store_table[City],FALSE)</f>
        <v>Washingtonfurt</v>
      </c>
      <c r="Z796" s="8" t="str">
        <f>_xlfn.XLOOKUP(total_table[[#This Row],[Store_ID]],Store_table[Store_ID],Store_table[Store_Type],FALSE)</f>
        <v>Flagship</v>
      </c>
    </row>
    <row r="797" spans="1:26" x14ac:dyDescent="0.35">
      <c r="A797" s="2" t="s">
        <v>2599</v>
      </c>
      <c r="B797" s="14">
        <v>45772</v>
      </c>
      <c r="C797" s="2" t="s">
        <v>1010</v>
      </c>
      <c r="D797" s="2" t="s">
        <v>1664</v>
      </c>
      <c r="E797" s="2" t="s">
        <v>1760</v>
      </c>
      <c r="F797" s="11">
        <v>1</v>
      </c>
      <c r="G797" s="8">
        <v>506.73</v>
      </c>
      <c r="H797" s="8">
        <v>0.28999999999999998</v>
      </c>
      <c r="I797" s="2" t="s">
        <v>1802</v>
      </c>
      <c r="J797" s="8">
        <v>506.44</v>
      </c>
      <c r="K797" s="8" t="str">
        <f>_xlfn.XLOOKUP(total_table[[#This Row],[Customer_ID]],Customer_table[Customer_ID],Customer_table[Name],FALSE)</f>
        <v>Robert King</v>
      </c>
      <c r="L797" s="11">
        <f>_xlfn.XLOOKUP(total_table[[#This Row],[Customer_ID]],Customer_table[Customer_ID],Customer_table[Age],FALSE)</f>
        <v>58</v>
      </c>
      <c r="M797" s="8" t="str">
        <f>_xlfn.XLOOKUP(total_table[[#This Row],[Customer_ID]],Customer_table[Customer_ID],Customer_table[Gender],FALSE)</f>
        <v>Female</v>
      </c>
      <c r="N797" s="8" t="str">
        <f>_xlfn.XLOOKUP(total_table[[#This Row],[Customer_ID]],Customer_table[Customer_ID],Customer_table[City],FALSE)</f>
        <v>Cindyton</v>
      </c>
      <c r="O797" s="8" t="str">
        <f>_xlfn.XLOOKUP(total_table[[#This Row],[Customer_ID]],Customer_table[Customer_ID],Customer_table[State],FALSE)</f>
        <v>Rhode Island</v>
      </c>
      <c r="P797" s="8" t="str">
        <f>_xlfn.XLOOKUP(total_table[[#This Row],[Customer_ID]],Customer_table[Customer_ID],Customer_table[Country],FALSE)</f>
        <v>USA</v>
      </c>
      <c r="Q797" s="8" t="str">
        <f>_xlfn.XLOOKUP(total_table[[#This Row],[Product_ID]],Product_table[Product_ID],Product_table[Product_Name],FALSE)</f>
        <v>Men's Sports Shorts</v>
      </c>
      <c r="R797" s="8" t="str">
        <f>_xlfn.XLOOKUP(total_table[[#This Row],[Product_ID]],Product_table[Product_ID],Product_table[Category],FALSE)</f>
        <v>Clothing</v>
      </c>
      <c r="S797" s="8" t="str">
        <f>_xlfn.XLOOKUP(total_table[[#This Row],[Product_ID]],Product_table[Product_ID],Product_table[Sub_Category],FALSE)</f>
        <v>Bottoms</v>
      </c>
      <c r="T797" s="8" t="str">
        <f>_xlfn.XLOOKUP(total_table[[#This Row],[Product_ID]],Product_table[Product_ID],Product_table[Brand],FALSE)</f>
        <v>Fitzpatrick Ltd</v>
      </c>
      <c r="U797" s="8">
        <f>_xlfn.XLOOKUP(total_table[[#This Row],[Product_ID]],Product_table[Product_ID],Product_table[Cost],FALSE)</f>
        <v>218.22</v>
      </c>
      <c r="V797" s="11">
        <f>_xlfn.XLOOKUP(total_table[[#This Row],[Product_ID]],Product_table[Product_ID],Product_table[Stock],FALSE)</f>
        <v>224</v>
      </c>
      <c r="W797" s="8" t="str">
        <f>_xlfn.XLOOKUP(total_table[[#This Row],[Store_ID]],Store_table[Store_ID],Store_table[Store_Name],FALSE)</f>
        <v>Bean, Jones and Park</v>
      </c>
      <c r="X797" s="8" t="str">
        <f>_xlfn.XLOOKUP(total_table[[#This Row],[Store_ID]],Store_table[Store_ID],Store_table[Region],FALSE)</f>
        <v>West</v>
      </c>
      <c r="Y797" s="8" t="str">
        <f>_xlfn.XLOOKUP(total_table[[#This Row],[Store_ID]],Store_table[Store_ID],Store_table[City],FALSE)</f>
        <v>Thompsonborough</v>
      </c>
      <c r="Z797" s="8" t="str">
        <f>_xlfn.XLOOKUP(total_table[[#This Row],[Store_ID]],Store_table[Store_ID],Store_table[Store_Type],FALSE)</f>
        <v>Online</v>
      </c>
    </row>
    <row r="798" spans="1:26" x14ac:dyDescent="0.35">
      <c r="A798" s="2" t="s">
        <v>2600</v>
      </c>
      <c r="B798" s="14">
        <v>45299</v>
      </c>
      <c r="C798" s="2" t="s">
        <v>190</v>
      </c>
      <c r="D798" s="2" t="s">
        <v>1628</v>
      </c>
      <c r="E798" s="2" t="s">
        <v>1782</v>
      </c>
      <c r="F798" s="11">
        <v>1</v>
      </c>
      <c r="G798" s="8">
        <v>408.66</v>
      </c>
      <c r="H798" s="8">
        <v>0.13</v>
      </c>
      <c r="I798" s="2" t="s">
        <v>1807</v>
      </c>
      <c r="J798" s="8">
        <v>408.53000000000003</v>
      </c>
      <c r="K798" s="8" t="str">
        <f>_xlfn.XLOOKUP(total_table[[#This Row],[Customer_ID]],Customer_table[Customer_ID],Customer_table[Name],FALSE)</f>
        <v>Debra Liu</v>
      </c>
      <c r="L798" s="11">
        <f>_xlfn.XLOOKUP(total_table[[#This Row],[Customer_ID]],Customer_table[Customer_ID],Customer_table[Age],FALSE)</f>
        <v>55</v>
      </c>
      <c r="M798" s="8" t="str">
        <f>_xlfn.XLOOKUP(total_table[[#This Row],[Customer_ID]],Customer_table[Customer_ID],Customer_table[Gender],FALSE)</f>
        <v>Male</v>
      </c>
      <c r="N798" s="8" t="str">
        <f>_xlfn.XLOOKUP(total_table[[#This Row],[Customer_ID]],Customer_table[Customer_ID],Customer_table[City],FALSE)</f>
        <v>South Timtown</v>
      </c>
      <c r="O798" s="8" t="str">
        <f>_xlfn.XLOOKUP(total_table[[#This Row],[Customer_ID]],Customer_table[Customer_ID],Customer_table[State],FALSE)</f>
        <v>Minnesota</v>
      </c>
      <c r="P798" s="8" t="str">
        <f>_xlfn.XLOOKUP(total_table[[#This Row],[Customer_ID]],Customer_table[Customer_ID],Customer_table[Country],FALSE)</f>
        <v>USA</v>
      </c>
      <c r="Q798" s="8" t="str">
        <f>_xlfn.XLOOKUP(total_table[[#This Row],[Product_ID]],Product_table[Product_ID],Product_table[Product_Name],FALSE)</f>
        <v>HDMI Cable – 2m</v>
      </c>
      <c r="R798" s="8" t="str">
        <f>_xlfn.XLOOKUP(total_table[[#This Row],[Product_ID]],Product_table[Product_ID],Product_table[Category],FALSE)</f>
        <v>Electronics</v>
      </c>
      <c r="S798" s="8" t="str">
        <f>_xlfn.XLOOKUP(total_table[[#This Row],[Product_ID]],Product_table[Product_ID],Product_table[Sub_Category],FALSE)</f>
        <v>Accessories</v>
      </c>
      <c r="T798" s="8" t="str">
        <f>_xlfn.XLOOKUP(total_table[[#This Row],[Product_ID]],Product_table[Product_ID],Product_table[Brand],FALSE)</f>
        <v>Bautista, Green and Hale</v>
      </c>
      <c r="U798" s="8">
        <f>_xlfn.XLOOKUP(total_table[[#This Row],[Product_ID]],Product_table[Product_ID],Product_table[Cost],FALSE)</f>
        <v>88.49</v>
      </c>
      <c r="V798" s="11">
        <f>_xlfn.XLOOKUP(total_table[[#This Row],[Product_ID]],Product_table[Product_ID],Product_table[Stock],FALSE)</f>
        <v>246</v>
      </c>
      <c r="W798" s="8" t="str">
        <f>_xlfn.XLOOKUP(total_table[[#This Row],[Store_ID]],Store_table[Store_ID],Store_table[Store_Name],FALSE)</f>
        <v>Frederick-Wright</v>
      </c>
      <c r="X798" s="8" t="str">
        <f>_xlfn.XLOOKUP(total_table[[#This Row],[Store_ID]],Store_table[Store_ID],Store_table[Region],FALSE)</f>
        <v>West</v>
      </c>
      <c r="Y798" s="8" t="str">
        <f>_xlfn.XLOOKUP(total_table[[#This Row],[Store_ID]],Store_table[Store_ID],Store_table[City],FALSE)</f>
        <v>New Jimmymouth</v>
      </c>
      <c r="Z798" s="8" t="str">
        <f>_xlfn.XLOOKUP(total_table[[#This Row],[Store_ID]],Store_table[Store_ID],Store_table[Store_Type],FALSE)</f>
        <v>Flagship</v>
      </c>
    </row>
    <row r="799" spans="1:26" x14ac:dyDescent="0.35">
      <c r="A799" s="2" t="s">
        <v>2601</v>
      </c>
      <c r="B799" s="14">
        <v>45447</v>
      </c>
      <c r="C799" s="2" t="s">
        <v>377</v>
      </c>
      <c r="D799" s="2" t="s">
        <v>1540</v>
      </c>
      <c r="E799" s="2" t="s">
        <v>1785</v>
      </c>
      <c r="F799" s="11">
        <v>3</v>
      </c>
      <c r="G799" s="8">
        <v>170.48</v>
      </c>
      <c r="H799" s="8">
        <v>0.06</v>
      </c>
      <c r="I799" s="2" t="s">
        <v>1807</v>
      </c>
      <c r="J799" s="8">
        <v>511.37999999999994</v>
      </c>
      <c r="K799" s="8" t="str">
        <f>_xlfn.XLOOKUP(total_table[[#This Row],[Customer_ID]],Customer_table[Customer_ID],Customer_table[Name],FALSE)</f>
        <v>Ashley Griffin</v>
      </c>
      <c r="L799" s="11">
        <f>_xlfn.XLOOKUP(total_table[[#This Row],[Customer_ID]],Customer_table[Customer_ID],Customer_table[Age],FALSE)</f>
        <v>40</v>
      </c>
      <c r="M799" s="8" t="str">
        <f>_xlfn.XLOOKUP(total_table[[#This Row],[Customer_ID]],Customer_table[Customer_ID],Customer_table[Gender],FALSE)</f>
        <v>Female</v>
      </c>
      <c r="N799" s="8" t="str">
        <f>_xlfn.XLOOKUP(total_table[[#This Row],[Customer_ID]],Customer_table[Customer_ID],Customer_table[City],FALSE)</f>
        <v>New Dawnton</v>
      </c>
      <c r="O799" s="8" t="str">
        <f>_xlfn.XLOOKUP(total_table[[#This Row],[Customer_ID]],Customer_table[Customer_ID],Customer_table[State],FALSE)</f>
        <v>Maryland</v>
      </c>
      <c r="P799" s="8" t="str">
        <f>_xlfn.XLOOKUP(total_table[[#This Row],[Customer_ID]],Customer_table[Customer_ID],Customer_table[Country],FALSE)</f>
        <v>USA</v>
      </c>
      <c r="Q799" s="8" t="str">
        <f>_xlfn.XLOOKUP(total_table[[#This Row],[Product_ID]],Product_table[Product_ID],Product_table[Product_Name],FALSE)</f>
        <v>Wireless Bluetooth Earbuds</v>
      </c>
      <c r="R799" s="8" t="str">
        <f>_xlfn.XLOOKUP(total_table[[#This Row],[Product_ID]],Product_table[Product_ID],Product_table[Category],FALSE)</f>
        <v>Electronics</v>
      </c>
      <c r="S799" s="8" t="str">
        <f>_xlfn.XLOOKUP(total_table[[#This Row],[Product_ID]],Product_table[Product_ID],Product_table[Sub_Category],FALSE)</f>
        <v>Audio</v>
      </c>
      <c r="T799" s="8" t="str">
        <f>_xlfn.XLOOKUP(total_table[[#This Row],[Product_ID]],Product_table[Product_ID],Product_table[Brand],FALSE)</f>
        <v>Perez-Johnston</v>
      </c>
      <c r="U799" s="8">
        <f>_xlfn.XLOOKUP(total_table[[#This Row],[Product_ID]],Product_table[Product_ID],Product_table[Cost],FALSE)</f>
        <v>439.07</v>
      </c>
      <c r="V799" s="11">
        <f>_xlfn.XLOOKUP(total_table[[#This Row],[Product_ID]],Product_table[Product_ID],Product_table[Stock],FALSE)</f>
        <v>142</v>
      </c>
      <c r="W799" s="8" t="str">
        <f>_xlfn.XLOOKUP(total_table[[#This Row],[Store_ID]],Store_table[Store_ID],Store_table[Store_Name],FALSE)</f>
        <v>Holloway Ltd</v>
      </c>
      <c r="X799" s="8" t="str">
        <f>_xlfn.XLOOKUP(total_table[[#This Row],[Store_ID]],Store_table[Store_ID],Store_table[Region],FALSE)</f>
        <v>North</v>
      </c>
      <c r="Y799" s="8" t="str">
        <f>_xlfn.XLOOKUP(total_table[[#This Row],[Store_ID]],Store_table[Store_ID],Store_table[City],FALSE)</f>
        <v>Bensonhaven</v>
      </c>
      <c r="Z799" s="8" t="str">
        <f>_xlfn.XLOOKUP(total_table[[#This Row],[Store_ID]],Store_table[Store_ID],Store_table[Store_Type],FALSE)</f>
        <v>Flagship</v>
      </c>
    </row>
    <row r="800" spans="1:26" x14ac:dyDescent="0.35">
      <c r="A800" s="2" t="s">
        <v>2602</v>
      </c>
      <c r="B800" s="14">
        <v>45717</v>
      </c>
      <c r="C800" s="2" t="s">
        <v>337</v>
      </c>
      <c r="D800" s="2" t="s">
        <v>1562</v>
      </c>
      <c r="E800" s="2" t="s">
        <v>1764</v>
      </c>
      <c r="F800" s="11">
        <v>1</v>
      </c>
      <c r="G800" s="8">
        <v>423.48</v>
      </c>
      <c r="H800" s="8">
        <v>0.18</v>
      </c>
      <c r="I800" s="2" t="s">
        <v>1804</v>
      </c>
      <c r="J800" s="8">
        <v>423.3</v>
      </c>
      <c r="K800" s="8" t="str">
        <f>_xlfn.XLOOKUP(total_table[[#This Row],[Customer_ID]],Customer_table[Customer_ID],Customer_table[Name],FALSE)</f>
        <v>David Cobb</v>
      </c>
      <c r="L800" s="11">
        <f>_xlfn.XLOOKUP(total_table[[#This Row],[Customer_ID]],Customer_table[Customer_ID],Customer_table[Age],FALSE)</f>
        <v>36</v>
      </c>
      <c r="M800" s="8" t="str">
        <f>_xlfn.XLOOKUP(total_table[[#This Row],[Customer_ID]],Customer_table[Customer_ID],Customer_table[Gender],FALSE)</f>
        <v>Male</v>
      </c>
      <c r="N800" s="8" t="str">
        <f>_xlfn.XLOOKUP(total_table[[#This Row],[Customer_ID]],Customer_table[Customer_ID],Customer_table[City],FALSE)</f>
        <v>Lake Thomas</v>
      </c>
      <c r="O800" s="8" t="str">
        <f>_xlfn.XLOOKUP(total_table[[#This Row],[Customer_ID]],Customer_table[Customer_ID],Customer_table[State],FALSE)</f>
        <v>South Dakota</v>
      </c>
      <c r="P800" s="8" t="str">
        <f>_xlfn.XLOOKUP(total_table[[#This Row],[Customer_ID]],Customer_table[Customer_ID],Customer_table[Country],FALSE)</f>
        <v>USA</v>
      </c>
      <c r="Q800" s="8" t="str">
        <f>_xlfn.XLOOKUP(total_table[[#This Row],[Product_ID]],Product_table[Product_ID],Product_table[Product_Name],FALSE)</f>
        <v>Women's Denim Jeans</v>
      </c>
      <c r="R800" s="8" t="str">
        <f>_xlfn.XLOOKUP(total_table[[#This Row],[Product_ID]],Product_table[Product_ID],Product_table[Category],FALSE)</f>
        <v>Clothing</v>
      </c>
      <c r="S800" s="8" t="str">
        <f>_xlfn.XLOOKUP(total_table[[#This Row],[Product_ID]],Product_table[Product_ID],Product_table[Sub_Category],FALSE)</f>
        <v>Bottoms</v>
      </c>
      <c r="T800" s="8" t="str">
        <f>_xlfn.XLOOKUP(total_table[[#This Row],[Product_ID]],Product_table[Product_ID],Product_table[Brand],FALSE)</f>
        <v>Guerra-Hendrix</v>
      </c>
      <c r="U800" s="8">
        <f>_xlfn.XLOOKUP(total_table[[#This Row],[Product_ID]],Product_table[Product_ID],Product_table[Cost],FALSE)</f>
        <v>254.04361702127662</v>
      </c>
      <c r="V800" s="11">
        <f>_xlfn.XLOOKUP(total_table[[#This Row],[Product_ID]],Product_table[Product_ID],Product_table[Stock],FALSE)</f>
        <v>343</v>
      </c>
      <c r="W800" s="8" t="str">
        <f>_xlfn.XLOOKUP(total_table[[#This Row],[Store_ID]],Store_table[Store_ID],Store_table[Store_Name],FALSE)</f>
        <v>Moore, Padilla and Butler</v>
      </c>
      <c r="X800" s="8" t="str">
        <f>_xlfn.XLOOKUP(total_table[[#This Row],[Store_ID]],Store_table[Store_ID],Store_table[Region],FALSE)</f>
        <v>South</v>
      </c>
      <c r="Y800" s="8" t="str">
        <f>_xlfn.XLOOKUP(total_table[[#This Row],[Store_ID]],Store_table[Store_ID],Store_table[City],FALSE)</f>
        <v>East Johnstad</v>
      </c>
      <c r="Z800" s="8" t="str">
        <f>_xlfn.XLOOKUP(total_table[[#This Row],[Store_ID]],Store_table[Store_ID],Store_table[Store_Type],FALSE)</f>
        <v>Flagship</v>
      </c>
    </row>
    <row r="801" spans="1:26" x14ac:dyDescent="0.35">
      <c r="A801" s="2" t="s">
        <v>2603</v>
      </c>
      <c r="B801" s="14">
        <v>45213</v>
      </c>
      <c r="C801" s="2" t="s">
        <v>744</v>
      </c>
      <c r="D801" s="2" t="s">
        <v>1710</v>
      </c>
      <c r="E801" s="2" t="s">
        <v>1770</v>
      </c>
      <c r="F801" s="11">
        <v>4</v>
      </c>
      <c r="G801" s="8">
        <v>23.57</v>
      </c>
      <c r="H801" s="8">
        <v>0.1</v>
      </c>
      <c r="I801" s="2" t="s">
        <v>1802</v>
      </c>
      <c r="J801" s="8">
        <v>94.18</v>
      </c>
      <c r="K801" s="8" t="str">
        <f>_xlfn.XLOOKUP(total_table[[#This Row],[Customer_ID]],Customer_table[Customer_ID],Customer_table[Name],FALSE)</f>
        <v>Jon Ortiz</v>
      </c>
      <c r="L801" s="11">
        <f>_xlfn.XLOOKUP(total_table[[#This Row],[Customer_ID]],Customer_table[Customer_ID],Customer_table[Age],FALSE)</f>
        <v>28</v>
      </c>
      <c r="M801" s="8" t="str">
        <f>_xlfn.XLOOKUP(total_table[[#This Row],[Customer_ID]],Customer_table[Customer_ID],Customer_table[Gender],FALSE)</f>
        <v>Female</v>
      </c>
      <c r="N801" s="8" t="str">
        <f>_xlfn.XLOOKUP(total_table[[#This Row],[Customer_ID]],Customer_table[Customer_ID],Customer_table[City],FALSE)</f>
        <v>South Angelaport</v>
      </c>
      <c r="O801" s="8" t="str">
        <f>_xlfn.XLOOKUP(total_table[[#This Row],[Customer_ID]],Customer_table[Customer_ID],Customer_table[State],FALSE)</f>
        <v>Delaware</v>
      </c>
      <c r="P801" s="8" t="str">
        <f>_xlfn.XLOOKUP(total_table[[#This Row],[Customer_ID]],Customer_table[Customer_ID],Customer_table[Country],FALSE)</f>
        <v>USA</v>
      </c>
      <c r="Q801" s="8" t="str">
        <f>_xlfn.XLOOKUP(total_table[[#This Row],[Product_ID]],Product_table[Product_ID],Product_table[Product_Name],FALSE)</f>
        <v>Microwave Oven</v>
      </c>
      <c r="R801" s="8" t="str">
        <f>_xlfn.XLOOKUP(total_table[[#This Row],[Product_ID]],Product_table[Product_ID],Product_table[Category],FALSE)</f>
        <v>Home</v>
      </c>
      <c r="S801" s="8" t="str">
        <f>_xlfn.XLOOKUP(total_table[[#This Row],[Product_ID]],Product_table[Product_ID],Product_table[Sub_Category],FALSE)</f>
        <v>Appliances</v>
      </c>
      <c r="T801" s="8" t="str">
        <f>_xlfn.XLOOKUP(total_table[[#This Row],[Product_ID]],Product_table[Product_ID],Product_table[Brand],FALSE)</f>
        <v>Green, Powell and Palmer</v>
      </c>
      <c r="U801" s="8">
        <f>_xlfn.XLOOKUP(total_table[[#This Row],[Product_ID]],Product_table[Product_ID],Product_table[Cost],FALSE)</f>
        <v>447.43</v>
      </c>
      <c r="V801" s="11">
        <f>_xlfn.XLOOKUP(total_table[[#This Row],[Product_ID]],Product_table[Product_ID],Product_table[Stock],FALSE)</f>
        <v>191</v>
      </c>
      <c r="W801" s="8" t="str">
        <f>_xlfn.XLOOKUP(total_table[[#This Row],[Store_ID]],Store_table[Store_ID],Store_table[Store_Name],FALSE)</f>
        <v>Aguirre-Keller</v>
      </c>
      <c r="X801" s="8" t="str">
        <f>_xlfn.XLOOKUP(total_table[[#This Row],[Store_ID]],Store_table[Store_ID],Store_table[Region],FALSE)</f>
        <v>South</v>
      </c>
      <c r="Y801" s="8" t="str">
        <f>_xlfn.XLOOKUP(total_table[[#This Row],[Store_ID]],Store_table[Store_ID],Store_table[City],FALSE)</f>
        <v>Lake Michael</v>
      </c>
      <c r="Z801" s="8" t="str">
        <f>_xlfn.XLOOKUP(total_table[[#This Row],[Store_ID]],Store_table[Store_ID],Store_table[Store_Type],FALSE)</f>
        <v>Online</v>
      </c>
    </row>
    <row r="802" spans="1:26" x14ac:dyDescent="0.35">
      <c r="A802" s="2" t="s">
        <v>2604</v>
      </c>
      <c r="B802" s="14">
        <v>45837</v>
      </c>
      <c r="C802" s="2" t="s">
        <v>1172</v>
      </c>
      <c r="D802" s="2" t="s">
        <v>1610</v>
      </c>
      <c r="E802" s="2" t="s">
        <v>1788</v>
      </c>
      <c r="F802" s="11">
        <v>2</v>
      </c>
      <c r="G802" s="8">
        <v>953.26</v>
      </c>
      <c r="H802" s="8">
        <v>0.1</v>
      </c>
      <c r="I802" s="2" t="s">
        <v>1807</v>
      </c>
      <c r="J802" s="8">
        <v>1906.42</v>
      </c>
      <c r="K802" s="8" t="str">
        <f>_xlfn.XLOOKUP(total_table[[#This Row],[Customer_ID]],Customer_table[Customer_ID],Customer_table[Name],FALSE)</f>
        <v>Erika Padilla</v>
      </c>
      <c r="L802" s="11">
        <f>_xlfn.XLOOKUP(total_table[[#This Row],[Customer_ID]],Customer_table[Customer_ID],Customer_table[Age],FALSE)</f>
        <v>50</v>
      </c>
      <c r="M802" s="8" t="str">
        <f>_xlfn.XLOOKUP(total_table[[#This Row],[Customer_ID]],Customer_table[Customer_ID],Customer_table[Gender],FALSE)</f>
        <v>Male</v>
      </c>
      <c r="N802" s="8" t="str">
        <f>_xlfn.XLOOKUP(total_table[[#This Row],[Customer_ID]],Customer_table[Customer_ID],Customer_table[City],FALSE)</f>
        <v>Andrewsland</v>
      </c>
      <c r="O802" s="8" t="str">
        <f>_xlfn.XLOOKUP(total_table[[#This Row],[Customer_ID]],Customer_table[Customer_ID],Customer_table[State],FALSE)</f>
        <v>Alabama</v>
      </c>
      <c r="P802" s="8" t="str">
        <f>_xlfn.XLOOKUP(total_table[[#This Row],[Customer_ID]],Customer_table[Customer_ID],Customer_table[Country],FALSE)</f>
        <v>USA</v>
      </c>
      <c r="Q802" s="8" t="str">
        <f>_xlfn.XLOOKUP(total_table[[#This Row],[Product_ID]],Product_table[Product_ID],Product_table[Product_Name],FALSE)</f>
        <v>Smart Home WiFi Camera</v>
      </c>
      <c r="R802" s="8" t="str">
        <f>_xlfn.XLOOKUP(total_table[[#This Row],[Product_ID]],Product_table[Product_ID],Product_table[Category],FALSE)</f>
        <v>Electronics</v>
      </c>
      <c r="S802" s="8" t="str">
        <f>_xlfn.XLOOKUP(total_table[[#This Row],[Product_ID]],Product_table[Product_ID],Product_table[Sub_Category],FALSE)</f>
        <v>Accessories</v>
      </c>
      <c r="T802" s="8" t="str">
        <f>_xlfn.XLOOKUP(total_table[[#This Row],[Product_ID]],Product_table[Product_ID],Product_table[Brand],FALSE)</f>
        <v>Holmes LLC</v>
      </c>
      <c r="U802" s="8">
        <f>_xlfn.XLOOKUP(total_table[[#This Row],[Product_ID]],Product_table[Product_ID],Product_table[Cost],FALSE)</f>
        <v>450.71</v>
      </c>
      <c r="V802" s="11">
        <f>_xlfn.XLOOKUP(total_table[[#This Row],[Product_ID]],Product_table[Product_ID],Product_table[Stock],FALSE)</f>
        <v>389</v>
      </c>
      <c r="W802" s="8" t="str">
        <f>_xlfn.XLOOKUP(total_table[[#This Row],[Store_ID]],Store_table[Store_ID],Store_table[Store_Name],FALSE)</f>
        <v>Guerrero-Schmitt</v>
      </c>
      <c r="X802" s="8" t="str">
        <f>_xlfn.XLOOKUP(total_table[[#This Row],[Store_ID]],Store_table[Store_ID],Store_table[Region],FALSE)</f>
        <v>East</v>
      </c>
      <c r="Y802" s="8" t="str">
        <f>_xlfn.XLOOKUP(total_table[[#This Row],[Store_ID]],Store_table[Store_ID],Store_table[City],FALSE)</f>
        <v>East Stevechester</v>
      </c>
      <c r="Z802" s="8" t="str">
        <f>_xlfn.XLOOKUP(total_table[[#This Row],[Store_ID]],Store_table[Store_ID],Store_table[Store_Type],FALSE)</f>
        <v>Flagship</v>
      </c>
    </row>
    <row r="803" spans="1:26" x14ac:dyDescent="0.35">
      <c r="A803" s="2" t="s">
        <v>2605</v>
      </c>
      <c r="B803" s="14">
        <v>45277</v>
      </c>
      <c r="C803" s="2" t="s">
        <v>1073</v>
      </c>
      <c r="D803" s="2" t="s">
        <v>1672</v>
      </c>
      <c r="E803" s="2" t="s">
        <v>1757</v>
      </c>
      <c r="F803" s="11">
        <v>3</v>
      </c>
      <c r="G803" s="8">
        <v>405.13</v>
      </c>
      <c r="H803" s="8">
        <v>0.14000000000000001</v>
      </c>
      <c r="I803" s="2" t="s">
        <v>1807</v>
      </c>
      <c r="J803" s="8">
        <v>1215.2499999999998</v>
      </c>
      <c r="K803" s="8" t="str">
        <f>_xlfn.XLOOKUP(total_table[[#This Row],[Customer_ID]],Customer_table[Customer_ID],Customer_table[Name],FALSE)</f>
        <v>Justin Mason Dds</v>
      </c>
      <c r="L803" s="11">
        <f>_xlfn.XLOOKUP(total_table[[#This Row],[Customer_ID]],Customer_table[Customer_ID],Customer_table[Age],FALSE)</f>
        <v>39</v>
      </c>
      <c r="M803" s="8" t="str">
        <f>_xlfn.XLOOKUP(total_table[[#This Row],[Customer_ID]],Customer_table[Customer_ID],Customer_table[Gender],FALSE)</f>
        <v>Female</v>
      </c>
      <c r="N803" s="8" t="str">
        <f>_xlfn.XLOOKUP(total_table[[#This Row],[Customer_ID]],Customer_table[Customer_ID],Customer_table[City],FALSE)</f>
        <v>Peggystad</v>
      </c>
      <c r="O803" s="8" t="str">
        <f>_xlfn.XLOOKUP(total_table[[#This Row],[Customer_ID]],Customer_table[Customer_ID],Customer_table[State],FALSE)</f>
        <v>Connecticut</v>
      </c>
      <c r="P803" s="8" t="str">
        <f>_xlfn.XLOOKUP(total_table[[#This Row],[Customer_ID]],Customer_table[Customer_ID],Customer_table[Country],FALSE)</f>
        <v>USA</v>
      </c>
      <c r="Q803" s="8" t="str">
        <f>_xlfn.XLOOKUP(total_table[[#This Row],[Product_ID]],Product_table[Product_ID],Product_table[Product_Name],FALSE)</f>
        <v>Shin Guards – Adult</v>
      </c>
      <c r="R803" s="8" t="str">
        <f>_xlfn.XLOOKUP(total_table[[#This Row],[Product_ID]],Product_table[Product_ID],Product_table[Category],FALSE)</f>
        <v>Sports</v>
      </c>
      <c r="S803" s="8" t="str">
        <f>_xlfn.XLOOKUP(total_table[[#This Row],[Product_ID]],Product_table[Product_ID],Product_table[Sub_Category],FALSE)</f>
        <v>Team Sports</v>
      </c>
      <c r="T803" s="8" t="str">
        <f>_xlfn.XLOOKUP(total_table[[#This Row],[Product_ID]],Product_table[Product_ID],Product_table[Brand],FALSE)</f>
        <v>French Ltd</v>
      </c>
      <c r="U803" s="8">
        <f>_xlfn.XLOOKUP(total_table[[#This Row],[Product_ID]],Product_table[Product_ID],Product_table[Cost],FALSE)</f>
        <v>107.06</v>
      </c>
      <c r="V803" s="11">
        <f>_xlfn.XLOOKUP(total_table[[#This Row],[Product_ID]],Product_table[Product_ID],Product_table[Stock],FALSE)</f>
        <v>359</v>
      </c>
      <c r="W803" s="8" t="str">
        <f>_xlfn.XLOOKUP(total_table[[#This Row],[Store_ID]],Store_table[Store_ID],Store_table[Store_Name],FALSE)</f>
        <v>Martinez-Mullins</v>
      </c>
      <c r="X803" s="8" t="str">
        <f>_xlfn.XLOOKUP(total_table[[#This Row],[Store_ID]],Store_table[Store_ID],Store_table[Region],FALSE)</f>
        <v>South</v>
      </c>
      <c r="Y803" s="8" t="str">
        <f>_xlfn.XLOOKUP(total_table[[#This Row],[Store_ID]],Store_table[Store_ID],Store_table[City],FALSE)</f>
        <v>Williamsfurt</v>
      </c>
      <c r="Z803" s="8" t="str">
        <f>_xlfn.XLOOKUP(total_table[[#This Row],[Store_ID]],Store_table[Store_ID],Store_table[Store_Type],FALSE)</f>
        <v>Online</v>
      </c>
    </row>
    <row r="804" spans="1:26" x14ac:dyDescent="0.35">
      <c r="A804" s="2" t="s">
        <v>2606</v>
      </c>
      <c r="B804" s="14">
        <v>45248</v>
      </c>
      <c r="C804" s="2" t="s">
        <v>1049</v>
      </c>
      <c r="D804" s="2" t="s">
        <v>1527</v>
      </c>
      <c r="E804" s="2" t="s">
        <v>1747</v>
      </c>
      <c r="F804" s="11">
        <v>2</v>
      </c>
      <c r="G804" s="8">
        <v>333.83</v>
      </c>
      <c r="H804" s="8">
        <v>0.26</v>
      </c>
      <c r="I804" s="2" t="s">
        <v>1804</v>
      </c>
      <c r="J804" s="8">
        <v>667.4</v>
      </c>
      <c r="K804" s="8" t="str">
        <f>_xlfn.XLOOKUP(total_table[[#This Row],[Customer_ID]],Customer_table[Customer_ID],Customer_table[Name],FALSE)</f>
        <v>Mrs. Susan Buckley</v>
      </c>
      <c r="L804" s="11">
        <f>_xlfn.XLOOKUP(total_table[[#This Row],[Customer_ID]],Customer_table[Customer_ID],Customer_table[Age],FALSE)</f>
        <v>52</v>
      </c>
      <c r="M804" s="8" t="str">
        <f>_xlfn.XLOOKUP(total_table[[#This Row],[Customer_ID]],Customer_table[Customer_ID],Customer_table[Gender],FALSE)</f>
        <v>Female</v>
      </c>
      <c r="N804" s="8" t="str">
        <f>_xlfn.XLOOKUP(total_table[[#This Row],[Customer_ID]],Customer_table[Customer_ID],Customer_table[City],FALSE)</f>
        <v>Stevensbury</v>
      </c>
      <c r="O804" s="8" t="str">
        <f>_xlfn.XLOOKUP(total_table[[#This Row],[Customer_ID]],Customer_table[Customer_ID],Customer_table[State],FALSE)</f>
        <v>Arizona</v>
      </c>
      <c r="P804" s="8" t="str">
        <f>_xlfn.XLOOKUP(total_table[[#This Row],[Customer_ID]],Customer_table[Customer_ID],Customer_table[Country],FALSE)</f>
        <v>USA</v>
      </c>
      <c r="Q804" s="8" t="str">
        <f>_xlfn.XLOOKUP(total_table[[#This Row],[Product_ID]],Product_table[Product_ID],Product_table[Product_Name],FALSE)</f>
        <v>Women's Casual Hoodie</v>
      </c>
      <c r="R804" s="8" t="str">
        <f>_xlfn.XLOOKUP(total_table[[#This Row],[Product_ID]],Product_table[Product_ID],Product_table[Category],FALSE)</f>
        <v>Clothing</v>
      </c>
      <c r="S804" s="8" t="str">
        <f>_xlfn.XLOOKUP(total_table[[#This Row],[Product_ID]],Product_table[Product_ID],Product_table[Sub_Category],FALSE)</f>
        <v>Outerwear</v>
      </c>
      <c r="T804" s="8" t="str">
        <f>_xlfn.XLOOKUP(total_table[[#This Row],[Product_ID]],Product_table[Product_ID],Product_table[Brand],FALSE)</f>
        <v>Sims Inc</v>
      </c>
      <c r="U804" s="8">
        <f>_xlfn.XLOOKUP(total_table[[#This Row],[Product_ID]],Product_table[Product_ID],Product_table[Cost],FALSE)</f>
        <v>254.04361702127662</v>
      </c>
      <c r="V804" s="11">
        <f>_xlfn.XLOOKUP(total_table[[#This Row],[Product_ID]],Product_table[Product_ID],Product_table[Stock],FALSE)</f>
        <v>352</v>
      </c>
      <c r="W804" s="8" t="str">
        <f>_xlfn.XLOOKUP(total_table[[#This Row],[Store_ID]],Store_table[Store_ID],Store_table[Store_Name],FALSE)</f>
        <v>Alexander Group</v>
      </c>
      <c r="X804" s="8" t="str">
        <f>_xlfn.XLOOKUP(total_table[[#This Row],[Store_ID]],Store_table[Store_ID],Store_table[Region],FALSE)</f>
        <v>South</v>
      </c>
      <c r="Y804" s="8" t="str">
        <f>_xlfn.XLOOKUP(total_table[[#This Row],[Store_ID]],Store_table[Store_ID],Store_table[City],FALSE)</f>
        <v>Port Sharon</v>
      </c>
      <c r="Z804" s="8" t="str">
        <f>_xlfn.XLOOKUP(total_table[[#This Row],[Store_ID]],Store_table[Store_ID],Store_table[Store_Type],FALSE)</f>
        <v>Online</v>
      </c>
    </row>
    <row r="805" spans="1:26" x14ac:dyDescent="0.35">
      <c r="A805" s="2" t="s">
        <v>2607</v>
      </c>
      <c r="B805" s="14">
        <v>45741</v>
      </c>
      <c r="C805" s="2" t="s">
        <v>1031</v>
      </c>
      <c r="D805" s="2" t="s">
        <v>1708</v>
      </c>
      <c r="E805" s="2" t="s">
        <v>1744</v>
      </c>
      <c r="F805" s="11">
        <v>2</v>
      </c>
      <c r="G805" s="8">
        <v>727.18</v>
      </c>
      <c r="H805" s="8">
        <v>0.22</v>
      </c>
      <c r="I805" s="2" t="s">
        <v>1804</v>
      </c>
      <c r="J805" s="8">
        <v>1454.1399999999999</v>
      </c>
      <c r="K805" s="8" t="str">
        <f>_xlfn.XLOOKUP(total_table[[#This Row],[Customer_ID]],Customer_table[Customer_ID],Customer_table[Name],FALSE)</f>
        <v>Teresa Johnson</v>
      </c>
      <c r="L805" s="11">
        <f>_xlfn.XLOOKUP(total_table[[#This Row],[Customer_ID]],Customer_table[Customer_ID],Customer_table[Age],FALSE)</f>
        <v>64</v>
      </c>
      <c r="M805" s="8" t="str">
        <f>_xlfn.XLOOKUP(total_table[[#This Row],[Customer_ID]],Customer_table[Customer_ID],Customer_table[Gender],FALSE)</f>
        <v>Female</v>
      </c>
      <c r="N805" s="8" t="str">
        <f>_xlfn.XLOOKUP(total_table[[#This Row],[Customer_ID]],Customer_table[Customer_ID],Customer_table[City],FALSE)</f>
        <v>Johnsonbury</v>
      </c>
      <c r="O805" s="8" t="str">
        <f>_xlfn.XLOOKUP(total_table[[#This Row],[Customer_ID]],Customer_table[Customer_ID],Customer_table[State],FALSE)</f>
        <v>Georgia</v>
      </c>
      <c r="P805" s="8" t="str">
        <f>_xlfn.XLOOKUP(total_table[[#This Row],[Customer_ID]],Customer_table[Customer_ID],Customer_table[Country],FALSE)</f>
        <v>USA</v>
      </c>
      <c r="Q805" s="8" t="str">
        <f>_xlfn.XLOOKUP(total_table[[#This Row],[Product_ID]],Product_table[Product_ID],Product_table[Product_Name],FALSE)</f>
        <v>Women's High Heels</v>
      </c>
      <c r="R805" s="8" t="str">
        <f>_xlfn.XLOOKUP(total_table[[#This Row],[Product_ID]],Product_table[Product_ID],Product_table[Category],FALSE)</f>
        <v>Clothing</v>
      </c>
      <c r="S805" s="8" t="str">
        <f>_xlfn.XLOOKUP(total_table[[#This Row],[Product_ID]],Product_table[Product_ID],Product_table[Sub_Category],FALSE)</f>
        <v>Footwear</v>
      </c>
      <c r="T805" s="8" t="str">
        <f>_xlfn.XLOOKUP(total_table[[#This Row],[Product_ID]],Product_table[Product_ID],Product_table[Brand],FALSE)</f>
        <v>Smith-Charles</v>
      </c>
      <c r="U805" s="8">
        <f>_xlfn.XLOOKUP(total_table[[#This Row],[Product_ID]],Product_table[Product_ID],Product_table[Cost],FALSE)</f>
        <v>438.25</v>
      </c>
      <c r="V805" s="11">
        <f>_xlfn.XLOOKUP(total_table[[#This Row],[Product_ID]],Product_table[Product_ID],Product_table[Stock],FALSE)</f>
        <v>496</v>
      </c>
      <c r="W805" s="8" t="str">
        <f>_xlfn.XLOOKUP(total_table[[#This Row],[Store_ID]],Store_table[Store_ID],Store_table[Store_Name],FALSE)</f>
        <v>Johnson-Wright</v>
      </c>
      <c r="X805" s="8" t="str">
        <f>_xlfn.XLOOKUP(total_table[[#This Row],[Store_ID]],Store_table[Store_ID],Store_table[Region],FALSE)</f>
        <v>North</v>
      </c>
      <c r="Y805" s="8" t="str">
        <f>_xlfn.XLOOKUP(total_table[[#This Row],[Store_ID]],Store_table[Store_ID],Store_table[City],FALSE)</f>
        <v>Hoodberg</v>
      </c>
      <c r="Z805" s="8" t="str">
        <f>_xlfn.XLOOKUP(total_table[[#This Row],[Store_ID]],Store_table[Store_ID],Store_table[Store_Type],FALSE)</f>
        <v>Outlet</v>
      </c>
    </row>
    <row r="806" spans="1:26" x14ac:dyDescent="0.35">
      <c r="A806" s="2" t="s">
        <v>2608</v>
      </c>
      <c r="B806" s="14">
        <v>45778</v>
      </c>
      <c r="C806" s="2" t="s">
        <v>951</v>
      </c>
      <c r="D806" s="2" t="s">
        <v>1533</v>
      </c>
      <c r="E806" s="2" t="s">
        <v>1767</v>
      </c>
      <c r="F806" s="11">
        <v>2</v>
      </c>
      <c r="G806" s="8">
        <v>516.02</v>
      </c>
      <c r="H806" s="8">
        <v>0.19</v>
      </c>
      <c r="I806" s="2" t="s">
        <v>1807</v>
      </c>
      <c r="J806" s="8">
        <v>1031.8499999999999</v>
      </c>
      <c r="K806" s="8" t="str">
        <f>_xlfn.XLOOKUP(total_table[[#This Row],[Customer_ID]],Customer_table[Customer_ID],Customer_table[Name],FALSE)</f>
        <v>Angela Robinson</v>
      </c>
      <c r="L806" s="11">
        <f>_xlfn.XLOOKUP(total_table[[#This Row],[Customer_ID]],Customer_table[Customer_ID],Customer_table[Age],FALSE)</f>
        <v>44</v>
      </c>
      <c r="M806" s="8" t="str">
        <f>_xlfn.XLOOKUP(total_table[[#This Row],[Customer_ID]],Customer_table[Customer_ID],Customer_table[Gender],FALSE)</f>
        <v>Male</v>
      </c>
      <c r="N806" s="8" t="str">
        <f>_xlfn.XLOOKUP(total_table[[#This Row],[Customer_ID]],Customer_table[Customer_ID],Customer_table[City],FALSE)</f>
        <v>New Nicholasstad</v>
      </c>
      <c r="O806" s="8" t="str">
        <f>_xlfn.XLOOKUP(total_table[[#This Row],[Customer_ID]],Customer_table[Customer_ID],Customer_table[State],FALSE)</f>
        <v>Tennessee</v>
      </c>
      <c r="P806" s="8" t="str">
        <f>_xlfn.XLOOKUP(total_table[[#This Row],[Customer_ID]],Customer_table[Customer_ID],Customer_table[Country],FALSE)</f>
        <v>USA</v>
      </c>
      <c r="Q806" s="8" t="str">
        <f>_xlfn.XLOOKUP(total_table[[#This Row],[Product_ID]],Product_table[Product_ID],Product_table[Product_Name],FALSE)</f>
        <v>Men's Leather Belt</v>
      </c>
      <c r="R806" s="8" t="str">
        <f>_xlfn.XLOOKUP(total_table[[#This Row],[Product_ID]],Product_table[Product_ID],Product_table[Category],FALSE)</f>
        <v>Clothing</v>
      </c>
      <c r="S806" s="8" t="str">
        <f>_xlfn.XLOOKUP(total_table[[#This Row],[Product_ID]],Product_table[Product_ID],Product_table[Sub_Category],FALSE)</f>
        <v>Accessories</v>
      </c>
      <c r="T806" s="8" t="str">
        <f>_xlfn.XLOOKUP(total_table[[#This Row],[Product_ID]],Product_table[Product_ID],Product_table[Brand],FALSE)</f>
        <v>Baldwin, Garza and Gonzalez</v>
      </c>
      <c r="U806" s="8">
        <f>_xlfn.XLOOKUP(total_table[[#This Row],[Product_ID]],Product_table[Product_ID],Product_table[Cost],FALSE)</f>
        <v>261</v>
      </c>
      <c r="V806" s="11">
        <f>_xlfn.XLOOKUP(total_table[[#This Row],[Product_ID]],Product_table[Product_ID],Product_table[Stock],FALSE)</f>
        <v>59</v>
      </c>
      <c r="W806" s="8" t="str">
        <f>_xlfn.XLOOKUP(total_table[[#This Row],[Store_ID]],Store_table[Store_ID],Store_table[Store_Name],FALSE)</f>
        <v>Hill, Wagner and Ballard</v>
      </c>
      <c r="X806" s="8" t="str">
        <f>_xlfn.XLOOKUP(total_table[[#This Row],[Store_ID]],Store_table[Store_ID],Store_table[Region],FALSE)</f>
        <v>East</v>
      </c>
      <c r="Y806" s="8" t="str">
        <f>_xlfn.XLOOKUP(total_table[[#This Row],[Store_ID]],Store_table[Store_ID],Store_table[City],FALSE)</f>
        <v>East Davidville</v>
      </c>
      <c r="Z806" s="8" t="str">
        <f>_xlfn.XLOOKUP(total_table[[#This Row],[Store_ID]],Store_table[Store_ID],Store_table[Store_Type],FALSE)</f>
        <v>Online</v>
      </c>
    </row>
    <row r="807" spans="1:26" x14ac:dyDescent="0.35">
      <c r="A807" s="2" t="s">
        <v>2609</v>
      </c>
      <c r="B807" s="14">
        <v>45361</v>
      </c>
      <c r="C807" s="2" t="s">
        <v>918</v>
      </c>
      <c r="D807" s="2" t="s">
        <v>1610</v>
      </c>
      <c r="E807" s="2" t="s">
        <v>1770</v>
      </c>
      <c r="F807" s="11">
        <v>2</v>
      </c>
      <c r="G807" s="8">
        <v>705.61</v>
      </c>
      <c r="H807" s="8">
        <v>0.28000000000000003</v>
      </c>
      <c r="I807" s="2" t="s">
        <v>1802</v>
      </c>
      <c r="J807" s="8">
        <v>1410.94</v>
      </c>
      <c r="K807" s="8" t="str">
        <f>_xlfn.XLOOKUP(total_table[[#This Row],[Customer_ID]],Customer_table[Customer_ID],Customer_table[Name],FALSE)</f>
        <v>Lisa Chandler</v>
      </c>
      <c r="L807" s="11">
        <f>_xlfn.XLOOKUP(total_table[[#This Row],[Customer_ID]],Customer_table[Customer_ID],Customer_table[Age],FALSE)</f>
        <v>29</v>
      </c>
      <c r="M807" s="8" t="str">
        <f>_xlfn.XLOOKUP(total_table[[#This Row],[Customer_ID]],Customer_table[Customer_ID],Customer_table[Gender],FALSE)</f>
        <v>Male</v>
      </c>
      <c r="N807" s="8" t="str">
        <f>_xlfn.XLOOKUP(total_table[[#This Row],[Customer_ID]],Customer_table[Customer_ID],Customer_table[City],FALSE)</f>
        <v>Port Richard</v>
      </c>
      <c r="O807" s="8" t="str">
        <f>_xlfn.XLOOKUP(total_table[[#This Row],[Customer_ID]],Customer_table[Customer_ID],Customer_table[State],FALSE)</f>
        <v>Montana</v>
      </c>
      <c r="P807" s="8" t="str">
        <f>_xlfn.XLOOKUP(total_table[[#This Row],[Customer_ID]],Customer_table[Customer_ID],Customer_table[Country],FALSE)</f>
        <v>USA</v>
      </c>
      <c r="Q807" s="8" t="str">
        <f>_xlfn.XLOOKUP(total_table[[#This Row],[Product_ID]],Product_table[Product_ID],Product_table[Product_Name],FALSE)</f>
        <v>Smart Home WiFi Camera</v>
      </c>
      <c r="R807" s="8" t="str">
        <f>_xlfn.XLOOKUP(total_table[[#This Row],[Product_ID]],Product_table[Product_ID],Product_table[Category],FALSE)</f>
        <v>Electronics</v>
      </c>
      <c r="S807" s="8" t="str">
        <f>_xlfn.XLOOKUP(total_table[[#This Row],[Product_ID]],Product_table[Product_ID],Product_table[Sub_Category],FALSE)</f>
        <v>Accessories</v>
      </c>
      <c r="T807" s="8" t="str">
        <f>_xlfn.XLOOKUP(total_table[[#This Row],[Product_ID]],Product_table[Product_ID],Product_table[Brand],FALSE)</f>
        <v>Holmes LLC</v>
      </c>
      <c r="U807" s="8">
        <f>_xlfn.XLOOKUP(total_table[[#This Row],[Product_ID]],Product_table[Product_ID],Product_table[Cost],FALSE)</f>
        <v>450.71</v>
      </c>
      <c r="V807" s="11">
        <f>_xlfn.XLOOKUP(total_table[[#This Row],[Product_ID]],Product_table[Product_ID],Product_table[Stock],FALSE)</f>
        <v>389</v>
      </c>
      <c r="W807" s="8" t="str">
        <f>_xlfn.XLOOKUP(total_table[[#This Row],[Store_ID]],Store_table[Store_ID],Store_table[Store_Name],FALSE)</f>
        <v>Aguirre-Keller</v>
      </c>
      <c r="X807" s="8" t="str">
        <f>_xlfn.XLOOKUP(total_table[[#This Row],[Store_ID]],Store_table[Store_ID],Store_table[Region],FALSE)</f>
        <v>South</v>
      </c>
      <c r="Y807" s="8" t="str">
        <f>_xlfn.XLOOKUP(total_table[[#This Row],[Store_ID]],Store_table[Store_ID],Store_table[City],FALSE)</f>
        <v>Lake Michael</v>
      </c>
      <c r="Z807" s="8" t="str">
        <f>_xlfn.XLOOKUP(total_table[[#This Row],[Store_ID]],Store_table[Store_ID],Store_table[Store_Type],FALSE)</f>
        <v>Online</v>
      </c>
    </row>
    <row r="808" spans="1:26" x14ac:dyDescent="0.35">
      <c r="A808" s="2" t="s">
        <v>2610</v>
      </c>
      <c r="B808" s="14">
        <v>45414</v>
      </c>
      <c r="C808" s="2" t="s">
        <v>862</v>
      </c>
      <c r="D808" s="2" t="s">
        <v>1694</v>
      </c>
      <c r="E808" s="2" t="s">
        <v>1760</v>
      </c>
      <c r="F808" s="11">
        <v>3</v>
      </c>
      <c r="G808" s="8">
        <v>654.47</v>
      </c>
      <c r="H808" s="8">
        <v>0.18</v>
      </c>
      <c r="I808" s="2" t="s">
        <v>1807</v>
      </c>
      <c r="J808" s="8">
        <v>1963.23</v>
      </c>
      <c r="K808" s="8" t="str">
        <f>_xlfn.XLOOKUP(total_table[[#This Row],[Customer_ID]],Customer_table[Customer_ID],Customer_table[Name],FALSE)</f>
        <v>Shannon Miller</v>
      </c>
      <c r="L808" s="11">
        <f>_xlfn.XLOOKUP(total_table[[#This Row],[Customer_ID]],Customer_table[Customer_ID],Customer_table[Age],FALSE)</f>
        <v>22</v>
      </c>
      <c r="M808" s="8" t="str">
        <f>_xlfn.XLOOKUP(total_table[[#This Row],[Customer_ID]],Customer_table[Customer_ID],Customer_table[Gender],FALSE)</f>
        <v>Male</v>
      </c>
      <c r="N808" s="8" t="str">
        <f>_xlfn.XLOOKUP(total_table[[#This Row],[Customer_ID]],Customer_table[Customer_ID],Customer_table[City],FALSE)</f>
        <v>North Austinport</v>
      </c>
      <c r="O808" s="8" t="str">
        <f>_xlfn.XLOOKUP(total_table[[#This Row],[Customer_ID]],Customer_table[Customer_ID],Customer_table[State],FALSE)</f>
        <v>Kentucky</v>
      </c>
      <c r="P808" s="8" t="str">
        <f>_xlfn.XLOOKUP(total_table[[#This Row],[Customer_ID]],Customer_table[Customer_ID],Customer_table[Country],FALSE)</f>
        <v>USA</v>
      </c>
      <c r="Q808" s="8" t="str">
        <f>_xlfn.XLOOKUP(total_table[[#This Row],[Product_ID]],Product_table[Product_ID],Product_table[Product_Name],FALSE)</f>
        <v>Wooden Bookshelf</v>
      </c>
      <c r="R808" s="8" t="str">
        <f>_xlfn.XLOOKUP(total_table[[#This Row],[Product_ID]],Product_table[Product_ID],Product_table[Category],FALSE)</f>
        <v>Home</v>
      </c>
      <c r="S808" s="8" t="str">
        <f>_xlfn.XLOOKUP(total_table[[#This Row],[Product_ID]],Product_table[Product_ID],Product_table[Sub_Category],FALSE)</f>
        <v>Furniture</v>
      </c>
      <c r="T808" s="8" t="str">
        <f>_xlfn.XLOOKUP(total_table[[#This Row],[Product_ID]],Product_table[Product_ID],Product_table[Brand],FALSE)</f>
        <v>Collins-Stephenson</v>
      </c>
      <c r="U808" s="8">
        <f>_xlfn.XLOOKUP(total_table[[#This Row],[Product_ID]],Product_table[Product_ID],Product_table[Cost],FALSE)</f>
        <v>388.46</v>
      </c>
      <c r="V808" s="11">
        <f>_xlfn.XLOOKUP(total_table[[#This Row],[Product_ID]],Product_table[Product_ID],Product_table[Stock],FALSE)</f>
        <v>208</v>
      </c>
      <c r="W808" s="8" t="str">
        <f>_xlfn.XLOOKUP(total_table[[#This Row],[Store_ID]],Store_table[Store_ID],Store_table[Store_Name],FALSE)</f>
        <v>Bean, Jones and Park</v>
      </c>
      <c r="X808" s="8" t="str">
        <f>_xlfn.XLOOKUP(total_table[[#This Row],[Store_ID]],Store_table[Store_ID],Store_table[Region],FALSE)</f>
        <v>West</v>
      </c>
      <c r="Y808" s="8" t="str">
        <f>_xlfn.XLOOKUP(total_table[[#This Row],[Store_ID]],Store_table[Store_ID],Store_table[City],FALSE)</f>
        <v>Thompsonborough</v>
      </c>
      <c r="Z808" s="8" t="str">
        <f>_xlfn.XLOOKUP(total_table[[#This Row],[Store_ID]],Store_table[Store_ID],Store_table[Store_Type],FALSE)</f>
        <v>Online</v>
      </c>
    </row>
    <row r="809" spans="1:26" x14ac:dyDescent="0.35">
      <c r="A809" s="2" t="s">
        <v>2611</v>
      </c>
      <c r="B809" s="14">
        <v>45734</v>
      </c>
      <c r="C809" s="2" t="s">
        <v>557</v>
      </c>
      <c r="D809" s="2" t="s">
        <v>1702</v>
      </c>
      <c r="E809" s="2" t="s">
        <v>1779</v>
      </c>
      <c r="F809" s="11">
        <v>2</v>
      </c>
      <c r="G809" s="8">
        <v>315.27</v>
      </c>
      <c r="H809" s="8">
        <v>0.23</v>
      </c>
      <c r="I809" s="2" t="s">
        <v>1802</v>
      </c>
      <c r="J809" s="8">
        <v>630.30999999999995</v>
      </c>
      <c r="K809" s="8" t="str">
        <f>_xlfn.XLOOKUP(total_table[[#This Row],[Customer_ID]],Customer_table[Customer_ID],Customer_table[Name],FALSE)</f>
        <v>Amy Wilson</v>
      </c>
      <c r="L809" s="11">
        <f>_xlfn.XLOOKUP(total_table[[#This Row],[Customer_ID]],Customer_table[Customer_ID],Customer_table[Age],FALSE)</f>
        <v>44</v>
      </c>
      <c r="M809" s="8" t="str">
        <f>_xlfn.XLOOKUP(total_table[[#This Row],[Customer_ID]],Customer_table[Customer_ID],Customer_table[Gender],FALSE)</f>
        <v>Female</v>
      </c>
      <c r="N809" s="8" t="str">
        <f>_xlfn.XLOOKUP(total_table[[#This Row],[Customer_ID]],Customer_table[Customer_ID],Customer_table[City],FALSE)</f>
        <v>Morrisburgh</v>
      </c>
      <c r="O809" s="8" t="str">
        <f>_xlfn.XLOOKUP(total_table[[#This Row],[Customer_ID]],Customer_table[Customer_ID],Customer_table[State],FALSE)</f>
        <v>Indiana</v>
      </c>
      <c r="P809" s="8" t="str">
        <f>_xlfn.XLOOKUP(total_table[[#This Row],[Customer_ID]],Customer_table[Customer_ID],Customer_table[Country],FALSE)</f>
        <v>USA</v>
      </c>
      <c r="Q809" s="8" t="str">
        <f>_xlfn.XLOOKUP(total_table[[#This Row],[Product_ID]],Product_table[Product_ID],Product_table[Product_Name],FALSE)</f>
        <v>Sports Wrist Sweatbands</v>
      </c>
      <c r="R809" s="8" t="str">
        <f>_xlfn.XLOOKUP(total_table[[#This Row],[Product_ID]],Product_table[Product_ID],Product_table[Category],FALSE)</f>
        <v>Sports</v>
      </c>
      <c r="S809" s="8" t="str">
        <f>_xlfn.XLOOKUP(total_table[[#This Row],[Product_ID]],Product_table[Product_ID],Product_table[Sub_Category],FALSE)</f>
        <v>Accessories</v>
      </c>
      <c r="T809" s="8" t="str">
        <f>_xlfn.XLOOKUP(total_table[[#This Row],[Product_ID]],Product_table[Product_ID],Product_table[Brand],FALSE)</f>
        <v>Olsen-Daniels</v>
      </c>
      <c r="U809" s="8">
        <f>_xlfn.XLOOKUP(total_table[[#This Row],[Product_ID]],Product_table[Product_ID],Product_table[Cost],FALSE)</f>
        <v>131.24</v>
      </c>
      <c r="V809" s="11">
        <f>_xlfn.XLOOKUP(total_table[[#This Row],[Product_ID]],Product_table[Product_ID],Product_table[Stock],FALSE)</f>
        <v>232</v>
      </c>
      <c r="W809" s="8" t="str">
        <f>_xlfn.XLOOKUP(total_table[[#This Row],[Store_ID]],Store_table[Store_ID],Store_table[Store_Name],FALSE)</f>
        <v>Shelton PLC</v>
      </c>
      <c r="X809" s="8" t="str">
        <f>_xlfn.XLOOKUP(total_table[[#This Row],[Store_ID]],Store_table[Store_ID],Store_table[Region],FALSE)</f>
        <v>North</v>
      </c>
      <c r="Y809" s="8" t="str">
        <f>_xlfn.XLOOKUP(total_table[[#This Row],[Store_ID]],Store_table[Store_ID],Store_table[City],FALSE)</f>
        <v>East Jenniferstad</v>
      </c>
      <c r="Z809" s="8" t="str">
        <f>_xlfn.XLOOKUP(total_table[[#This Row],[Store_ID]],Store_table[Store_ID],Store_table[Store_Type],FALSE)</f>
        <v>Flagship</v>
      </c>
    </row>
    <row r="810" spans="1:26" x14ac:dyDescent="0.35">
      <c r="A810" s="2" t="s">
        <v>2612</v>
      </c>
      <c r="B810" s="14">
        <v>45623</v>
      </c>
      <c r="C810" s="2" t="s">
        <v>708</v>
      </c>
      <c r="D810" s="2" t="s">
        <v>1582</v>
      </c>
      <c r="E810" s="2" t="s">
        <v>1739</v>
      </c>
      <c r="F810" s="11">
        <v>1</v>
      </c>
      <c r="G810" s="8">
        <v>974.47</v>
      </c>
      <c r="H810" s="8">
        <v>0.05</v>
      </c>
      <c r="I810" s="2" t="s">
        <v>1802</v>
      </c>
      <c r="J810" s="8">
        <v>974.42000000000007</v>
      </c>
      <c r="K810" s="8" t="str">
        <f>_xlfn.XLOOKUP(total_table[[#This Row],[Customer_ID]],Customer_table[Customer_ID],Customer_table[Name],FALSE)</f>
        <v>Alejandro Doyle</v>
      </c>
      <c r="L810" s="11">
        <f>_xlfn.XLOOKUP(total_table[[#This Row],[Customer_ID]],Customer_table[Customer_ID],Customer_table[Age],FALSE)</f>
        <v>35</v>
      </c>
      <c r="M810" s="8" t="str">
        <f>_xlfn.XLOOKUP(total_table[[#This Row],[Customer_ID]],Customer_table[Customer_ID],Customer_table[Gender],FALSE)</f>
        <v>Male</v>
      </c>
      <c r="N810" s="8" t="str">
        <f>_xlfn.XLOOKUP(total_table[[#This Row],[Customer_ID]],Customer_table[Customer_ID],Customer_table[City],FALSE)</f>
        <v>East Crystalton</v>
      </c>
      <c r="O810" s="8" t="str">
        <f>_xlfn.XLOOKUP(total_table[[#This Row],[Customer_ID]],Customer_table[Customer_ID],Customer_table[State],FALSE)</f>
        <v>New Mexico</v>
      </c>
      <c r="P810" s="8" t="str">
        <f>_xlfn.XLOOKUP(total_table[[#This Row],[Customer_ID]],Customer_table[Customer_ID],Customer_table[Country],FALSE)</f>
        <v>USA</v>
      </c>
      <c r="Q810" s="8" t="str">
        <f>_xlfn.XLOOKUP(total_table[[#This Row],[Product_ID]],Product_table[Product_ID],Product_table[Product_Name],FALSE)</f>
        <v>Sports Stopwatch Timer</v>
      </c>
      <c r="R810" s="8" t="str">
        <f>_xlfn.XLOOKUP(total_table[[#This Row],[Product_ID]],Product_table[Product_ID],Product_table[Category],FALSE)</f>
        <v>Sports</v>
      </c>
      <c r="S810" s="8" t="str">
        <f>_xlfn.XLOOKUP(total_table[[#This Row],[Product_ID]],Product_table[Product_ID],Product_table[Sub_Category],FALSE)</f>
        <v>Accessories</v>
      </c>
      <c r="T810" s="8" t="str">
        <f>_xlfn.XLOOKUP(total_table[[#This Row],[Product_ID]],Product_table[Product_ID],Product_table[Brand],FALSE)</f>
        <v>Burns-Hansen</v>
      </c>
      <c r="U810" s="8">
        <f>_xlfn.XLOOKUP(total_table[[#This Row],[Product_ID]],Product_table[Product_ID],Product_table[Cost],FALSE)</f>
        <v>38.76</v>
      </c>
      <c r="V810" s="11">
        <f>_xlfn.XLOOKUP(total_table[[#This Row],[Product_ID]],Product_table[Product_ID],Product_table[Stock],FALSE)</f>
        <v>137</v>
      </c>
      <c r="W810" s="8" t="str">
        <f>_xlfn.XLOOKUP(total_table[[#This Row],[Store_ID]],Store_table[Store_ID],Store_table[Store_Name],FALSE)</f>
        <v>Black-Horn</v>
      </c>
      <c r="X810" s="8" t="str">
        <f>_xlfn.XLOOKUP(total_table[[#This Row],[Store_ID]],Store_table[Store_ID],Store_table[Region],FALSE)</f>
        <v>South</v>
      </c>
      <c r="Y810" s="8" t="str">
        <f>_xlfn.XLOOKUP(total_table[[#This Row],[Store_ID]],Store_table[Store_ID],Store_table[City],FALSE)</f>
        <v>North Nancyview</v>
      </c>
      <c r="Z810" s="8" t="str">
        <f>_xlfn.XLOOKUP(total_table[[#This Row],[Store_ID]],Store_table[Store_ID],Store_table[Store_Type],FALSE)</f>
        <v>Outlet</v>
      </c>
    </row>
    <row r="811" spans="1:26" x14ac:dyDescent="0.35">
      <c r="A811" s="2" t="s">
        <v>2613</v>
      </c>
      <c r="B811" s="14">
        <v>45340</v>
      </c>
      <c r="C811" s="2" t="s">
        <v>239</v>
      </c>
      <c r="D811" s="2" t="s">
        <v>1527</v>
      </c>
      <c r="E811" s="2" t="s">
        <v>1747</v>
      </c>
      <c r="F811" s="11">
        <v>2</v>
      </c>
      <c r="G811" s="8">
        <v>803.3</v>
      </c>
      <c r="H811" s="8">
        <v>0.17</v>
      </c>
      <c r="I811" s="2" t="s">
        <v>1802</v>
      </c>
      <c r="J811" s="8">
        <v>1606.4299999999998</v>
      </c>
      <c r="K811" s="8" t="str">
        <f>_xlfn.XLOOKUP(total_table[[#This Row],[Customer_ID]],Customer_table[Customer_ID],Customer_table[Name],FALSE)</f>
        <v>Amber Mcclain</v>
      </c>
      <c r="L811" s="11">
        <f>_xlfn.XLOOKUP(total_table[[#This Row],[Customer_ID]],Customer_table[Customer_ID],Customer_table[Age],FALSE)</f>
        <v>58</v>
      </c>
      <c r="M811" s="8" t="str">
        <f>_xlfn.XLOOKUP(total_table[[#This Row],[Customer_ID]],Customer_table[Customer_ID],Customer_table[Gender],FALSE)</f>
        <v>Male</v>
      </c>
      <c r="N811" s="8" t="str">
        <f>_xlfn.XLOOKUP(total_table[[#This Row],[Customer_ID]],Customer_table[Customer_ID],Customer_table[City],FALSE)</f>
        <v>Brendaburgh</v>
      </c>
      <c r="O811" s="8" t="str">
        <f>_xlfn.XLOOKUP(total_table[[#This Row],[Customer_ID]],Customer_table[Customer_ID],Customer_table[State],FALSE)</f>
        <v>Florida</v>
      </c>
      <c r="P811" s="8" t="str">
        <f>_xlfn.XLOOKUP(total_table[[#This Row],[Customer_ID]],Customer_table[Customer_ID],Customer_table[Country],FALSE)</f>
        <v>USA</v>
      </c>
      <c r="Q811" s="8" t="str">
        <f>_xlfn.XLOOKUP(total_table[[#This Row],[Product_ID]],Product_table[Product_ID],Product_table[Product_Name],FALSE)</f>
        <v>Women's Casual Hoodie</v>
      </c>
      <c r="R811" s="8" t="str">
        <f>_xlfn.XLOOKUP(total_table[[#This Row],[Product_ID]],Product_table[Product_ID],Product_table[Category],FALSE)</f>
        <v>Clothing</v>
      </c>
      <c r="S811" s="8" t="str">
        <f>_xlfn.XLOOKUP(total_table[[#This Row],[Product_ID]],Product_table[Product_ID],Product_table[Sub_Category],FALSE)</f>
        <v>Outerwear</v>
      </c>
      <c r="T811" s="8" t="str">
        <f>_xlfn.XLOOKUP(total_table[[#This Row],[Product_ID]],Product_table[Product_ID],Product_table[Brand],FALSE)</f>
        <v>Sims Inc</v>
      </c>
      <c r="U811" s="8">
        <f>_xlfn.XLOOKUP(total_table[[#This Row],[Product_ID]],Product_table[Product_ID],Product_table[Cost],FALSE)</f>
        <v>254.04361702127662</v>
      </c>
      <c r="V811" s="11">
        <f>_xlfn.XLOOKUP(total_table[[#This Row],[Product_ID]],Product_table[Product_ID],Product_table[Stock],FALSE)</f>
        <v>352</v>
      </c>
      <c r="W811" s="8" t="str">
        <f>_xlfn.XLOOKUP(total_table[[#This Row],[Store_ID]],Store_table[Store_ID],Store_table[Store_Name],FALSE)</f>
        <v>Alexander Group</v>
      </c>
      <c r="X811" s="8" t="str">
        <f>_xlfn.XLOOKUP(total_table[[#This Row],[Store_ID]],Store_table[Store_ID],Store_table[Region],FALSE)</f>
        <v>South</v>
      </c>
      <c r="Y811" s="8" t="str">
        <f>_xlfn.XLOOKUP(total_table[[#This Row],[Store_ID]],Store_table[Store_ID],Store_table[City],FALSE)</f>
        <v>Port Sharon</v>
      </c>
      <c r="Z811" s="8" t="str">
        <f>_xlfn.XLOOKUP(total_table[[#This Row],[Store_ID]],Store_table[Store_ID],Store_table[Store_Type],FALSE)</f>
        <v>Online</v>
      </c>
    </row>
    <row r="812" spans="1:26" x14ac:dyDescent="0.35">
      <c r="A812" s="2" t="s">
        <v>2614</v>
      </c>
      <c r="B812" s="14">
        <v>45447</v>
      </c>
      <c r="C812" s="2" t="s">
        <v>58</v>
      </c>
      <c r="D812" s="2" t="s">
        <v>1527</v>
      </c>
      <c r="E812" s="2" t="s">
        <v>1767</v>
      </c>
      <c r="F812" s="11">
        <v>4</v>
      </c>
      <c r="G812" s="8">
        <v>863.87</v>
      </c>
      <c r="H812" s="8">
        <v>0.21</v>
      </c>
      <c r="I812" s="2" t="s">
        <v>1807</v>
      </c>
      <c r="J812" s="8">
        <v>3455.27</v>
      </c>
      <c r="K812" s="8" t="str">
        <f>_xlfn.XLOOKUP(total_table[[#This Row],[Customer_ID]],Customer_table[Customer_ID],Customer_table[Name],FALSE)</f>
        <v>Nathan Hernandez</v>
      </c>
      <c r="L812" s="11">
        <f>_xlfn.XLOOKUP(total_table[[#This Row],[Customer_ID]],Customer_table[Customer_ID],Customer_table[Age],FALSE)</f>
        <v>32</v>
      </c>
      <c r="M812" s="8" t="str">
        <f>_xlfn.XLOOKUP(total_table[[#This Row],[Customer_ID]],Customer_table[Customer_ID],Customer_table[Gender],FALSE)</f>
        <v>Female</v>
      </c>
      <c r="N812" s="8" t="str">
        <f>_xlfn.XLOOKUP(total_table[[#This Row],[Customer_ID]],Customer_table[Customer_ID],Customer_table[City],FALSE)</f>
        <v>New Becky</v>
      </c>
      <c r="O812" s="8" t="str">
        <f>_xlfn.XLOOKUP(total_table[[#This Row],[Customer_ID]],Customer_table[Customer_ID],Customer_table[State],FALSE)</f>
        <v>Montana</v>
      </c>
      <c r="P812" s="8" t="str">
        <f>_xlfn.XLOOKUP(total_table[[#This Row],[Customer_ID]],Customer_table[Customer_ID],Customer_table[Country],FALSE)</f>
        <v>USA</v>
      </c>
      <c r="Q812" s="8" t="str">
        <f>_xlfn.XLOOKUP(total_table[[#This Row],[Product_ID]],Product_table[Product_ID],Product_table[Product_Name],FALSE)</f>
        <v>Women's Casual Hoodie</v>
      </c>
      <c r="R812" s="8" t="str">
        <f>_xlfn.XLOOKUP(total_table[[#This Row],[Product_ID]],Product_table[Product_ID],Product_table[Category],FALSE)</f>
        <v>Clothing</v>
      </c>
      <c r="S812" s="8" t="str">
        <f>_xlfn.XLOOKUP(total_table[[#This Row],[Product_ID]],Product_table[Product_ID],Product_table[Sub_Category],FALSE)</f>
        <v>Outerwear</v>
      </c>
      <c r="T812" s="8" t="str">
        <f>_xlfn.XLOOKUP(total_table[[#This Row],[Product_ID]],Product_table[Product_ID],Product_table[Brand],FALSE)</f>
        <v>Sims Inc</v>
      </c>
      <c r="U812" s="8">
        <f>_xlfn.XLOOKUP(total_table[[#This Row],[Product_ID]],Product_table[Product_ID],Product_table[Cost],FALSE)</f>
        <v>254.04361702127662</v>
      </c>
      <c r="V812" s="11">
        <f>_xlfn.XLOOKUP(total_table[[#This Row],[Product_ID]],Product_table[Product_ID],Product_table[Stock],FALSE)</f>
        <v>352</v>
      </c>
      <c r="W812" s="8" t="str">
        <f>_xlfn.XLOOKUP(total_table[[#This Row],[Store_ID]],Store_table[Store_ID],Store_table[Store_Name],FALSE)</f>
        <v>Hill, Wagner and Ballard</v>
      </c>
      <c r="X812" s="8" t="str">
        <f>_xlfn.XLOOKUP(total_table[[#This Row],[Store_ID]],Store_table[Store_ID],Store_table[Region],FALSE)</f>
        <v>East</v>
      </c>
      <c r="Y812" s="8" t="str">
        <f>_xlfn.XLOOKUP(total_table[[#This Row],[Store_ID]],Store_table[Store_ID],Store_table[City],FALSE)</f>
        <v>East Davidville</v>
      </c>
      <c r="Z812" s="8" t="str">
        <f>_xlfn.XLOOKUP(total_table[[#This Row],[Store_ID]],Store_table[Store_ID],Store_table[Store_Type],FALSE)</f>
        <v>Online</v>
      </c>
    </row>
    <row r="813" spans="1:26" x14ac:dyDescent="0.35">
      <c r="A813" s="2" t="s">
        <v>2615</v>
      </c>
      <c r="B813" s="14">
        <v>45513</v>
      </c>
      <c r="C813" s="2" t="s">
        <v>1425</v>
      </c>
      <c r="D813" s="2" t="s">
        <v>1686</v>
      </c>
      <c r="E813" s="2" t="s">
        <v>1788</v>
      </c>
      <c r="F813" s="11">
        <v>1</v>
      </c>
      <c r="G813" s="8">
        <v>450.11</v>
      </c>
      <c r="H813" s="8">
        <v>0.17</v>
      </c>
      <c r="I813" s="2" t="s">
        <v>1802</v>
      </c>
      <c r="J813" s="8">
        <v>449.94</v>
      </c>
      <c r="K813" s="8" t="str">
        <f>_xlfn.XLOOKUP(total_table[[#This Row],[Customer_ID]],Customer_table[Customer_ID],Customer_table[Name],FALSE)</f>
        <v>James Foster</v>
      </c>
      <c r="L813" s="11">
        <f>_xlfn.XLOOKUP(total_table[[#This Row],[Customer_ID]],Customer_table[Customer_ID],Customer_table[Age],FALSE)</f>
        <v>19</v>
      </c>
      <c r="M813" s="8" t="str">
        <f>_xlfn.XLOOKUP(total_table[[#This Row],[Customer_ID]],Customer_table[Customer_ID],Customer_table[Gender],FALSE)</f>
        <v>Male</v>
      </c>
      <c r="N813" s="8" t="str">
        <f>_xlfn.XLOOKUP(total_table[[#This Row],[Customer_ID]],Customer_table[Customer_ID],Customer_table[City],FALSE)</f>
        <v>East Audrey</v>
      </c>
      <c r="O813" s="8" t="str">
        <f>_xlfn.XLOOKUP(total_table[[#This Row],[Customer_ID]],Customer_table[Customer_ID],Customer_table[State],FALSE)</f>
        <v>Utah</v>
      </c>
      <c r="P813" s="8" t="str">
        <f>_xlfn.XLOOKUP(total_table[[#This Row],[Customer_ID]],Customer_table[Customer_ID],Customer_table[Country],FALSE)</f>
        <v>USA</v>
      </c>
      <c r="Q813" s="8" t="str">
        <f>_xlfn.XLOOKUP(total_table[[#This Row],[Product_ID]],Product_table[Product_ID],Product_table[Product_Name],FALSE)</f>
        <v>Wall-Mounted Spice Rack</v>
      </c>
      <c r="R813" s="8" t="str">
        <f>_xlfn.XLOOKUP(total_table[[#This Row],[Product_ID]],Product_table[Product_ID],Product_table[Category],FALSE)</f>
        <v>Home</v>
      </c>
      <c r="S813" s="8" t="str">
        <f>_xlfn.XLOOKUP(total_table[[#This Row],[Product_ID]],Product_table[Product_ID],Product_table[Sub_Category],FALSE)</f>
        <v>Kitchen</v>
      </c>
      <c r="T813" s="8" t="str">
        <f>_xlfn.XLOOKUP(total_table[[#This Row],[Product_ID]],Product_table[Product_ID],Product_table[Brand],FALSE)</f>
        <v>Allison Ltd</v>
      </c>
      <c r="U813" s="8">
        <f>_xlfn.XLOOKUP(total_table[[#This Row],[Product_ID]],Product_table[Product_ID],Product_table[Cost],FALSE)</f>
        <v>143.43</v>
      </c>
      <c r="V813" s="11">
        <f>_xlfn.XLOOKUP(total_table[[#This Row],[Product_ID]],Product_table[Product_ID],Product_table[Stock],FALSE)</f>
        <v>58</v>
      </c>
      <c r="W813" s="8" t="str">
        <f>_xlfn.XLOOKUP(total_table[[#This Row],[Store_ID]],Store_table[Store_ID],Store_table[Store_Name],FALSE)</f>
        <v>Guerrero-Schmitt</v>
      </c>
      <c r="X813" s="8" t="str">
        <f>_xlfn.XLOOKUP(total_table[[#This Row],[Store_ID]],Store_table[Store_ID],Store_table[Region],FALSE)</f>
        <v>East</v>
      </c>
      <c r="Y813" s="8" t="str">
        <f>_xlfn.XLOOKUP(total_table[[#This Row],[Store_ID]],Store_table[Store_ID],Store_table[City],FALSE)</f>
        <v>East Stevechester</v>
      </c>
      <c r="Z813" s="8" t="str">
        <f>_xlfn.XLOOKUP(total_table[[#This Row],[Store_ID]],Store_table[Store_ID],Store_table[Store_Type],FALSE)</f>
        <v>Flagship</v>
      </c>
    </row>
    <row r="814" spans="1:26" x14ac:dyDescent="0.35">
      <c r="A814" s="2" t="s">
        <v>2616</v>
      </c>
      <c r="B814" s="14">
        <v>45486</v>
      </c>
      <c r="C814" s="2" t="s">
        <v>729</v>
      </c>
      <c r="D814" s="2" t="s">
        <v>1662</v>
      </c>
      <c r="E814" s="2" t="s">
        <v>1775</v>
      </c>
      <c r="F814" s="11">
        <v>1</v>
      </c>
      <c r="G814" s="8">
        <v>289.82</v>
      </c>
      <c r="H814" s="8">
        <v>0.18</v>
      </c>
      <c r="I814" s="2" t="s">
        <v>1807</v>
      </c>
      <c r="J814" s="8">
        <v>289.64</v>
      </c>
      <c r="K814" s="8" t="str">
        <f>_xlfn.XLOOKUP(total_table[[#This Row],[Customer_ID]],Customer_table[Customer_ID],Customer_table[Name],FALSE)</f>
        <v>Timothy Sanders</v>
      </c>
      <c r="L814" s="11">
        <f>_xlfn.XLOOKUP(total_table[[#This Row],[Customer_ID]],Customer_table[Customer_ID],Customer_table[Age],FALSE)</f>
        <v>29</v>
      </c>
      <c r="M814" s="8" t="str">
        <f>_xlfn.XLOOKUP(total_table[[#This Row],[Customer_ID]],Customer_table[Customer_ID],Customer_table[Gender],FALSE)</f>
        <v>Male</v>
      </c>
      <c r="N814" s="8" t="str">
        <f>_xlfn.XLOOKUP(total_table[[#This Row],[Customer_ID]],Customer_table[Customer_ID],Customer_table[City],FALSE)</f>
        <v>Aaronmouth</v>
      </c>
      <c r="O814" s="8" t="str">
        <f>_xlfn.XLOOKUP(total_table[[#This Row],[Customer_ID]],Customer_table[Customer_ID],Customer_table[State],FALSE)</f>
        <v>Florida</v>
      </c>
      <c r="P814" s="8" t="str">
        <f>_xlfn.XLOOKUP(total_table[[#This Row],[Customer_ID]],Customer_table[Customer_ID],Customer_table[Country],FALSE)</f>
        <v>USA</v>
      </c>
      <c r="Q814" s="8" t="str">
        <f>_xlfn.XLOOKUP(total_table[[#This Row],[Product_ID]],Product_table[Product_ID],Product_table[Product_Name],FALSE)</f>
        <v>Wooden Nightstand</v>
      </c>
      <c r="R814" s="8" t="str">
        <f>_xlfn.XLOOKUP(total_table[[#This Row],[Product_ID]],Product_table[Product_ID],Product_table[Category],FALSE)</f>
        <v>Home</v>
      </c>
      <c r="S814" s="8" t="str">
        <f>_xlfn.XLOOKUP(total_table[[#This Row],[Product_ID]],Product_table[Product_ID],Product_table[Sub_Category],FALSE)</f>
        <v>Furniture</v>
      </c>
      <c r="T814" s="8" t="str">
        <f>_xlfn.XLOOKUP(total_table[[#This Row],[Product_ID]],Product_table[Product_ID],Product_table[Brand],FALSE)</f>
        <v>Wolfe, Ross and Hester</v>
      </c>
      <c r="U814" s="8">
        <f>_xlfn.XLOOKUP(total_table[[#This Row],[Product_ID]],Product_table[Product_ID],Product_table[Cost],FALSE)</f>
        <v>243.7</v>
      </c>
      <c r="V814" s="11">
        <f>_xlfn.XLOOKUP(total_table[[#This Row],[Product_ID]],Product_table[Product_ID],Product_table[Stock],FALSE)</f>
        <v>130</v>
      </c>
      <c r="W814" s="8" t="str">
        <f>_xlfn.XLOOKUP(total_table[[#This Row],[Store_ID]],Store_table[Store_ID],Store_table[Store_Name],FALSE)</f>
        <v>Gardner, Humphrey and Contreras</v>
      </c>
      <c r="X814" s="8" t="str">
        <f>_xlfn.XLOOKUP(total_table[[#This Row],[Store_ID]],Store_table[Store_ID],Store_table[Region],FALSE)</f>
        <v>East</v>
      </c>
      <c r="Y814" s="8" t="str">
        <f>_xlfn.XLOOKUP(total_table[[#This Row],[Store_ID]],Store_table[Store_ID],Store_table[City],FALSE)</f>
        <v>Johnsonville</v>
      </c>
      <c r="Z814" s="8" t="str">
        <f>_xlfn.XLOOKUP(total_table[[#This Row],[Store_ID]],Store_table[Store_ID],Store_table[Store_Type],FALSE)</f>
        <v>Flagship</v>
      </c>
    </row>
    <row r="815" spans="1:26" x14ac:dyDescent="0.35">
      <c r="A815" s="2" t="s">
        <v>2617</v>
      </c>
      <c r="B815" s="14">
        <v>45890</v>
      </c>
      <c r="C815" s="2" t="s">
        <v>1034</v>
      </c>
      <c r="D815" s="2" t="s">
        <v>1634</v>
      </c>
      <c r="E815" s="2" t="s">
        <v>1767</v>
      </c>
      <c r="F815" s="11">
        <v>4</v>
      </c>
      <c r="G815" s="8">
        <v>250.64</v>
      </c>
      <c r="H815" s="8">
        <v>0.1</v>
      </c>
      <c r="I815" s="2" t="s">
        <v>1804</v>
      </c>
      <c r="J815" s="8">
        <v>1002.4599999999999</v>
      </c>
      <c r="K815" s="8" t="str">
        <f>_xlfn.XLOOKUP(total_table[[#This Row],[Customer_ID]],Customer_table[Customer_ID],Customer_table[Name],FALSE)</f>
        <v>Mr. Christopher Sims</v>
      </c>
      <c r="L815" s="11">
        <f>_xlfn.XLOOKUP(total_table[[#This Row],[Customer_ID]],Customer_table[Customer_ID],Customer_table[Age],FALSE)</f>
        <v>50</v>
      </c>
      <c r="M815" s="8" t="str">
        <f>_xlfn.XLOOKUP(total_table[[#This Row],[Customer_ID]],Customer_table[Customer_ID],Customer_table[Gender],FALSE)</f>
        <v>Female</v>
      </c>
      <c r="N815" s="8" t="str">
        <f>_xlfn.XLOOKUP(total_table[[#This Row],[Customer_ID]],Customer_table[Customer_ID],Customer_table[City],FALSE)</f>
        <v>Donaldsontown</v>
      </c>
      <c r="O815" s="8" t="str">
        <f>_xlfn.XLOOKUP(total_table[[#This Row],[Customer_ID]],Customer_table[Customer_ID],Customer_table[State],FALSE)</f>
        <v>Connecticut</v>
      </c>
      <c r="P815" s="8" t="str">
        <f>_xlfn.XLOOKUP(total_table[[#This Row],[Customer_ID]],Customer_table[Customer_ID],Customer_table[Country],FALSE)</f>
        <v>USA</v>
      </c>
      <c r="Q815" s="8" t="str">
        <f>_xlfn.XLOOKUP(total_table[[#This Row],[Product_ID]],Product_table[Product_ID],Product_table[Product_Name],FALSE)</f>
        <v>Sports Stopwatch Pro</v>
      </c>
      <c r="R815" s="8" t="str">
        <f>_xlfn.XLOOKUP(total_table[[#This Row],[Product_ID]],Product_table[Product_ID],Product_table[Category],FALSE)</f>
        <v>Sports</v>
      </c>
      <c r="S815" s="8" t="str">
        <f>_xlfn.XLOOKUP(total_table[[#This Row],[Product_ID]],Product_table[Product_ID],Product_table[Sub_Category],FALSE)</f>
        <v>Accessories</v>
      </c>
      <c r="T815" s="8" t="str">
        <f>_xlfn.XLOOKUP(total_table[[#This Row],[Product_ID]],Product_table[Product_ID],Product_table[Brand],FALSE)</f>
        <v>Thompson-French</v>
      </c>
      <c r="U815" s="8">
        <f>_xlfn.XLOOKUP(total_table[[#This Row],[Product_ID]],Product_table[Product_ID],Product_table[Cost],FALSE)</f>
        <v>434.84</v>
      </c>
      <c r="V815" s="11">
        <f>_xlfn.XLOOKUP(total_table[[#This Row],[Product_ID]],Product_table[Product_ID],Product_table[Stock],FALSE)</f>
        <v>185</v>
      </c>
      <c r="W815" s="8" t="str">
        <f>_xlfn.XLOOKUP(total_table[[#This Row],[Store_ID]],Store_table[Store_ID],Store_table[Store_Name],FALSE)</f>
        <v>Hill, Wagner and Ballard</v>
      </c>
      <c r="X815" s="8" t="str">
        <f>_xlfn.XLOOKUP(total_table[[#This Row],[Store_ID]],Store_table[Store_ID],Store_table[Region],FALSE)</f>
        <v>East</v>
      </c>
      <c r="Y815" s="8" t="str">
        <f>_xlfn.XLOOKUP(total_table[[#This Row],[Store_ID]],Store_table[Store_ID],Store_table[City],FALSE)</f>
        <v>East Davidville</v>
      </c>
      <c r="Z815" s="8" t="str">
        <f>_xlfn.XLOOKUP(total_table[[#This Row],[Store_ID]],Store_table[Store_ID],Store_table[Store_Type],FALSE)</f>
        <v>Online</v>
      </c>
    </row>
    <row r="816" spans="1:26" x14ac:dyDescent="0.35">
      <c r="A816" s="2" t="s">
        <v>2618</v>
      </c>
      <c r="B816" s="14">
        <v>45876</v>
      </c>
      <c r="C816" s="2" t="s">
        <v>898</v>
      </c>
      <c r="D816" s="2" t="s">
        <v>1664</v>
      </c>
      <c r="E816" s="2" t="s">
        <v>1791</v>
      </c>
      <c r="F816" s="11">
        <v>4</v>
      </c>
      <c r="G816" s="8">
        <v>373.49</v>
      </c>
      <c r="H816" s="8">
        <v>0.16</v>
      </c>
      <c r="I816" s="2" t="s">
        <v>1807</v>
      </c>
      <c r="J816" s="8">
        <v>1493.8</v>
      </c>
      <c r="K816" s="8" t="str">
        <f>_xlfn.XLOOKUP(total_table[[#This Row],[Customer_ID]],Customer_table[Customer_ID],Customer_table[Name],FALSE)</f>
        <v>Cynthia Roberts</v>
      </c>
      <c r="L816" s="11">
        <f>_xlfn.XLOOKUP(total_table[[#This Row],[Customer_ID]],Customer_table[Customer_ID],Customer_table[Age],FALSE)</f>
        <v>22</v>
      </c>
      <c r="M816" s="8" t="str">
        <f>_xlfn.XLOOKUP(total_table[[#This Row],[Customer_ID]],Customer_table[Customer_ID],Customer_table[Gender],FALSE)</f>
        <v>Female</v>
      </c>
      <c r="N816" s="8" t="str">
        <f>_xlfn.XLOOKUP(total_table[[#This Row],[Customer_ID]],Customer_table[Customer_ID],Customer_table[City],FALSE)</f>
        <v>Millerfort</v>
      </c>
      <c r="O816" s="8" t="str">
        <f>_xlfn.XLOOKUP(total_table[[#This Row],[Customer_ID]],Customer_table[Customer_ID],Customer_table[State],FALSE)</f>
        <v>Vermont</v>
      </c>
      <c r="P816" s="8" t="str">
        <f>_xlfn.XLOOKUP(total_table[[#This Row],[Customer_ID]],Customer_table[Customer_ID],Customer_table[Country],FALSE)</f>
        <v>USA</v>
      </c>
      <c r="Q816" s="8" t="str">
        <f>_xlfn.XLOOKUP(total_table[[#This Row],[Product_ID]],Product_table[Product_ID],Product_table[Product_Name],FALSE)</f>
        <v>Men's Sports Shorts</v>
      </c>
      <c r="R816" s="8" t="str">
        <f>_xlfn.XLOOKUP(total_table[[#This Row],[Product_ID]],Product_table[Product_ID],Product_table[Category],FALSE)</f>
        <v>Clothing</v>
      </c>
      <c r="S816" s="8" t="str">
        <f>_xlfn.XLOOKUP(total_table[[#This Row],[Product_ID]],Product_table[Product_ID],Product_table[Sub_Category],FALSE)</f>
        <v>Bottoms</v>
      </c>
      <c r="T816" s="8" t="str">
        <f>_xlfn.XLOOKUP(total_table[[#This Row],[Product_ID]],Product_table[Product_ID],Product_table[Brand],FALSE)</f>
        <v>Fitzpatrick Ltd</v>
      </c>
      <c r="U816" s="8">
        <f>_xlfn.XLOOKUP(total_table[[#This Row],[Product_ID]],Product_table[Product_ID],Product_table[Cost],FALSE)</f>
        <v>218.22</v>
      </c>
      <c r="V816" s="11">
        <f>_xlfn.XLOOKUP(total_table[[#This Row],[Product_ID]],Product_table[Product_ID],Product_table[Stock],FALSE)</f>
        <v>224</v>
      </c>
      <c r="W816" s="8" t="str">
        <f>_xlfn.XLOOKUP(total_table[[#This Row],[Store_ID]],Store_table[Store_ID],Store_table[Store_Name],FALSE)</f>
        <v>Mann-Austin</v>
      </c>
      <c r="X816" s="8" t="str">
        <f>_xlfn.XLOOKUP(total_table[[#This Row],[Store_ID]],Store_table[Store_ID],Store_table[Region],FALSE)</f>
        <v>East</v>
      </c>
      <c r="Y816" s="8" t="str">
        <f>_xlfn.XLOOKUP(total_table[[#This Row],[Store_ID]],Store_table[Store_ID],Store_table[City],FALSE)</f>
        <v>Vasquezborough</v>
      </c>
      <c r="Z816" s="8" t="str">
        <f>_xlfn.XLOOKUP(total_table[[#This Row],[Store_ID]],Store_table[Store_ID],Store_table[Store_Type],FALSE)</f>
        <v>Online</v>
      </c>
    </row>
    <row r="817" spans="1:26" x14ac:dyDescent="0.35">
      <c r="A817" s="2" t="s">
        <v>2619</v>
      </c>
      <c r="B817" s="14">
        <v>45398</v>
      </c>
      <c r="C817" s="2" t="s">
        <v>236</v>
      </c>
      <c r="D817" s="2" t="s">
        <v>1529</v>
      </c>
      <c r="E817" s="2" t="s">
        <v>1764</v>
      </c>
      <c r="F817" s="11">
        <v>4</v>
      </c>
      <c r="G817" s="8">
        <v>348.91</v>
      </c>
      <c r="H817" s="8">
        <v>0.18</v>
      </c>
      <c r="I817" s="2" t="s">
        <v>1804</v>
      </c>
      <c r="J817" s="8">
        <v>1395.46</v>
      </c>
      <c r="K817" s="8" t="str">
        <f>_xlfn.XLOOKUP(total_table[[#This Row],[Customer_ID]],Customer_table[Customer_ID],Customer_table[Name],FALSE)</f>
        <v>Cody Diaz</v>
      </c>
      <c r="L817" s="11">
        <f>_xlfn.XLOOKUP(total_table[[#This Row],[Customer_ID]],Customer_table[Customer_ID],Customer_table[Age],FALSE)</f>
        <v>27</v>
      </c>
      <c r="M817" s="8" t="str">
        <f>_xlfn.XLOOKUP(total_table[[#This Row],[Customer_ID]],Customer_table[Customer_ID],Customer_table[Gender],FALSE)</f>
        <v>Female</v>
      </c>
      <c r="N817" s="8" t="str">
        <f>_xlfn.XLOOKUP(total_table[[#This Row],[Customer_ID]],Customer_table[Customer_ID],Customer_table[City],FALSE)</f>
        <v>South Aaronside</v>
      </c>
      <c r="O817" s="8" t="str">
        <f>_xlfn.XLOOKUP(total_table[[#This Row],[Customer_ID]],Customer_table[Customer_ID],Customer_table[State],FALSE)</f>
        <v>New Hampshire</v>
      </c>
      <c r="P817" s="8" t="str">
        <f>_xlfn.XLOOKUP(total_table[[#This Row],[Customer_ID]],Customer_table[Customer_ID],Customer_table[Country],FALSE)</f>
        <v>USA</v>
      </c>
      <c r="Q817" s="8" t="str">
        <f>_xlfn.XLOOKUP(total_table[[#This Row],[Product_ID]],Product_table[Product_ID],Product_table[Product_Name],FALSE)</f>
        <v>Men's Running Jacket</v>
      </c>
      <c r="R817" s="8" t="str">
        <f>_xlfn.XLOOKUP(total_table[[#This Row],[Product_ID]],Product_table[Product_ID],Product_table[Category],FALSE)</f>
        <v>Clothing</v>
      </c>
      <c r="S817" s="8" t="str">
        <f>_xlfn.XLOOKUP(total_table[[#This Row],[Product_ID]],Product_table[Product_ID],Product_table[Sub_Category],FALSE)</f>
        <v>Outerwear</v>
      </c>
      <c r="T817" s="8" t="str">
        <f>_xlfn.XLOOKUP(total_table[[#This Row],[Product_ID]],Product_table[Product_ID],Product_table[Brand],FALSE)</f>
        <v>Pineda Ltd</v>
      </c>
      <c r="U817" s="8">
        <f>_xlfn.XLOOKUP(total_table[[#This Row],[Product_ID]],Product_table[Product_ID],Product_table[Cost],FALSE)</f>
        <v>364.67</v>
      </c>
      <c r="V817" s="11">
        <f>_xlfn.XLOOKUP(total_table[[#This Row],[Product_ID]],Product_table[Product_ID],Product_table[Stock],FALSE)</f>
        <v>452</v>
      </c>
      <c r="W817" s="8" t="str">
        <f>_xlfn.XLOOKUP(total_table[[#This Row],[Store_ID]],Store_table[Store_ID],Store_table[Store_Name],FALSE)</f>
        <v>Moore, Padilla and Butler</v>
      </c>
      <c r="X817" s="8" t="str">
        <f>_xlfn.XLOOKUP(total_table[[#This Row],[Store_ID]],Store_table[Store_ID],Store_table[Region],FALSE)</f>
        <v>South</v>
      </c>
      <c r="Y817" s="8" t="str">
        <f>_xlfn.XLOOKUP(total_table[[#This Row],[Store_ID]],Store_table[Store_ID],Store_table[City],FALSE)</f>
        <v>East Johnstad</v>
      </c>
      <c r="Z817" s="8" t="str">
        <f>_xlfn.XLOOKUP(total_table[[#This Row],[Store_ID]],Store_table[Store_ID],Store_table[Store_Type],FALSE)</f>
        <v>Flagship</v>
      </c>
    </row>
    <row r="818" spans="1:26" x14ac:dyDescent="0.35">
      <c r="A818" s="2" t="s">
        <v>2620</v>
      </c>
      <c r="B818" s="14">
        <v>45390</v>
      </c>
      <c r="C818" s="2" t="s">
        <v>377</v>
      </c>
      <c r="D818" s="2" t="s">
        <v>1714</v>
      </c>
      <c r="E818" s="2" t="s">
        <v>1785</v>
      </c>
      <c r="F818" s="11">
        <v>4</v>
      </c>
      <c r="G818" s="8">
        <v>212.96</v>
      </c>
      <c r="H818" s="8">
        <v>0.17</v>
      </c>
      <c r="I818" s="2" t="s">
        <v>1802</v>
      </c>
      <c r="J818" s="8">
        <v>851.67000000000007</v>
      </c>
      <c r="K818" s="8" t="str">
        <f>_xlfn.XLOOKUP(total_table[[#This Row],[Customer_ID]],Customer_table[Customer_ID],Customer_table[Name],FALSE)</f>
        <v>Ashley Griffin</v>
      </c>
      <c r="L818" s="11">
        <f>_xlfn.XLOOKUP(total_table[[#This Row],[Customer_ID]],Customer_table[Customer_ID],Customer_table[Age],FALSE)</f>
        <v>40</v>
      </c>
      <c r="M818" s="8" t="str">
        <f>_xlfn.XLOOKUP(total_table[[#This Row],[Customer_ID]],Customer_table[Customer_ID],Customer_table[Gender],FALSE)</f>
        <v>Female</v>
      </c>
      <c r="N818" s="8" t="str">
        <f>_xlfn.XLOOKUP(total_table[[#This Row],[Customer_ID]],Customer_table[Customer_ID],Customer_table[City],FALSE)</f>
        <v>New Dawnton</v>
      </c>
      <c r="O818" s="8" t="str">
        <f>_xlfn.XLOOKUP(total_table[[#This Row],[Customer_ID]],Customer_table[Customer_ID],Customer_table[State],FALSE)</f>
        <v>Maryland</v>
      </c>
      <c r="P818" s="8" t="str">
        <f>_xlfn.XLOOKUP(total_table[[#This Row],[Customer_ID]],Customer_table[Customer_ID],Customer_table[Country],FALSE)</f>
        <v>USA</v>
      </c>
      <c r="Q818" s="8" t="str">
        <f>_xlfn.XLOOKUP(total_table[[#This Row],[Product_ID]],Product_table[Product_ID],Product_table[Product_Name],FALSE)</f>
        <v>Vitamin E Body Lotion</v>
      </c>
      <c r="R818" s="8" t="str">
        <f>_xlfn.XLOOKUP(total_table[[#This Row],[Product_ID]],Product_table[Product_ID],Product_table[Category],FALSE)</f>
        <v>Beauty</v>
      </c>
      <c r="S818" s="8" t="str">
        <f>_xlfn.XLOOKUP(total_table[[#This Row],[Product_ID]],Product_table[Product_ID],Product_table[Sub_Category],FALSE)</f>
        <v>Skincare</v>
      </c>
      <c r="T818" s="8" t="str">
        <f>_xlfn.XLOOKUP(total_table[[#This Row],[Product_ID]],Product_table[Product_ID],Product_table[Brand],FALSE)</f>
        <v>Hoffman-Williams</v>
      </c>
      <c r="U818" s="8">
        <f>_xlfn.XLOOKUP(total_table[[#This Row],[Product_ID]],Product_table[Product_ID],Product_table[Cost],FALSE)</f>
        <v>358.47</v>
      </c>
      <c r="V818" s="11">
        <f>_xlfn.XLOOKUP(total_table[[#This Row],[Product_ID]],Product_table[Product_ID],Product_table[Stock],FALSE)</f>
        <v>213</v>
      </c>
      <c r="W818" s="8" t="str">
        <f>_xlfn.XLOOKUP(total_table[[#This Row],[Store_ID]],Store_table[Store_ID],Store_table[Store_Name],FALSE)</f>
        <v>Holloway Ltd</v>
      </c>
      <c r="X818" s="8" t="str">
        <f>_xlfn.XLOOKUP(total_table[[#This Row],[Store_ID]],Store_table[Store_ID],Store_table[Region],FALSE)</f>
        <v>North</v>
      </c>
      <c r="Y818" s="8" t="str">
        <f>_xlfn.XLOOKUP(total_table[[#This Row],[Store_ID]],Store_table[Store_ID],Store_table[City],FALSE)</f>
        <v>Bensonhaven</v>
      </c>
      <c r="Z818" s="8" t="str">
        <f>_xlfn.XLOOKUP(total_table[[#This Row],[Store_ID]],Store_table[Store_ID],Store_table[Store_Type],FALSE)</f>
        <v>Flagship</v>
      </c>
    </row>
    <row r="819" spans="1:26" x14ac:dyDescent="0.35">
      <c r="A819" s="2" t="s">
        <v>2621</v>
      </c>
      <c r="B819" s="14">
        <v>45406</v>
      </c>
      <c r="C819" s="2" t="s">
        <v>614</v>
      </c>
      <c r="D819" s="2" t="s">
        <v>1580</v>
      </c>
      <c r="E819" s="2" t="s">
        <v>1791</v>
      </c>
      <c r="F819" s="11">
        <v>3</v>
      </c>
      <c r="G819" s="8">
        <v>871.34</v>
      </c>
      <c r="H819" s="8">
        <v>0.11</v>
      </c>
      <c r="I819" s="2" t="s">
        <v>1807</v>
      </c>
      <c r="J819" s="8">
        <v>2613.91</v>
      </c>
      <c r="K819" s="8" t="str">
        <f>_xlfn.XLOOKUP(total_table[[#This Row],[Customer_ID]],Customer_table[Customer_ID],Customer_table[Name],FALSE)</f>
        <v>Christopher Stewart</v>
      </c>
      <c r="L819" s="11">
        <f>_xlfn.XLOOKUP(total_table[[#This Row],[Customer_ID]],Customer_table[Customer_ID],Customer_table[Age],FALSE)</f>
        <v>21</v>
      </c>
      <c r="M819" s="8" t="str">
        <f>_xlfn.XLOOKUP(total_table[[#This Row],[Customer_ID]],Customer_table[Customer_ID],Customer_table[Gender],FALSE)</f>
        <v>Male</v>
      </c>
      <c r="N819" s="8" t="str">
        <f>_xlfn.XLOOKUP(total_table[[#This Row],[Customer_ID]],Customer_table[Customer_ID],Customer_table[City],FALSE)</f>
        <v>Amandaside</v>
      </c>
      <c r="O819" s="8" t="str">
        <f>_xlfn.XLOOKUP(total_table[[#This Row],[Customer_ID]],Customer_table[Customer_ID],Customer_table[State],FALSE)</f>
        <v>New York</v>
      </c>
      <c r="P819" s="8" t="str">
        <f>_xlfn.XLOOKUP(total_table[[#This Row],[Customer_ID]],Customer_table[Customer_ID],Customer_table[Country],FALSE)</f>
        <v>USA</v>
      </c>
      <c r="Q819" s="8" t="str">
        <f>_xlfn.XLOOKUP(total_table[[#This Row],[Product_ID]],Product_table[Product_ID],Product_table[Product_Name],FALSE)</f>
        <v>Decorative Floor Vase</v>
      </c>
      <c r="R819" s="8" t="str">
        <f>_xlfn.XLOOKUP(total_table[[#This Row],[Product_ID]],Product_table[Product_ID],Product_table[Category],FALSE)</f>
        <v>Home</v>
      </c>
      <c r="S819" s="8" t="str">
        <f>_xlfn.XLOOKUP(total_table[[#This Row],[Product_ID]],Product_table[Product_ID],Product_table[Sub_Category],FALSE)</f>
        <v>Decor</v>
      </c>
      <c r="T819" s="8" t="str">
        <f>_xlfn.XLOOKUP(total_table[[#This Row],[Product_ID]],Product_table[Product_ID],Product_table[Brand],FALSE)</f>
        <v>Khan, Jones and Paul</v>
      </c>
      <c r="U819" s="8">
        <f>_xlfn.XLOOKUP(total_table[[#This Row],[Product_ID]],Product_table[Product_ID],Product_table[Cost],FALSE)</f>
        <v>254.04361702127662</v>
      </c>
      <c r="V819" s="11">
        <f>_xlfn.XLOOKUP(total_table[[#This Row],[Product_ID]],Product_table[Product_ID],Product_table[Stock],FALSE)</f>
        <v>378</v>
      </c>
      <c r="W819" s="8" t="str">
        <f>_xlfn.XLOOKUP(total_table[[#This Row],[Store_ID]],Store_table[Store_ID],Store_table[Store_Name],FALSE)</f>
        <v>Mann-Austin</v>
      </c>
      <c r="X819" s="8" t="str">
        <f>_xlfn.XLOOKUP(total_table[[#This Row],[Store_ID]],Store_table[Store_ID],Store_table[Region],FALSE)</f>
        <v>East</v>
      </c>
      <c r="Y819" s="8" t="str">
        <f>_xlfn.XLOOKUP(total_table[[#This Row],[Store_ID]],Store_table[Store_ID],Store_table[City],FALSE)</f>
        <v>Vasquezborough</v>
      </c>
      <c r="Z819" s="8" t="str">
        <f>_xlfn.XLOOKUP(total_table[[#This Row],[Store_ID]],Store_table[Store_ID],Store_table[Store_Type],FALSE)</f>
        <v>Online</v>
      </c>
    </row>
    <row r="820" spans="1:26" x14ac:dyDescent="0.35">
      <c r="A820" s="2" t="s">
        <v>2622</v>
      </c>
      <c r="B820" s="14">
        <v>45844</v>
      </c>
      <c r="C820" s="2" t="s">
        <v>346</v>
      </c>
      <c r="D820" s="2" t="s">
        <v>1714</v>
      </c>
      <c r="E820" s="2" t="s">
        <v>1730</v>
      </c>
      <c r="F820" s="11">
        <v>2</v>
      </c>
      <c r="G820" s="8">
        <v>698.94</v>
      </c>
      <c r="H820" s="8">
        <v>0.06</v>
      </c>
      <c r="I820" s="2" t="s">
        <v>1802</v>
      </c>
      <c r="J820" s="8">
        <v>1397.8200000000002</v>
      </c>
      <c r="K820" s="8" t="str">
        <f>_xlfn.XLOOKUP(total_table[[#This Row],[Customer_ID]],Customer_table[Customer_ID],Customer_table[Name],FALSE)</f>
        <v>Diane Watson</v>
      </c>
      <c r="L820" s="11">
        <f>_xlfn.XLOOKUP(total_table[[#This Row],[Customer_ID]],Customer_table[Customer_ID],Customer_table[Age],FALSE)</f>
        <v>53</v>
      </c>
      <c r="M820" s="8" t="str">
        <f>_xlfn.XLOOKUP(total_table[[#This Row],[Customer_ID]],Customer_table[Customer_ID],Customer_table[Gender],FALSE)</f>
        <v>Female</v>
      </c>
      <c r="N820" s="8" t="str">
        <f>_xlfn.XLOOKUP(total_table[[#This Row],[Customer_ID]],Customer_table[Customer_ID],Customer_table[City],FALSE)</f>
        <v>North Codyport</v>
      </c>
      <c r="O820" s="8" t="str">
        <f>_xlfn.XLOOKUP(total_table[[#This Row],[Customer_ID]],Customer_table[Customer_ID],Customer_table[State],FALSE)</f>
        <v>Texas</v>
      </c>
      <c r="P820" s="8" t="str">
        <f>_xlfn.XLOOKUP(total_table[[#This Row],[Customer_ID]],Customer_table[Customer_ID],Customer_table[Country],FALSE)</f>
        <v>USA</v>
      </c>
      <c r="Q820" s="8" t="str">
        <f>_xlfn.XLOOKUP(total_table[[#This Row],[Product_ID]],Product_table[Product_ID],Product_table[Product_Name],FALSE)</f>
        <v>Vitamin E Body Lotion</v>
      </c>
      <c r="R820" s="8" t="str">
        <f>_xlfn.XLOOKUP(total_table[[#This Row],[Product_ID]],Product_table[Product_ID],Product_table[Category],FALSE)</f>
        <v>Beauty</v>
      </c>
      <c r="S820" s="8" t="str">
        <f>_xlfn.XLOOKUP(total_table[[#This Row],[Product_ID]],Product_table[Product_ID],Product_table[Sub_Category],FALSE)</f>
        <v>Skincare</v>
      </c>
      <c r="T820" s="8" t="str">
        <f>_xlfn.XLOOKUP(total_table[[#This Row],[Product_ID]],Product_table[Product_ID],Product_table[Brand],FALSE)</f>
        <v>Hoffman-Williams</v>
      </c>
      <c r="U820" s="8">
        <f>_xlfn.XLOOKUP(total_table[[#This Row],[Product_ID]],Product_table[Product_ID],Product_table[Cost],FALSE)</f>
        <v>358.47</v>
      </c>
      <c r="V820" s="11">
        <f>_xlfn.XLOOKUP(total_table[[#This Row],[Product_ID]],Product_table[Product_ID],Product_table[Stock],FALSE)</f>
        <v>213</v>
      </c>
      <c r="W820" s="8" t="str">
        <f>_xlfn.XLOOKUP(total_table[[#This Row],[Store_ID]],Store_table[Store_ID],Store_table[Store_Name],FALSE)</f>
        <v>Rivera-Warner</v>
      </c>
      <c r="X820" s="8" t="str">
        <f>_xlfn.XLOOKUP(total_table[[#This Row],[Store_ID]],Store_table[Store_ID],Store_table[Region],FALSE)</f>
        <v>East</v>
      </c>
      <c r="Y820" s="8" t="str">
        <f>_xlfn.XLOOKUP(total_table[[#This Row],[Store_ID]],Store_table[Store_ID],Store_table[City],FALSE)</f>
        <v>Washingtonfurt</v>
      </c>
      <c r="Z820" s="8" t="str">
        <f>_xlfn.XLOOKUP(total_table[[#This Row],[Store_ID]],Store_table[Store_ID],Store_table[Store_Type],FALSE)</f>
        <v>Flagship</v>
      </c>
    </row>
    <row r="821" spans="1:26" x14ac:dyDescent="0.35">
      <c r="A821" s="2" t="s">
        <v>2623</v>
      </c>
      <c r="B821" s="14">
        <v>45697</v>
      </c>
      <c r="C821" s="2" t="s">
        <v>981</v>
      </c>
      <c r="D821" s="2" t="s">
        <v>1674</v>
      </c>
      <c r="E821" s="2" t="s">
        <v>1730</v>
      </c>
      <c r="F821" s="11">
        <v>1</v>
      </c>
      <c r="G821" s="8">
        <v>719.94</v>
      </c>
      <c r="H821" s="8">
        <v>0.23</v>
      </c>
      <c r="I821" s="2" t="s">
        <v>1807</v>
      </c>
      <c r="J821" s="8">
        <v>719.71</v>
      </c>
      <c r="K821" s="8" t="str">
        <f>_xlfn.XLOOKUP(total_table[[#This Row],[Customer_ID]],Customer_table[Customer_ID],Customer_table[Name],FALSE)</f>
        <v>Robert House</v>
      </c>
      <c r="L821" s="11">
        <f>_xlfn.XLOOKUP(total_table[[#This Row],[Customer_ID]],Customer_table[Customer_ID],Customer_table[Age],FALSE)</f>
        <v>34</v>
      </c>
      <c r="M821" s="8" t="str">
        <f>_xlfn.XLOOKUP(total_table[[#This Row],[Customer_ID]],Customer_table[Customer_ID],Customer_table[Gender],FALSE)</f>
        <v>Male</v>
      </c>
      <c r="N821" s="8" t="str">
        <f>_xlfn.XLOOKUP(total_table[[#This Row],[Customer_ID]],Customer_table[Customer_ID],Customer_table[City],FALSE)</f>
        <v>Lake James</v>
      </c>
      <c r="O821" s="8" t="str">
        <f>_xlfn.XLOOKUP(total_table[[#This Row],[Customer_ID]],Customer_table[Customer_ID],Customer_table[State],FALSE)</f>
        <v>Maryland</v>
      </c>
      <c r="P821" s="8" t="str">
        <f>_xlfn.XLOOKUP(total_table[[#This Row],[Customer_ID]],Customer_table[Customer_ID],Customer_table[Country],FALSE)</f>
        <v>USA</v>
      </c>
      <c r="Q821" s="8" t="str">
        <f>_xlfn.XLOOKUP(total_table[[#This Row],[Product_ID]],Product_table[Product_ID],Product_table[Product_Name],FALSE)</f>
        <v>Bluetooth Car Audio System</v>
      </c>
      <c r="R821" s="8" t="str">
        <f>_xlfn.XLOOKUP(total_table[[#This Row],[Product_ID]],Product_table[Product_ID],Product_table[Category],FALSE)</f>
        <v>Electronics</v>
      </c>
      <c r="S821" s="8" t="str">
        <f>_xlfn.XLOOKUP(total_table[[#This Row],[Product_ID]],Product_table[Product_ID],Product_table[Sub_Category],FALSE)</f>
        <v>Audio</v>
      </c>
      <c r="T821" s="8" t="str">
        <f>_xlfn.XLOOKUP(total_table[[#This Row],[Product_ID]],Product_table[Product_ID],Product_table[Brand],FALSE)</f>
        <v>Bruce-Bowen</v>
      </c>
      <c r="U821" s="8">
        <f>_xlfn.XLOOKUP(total_table[[#This Row],[Product_ID]],Product_table[Product_ID],Product_table[Cost],FALSE)</f>
        <v>403.71</v>
      </c>
      <c r="V821" s="11">
        <f>_xlfn.XLOOKUP(total_table[[#This Row],[Product_ID]],Product_table[Product_ID],Product_table[Stock],FALSE)</f>
        <v>159</v>
      </c>
      <c r="W821" s="8" t="str">
        <f>_xlfn.XLOOKUP(total_table[[#This Row],[Store_ID]],Store_table[Store_ID],Store_table[Store_Name],FALSE)</f>
        <v>Rivera-Warner</v>
      </c>
      <c r="X821" s="8" t="str">
        <f>_xlfn.XLOOKUP(total_table[[#This Row],[Store_ID]],Store_table[Store_ID],Store_table[Region],FALSE)</f>
        <v>East</v>
      </c>
      <c r="Y821" s="8" t="str">
        <f>_xlfn.XLOOKUP(total_table[[#This Row],[Store_ID]],Store_table[Store_ID],Store_table[City],FALSE)</f>
        <v>Washingtonfurt</v>
      </c>
      <c r="Z821" s="8" t="str">
        <f>_xlfn.XLOOKUP(total_table[[#This Row],[Store_ID]],Store_table[Store_ID],Store_table[Store_Type],FALSE)</f>
        <v>Flagship</v>
      </c>
    </row>
    <row r="822" spans="1:26" x14ac:dyDescent="0.35">
      <c r="A822" s="2" t="s">
        <v>2624</v>
      </c>
      <c r="B822" s="14">
        <v>45607</v>
      </c>
      <c r="C822" s="2" t="s">
        <v>31</v>
      </c>
      <c r="D822" s="2" t="s">
        <v>1582</v>
      </c>
      <c r="E822" s="2" t="s">
        <v>1747</v>
      </c>
      <c r="F822" s="11">
        <v>2</v>
      </c>
      <c r="G822" s="8">
        <v>278.16000000000003</v>
      </c>
      <c r="H822" s="8">
        <v>0.22</v>
      </c>
      <c r="I822" s="2" t="s">
        <v>1804</v>
      </c>
      <c r="J822" s="8">
        <v>556.1</v>
      </c>
      <c r="K822" s="8" t="str">
        <f>_xlfn.XLOOKUP(total_table[[#This Row],[Customer_ID]],Customer_table[Customer_ID],Customer_table[Name],FALSE)</f>
        <v>Amber Jackson</v>
      </c>
      <c r="L822" s="11">
        <f>_xlfn.XLOOKUP(total_table[[#This Row],[Customer_ID]],Customer_table[Customer_ID],Customer_table[Age],FALSE)</f>
        <v>29</v>
      </c>
      <c r="M822" s="8" t="str">
        <f>_xlfn.XLOOKUP(total_table[[#This Row],[Customer_ID]],Customer_table[Customer_ID],Customer_table[Gender],FALSE)</f>
        <v>Female</v>
      </c>
      <c r="N822" s="8" t="str">
        <f>_xlfn.XLOOKUP(total_table[[#This Row],[Customer_ID]],Customer_table[Customer_ID],Customer_table[City],FALSE)</f>
        <v>Deborahborough</v>
      </c>
      <c r="O822" s="8" t="str">
        <f>_xlfn.XLOOKUP(total_table[[#This Row],[Customer_ID]],Customer_table[Customer_ID],Customer_table[State],FALSE)</f>
        <v>South Dakota</v>
      </c>
      <c r="P822" s="8" t="str">
        <f>_xlfn.XLOOKUP(total_table[[#This Row],[Customer_ID]],Customer_table[Customer_ID],Customer_table[Country],FALSE)</f>
        <v>USA</v>
      </c>
      <c r="Q822" s="8" t="str">
        <f>_xlfn.XLOOKUP(total_table[[#This Row],[Product_ID]],Product_table[Product_ID],Product_table[Product_Name],FALSE)</f>
        <v>Sports Stopwatch Timer</v>
      </c>
      <c r="R822" s="8" t="str">
        <f>_xlfn.XLOOKUP(total_table[[#This Row],[Product_ID]],Product_table[Product_ID],Product_table[Category],FALSE)</f>
        <v>Sports</v>
      </c>
      <c r="S822" s="8" t="str">
        <f>_xlfn.XLOOKUP(total_table[[#This Row],[Product_ID]],Product_table[Product_ID],Product_table[Sub_Category],FALSE)</f>
        <v>Accessories</v>
      </c>
      <c r="T822" s="8" t="str">
        <f>_xlfn.XLOOKUP(total_table[[#This Row],[Product_ID]],Product_table[Product_ID],Product_table[Brand],FALSE)</f>
        <v>Burns-Hansen</v>
      </c>
      <c r="U822" s="8">
        <f>_xlfn.XLOOKUP(total_table[[#This Row],[Product_ID]],Product_table[Product_ID],Product_table[Cost],FALSE)</f>
        <v>38.76</v>
      </c>
      <c r="V822" s="11">
        <f>_xlfn.XLOOKUP(total_table[[#This Row],[Product_ID]],Product_table[Product_ID],Product_table[Stock],FALSE)</f>
        <v>137</v>
      </c>
      <c r="W822" s="8" t="str">
        <f>_xlfn.XLOOKUP(total_table[[#This Row],[Store_ID]],Store_table[Store_ID],Store_table[Store_Name],FALSE)</f>
        <v>Alexander Group</v>
      </c>
      <c r="X822" s="8" t="str">
        <f>_xlfn.XLOOKUP(total_table[[#This Row],[Store_ID]],Store_table[Store_ID],Store_table[Region],FALSE)</f>
        <v>South</v>
      </c>
      <c r="Y822" s="8" t="str">
        <f>_xlfn.XLOOKUP(total_table[[#This Row],[Store_ID]],Store_table[Store_ID],Store_table[City],FALSE)</f>
        <v>Port Sharon</v>
      </c>
      <c r="Z822" s="8" t="str">
        <f>_xlfn.XLOOKUP(total_table[[#This Row],[Store_ID]],Store_table[Store_ID],Store_table[Store_Type],FALSE)</f>
        <v>Online</v>
      </c>
    </row>
    <row r="823" spans="1:26" x14ac:dyDescent="0.35">
      <c r="A823" s="2" t="s">
        <v>2625</v>
      </c>
      <c r="B823" s="14">
        <v>45307</v>
      </c>
      <c r="C823" s="2" t="s">
        <v>194</v>
      </c>
      <c r="D823" s="2" t="s">
        <v>1624</v>
      </c>
      <c r="E823" s="2" t="s">
        <v>1751</v>
      </c>
      <c r="F823" s="11">
        <v>1</v>
      </c>
      <c r="G823" s="8">
        <v>678.9</v>
      </c>
      <c r="H823" s="8">
        <v>0.17</v>
      </c>
      <c r="I823" s="2" t="s">
        <v>1802</v>
      </c>
      <c r="J823" s="8">
        <v>678.73</v>
      </c>
      <c r="K823" s="8" t="str">
        <f>_xlfn.XLOOKUP(total_table[[#This Row],[Customer_ID]],Customer_table[Customer_ID],Customer_table[Name],FALSE)</f>
        <v>Sharon Brown</v>
      </c>
      <c r="L823" s="11">
        <f>_xlfn.XLOOKUP(total_table[[#This Row],[Customer_ID]],Customer_table[Customer_ID],Customer_table[Age],FALSE)</f>
        <v>37</v>
      </c>
      <c r="M823" s="8" t="str">
        <f>_xlfn.XLOOKUP(total_table[[#This Row],[Customer_ID]],Customer_table[Customer_ID],Customer_table[Gender],FALSE)</f>
        <v>Female</v>
      </c>
      <c r="N823" s="8" t="str">
        <f>_xlfn.XLOOKUP(total_table[[#This Row],[Customer_ID]],Customer_table[Customer_ID],Customer_table[City],FALSE)</f>
        <v>East Andrea</v>
      </c>
      <c r="O823" s="8" t="str">
        <f>_xlfn.XLOOKUP(total_table[[#This Row],[Customer_ID]],Customer_table[Customer_ID],Customer_table[State],FALSE)</f>
        <v>Michigan</v>
      </c>
      <c r="P823" s="8" t="str">
        <f>_xlfn.XLOOKUP(total_table[[#This Row],[Customer_ID]],Customer_table[Customer_ID],Customer_table[Country],FALSE)</f>
        <v>USA</v>
      </c>
      <c r="Q823" s="8" t="str">
        <f>_xlfn.XLOOKUP(total_table[[#This Row],[Product_ID]],Product_table[Product_ID],Product_table[Product_Name],FALSE)</f>
        <v>Men's Roll-On Perfume</v>
      </c>
      <c r="R823" s="8" t="str">
        <f>_xlfn.XLOOKUP(total_table[[#This Row],[Product_ID]],Product_table[Product_ID],Product_table[Category],FALSE)</f>
        <v>Beauty</v>
      </c>
      <c r="S823" s="8" t="str">
        <f>_xlfn.XLOOKUP(total_table[[#This Row],[Product_ID]],Product_table[Product_ID],Product_table[Sub_Category],FALSE)</f>
        <v>Fragrance</v>
      </c>
      <c r="T823" s="8" t="str">
        <f>_xlfn.XLOOKUP(total_table[[#This Row],[Product_ID]],Product_table[Product_ID],Product_table[Brand],FALSE)</f>
        <v>Sullivan and Sons</v>
      </c>
      <c r="U823" s="8">
        <f>_xlfn.XLOOKUP(total_table[[#This Row],[Product_ID]],Product_table[Product_ID],Product_table[Cost],FALSE)</f>
        <v>43.29</v>
      </c>
      <c r="V823" s="11">
        <f>_xlfn.XLOOKUP(total_table[[#This Row],[Product_ID]],Product_table[Product_ID],Product_table[Stock],FALSE)</f>
        <v>267</v>
      </c>
      <c r="W823" s="8" t="str">
        <f>_xlfn.XLOOKUP(total_table[[#This Row],[Store_ID]],Store_table[Store_ID],Store_table[Store_Name],FALSE)</f>
        <v>Gray Ltd</v>
      </c>
      <c r="X823" s="8" t="str">
        <f>_xlfn.XLOOKUP(total_table[[#This Row],[Store_ID]],Store_table[Store_ID],Store_table[Region],FALSE)</f>
        <v>North</v>
      </c>
      <c r="Y823" s="8" t="str">
        <f>_xlfn.XLOOKUP(total_table[[#This Row],[Store_ID]],Store_table[Store_ID],Store_table[City],FALSE)</f>
        <v>New Michaelchester</v>
      </c>
      <c r="Z823" s="8" t="str">
        <f>_xlfn.XLOOKUP(total_table[[#This Row],[Store_ID]],Store_table[Store_ID],Store_table[Store_Type],FALSE)</f>
        <v>Outlet</v>
      </c>
    </row>
    <row r="824" spans="1:26" x14ac:dyDescent="0.35">
      <c r="A824" s="2" t="s">
        <v>2626</v>
      </c>
      <c r="B824" s="14">
        <v>45520</v>
      </c>
      <c r="C824" s="2" t="s">
        <v>66</v>
      </c>
      <c r="D824" s="2" t="s">
        <v>1576</v>
      </c>
      <c r="E824" s="2" t="s">
        <v>1779</v>
      </c>
      <c r="F824" s="11">
        <v>4</v>
      </c>
      <c r="G824" s="8">
        <v>94.13</v>
      </c>
      <c r="H824" s="8">
        <v>0.15</v>
      </c>
      <c r="I824" s="2" t="s">
        <v>1802</v>
      </c>
      <c r="J824" s="8">
        <v>376.37</v>
      </c>
      <c r="K824" s="8" t="str">
        <f>_xlfn.XLOOKUP(total_table[[#This Row],[Customer_ID]],Customer_table[Customer_ID],Customer_table[Name],FALSE)</f>
        <v>Laura Alvarez</v>
      </c>
      <c r="L824" s="11">
        <f>_xlfn.XLOOKUP(total_table[[#This Row],[Customer_ID]],Customer_table[Customer_ID],Customer_table[Age],FALSE)</f>
        <v>49</v>
      </c>
      <c r="M824" s="8" t="str">
        <f>_xlfn.XLOOKUP(total_table[[#This Row],[Customer_ID]],Customer_table[Customer_ID],Customer_table[Gender],FALSE)</f>
        <v>Female</v>
      </c>
      <c r="N824" s="8" t="str">
        <f>_xlfn.XLOOKUP(total_table[[#This Row],[Customer_ID]],Customer_table[Customer_ID],Customer_table[City],FALSE)</f>
        <v>Lawsonhaven</v>
      </c>
      <c r="O824" s="8" t="str">
        <f>_xlfn.XLOOKUP(total_table[[#This Row],[Customer_ID]],Customer_table[Customer_ID],Customer_table[State],FALSE)</f>
        <v>Washington</v>
      </c>
      <c r="P824" s="8" t="str">
        <f>_xlfn.XLOOKUP(total_table[[#This Row],[Customer_ID]],Customer_table[Customer_ID],Customer_table[Country],FALSE)</f>
        <v>USA</v>
      </c>
      <c r="Q824" s="8" t="str">
        <f>_xlfn.XLOOKUP(total_table[[#This Row],[Product_ID]],Product_table[Product_ID],Product_table[Product_Name],FALSE)</f>
        <v>Women's Scarf Set</v>
      </c>
      <c r="R824" s="8" t="str">
        <f>_xlfn.XLOOKUP(total_table[[#This Row],[Product_ID]],Product_table[Product_ID],Product_table[Category],FALSE)</f>
        <v>Clothing</v>
      </c>
      <c r="S824" s="8" t="str">
        <f>_xlfn.XLOOKUP(total_table[[#This Row],[Product_ID]],Product_table[Product_ID],Product_table[Sub_Category],FALSE)</f>
        <v>Accessories</v>
      </c>
      <c r="T824" s="8" t="str">
        <f>_xlfn.XLOOKUP(total_table[[#This Row],[Product_ID]],Product_table[Product_ID],Product_table[Brand],FALSE)</f>
        <v>Brown and Sons</v>
      </c>
      <c r="U824" s="8">
        <f>_xlfn.XLOOKUP(total_table[[#This Row],[Product_ID]],Product_table[Product_ID],Product_table[Cost],FALSE)</f>
        <v>174.02</v>
      </c>
      <c r="V824" s="11">
        <f>_xlfn.XLOOKUP(total_table[[#This Row],[Product_ID]],Product_table[Product_ID],Product_table[Stock],FALSE)</f>
        <v>268</v>
      </c>
      <c r="W824" s="8" t="str">
        <f>_xlfn.XLOOKUP(total_table[[#This Row],[Store_ID]],Store_table[Store_ID],Store_table[Store_Name],FALSE)</f>
        <v>Shelton PLC</v>
      </c>
      <c r="X824" s="8" t="str">
        <f>_xlfn.XLOOKUP(total_table[[#This Row],[Store_ID]],Store_table[Store_ID],Store_table[Region],FALSE)</f>
        <v>North</v>
      </c>
      <c r="Y824" s="8" t="str">
        <f>_xlfn.XLOOKUP(total_table[[#This Row],[Store_ID]],Store_table[Store_ID],Store_table[City],FALSE)</f>
        <v>East Jenniferstad</v>
      </c>
      <c r="Z824" s="8" t="str">
        <f>_xlfn.XLOOKUP(total_table[[#This Row],[Store_ID]],Store_table[Store_ID],Store_table[Store_Type],FALSE)</f>
        <v>Flagship</v>
      </c>
    </row>
    <row r="825" spans="1:26" x14ac:dyDescent="0.35">
      <c r="A825" s="2" t="s">
        <v>2627</v>
      </c>
      <c r="B825" s="14">
        <v>45933</v>
      </c>
      <c r="C825" s="2" t="s">
        <v>1344</v>
      </c>
      <c r="D825" s="2" t="s">
        <v>1614</v>
      </c>
      <c r="E825" s="2" t="s">
        <v>1735</v>
      </c>
      <c r="F825" s="11">
        <v>4</v>
      </c>
      <c r="G825" s="8">
        <v>415.02</v>
      </c>
      <c r="H825" s="8">
        <v>0.01</v>
      </c>
      <c r="I825" s="2" t="s">
        <v>1804</v>
      </c>
      <c r="J825" s="8">
        <v>1660.07</v>
      </c>
      <c r="K825" s="8" t="str">
        <f>_xlfn.XLOOKUP(total_table[[#This Row],[Customer_ID]],Customer_table[Customer_ID],Customer_table[Name],FALSE)</f>
        <v>Dalton Walters</v>
      </c>
      <c r="L825" s="11">
        <f>_xlfn.XLOOKUP(total_table[[#This Row],[Customer_ID]],Customer_table[Customer_ID],Customer_table[Age],FALSE)</f>
        <v>31</v>
      </c>
      <c r="M825" s="8" t="str">
        <f>_xlfn.XLOOKUP(total_table[[#This Row],[Customer_ID]],Customer_table[Customer_ID],Customer_table[Gender],FALSE)</f>
        <v>Male</v>
      </c>
      <c r="N825" s="8" t="str">
        <f>_xlfn.XLOOKUP(total_table[[#This Row],[Customer_ID]],Customer_table[Customer_ID],Customer_table[City],FALSE)</f>
        <v>Jonesstad</v>
      </c>
      <c r="O825" s="8" t="str">
        <f>_xlfn.XLOOKUP(total_table[[#This Row],[Customer_ID]],Customer_table[Customer_ID],Customer_table[State],FALSE)</f>
        <v>Wisconsin</v>
      </c>
      <c r="P825" s="8" t="str">
        <f>_xlfn.XLOOKUP(total_table[[#This Row],[Customer_ID]],Customer_table[Customer_ID],Customer_table[Country],FALSE)</f>
        <v>USA</v>
      </c>
      <c r="Q825" s="8" t="str">
        <f>_xlfn.XLOOKUP(total_table[[#This Row],[Product_ID]],Product_table[Product_ID],Product_table[Product_Name],FALSE)</f>
        <v>Adjustable Jump Rope</v>
      </c>
      <c r="R825" s="8" t="str">
        <f>_xlfn.XLOOKUP(total_table[[#This Row],[Product_ID]],Product_table[Product_ID],Product_table[Category],FALSE)</f>
        <v>Sports</v>
      </c>
      <c r="S825" s="8" t="str">
        <f>_xlfn.XLOOKUP(total_table[[#This Row],[Product_ID]],Product_table[Product_ID],Product_table[Sub_Category],FALSE)</f>
        <v>Fitness</v>
      </c>
      <c r="T825" s="8" t="str">
        <f>_xlfn.XLOOKUP(total_table[[#This Row],[Product_ID]],Product_table[Product_ID],Product_table[Brand],FALSE)</f>
        <v>Cox Inc</v>
      </c>
      <c r="U825" s="8">
        <f>_xlfn.XLOOKUP(total_table[[#This Row],[Product_ID]],Product_table[Product_ID],Product_table[Cost],FALSE)</f>
        <v>167.12</v>
      </c>
      <c r="V825" s="11">
        <f>_xlfn.XLOOKUP(total_table[[#This Row],[Product_ID]],Product_table[Product_ID],Product_table[Stock],FALSE)</f>
        <v>316</v>
      </c>
      <c r="W825" s="8" t="str">
        <f>_xlfn.XLOOKUP(total_table[[#This Row],[Store_ID]],Store_table[Store_ID],Store_table[Store_Name],FALSE)</f>
        <v>Martinez, Adkins and Johnson</v>
      </c>
      <c r="X825" s="8" t="str">
        <f>_xlfn.XLOOKUP(total_table[[#This Row],[Store_ID]],Store_table[Store_ID],Store_table[Region],FALSE)</f>
        <v>North</v>
      </c>
      <c r="Y825" s="8" t="str">
        <f>_xlfn.XLOOKUP(total_table[[#This Row],[Store_ID]],Store_table[Store_ID],Store_table[City],FALSE)</f>
        <v>Danielmouth</v>
      </c>
      <c r="Z825" s="8" t="str">
        <f>_xlfn.XLOOKUP(total_table[[#This Row],[Store_ID]],Store_table[Store_ID],Store_table[Store_Type],FALSE)</f>
        <v>Flagship</v>
      </c>
    </row>
    <row r="826" spans="1:26" x14ac:dyDescent="0.35">
      <c r="A826" s="2" t="s">
        <v>2628</v>
      </c>
      <c r="B826" s="14">
        <v>45841</v>
      </c>
      <c r="C826" s="2" t="s">
        <v>187</v>
      </c>
      <c r="D826" s="2" t="s">
        <v>1548</v>
      </c>
      <c r="E826" s="2" t="s">
        <v>1747</v>
      </c>
      <c r="F826" s="11">
        <v>4</v>
      </c>
      <c r="G826" s="8">
        <v>780.07</v>
      </c>
      <c r="H826" s="8">
        <v>0.03</v>
      </c>
      <c r="I826" s="2" t="s">
        <v>1802</v>
      </c>
      <c r="J826" s="8">
        <v>3120.25</v>
      </c>
      <c r="K826" s="8" t="str">
        <f>_xlfn.XLOOKUP(total_table[[#This Row],[Customer_ID]],Customer_table[Customer_ID],Customer_table[Name],FALSE)</f>
        <v>Sarah Rodgers</v>
      </c>
      <c r="L826" s="11">
        <f>_xlfn.XLOOKUP(total_table[[#This Row],[Customer_ID]],Customer_table[Customer_ID],Customer_table[Age],FALSE)</f>
        <v>23</v>
      </c>
      <c r="M826" s="8" t="str">
        <f>_xlfn.XLOOKUP(total_table[[#This Row],[Customer_ID]],Customer_table[Customer_ID],Customer_table[Gender],FALSE)</f>
        <v>Female</v>
      </c>
      <c r="N826" s="8" t="str">
        <f>_xlfn.XLOOKUP(total_table[[#This Row],[Customer_ID]],Customer_table[Customer_ID],Customer_table[City],FALSE)</f>
        <v>New Julia</v>
      </c>
      <c r="O826" s="8" t="str">
        <f>_xlfn.XLOOKUP(total_table[[#This Row],[Customer_ID]],Customer_table[Customer_ID],Customer_table[State],FALSE)</f>
        <v>West Virginia</v>
      </c>
      <c r="P826" s="8" t="str">
        <f>_xlfn.XLOOKUP(total_table[[#This Row],[Customer_ID]],Customer_table[Customer_ID],Customer_table[Country],FALSE)</f>
        <v>USA</v>
      </c>
      <c r="Q826" s="8" t="str">
        <f>_xlfn.XLOOKUP(total_table[[#This Row],[Product_ID]],Product_table[Product_ID],Product_table[Product_Name],FALSE)</f>
        <v>HD Smart TV Stick</v>
      </c>
      <c r="R826" s="8" t="str">
        <f>_xlfn.XLOOKUP(total_table[[#This Row],[Product_ID]],Product_table[Product_ID],Product_table[Category],FALSE)</f>
        <v>Electronics</v>
      </c>
      <c r="S826" s="8" t="str">
        <f>_xlfn.XLOOKUP(total_table[[#This Row],[Product_ID]],Product_table[Product_ID],Product_table[Sub_Category],FALSE)</f>
        <v>Accessories</v>
      </c>
      <c r="T826" s="8" t="str">
        <f>_xlfn.XLOOKUP(total_table[[#This Row],[Product_ID]],Product_table[Product_ID],Product_table[Brand],FALSE)</f>
        <v>Gibson, Hobbs and Weaver</v>
      </c>
      <c r="U826" s="8">
        <f>_xlfn.XLOOKUP(total_table[[#This Row],[Product_ID]],Product_table[Product_ID],Product_table[Cost],FALSE)</f>
        <v>449.4</v>
      </c>
      <c r="V826" s="11">
        <f>_xlfn.XLOOKUP(total_table[[#This Row],[Product_ID]],Product_table[Product_ID],Product_table[Stock],FALSE)</f>
        <v>273.49484536082474</v>
      </c>
      <c r="W826" s="8" t="str">
        <f>_xlfn.XLOOKUP(total_table[[#This Row],[Store_ID]],Store_table[Store_ID],Store_table[Store_Name],FALSE)</f>
        <v>Alexander Group</v>
      </c>
      <c r="X826" s="8" t="str">
        <f>_xlfn.XLOOKUP(total_table[[#This Row],[Store_ID]],Store_table[Store_ID],Store_table[Region],FALSE)</f>
        <v>South</v>
      </c>
      <c r="Y826" s="8" t="str">
        <f>_xlfn.XLOOKUP(total_table[[#This Row],[Store_ID]],Store_table[Store_ID],Store_table[City],FALSE)</f>
        <v>Port Sharon</v>
      </c>
      <c r="Z826" s="8" t="str">
        <f>_xlfn.XLOOKUP(total_table[[#This Row],[Store_ID]],Store_table[Store_ID],Store_table[Store_Type],FALSE)</f>
        <v>Online</v>
      </c>
    </row>
    <row r="827" spans="1:26" x14ac:dyDescent="0.35">
      <c r="A827" s="2" t="s">
        <v>2629</v>
      </c>
      <c r="B827" s="14">
        <v>45877</v>
      </c>
      <c r="C827" s="2" t="s">
        <v>1307</v>
      </c>
      <c r="D827" s="2" t="s">
        <v>1600</v>
      </c>
      <c r="E827" s="2" t="s">
        <v>1779</v>
      </c>
      <c r="F827" s="11">
        <v>4</v>
      </c>
      <c r="G827" s="8">
        <v>184.57</v>
      </c>
      <c r="H827" s="8">
        <v>0.28000000000000003</v>
      </c>
      <c r="I827" s="2" t="s">
        <v>1802</v>
      </c>
      <c r="J827" s="8">
        <v>738</v>
      </c>
      <c r="K827" s="8" t="str">
        <f>_xlfn.XLOOKUP(total_table[[#This Row],[Customer_ID]],Customer_table[Customer_ID],Customer_table[Name],FALSE)</f>
        <v>Samuel Mullins</v>
      </c>
      <c r="L827" s="11">
        <f>_xlfn.XLOOKUP(total_table[[#This Row],[Customer_ID]],Customer_table[Customer_ID],Customer_table[Age],FALSE)</f>
        <v>27</v>
      </c>
      <c r="M827" s="8" t="str">
        <f>_xlfn.XLOOKUP(total_table[[#This Row],[Customer_ID]],Customer_table[Customer_ID],Customer_table[Gender],FALSE)</f>
        <v>Female</v>
      </c>
      <c r="N827" s="8" t="str">
        <f>_xlfn.XLOOKUP(total_table[[#This Row],[Customer_ID]],Customer_table[Customer_ID],Customer_table[City],FALSE)</f>
        <v>Hartmouth</v>
      </c>
      <c r="O827" s="8" t="str">
        <f>_xlfn.XLOOKUP(total_table[[#This Row],[Customer_ID]],Customer_table[Customer_ID],Customer_table[State],FALSE)</f>
        <v>Louisiana</v>
      </c>
      <c r="P827" s="8" t="str">
        <f>_xlfn.XLOOKUP(total_table[[#This Row],[Customer_ID]],Customer_table[Customer_ID],Customer_table[Country],FALSE)</f>
        <v>USA</v>
      </c>
      <c r="Q827" s="8" t="str">
        <f>_xlfn.XLOOKUP(total_table[[#This Row],[Product_ID]],Product_table[Product_ID],Product_table[Product_Name],FALSE)</f>
        <v>Men's Casual Sneakers</v>
      </c>
      <c r="R827" s="8" t="str">
        <f>_xlfn.XLOOKUP(total_table[[#This Row],[Product_ID]],Product_table[Product_ID],Product_table[Category],FALSE)</f>
        <v>Clothing</v>
      </c>
      <c r="S827" s="8" t="str">
        <f>_xlfn.XLOOKUP(total_table[[#This Row],[Product_ID]],Product_table[Product_ID],Product_table[Sub_Category],FALSE)</f>
        <v>Footwear</v>
      </c>
      <c r="T827" s="8" t="str">
        <f>_xlfn.XLOOKUP(total_table[[#This Row],[Product_ID]],Product_table[Product_ID],Product_table[Brand],FALSE)</f>
        <v>Hogan-Lee</v>
      </c>
      <c r="U827" s="8">
        <f>_xlfn.XLOOKUP(total_table[[#This Row],[Product_ID]],Product_table[Product_ID],Product_table[Cost],FALSE)</f>
        <v>353.47</v>
      </c>
      <c r="V827" s="11">
        <f>_xlfn.XLOOKUP(total_table[[#This Row],[Product_ID]],Product_table[Product_ID],Product_table[Stock],FALSE)</f>
        <v>214</v>
      </c>
      <c r="W827" s="8" t="str">
        <f>_xlfn.XLOOKUP(total_table[[#This Row],[Store_ID]],Store_table[Store_ID],Store_table[Store_Name],FALSE)</f>
        <v>Shelton PLC</v>
      </c>
      <c r="X827" s="8" t="str">
        <f>_xlfn.XLOOKUP(total_table[[#This Row],[Store_ID]],Store_table[Store_ID],Store_table[Region],FALSE)</f>
        <v>North</v>
      </c>
      <c r="Y827" s="8" t="str">
        <f>_xlfn.XLOOKUP(total_table[[#This Row],[Store_ID]],Store_table[Store_ID],Store_table[City],FALSE)</f>
        <v>East Jenniferstad</v>
      </c>
      <c r="Z827" s="8" t="str">
        <f>_xlfn.XLOOKUP(total_table[[#This Row],[Store_ID]],Store_table[Store_ID],Store_table[Store_Type],FALSE)</f>
        <v>Flagship</v>
      </c>
    </row>
    <row r="828" spans="1:26" x14ac:dyDescent="0.35">
      <c r="A828" s="2" t="s">
        <v>2630</v>
      </c>
      <c r="B828" s="14">
        <v>45532</v>
      </c>
      <c r="C828" s="2" t="s">
        <v>898</v>
      </c>
      <c r="D828" s="2" t="s">
        <v>1656</v>
      </c>
      <c r="E828" s="2" t="s">
        <v>1747</v>
      </c>
      <c r="F828" s="11">
        <v>4</v>
      </c>
      <c r="G828" s="8">
        <v>277.58</v>
      </c>
      <c r="H828" s="8">
        <v>0.22</v>
      </c>
      <c r="I828" s="2" t="s">
        <v>1804</v>
      </c>
      <c r="J828" s="8">
        <v>1110.0999999999999</v>
      </c>
      <c r="K828" s="8" t="str">
        <f>_xlfn.XLOOKUP(total_table[[#This Row],[Customer_ID]],Customer_table[Customer_ID],Customer_table[Name],FALSE)</f>
        <v>Cynthia Roberts</v>
      </c>
      <c r="L828" s="11">
        <f>_xlfn.XLOOKUP(total_table[[#This Row],[Customer_ID]],Customer_table[Customer_ID],Customer_table[Age],FALSE)</f>
        <v>22</v>
      </c>
      <c r="M828" s="8" t="str">
        <f>_xlfn.XLOOKUP(total_table[[#This Row],[Customer_ID]],Customer_table[Customer_ID],Customer_table[Gender],FALSE)</f>
        <v>Female</v>
      </c>
      <c r="N828" s="8" t="str">
        <f>_xlfn.XLOOKUP(total_table[[#This Row],[Customer_ID]],Customer_table[Customer_ID],Customer_table[City],FALSE)</f>
        <v>Millerfort</v>
      </c>
      <c r="O828" s="8" t="str">
        <f>_xlfn.XLOOKUP(total_table[[#This Row],[Customer_ID]],Customer_table[Customer_ID],Customer_table[State],FALSE)</f>
        <v>Vermont</v>
      </c>
      <c r="P828" s="8" t="str">
        <f>_xlfn.XLOOKUP(total_table[[#This Row],[Customer_ID]],Customer_table[Customer_ID],Customer_table[Country],FALSE)</f>
        <v>USA</v>
      </c>
      <c r="Q828" s="8" t="str">
        <f>_xlfn.XLOOKUP(total_table[[#This Row],[Product_ID]],Product_table[Product_ID],Product_table[Product_Name],FALSE)</f>
        <v>Adjustable Dumbbells 20kg</v>
      </c>
      <c r="R828" s="8" t="str">
        <f>_xlfn.XLOOKUP(total_table[[#This Row],[Product_ID]],Product_table[Product_ID],Product_table[Category],FALSE)</f>
        <v>Sports</v>
      </c>
      <c r="S828" s="8" t="str">
        <f>_xlfn.XLOOKUP(total_table[[#This Row],[Product_ID]],Product_table[Product_ID],Product_table[Sub_Category],FALSE)</f>
        <v>Fitness</v>
      </c>
      <c r="T828" s="8" t="str">
        <f>_xlfn.XLOOKUP(total_table[[#This Row],[Product_ID]],Product_table[Product_ID],Product_table[Brand],FALSE)</f>
        <v>Montgomery, Benton and Miller</v>
      </c>
      <c r="U828" s="8">
        <f>_xlfn.XLOOKUP(total_table[[#This Row],[Product_ID]],Product_table[Product_ID],Product_table[Cost],FALSE)</f>
        <v>240.63</v>
      </c>
      <c r="V828" s="11">
        <f>_xlfn.XLOOKUP(total_table[[#This Row],[Product_ID]],Product_table[Product_ID],Product_table[Stock],FALSE)</f>
        <v>423</v>
      </c>
      <c r="W828" s="8" t="str">
        <f>_xlfn.XLOOKUP(total_table[[#This Row],[Store_ID]],Store_table[Store_ID],Store_table[Store_Name],FALSE)</f>
        <v>Alexander Group</v>
      </c>
      <c r="X828" s="8" t="str">
        <f>_xlfn.XLOOKUP(total_table[[#This Row],[Store_ID]],Store_table[Store_ID],Store_table[Region],FALSE)</f>
        <v>South</v>
      </c>
      <c r="Y828" s="8" t="str">
        <f>_xlfn.XLOOKUP(total_table[[#This Row],[Store_ID]],Store_table[Store_ID],Store_table[City],FALSE)</f>
        <v>Port Sharon</v>
      </c>
      <c r="Z828" s="8" t="str">
        <f>_xlfn.XLOOKUP(total_table[[#This Row],[Store_ID]],Store_table[Store_ID],Store_table[Store_Type],FALSE)</f>
        <v>Online</v>
      </c>
    </row>
    <row r="829" spans="1:26" x14ac:dyDescent="0.35">
      <c r="A829" s="2" t="s">
        <v>2631</v>
      </c>
      <c r="B829" s="14">
        <v>45734</v>
      </c>
      <c r="C829" s="2" t="s">
        <v>359</v>
      </c>
      <c r="D829" s="2" t="s">
        <v>1588</v>
      </c>
      <c r="E829" s="2" t="s">
        <v>1744</v>
      </c>
      <c r="F829" s="11">
        <v>1</v>
      </c>
      <c r="G829" s="8">
        <v>36.799999999999997</v>
      </c>
      <c r="H829" s="8">
        <v>0.18</v>
      </c>
      <c r="I829" s="2" t="s">
        <v>1802</v>
      </c>
      <c r="J829" s="8">
        <v>36.619999999999997</v>
      </c>
      <c r="K829" s="8" t="str">
        <f>_xlfn.XLOOKUP(total_table[[#This Row],[Customer_ID]],Customer_table[Customer_ID],Customer_table[Name],FALSE)</f>
        <v>Christopher Lester</v>
      </c>
      <c r="L829" s="11">
        <f>_xlfn.XLOOKUP(total_table[[#This Row],[Customer_ID]],Customer_table[Customer_ID],Customer_table[Age],FALSE)</f>
        <v>64</v>
      </c>
      <c r="M829" s="8" t="str">
        <f>_xlfn.XLOOKUP(total_table[[#This Row],[Customer_ID]],Customer_table[Customer_ID],Customer_table[Gender],FALSE)</f>
        <v>Male</v>
      </c>
      <c r="N829" s="8" t="str">
        <f>_xlfn.XLOOKUP(total_table[[#This Row],[Customer_ID]],Customer_table[Customer_ID],Customer_table[City],FALSE)</f>
        <v>South Jenniferville</v>
      </c>
      <c r="O829" s="8" t="str">
        <f>_xlfn.XLOOKUP(total_table[[#This Row],[Customer_ID]],Customer_table[Customer_ID],Customer_table[State],FALSE)</f>
        <v>Georgia</v>
      </c>
      <c r="P829" s="8" t="str">
        <f>_xlfn.XLOOKUP(total_table[[#This Row],[Customer_ID]],Customer_table[Customer_ID],Customer_table[Country],FALSE)</f>
        <v>USA</v>
      </c>
      <c r="Q829" s="8" t="str">
        <f>_xlfn.XLOOKUP(total_table[[#This Row],[Product_ID]],Product_table[Product_ID],Product_table[Product_Name],FALSE)</f>
        <v>Basketball</v>
      </c>
      <c r="R829" s="8" t="str">
        <f>_xlfn.XLOOKUP(total_table[[#This Row],[Product_ID]],Product_table[Product_ID],Product_table[Category],FALSE)</f>
        <v>Sports</v>
      </c>
      <c r="S829" s="8" t="str">
        <f>_xlfn.XLOOKUP(total_table[[#This Row],[Product_ID]],Product_table[Product_ID],Product_table[Sub_Category],FALSE)</f>
        <v>Team Sports</v>
      </c>
      <c r="T829" s="8" t="str">
        <f>_xlfn.XLOOKUP(total_table[[#This Row],[Product_ID]],Product_table[Product_ID],Product_table[Brand],FALSE)</f>
        <v>Nolan-Snow</v>
      </c>
      <c r="U829" s="8">
        <f>_xlfn.XLOOKUP(total_table[[#This Row],[Product_ID]],Product_table[Product_ID],Product_table[Cost],FALSE)</f>
        <v>204.39</v>
      </c>
      <c r="V829" s="11">
        <f>_xlfn.XLOOKUP(total_table[[#This Row],[Product_ID]],Product_table[Product_ID],Product_table[Stock],FALSE)</f>
        <v>281</v>
      </c>
      <c r="W829" s="8" t="str">
        <f>_xlfn.XLOOKUP(total_table[[#This Row],[Store_ID]],Store_table[Store_ID],Store_table[Store_Name],FALSE)</f>
        <v>Johnson-Wright</v>
      </c>
      <c r="X829" s="8" t="str">
        <f>_xlfn.XLOOKUP(total_table[[#This Row],[Store_ID]],Store_table[Store_ID],Store_table[Region],FALSE)</f>
        <v>North</v>
      </c>
      <c r="Y829" s="8" t="str">
        <f>_xlfn.XLOOKUP(total_table[[#This Row],[Store_ID]],Store_table[Store_ID],Store_table[City],FALSE)</f>
        <v>Hoodberg</v>
      </c>
      <c r="Z829" s="8" t="str">
        <f>_xlfn.XLOOKUP(total_table[[#This Row],[Store_ID]],Store_table[Store_ID],Store_table[Store_Type],FALSE)</f>
        <v>Outlet</v>
      </c>
    </row>
    <row r="830" spans="1:26" x14ac:dyDescent="0.35">
      <c r="A830" s="2" t="s">
        <v>2632</v>
      </c>
      <c r="B830" s="14">
        <v>45809</v>
      </c>
      <c r="C830" s="2" t="s">
        <v>1098</v>
      </c>
      <c r="D830" s="2" t="s">
        <v>1702</v>
      </c>
      <c r="E830" s="2" t="s">
        <v>1754</v>
      </c>
      <c r="F830" s="11">
        <v>1</v>
      </c>
      <c r="G830" s="8">
        <v>539.37</v>
      </c>
      <c r="H830" s="8">
        <v>0.14000000000000001</v>
      </c>
      <c r="I830" s="2" t="s">
        <v>1802</v>
      </c>
      <c r="J830" s="8">
        <v>539.23</v>
      </c>
      <c r="K830" s="8" t="str">
        <f>_xlfn.XLOOKUP(total_table[[#This Row],[Customer_ID]],Customer_table[Customer_ID],Customer_table[Name],FALSE)</f>
        <v>Steve Hunt</v>
      </c>
      <c r="L830" s="11">
        <f>_xlfn.XLOOKUP(total_table[[#This Row],[Customer_ID]],Customer_table[Customer_ID],Customer_table[Age],FALSE)</f>
        <v>54</v>
      </c>
      <c r="M830" s="8" t="str">
        <f>_xlfn.XLOOKUP(total_table[[#This Row],[Customer_ID]],Customer_table[Customer_ID],Customer_table[Gender],FALSE)</f>
        <v>Male</v>
      </c>
      <c r="N830" s="8" t="str">
        <f>_xlfn.XLOOKUP(total_table[[#This Row],[Customer_ID]],Customer_table[Customer_ID],Customer_table[City],FALSE)</f>
        <v>North Richard</v>
      </c>
      <c r="O830" s="8" t="str">
        <f>_xlfn.XLOOKUP(total_table[[#This Row],[Customer_ID]],Customer_table[Customer_ID],Customer_table[State],FALSE)</f>
        <v>Virginia</v>
      </c>
      <c r="P830" s="8" t="str">
        <f>_xlfn.XLOOKUP(total_table[[#This Row],[Customer_ID]],Customer_table[Customer_ID],Customer_table[Country],FALSE)</f>
        <v>USA</v>
      </c>
      <c r="Q830" s="8" t="str">
        <f>_xlfn.XLOOKUP(total_table[[#This Row],[Product_ID]],Product_table[Product_ID],Product_table[Product_Name],FALSE)</f>
        <v>Sports Wrist Sweatbands</v>
      </c>
      <c r="R830" s="8" t="str">
        <f>_xlfn.XLOOKUP(total_table[[#This Row],[Product_ID]],Product_table[Product_ID],Product_table[Category],FALSE)</f>
        <v>Sports</v>
      </c>
      <c r="S830" s="8" t="str">
        <f>_xlfn.XLOOKUP(total_table[[#This Row],[Product_ID]],Product_table[Product_ID],Product_table[Sub_Category],FALSE)</f>
        <v>Accessories</v>
      </c>
      <c r="T830" s="8" t="str">
        <f>_xlfn.XLOOKUP(total_table[[#This Row],[Product_ID]],Product_table[Product_ID],Product_table[Brand],FALSE)</f>
        <v>Olsen-Daniels</v>
      </c>
      <c r="U830" s="8">
        <f>_xlfn.XLOOKUP(total_table[[#This Row],[Product_ID]],Product_table[Product_ID],Product_table[Cost],FALSE)</f>
        <v>131.24</v>
      </c>
      <c r="V830" s="11">
        <f>_xlfn.XLOOKUP(total_table[[#This Row],[Product_ID]],Product_table[Product_ID],Product_table[Stock],FALSE)</f>
        <v>232</v>
      </c>
      <c r="W830" s="8" t="str">
        <f>_xlfn.XLOOKUP(total_table[[#This Row],[Store_ID]],Store_table[Store_ID],Store_table[Store_Name],FALSE)</f>
        <v>Benson-Elliott</v>
      </c>
      <c r="X830" s="8" t="str">
        <f>_xlfn.XLOOKUP(total_table[[#This Row],[Store_ID]],Store_table[Store_ID],Store_table[Region],FALSE)</f>
        <v>East</v>
      </c>
      <c r="Y830" s="8" t="str">
        <f>_xlfn.XLOOKUP(total_table[[#This Row],[Store_ID]],Store_table[Store_ID],Store_table[City],FALSE)</f>
        <v>Port Josephberg</v>
      </c>
      <c r="Z830" s="8" t="str">
        <f>_xlfn.XLOOKUP(total_table[[#This Row],[Store_ID]],Store_table[Store_ID],Store_table[Store_Type],FALSE)</f>
        <v>Online</v>
      </c>
    </row>
    <row r="831" spans="1:26" x14ac:dyDescent="0.35">
      <c r="A831" s="2" t="s">
        <v>2633</v>
      </c>
      <c r="B831" s="14">
        <v>45760</v>
      </c>
      <c r="C831" s="2" t="s">
        <v>311</v>
      </c>
      <c r="D831" s="2" t="s">
        <v>1566</v>
      </c>
      <c r="E831" s="2" t="s">
        <v>1788</v>
      </c>
      <c r="F831" s="11">
        <v>1</v>
      </c>
      <c r="G831" s="8">
        <v>27.83</v>
      </c>
      <c r="H831" s="8">
        <v>0.3</v>
      </c>
      <c r="I831" s="2" t="s">
        <v>1804</v>
      </c>
      <c r="J831" s="8">
        <v>27.529999999999998</v>
      </c>
      <c r="K831" s="8" t="str">
        <f>_xlfn.XLOOKUP(total_table[[#This Row],[Customer_ID]],Customer_table[Customer_ID],Customer_table[Name],FALSE)</f>
        <v>Jamie Yoder</v>
      </c>
      <c r="L831" s="11">
        <f>_xlfn.XLOOKUP(total_table[[#This Row],[Customer_ID]],Customer_table[Customer_ID],Customer_table[Age],FALSE)</f>
        <v>43</v>
      </c>
      <c r="M831" s="8" t="str">
        <f>_xlfn.XLOOKUP(total_table[[#This Row],[Customer_ID]],Customer_table[Customer_ID],Customer_table[Gender],FALSE)</f>
        <v>Male</v>
      </c>
      <c r="N831" s="8" t="str">
        <f>_xlfn.XLOOKUP(total_table[[#This Row],[Customer_ID]],Customer_table[Customer_ID],Customer_table[City],FALSE)</f>
        <v>New Gabrielleville</v>
      </c>
      <c r="O831" s="8" t="str">
        <f>_xlfn.XLOOKUP(total_table[[#This Row],[Customer_ID]],Customer_table[Customer_ID],Customer_table[State],FALSE)</f>
        <v>Wisconsin</v>
      </c>
      <c r="P831" s="8" t="str">
        <f>_xlfn.XLOOKUP(total_table[[#This Row],[Customer_ID]],Customer_table[Customer_ID],Customer_table[Country],FALSE)</f>
        <v>USA</v>
      </c>
      <c r="Q831" s="8" t="str">
        <f>_xlfn.XLOOKUP(total_table[[#This Row],[Product_ID]],Product_table[Product_ID],Product_table[Product_Name],FALSE)</f>
        <v>Outdoor Sports Water Bottle</v>
      </c>
      <c r="R831" s="8" t="str">
        <f>_xlfn.XLOOKUP(total_table[[#This Row],[Product_ID]],Product_table[Product_ID],Product_table[Category],FALSE)</f>
        <v>Sports</v>
      </c>
      <c r="S831" s="8" t="str">
        <f>_xlfn.XLOOKUP(total_table[[#This Row],[Product_ID]],Product_table[Product_ID],Product_table[Sub_Category],FALSE)</f>
        <v>Accessories</v>
      </c>
      <c r="T831" s="8" t="str">
        <f>_xlfn.XLOOKUP(total_table[[#This Row],[Product_ID]],Product_table[Product_ID],Product_table[Brand],FALSE)</f>
        <v>Soto-Ellis</v>
      </c>
      <c r="U831" s="8">
        <f>_xlfn.XLOOKUP(total_table[[#This Row],[Product_ID]],Product_table[Product_ID],Product_table[Cost],FALSE)</f>
        <v>131.51</v>
      </c>
      <c r="V831" s="11">
        <f>_xlfn.XLOOKUP(total_table[[#This Row],[Product_ID]],Product_table[Product_ID],Product_table[Stock],FALSE)</f>
        <v>273.49484536082474</v>
      </c>
      <c r="W831" s="8" t="str">
        <f>_xlfn.XLOOKUP(total_table[[#This Row],[Store_ID]],Store_table[Store_ID],Store_table[Store_Name],FALSE)</f>
        <v>Guerrero-Schmitt</v>
      </c>
      <c r="X831" s="8" t="str">
        <f>_xlfn.XLOOKUP(total_table[[#This Row],[Store_ID]],Store_table[Store_ID],Store_table[Region],FALSE)</f>
        <v>East</v>
      </c>
      <c r="Y831" s="8" t="str">
        <f>_xlfn.XLOOKUP(total_table[[#This Row],[Store_ID]],Store_table[Store_ID],Store_table[City],FALSE)</f>
        <v>East Stevechester</v>
      </c>
      <c r="Z831" s="8" t="str">
        <f>_xlfn.XLOOKUP(total_table[[#This Row],[Store_ID]],Store_table[Store_ID],Store_table[Store_Type],FALSE)</f>
        <v>Flagship</v>
      </c>
    </row>
    <row r="832" spans="1:26" x14ac:dyDescent="0.35">
      <c r="A832" s="2" t="s">
        <v>2634</v>
      </c>
      <c r="B832" s="14">
        <v>45456</v>
      </c>
      <c r="C832" s="2" t="s">
        <v>886</v>
      </c>
      <c r="D832" s="2" t="s">
        <v>1666</v>
      </c>
      <c r="E832" s="2" t="s">
        <v>1747</v>
      </c>
      <c r="F832" s="11">
        <v>3</v>
      </c>
      <c r="G832" s="8">
        <v>698.72</v>
      </c>
      <c r="H832" s="8">
        <v>0.28000000000000003</v>
      </c>
      <c r="I832" s="2" t="s">
        <v>1807</v>
      </c>
      <c r="J832" s="8">
        <v>2095.8799999999997</v>
      </c>
      <c r="K832" s="8" t="str">
        <f>_xlfn.XLOOKUP(total_table[[#This Row],[Customer_ID]],Customer_table[Customer_ID],Customer_table[Name],FALSE)</f>
        <v>Bryan Garcia</v>
      </c>
      <c r="L832" s="11">
        <f>_xlfn.XLOOKUP(total_table[[#This Row],[Customer_ID]],Customer_table[Customer_ID],Customer_table[Age],FALSE)</f>
        <v>54</v>
      </c>
      <c r="M832" s="8" t="str">
        <f>_xlfn.XLOOKUP(total_table[[#This Row],[Customer_ID]],Customer_table[Customer_ID],Customer_table[Gender],FALSE)</f>
        <v>Female</v>
      </c>
      <c r="N832" s="8" t="str">
        <f>_xlfn.XLOOKUP(total_table[[#This Row],[Customer_ID]],Customer_table[Customer_ID],Customer_table[City],FALSE)</f>
        <v>Garciaborough</v>
      </c>
      <c r="O832" s="8" t="str">
        <f>_xlfn.XLOOKUP(total_table[[#This Row],[Customer_ID]],Customer_table[Customer_ID],Customer_table[State],FALSE)</f>
        <v>Wyoming</v>
      </c>
      <c r="P832" s="8" t="str">
        <f>_xlfn.XLOOKUP(total_table[[#This Row],[Customer_ID]],Customer_table[Customer_ID],Customer_table[Country],FALSE)</f>
        <v>USA</v>
      </c>
      <c r="Q832" s="8" t="str">
        <f>_xlfn.XLOOKUP(total_table[[#This Row],[Product_ID]],Product_table[Product_ID],Product_table[Product_Name],FALSE)</f>
        <v>Kitchen Storage Rack</v>
      </c>
      <c r="R832" s="8" t="str">
        <f>_xlfn.XLOOKUP(total_table[[#This Row],[Product_ID]],Product_table[Product_ID],Product_table[Category],FALSE)</f>
        <v>Home</v>
      </c>
      <c r="S832" s="8" t="str">
        <f>_xlfn.XLOOKUP(total_table[[#This Row],[Product_ID]],Product_table[Product_ID],Product_table[Sub_Category],FALSE)</f>
        <v>Storage</v>
      </c>
      <c r="T832" s="8" t="str">
        <f>_xlfn.XLOOKUP(total_table[[#This Row],[Product_ID]],Product_table[Product_ID],Product_table[Brand],FALSE)</f>
        <v>Duran Group</v>
      </c>
      <c r="U832" s="8">
        <f>_xlfn.XLOOKUP(total_table[[#This Row],[Product_ID]],Product_table[Product_ID],Product_table[Cost],FALSE)</f>
        <v>138.05000000000001</v>
      </c>
      <c r="V832" s="11">
        <f>_xlfn.XLOOKUP(total_table[[#This Row],[Product_ID]],Product_table[Product_ID],Product_table[Stock],FALSE)</f>
        <v>89</v>
      </c>
      <c r="W832" s="8" t="str">
        <f>_xlfn.XLOOKUP(total_table[[#This Row],[Store_ID]],Store_table[Store_ID],Store_table[Store_Name],FALSE)</f>
        <v>Alexander Group</v>
      </c>
      <c r="X832" s="8" t="str">
        <f>_xlfn.XLOOKUP(total_table[[#This Row],[Store_ID]],Store_table[Store_ID],Store_table[Region],FALSE)</f>
        <v>South</v>
      </c>
      <c r="Y832" s="8" t="str">
        <f>_xlfn.XLOOKUP(total_table[[#This Row],[Store_ID]],Store_table[Store_ID],Store_table[City],FALSE)</f>
        <v>Port Sharon</v>
      </c>
      <c r="Z832" s="8" t="str">
        <f>_xlfn.XLOOKUP(total_table[[#This Row],[Store_ID]],Store_table[Store_ID],Store_table[Store_Type],FALSE)</f>
        <v>Online</v>
      </c>
    </row>
    <row r="833" spans="1:26" x14ac:dyDescent="0.35">
      <c r="A833" s="2" t="s">
        <v>2635</v>
      </c>
      <c r="B833" s="14">
        <v>45698</v>
      </c>
      <c r="C833" s="2" t="s">
        <v>54</v>
      </c>
      <c r="D833" s="2" t="s">
        <v>1678</v>
      </c>
      <c r="E833" s="2" t="s">
        <v>1775</v>
      </c>
      <c r="F833" s="11">
        <v>4</v>
      </c>
      <c r="G833" s="8">
        <v>528.23</v>
      </c>
      <c r="H833" s="8">
        <v>0.15</v>
      </c>
      <c r="I833" s="2" t="s">
        <v>1807</v>
      </c>
      <c r="J833" s="8">
        <v>2112.77</v>
      </c>
      <c r="K833" s="8" t="str">
        <f>_xlfn.XLOOKUP(total_table[[#This Row],[Customer_ID]],Customer_table[Customer_ID],Customer_table[Name],FALSE)</f>
        <v>Kenneth Lambert</v>
      </c>
      <c r="L833" s="11">
        <f>_xlfn.XLOOKUP(total_table[[#This Row],[Customer_ID]],Customer_table[Customer_ID],Customer_table[Age],FALSE)</f>
        <v>55</v>
      </c>
      <c r="M833" s="8" t="str">
        <f>_xlfn.XLOOKUP(total_table[[#This Row],[Customer_ID]],Customer_table[Customer_ID],Customer_table[Gender],FALSE)</f>
        <v>Female</v>
      </c>
      <c r="N833" s="8" t="str">
        <f>_xlfn.XLOOKUP(total_table[[#This Row],[Customer_ID]],Customer_table[Customer_ID],Customer_table[City],FALSE)</f>
        <v>North Kathryn</v>
      </c>
      <c r="O833" s="8" t="str">
        <f>_xlfn.XLOOKUP(total_table[[#This Row],[Customer_ID]],Customer_table[Customer_ID],Customer_table[State],FALSE)</f>
        <v>Kansas</v>
      </c>
      <c r="P833" s="8" t="str">
        <f>_xlfn.XLOOKUP(total_table[[#This Row],[Customer_ID]],Customer_table[Customer_ID],Customer_table[Country],FALSE)</f>
        <v>USA</v>
      </c>
      <c r="Q833" s="8" t="str">
        <f>_xlfn.XLOOKUP(total_table[[#This Row],[Product_ID]],Product_table[Product_ID],Product_table[Product_Name],FALSE)</f>
        <v>Wireless Mouse</v>
      </c>
      <c r="R833" s="8" t="str">
        <f>_xlfn.XLOOKUP(total_table[[#This Row],[Product_ID]],Product_table[Product_ID],Product_table[Category],FALSE)</f>
        <v>Electronics</v>
      </c>
      <c r="S833" s="8" t="str">
        <f>_xlfn.XLOOKUP(total_table[[#This Row],[Product_ID]],Product_table[Product_ID],Product_table[Sub_Category],FALSE)</f>
        <v>Computer</v>
      </c>
      <c r="T833" s="8" t="str">
        <f>_xlfn.XLOOKUP(total_table[[#This Row],[Product_ID]],Product_table[Product_ID],Product_table[Brand],FALSE)</f>
        <v>Larson Ltd</v>
      </c>
      <c r="U833" s="8">
        <f>_xlfn.XLOOKUP(total_table[[#This Row],[Product_ID]],Product_table[Product_ID],Product_table[Cost],FALSE)</f>
        <v>392.89</v>
      </c>
      <c r="V833" s="11">
        <f>_xlfn.XLOOKUP(total_table[[#This Row],[Product_ID]],Product_table[Product_ID],Product_table[Stock],FALSE)</f>
        <v>320</v>
      </c>
      <c r="W833" s="8" t="str">
        <f>_xlfn.XLOOKUP(total_table[[#This Row],[Store_ID]],Store_table[Store_ID],Store_table[Store_Name],FALSE)</f>
        <v>Gardner, Humphrey and Contreras</v>
      </c>
      <c r="X833" s="8" t="str">
        <f>_xlfn.XLOOKUP(total_table[[#This Row],[Store_ID]],Store_table[Store_ID],Store_table[Region],FALSE)</f>
        <v>East</v>
      </c>
      <c r="Y833" s="8" t="str">
        <f>_xlfn.XLOOKUP(total_table[[#This Row],[Store_ID]],Store_table[Store_ID],Store_table[City],FALSE)</f>
        <v>Johnsonville</v>
      </c>
      <c r="Z833" s="8" t="str">
        <f>_xlfn.XLOOKUP(total_table[[#This Row],[Store_ID]],Store_table[Store_ID],Store_table[Store_Type],FALSE)</f>
        <v>Flagship</v>
      </c>
    </row>
    <row r="834" spans="1:26" x14ac:dyDescent="0.35">
      <c r="A834" s="2" t="s">
        <v>2636</v>
      </c>
      <c r="B834" s="14">
        <v>45548</v>
      </c>
      <c r="C834" s="2" t="s">
        <v>1491</v>
      </c>
      <c r="D834" s="2" t="s">
        <v>1618</v>
      </c>
      <c r="E834" s="2" t="s">
        <v>1782</v>
      </c>
      <c r="F834" s="11">
        <v>2</v>
      </c>
      <c r="G834" s="8">
        <v>780.9</v>
      </c>
      <c r="H834" s="8">
        <v>0.24</v>
      </c>
      <c r="I834" s="2" t="s">
        <v>1804</v>
      </c>
      <c r="J834" s="8">
        <v>1561.56</v>
      </c>
      <c r="K834" s="8" t="str">
        <f>_xlfn.XLOOKUP(total_table[[#This Row],[Customer_ID]],Customer_table[Customer_ID],Customer_table[Name],FALSE)</f>
        <v>Darrell Miller</v>
      </c>
      <c r="L834" s="11">
        <f>_xlfn.XLOOKUP(total_table[[#This Row],[Customer_ID]],Customer_table[Customer_ID],Customer_table[Age],FALSE)</f>
        <v>59</v>
      </c>
      <c r="M834" s="8" t="str">
        <f>_xlfn.XLOOKUP(total_table[[#This Row],[Customer_ID]],Customer_table[Customer_ID],Customer_table[Gender],FALSE)</f>
        <v>Female</v>
      </c>
      <c r="N834" s="8" t="str">
        <f>_xlfn.XLOOKUP(total_table[[#This Row],[Customer_ID]],Customer_table[Customer_ID],Customer_table[City],FALSE)</f>
        <v>Port Carol</v>
      </c>
      <c r="O834" s="8" t="str">
        <f>_xlfn.XLOOKUP(total_table[[#This Row],[Customer_ID]],Customer_table[Customer_ID],Customer_table[State],FALSE)</f>
        <v>Florida</v>
      </c>
      <c r="P834" s="8" t="str">
        <f>_xlfn.XLOOKUP(total_table[[#This Row],[Customer_ID]],Customer_table[Customer_ID],Customer_table[Country],FALSE)</f>
        <v>USA</v>
      </c>
      <c r="Q834" s="8" t="str">
        <f>_xlfn.XLOOKUP(total_table[[#This Row],[Product_ID]],Product_table[Product_ID],Product_table[Product_Name],FALSE)</f>
        <v>Men's Winter Jacket</v>
      </c>
      <c r="R834" s="8" t="str">
        <f>_xlfn.XLOOKUP(total_table[[#This Row],[Product_ID]],Product_table[Product_ID],Product_table[Category],FALSE)</f>
        <v>Clothing</v>
      </c>
      <c r="S834" s="8" t="str">
        <f>_xlfn.XLOOKUP(total_table[[#This Row],[Product_ID]],Product_table[Product_ID],Product_table[Sub_Category],FALSE)</f>
        <v>Outerwear</v>
      </c>
      <c r="T834" s="8" t="str">
        <f>_xlfn.XLOOKUP(total_table[[#This Row],[Product_ID]],Product_table[Product_ID],Product_table[Brand],FALSE)</f>
        <v>Kelly, Smith and Perez</v>
      </c>
      <c r="U834" s="8">
        <f>_xlfn.XLOOKUP(total_table[[#This Row],[Product_ID]],Product_table[Product_ID],Product_table[Cost],FALSE)</f>
        <v>167.34</v>
      </c>
      <c r="V834" s="11">
        <f>_xlfn.XLOOKUP(total_table[[#This Row],[Product_ID]],Product_table[Product_ID],Product_table[Stock],FALSE)</f>
        <v>296</v>
      </c>
      <c r="W834" s="8" t="str">
        <f>_xlfn.XLOOKUP(total_table[[#This Row],[Store_ID]],Store_table[Store_ID],Store_table[Store_Name],FALSE)</f>
        <v>Frederick-Wright</v>
      </c>
      <c r="X834" s="8" t="str">
        <f>_xlfn.XLOOKUP(total_table[[#This Row],[Store_ID]],Store_table[Store_ID],Store_table[Region],FALSE)</f>
        <v>West</v>
      </c>
      <c r="Y834" s="8" t="str">
        <f>_xlfn.XLOOKUP(total_table[[#This Row],[Store_ID]],Store_table[Store_ID],Store_table[City],FALSE)</f>
        <v>New Jimmymouth</v>
      </c>
      <c r="Z834" s="8" t="str">
        <f>_xlfn.XLOOKUP(total_table[[#This Row],[Store_ID]],Store_table[Store_ID],Store_table[Store_Type],FALSE)</f>
        <v>Flagship</v>
      </c>
    </row>
    <row r="835" spans="1:26" x14ac:dyDescent="0.35">
      <c r="A835" s="2" t="s">
        <v>2637</v>
      </c>
      <c r="B835" s="14">
        <v>45236</v>
      </c>
      <c r="C835" s="2" t="s">
        <v>584</v>
      </c>
      <c r="D835" s="2" t="s">
        <v>1568</v>
      </c>
      <c r="E835" s="2" t="s">
        <v>1777</v>
      </c>
      <c r="F835" s="11">
        <v>1</v>
      </c>
      <c r="G835" s="8">
        <v>977.97</v>
      </c>
      <c r="H835" s="8">
        <v>0.06</v>
      </c>
      <c r="I835" s="2" t="s">
        <v>1807</v>
      </c>
      <c r="J835" s="8">
        <v>977.91000000000008</v>
      </c>
      <c r="K835" s="8" t="str">
        <f>_xlfn.XLOOKUP(total_table[[#This Row],[Customer_ID]],Customer_table[Customer_ID],Customer_table[Name],FALSE)</f>
        <v>Wesley Thompson</v>
      </c>
      <c r="L835" s="11">
        <f>_xlfn.XLOOKUP(total_table[[#This Row],[Customer_ID]],Customer_table[Customer_ID],Customer_table[Age],FALSE)</f>
        <v>38</v>
      </c>
      <c r="M835" s="8" t="str">
        <f>_xlfn.XLOOKUP(total_table[[#This Row],[Customer_ID]],Customer_table[Customer_ID],Customer_table[Gender],FALSE)</f>
        <v>Male</v>
      </c>
      <c r="N835" s="8" t="str">
        <f>_xlfn.XLOOKUP(total_table[[#This Row],[Customer_ID]],Customer_table[Customer_ID],Customer_table[City],FALSE)</f>
        <v>East Davidmouth</v>
      </c>
      <c r="O835" s="8" t="str">
        <f>_xlfn.XLOOKUP(total_table[[#This Row],[Customer_ID]],Customer_table[Customer_ID],Customer_table[State],FALSE)</f>
        <v>Maine</v>
      </c>
      <c r="P835" s="8" t="str">
        <f>_xlfn.XLOOKUP(total_table[[#This Row],[Customer_ID]],Customer_table[Customer_ID],Customer_table[Country],FALSE)</f>
        <v>USA</v>
      </c>
      <c r="Q835" s="8" t="str">
        <f>_xlfn.XLOOKUP(total_table[[#This Row],[Product_ID]],Product_table[Product_ID],Product_table[Product_Name],FALSE)</f>
        <v>Multi-Purpose Storage Box</v>
      </c>
      <c r="R835" s="8" t="str">
        <f>_xlfn.XLOOKUP(total_table[[#This Row],[Product_ID]],Product_table[Product_ID],Product_table[Category],FALSE)</f>
        <v>Home</v>
      </c>
      <c r="S835" s="8" t="str">
        <f>_xlfn.XLOOKUP(total_table[[#This Row],[Product_ID]],Product_table[Product_ID],Product_table[Sub_Category],FALSE)</f>
        <v>Storage</v>
      </c>
      <c r="T835" s="8" t="str">
        <f>_xlfn.XLOOKUP(total_table[[#This Row],[Product_ID]],Product_table[Product_ID],Product_table[Brand],FALSE)</f>
        <v>Gardner-Montes</v>
      </c>
      <c r="U835" s="8">
        <f>_xlfn.XLOOKUP(total_table[[#This Row],[Product_ID]],Product_table[Product_ID],Product_table[Cost],FALSE)</f>
        <v>123.46</v>
      </c>
      <c r="V835" s="11">
        <f>_xlfn.XLOOKUP(total_table[[#This Row],[Product_ID]],Product_table[Product_ID],Product_table[Stock],FALSE)</f>
        <v>76</v>
      </c>
      <c r="W835" s="8" t="str">
        <f>_xlfn.XLOOKUP(total_table[[#This Row],[Store_ID]],Store_table[Store_ID],Store_table[Store_Name],FALSE)</f>
        <v>Mcdonald Inc</v>
      </c>
      <c r="X835" s="8" t="str">
        <f>_xlfn.XLOOKUP(total_table[[#This Row],[Store_ID]],Store_table[Store_ID],Store_table[Region],FALSE)</f>
        <v>South</v>
      </c>
      <c r="Y835" s="8" t="str">
        <f>_xlfn.XLOOKUP(total_table[[#This Row],[Store_ID]],Store_table[Store_ID],Store_table[City],FALSE)</f>
        <v>Christopherland</v>
      </c>
      <c r="Z835" s="8" t="str">
        <f>_xlfn.XLOOKUP(total_table[[#This Row],[Store_ID]],Store_table[Store_ID],Store_table[Store_Type],FALSE)</f>
        <v>Outlet</v>
      </c>
    </row>
    <row r="836" spans="1:26" x14ac:dyDescent="0.35">
      <c r="A836" s="2" t="s">
        <v>2638</v>
      </c>
      <c r="B836" s="14">
        <v>45310</v>
      </c>
      <c r="C836" s="2" t="s">
        <v>1136</v>
      </c>
      <c r="D836" s="2" t="s">
        <v>1692</v>
      </c>
      <c r="E836" s="2" t="s">
        <v>1772</v>
      </c>
      <c r="F836" s="11">
        <v>4</v>
      </c>
      <c r="G836" s="8">
        <v>354.65</v>
      </c>
      <c r="H836" s="8">
        <v>0.19</v>
      </c>
      <c r="I836" s="2" t="s">
        <v>1802</v>
      </c>
      <c r="J836" s="8">
        <v>1418.4099999999999</v>
      </c>
      <c r="K836" s="8" t="str">
        <f>_xlfn.XLOOKUP(total_table[[#This Row],[Customer_ID]],Customer_table[Customer_ID],Customer_table[Name],FALSE)</f>
        <v>Gregory Allen</v>
      </c>
      <c r="L836" s="11">
        <f>_xlfn.XLOOKUP(total_table[[#This Row],[Customer_ID]],Customer_table[Customer_ID],Customer_table[Age],FALSE)</f>
        <v>20</v>
      </c>
      <c r="M836" s="8" t="str">
        <f>_xlfn.XLOOKUP(total_table[[#This Row],[Customer_ID]],Customer_table[Customer_ID],Customer_table[Gender],FALSE)</f>
        <v>Female</v>
      </c>
      <c r="N836" s="8" t="str">
        <f>_xlfn.XLOOKUP(total_table[[#This Row],[Customer_ID]],Customer_table[Customer_ID],Customer_table[City],FALSE)</f>
        <v>West Bruce</v>
      </c>
      <c r="O836" s="8" t="str">
        <f>_xlfn.XLOOKUP(total_table[[#This Row],[Customer_ID]],Customer_table[Customer_ID],Customer_table[State],FALSE)</f>
        <v>Vermont</v>
      </c>
      <c r="P836" s="8" t="str">
        <f>_xlfn.XLOOKUP(total_table[[#This Row],[Customer_ID]],Customer_table[Customer_ID],Customer_table[Country],FALSE)</f>
        <v>USA</v>
      </c>
      <c r="Q836" s="8" t="str">
        <f>_xlfn.XLOOKUP(total_table[[#This Row],[Product_ID]],Product_table[Product_ID],Product_table[Product_Name],FALSE)</f>
        <v>Hydrating Face Cleanser</v>
      </c>
      <c r="R836" s="8" t="str">
        <f>_xlfn.XLOOKUP(total_table[[#This Row],[Product_ID]],Product_table[Product_ID],Product_table[Category],FALSE)</f>
        <v>Beauty</v>
      </c>
      <c r="S836" s="8" t="str">
        <f>_xlfn.XLOOKUP(total_table[[#This Row],[Product_ID]],Product_table[Product_ID],Product_table[Sub_Category],FALSE)</f>
        <v>Skincare</v>
      </c>
      <c r="T836" s="8" t="str">
        <f>_xlfn.XLOOKUP(total_table[[#This Row],[Product_ID]],Product_table[Product_ID],Product_table[Brand],FALSE)</f>
        <v>Butler Group</v>
      </c>
      <c r="U836" s="8">
        <f>_xlfn.XLOOKUP(total_table[[#This Row],[Product_ID]],Product_table[Product_ID],Product_table[Cost],FALSE)</f>
        <v>254.04361702127662</v>
      </c>
      <c r="V836" s="11">
        <f>_xlfn.XLOOKUP(total_table[[#This Row],[Product_ID]],Product_table[Product_ID],Product_table[Stock],FALSE)</f>
        <v>159</v>
      </c>
      <c r="W836" s="8" t="str">
        <f>_xlfn.XLOOKUP(total_table[[#This Row],[Store_ID]],Store_table[Store_ID],Store_table[Store_Name],FALSE)</f>
        <v>Thomas, Bridges and Harris</v>
      </c>
      <c r="X836" s="8" t="str">
        <f>_xlfn.XLOOKUP(total_table[[#This Row],[Store_ID]],Store_table[Store_ID],Store_table[Region],FALSE)</f>
        <v>North</v>
      </c>
      <c r="Y836" s="8" t="str">
        <f>_xlfn.XLOOKUP(total_table[[#This Row],[Store_ID]],Store_table[Store_ID],Store_table[City],FALSE)</f>
        <v>Sabrinatown</v>
      </c>
      <c r="Z836" s="8" t="str">
        <f>_xlfn.XLOOKUP(total_table[[#This Row],[Store_ID]],Store_table[Store_ID],Store_table[Store_Type],FALSE)</f>
        <v>Online</v>
      </c>
    </row>
    <row r="837" spans="1:26" x14ac:dyDescent="0.35">
      <c r="A837" s="2" t="s">
        <v>2639</v>
      </c>
      <c r="B837" s="14">
        <v>45376</v>
      </c>
      <c r="C837" s="2" t="s">
        <v>886</v>
      </c>
      <c r="D837" s="2" t="s">
        <v>1662</v>
      </c>
      <c r="E837" s="2" t="s">
        <v>1791</v>
      </c>
      <c r="F837" s="11">
        <v>1</v>
      </c>
      <c r="G837" s="8">
        <v>671.62</v>
      </c>
      <c r="H837" s="8">
        <v>0.09</v>
      </c>
      <c r="I837" s="2" t="s">
        <v>1807</v>
      </c>
      <c r="J837" s="8">
        <v>671.53</v>
      </c>
      <c r="K837" s="8" t="str">
        <f>_xlfn.XLOOKUP(total_table[[#This Row],[Customer_ID]],Customer_table[Customer_ID],Customer_table[Name],FALSE)</f>
        <v>Bryan Garcia</v>
      </c>
      <c r="L837" s="11">
        <f>_xlfn.XLOOKUP(total_table[[#This Row],[Customer_ID]],Customer_table[Customer_ID],Customer_table[Age],FALSE)</f>
        <v>54</v>
      </c>
      <c r="M837" s="8" t="str">
        <f>_xlfn.XLOOKUP(total_table[[#This Row],[Customer_ID]],Customer_table[Customer_ID],Customer_table[Gender],FALSE)</f>
        <v>Female</v>
      </c>
      <c r="N837" s="8" t="str">
        <f>_xlfn.XLOOKUP(total_table[[#This Row],[Customer_ID]],Customer_table[Customer_ID],Customer_table[City],FALSE)</f>
        <v>Garciaborough</v>
      </c>
      <c r="O837" s="8" t="str">
        <f>_xlfn.XLOOKUP(total_table[[#This Row],[Customer_ID]],Customer_table[Customer_ID],Customer_table[State],FALSE)</f>
        <v>Wyoming</v>
      </c>
      <c r="P837" s="8" t="str">
        <f>_xlfn.XLOOKUP(total_table[[#This Row],[Customer_ID]],Customer_table[Customer_ID],Customer_table[Country],FALSE)</f>
        <v>USA</v>
      </c>
      <c r="Q837" s="8" t="str">
        <f>_xlfn.XLOOKUP(total_table[[#This Row],[Product_ID]],Product_table[Product_ID],Product_table[Product_Name],FALSE)</f>
        <v>Wooden Nightstand</v>
      </c>
      <c r="R837" s="8" t="str">
        <f>_xlfn.XLOOKUP(total_table[[#This Row],[Product_ID]],Product_table[Product_ID],Product_table[Category],FALSE)</f>
        <v>Home</v>
      </c>
      <c r="S837" s="8" t="str">
        <f>_xlfn.XLOOKUP(total_table[[#This Row],[Product_ID]],Product_table[Product_ID],Product_table[Sub_Category],FALSE)</f>
        <v>Furniture</v>
      </c>
      <c r="T837" s="8" t="str">
        <f>_xlfn.XLOOKUP(total_table[[#This Row],[Product_ID]],Product_table[Product_ID],Product_table[Brand],FALSE)</f>
        <v>Wolfe, Ross and Hester</v>
      </c>
      <c r="U837" s="8">
        <f>_xlfn.XLOOKUP(total_table[[#This Row],[Product_ID]],Product_table[Product_ID],Product_table[Cost],FALSE)</f>
        <v>243.7</v>
      </c>
      <c r="V837" s="11">
        <f>_xlfn.XLOOKUP(total_table[[#This Row],[Product_ID]],Product_table[Product_ID],Product_table[Stock],FALSE)</f>
        <v>130</v>
      </c>
      <c r="W837" s="8" t="str">
        <f>_xlfn.XLOOKUP(total_table[[#This Row],[Store_ID]],Store_table[Store_ID],Store_table[Store_Name],FALSE)</f>
        <v>Mann-Austin</v>
      </c>
      <c r="X837" s="8" t="str">
        <f>_xlfn.XLOOKUP(total_table[[#This Row],[Store_ID]],Store_table[Store_ID],Store_table[Region],FALSE)</f>
        <v>East</v>
      </c>
      <c r="Y837" s="8" t="str">
        <f>_xlfn.XLOOKUP(total_table[[#This Row],[Store_ID]],Store_table[Store_ID],Store_table[City],FALSE)</f>
        <v>Vasquezborough</v>
      </c>
      <c r="Z837" s="8" t="str">
        <f>_xlfn.XLOOKUP(total_table[[#This Row],[Store_ID]],Store_table[Store_ID],Store_table[Store_Type],FALSE)</f>
        <v>Online</v>
      </c>
    </row>
    <row r="838" spans="1:26" x14ac:dyDescent="0.35">
      <c r="A838" s="2" t="s">
        <v>2640</v>
      </c>
      <c r="B838" s="14">
        <v>45914</v>
      </c>
      <c r="C838" s="2" t="s">
        <v>984</v>
      </c>
      <c r="D838" s="2" t="s">
        <v>1690</v>
      </c>
      <c r="E838" s="2" t="s">
        <v>1744</v>
      </c>
      <c r="F838" s="11">
        <v>1</v>
      </c>
      <c r="G838" s="8">
        <v>867.32</v>
      </c>
      <c r="H838" s="8">
        <v>0.28999999999999998</v>
      </c>
      <c r="I838" s="2" t="s">
        <v>1804</v>
      </c>
      <c r="J838" s="8">
        <v>867.03000000000009</v>
      </c>
      <c r="K838" s="8" t="str">
        <f>_xlfn.XLOOKUP(total_table[[#This Row],[Customer_ID]],Customer_table[Customer_ID],Customer_table[Name],FALSE)</f>
        <v>Tiffany Williams</v>
      </c>
      <c r="L838" s="11">
        <f>_xlfn.XLOOKUP(total_table[[#This Row],[Customer_ID]],Customer_table[Customer_ID],Customer_table[Age],FALSE)</f>
        <v>64</v>
      </c>
      <c r="M838" s="8" t="str">
        <f>_xlfn.XLOOKUP(total_table[[#This Row],[Customer_ID]],Customer_table[Customer_ID],Customer_table[Gender],FALSE)</f>
        <v>Female</v>
      </c>
      <c r="N838" s="8" t="str">
        <f>_xlfn.XLOOKUP(total_table[[#This Row],[Customer_ID]],Customer_table[Customer_ID],Customer_table[City],FALSE)</f>
        <v>Richardsport</v>
      </c>
      <c r="O838" s="8" t="str">
        <f>_xlfn.XLOOKUP(total_table[[#This Row],[Customer_ID]],Customer_table[Customer_ID],Customer_table[State],FALSE)</f>
        <v>New Hampshire</v>
      </c>
      <c r="P838" s="8" t="str">
        <f>_xlfn.XLOOKUP(total_table[[#This Row],[Customer_ID]],Customer_table[Customer_ID],Customer_table[Country],FALSE)</f>
        <v>USA</v>
      </c>
      <c r="Q838" s="8" t="str">
        <f>_xlfn.XLOOKUP(total_table[[#This Row],[Product_ID]],Product_table[Product_ID],Product_table[Product_Name],FALSE)</f>
        <v>Fitness Resistance Bands</v>
      </c>
      <c r="R838" s="8" t="str">
        <f>_xlfn.XLOOKUP(total_table[[#This Row],[Product_ID]],Product_table[Product_ID],Product_table[Category],FALSE)</f>
        <v>Sports</v>
      </c>
      <c r="S838" s="8" t="str">
        <f>_xlfn.XLOOKUP(total_table[[#This Row],[Product_ID]],Product_table[Product_ID],Product_table[Sub_Category],FALSE)</f>
        <v>Fitness</v>
      </c>
      <c r="T838" s="8" t="str">
        <f>_xlfn.XLOOKUP(total_table[[#This Row],[Product_ID]],Product_table[Product_ID],Product_table[Brand],FALSE)</f>
        <v>Reese-Watson</v>
      </c>
      <c r="U838" s="8">
        <f>_xlfn.XLOOKUP(total_table[[#This Row],[Product_ID]],Product_table[Product_ID],Product_table[Cost],FALSE)</f>
        <v>152.91999999999999</v>
      </c>
      <c r="V838" s="11">
        <f>_xlfn.XLOOKUP(total_table[[#This Row],[Product_ID]],Product_table[Product_ID],Product_table[Stock],FALSE)</f>
        <v>281</v>
      </c>
      <c r="W838" s="8" t="str">
        <f>_xlfn.XLOOKUP(total_table[[#This Row],[Store_ID]],Store_table[Store_ID],Store_table[Store_Name],FALSE)</f>
        <v>Johnson-Wright</v>
      </c>
      <c r="X838" s="8" t="str">
        <f>_xlfn.XLOOKUP(total_table[[#This Row],[Store_ID]],Store_table[Store_ID],Store_table[Region],FALSE)</f>
        <v>North</v>
      </c>
      <c r="Y838" s="8" t="str">
        <f>_xlfn.XLOOKUP(total_table[[#This Row],[Store_ID]],Store_table[Store_ID],Store_table[City],FALSE)</f>
        <v>Hoodberg</v>
      </c>
      <c r="Z838" s="8" t="str">
        <f>_xlfn.XLOOKUP(total_table[[#This Row],[Store_ID]],Store_table[Store_ID],Store_table[Store_Type],FALSE)</f>
        <v>Outlet</v>
      </c>
    </row>
    <row r="839" spans="1:26" x14ac:dyDescent="0.35">
      <c r="A839" s="2" t="s">
        <v>2641</v>
      </c>
      <c r="B839" s="14">
        <v>45336</v>
      </c>
      <c r="C839" s="2" t="s">
        <v>287</v>
      </c>
      <c r="D839" s="2" t="s">
        <v>1546</v>
      </c>
      <c r="E839" s="2" t="s">
        <v>1772</v>
      </c>
      <c r="F839" s="11">
        <v>3</v>
      </c>
      <c r="G839" s="8">
        <v>240.27</v>
      </c>
      <c r="H839" s="8">
        <v>0.15</v>
      </c>
      <c r="I839" s="2" t="s">
        <v>1804</v>
      </c>
      <c r="J839" s="8">
        <v>720.66000000000008</v>
      </c>
      <c r="K839" s="8" t="str">
        <f>_xlfn.XLOOKUP(total_table[[#This Row],[Customer_ID]],Customer_table[Customer_ID],Customer_table[Name],FALSE)</f>
        <v>Krystal Ford</v>
      </c>
      <c r="L839" s="11">
        <f>_xlfn.XLOOKUP(total_table[[#This Row],[Customer_ID]],Customer_table[Customer_ID],Customer_table[Age],FALSE)</f>
        <v>34</v>
      </c>
      <c r="M839" s="8" t="str">
        <f>_xlfn.XLOOKUP(total_table[[#This Row],[Customer_ID]],Customer_table[Customer_ID],Customer_table[Gender],FALSE)</f>
        <v>Female</v>
      </c>
      <c r="N839" s="8" t="str">
        <f>_xlfn.XLOOKUP(total_table[[#This Row],[Customer_ID]],Customer_table[Customer_ID],Customer_table[City],FALSE)</f>
        <v>South David</v>
      </c>
      <c r="O839" s="8" t="str">
        <f>_xlfn.XLOOKUP(total_table[[#This Row],[Customer_ID]],Customer_table[Customer_ID],Customer_table[State],FALSE)</f>
        <v>Arizona</v>
      </c>
      <c r="P839" s="8" t="str">
        <f>_xlfn.XLOOKUP(total_table[[#This Row],[Customer_ID]],Customer_table[Customer_ID],Customer_table[Country],FALSE)</f>
        <v>USA</v>
      </c>
      <c r="Q839" s="8" t="str">
        <f>_xlfn.XLOOKUP(total_table[[#This Row],[Product_ID]],Product_table[Product_ID],Product_table[Product_Name],FALSE)</f>
        <v>Ceramic Kitchen Bowl Set</v>
      </c>
      <c r="R839" s="8" t="str">
        <f>_xlfn.XLOOKUP(total_table[[#This Row],[Product_ID]],Product_table[Product_ID],Product_table[Category],FALSE)</f>
        <v>Home</v>
      </c>
      <c r="S839" s="8" t="str">
        <f>_xlfn.XLOOKUP(total_table[[#This Row],[Product_ID]],Product_table[Product_ID],Product_table[Sub_Category],FALSE)</f>
        <v>Kitchen</v>
      </c>
      <c r="T839" s="8" t="str">
        <f>_xlfn.XLOOKUP(total_table[[#This Row],[Product_ID]],Product_table[Product_ID],Product_table[Brand],FALSE)</f>
        <v>Hamilton Group</v>
      </c>
      <c r="U839" s="8">
        <f>_xlfn.XLOOKUP(total_table[[#This Row],[Product_ID]],Product_table[Product_ID],Product_table[Cost],FALSE)</f>
        <v>298.86</v>
      </c>
      <c r="V839" s="11">
        <f>_xlfn.XLOOKUP(total_table[[#This Row],[Product_ID]],Product_table[Product_ID],Product_table[Stock],FALSE)</f>
        <v>308</v>
      </c>
      <c r="W839" s="8" t="str">
        <f>_xlfn.XLOOKUP(total_table[[#This Row],[Store_ID]],Store_table[Store_ID],Store_table[Store_Name],FALSE)</f>
        <v>Thomas, Bridges and Harris</v>
      </c>
      <c r="X839" s="8" t="str">
        <f>_xlfn.XLOOKUP(total_table[[#This Row],[Store_ID]],Store_table[Store_ID],Store_table[Region],FALSE)</f>
        <v>North</v>
      </c>
      <c r="Y839" s="8" t="str">
        <f>_xlfn.XLOOKUP(total_table[[#This Row],[Store_ID]],Store_table[Store_ID],Store_table[City],FALSE)</f>
        <v>Sabrinatown</v>
      </c>
      <c r="Z839" s="8" t="str">
        <f>_xlfn.XLOOKUP(total_table[[#This Row],[Store_ID]],Store_table[Store_ID],Store_table[Store_Type],FALSE)</f>
        <v>Online</v>
      </c>
    </row>
    <row r="840" spans="1:26" x14ac:dyDescent="0.35">
      <c r="A840" s="2" t="s">
        <v>2642</v>
      </c>
      <c r="B840" s="14">
        <v>45728</v>
      </c>
      <c r="C840" s="2" t="s">
        <v>267</v>
      </c>
      <c r="D840" s="2" t="s">
        <v>1582</v>
      </c>
      <c r="E840" s="2" t="s">
        <v>1782</v>
      </c>
      <c r="F840" s="11">
        <v>2</v>
      </c>
      <c r="G840" s="8">
        <v>619.12</v>
      </c>
      <c r="H840" s="8">
        <v>0.28000000000000003</v>
      </c>
      <c r="I840" s="2" t="s">
        <v>1807</v>
      </c>
      <c r="J840" s="8">
        <v>1237.96</v>
      </c>
      <c r="K840" s="8" t="str">
        <f>_xlfn.XLOOKUP(total_table[[#This Row],[Customer_ID]],Customer_table[Customer_ID],Customer_table[Name],FALSE)</f>
        <v>Rhonda Morales</v>
      </c>
      <c r="L840" s="11">
        <f>_xlfn.XLOOKUP(total_table[[#This Row],[Customer_ID]],Customer_table[Customer_ID],Customer_table[Age],FALSE)</f>
        <v>61</v>
      </c>
      <c r="M840" s="8" t="str">
        <f>_xlfn.XLOOKUP(total_table[[#This Row],[Customer_ID]],Customer_table[Customer_ID],Customer_table[Gender],FALSE)</f>
        <v>Female</v>
      </c>
      <c r="N840" s="8" t="str">
        <f>_xlfn.XLOOKUP(total_table[[#This Row],[Customer_ID]],Customer_table[Customer_ID],Customer_table[City],FALSE)</f>
        <v>Lake Barryfurt</v>
      </c>
      <c r="O840" s="8" t="str">
        <f>_xlfn.XLOOKUP(total_table[[#This Row],[Customer_ID]],Customer_table[Customer_ID],Customer_table[State],FALSE)</f>
        <v>California</v>
      </c>
      <c r="P840" s="8" t="str">
        <f>_xlfn.XLOOKUP(total_table[[#This Row],[Customer_ID]],Customer_table[Customer_ID],Customer_table[Country],FALSE)</f>
        <v>USA</v>
      </c>
      <c r="Q840" s="8" t="str">
        <f>_xlfn.XLOOKUP(total_table[[#This Row],[Product_ID]],Product_table[Product_ID],Product_table[Product_Name],FALSE)</f>
        <v>Sports Stopwatch Timer</v>
      </c>
      <c r="R840" s="8" t="str">
        <f>_xlfn.XLOOKUP(total_table[[#This Row],[Product_ID]],Product_table[Product_ID],Product_table[Category],FALSE)</f>
        <v>Sports</v>
      </c>
      <c r="S840" s="8" t="str">
        <f>_xlfn.XLOOKUP(total_table[[#This Row],[Product_ID]],Product_table[Product_ID],Product_table[Sub_Category],FALSE)</f>
        <v>Accessories</v>
      </c>
      <c r="T840" s="8" t="str">
        <f>_xlfn.XLOOKUP(total_table[[#This Row],[Product_ID]],Product_table[Product_ID],Product_table[Brand],FALSE)</f>
        <v>Burns-Hansen</v>
      </c>
      <c r="U840" s="8">
        <f>_xlfn.XLOOKUP(total_table[[#This Row],[Product_ID]],Product_table[Product_ID],Product_table[Cost],FALSE)</f>
        <v>38.76</v>
      </c>
      <c r="V840" s="11">
        <f>_xlfn.XLOOKUP(total_table[[#This Row],[Product_ID]],Product_table[Product_ID],Product_table[Stock],FALSE)</f>
        <v>137</v>
      </c>
      <c r="W840" s="8" t="str">
        <f>_xlfn.XLOOKUP(total_table[[#This Row],[Store_ID]],Store_table[Store_ID],Store_table[Store_Name],FALSE)</f>
        <v>Frederick-Wright</v>
      </c>
      <c r="X840" s="8" t="str">
        <f>_xlfn.XLOOKUP(total_table[[#This Row],[Store_ID]],Store_table[Store_ID],Store_table[Region],FALSE)</f>
        <v>West</v>
      </c>
      <c r="Y840" s="8" t="str">
        <f>_xlfn.XLOOKUP(total_table[[#This Row],[Store_ID]],Store_table[Store_ID],Store_table[City],FALSE)</f>
        <v>New Jimmymouth</v>
      </c>
      <c r="Z840" s="8" t="str">
        <f>_xlfn.XLOOKUP(total_table[[#This Row],[Store_ID]],Store_table[Store_ID],Store_table[Store_Type],FALSE)</f>
        <v>Flagship</v>
      </c>
    </row>
    <row r="841" spans="1:26" x14ac:dyDescent="0.35">
      <c r="A841" s="2" t="s">
        <v>2643</v>
      </c>
      <c r="B841" s="14">
        <v>45755</v>
      </c>
      <c r="C841" s="2" t="s">
        <v>682</v>
      </c>
      <c r="D841" s="2" t="s">
        <v>1700</v>
      </c>
      <c r="E841" s="2" t="s">
        <v>1730</v>
      </c>
      <c r="F841" s="11">
        <v>3</v>
      </c>
      <c r="G841" s="8">
        <v>693.42</v>
      </c>
      <c r="H841" s="8">
        <v>0.08</v>
      </c>
      <c r="I841" s="2" t="s">
        <v>1804</v>
      </c>
      <c r="J841" s="8">
        <v>2080.1799999999998</v>
      </c>
      <c r="K841" s="8" t="str">
        <f>_xlfn.XLOOKUP(total_table[[#This Row],[Customer_ID]],Customer_table[Customer_ID],Customer_table[Name],FALSE)</f>
        <v>Stuart Johnson</v>
      </c>
      <c r="L841" s="11">
        <f>_xlfn.XLOOKUP(total_table[[#This Row],[Customer_ID]],Customer_table[Customer_ID],Customer_table[Age],FALSE)</f>
        <v>42</v>
      </c>
      <c r="M841" s="8" t="str">
        <f>_xlfn.XLOOKUP(total_table[[#This Row],[Customer_ID]],Customer_table[Customer_ID],Customer_table[Gender],FALSE)</f>
        <v>Female</v>
      </c>
      <c r="N841" s="8" t="str">
        <f>_xlfn.XLOOKUP(total_table[[#This Row],[Customer_ID]],Customer_table[Customer_ID],Customer_table[City],FALSE)</f>
        <v>West Markport</v>
      </c>
      <c r="O841" s="8" t="str">
        <f>_xlfn.XLOOKUP(total_table[[#This Row],[Customer_ID]],Customer_table[Customer_ID],Customer_table[State],FALSE)</f>
        <v>North Dakota</v>
      </c>
      <c r="P841" s="8" t="str">
        <f>_xlfn.XLOOKUP(total_table[[#This Row],[Customer_ID]],Customer_table[Customer_ID],Customer_table[Country],FALSE)</f>
        <v>USA</v>
      </c>
      <c r="Q841" s="8" t="str">
        <f>_xlfn.XLOOKUP(total_table[[#This Row],[Product_ID]],Product_table[Product_ID],Product_table[Product_Name],FALSE)</f>
        <v>LED Bedside Lamp</v>
      </c>
      <c r="R841" s="8" t="str">
        <f>_xlfn.XLOOKUP(total_table[[#This Row],[Product_ID]],Product_table[Product_ID],Product_table[Category],FALSE)</f>
        <v>Home</v>
      </c>
      <c r="S841" s="8" t="str">
        <f>_xlfn.XLOOKUP(total_table[[#This Row],[Product_ID]],Product_table[Product_ID],Product_table[Sub_Category],FALSE)</f>
        <v>Lighting</v>
      </c>
      <c r="T841" s="8" t="str">
        <f>_xlfn.XLOOKUP(total_table[[#This Row],[Product_ID]],Product_table[Product_ID],Product_table[Brand],FALSE)</f>
        <v>Aguilar, Horton and Lewis</v>
      </c>
      <c r="U841" s="8">
        <f>_xlfn.XLOOKUP(total_table[[#This Row],[Product_ID]],Product_table[Product_ID],Product_table[Cost],FALSE)</f>
        <v>371.38</v>
      </c>
      <c r="V841" s="11">
        <f>_xlfn.XLOOKUP(total_table[[#This Row],[Product_ID]],Product_table[Product_ID],Product_table[Stock],FALSE)</f>
        <v>220</v>
      </c>
      <c r="W841" s="8" t="str">
        <f>_xlfn.XLOOKUP(total_table[[#This Row],[Store_ID]],Store_table[Store_ID],Store_table[Store_Name],FALSE)</f>
        <v>Rivera-Warner</v>
      </c>
      <c r="X841" s="8" t="str">
        <f>_xlfn.XLOOKUP(total_table[[#This Row],[Store_ID]],Store_table[Store_ID],Store_table[Region],FALSE)</f>
        <v>East</v>
      </c>
      <c r="Y841" s="8" t="str">
        <f>_xlfn.XLOOKUP(total_table[[#This Row],[Store_ID]],Store_table[Store_ID],Store_table[City],FALSE)</f>
        <v>Washingtonfurt</v>
      </c>
      <c r="Z841" s="8" t="str">
        <f>_xlfn.XLOOKUP(total_table[[#This Row],[Store_ID]],Store_table[Store_ID],Store_table[Store_Type],FALSE)</f>
        <v>Flagship</v>
      </c>
    </row>
    <row r="842" spans="1:26" x14ac:dyDescent="0.35">
      <c r="A842" s="2" t="s">
        <v>2644</v>
      </c>
      <c r="B842" s="14">
        <v>45695</v>
      </c>
      <c r="C842" s="2" t="s">
        <v>371</v>
      </c>
      <c r="D842" s="2" t="s">
        <v>1622</v>
      </c>
      <c r="E842" s="2" t="s">
        <v>1767</v>
      </c>
      <c r="F842" s="11">
        <v>4</v>
      </c>
      <c r="G842" s="8">
        <v>751.63</v>
      </c>
      <c r="H842" s="8">
        <v>0.28000000000000003</v>
      </c>
      <c r="I842" s="2" t="s">
        <v>1807</v>
      </c>
      <c r="J842" s="8">
        <v>3006.24</v>
      </c>
      <c r="K842" s="8" t="str">
        <f>_xlfn.XLOOKUP(total_table[[#This Row],[Customer_ID]],Customer_table[Customer_ID],Customer_table[Name],FALSE)</f>
        <v>Travis Holland</v>
      </c>
      <c r="L842" s="11">
        <f>_xlfn.XLOOKUP(total_table[[#This Row],[Customer_ID]],Customer_table[Customer_ID],Customer_table[Age],FALSE)</f>
        <v>38</v>
      </c>
      <c r="M842" s="8" t="str">
        <f>_xlfn.XLOOKUP(total_table[[#This Row],[Customer_ID]],Customer_table[Customer_ID],Customer_table[Gender],FALSE)</f>
        <v>Male</v>
      </c>
      <c r="N842" s="8" t="str">
        <f>_xlfn.XLOOKUP(total_table[[#This Row],[Customer_ID]],Customer_table[Customer_ID],Customer_table[City],FALSE)</f>
        <v>Webstermouth</v>
      </c>
      <c r="O842" s="8" t="str">
        <f>_xlfn.XLOOKUP(total_table[[#This Row],[Customer_ID]],Customer_table[Customer_ID],Customer_table[State],FALSE)</f>
        <v>New Hampshire</v>
      </c>
      <c r="P842" s="8" t="str">
        <f>_xlfn.XLOOKUP(total_table[[#This Row],[Customer_ID]],Customer_table[Customer_ID],Customer_table[Country],FALSE)</f>
        <v>USA</v>
      </c>
      <c r="Q842" s="8" t="str">
        <f>_xlfn.XLOOKUP(total_table[[#This Row],[Product_ID]],Product_table[Product_ID],Product_table[Product_Name],FALSE)</f>
        <v>Car Dashboard Phone Holder</v>
      </c>
      <c r="R842" s="8" t="str">
        <f>_xlfn.XLOOKUP(total_table[[#This Row],[Product_ID]],Product_table[Product_ID],Product_table[Category],FALSE)</f>
        <v>Electronics</v>
      </c>
      <c r="S842" s="8" t="str">
        <f>_xlfn.XLOOKUP(total_table[[#This Row],[Product_ID]],Product_table[Product_ID],Product_table[Sub_Category],FALSE)</f>
        <v>Accessories</v>
      </c>
      <c r="T842" s="8" t="str">
        <f>_xlfn.XLOOKUP(total_table[[#This Row],[Product_ID]],Product_table[Product_ID],Product_table[Brand],FALSE)</f>
        <v>Byrd, Stewart and Valdez</v>
      </c>
      <c r="U842" s="8">
        <f>_xlfn.XLOOKUP(total_table[[#This Row],[Product_ID]],Product_table[Product_ID],Product_table[Cost],FALSE)</f>
        <v>177.98</v>
      </c>
      <c r="V842" s="11">
        <f>_xlfn.XLOOKUP(total_table[[#This Row],[Product_ID]],Product_table[Product_ID],Product_table[Stock],FALSE)</f>
        <v>103</v>
      </c>
      <c r="W842" s="8" t="str">
        <f>_xlfn.XLOOKUP(total_table[[#This Row],[Store_ID]],Store_table[Store_ID],Store_table[Store_Name],FALSE)</f>
        <v>Hill, Wagner and Ballard</v>
      </c>
      <c r="X842" s="8" t="str">
        <f>_xlfn.XLOOKUP(total_table[[#This Row],[Store_ID]],Store_table[Store_ID],Store_table[Region],FALSE)</f>
        <v>East</v>
      </c>
      <c r="Y842" s="8" t="str">
        <f>_xlfn.XLOOKUP(total_table[[#This Row],[Store_ID]],Store_table[Store_ID],Store_table[City],FALSE)</f>
        <v>East Davidville</v>
      </c>
      <c r="Z842" s="8" t="str">
        <f>_xlfn.XLOOKUP(total_table[[#This Row],[Store_ID]],Store_table[Store_ID],Store_table[Store_Type],FALSE)</f>
        <v>Online</v>
      </c>
    </row>
    <row r="843" spans="1:26" x14ac:dyDescent="0.35">
      <c r="A843" s="2" t="s">
        <v>2645</v>
      </c>
      <c r="B843" s="14">
        <v>45380</v>
      </c>
      <c r="C843" s="2" t="s">
        <v>377</v>
      </c>
      <c r="D843" s="2" t="s">
        <v>1588</v>
      </c>
      <c r="E843" s="2" t="s">
        <v>1779</v>
      </c>
      <c r="F843" s="11">
        <v>3</v>
      </c>
      <c r="G843" s="8">
        <v>108.14</v>
      </c>
      <c r="H843" s="8">
        <v>0.19</v>
      </c>
      <c r="I843" s="2" t="s">
        <v>1807</v>
      </c>
      <c r="J843" s="8">
        <v>324.23</v>
      </c>
      <c r="K843" s="8" t="str">
        <f>_xlfn.XLOOKUP(total_table[[#This Row],[Customer_ID]],Customer_table[Customer_ID],Customer_table[Name],FALSE)</f>
        <v>Ashley Griffin</v>
      </c>
      <c r="L843" s="11">
        <f>_xlfn.XLOOKUP(total_table[[#This Row],[Customer_ID]],Customer_table[Customer_ID],Customer_table[Age],FALSE)</f>
        <v>40</v>
      </c>
      <c r="M843" s="8" t="str">
        <f>_xlfn.XLOOKUP(total_table[[#This Row],[Customer_ID]],Customer_table[Customer_ID],Customer_table[Gender],FALSE)</f>
        <v>Female</v>
      </c>
      <c r="N843" s="8" t="str">
        <f>_xlfn.XLOOKUP(total_table[[#This Row],[Customer_ID]],Customer_table[Customer_ID],Customer_table[City],FALSE)</f>
        <v>New Dawnton</v>
      </c>
      <c r="O843" s="8" t="str">
        <f>_xlfn.XLOOKUP(total_table[[#This Row],[Customer_ID]],Customer_table[Customer_ID],Customer_table[State],FALSE)</f>
        <v>Maryland</v>
      </c>
      <c r="P843" s="8" t="str">
        <f>_xlfn.XLOOKUP(total_table[[#This Row],[Customer_ID]],Customer_table[Customer_ID],Customer_table[Country],FALSE)</f>
        <v>USA</v>
      </c>
      <c r="Q843" s="8" t="str">
        <f>_xlfn.XLOOKUP(total_table[[#This Row],[Product_ID]],Product_table[Product_ID],Product_table[Product_Name],FALSE)</f>
        <v>Basketball</v>
      </c>
      <c r="R843" s="8" t="str">
        <f>_xlfn.XLOOKUP(total_table[[#This Row],[Product_ID]],Product_table[Product_ID],Product_table[Category],FALSE)</f>
        <v>Sports</v>
      </c>
      <c r="S843" s="8" t="str">
        <f>_xlfn.XLOOKUP(total_table[[#This Row],[Product_ID]],Product_table[Product_ID],Product_table[Sub_Category],FALSE)</f>
        <v>Team Sports</v>
      </c>
      <c r="T843" s="8" t="str">
        <f>_xlfn.XLOOKUP(total_table[[#This Row],[Product_ID]],Product_table[Product_ID],Product_table[Brand],FALSE)</f>
        <v>Nolan-Snow</v>
      </c>
      <c r="U843" s="8">
        <f>_xlfn.XLOOKUP(total_table[[#This Row],[Product_ID]],Product_table[Product_ID],Product_table[Cost],FALSE)</f>
        <v>204.39</v>
      </c>
      <c r="V843" s="11">
        <f>_xlfn.XLOOKUP(total_table[[#This Row],[Product_ID]],Product_table[Product_ID],Product_table[Stock],FALSE)</f>
        <v>281</v>
      </c>
      <c r="W843" s="8" t="str">
        <f>_xlfn.XLOOKUP(total_table[[#This Row],[Store_ID]],Store_table[Store_ID],Store_table[Store_Name],FALSE)</f>
        <v>Shelton PLC</v>
      </c>
      <c r="X843" s="8" t="str">
        <f>_xlfn.XLOOKUP(total_table[[#This Row],[Store_ID]],Store_table[Store_ID],Store_table[Region],FALSE)</f>
        <v>North</v>
      </c>
      <c r="Y843" s="8" t="str">
        <f>_xlfn.XLOOKUP(total_table[[#This Row],[Store_ID]],Store_table[Store_ID],Store_table[City],FALSE)</f>
        <v>East Jenniferstad</v>
      </c>
      <c r="Z843" s="8" t="str">
        <f>_xlfn.XLOOKUP(total_table[[#This Row],[Store_ID]],Store_table[Store_ID],Store_table[Store_Type],FALSE)</f>
        <v>Flagship</v>
      </c>
    </row>
    <row r="844" spans="1:26" x14ac:dyDescent="0.35">
      <c r="A844" s="2" t="s">
        <v>2646</v>
      </c>
      <c r="B844" s="14">
        <v>45446</v>
      </c>
      <c r="C844" s="2" t="s">
        <v>806</v>
      </c>
      <c r="D844" s="2" t="s">
        <v>1580</v>
      </c>
      <c r="E844" s="2" t="s">
        <v>1747</v>
      </c>
      <c r="F844" s="11">
        <v>1</v>
      </c>
      <c r="G844" s="8">
        <v>964.11</v>
      </c>
      <c r="H844" s="8">
        <v>0.17</v>
      </c>
      <c r="I844" s="2" t="s">
        <v>1807</v>
      </c>
      <c r="J844" s="8">
        <v>963.94</v>
      </c>
      <c r="K844" s="8" t="str">
        <f>_xlfn.XLOOKUP(total_table[[#This Row],[Customer_ID]],Customer_table[Customer_ID],Customer_table[Name],FALSE)</f>
        <v>Kristen Fischer</v>
      </c>
      <c r="L844" s="11">
        <f>_xlfn.XLOOKUP(total_table[[#This Row],[Customer_ID]],Customer_table[Customer_ID],Customer_table[Age],FALSE)</f>
        <v>57</v>
      </c>
      <c r="M844" s="8" t="str">
        <f>_xlfn.XLOOKUP(total_table[[#This Row],[Customer_ID]],Customer_table[Customer_ID],Customer_table[Gender],FALSE)</f>
        <v>Male</v>
      </c>
      <c r="N844" s="8" t="str">
        <f>_xlfn.XLOOKUP(total_table[[#This Row],[Customer_ID]],Customer_table[Customer_ID],Customer_table[City],FALSE)</f>
        <v>Lake Christopher</v>
      </c>
      <c r="O844" s="8" t="str">
        <f>_xlfn.XLOOKUP(total_table[[#This Row],[Customer_ID]],Customer_table[Customer_ID],Customer_table[State],FALSE)</f>
        <v>Arkansas</v>
      </c>
      <c r="P844" s="8" t="str">
        <f>_xlfn.XLOOKUP(total_table[[#This Row],[Customer_ID]],Customer_table[Customer_ID],Customer_table[Country],FALSE)</f>
        <v>USA</v>
      </c>
      <c r="Q844" s="8" t="str">
        <f>_xlfn.XLOOKUP(total_table[[#This Row],[Product_ID]],Product_table[Product_ID],Product_table[Product_Name],FALSE)</f>
        <v>Decorative Floor Vase</v>
      </c>
      <c r="R844" s="8" t="str">
        <f>_xlfn.XLOOKUP(total_table[[#This Row],[Product_ID]],Product_table[Product_ID],Product_table[Category],FALSE)</f>
        <v>Home</v>
      </c>
      <c r="S844" s="8" t="str">
        <f>_xlfn.XLOOKUP(total_table[[#This Row],[Product_ID]],Product_table[Product_ID],Product_table[Sub_Category],FALSE)</f>
        <v>Decor</v>
      </c>
      <c r="T844" s="8" t="str">
        <f>_xlfn.XLOOKUP(total_table[[#This Row],[Product_ID]],Product_table[Product_ID],Product_table[Brand],FALSE)</f>
        <v>Khan, Jones and Paul</v>
      </c>
      <c r="U844" s="8">
        <f>_xlfn.XLOOKUP(total_table[[#This Row],[Product_ID]],Product_table[Product_ID],Product_table[Cost],FALSE)</f>
        <v>254.04361702127662</v>
      </c>
      <c r="V844" s="11">
        <f>_xlfn.XLOOKUP(total_table[[#This Row],[Product_ID]],Product_table[Product_ID],Product_table[Stock],FALSE)</f>
        <v>378</v>
      </c>
      <c r="W844" s="8" t="str">
        <f>_xlfn.XLOOKUP(total_table[[#This Row],[Store_ID]],Store_table[Store_ID],Store_table[Store_Name],FALSE)</f>
        <v>Alexander Group</v>
      </c>
      <c r="X844" s="8" t="str">
        <f>_xlfn.XLOOKUP(total_table[[#This Row],[Store_ID]],Store_table[Store_ID],Store_table[Region],FALSE)</f>
        <v>South</v>
      </c>
      <c r="Y844" s="8" t="str">
        <f>_xlfn.XLOOKUP(total_table[[#This Row],[Store_ID]],Store_table[Store_ID],Store_table[City],FALSE)</f>
        <v>Port Sharon</v>
      </c>
      <c r="Z844" s="8" t="str">
        <f>_xlfn.XLOOKUP(total_table[[#This Row],[Store_ID]],Store_table[Store_ID],Store_table[Store_Type],FALSE)</f>
        <v>Online</v>
      </c>
    </row>
    <row r="845" spans="1:26" x14ac:dyDescent="0.35">
      <c r="A845" s="2" t="s">
        <v>2647</v>
      </c>
      <c r="B845" s="14">
        <v>45525</v>
      </c>
      <c r="C845" s="2" t="s">
        <v>439</v>
      </c>
      <c r="D845" s="2" t="s">
        <v>1564</v>
      </c>
      <c r="E845" s="2" t="s">
        <v>1730</v>
      </c>
      <c r="F845" s="11">
        <v>1</v>
      </c>
      <c r="G845" s="8">
        <v>346.2</v>
      </c>
      <c r="H845" s="8">
        <v>0.28999999999999998</v>
      </c>
      <c r="I845" s="2" t="s">
        <v>1802</v>
      </c>
      <c r="J845" s="8">
        <v>345.90999999999997</v>
      </c>
      <c r="K845" s="8" t="str">
        <f>_xlfn.XLOOKUP(total_table[[#This Row],[Customer_ID]],Customer_table[Customer_ID],Customer_table[Name],FALSE)</f>
        <v>Joseph Richards</v>
      </c>
      <c r="L845" s="11">
        <f>_xlfn.XLOOKUP(total_table[[#This Row],[Customer_ID]],Customer_table[Customer_ID],Customer_table[Age],FALSE)</f>
        <v>34</v>
      </c>
      <c r="M845" s="8" t="str">
        <f>_xlfn.XLOOKUP(total_table[[#This Row],[Customer_ID]],Customer_table[Customer_ID],Customer_table[Gender],FALSE)</f>
        <v>Female</v>
      </c>
      <c r="N845" s="8" t="str">
        <f>_xlfn.XLOOKUP(total_table[[#This Row],[Customer_ID]],Customer_table[Customer_ID],Customer_table[City],FALSE)</f>
        <v>Wigginsville</v>
      </c>
      <c r="O845" s="8" t="str">
        <f>_xlfn.XLOOKUP(total_table[[#This Row],[Customer_ID]],Customer_table[Customer_ID],Customer_table[State],FALSE)</f>
        <v>Alabama</v>
      </c>
      <c r="P845" s="8" t="str">
        <f>_xlfn.XLOOKUP(total_table[[#This Row],[Customer_ID]],Customer_table[Customer_ID],Customer_table[Country],FALSE)</f>
        <v>USA</v>
      </c>
      <c r="Q845" s="8" t="str">
        <f>_xlfn.XLOOKUP(total_table[[#This Row],[Product_ID]],Product_table[Product_ID],Product_table[Product_Name],FALSE)</f>
        <v>Knee Support Brace</v>
      </c>
      <c r="R845" s="8" t="str">
        <f>_xlfn.XLOOKUP(total_table[[#This Row],[Product_ID]],Product_table[Product_ID],Product_table[Category],FALSE)</f>
        <v>Sports</v>
      </c>
      <c r="S845" s="8" t="str">
        <f>_xlfn.XLOOKUP(total_table[[#This Row],[Product_ID]],Product_table[Product_ID],Product_table[Sub_Category],FALSE)</f>
        <v>Equipment</v>
      </c>
      <c r="T845" s="8" t="str">
        <f>_xlfn.XLOOKUP(total_table[[#This Row],[Product_ID]],Product_table[Product_ID],Product_table[Brand],FALSE)</f>
        <v>May-Reese</v>
      </c>
      <c r="U845" s="8">
        <f>_xlfn.XLOOKUP(total_table[[#This Row],[Product_ID]],Product_table[Product_ID],Product_table[Cost],FALSE)</f>
        <v>21.34</v>
      </c>
      <c r="V845" s="11">
        <f>_xlfn.XLOOKUP(total_table[[#This Row],[Product_ID]],Product_table[Product_ID],Product_table[Stock],FALSE)</f>
        <v>65</v>
      </c>
      <c r="W845" s="8" t="str">
        <f>_xlfn.XLOOKUP(total_table[[#This Row],[Store_ID]],Store_table[Store_ID],Store_table[Store_Name],FALSE)</f>
        <v>Rivera-Warner</v>
      </c>
      <c r="X845" s="8" t="str">
        <f>_xlfn.XLOOKUP(total_table[[#This Row],[Store_ID]],Store_table[Store_ID],Store_table[Region],FALSE)</f>
        <v>East</v>
      </c>
      <c r="Y845" s="8" t="str">
        <f>_xlfn.XLOOKUP(total_table[[#This Row],[Store_ID]],Store_table[Store_ID],Store_table[City],FALSE)</f>
        <v>Washingtonfurt</v>
      </c>
      <c r="Z845" s="8" t="str">
        <f>_xlfn.XLOOKUP(total_table[[#This Row],[Store_ID]],Store_table[Store_ID],Store_table[Store_Type],FALSE)</f>
        <v>Flagship</v>
      </c>
    </row>
    <row r="846" spans="1:26" x14ac:dyDescent="0.35">
      <c r="A846" s="2" t="s">
        <v>2648</v>
      </c>
      <c r="B846" s="14">
        <v>45527</v>
      </c>
      <c r="C846" s="2" t="s">
        <v>1390</v>
      </c>
      <c r="D846" s="2" t="s">
        <v>1612</v>
      </c>
      <c r="E846" s="2" t="s">
        <v>1779</v>
      </c>
      <c r="F846" s="11">
        <v>3</v>
      </c>
      <c r="G846" s="8">
        <v>791.75</v>
      </c>
      <c r="H846" s="8">
        <v>0.28999999999999998</v>
      </c>
      <c r="I846" s="2" t="s">
        <v>1802</v>
      </c>
      <c r="J846" s="8">
        <v>2374.96</v>
      </c>
      <c r="K846" s="8" t="str">
        <f>_xlfn.XLOOKUP(total_table[[#This Row],[Customer_ID]],Customer_table[Customer_ID],Customer_table[Name],FALSE)</f>
        <v>Christina Robertson</v>
      </c>
      <c r="L846" s="11">
        <f>_xlfn.XLOOKUP(total_table[[#This Row],[Customer_ID]],Customer_table[Customer_ID],Customer_table[Age],FALSE)</f>
        <v>59</v>
      </c>
      <c r="M846" s="8" t="str">
        <f>_xlfn.XLOOKUP(total_table[[#This Row],[Customer_ID]],Customer_table[Customer_ID],Customer_table[Gender],FALSE)</f>
        <v>Male</v>
      </c>
      <c r="N846" s="8" t="str">
        <f>_xlfn.XLOOKUP(total_table[[#This Row],[Customer_ID]],Customer_table[Customer_ID],Customer_table[City],FALSE)</f>
        <v>Hubbardborough</v>
      </c>
      <c r="O846" s="8" t="str">
        <f>_xlfn.XLOOKUP(total_table[[#This Row],[Customer_ID]],Customer_table[Customer_ID],Customer_table[State],FALSE)</f>
        <v>Kentucky</v>
      </c>
      <c r="P846" s="8" t="str">
        <f>_xlfn.XLOOKUP(total_table[[#This Row],[Customer_ID]],Customer_table[Customer_ID],Customer_table[Country],FALSE)</f>
        <v>USA</v>
      </c>
      <c r="Q846" s="8" t="str">
        <f>_xlfn.XLOOKUP(total_table[[#This Row],[Product_ID]],Product_table[Product_ID],Product_table[Product_Name],FALSE)</f>
        <v>USB External Hard Drive</v>
      </c>
      <c r="R846" s="8" t="str">
        <f>_xlfn.XLOOKUP(total_table[[#This Row],[Product_ID]],Product_table[Product_ID],Product_table[Category],FALSE)</f>
        <v>Electronics</v>
      </c>
      <c r="S846" s="8" t="str">
        <f>_xlfn.XLOOKUP(total_table[[#This Row],[Product_ID]],Product_table[Product_ID],Product_table[Sub_Category],FALSE)</f>
        <v>Computer</v>
      </c>
      <c r="T846" s="8" t="str">
        <f>_xlfn.XLOOKUP(total_table[[#This Row],[Product_ID]],Product_table[Product_ID],Product_table[Brand],FALSE)</f>
        <v>Robinson Inc</v>
      </c>
      <c r="U846" s="8">
        <f>_xlfn.XLOOKUP(total_table[[#This Row],[Product_ID]],Product_table[Product_ID],Product_table[Cost],FALSE)</f>
        <v>253.33</v>
      </c>
      <c r="V846" s="11">
        <f>_xlfn.XLOOKUP(total_table[[#This Row],[Product_ID]],Product_table[Product_ID],Product_table[Stock],FALSE)</f>
        <v>266</v>
      </c>
      <c r="W846" s="8" t="str">
        <f>_xlfn.XLOOKUP(total_table[[#This Row],[Store_ID]],Store_table[Store_ID],Store_table[Store_Name],FALSE)</f>
        <v>Shelton PLC</v>
      </c>
      <c r="X846" s="8" t="str">
        <f>_xlfn.XLOOKUP(total_table[[#This Row],[Store_ID]],Store_table[Store_ID],Store_table[Region],FALSE)</f>
        <v>North</v>
      </c>
      <c r="Y846" s="8" t="str">
        <f>_xlfn.XLOOKUP(total_table[[#This Row],[Store_ID]],Store_table[Store_ID],Store_table[City],FALSE)</f>
        <v>East Jenniferstad</v>
      </c>
      <c r="Z846" s="8" t="str">
        <f>_xlfn.XLOOKUP(total_table[[#This Row],[Store_ID]],Store_table[Store_ID],Store_table[Store_Type],FALSE)</f>
        <v>Flagship</v>
      </c>
    </row>
    <row r="847" spans="1:26" x14ac:dyDescent="0.35">
      <c r="A847" s="2" t="s">
        <v>2649</v>
      </c>
      <c r="B847" s="14">
        <v>45265</v>
      </c>
      <c r="C847" s="2" t="s">
        <v>990</v>
      </c>
      <c r="D847" s="2" t="s">
        <v>1604</v>
      </c>
      <c r="E847" s="2" t="s">
        <v>1775</v>
      </c>
      <c r="F847" s="11">
        <v>1</v>
      </c>
      <c r="G847" s="8">
        <v>529.84</v>
      </c>
      <c r="H847" s="8">
        <v>0.13</v>
      </c>
      <c r="I847" s="2" t="s">
        <v>1804</v>
      </c>
      <c r="J847" s="8">
        <v>529.71</v>
      </c>
      <c r="K847" s="8" t="str">
        <f>_xlfn.XLOOKUP(total_table[[#This Row],[Customer_ID]],Customer_table[Customer_ID],Customer_table[Name],FALSE)</f>
        <v>Casey Simpson</v>
      </c>
      <c r="L847" s="11">
        <f>_xlfn.XLOOKUP(total_table[[#This Row],[Customer_ID]],Customer_table[Customer_ID],Customer_table[Age],FALSE)</f>
        <v>54</v>
      </c>
      <c r="M847" s="8" t="str">
        <f>_xlfn.XLOOKUP(total_table[[#This Row],[Customer_ID]],Customer_table[Customer_ID],Customer_table[Gender],FALSE)</f>
        <v>Male</v>
      </c>
      <c r="N847" s="8" t="str">
        <f>_xlfn.XLOOKUP(total_table[[#This Row],[Customer_ID]],Customer_table[Customer_ID],Customer_table[City],FALSE)</f>
        <v>West Mathewside</v>
      </c>
      <c r="O847" s="8" t="str">
        <f>_xlfn.XLOOKUP(total_table[[#This Row],[Customer_ID]],Customer_table[Customer_ID],Customer_table[State],FALSE)</f>
        <v>Mississippi</v>
      </c>
      <c r="P847" s="8" t="str">
        <f>_xlfn.XLOOKUP(total_table[[#This Row],[Customer_ID]],Customer_table[Customer_ID],Customer_table[Country],FALSE)</f>
        <v>USA</v>
      </c>
      <c r="Q847" s="8" t="str">
        <f>_xlfn.XLOOKUP(total_table[[#This Row],[Product_ID]],Product_table[Product_ID],Product_table[Product_Name],FALSE)</f>
        <v>Portable Power Bank</v>
      </c>
      <c r="R847" s="8" t="str">
        <f>_xlfn.XLOOKUP(total_table[[#This Row],[Product_ID]],Product_table[Product_ID],Product_table[Category],FALSE)</f>
        <v>Electronics</v>
      </c>
      <c r="S847" s="8" t="str">
        <f>_xlfn.XLOOKUP(total_table[[#This Row],[Product_ID]],Product_table[Product_ID],Product_table[Sub_Category],FALSE)</f>
        <v>Mobile</v>
      </c>
      <c r="T847" s="8" t="str">
        <f>_xlfn.XLOOKUP(total_table[[#This Row],[Product_ID]],Product_table[Product_ID],Product_table[Brand],FALSE)</f>
        <v>Cummings and Sons</v>
      </c>
      <c r="U847" s="8">
        <f>_xlfn.XLOOKUP(total_table[[#This Row],[Product_ID]],Product_table[Product_ID],Product_table[Cost],FALSE)</f>
        <v>326.06</v>
      </c>
      <c r="V847" s="11">
        <f>_xlfn.XLOOKUP(total_table[[#This Row],[Product_ID]],Product_table[Product_ID],Product_table[Stock],FALSE)</f>
        <v>301</v>
      </c>
      <c r="W847" s="8" t="str">
        <f>_xlfn.XLOOKUP(total_table[[#This Row],[Store_ID]],Store_table[Store_ID],Store_table[Store_Name],FALSE)</f>
        <v>Gardner, Humphrey and Contreras</v>
      </c>
      <c r="X847" s="8" t="str">
        <f>_xlfn.XLOOKUP(total_table[[#This Row],[Store_ID]],Store_table[Store_ID],Store_table[Region],FALSE)</f>
        <v>East</v>
      </c>
      <c r="Y847" s="8" t="str">
        <f>_xlfn.XLOOKUP(total_table[[#This Row],[Store_ID]],Store_table[Store_ID],Store_table[City],FALSE)</f>
        <v>Johnsonville</v>
      </c>
      <c r="Z847" s="8" t="str">
        <f>_xlfn.XLOOKUP(total_table[[#This Row],[Store_ID]],Store_table[Store_ID],Store_table[Store_Type],FALSE)</f>
        <v>Flagship</v>
      </c>
    </row>
    <row r="848" spans="1:26" x14ac:dyDescent="0.35">
      <c r="A848" s="2" t="s">
        <v>2650</v>
      </c>
      <c r="B848" s="14">
        <v>45936</v>
      </c>
      <c r="C848" s="2" t="s">
        <v>1431</v>
      </c>
      <c r="D848" s="2" t="s">
        <v>1634</v>
      </c>
      <c r="E848" s="2" t="s">
        <v>1744</v>
      </c>
      <c r="F848" s="11">
        <v>3</v>
      </c>
      <c r="G848" s="8">
        <v>582.57000000000005</v>
      </c>
      <c r="H848" s="8">
        <v>0.11</v>
      </c>
      <c r="I848" s="2" t="s">
        <v>1804</v>
      </c>
      <c r="J848" s="8">
        <v>1747.6000000000001</v>
      </c>
      <c r="K848" s="8" t="str">
        <f>_xlfn.XLOOKUP(total_table[[#This Row],[Customer_ID]],Customer_table[Customer_ID],Customer_table[Name],FALSE)</f>
        <v>Debra Mccullough</v>
      </c>
      <c r="L848" s="11">
        <f>_xlfn.XLOOKUP(total_table[[#This Row],[Customer_ID]],Customer_table[Customer_ID],Customer_table[Age],FALSE)</f>
        <v>42</v>
      </c>
      <c r="M848" s="8" t="str">
        <f>_xlfn.XLOOKUP(total_table[[#This Row],[Customer_ID]],Customer_table[Customer_ID],Customer_table[Gender],FALSE)</f>
        <v>Male</v>
      </c>
      <c r="N848" s="8" t="str">
        <f>_xlfn.XLOOKUP(total_table[[#This Row],[Customer_ID]],Customer_table[Customer_ID],Customer_table[City],FALSE)</f>
        <v>Mcdanielfurt</v>
      </c>
      <c r="O848" s="8" t="str">
        <f>_xlfn.XLOOKUP(total_table[[#This Row],[Customer_ID]],Customer_table[Customer_ID],Customer_table[State],FALSE)</f>
        <v>Montana</v>
      </c>
      <c r="P848" s="8" t="str">
        <f>_xlfn.XLOOKUP(total_table[[#This Row],[Customer_ID]],Customer_table[Customer_ID],Customer_table[Country],FALSE)</f>
        <v>USA</v>
      </c>
      <c r="Q848" s="8" t="str">
        <f>_xlfn.XLOOKUP(total_table[[#This Row],[Product_ID]],Product_table[Product_ID],Product_table[Product_Name],FALSE)</f>
        <v>Sports Stopwatch Pro</v>
      </c>
      <c r="R848" s="8" t="str">
        <f>_xlfn.XLOOKUP(total_table[[#This Row],[Product_ID]],Product_table[Product_ID],Product_table[Category],FALSE)</f>
        <v>Sports</v>
      </c>
      <c r="S848" s="8" t="str">
        <f>_xlfn.XLOOKUP(total_table[[#This Row],[Product_ID]],Product_table[Product_ID],Product_table[Sub_Category],FALSE)</f>
        <v>Accessories</v>
      </c>
      <c r="T848" s="8" t="str">
        <f>_xlfn.XLOOKUP(total_table[[#This Row],[Product_ID]],Product_table[Product_ID],Product_table[Brand],FALSE)</f>
        <v>Thompson-French</v>
      </c>
      <c r="U848" s="8">
        <f>_xlfn.XLOOKUP(total_table[[#This Row],[Product_ID]],Product_table[Product_ID],Product_table[Cost],FALSE)</f>
        <v>434.84</v>
      </c>
      <c r="V848" s="11">
        <f>_xlfn.XLOOKUP(total_table[[#This Row],[Product_ID]],Product_table[Product_ID],Product_table[Stock],FALSE)</f>
        <v>185</v>
      </c>
      <c r="W848" s="8" t="str">
        <f>_xlfn.XLOOKUP(total_table[[#This Row],[Store_ID]],Store_table[Store_ID],Store_table[Store_Name],FALSE)</f>
        <v>Johnson-Wright</v>
      </c>
      <c r="X848" s="8" t="str">
        <f>_xlfn.XLOOKUP(total_table[[#This Row],[Store_ID]],Store_table[Store_ID],Store_table[Region],FALSE)</f>
        <v>North</v>
      </c>
      <c r="Y848" s="8" t="str">
        <f>_xlfn.XLOOKUP(total_table[[#This Row],[Store_ID]],Store_table[Store_ID],Store_table[City],FALSE)</f>
        <v>Hoodberg</v>
      </c>
      <c r="Z848" s="8" t="str">
        <f>_xlfn.XLOOKUP(total_table[[#This Row],[Store_ID]],Store_table[Store_ID],Store_table[Store_Type],FALSE)</f>
        <v>Outlet</v>
      </c>
    </row>
    <row r="849" spans="1:26" x14ac:dyDescent="0.35">
      <c r="A849" s="2" t="s">
        <v>2651</v>
      </c>
      <c r="B849" s="14">
        <v>45242</v>
      </c>
      <c r="C849" s="2" t="s">
        <v>676</v>
      </c>
      <c r="D849" s="2" t="s">
        <v>1716</v>
      </c>
      <c r="E849" s="2" t="s">
        <v>1785</v>
      </c>
      <c r="F849" s="11">
        <v>1</v>
      </c>
      <c r="G849" s="8">
        <v>219.81</v>
      </c>
      <c r="H849" s="8">
        <v>0.22</v>
      </c>
      <c r="I849" s="2" t="s">
        <v>1807</v>
      </c>
      <c r="J849" s="8">
        <v>219.59</v>
      </c>
      <c r="K849" s="8" t="str">
        <f>_xlfn.XLOOKUP(total_table[[#This Row],[Customer_ID]],Customer_table[Customer_ID],Customer_table[Name],FALSE)</f>
        <v>Rodney Huffman</v>
      </c>
      <c r="L849" s="11">
        <f>_xlfn.XLOOKUP(total_table[[#This Row],[Customer_ID]],Customer_table[Customer_ID],Customer_table[Age],FALSE)</f>
        <v>20</v>
      </c>
      <c r="M849" s="8" t="str">
        <f>_xlfn.XLOOKUP(total_table[[#This Row],[Customer_ID]],Customer_table[Customer_ID],Customer_table[Gender],FALSE)</f>
        <v>Female</v>
      </c>
      <c r="N849" s="8" t="str">
        <f>_xlfn.XLOOKUP(total_table[[#This Row],[Customer_ID]],Customer_table[Customer_ID],Customer_table[City],FALSE)</f>
        <v>Garzafort</v>
      </c>
      <c r="O849" s="8" t="str">
        <f>_xlfn.XLOOKUP(total_table[[#This Row],[Customer_ID]],Customer_table[Customer_ID],Customer_table[State],FALSE)</f>
        <v>Delaware</v>
      </c>
      <c r="P849" s="8" t="str">
        <f>_xlfn.XLOOKUP(total_table[[#This Row],[Customer_ID]],Customer_table[Customer_ID],Customer_table[Country],FALSE)</f>
        <v>USA</v>
      </c>
      <c r="Q849" s="8" t="str">
        <f>_xlfn.XLOOKUP(total_table[[#This Row],[Product_ID]],Product_table[Product_ID],Product_table[Product_Name],FALSE)</f>
        <v>Sports Stopwatch Basic</v>
      </c>
      <c r="R849" s="8" t="str">
        <f>_xlfn.XLOOKUP(total_table[[#This Row],[Product_ID]],Product_table[Product_ID],Product_table[Category],FALSE)</f>
        <v>Sports</v>
      </c>
      <c r="S849" s="8" t="str">
        <f>_xlfn.XLOOKUP(total_table[[#This Row],[Product_ID]],Product_table[Product_ID],Product_table[Sub_Category],FALSE)</f>
        <v>Accessories</v>
      </c>
      <c r="T849" s="8" t="str">
        <f>_xlfn.XLOOKUP(total_table[[#This Row],[Product_ID]],Product_table[Product_ID],Product_table[Brand],FALSE)</f>
        <v>Wilson Group</v>
      </c>
      <c r="U849" s="8">
        <f>_xlfn.XLOOKUP(total_table[[#This Row],[Product_ID]],Product_table[Product_ID],Product_table[Cost],FALSE)</f>
        <v>60.65</v>
      </c>
      <c r="V849" s="11">
        <f>_xlfn.XLOOKUP(total_table[[#This Row],[Product_ID]],Product_table[Product_ID],Product_table[Stock],FALSE)</f>
        <v>75</v>
      </c>
      <c r="W849" s="8" t="str">
        <f>_xlfn.XLOOKUP(total_table[[#This Row],[Store_ID]],Store_table[Store_ID],Store_table[Store_Name],FALSE)</f>
        <v>Holloway Ltd</v>
      </c>
      <c r="X849" s="8" t="str">
        <f>_xlfn.XLOOKUP(total_table[[#This Row],[Store_ID]],Store_table[Store_ID],Store_table[Region],FALSE)</f>
        <v>North</v>
      </c>
      <c r="Y849" s="8" t="str">
        <f>_xlfn.XLOOKUP(total_table[[#This Row],[Store_ID]],Store_table[Store_ID],Store_table[City],FALSE)</f>
        <v>Bensonhaven</v>
      </c>
      <c r="Z849" s="8" t="str">
        <f>_xlfn.XLOOKUP(total_table[[#This Row],[Store_ID]],Store_table[Store_ID],Store_table[Store_Type],FALSE)</f>
        <v>Flagship</v>
      </c>
    </row>
    <row r="850" spans="1:26" x14ac:dyDescent="0.35">
      <c r="A850" s="2" t="s">
        <v>2652</v>
      </c>
      <c r="B850" s="14">
        <v>45437</v>
      </c>
      <c r="C850" s="2" t="s">
        <v>1505</v>
      </c>
      <c r="D850" s="2" t="s">
        <v>1666</v>
      </c>
      <c r="E850" s="2" t="s">
        <v>1788</v>
      </c>
      <c r="F850" s="11">
        <v>4</v>
      </c>
      <c r="G850" s="8">
        <v>883.31</v>
      </c>
      <c r="H850" s="8">
        <v>0.27</v>
      </c>
      <c r="I850" s="2" t="s">
        <v>1802</v>
      </c>
      <c r="J850" s="8">
        <v>3532.97</v>
      </c>
      <c r="K850" s="8" t="str">
        <f>_xlfn.XLOOKUP(total_table[[#This Row],[Customer_ID]],Customer_table[Customer_ID],Customer_table[Name],FALSE)</f>
        <v>Sarah Marsh</v>
      </c>
      <c r="L850" s="11">
        <f>_xlfn.XLOOKUP(total_table[[#This Row],[Customer_ID]],Customer_table[Customer_ID],Customer_table[Age],FALSE)</f>
        <v>47</v>
      </c>
      <c r="M850" s="8" t="str">
        <f>_xlfn.XLOOKUP(total_table[[#This Row],[Customer_ID]],Customer_table[Customer_ID],Customer_table[Gender],FALSE)</f>
        <v>Female</v>
      </c>
      <c r="N850" s="8" t="str">
        <f>_xlfn.XLOOKUP(total_table[[#This Row],[Customer_ID]],Customer_table[Customer_ID],Customer_table[City],FALSE)</f>
        <v>Port William</v>
      </c>
      <c r="O850" s="8" t="str">
        <f>_xlfn.XLOOKUP(total_table[[#This Row],[Customer_ID]],Customer_table[Customer_ID],Customer_table[State],FALSE)</f>
        <v>New York</v>
      </c>
      <c r="P850" s="8" t="str">
        <f>_xlfn.XLOOKUP(total_table[[#This Row],[Customer_ID]],Customer_table[Customer_ID],Customer_table[Country],FALSE)</f>
        <v>USA</v>
      </c>
      <c r="Q850" s="8" t="str">
        <f>_xlfn.XLOOKUP(total_table[[#This Row],[Product_ID]],Product_table[Product_ID],Product_table[Product_Name],FALSE)</f>
        <v>Kitchen Storage Rack</v>
      </c>
      <c r="R850" s="8" t="str">
        <f>_xlfn.XLOOKUP(total_table[[#This Row],[Product_ID]],Product_table[Product_ID],Product_table[Category],FALSE)</f>
        <v>Home</v>
      </c>
      <c r="S850" s="8" t="str">
        <f>_xlfn.XLOOKUP(total_table[[#This Row],[Product_ID]],Product_table[Product_ID],Product_table[Sub_Category],FALSE)</f>
        <v>Storage</v>
      </c>
      <c r="T850" s="8" t="str">
        <f>_xlfn.XLOOKUP(total_table[[#This Row],[Product_ID]],Product_table[Product_ID],Product_table[Brand],FALSE)</f>
        <v>Duran Group</v>
      </c>
      <c r="U850" s="8">
        <f>_xlfn.XLOOKUP(total_table[[#This Row],[Product_ID]],Product_table[Product_ID],Product_table[Cost],FALSE)</f>
        <v>138.05000000000001</v>
      </c>
      <c r="V850" s="11">
        <f>_xlfn.XLOOKUP(total_table[[#This Row],[Product_ID]],Product_table[Product_ID],Product_table[Stock],FALSE)</f>
        <v>89</v>
      </c>
      <c r="W850" s="8" t="str">
        <f>_xlfn.XLOOKUP(total_table[[#This Row],[Store_ID]],Store_table[Store_ID],Store_table[Store_Name],FALSE)</f>
        <v>Guerrero-Schmitt</v>
      </c>
      <c r="X850" s="8" t="str">
        <f>_xlfn.XLOOKUP(total_table[[#This Row],[Store_ID]],Store_table[Store_ID],Store_table[Region],FALSE)</f>
        <v>East</v>
      </c>
      <c r="Y850" s="8" t="str">
        <f>_xlfn.XLOOKUP(total_table[[#This Row],[Store_ID]],Store_table[Store_ID],Store_table[City],FALSE)</f>
        <v>East Stevechester</v>
      </c>
      <c r="Z850" s="8" t="str">
        <f>_xlfn.XLOOKUP(total_table[[#This Row],[Store_ID]],Store_table[Store_ID],Store_table[Store_Type],FALSE)</f>
        <v>Flagship</v>
      </c>
    </row>
    <row r="851" spans="1:26" x14ac:dyDescent="0.35">
      <c r="A851" s="2" t="s">
        <v>2653</v>
      </c>
      <c r="B851" s="14">
        <v>45627</v>
      </c>
      <c r="C851" s="2" t="s">
        <v>741</v>
      </c>
      <c r="D851" s="2" t="s">
        <v>1560</v>
      </c>
      <c r="E851" s="2" t="s">
        <v>1777</v>
      </c>
      <c r="F851" s="11">
        <v>4</v>
      </c>
      <c r="G851" s="8">
        <v>329.06</v>
      </c>
      <c r="H851" s="8">
        <v>0.04</v>
      </c>
      <c r="I851" s="2" t="s">
        <v>1807</v>
      </c>
      <c r="J851" s="8">
        <v>1316.2</v>
      </c>
      <c r="K851" s="8" t="str">
        <f>_xlfn.XLOOKUP(total_table[[#This Row],[Customer_ID]],Customer_table[Customer_ID],Customer_table[Name],FALSE)</f>
        <v>Nathaniel Hill</v>
      </c>
      <c r="L851" s="11">
        <f>_xlfn.XLOOKUP(total_table[[#This Row],[Customer_ID]],Customer_table[Customer_ID],Customer_table[Age],FALSE)</f>
        <v>43</v>
      </c>
      <c r="M851" s="8" t="str">
        <f>_xlfn.XLOOKUP(total_table[[#This Row],[Customer_ID]],Customer_table[Customer_ID],Customer_table[Gender],FALSE)</f>
        <v>Female</v>
      </c>
      <c r="N851" s="8" t="str">
        <f>_xlfn.XLOOKUP(total_table[[#This Row],[Customer_ID]],Customer_table[Customer_ID],Customer_table[City],FALSE)</f>
        <v>Lake Mark</v>
      </c>
      <c r="O851" s="8" t="str">
        <f>_xlfn.XLOOKUP(total_table[[#This Row],[Customer_ID]],Customer_table[Customer_ID],Customer_table[State],FALSE)</f>
        <v>Kansas</v>
      </c>
      <c r="P851" s="8" t="str">
        <f>_xlfn.XLOOKUP(total_table[[#This Row],[Customer_ID]],Customer_table[Customer_ID],Customer_table[Country],FALSE)</f>
        <v>USA</v>
      </c>
      <c r="Q851" s="8" t="str">
        <f>_xlfn.XLOOKUP(total_table[[#This Row],[Product_ID]],Product_table[Product_ID],Product_table[Product_Name],FALSE)</f>
        <v>Soccer Training Cone Set</v>
      </c>
      <c r="R851" s="8" t="str">
        <f>_xlfn.XLOOKUP(total_table[[#This Row],[Product_ID]],Product_table[Product_ID],Product_table[Category],FALSE)</f>
        <v>Sports</v>
      </c>
      <c r="S851" s="8" t="str">
        <f>_xlfn.XLOOKUP(total_table[[#This Row],[Product_ID]],Product_table[Product_ID],Product_table[Sub_Category],FALSE)</f>
        <v>Accessories</v>
      </c>
      <c r="T851" s="8" t="str">
        <f>_xlfn.XLOOKUP(total_table[[#This Row],[Product_ID]],Product_table[Product_ID],Product_table[Brand],FALSE)</f>
        <v>Ford, Murphy and Wilson</v>
      </c>
      <c r="U851" s="8">
        <f>_xlfn.XLOOKUP(total_table[[#This Row],[Product_ID]],Product_table[Product_ID],Product_table[Cost],FALSE)</f>
        <v>144.53</v>
      </c>
      <c r="V851" s="11">
        <f>_xlfn.XLOOKUP(total_table[[#This Row],[Product_ID]],Product_table[Product_ID],Product_table[Stock],FALSE)</f>
        <v>367</v>
      </c>
      <c r="W851" s="8" t="str">
        <f>_xlfn.XLOOKUP(total_table[[#This Row],[Store_ID]],Store_table[Store_ID],Store_table[Store_Name],FALSE)</f>
        <v>Mcdonald Inc</v>
      </c>
      <c r="X851" s="8" t="str">
        <f>_xlfn.XLOOKUP(total_table[[#This Row],[Store_ID]],Store_table[Store_ID],Store_table[Region],FALSE)</f>
        <v>South</v>
      </c>
      <c r="Y851" s="8" t="str">
        <f>_xlfn.XLOOKUP(total_table[[#This Row],[Store_ID]],Store_table[Store_ID],Store_table[City],FALSE)</f>
        <v>Christopherland</v>
      </c>
      <c r="Z851" s="8" t="str">
        <f>_xlfn.XLOOKUP(total_table[[#This Row],[Store_ID]],Store_table[Store_ID],Store_table[Store_Type],FALSE)</f>
        <v>Outlet</v>
      </c>
    </row>
    <row r="852" spans="1:26" x14ac:dyDescent="0.35">
      <c r="A852" s="2" t="s">
        <v>2654</v>
      </c>
      <c r="B852" s="14">
        <v>45678</v>
      </c>
      <c r="C852" s="2" t="s">
        <v>362</v>
      </c>
      <c r="D852" s="2" t="s">
        <v>1662</v>
      </c>
      <c r="E852" s="2" t="s">
        <v>1770</v>
      </c>
      <c r="F852" s="11">
        <v>1</v>
      </c>
      <c r="G852" s="8">
        <v>935.78</v>
      </c>
      <c r="H852" s="8">
        <v>0.03</v>
      </c>
      <c r="I852" s="2" t="s">
        <v>1804</v>
      </c>
      <c r="J852" s="8">
        <v>935.75</v>
      </c>
      <c r="K852" s="8" t="str">
        <f>_xlfn.XLOOKUP(total_table[[#This Row],[Customer_ID]],Customer_table[Customer_ID],Customer_table[Name],FALSE)</f>
        <v>Lance Baker</v>
      </c>
      <c r="L852" s="11">
        <f>_xlfn.XLOOKUP(total_table[[#This Row],[Customer_ID]],Customer_table[Customer_ID],Customer_table[Age],FALSE)</f>
        <v>50</v>
      </c>
      <c r="M852" s="8" t="str">
        <f>_xlfn.XLOOKUP(total_table[[#This Row],[Customer_ID]],Customer_table[Customer_ID],Customer_table[Gender],FALSE)</f>
        <v>Female</v>
      </c>
      <c r="N852" s="8" t="str">
        <f>_xlfn.XLOOKUP(total_table[[#This Row],[Customer_ID]],Customer_table[Customer_ID],Customer_table[City],FALSE)</f>
        <v>Port Victoria</v>
      </c>
      <c r="O852" s="8" t="str">
        <f>_xlfn.XLOOKUP(total_table[[#This Row],[Customer_ID]],Customer_table[Customer_ID],Customer_table[State],FALSE)</f>
        <v>Florida</v>
      </c>
      <c r="P852" s="8" t="str">
        <f>_xlfn.XLOOKUP(total_table[[#This Row],[Customer_ID]],Customer_table[Customer_ID],Customer_table[Country],FALSE)</f>
        <v>USA</v>
      </c>
      <c r="Q852" s="8" t="str">
        <f>_xlfn.XLOOKUP(total_table[[#This Row],[Product_ID]],Product_table[Product_ID],Product_table[Product_Name],FALSE)</f>
        <v>Wooden Nightstand</v>
      </c>
      <c r="R852" s="8" t="str">
        <f>_xlfn.XLOOKUP(total_table[[#This Row],[Product_ID]],Product_table[Product_ID],Product_table[Category],FALSE)</f>
        <v>Home</v>
      </c>
      <c r="S852" s="8" t="str">
        <f>_xlfn.XLOOKUP(total_table[[#This Row],[Product_ID]],Product_table[Product_ID],Product_table[Sub_Category],FALSE)</f>
        <v>Furniture</v>
      </c>
      <c r="T852" s="8" t="str">
        <f>_xlfn.XLOOKUP(total_table[[#This Row],[Product_ID]],Product_table[Product_ID],Product_table[Brand],FALSE)</f>
        <v>Wolfe, Ross and Hester</v>
      </c>
      <c r="U852" s="8">
        <f>_xlfn.XLOOKUP(total_table[[#This Row],[Product_ID]],Product_table[Product_ID],Product_table[Cost],FALSE)</f>
        <v>243.7</v>
      </c>
      <c r="V852" s="11">
        <f>_xlfn.XLOOKUP(total_table[[#This Row],[Product_ID]],Product_table[Product_ID],Product_table[Stock],FALSE)</f>
        <v>130</v>
      </c>
      <c r="W852" s="8" t="str">
        <f>_xlfn.XLOOKUP(total_table[[#This Row],[Store_ID]],Store_table[Store_ID],Store_table[Store_Name],FALSE)</f>
        <v>Aguirre-Keller</v>
      </c>
      <c r="X852" s="8" t="str">
        <f>_xlfn.XLOOKUP(total_table[[#This Row],[Store_ID]],Store_table[Store_ID],Store_table[Region],FALSE)</f>
        <v>South</v>
      </c>
      <c r="Y852" s="8" t="str">
        <f>_xlfn.XLOOKUP(total_table[[#This Row],[Store_ID]],Store_table[Store_ID],Store_table[City],FALSE)</f>
        <v>Lake Michael</v>
      </c>
      <c r="Z852" s="8" t="str">
        <f>_xlfn.XLOOKUP(total_table[[#This Row],[Store_ID]],Store_table[Store_ID],Store_table[Store_Type],FALSE)</f>
        <v>Online</v>
      </c>
    </row>
    <row r="853" spans="1:26" x14ac:dyDescent="0.35">
      <c r="A853" s="2" t="s">
        <v>2655</v>
      </c>
      <c r="B853" s="14">
        <v>45484</v>
      </c>
      <c r="C853" s="2" t="s">
        <v>993</v>
      </c>
      <c r="D853" s="2" t="s">
        <v>1646</v>
      </c>
      <c r="E853" s="2" t="s">
        <v>1767</v>
      </c>
      <c r="F853" s="11">
        <v>4</v>
      </c>
      <c r="G853" s="8">
        <v>597.79999999999995</v>
      </c>
      <c r="H853" s="8">
        <v>0.2</v>
      </c>
      <c r="I853" s="2" t="s">
        <v>1802</v>
      </c>
      <c r="J853" s="8">
        <v>2391</v>
      </c>
      <c r="K853" s="8" t="str">
        <f>_xlfn.XLOOKUP(total_table[[#This Row],[Customer_ID]],Customer_table[Customer_ID],Customer_table[Name],FALSE)</f>
        <v>Jessica Gonzalez</v>
      </c>
      <c r="L853" s="11">
        <f>_xlfn.XLOOKUP(total_table[[#This Row],[Customer_ID]],Customer_table[Customer_ID],Customer_table[Age],FALSE)</f>
        <v>34</v>
      </c>
      <c r="M853" s="8" t="str">
        <f>_xlfn.XLOOKUP(total_table[[#This Row],[Customer_ID]],Customer_table[Customer_ID],Customer_table[Gender],FALSE)</f>
        <v>Female</v>
      </c>
      <c r="N853" s="8" t="str">
        <f>_xlfn.XLOOKUP(total_table[[#This Row],[Customer_ID]],Customer_table[Customer_ID],Customer_table[City],FALSE)</f>
        <v>South Darrenland</v>
      </c>
      <c r="O853" s="8" t="str">
        <f>_xlfn.XLOOKUP(total_table[[#This Row],[Customer_ID]],Customer_table[Customer_ID],Customer_table[State],FALSE)</f>
        <v>Iowa</v>
      </c>
      <c r="P853" s="8" t="str">
        <f>_xlfn.XLOOKUP(total_table[[#This Row],[Customer_ID]],Customer_table[Customer_ID],Customer_table[Country],FALSE)</f>
        <v>USA</v>
      </c>
      <c r="Q853" s="8" t="str">
        <f>_xlfn.XLOOKUP(total_table[[#This Row],[Product_ID]],Product_table[Product_ID],Product_table[Product_Name],FALSE)</f>
        <v>Luxury Perfume Spray</v>
      </c>
      <c r="R853" s="8" t="str">
        <f>_xlfn.XLOOKUP(total_table[[#This Row],[Product_ID]],Product_table[Product_ID],Product_table[Category],FALSE)</f>
        <v>Beauty</v>
      </c>
      <c r="S853" s="8" t="str">
        <f>_xlfn.XLOOKUP(total_table[[#This Row],[Product_ID]],Product_table[Product_ID],Product_table[Sub_Category],FALSE)</f>
        <v>Fragrance</v>
      </c>
      <c r="T853" s="8" t="str">
        <f>_xlfn.XLOOKUP(total_table[[#This Row],[Product_ID]],Product_table[Product_ID],Product_table[Brand],FALSE)</f>
        <v>Gibson, Green and Lopez</v>
      </c>
      <c r="U853" s="8">
        <f>_xlfn.XLOOKUP(total_table[[#This Row],[Product_ID]],Product_table[Product_ID],Product_table[Cost],FALSE)</f>
        <v>482.75</v>
      </c>
      <c r="V853" s="11">
        <f>_xlfn.XLOOKUP(total_table[[#This Row],[Product_ID]],Product_table[Product_ID],Product_table[Stock],FALSE)</f>
        <v>444</v>
      </c>
      <c r="W853" s="8" t="str">
        <f>_xlfn.XLOOKUP(total_table[[#This Row],[Store_ID]],Store_table[Store_ID],Store_table[Store_Name],FALSE)</f>
        <v>Hill, Wagner and Ballard</v>
      </c>
      <c r="X853" s="8" t="str">
        <f>_xlfn.XLOOKUP(total_table[[#This Row],[Store_ID]],Store_table[Store_ID],Store_table[Region],FALSE)</f>
        <v>East</v>
      </c>
      <c r="Y853" s="8" t="str">
        <f>_xlfn.XLOOKUP(total_table[[#This Row],[Store_ID]],Store_table[Store_ID],Store_table[City],FALSE)</f>
        <v>East Davidville</v>
      </c>
      <c r="Z853" s="8" t="str">
        <f>_xlfn.XLOOKUP(total_table[[#This Row],[Store_ID]],Store_table[Store_ID],Store_table[Store_Type],FALSE)</f>
        <v>Online</v>
      </c>
    </row>
    <row r="854" spans="1:26" x14ac:dyDescent="0.35">
      <c r="A854" s="2" t="s">
        <v>2656</v>
      </c>
      <c r="B854" s="14">
        <v>45700</v>
      </c>
      <c r="C854" s="2" t="s">
        <v>815</v>
      </c>
      <c r="D854" s="2" t="s">
        <v>1552</v>
      </c>
      <c r="E854" s="2" t="s">
        <v>1788</v>
      </c>
      <c r="F854" s="11">
        <v>4</v>
      </c>
      <c r="G854" s="8">
        <v>266.98</v>
      </c>
      <c r="H854" s="8">
        <v>0.16</v>
      </c>
      <c r="I854" s="2" t="s">
        <v>1802</v>
      </c>
      <c r="J854" s="8">
        <v>1067.76</v>
      </c>
      <c r="K854" s="8" t="str">
        <f>_xlfn.XLOOKUP(total_table[[#This Row],[Customer_ID]],Customer_table[Customer_ID],Customer_table[Name],FALSE)</f>
        <v>Beth Allen</v>
      </c>
      <c r="L854" s="11">
        <f>_xlfn.XLOOKUP(total_table[[#This Row],[Customer_ID]],Customer_table[Customer_ID],Customer_table[Age],FALSE)</f>
        <v>32</v>
      </c>
      <c r="M854" s="8" t="str">
        <f>_xlfn.XLOOKUP(total_table[[#This Row],[Customer_ID]],Customer_table[Customer_ID],Customer_table[Gender],FALSE)</f>
        <v>Female</v>
      </c>
      <c r="N854" s="8" t="str">
        <f>_xlfn.XLOOKUP(total_table[[#This Row],[Customer_ID]],Customer_table[Customer_ID],Customer_table[City],FALSE)</f>
        <v>South Kathrynmouth</v>
      </c>
      <c r="O854" s="8" t="str">
        <f>_xlfn.XLOOKUP(total_table[[#This Row],[Customer_ID]],Customer_table[Customer_ID],Customer_table[State],FALSE)</f>
        <v>Oklahoma</v>
      </c>
      <c r="P854" s="8" t="str">
        <f>_xlfn.XLOOKUP(total_table[[#This Row],[Customer_ID]],Customer_table[Customer_ID],Customer_table[Country],FALSE)</f>
        <v>USA</v>
      </c>
      <c r="Q854" s="8" t="str">
        <f>_xlfn.XLOOKUP(total_table[[#This Row],[Product_ID]],Product_table[Product_ID],Product_table[Product_Name],FALSE)</f>
        <v>USB-C Fast Charger</v>
      </c>
      <c r="R854" s="8" t="str">
        <f>_xlfn.XLOOKUP(total_table[[#This Row],[Product_ID]],Product_table[Product_ID],Product_table[Category],FALSE)</f>
        <v>Electronics</v>
      </c>
      <c r="S854" s="8" t="str">
        <f>_xlfn.XLOOKUP(total_table[[#This Row],[Product_ID]],Product_table[Product_ID],Product_table[Sub_Category],FALSE)</f>
        <v>Accessories</v>
      </c>
      <c r="T854" s="8" t="str">
        <f>_xlfn.XLOOKUP(total_table[[#This Row],[Product_ID]],Product_table[Product_ID],Product_table[Brand],FALSE)</f>
        <v>Dawson-Perkins</v>
      </c>
      <c r="U854" s="8">
        <f>_xlfn.XLOOKUP(total_table[[#This Row],[Product_ID]],Product_table[Product_ID],Product_table[Cost],FALSE)</f>
        <v>242.23</v>
      </c>
      <c r="V854" s="11">
        <f>_xlfn.XLOOKUP(total_table[[#This Row],[Product_ID]],Product_table[Product_ID],Product_table[Stock],FALSE)</f>
        <v>453</v>
      </c>
      <c r="W854" s="8" t="str">
        <f>_xlfn.XLOOKUP(total_table[[#This Row],[Store_ID]],Store_table[Store_ID],Store_table[Store_Name],FALSE)</f>
        <v>Guerrero-Schmitt</v>
      </c>
      <c r="X854" s="8" t="str">
        <f>_xlfn.XLOOKUP(total_table[[#This Row],[Store_ID]],Store_table[Store_ID],Store_table[Region],FALSE)</f>
        <v>East</v>
      </c>
      <c r="Y854" s="8" t="str">
        <f>_xlfn.XLOOKUP(total_table[[#This Row],[Store_ID]],Store_table[Store_ID],Store_table[City],FALSE)</f>
        <v>East Stevechester</v>
      </c>
      <c r="Z854" s="8" t="str">
        <f>_xlfn.XLOOKUP(total_table[[#This Row],[Store_ID]],Store_table[Store_ID],Store_table[Store_Type],FALSE)</f>
        <v>Flagship</v>
      </c>
    </row>
    <row r="855" spans="1:26" x14ac:dyDescent="0.35">
      <c r="A855" s="2" t="s">
        <v>2657</v>
      </c>
      <c r="B855" s="14">
        <v>45873</v>
      </c>
      <c r="C855" s="2" t="s">
        <v>1247</v>
      </c>
      <c r="D855" s="2" t="s">
        <v>1666</v>
      </c>
      <c r="E855" s="2" t="s">
        <v>1779</v>
      </c>
      <c r="F855" s="11">
        <v>3</v>
      </c>
      <c r="G855" s="8">
        <v>360.18</v>
      </c>
      <c r="H855" s="8">
        <v>0.03</v>
      </c>
      <c r="I855" s="2" t="s">
        <v>1802</v>
      </c>
      <c r="J855" s="8">
        <v>1080.51</v>
      </c>
      <c r="K855" s="8" t="str">
        <f>_xlfn.XLOOKUP(total_table[[#This Row],[Customer_ID]],Customer_table[Customer_ID],Customer_table[Name],FALSE)</f>
        <v>Joseph Mendoza</v>
      </c>
      <c r="L855" s="11">
        <f>_xlfn.XLOOKUP(total_table[[#This Row],[Customer_ID]],Customer_table[Customer_ID],Customer_table[Age],FALSE)</f>
        <v>33</v>
      </c>
      <c r="M855" s="8" t="str">
        <f>_xlfn.XLOOKUP(total_table[[#This Row],[Customer_ID]],Customer_table[Customer_ID],Customer_table[Gender],FALSE)</f>
        <v>Male</v>
      </c>
      <c r="N855" s="8" t="str">
        <f>_xlfn.XLOOKUP(total_table[[#This Row],[Customer_ID]],Customer_table[Customer_ID],Customer_table[City],FALSE)</f>
        <v>Ashleymouth</v>
      </c>
      <c r="O855" s="8" t="str">
        <f>_xlfn.XLOOKUP(total_table[[#This Row],[Customer_ID]],Customer_table[Customer_ID],Customer_table[State],FALSE)</f>
        <v>Maryland</v>
      </c>
      <c r="P855" s="8" t="str">
        <f>_xlfn.XLOOKUP(total_table[[#This Row],[Customer_ID]],Customer_table[Customer_ID],Customer_table[Country],FALSE)</f>
        <v>USA</v>
      </c>
      <c r="Q855" s="8" t="str">
        <f>_xlfn.XLOOKUP(total_table[[#This Row],[Product_ID]],Product_table[Product_ID],Product_table[Product_Name],FALSE)</f>
        <v>Kitchen Storage Rack</v>
      </c>
      <c r="R855" s="8" t="str">
        <f>_xlfn.XLOOKUP(total_table[[#This Row],[Product_ID]],Product_table[Product_ID],Product_table[Category],FALSE)</f>
        <v>Home</v>
      </c>
      <c r="S855" s="8" t="str">
        <f>_xlfn.XLOOKUP(total_table[[#This Row],[Product_ID]],Product_table[Product_ID],Product_table[Sub_Category],FALSE)</f>
        <v>Storage</v>
      </c>
      <c r="T855" s="8" t="str">
        <f>_xlfn.XLOOKUP(total_table[[#This Row],[Product_ID]],Product_table[Product_ID],Product_table[Brand],FALSE)</f>
        <v>Duran Group</v>
      </c>
      <c r="U855" s="8">
        <f>_xlfn.XLOOKUP(total_table[[#This Row],[Product_ID]],Product_table[Product_ID],Product_table[Cost],FALSE)</f>
        <v>138.05000000000001</v>
      </c>
      <c r="V855" s="11">
        <f>_xlfn.XLOOKUP(total_table[[#This Row],[Product_ID]],Product_table[Product_ID],Product_table[Stock],FALSE)</f>
        <v>89</v>
      </c>
      <c r="W855" s="8" t="str">
        <f>_xlfn.XLOOKUP(total_table[[#This Row],[Store_ID]],Store_table[Store_ID],Store_table[Store_Name],FALSE)</f>
        <v>Shelton PLC</v>
      </c>
      <c r="X855" s="8" t="str">
        <f>_xlfn.XLOOKUP(total_table[[#This Row],[Store_ID]],Store_table[Store_ID],Store_table[Region],FALSE)</f>
        <v>North</v>
      </c>
      <c r="Y855" s="8" t="str">
        <f>_xlfn.XLOOKUP(total_table[[#This Row],[Store_ID]],Store_table[Store_ID],Store_table[City],FALSE)</f>
        <v>East Jenniferstad</v>
      </c>
      <c r="Z855" s="8" t="str">
        <f>_xlfn.XLOOKUP(total_table[[#This Row],[Store_ID]],Store_table[Store_ID],Store_table[Store_Type],FALSE)</f>
        <v>Flagship</v>
      </c>
    </row>
    <row r="856" spans="1:26" x14ac:dyDescent="0.35">
      <c r="A856" s="2" t="s">
        <v>2658</v>
      </c>
      <c r="B856" s="14">
        <v>45860</v>
      </c>
      <c r="C856" s="2" t="s">
        <v>1118</v>
      </c>
      <c r="D856" s="2" t="s">
        <v>1638</v>
      </c>
      <c r="E856" s="2" t="s">
        <v>1730</v>
      </c>
      <c r="F856" s="11">
        <v>3</v>
      </c>
      <c r="G856" s="8">
        <v>247.41</v>
      </c>
      <c r="H856" s="8">
        <v>0.05</v>
      </c>
      <c r="I856" s="2" t="s">
        <v>1807</v>
      </c>
      <c r="J856" s="8">
        <v>742.18000000000006</v>
      </c>
      <c r="K856" s="8" t="str">
        <f>_xlfn.XLOOKUP(total_table[[#This Row],[Customer_ID]],Customer_table[Customer_ID],Customer_table[Name],FALSE)</f>
        <v>Elizabeth Smith</v>
      </c>
      <c r="L856" s="11">
        <f>_xlfn.XLOOKUP(total_table[[#This Row],[Customer_ID]],Customer_table[Customer_ID],Customer_table[Age],FALSE)</f>
        <v>23</v>
      </c>
      <c r="M856" s="8" t="str">
        <f>_xlfn.XLOOKUP(total_table[[#This Row],[Customer_ID]],Customer_table[Customer_ID],Customer_table[Gender],FALSE)</f>
        <v>Male</v>
      </c>
      <c r="N856" s="8" t="str">
        <f>_xlfn.XLOOKUP(total_table[[#This Row],[Customer_ID]],Customer_table[Customer_ID],Customer_table[City],FALSE)</f>
        <v>Murphytown</v>
      </c>
      <c r="O856" s="8" t="str">
        <f>_xlfn.XLOOKUP(total_table[[#This Row],[Customer_ID]],Customer_table[Customer_ID],Customer_table[State],FALSE)</f>
        <v>Ohio</v>
      </c>
      <c r="P856" s="8" t="str">
        <f>_xlfn.XLOOKUP(total_table[[#This Row],[Customer_ID]],Customer_table[Customer_ID],Customer_table[Country],FALSE)</f>
        <v>USA</v>
      </c>
      <c r="Q856" s="8" t="str">
        <f>_xlfn.XLOOKUP(total_table[[#This Row],[Product_ID]],Product_table[Product_ID],Product_table[Product_Name],FALSE)</f>
        <v>Premium Blanket Throw</v>
      </c>
      <c r="R856" s="8" t="str">
        <f>_xlfn.XLOOKUP(total_table[[#This Row],[Product_ID]],Product_table[Product_ID],Product_table[Category],FALSE)</f>
        <v>Home</v>
      </c>
      <c r="S856" s="8" t="str">
        <f>_xlfn.XLOOKUP(total_table[[#This Row],[Product_ID]],Product_table[Product_ID],Product_table[Sub_Category],FALSE)</f>
        <v>Decor</v>
      </c>
      <c r="T856" s="8" t="str">
        <f>_xlfn.XLOOKUP(total_table[[#This Row],[Product_ID]],Product_table[Product_ID],Product_table[Brand],FALSE)</f>
        <v>Hernandez, Kennedy and Porter</v>
      </c>
      <c r="U856" s="8">
        <f>_xlfn.XLOOKUP(total_table[[#This Row],[Product_ID]],Product_table[Product_ID],Product_table[Cost],FALSE)</f>
        <v>461.47</v>
      </c>
      <c r="V856" s="11">
        <f>_xlfn.XLOOKUP(total_table[[#This Row],[Product_ID]],Product_table[Product_ID],Product_table[Stock],FALSE)</f>
        <v>190</v>
      </c>
      <c r="W856" s="8" t="str">
        <f>_xlfn.XLOOKUP(total_table[[#This Row],[Store_ID]],Store_table[Store_ID],Store_table[Store_Name],FALSE)</f>
        <v>Rivera-Warner</v>
      </c>
      <c r="X856" s="8" t="str">
        <f>_xlfn.XLOOKUP(total_table[[#This Row],[Store_ID]],Store_table[Store_ID],Store_table[Region],FALSE)</f>
        <v>East</v>
      </c>
      <c r="Y856" s="8" t="str">
        <f>_xlfn.XLOOKUP(total_table[[#This Row],[Store_ID]],Store_table[Store_ID],Store_table[City],FALSE)</f>
        <v>Washingtonfurt</v>
      </c>
      <c r="Z856" s="8" t="str">
        <f>_xlfn.XLOOKUP(total_table[[#This Row],[Store_ID]],Store_table[Store_ID],Store_table[Store_Type],FALSE)</f>
        <v>Flagship</v>
      </c>
    </row>
    <row r="857" spans="1:26" x14ac:dyDescent="0.35">
      <c r="A857" s="2" t="s">
        <v>2659</v>
      </c>
      <c r="B857" s="14">
        <v>45235</v>
      </c>
      <c r="C857" s="2" t="s">
        <v>276</v>
      </c>
      <c r="D857" s="2" t="s">
        <v>1616</v>
      </c>
      <c r="E857" s="2" t="s">
        <v>1779</v>
      </c>
      <c r="F857" s="11">
        <v>3</v>
      </c>
      <c r="G857" s="8">
        <v>674.66</v>
      </c>
      <c r="H857" s="8">
        <v>0.23</v>
      </c>
      <c r="I857" s="2" t="s">
        <v>1802</v>
      </c>
      <c r="J857" s="8">
        <v>2023.75</v>
      </c>
      <c r="K857" s="8" t="str">
        <f>_xlfn.XLOOKUP(total_table[[#This Row],[Customer_ID]],Customer_table[Customer_ID],Customer_table[Name],FALSE)</f>
        <v>Cody Blake</v>
      </c>
      <c r="L857" s="11">
        <f>_xlfn.XLOOKUP(total_table[[#This Row],[Customer_ID]],Customer_table[Customer_ID],Customer_table[Age],FALSE)</f>
        <v>21</v>
      </c>
      <c r="M857" s="8" t="str">
        <f>_xlfn.XLOOKUP(total_table[[#This Row],[Customer_ID]],Customer_table[Customer_ID],Customer_table[Gender],FALSE)</f>
        <v>Male</v>
      </c>
      <c r="N857" s="8" t="str">
        <f>_xlfn.XLOOKUP(total_table[[#This Row],[Customer_ID]],Customer_table[Customer_ID],Customer_table[City],FALSE)</f>
        <v>North Scottport</v>
      </c>
      <c r="O857" s="8" t="str">
        <f>_xlfn.XLOOKUP(total_table[[#This Row],[Customer_ID]],Customer_table[Customer_ID],Customer_table[State],FALSE)</f>
        <v>Virginia</v>
      </c>
      <c r="P857" s="8" t="str">
        <f>_xlfn.XLOOKUP(total_table[[#This Row],[Customer_ID]],Customer_table[Customer_ID],Customer_table[Country],FALSE)</f>
        <v>USA</v>
      </c>
      <c r="Q857" s="8" t="str">
        <f>_xlfn.XLOOKUP(total_table[[#This Row],[Product_ID]],Product_table[Product_ID],Product_table[Product_Name],FALSE)</f>
        <v>High-Grip Football</v>
      </c>
      <c r="R857" s="8" t="str">
        <f>_xlfn.XLOOKUP(total_table[[#This Row],[Product_ID]],Product_table[Product_ID],Product_table[Category],FALSE)</f>
        <v>Sports</v>
      </c>
      <c r="S857" s="8" t="str">
        <f>_xlfn.XLOOKUP(total_table[[#This Row],[Product_ID]],Product_table[Product_ID],Product_table[Sub_Category],FALSE)</f>
        <v>Team Sports</v>
      </c>
      <c r="T857" s="8" t="str">
        <f>_xlfn.XLOOKUP(total_table[[#This Row],[Product_ID]],Product_table[Product_ID],Product_table[Brand],FALSE)</f>
        <v>Bridges, Banks and Cummings</v>
      </c>
      <c r="U857" s="8">
        <f>_xlfn.XLOOKUP(total_table[[#This Row],[Product_ID]],Product_table[Product_ID],Product_table[Cost],FALSE)</f>
        <v>318.91000000000003</v>
      </c>
      <c r="V857" s="11">
        <f>_xlfn.XLOOKUP(total_table[[#This Row],[Product_ID]],Product_table[Product_ID],Product_table[Stock],FALSE)</f>
        <v>114</v>
      </c>
      <c r="W857" s="8" t="str">
        <f>_xlfn.XLOOKUP(total_table[[#This Row],[Store_ID]],Store_table[Store_ID],Store_table[Store_Name],FALSE)</f>
        <v>Shelton PLC</v>
      </c>
      <c r="X857" s="8" t="str">
        <f>_xlfn.XLOOKUP(total_table[[#This Row],[Store_ID]],Store_table[Store_ID],Store_table[Region],FALSE)</f>
        <v>North</v>
      </c>
      <c r="Y857" s="8" t="str">
        <f>_xlfn.XLOOKUP(total_table[[#This Row],[Store_ID]],Store_table[Store_ID],Store_table[City],FALSE)</f>
        <v>East Jenniferstad</v>
      </c>
      <c r="Z857" s="8" t="str">
        <f>_xlfn.XLOOKUP(total_table[[#This Row],[Store_ID]],Store_table[Store_ID],Store_table[Store_Type],FALSE)</f>
        <v>Flagship</v>
      </c>
    </row>
    <row r="858" spans="1:26" x14ac:dyDescent="0.35">
      <c r="A858" s="2" t="s">
        <v>2660</v>
      </c>
      <c r="B858" s="14">
        <v>45874</v>
      </c>
      <c r="C858" s="2" t="s">
        <v>1270</v>
      </c>
      <c r="D858" s="2" t="s">
        <v>1610</v>
      </c>
      <c r="E858" s="2" t="s">
        <v>1747</v>
      </c>
      <c r="F858" s="11">
        <v>1</v>
      </c>
      <c r="G858" s="8">
        <v>913.98</v>
      </c>
      <c r="H858" s="8">
        <v>0.27</v>
      </c>
      <c r="I858" s="2" t="s">
        <v>1804</v>
      </c>
      <c r="J858" s="8">
        <v>913.71</v>
      </c>
      <c r="K858" s="8" t="str">
        <f>_xlfn.XLOOKUP(total_table[[#This Row],[Customer_ID]],Customer_table[Customer_ID],Customer_table[Name],FALSE)</f>
        <v>Tyler Cook</v>
      </c>
      <c r="L858" s="11">
        <f>_xlfn.XLOOKUP(total_table[[#This Row],[Customer_ID]],Customer_table[Customer_ID],Customer_table[Age],FALSE)</f>
        <v>26</v>
      </c>
      <c r="M858" s="8" t="str">
        <f>_xlfn.XLOOKUP(total_table[[#This Row],[Customer_ID]],Customer_table[Customer_ID],Customer_table[Gender],FALSE)</f>
        <v>Female</v>
      </c>
      <c r="N858" s="8" t="str">
        <f>_xlfn.XLOOKUP(total_table[[#This Row],[Customer_ID]],Customer_table[Customer_ID],Customer_table[City],FALSE)</f>
        <v>Kramerview</v>
      </c>
      <c r="O858" s="8" t="str">
        <f>_xlfn.XLOOKUP(total_table[[#This Row],[Customer_ID]],Customer_table[Customer_ID],Customer_table[State],FALSE)</f>
        <v>Alaska</v>
      </c>
      <c r="P858" s="8" t="str">
        <f>_xlfn.XLOOKUP(total_table[[#This Row],[Customer_ID]],Customer_table[Customer_ID],Customer_table[Country],FALSE)</f>
        <v>USA</v>
      </c>
      <c r="Q858" s="8" t="str">
        <f>_xlfn.XLOOKUP(total_table[[#This Row],[Product_ID]],Product_table[Product_ID],Product_table[Product_Name],FALSE)</f>
        <v>Smart Home WiFi Camera</v>
      </c>
      <c r="R858" s="8" t="str">
        <f>_xlfn.XLOOKUP(total_table[[#This Row],[Product_ID]],Product_table[Product_ID],Product_table[Category],FALSE)</f>
        <v>Electronics</v>
      </c>
      <c r="S858" s="8" t="str">
        <f>_xlfn.XLOOKUP(total_table[[#This Row],[Product_ID]],Product_table[Product_ID],Product_table[Sub_Category],FALSE)</f>
        <v>Accessories</v>
      </c>
      <c r="T858" s="8" t="str">
        <f>_xlfn.XLOOKUP(total_table[[#This Row],[Product_ID]],Product_table[Product_ID],Product_table[Brand],FALSE)</f>
        <v>Holmes LLC</v>
      </c>
      <c r="U858" s="8">
        <f>_xlfn.XLOOKUP(total_table[[#This Row],[Product_ID]],Product_table[Product_ID],Product_table[Cost],FALSE)</f>
        <v>450.71</v>
      </c>
      <c r="V858" s="11">
        <f>_xlfn.XLOOKUP(total_table[[#This Row],[Product_ID]],Product_table[Product_ID],Product_table[Stock],FALSE)</f>
        <v>389</v>
      </c>
      <c r="W858" s="8" t="str">
        <f>_xlfn.XLOOKUP(total_table[[#This Row],[Store_ID]],Store_table[Store_ID],Store_table[Store_Name],FALSE)</f>
        <v>Alexander Group</v>
      </c>
      <c r="X858" s="8" t="str">
        <f>_xlfn.XLOOKUP(total_table[[#This Row],[Store_ID]],Store_table[Store_ID],Store_table[Region],FALSE)</f>
        <v>South</v>
      </c>
      <c r="Y858" s="8" t="str">
        <f>_xlfn.XLOOKUP(total_table[[#This Row],[Store_ID]],Store_table[Store_ID],Store_table[City],FALSE)</f>
        <v>Port Sharon</v>
      </c>
      <c r="Z858" s="8" t="str">
        <f>_xlfn.XLOOKUP(total_table[[#This Row],[Store_ID]],Store_table[Store_ID],Store_table[Store_Type],FALSE)</f>
        <v>Online</v>
      </c>
    </row>
    <row r="859" spans="1:26" x14ac:dyDescent="0.35">
      <c r="A859" s="2" t="s">
        <v>2661</v>
      </c>
      <c r="B859" s="14">
        <v>45769</v>
      </c>
      <c r="C859" s="2" t="s">
        <v>975</v>
      </c>
      <c r="D859" s="2" t="s">
        <v>1712</v>
      </c>
      <c r="E859" s="2" t="s">
        <v>1767</v>
      </c>
      <c r="F859" s="11">
        <v>4</v>
      </c>
      <c r="G859" s="8">
        <v>370.5</v>
      </c>
      <c r="H859" s="8">
        <v>0.13</v>
      </c>
      <c r="I859" s="2" t="s">
        <v>1804</v>
      </c>
      <c r="J859" s="8">
        <v>1481.87</v>
      </c>
      <c r="K859" s="8" t="str">
        <f>_xlfn.XLOOKUP(total_table[[#This Row],[Customer_ID]],Customer_table[Customer_ID],Customer_table[Name],FALSE)</f>
        <v>Elizabeth Johnson</v>
      </c>
      <c r="L859" s="11">
        <f>_xlfn.XLOOKUP(total_table[[#This Row],[Customer_ID]],Customer_table[Customer_ID],Customer_table[Age],FALSE)</f>
        <v>53</v>
      </c>
      <c r="M859" s="8" t="str">
        <f>_xlfn.XLOOKUP(total_table[[#This Row],[Customer_ID]],Customer_table[Customer_ID],Customer_table[Gender],FALSE)</f>
        <v>Female</v>
      </c>
      <c r="N859" s="8" t="str">
        <f>_xlfn.XLOOKUP(total_table[[#This Row],[Customer_ID]],Customer_table[Customer_ID],Customer_table[City],FALSE)</f>
        <v>Anitaland</v>
      </c>
      <c r="O859" s="8" t="str">
        <f>_xlfn.XLOOKUP(total_table[[#This Row],[Customer_ID]],Customer_table[Customer_ID],Customer_table[State],FALSE)</f>
        <v>Washington</v>
      </c>
      <c r="P859" s="8" t="str">
        <f>_xlfn.XLOOKUP(total_table[[#This Row],[Customer_ID]],Customer_table[Customer_ID],Customer_table[Country],FALSE)</f>
        <v>USA</v>
      </c>
      <c r="Q859" s="8" t="str">
        <f>_xlfn.XLOOKUP(total_table[[#This Row],[Product_ID]],Product_table[Product_ID],Product_table[Product_Name],FALSE)</f>
        <v>USB-C Laptop Charger</v>
      </c>
      <c r="R859" s="8" t="str">
        <f>_xlfn.XLOOKUP(total_table[[#This Row],[Product_ID]],Product_table[Product_ID],Product_table[Category],FALSE)</f>
        <v>Electronics</v>
      </c>
      <c r="S859" s="8" t="str">
        <f>_xlfn.XLOOKUP(total_table[[#This Row],[Product_ID]],Product_table[Product_ID],Product_table[Sub_Category],FALSE)</f>
        <v>Computer</v>
      </c>
      <c r="T859" s="8" t="str">
        <f>_xlfn.XLOOKUP(total_table[[#This Row],[Product_ID]],Product_table[Product_ID],Product_table[Brand],FALSE)</f>
        <v>Martin LLC</v>
      </c>
      <c r="U859" s="8">
        <f>_xlfn.XLOOKUP(total_table[[#This Row],[Product_ID]],Product_table[Product_ID],Product_table[Cost],FALSE)</f>
        <v>377.52</v>
      </c>
      <c r="V859" s="11">
        <f>_xlfn.XLOOKUP(total_table[[#This Row],[Product_ID]],Product_table[Product_ID],Product_table[Stock],FALSE)</f>
        <v>485</v>
      </c>
      <c r="W859" s="8" t="str">
        <f>_xlfn.XLOOKUP(total_table[[#This Row],[Store_ID]],Store_table[Store_ID],Store_table[Store_Name],FALSE)</f>
        <v>Hill, Wagner and Ballard</v>
      </c>
      <c r="X859" s="8" t="str">
        <f>_xlfn.XLOOKUP(total_table[[#This Row],[Store_ID]],Store_table[Store_ID],Store_table[Region],FALSE)</f>
        <v>East</v>
      </c>
      <c r="Y859" s="8" t="str">
        <f>_xlfn.XLOOKUP(total_table[[#This Row],[Store_ID]],Store_table[Store_ID],Store_table[City],FALSE)</f>
        <v>East Davidville</v>
      </c>
      <c r="Z859" s="8" t="str">
        <f>_xlfn.XLOOKUP(total_table[[#This Row],[Store_ID]],Store_table[Store_ID],Store_table[Store_Type],FALSE)</f>
        <v>Online</v>
      </c>
    </row>
    <row r="860" spans="1:26" x14ac:dyDescent="0.35">
      <c r="A860" s="2" t="s">
        <v>2662</v>
      </c>
      <c r="B860" s="14">
        <v>45619</v>
      </c>
      <c r="C860" s="2" t="s">
        <v>1104</v>
      </c>
      <c r="D860" s="2" t="s">
        <v>1670</v>
      </c>
      <c r="E860" s="2" t="s">
        <v>1775</v>
      </c>
      <c r="F860" s="11">
        <v>1</v>
      </c>
      <c r="G860" s="8">
        <v>735.1</v>
      </c>
      <c r="H860" s="8">
        <v>0.1</v>
      </c>
      <c r="I860" s="2" t="s">
        <v>1804</v>
      </c>
      <c r="J860" s="8">
        <v>735</v>
      </c>
      <c r="K860" s="8" t="str">
        <f>_xlfn.XLOOKUP(total_table[[#This Row],[Customer_ID]],Customer_table[Customer_ID],Customer_table[Name],FALSE)</f>
        <v>Ashley Anderson</v>
      </c>
      <c r="L860" s="11">
        <f>_xlfn.XLOOKUP(total_table[[#This Row],[Customer_ID]],Customer_table[Customer_ID],Customer_table[Age],FALSE)</f>
        <v>60</v>
      </c>
      <c r="M860" s="8" t="str">
        <f>_xlfn.XLOOKUP(total_table[[#This Row],[Customer_ID]],Customer_table[Customer_ID],Customer_table[Gender],FALSE)</f>
        <v>Female</v>
      </c>
      <c r="N860" s="8" t="str">
        <f>_xlfn.XLOOKUP(total_table[[#This Row],[Customer_ID]],Customer_table[Customer_ID],Customer_table[City],FALSE)</f>
        <v>West Johnmouth</v>
      </c>
      <c r="O860" s="8" t="str">
        <f>_xlfn.XLOOKUP(total_table[[#This Row],[Customer_ID]],Customer_table[Customer_ID],Customer_table[State],FALSE)</f>
        <v>Mississippi</v>
      </c>
      <c r="P860" s="8" t="str">
        <f>_xlfn.XLOOKUP(total_table[[#This Row],[Customer_ID]],Customer_table[Customer_ID],Customer_table[Country],FALSE)</f>
        <v>USA</v>
      </c>
      <c r="Q860" s="8" t="str">
        <f>_xlfn.XLOOKUP(total_table[[#This Row],[Product_ID]],Product_table[Product_ID],Product_table[Product_Name],FALSE)</f>
        <v>Professional Jump Rope</v>
      </c>
      <c r="R860" s="8" t="str">
        <f>_xlfn.XLOOKUP(total_table[[#This Row],[Product_ID]],Product_table[Product_ID],Product_table[Category],FALSE)</f>
        <v>Sports</v>
      </c>
      <c r="S860" s="8" t="str">
        <f>_xlfn.XLOOKUP(total_table[[#This Row],[Product_ID]],Product_table[Product_ID],Product_table[Sub_Category],FALSE)</f>
        <v>Fitness</v>
      </c>
      <c r="T860" s="8" t="str">
        <f>_xlfn.XLOOKUP(total_table[[#This Row],[Product_ID]],Product_table[Product_ID],Product_table[Brand],FALSE)</f>
        <v>Davis PLC</v>
      </c>
      <c r="U860" s="8">
        <f>_xlfn.XLOOKUP(total_table[[#This Row],[Product_ID]],Product_table[Product_ID],Product_table[Cost],FALSE)</f>
        <v>477.61</v>
      </c>
      <c r="V860" s="11">
        <f>_xlfn.XLOOKUP(total_table[[#This Row],[Product_ID]],Product_table[Product_ID],Product_table[Stock],FALSE)</f>
        <v>300</v>
      </c>
      <c r="W860" s="8" t="str">
        <f>_xlfn.XLOOKUP(total_table[[#This Row],[Store_ID]],Store_table[Store_ID],Store_table[Store_Name],FALSE)</f>
        <v>Gardner, Humphrey and Contreras</v>
      </c>
      <c r="X860" s="8" t="str">
        <f>_xlfn.XLOOKUP(total_table[[#This Row],[Store_ID]],Store_table[Store_ID],Store_table[Region],FALSE)</f>
        <v>East</v>
      </c>
      <c r="Y860" s="8" t="str">
        <f>_xlfn.XLOOKUP(total_table[[#This Row],[Store_ID]],Store_table[Store_ID],Store_table[City],FALSE)</f>
        <v>Johnsonville</v>
      </c>
      <c r="Z860" s="8" t="str">
        <f>_xlfn.XLOOKUP(total_table[[#This Row],[Store_ID]],Store_table[Store_ID],Store_table[Store_Type],FALSE)</f>
        <v>Flagship</v>
      </c>
    </row>
    <row r="861" spans="1:26" x14ac:dyDescent="0.35">
      <c r="A861" s="2" t="s">
        <v>2663</v>
      </c>
      <c r="B861" s="14">
        <v>45614</v>
      </c>
      <c r="C861" s="2" t="s">
        <v>451</v>
      </c>
      <c r="D861" s="2" t="s">
        <v>1684</v>
      </c>
      <c r="E861" s="2" t="s">
        <v>1739</v>
      </c>
      <c r="F861" s="11">
        <v>3</v>
      </c>
      <c r="G861" s="8">
        <v>448.55</v>
      </c>
      <c r="H861" s="8">
        <v>0.05</v>
      </c>
      <c r="I861" s="2" t="s">
        <v>1802</v>
      </c>
      <c r="J861" s="8">
        <v>1345.6000000000001</v>
      </c>
      <c r="K861" s="8" t="str">
        <f>_xlfn.XLOOKUP(total_table[[#This Row],[Customer_ID]],Customer_table[Customer_ID],Customer_table[Name],FALSE)</f>
        <v>Matthew Hanna</v>
      </c>
      <c r="L861" s="11">
        <f>_xlfn.XLOOKUP(total_table[[#This Row],[Customer_ID]],Customer_table[Customer_ID],Customer_table[Age],FALSE)</f>
        <v>33</v>
      </c>
      <c r="M861" s="8" t="str">
        <f>_xlfn.XLOOKUP(total_table[[#This Row],[Customer_ID]],Customer_table[Customer_ID],Customer_table[Gender],FALSE)</f>
        <v>Female</v>
      </c>
      <c r="N861" s="8" t="str">
        <f>_xlfn.XLOOKUP(total_table[[#This Row],[Customer_ID]],Customer_table[Customer_ID],Customer_table[City],FALSE)</f>
        <v>Gonzalezbury</v>
      </c>
      <c r="O861" s="8" t="str">
        <f>_xlfn.XLOOKUP(total_table[[#This Row],[Customer_ID]],Customer_table[Customer_ID],Customer_table[State],FALSE)</f>
        <v>Michigan</v>
      </c>
      <c r="P861" s="8" t="str">
        <f>_xlfn.XLOOKUP(total_table[[#This Row],[Customer_ID]],Customer_table[Customer_ID],Customer_table[Country],FALSE)</f>
        <v>USA</v>
      </c>
      <c r="Q861" s="8" t="str">
        <f>_xlfn.XLOOKUP(total_table[[#This Row],[Product_ID]],Product_table[Product_ID],Product_table[Product_Name],FALSE)</f>
        <v>Decorative Lamp Shade</v>
      </c>
      <c r="R861" s="8" t="str">
        <f>_xlfn.XLOOKUP(total_table[[#This Row],[Product_ID]],Product_table[Product_ID],Product_table[Category],FALSE)</f>
        <v>Home</v>
      </c>
      <c r="S861" s="8" t="str">
        <f>_xlfn.XLOOKUP(total_table[[#This Row],[Product_ID]],Product_table[Product_ID],Product_table[Sub_Category],FALSE)</f>
        <v>Lighting</v>
      </c>
      <c r="T861" s="8" t="str">
        <f>_xlfn.XLOOKUP(total_table[[#This Row],[Product_ID]],Product_table[Product_ID],Product_table[Brand],FALSE)</f>
        <v>Ramirez-Hanson</v>
      </c>
      <c r="U861" s="8">
        <f>_xlfn.XLOOKUP(total_table[[#This Row],[Product_ID]],Product_table[Product_ID],Product_table[Cost],FALSE)</f>
        <v>228.53</v>
      </c>
      <c r="V861" s="11">
        <f>_xlfn.XLOOKUP(total_table[[#This Row],[Product_ID]],Product_table[Product_ID],Product_table[Stock],FALSE)</f>
        <v>469</v>
      </c>
      <c r="W861" s="8" t="str">
        <f>_xlfn.XLOOKUP(total_table[[#This Row],[Store_ID]],Store_table[Store_ID],Store_table[Store_Name],FALSE)</f>
        <v>Black-Horn</v>
      </c>
      <c r="X861" s="8" t="str">
        <f>_xlfn.XLOOKUP(total_table[[#This Row],[Store_ID]],Store_table[Store_ID],Store_table[Region],FALSE)</f>
        <v>South</v>
      </c>
      <c r="Y861" s="8" t="str">
        <f>_xlfn.XLOOKUP(total_table[[#This Row],[Store_ID]],Store_table[Store_ID],Store_table[City],FALSE)</f>
        <v>North Nancyview</v>
      </c>
      <c r="Z861" s="8" t="str">
        <f>_xlfn.XLOOKUP(total_table[[#This Row],[Store_ID]],Store_table[Store_ID],Store_table[Store_Type],FALSE)</f>
        <v>Outlet</v>
      </c>
    </row>
    <row r="862" spans="1:26" x14ac:dyDescent="0.35">
      <c r="A862" s="2" t="s">
        <v>2664</v>
      </c>
      <c r="B862" s="14">
        <v>45691</v>
      </c>
      <c r="C862" s="2" t="s">
        <v>213</v>
      </c>
      <c r="D862" s="2" t="s">
        <v>1694</v>
      </c>
      <c r="E862" s="2" t="s">
        <v>1775</v>
      </c>
      <c r="F862" s="11">
        <v>3</v>
      </c>
      <c r="G862" s="8">
        <v>904.96</v>
      </c>
      <c r="H862" s="8">
        <v>7.0000000000000007E-2</v>
      </c>
      <c r="I862" s="2" t="s">
        <v>1807</v>
      </c>
      <c r="J862" s="8">
        <v>2714.81</v>
      </c>
      <c r="K862" s="8" t="str">
        <f>_xlfn.XLOOKUP(total_table[[#This Row],[Customer_ID]],Customer_table[Customer_ID],Customer_table[Name],FALSE)</f>
        <v>Alyssa Vargas</v>
      </c>
      <c r="L862" s="11">
        <f>_xlfn.XLOOKUP(total_table[[#This Row],[Customer_ID]],Customer_table[Customer_ID],Customer_table[Age],FALSE)</f>
        <v>53</v>
      </c>
      <c r="M862" s="8" t="str">
        <f>_xlfn.XLOOKUP(total_table[[#This Row],[Customer_ID]],Customer_table[Customer_ID],Customer_table[Gender],FALSE)</f>
        <v>Male</v>
      </c>
      <c r="N862" s="8" t="str">
        <f>_xlfn.XLOOKUP(total_table[[#This Row],[Customer_ID]],Customer_table[Customer_ID],Customer_table[City],FALSE)</f>
        <v>New Kathrynland</v>
      </c>
      <c r="O862" s="8" t="str">
        <f>_xlfn.XLOOKUP(total_table[[#This Row],[Customer_ID]],Customer_table[Customer_ID],Customer_table[State],FALSE)</f>
        <v>Montana</v>
      </c>
      <c r="P862" s="8" t="str">
        <f>_xlfn.XLOOKUP(total_table[[#This Row],[Customer_ID]],Customer_table[Customer_ID],Customer_table[Country],FALSE)</f>
        <v>USA</v>
      </c>
      <c r="Q862" s="8" t="str">
        <f>_xlfn.XLOOKUP(total_table[[#This Row],[Product_ID]],Product_table[Product_ID],Product_table[Product_Name],FALSE)</f>
        <v>Wooden Bookshelf</v>
      </c>
      <c r="R862" s="8" t="str">
        <f>_xlfn.XLOOKUP(total_table[[#This Row],[Product_ID]],Product_table[Product_ID],Product_table[Category],FALSE)</f>
        <v>Home</v>
      </c>
      <c r="S862" s="8" t="str">
        <f>_xlfn.XLOOKUP(total_table[[#This Row],[Product_ID]],Product_table[Product_ID],Product_table[Sub_Category],FALSE)</f>
        <v>Furniture</v>
      </c>
      <c r="T862" s="8" t="str">
        <f>_xlfn.XLOOKUP(total_table[[#This Row],[Product_ID]],Product_table[Product_ID],Product_table[Brand],FALSE)</f>
        <v>Collins-Stephenson</v>
      </c>
      <c r="U862" s="8">
        <f>_xlfn.XLOOKUP(total_table[[#This Row],[Product_ID]],Product_table[Product_ID],Product_table[Cost],FALSE)</f>
        <v>388.46</v>
      </c>
      <c r="V862" s="11">
        <f>_xlfn.XLOOKUP(total_table[[#This Row],[Product_ID]],Product_table[Product_ID],Product_table[Stock],FALSE)</f>
        <v>208</v>
      </c>
      <c r="W862" s="8" t="str">
        <f>_xlfn.XLOOKUP(total_table[[#This Row],[Store_ID]],Store_table[Store_ID],Store_table[Store_Name],FALSE)</f>
        <v>Gardner, Humphrey and Contreras</v>
      </c>
      <c r="X862" s="8" t="str">
        <f>_xlfn.XLOOKUP(total_table[[#This Row],[Store_ID]],Store_table[Store_ID],Store_table[Region],FALSE)</f>
        <v>East</v>
      </c>
      <c r="Y862" s="8" t="str">
        <f>_xlfn.XLOOKUP(total_table[[#This Row],[Store_ID]],Store_table[Store_ID],Store_table[City],FALSE)</f>
        <v>Johnsonville</v>
      </c>
      <c r="Z862" s="8" t="str">
        <f>_xlfn.XLOOKUP(total_table[[#This Row],[Store_ID]],Store_table[Store_ID],Store_table[Store_Type],FALSE)</f>
        <v>Flagship</v>
      </c>
    </row>
    <row r="863" spans="1:26" x14ac:dyDescent="0.35">
      <c r="A863" s="2" t="s">
        <v>2665</v>
      </c>
      <c r="B863" s="14">
        <v>45608</v>
      </c>
      <c r="C863" s="2" t="s">
        <v>1169</v>
      </c>
      <c r="D863" s="2" t="s">
        <v>1662</v>
      </c>
      <c r="E863" s="2" t="s">
        <v>1775</v>
      </c>
      <c r="F863" s="11">
        <v>4</v>
      </c>
      <c r="G863" s="8">
        <v>408.72</v>
      </c>
      <c r="H863" s="8">
        <v>0.16</v>
      </c>
      <c r="I863" s="2" t="s">
        <v>1807</v>
      </c>
      <c r="J863" s="8">
        <v>1634.72</v>
      </c>
      <c r="K863" s="8" t="str">
        <f>_xlfn.XLOOKUP(total_table[[#This Row],[Customer_ID]],Customer_table[Customer_ID],Customer_table[Name],FALSE)</f>
        <v>Shelley Ponce</v>
      </c>
      <c r="L863" s="11">
        <f>_xlfn.XLOOKUP(total_table[[#This Row],[Customer_ID]],Customer_table[Customer_ID],Customer_table[Age],FALSE)</f>
        <v>23</v>
      </c>
      <c r="M863" s="8" t="str">
        <f>_xlfn.XLOOKUP(total_table[[#This Row],[Customer_ID]],Customer_table[Customer_ID],Customer_table[Gender],FALSE)</f>
        <v>Male</v>
      </c>
      <c r="N863" s="8" t="str">
        <f>_xlfn.XLOOKUP(total_table[[#This Row],[Customer_ID]],Customer_table[Customer_ID],Customer_table[City],FALSE)</f>
        <v>South Cassandrachester</v>
      </c>
      <c r="O863" s="8" t="str">
        <f>_xlfn.XLOOKUP(total_table[[#This Row],[Customer_ID]],Customer_table[Customer_ID],Customer_table[State],FALSE)</f>
        <v>Rhode Island</v>
      </c>
      <c r="P863" s="8" t="str">
        <f>_xlfn.XLOOKUP(total_table[[#This Row],[Customer_ID]],Customer_table[Customer_ID],Customer_table[Country],FALSE)</f>
        <v>USA</v>
      </c>
      <c r="Q863" s="8" t="str">
        <f>_xlfn.XLOOKUP(total_table[[#This Row],[Product_ID]],Product_table[Product_ID],Product_table[Product_Name],FALSE)</f>
        <v>Wooden Nightstand</v>
      </c>
      <c r="R863" s="8" t="str">
        <f>_xlfn.XLOOKUP(total_table[[#This Row],[Product_ID]],Product_table[Product_ID],Product_table[Category],FALSE)</f>
        <v>Home</v>
      </c>
      <c r="S863" s="8" t="str">
        <f>_xlfn.XLOOKUP(total_table[[#This Row],[Product_ID]],Product_table[Product_ID],Product_table[Sub_Category],FALSE)</f>
        <v>Furniture</v>
      </c>
      <c r="T863" s="8" t="str">
        <f>_xlfn.XLOOKUP(total_table[[#This Row],[Product_ID]],Product_table[Product_ID],Product_table[Brand],FALSE)</f>
        <v>Wolfe, Ross and Hester</v>
      </c>
      <c r="U863" s="8">
        <f>_xlfn.XLOOKUP(total_table[[#This Row],[Product_ID]],Product_table[Product_ID],Product_table[Cost],FALSE)</f>
        <v>243.7</v>
      </c>
      <c r="V863" s="11">
        <f>_xlfn.XLOOKUP(total_table[[#This Row],[Product_ID]],Product_table[Product_ID],Product_table[Stock],FALSE)</f>
        <v>130</v>
      </c>
      <c r="W863" s="8" t="str">
        <f>_xlfn.XLOOKUP(total_table[[#This Row],[Store_ID]],Store_table[Store_ID],Store_table[Store_Name],FALSE)</f>
        <v>Gardner, Humphrey and Contreras</v>
      </c>
      <c r="X863" s="8" t="str">
        <f>_xlfn.XLOOKUP(total_table[[#This Row],[Store_ID]],Store_table[Store_ID],Store_table[Region],FALSE)</f>
        <v>East</v>
      </c>
      <c r="Y863" s="8" t="str">
        <f>_xlfn.XLOOKUP(total_table[[#This Row],[Store_ID]],Store_table[Store_ID],Store_table[City],FALSE)</f>
        <v>Johnsonville</v>
      </c>
      <c r="Z863" s="8" t="str">
        <f>_xlfn.XLOOKUP(total_table[[#This Row],[Store_ID]],Store_table[Store_ID],Store_table[Store_Type],FALSE)</f>
        <v>Flagship</v>
      </c>
    </row>
    <row r="864" spans="1:26" x14ac:dyDescent="0.35">
      <c r="A864" s="2" t="s">
        <v>2666</v>
      </c>
      <c r="B864" s="14">
        <v>45412</v>
      </c>
      <c r="C864" s="2" t="s">
        <v>883</v>
      </c>
      <c r="D864" s="2" t="s">
        <v>1668</v>
      </c>
      <c r="E864" s="2" t="s">
        <v>1744</v>
      </c>
      <c r="F864" s="11">
        <v>4</v>
      </c>
      <c r="G864" s="8">
        <v>770.65</v>
      </c>
      <c r="H864" s="8">
        <v>0.27</v>
      </c>
      <c r="I864" s="2" t="s">
        <v>1802</v>
      </c>
      <c r="J864" s="8">
        <v>3082.33</v>
      </c>
      <c r="K864" s="8" t="str">
        <f>_xlfn.XLOOKUP(total_table[[#This Row],[Customer_ID]],Customer_table[Customer_ID],Customer_table[Name],FALSE)</f>
        <v>Kristi Lopez</v>
      </c>
      <c r="L864" s="11">
        <f>_xlfn.XLOOKUP(total_table[[#This Row],[Customer_ID]],Customer_table[Customer_ID],Customer_table[Age],FALSE)</f>
        <v>46</v>
      </c>
      <c r="M864" s="8" t="str">
        <f>_xlfn.XLOOKUP(total_table[[#This Row],[Customer_ID]],Customer_table[Customer_ID],Customer_table[Gender],FALSE)</f>
        <v>Female</v>
      </c>
      <c r="N864" s="8" t="str">
        <f>_xlfn.XLOOKUP(total_table[[#This Row],[Customer_ID]],Customer_table[Customer_ID],Customer_table[City],FALSE)</f>
        <v>Spencermouth</v>
      </c>
      <c r="O864" s="8" t="str">
        <f>_xlfn.XLOOKUP(total_table[[#This Row],[Customer_ID]],Customer_table[Customer_ID],Customer_table[State],FALSE)</f>
        <v>New Jersey</v>
      </c>
      <c r="P864" s="8" t="str">
        <f>_xlfn.XLOOKUP(total_table[[#This Row],[Customer_ID]],Customer_table[Customer_ID],Customer_table[Country],FALSE)</f>
        <v>USA</v>
      </c>
      <c r="Q864" s="8" t="str">
        <f>_xlfn.XLOOKUP(total_table[[#This Row],[Product_ID]],Product_table[Product_ID],Product_table[Product_Name],FALSE)</f>
        <v>Hair Repair Oil Treatment</v>
      </c>
      <c r="R864" s="8" t="str">
        <f>_xlfn.XLOOKUP(total_table[[#This Row],[Product_ID]],Product_table[Product_ID],Product_table[Category],FALSE)</f>
        <v>Beauty</v>
      </c>
      <c r="S864" s="8" t="str">
        <f>_xlfn.XLOOKUP(total_table[[#This Row],[Product_ID]],Product_table[Product_ID],Product_table[Sub_Category],FALSE)</f>
        <v>Haircare</v>
      </c>
      <c r="T864" s="8" t="str">
        <f>_xlfn.XLOOKUP(total_table[[#This Row],[Product_ID]],Product_table[Product_ID],Product_table[Brand],FALSE)</f>
        <v>Hopkins Ltd</v>
      </c>
      <c r="U864" s="8">
        <f>_xlfn.XLOOKUP(total_table[[#This Row],[Product_ID]],Product_table[Product_ID],Product_table[Cost],FALSE)</f>
        <v>214.32</v>
      </c>
      <c r="V864" s="11">
        <f>_xlfn.XLOOKUP(total_table[[#This Row],[Product_ID]],Product_table[Product_ID],Product_table[Stock],FALSE)</f>
        <v>383</v>
      </c>
      <c r="W864" s="8" t="str">
        <f>_xlfn.XLOOKUP(total_table[[#This Row],[Store_ID]],Store_table[Store_ID],Store_table[Store_Name],FALSE)</f>
        <v>Johnson-Wright</v>
      </c>
      <c r="X864" s="8" t="str">
        <f>_xlfn.XLOOKUP(total_table[[#This Row],[Store_ID]],Store_table[Store_ID],Store_table[Region],FALSE)</f>
        <v>North</v>
      </c>
      <c r="Y864" s="8" t="str">
        <f>_xlfn.XLOOKUP(total_table[[#This Row],[Store_ID]],Store_table[Store_ID],Store_table[City],FALSE)</f>
        <v>Hoodberg</v>
      </c>
      <c r="Z864" s="8" t="str">
        <f>_xlfn.XLOOKUP(total_table[[#This Row],[Store_ID]],Store_table[Store_ID],Store_table[Store_Type],FALSE)</f>
        <v>Outlet</v>
      </c>
    </row>
    <row r="865" spans="1:26" x14ac:dyDescent="0.35">
      <c r="A865" s="2" t="s">
        <v>2667</v>
      </c>
      <c r="B865" s="14">
        <v>45767</v>
      </c>
      <c r="C865" s="2" t="s">
        <v>652</v>
      </c>
      <c r="D865" s="2" t="s">
        <v>1586</v>
      </c>
      <c r="E865" s="2" t="s">
        <v>1754</v>
      </c>
      <c r="F865" s="11">
        <v>1</v>
      </c>
      <c r="G865" s="8">
        <v>649.22</v>
      </c>
      <c r="H865" s="8">
        <v>0.03</v>
      </c>
      <c r="I865" s="2" t="s">
        <v>1807</v>
      </c>
      <c r="J865" s="8">
        <v>649.19000000000005</v>
      </c>
      <c r="K865" s="8" t="str">
        <f>_xlfn.XLOOKUP(total_table[[#This Row],[Customer_ID]],Customer_table[Customer_ID],Customer_table[Name],FALSE)</f>
        <v>Sarah Brady</v>
      </c>
      <c r="L865" s="11">
        <f>_xlfn.XLOOKUP(total_table[[#This Row],[Customer_ID]],Customer_table[Customer_ID],Customer_table[Age],FALSE)</f>
        <v>47</v>
      </c>
      <c r="M865" s="8" t="str">
        <f>_xlfn.XLOOKUP(total_table[[#This Row],[Customer_ID]],Customer_table[Customer_ID],Customer_table[Gender],FALSE)</f>
        <v>Male</v>
      </c>
      <c r="N865" s="8" t="str">
        <f>_xlfn.XLOOKUP(total_table[[#This Row],[Customer_ID]],Customer_table[Customer_ID],Customer_table[City],FALSE)</f>
        <v>Johnsonland</v>
      </c>
      <c r="O865" s="8" t="str">
        <f>_xlfn.XLOOKUP(total_table[[#This Row],[Customer_ID]],Customer_table[Customer_ID],Customer_table[State],FALSE)</f>
        <v>Iowa</v>
      </c>
      <c r="P865" s="8" t="str">
        <f>_xlfn.XLOOKUP(total_table[[#This Row],[Customer_ID]],Customer_table[Customer_ID],Customer_table[Country],FALSE)</f>
        <v>USA</v>
      </c>
      <c r="Q865" s="8" t="str">
        <f>_xlfn.XLOOKUP(total_table[[#This Row],[Product_ID]],Product_table[Product_ID],Product_table[Product_Name],FALSE)</f>
        <v>Stainless Steel Cutlery Set</v>
      </c>
      <c r="R865" s="8" t="str">
        <f>_xlfn.XLOOKUP(total_table[[#This Row],[Product_ID]],Product_table[Product_ID],Product_table[Category],FALSE)</f>
        <v>Home</v>
      </c>
      <c r="S865" s="8" t="str">
        <f>_xlfn.XLOOKUP(total_table[[#This Row],[Product_ID]],Product_table[Product_ID],Product_table[Sub_Category],FALSE)</f>
        <v>Kitchen</v>
      </c>
      <c r="T865" s="8" t="str">
        <f>_xlfn.XLOOKUP(total_table[[#This Row],[Product_ID]],Product_table[Product_ID],Product_table[Brand],FALSE)</f>
        <v>Stevens, Fernandez and Martin</v>
      </c>
      <c r="U865" s="8">
        <f>_xlfn.XLOOKUP(total_table[[#This Row],[Product_ID]],Product_table[Product_ID],Product_table[Cost],FALSE)</f>
        <v>19.52</v>
      </c>
      <c r="V865" s="11">
        <f>_xlfn.XLOOKUP(total_table[[#This Row],[Product_ID]],Product_table[Product_ID],Product_table[Stock],FALSE)</f>
        <v>57</v>
      </c>
      <c r="W865" s="8" t="str">
        <f>_xlfn.XLOOKUP(total_table[[#This Row],[Store_ID]],Store_table[Store_ID],Store_table[Store_Name],FALSE)</f>
        <v>Benson-Elliott</v>
      </c>
      <c r="X865" s="8" t="str">
        <f>_xlfn.XLOOKUP(total_table[[#This Row],[Store_ID]],Store_table[Store_ID],Store_table[Region],FALSE)</f>
        <v>East</v>
      </c>
      <c r="Y865" s="8" t="str">
        <f>_xlfn.XLOOKUP(total_table[[#This Row],[Store_ID]],Store_table[Store_ID],Store_table[City],FALSE)</f>
        <v>Port Josephberg</v>
      </c>
      <c r="Z865" s="8" t="str">
        <f>_xlfn.XLOOKUP(total_table[[#This Row],[Store_ID]],Store_table[Store_ID],Store_table[Store_Type],FALSE)</f>
        <v>Online</v>
      </c>
    </row>
    <row r="866" spans="1:26" x14ac:dyDescent="0.35">
      <c r="A866" s="2" t="s">
        <v>2668</v>
      </c>
      <c r="B866" s="14">
        <v>45428</v>
      </c>
      <c r="C866" s="2" t="s">
        <v>1075</v>
      </c>
      <c r="D866" s="2" t="s">
        <v>1592</v>
      </c>
      <c r="E866" s="2" t="s">
        <v>1767</v>
      </c>
      <c r="F866" s="11">
        <v>2</v>
      </c>
      <c r="G866" s="8">
        <v>379.78</v>
      </c>
      <c r="H866" s="8">
        <v>0.2</v>
      </c>
      <c r="I866" s="2" t="s">
        <v>1802</v>
      </c>
      <c r="J866" s="8">
        <v>759.3599999999999</v>
      </c>
      <c r="K866" s="8" t="str">
        <f>_xlfn.XLOOKUP(total_table[[#This Row],[Customer_ID]],Customer_table[Customer_ID],Customer_table[Name],FALSE)</f>
        <v>Sherry Cabrera</v>
      </c>
      <c r="L866" s="11">
        <f>_xlfn.XLOOKUP(total_table[[#This Row],[Customer_ID]],Customer_table[Customer_ID],Customer_table[Age],FALSE)</f>
        <v>55</v>
      </c>
      <c r="M866" s="8" t="str">
        <f>_xlfn.XLOOKUP(total_table[[#This Row],[Customer_ID]],Customer_table[Customer_ID],Customer_table[Gender],FALSE)</f>
        <v>Male</v>
      </c>
      <c r="N866" s="8" t="str">
        <f>_xlfn.XLOOKUP(total_table[[#This Row],[Customer_ID]],Customer_table[Customer_ID],Customer_table[City],FALSE)</f>
        <v>Shannonview</v>
      </c>
      <c r="O866" s="8" t="str">
        <f>_xlfn.XLOOKUP(total_table[[#This Row],[Customer_ID]],Customer_table[Customer_ID],Customer_table[State],FALSE)</f>
        <v>Pennsylvania</v>
      </c>
      <c r="P866" s="8" t="str">
        <f>_xlfn.XLOOKUP(total_table[[#This Row],[Customer_ID]],Customer_table[Customer_ID],Customer_table[Country],FALSE)</f>
        <v>USA</v>
      </c>
      <c r="Q866" s="8" t="str">
        <f>_xlfn.XLOOKUP(total_table[[#This Row],[Product_ID]],Product_table[Product_ID],Product_table[Product_Name],FALSE)</f>
        <v>Modern Wall Clock</v>
      </c>
      <c r="R866" s="8" t="str">
        <f>_xlfn.XLOOKUP(total_table[[#This Row],[Product_ID]],Product_table[Product_ID],Product_table[Category],FALSE)</f>
        <v>Home</v>
      </c>
      <c r="S866" s="8" t="str">
        <f>_xlfn.XLOOKUP(total_table[[#This Row],[Product_ID]],Product_table[Product_ID],Product_table[Sub_Category],FALSE)</f>
        <v>Decor</v>
      </c>
      <c r="T866" s="8" t="str">
        <f>_xlfn.XLOOKUP(total_table[[#This Row],[Product_ID]],Product_table[Product_ID],Product_table[Brand],FALSE)</f>
        <v>Weiss-Watson</v>
      </c>
      <c r="U866" s="8">
        <f>_xlfn.XLOOKUP(total_table[[#This Row],[Product_ID]],Product_table[Product_ID],Product_table[Cost],FALSE)</f>
        <v>179.77</v>
      </c>
      <c r="V866" s="11">
        <f>_xlfn.XLOOKUP(total_table[[#This Row],[Product_ID]],Product_table[Product_ID],Product_table[Stock],FALSE)</f>
        <v>305</v>
      </c>
      <c r="W866" s="8" t="str">
        <f>_xlfn.XLOOKUP(total_table[[#This Row],[Store_ID]],Store_table[Store_ID],Store_table[Store_Name],FALSE)</f>
        <v>Hill, Wagner and Ballard</v>
      </c>
      <c r="X866" s="8" t="str">
        <f>_xlfn.XLOOKUP(total_table[[#This Row],[Store_ID]],Store_table[Store_ID],Store_table[Region],FALSE)</f>
        <v>East</v>
      </c>
      <c r="Y866" s="8" t="str">
        <f>_xlfn.XLOOKUP(total_table[[#This Row],[Store_ID]],Store_table[Store_ID],Store_table[City],FALSE)</f>
        <v>East Davidville</v>
      </c>
      <c r="Z866" s="8" t="str">
        <f>_xlfn.XLOOKUP(total_table[[#This Row],[Store_ID]],Store_table[Store_ID],Store_table[Store_Type],FALSE)</f>
        <v>Online</v>
      </c>
    </row>
    <row r="867" spans="1:26" x14ac:dyDescent="0.35">
      <c r="A867" s="2" t="s">
        <v>2669</v>
      </c>
      <c r="B867" s="14">
        <v>45770</v>
      </c>
      <c r="C867" s="2" t="s">
        <v>783</v>
      </c>
      <c r="D867" s="2" t="s">
        <v>1612</v>
      </c>
      <c r="E867" s="2" t="s">
        <v>1760</v>
      </c>
      <c r="F867" s="11">
        <v>3</v>
      </c>
      <c r="G867" s="8">
        <v>924.15</v>
      </c>
      <c r="H867" s="8">
        <v>0.1</v>
      </c>
      <c r="I867" s="2" t="s">
        <v>1804</v>
      </c>
      <c r="J867" s="8">
        <v>2772.35</v>
      </c>
      <c r="K867" s="8" t="str">
        <f>_xlfn.XLOOKUP(total_table[[#This Row],[Customer_ID]],Customer_table[Customer_ID],Customer_table[Name],FALSE)</f>
        <v>Nicholas Webb</v>
      </c>
      <c r="L867" s="11">
        <f>_xlfn.XLOOKUP(total_table[[#This Row],[Customer_ID]],Customer_table[Customer_ID],Customer_table[Age],FALSE)</f>
        <v>19</v>
      </c>
      <c r="M867" s="8" t="str">
        <f>_xlfn.XLOOKUP(total_table[[#This Row],[Customer_ID]],Customer_table[Customer_ID],Customer_table[Gender],FALSE)</f>
        <v>Male</v>
      </c>
      <c r="N867" s="8" t="str">
        <f>_xlfn.XLOOKUP(total_table[[#This Row],[Customer_ID]],Customer_table[Customer_ID],Customer_table[City],FALSE)</f>
        <v>Lake Timothy</v>
      </c>
      <c r="O867" s="8" t="str">
        <f>_xlfn.XLOOKUP(total_table[[#This Row],[Customer_ID]],Customer_table[Customer_ID],Customer_table[State],FALSE)</f>
        <v>Nevada</v>
      </c>
      <c r="P867" s="8" t="str">
        <f>_xlfn.XLOOKUP(total_table[[#This Row],[Customer_ID]],Customer_table[Customer_ID],Customer_table[Country],FALSE)</f>
        <v>USA</v>
      </c>
      <c r="Q867" s="8" t="str">
        <f>_xlfn.XLOOKUP(total_table[[#This Row],[Product_ID]],Product_table[Product_ID],Product_table[Product_Name],FALSE)</f>
        <v>USB External Hard Drive</v>
      </c>
      <c r="R867" s="8" t="str">
        <f>_xlfn.XLOOKUP(total_table[[#This Row],[Product_ID]],Product_table[Product_ID],Product_table[Category],FALSE)</f>
        <v>Electronics</v>
      </c>
      <c r="S867" s="8" t="str">
        <f>_xlfn.XLOOKUP(total_table[[#This Row],[Product_ID]],Product_table[Product_ID],Product_table[Sub_Category],FALSE)</f>
        <v>Computer</v>
      </c>
      <c r="T867" s="8" t="str">
        <f>_xlfn.XLOOKUP(total_table[[#This Row],[Product_ID]],Product_table[Product_ID],Product_table[Brand],FALSE)</f>
        <v>Robinson Inc</v>
      </c>
      <c r="U867" s="8">
        <f>_xlfn.XLOOKUP(total_table[[#This Row],[Product_ID]],Product_table[Product_ID],Product_table[Cost],FALSE)</f>
        <v>253.33</v>
      </c>
      <c r="V867" s="11">
        <f>_xlfn.XLOOKUP(total_table[[#This Row],[Product_ID]],Product_table[Product_ID],Product_table[Stock],FALSE)</f>
        <v>266</v>
      </c>
      <c r="W867" s="8" t="str">
        <f>_xlfn.XLOOKUP(total_table[[#This Row],[Store_ID]],Store_table[Store_ID],Store_table[Store_Name],FALSE)</f>
        <v>Bean, Jones and Park</v>
      </c>
      <c r="X867" s="8" t="str">
        <f>_xlfn.XLOOKUP(total_table[[#This Row],[Store_ID]],Store_table[Store_ID],Store_table[Region],FALSE)</f>
        <v>West</v>
      </c>
      <c r="Y867" s="8" t="str">
        <f>_xlfn.XLOOKUP(total_table[[#This Row],[Store_ID]],Store_table[Store_ID],Store_table[City],FALSE)</f>
        <v>Thompsonborough</v>
      </c>
      <c r="Z867" s="8" t="str">
        <f>_xlfn.XLOOKUP(total_table[[#This Row],[Store_ID]],Store_table[Store_ID],Store_table[Store_Type],FALSE)</f>
        <v>Online</v>
      </c>
    </row>
    <row r="868" spans="1:26" x14ac:dyDescent="0.35">
      <c r="A868" s="2" t="s">
        <v>2670</v>
      </c>
      <c r="B868" s="14">
        <v>45571</v>
      </c>
      <c r="C868" s="2" t="s">
        <v>1425</v>
      </c>
      <c r="D868" s="2" t="s">
        <v>1616</v>
      </c>
      <c r="E868" s="2" t="s">
        <v>1785</v>
      </c>
      <c r="F868" s="11">
        <v>3</v>
      </c>
      <c r="G868" s="8">
        <v>144.66999999999999</v>
      </c>
      <c r="H868" s="8">
        <v>0.28999999999999998</v>
      </c>
      <c r="I868" s="2" t="s">
        <v>1807</v>
      </c>
      <c r="J868" s="8">
        <v>433.71999999999997</v>
      </c>
      <c r="K868" s="8" t="str">
        <f>_xlfn.XLOOKUP(total_table[[#This Row],[Customer_ID]],Customer_table[Customer_ID],Customer_table[Name],FALSE)</f>
        <v>James Foster</v>
      </c>
      <c r="L868" s="11">
        <f>_xlfn.XLOOKUP(total_table[[#This Row],[Customer_ID]],Customer_table[Customer_ID],Customer_table[Age],FALSE)</f>
        <v>19</v>
      </c>
      <c r="M868" s="8" t="str">
        <f>_xlfn.XLOOKUP(total_table[[#This Row],[Customer_ID]],Customer_table[Customer_ID],Customer_table[Gender],FALSE)</f>
        <v>Male</v>
      </c>
      <c r="N868" s="8" t="str">
        <f>_xlfn.XLOOKUP(total_table[[#This Row],[Customer_ID]],Customer_table[Customer_ID],Customer_table[City],FALSE)</f>
        <v>East Audrey</v>
      </c>
      <c r="O868" s="8" t="str">
        <f>_xlfn.XLOOKUP(total_table[[#This Row],[Customer_ID]],Customer_table[Customer_ID],Customer_table[State],FALSE)</f>
        <v>Utah</v>
      </c>
      <c r="P868" s="8" t="str">
        <f>_xlfn.XLOOKUP(total_table[[#This Row],[Customer_ID]],Customer_table[Customer_ID],Customer_table[Country],FALSE)</f>
        <v>USA</v>
      </c>
      <c r="Q868" s="8" t="str">
        <f>_xlfn.XLOOKUP(total_table[[#This Row],[Product_ID]],Product_table[Product_ID],Product_table[Product_Name],FALSE)</f>
        <v>High-Grip Football</v>
      </c>
      <c r="R868" s="8" t="str">
        <f>_xlfn.XLOOKUP(total_table[[#This Row],[Product_ID]],Product_table[Product_ID],Product_table[Category],FALSE)</f>
        <v>Sports</v>
      </c>
      <c r="S868" s="8" t="str">
        <f>_xlfn.XLOOKUP(total_table[[#This Row],[Product_ID]],Product_table[Product_ID],Product_table[Sub_Category],FALSE)</f>
        <v>Team Sports</v>
      </c>
      <c r="T868" s="8" t="str">
        <f>_xlfn.XLOOKUP(total_table[[#This Row],[Product_ID]],Product_table[Product_ID],Product_table[Brand],FALSE)</f>
        <v>Bridges, Banks and Cummings</v>
      </c>
      <c r="U868" s="8">
        <f>_xlfn.XLOOKUP(total_table[[#This Row],[Product_ID]],Product_table[Product_ID],Product_table[Cost],FALSE)</f>
        <v>318.91000000000003</v>
      </c>
      <c r="V868" s="11">
        <f>_xlfn.XLOOKUP(total_table[[#This Row],[Product_ID]],Product_table[Product_ID],Product_table[Stock],FALSE)</f>
        <v>114</v>
      </c>
      <c r="W868" s="8" t="str">
        <f>_xlfn.XLOOKUP(total_table[[#This Row],[Store_ID]],Store_table[Store_ID],Store_table[Store_Name],FALSE)</f>
        <v>Holloway Ltd</v>
      </c>
      <c r="X868" s="8" t="str">
        <f>_xlfn.XLOOKUP(total_table[[#This Row],[Store_ID]],Store_table[Store_ID],Store_table[Region],FALSE)</f>
        <v>North</v>
      </c>
      <c r="Y868" s="8" t="str">
        <f>_xlfn.XLOOKUP(total_table[[#This Row],[Store_ID]],Store_table[Store_ID],Store_table[City],FALSE)</f>
        <v>Bensonhaven</v>
      </c>
      <c r="Z868" s="8" t="str">
        <f>_xlfn.XLOOKUP(total_table[[#This Row],[Store_ID]],Store_table[Store_ID],Store_table[Store_Type],FALSE)</f>
        <v>Flagship</v>
      </c>
    </row>
    <row r="869" spans="1:26" x14ac:dyDescent="0.35">
      <c r="A869" s="2" t="s">
        <v>2671</v>
      </c>
      <c r="B869" s="14">
        <v>45700</v>
      </c>
      <c r="C869" s="2" t="s">
        <v>409</v>
      </c>
      <c r="D869" s="2" t="s">
        <v>1592</v>
      </c>
      <c r="E869" s="2" t="s">
        <v>1779</v>
      </c>
      <c r="F869" s="11">
        <v>2</v>
      </c>
      <c r="G869" s="8">
        <v>667.17</v>
      </c>
      <c r="H869" s="8">
        <v>0.1</v>
      </c>
      <c r="I869" s="2" t="s">
        <v>1804</v>
      </c>
      <c r="J869" s="8">
        <v>1334.24</v>
      </c>
      <c r="K869" s="8" t="str">
        <f>_xlfn.XLOOKUP(total_table[[#This Row],[Customer_ID]],Customer_table[Customer_ID],Customer_table[Name],FALSE)</f>
        <v>Joel Robinson</v>
      </c>
      <c r="L869" s="11">
        <f>_xlfn.XLOOKUP(total_table[[#This Row],[Customer_ID]],Customer_table[Customer_ID],Customer_table[Age],FALSE)</f>
        <v>62</v>
      </c>
      <c r="M869" s="8" t="str">
        <f>_xlfn.XLOOKUP(total_table[[#This Row],[Customer_ID]],Customer_table[Customer_ID],Customer_table[Gender],FALSE)</f>
        <v>Male</v>
      </c>
      <c r="N869" s="8" t="str">
        <f>_xlfn.XLOOKUP(total_table[[#This Row],[Customer_ID]],Customer_table[Customer_ID],Customer_table[City],FALSE)</f>
        <v>Lake Danielport</v>
      </c>
      <c r="O869" s="8" t="str">
        <f>_xlfn.XLOOKUP(total_table[[#This Row],[Customer_ID]],Customer_table[Customer_ID],Customer_table[State],FALSE)</f>
        <v>Hawaii</v>
      </c>
      <c r="P869" s="8" t="str">
        <f>_xlfn.XLOOKUP(total_table[[#This Row],[Customer_ID]],Customer_table[Customer_ID],Customer_table[Country],FALSE)</f>
        <v>USA</v>
      </c>
      <c r="Q869" s="8" t="str">
        <f>_xlfn.XLOOKUP(total_table[[#This Row],[Product_ID]],Product_table[Product_ID],Product_table[Product_Name],FALSE)</f>
        <v>Modern Wall Clock</v>
      </c>
      <c r="R869" s="8" t="str">
        <f>_xlfn.XLOOKUP(total_table[[#This Row],[Product_ID]],Product_table[Product_ID],Product_table[Category],FALSE)</f>
        <v>Home</v>
      </c>
      <c r="S869" s="8" t="str">
        <f>_xlfn.XLOOKUP(total_table[[#This Row],[Product_ID]],Product_table[Product_ID],Product_table[Sub_Category],FALSE)</f>
        <v>Decor</v>
      </c>
      <c r="T869" s="8" t="str">
        <f>_xlfn.XLOOKUP(total_table[[#This Row],[Product_ID]],Product_table[Product_ID],Product_table[Brand],FALSE)</f>
        <v>Weiss-Watson</v>
      </c>
      <c r="U869" s="8">
        <f>_xlfn.XLOOKUP(total_table[[#This Row],[Product_ID]],Product_table[Product_ID],Product_table[Cost],FALSE)</f>
        <v>179.77</v>
      </c>
      <c r="V869" s="11">
        <f>_xlfn.XLOOKUP(total_table[[#This Row],[Product_ID]],Product_table[Product_ID],Product_table[Stock],FALSE)</f>
        <v>305</v>
      </c>
      <c r="W869" s="8" t="str">
        <f>_xlfn.XLOOKUP(total_table[[#This Row],[Store_ID]],Store_table[Store_ID],Store_table[Store_Name],FALSE)</f>
        <v>Shelton PLC</v>
      </c>
      <c r="X869" s="8" t="str">
        <f>_xlfn.XLOOKUP(total_table[[#This Row],[Store_ID]],Store_table[Store_ID],Store_table[Region],FALSE)</f>
        <v>North</v>
      </c>
      <c r="Y869" s="8" t="str">
        <f>_xlfn.XLOOKUP(total_table[[#This Row],[Store_ID]],Store_table[Store_ID],Store_table[City],FALSE)</f>
        <v>East Jenniferstad</v>
      </c>
      <c r="Z869" s="8" t="str">
        <f>_xlfn.XLOOKUP(total_table[[#This Row],[Store_ID]],Store_table[Store_ID],Store_table[Store_Type],FALSE)</f>
        <v>Flagship</v>
      </c>
    </row>
    <row r="870" spans="1:26" x14ac:dyDescent="0.35">
      <c r="A870" s="2" t="s">
        <v>2672</v>
      </c>
      <c r="B870" s="14">
        <v>45382</v>
      </c>
      <c r="C870" s="2" t="s">
        <v>1233</v>
      </c>
      <c r="D870" s="2" t="s">
        <v>1658</v>
      </c>
      <c r="E870" s="2" t="s">
        <v>1744</v>
      </c>
      <c r="F870" s="11">
        <v>1</v>
      </c>
      <c r="G870" s="8">
        <v>984.6</v>
      </c>
      <c r="H870" s="8">
        <v>0.22</v>
      </c>
      <c r="I870" s="2" t="s">
        <v>1802</v>
      </c>
      <c r="J870" s="8">
        <v>984.38</v>
      </c>
      <c r="K870" s="8" t="str">
        <f>_xlfn.XLOOKUP(total_table[[#This Row],[Customer_ID]],Customer_table[Customer_ID],Customer_table[Name],FALSE)</f>
        <v>Cassandra Perez</v>
      </c>
      <c r="L870" s="11">
        <f>_xlfn.XLOOKUP(total_table[[#This Row],[Customer_ID]],Customer_table[Customer_ID],Customer_table[Age],FALSE)</f>
        <v>31</v>
      </c>
      <c r="M870" s="8" t="str">
        <f>_xlfn.XLOOKUP(total_table[[#This Row],[Customer_ID]],Customer_table[Customer_ID],Customer_table[Gender],FALSE)</f>
        <v>Male</v>
      </c>
      <c r="N870" s="8" t="str">
        <f>_xlfn.XLOOKUP(total_table[[#This Row],[Customer_ID]],Customer_table[Customer_ID],Customer_table[City],FALSE)</f>
        <v>Brandonville</v>
      </c>
      <c r="O870" s="8" t="str">
        <f>_xlfn.XLOOKUP(total_table[[#This Row],[Customer_ID]],Customer_table[Customer_ID],Customer_table[State],FALSE)</f>
        <v>Mississippi</v>
      </c>
      <c r="P870" s="8" t="str">
        <f>_xlfn.XLOOKUP(total_table[[#This Row],[Customer_ID]],Customer_table[Customer_ID],Customer_table[Country],FALSE)</f>
        <v>USA</v>
      </c>
      <c r="Q870" s="8" t="str">
        <f>_xlfn.XLOOKUP(total_table[[#This Row],[Product_ID]],Product_table[Product_ID],Product_table[Product_Name],FALSE)</f>
        <v>Women's Hair Dryer Brush</v>
      </c>
      <c r="R870" s="8" t="str">
        <f>_xlfn.XLOOKUP(total_table[[#This Row],[Product_ID]],Product_table[Product_ID],Product_table[Category],FALSE)</f>
        <v>Beauty</v>
      </c>
      <c r="S870" s="8" t="str">
        <f>_xlfn.XLOOKUP(total_table[[#This Row],[Product_ID]],Product_table[Product_ID],Product_table[Sub_Category],FALSE)</f>
        <v>Haircare</v>
      </c>
      <c r="T870" s="8" t="str">
        <f>_xlfn.XLOOKUP(total_table[[#This Row],[Product_ID]],Product_table[Product_ID],Product_table[Brand],FALSE)</f>
        <v>Torres, Spencer and Potter</v>
      </c>
      <c r="U870" s="8">
        <f>_xlfn.XLOOKUP(total_table[[#This Row],[Product_ID]],Product_table[Product_ID],Product_table[Cost],FALSE)</f>
        <v>340.39</v>
      </c>
      <c r="V870" s="11">
        <f>_xlfn.XLOOKUP(total_table[[#This Row],[Product_ID]],Product_table[Product_ID],Product_table[Stock],FALSE)</f>
        <v>177</v>
      </c>
      <c r="W870" s="8" t="str">
        <f>_xlfn.XLOOKUP(total_table[[#This Row],[Store_ID]],Store_table[Store_ID],Store_table[Store_Name],FALSE)</f>
        <v>Johnson-Wright</v>
      </c>
      <c r="X870" s="8" t="str">
        <f>_xlfn.XLOOKUP(total_table[[#This Row],[Store_ID]],Store_table[Store_ID],Store_table[Region],FALSE)</f>
        <v>North</v>
      </c>
      <c r="Y870" s="8" t="str">
        <f>_xlfn.XLOOKUP(total_table[[#This Row],[Store_ID]],Store_table[Store_ID],Store_table[City],FALSE)</f>
        <v>Hoodberg</v>
      </c>
      <c r="Z870" s="8" t="str">
        <f>_xlfn.XLOOKUP(total_table[[#This Row],[Store_ID]],Store_table[Store_ID],Store_table[Store_Type],FALSE)</f>
        <v>Outlet</v>
      </c>
    </row>
    <row r="871" spans="1:26" x14ac:dyDescent="0.35">
      <c r="A871" s="2" t="s">
        <v>2673</v>
      </c>
      <c r="B871" s="14">
        <v>45260</v>
      </c>
      <c r="C871" s="2" t="s">
        <v>874</v>
      </c>
      <c r="D871" s="2" t="s">
        <v>1552</v>
      </c>
      <c r="E871" s="2" t="s">
        <v>1760</v>
      </c>
      <c r="F871" s="11">
        <v>1</v>
      </c>
      <c r="G871" s="8">
        <v>139.29</v>
      </c>
      <c r="H871" s="8">
        <v>0</v>
      </c>
      <c r="I871" s="2" t="s">
        <v>1802</v>
      </c>
      <c r="J871" s="8">
        <v>139.29</v>
      </c>
      <c r="K871" s="8" t="str">
        <f>_xlfn.XLOOKUP(total_table[[#This Row],[Customer_ID]],Customer_table[Customer_ID],Customer_table[Name],FALSE)</f>
        <v>Aaron Luna</v>
      </c>
      <c r="L871" s="11">
        <f>_xlfn.XLOOKUP(total_table[[#This Row],[Customer_ID]],Customer_table[Customer_ID],Customer_table[Age],FALSE)</f>
        <v>21</v>
      </c>
      <c r="M871" s="8" t="str">
        <f>_xlfn.XLOOKUP(total_table[[#This Row],[Customer_ID]],Customer_table[Customer_ID],Customer_table[Gender],FALSE)</f>
        <v>Female</v>
      </c>
      <c r="N871" s="8" t="str">
        <f>_xlfn.XLOOKUP(total_table[[#This Row],[Customer_ID]],Customer_table[Customer_ID],Customer_table[City],FALSE)</f>
        <v>Gilltown</v>
      </c>
      <c r="O871" s="8" t="str">
        <f>_xlfn.XLOOKUP(total_table[[#This Row],[Customer_ID]],Customer_table[Customer_ID],Customer_table[State],FALSE)</f>
        <v>Ohio</v>
      </c>
      <c r="P871" s="8" t="str">
        <f>_xlfn.XLOOKUP(total_table[[#This Row],[Customer_ID]],Customer_table[Customer_ID],Customer_table[Country],FALSE)</f>
        <v>USA</v>
      </c>
      <c r="Q871" s="8" t="str">
        <f>_xlfn.XLOOKUP(total_table[[#This Row],[Product_ID]],Product_table[Product_ID],Product_table[Product_Name],FALSE)</f>
        <v>USB-C Fast Charger</v>
      </c>
      <c r="R871" s="8" t="str">
        <f>_xlfn.XLOOKUP(total_table[[#This Row],[Product_ID]],Product_table[Product_ID],Product_table[Category],FALSE)</f>
        <v>Electronics</v>
      </c>
      <c r="S871" s="8" t="str">
        <f>_xlfn.XLOOKUP(total_table[[#This Row],[Product_ID]],Product_table[Product_ID],Product_table[Sub_Category],FALSE)</f>
        <v>Accessories</v>
      </c>
      <c r="T871" s="8" t="str">
        <f>_xlfn.XLOOKUP(total_table[[#This Row],[Product_ID]],Product_table[Product_ID],Product_table[Brand],FALSE)</f>
        <v>Dawson-Perkins</v>
      </c>
      <c r="U871" s="8">
        <f>_xlfn.XLOOKUP(total_table[[#This Row],[Product_ID]],Product_table[Product_ID],Product_table[Cost],FALSE)</f>
        <v>242.23</v>
      </c>
      <c r="V871" s="11">
        <f>_xlfn.XLOOKUP(total_table[[#This Row],[Product_ID]],Product_table[Product_ID],Product_table[Stock],FALSE)</f>
        <v>453</v>
      </c>
      <c r="W871" s="8" t="str">
        <f>_xlfn.XLOOKUP(total_table[[#This Row],[Store_ID]],Store_table[Store_ID],Store_table[Store_Name],FALSE)</f>
        <v>Bean, Jones and Park</v>
      </c>
      <c r="X871" s="8" t="str">
        <f>_xlfn.XLOOKUP(total_table[[#This Row],[Store_ID]],Store_table[Store_ID],Store_table[Region],FALSE)</f>
        <v>West</v>
      </c>
      <c r="Y871" s="8" t="str">
        <f>_xlfn.XLOOKUP(total_table[[#This Row],[Store_ID]],Store_table[Store_ID],Store_table[City],FALSE)</f>
        <v>Thompsonborough</v>
      </c>
      <c r="Z871" s="8" t="str">
        <f>_xlfn.XLOOKUP(total_table[[#This Row],[Store_ID]],Store_table[Store_ID],Store_table[Store_Type],FALSE)</f>
        <v>Online</v>
      </c>
    </row>
    <row r="872" spans="1:26" x14ac:dyDescent="0.35">
      <c r="A872" s="2" t="s">
        <v>2674</v>
      </c>
      <c r="B872" s="14">
        <v>45702</v>
      </c>
      <c r="C872" s="2" t="s">
        <v>129</v>
      </c>
      <c r="D872" s="2" t="s">
        <v>1558</v>
      </c>
      <c r="E872" s="2" t="s">
        <v>1760</v>
      </c>
      <c r="F872" s="11">
        <v>3</v>
      </c>
      <c r="G872" s="8">
        <v>459.57</v>
      </c>
      <c r="H872" s="8">
        <v>0.1</v>
      </c>
      <c r="I872" s="2" t="s">
        <v>1807</v>
      </c>
      <c r="J872" s="8">
        <v>1378.6100000000001</v>
      </c>
      <c r="K872" s="8" t="str">
        <f>_xlfn.XLOOKUP(total_table[[#This Row],[Customer_ID]],Customer_table[Customer_ID],Customer_table[Name],FALSE)</f>
        <v>Robert Jones Dds</v>
      </c>
      <c r="L872" s="11">
        <f>_xlfn.XLOOKUP(total_table[[#This Row],[Customer_ID]],Customer_table[Customer_ID],Customer_table[Age],FALSE)</f>
        <v>25</v>
      </c>
      <c r="M872" s="8" t="str">
        <f>_xlfn.XLOOKUP(total_table[[#This Row],[Customer_ID]],Customer_table[Customer_ID],Customer_table[Gender],FALSE)</f>
        <v>Male</v>
      </c>
      <c r="N872" s="8" t="str">
        <f>_xlfn.XLOOKUP(total_table[[#This Row],[Customer_ID]],Customer_table[Customer_ID],Customer_table[City],FALSE)</f>
        <v>Tristanton</v>
      </c>
      <c r="O872" s="8" t="str">
        <f>_xlfn.XLOOKUP(total_table[[#This Row],[Customer_ID]],Customer_table[Customer_ID],Customer_table[State],FALSE)</f>
        <v>Oklahoma</v>
      </c>
      <c r="P872" s="8" t="str">
        <f>_xlfn.XLOOKUP(total_table[[#This Row],[Customer_ID]],Customer_table[Customer_ID],Customer_table[Country],FALSE)</f>
        <v>USA</v>
      </c>
      <c r="Q872" s="8" t="str">
        <f>_xlfn.XLOOKUP(total_table[[#This Row],[Product_ID]],Product_table[Product_ID],Product_table[Product_Name],FALSE)</f>
        <v>Beard Grooming Kit</v>
      </c>
      <c r="R872" s="8" t="str">
        <f>_xlfn.XLOOKUP(total_table[[#This Row],[Product_ID]],Product_table[Product_ID],Product_table[Category],FALSE)</f>
        <v>Beauty</v>
      </c>
      <c r="S872" s="8" t="str">
        <f>_xlfn.XLOOKUP(total_table[[#This Row],[Product_ID]],Product_table[Product_ID],Product_table[Sub_Category],FALSE)</f>
        <v>Grooming</v>
      </c>
      <c r="T872" s="8" t="str">
        <f>_xlfn.XLOOKUP(total_table[[#This Row],[Product_ID]],Product_table[Product_ID],Product_table[Brand],FALSE)</f>
        <v>Erickson-Green</v>
      </c>
      <c r="U872" s="8">
        <f>_xlfn.XLOOKUP(total_table[[#This Row],[Product_ID]],Product_table[Product_ID],Product_table[Cost],FALSE)</f>
        <v>337.42</v>
      </c>
      <c r="V872" s="11">
        <f>_xlfn.XLOOKUP(total_table[[#This Row],[Product_ID]],Product_table[Product_ID],Product_table[Stock],FALSE)</f>
        <v>256</v>
      </c>
      <c r="W872" s="8" t="str">
        <f>_xlfn.XLOOKUP(total_table[[#This Row],[Store_ID]],Store_table[Store_ID],Store_table[Store_Name],FALSE)</f>
        <v>Bean, Jones and Park</v>
      </c>
      <c r="X872" s="8" t="str">
        <f>_xlfn.XLOOKUP(total_table[[#This Row],[Store_ID]],Store_table[Store_ID],Store_table[Region],FALSE)</f>
        <v>West</v>
      </c>
      <c r="Y872" s="8" t="str">
        <f>_xlfn.XLOOKUP(total_table[[#This Row],[Store_ID]],Store_table[Store_ID],Store_table[City],FALSE)</f>
        <v>Thompsonborough</v>
      </c>
      <c r="Z872" s="8" t="str">
        <f>_xlfn.XLOOKUP(total_table[[#This Row],[Store_ID]],Store_table[Store_ID],Store_table[Store_Type],FALSE)</f>
        <v>Online</v>
      </c>
    </row>
    <row r="873" spans="1:26" x14ac:dyDescent="0.35">
      <c r="A873" s="2" t="s">
        <v>2675</v>
      </c>
      <c r="B873" s="14">
        <v>45302</v>
      </c>
      <c r="C873" s="2" t="s">
        <v>236</v>
      </c>
      <c r="D873" s="2" t="s">
        <v>1606</v>
      </c>
      <c r="E873" s="2" t="s">
        <v>1779</v>
      </c>
      <c r="F873" s="11">
        <v>1</v>
      </c>
      <c r="G873" s="8">
        <v>517.82000000000005</v>
      </c>
      <c r="H873" s="8">
        <v>0.28999999999999998</v>
      </c>
      <c r="I873" s="2" t="s">
        <v>1802</v>
      </c>
      <c r="J873" s="8">
        <v>517.53000000000009</v>
      </c>
      <c r="K873" s="8" t="str">
        <f>_xlfn.XLOOKUP(total_table[[#This Row],[Customer_ID]],Customer_table[Customer_ID],Customer_table[Name],FALSE)</f>
        <v>Cody Diaz</v>
      </c>
      <c r="L873" s="11">
        <f>_xlfn.XLOOKUP(total_table[[#This Row],[Customer_ID]],Customer_table[Customer_ID],Customer_table[Age],FALSE)</f>
        <v>27</v>
      </c>
      <c r="M873" s="8" t="str">
        <f>_xlfn.XLOOKUP(total_table[[#This Row],[Customer_ID]],Customer_table[Customer_ID],Customer_table[Gender],FALSE)</f>
        <v>Female</v>
      </c>
      <c r="N873" s="8" t="str">
        <f>_xlfn.XLOOKUP(total_table[[#This Row],[Customer_ID]],Customer_table[Customer_ID],Customer_table[City],FALSE)</f>
        <v>South Aaronside</v>
      </c>
      <c r="O873" s="8" t="str">
        <f>_xlfn.XLOOKUP(total_table[[#This Row],[Customer_ID]],Customer_table[Customer_ID],Customer_table[State],FALSE)</f>
        <v>New Hampshire</v>
      </c>
      <c r="P873" s="8" t="str">
        <f>_xlfn.XLOOKUP(total_table[[#This Row],[Customer_ID]],Customer_table[Customer_ID],Customer_table[Country],FALSE)</f>
        <v>USA</v>
      </c>
      <c r="Q873" s="8" t="str">
        <f>_xlfn.XLOOKUP(total_table[[#This Row],[Product_ID]],Product_table[Product_ID],Product_table[Product_Name],FALSE)</f>
        <v>Noise-Canceling Headphones</v>
      </c>
      <c r="R873" s="8" t="str">
        <f>_xlfn.XLOOKUP(total_table[[#This Row],[Product_ID]],Product_table[Product_ID],Product_table[Category],FALSE)</f>
        <v>Electronics</v>
      </c>
      <c r="S873" s="8" t="str">
        <f>_xlfn.XLOOKUP(total_table[[#This Row],[Product_ID]],Product_table[Product_ID],Product_table[Sub_Category],FALSE)</f>
        <v>Audio</v>
      </c>
      <c r="T873" s="8" t="str">
        <f>_xlfn.XLOOKUP(total_table[[#This Row],[Product_ID]],Product_table[Product_ID],Product_table[Brand],FALSE)</f>
        <v>Taylor-Hart</v>
      </c>
      <c r="U873" s="8">
        <f>_xlfn.XLOOKUP(total_table[[#This Row],[Product_ID]],Product_table[Product_ID],Product_table[Cost],FALSE)</f>
        <v>38.520000000000003</v>
      </c>
      <c r="V873" s="11">
        <f>_xlfn.XLOOKUP(total_table[[#This Row],[Product_ID]],Product_table[Product_ID],Product_table[Stock],FALSE)</f>
        <v>378</v>
      </c>
      <c r="W873" s="8" t="str">
        <f>_xlfn.XLOOKUP(total_table[[#This Row],[Store_ID]],Store_table[Store_ID],Store_table[Store_Name],FALSE)</f>
        <v>Shelton PLC</v>
      </c>
      <c r="X873" s="8" t="str">
        <f>_xlfn.XLOOKUP(total_table[[#This Row],[Store_ID]],Store_table[Store_ID],Store_table[Region],FALSE)</f>
        <v>North</v>
      </c>
      <c r="Y873" s="8" t="str">
        <f>_xlfn.XLOOKUP(total_table[[#This Row],[Store_ID]],Store_table[Store_ID],Store_table[City],FALSE)</f>
        <v>East Jenniferstad</v>
      </c>
      <c r="Z873" s="8" t="str">
        <f>_xlfn.XLOOKUP(total_table[[#This Row],[Store_ID]],Store_table[Store_ID],Store_table[Store_Type],FALSE)</f>
        <v>Flagship</v>
      </c>
    </row>
    <row r="874" spans="1:26" x14ac:dyDescent="0.35">
      <c r="A874" s="2" t="s">
        <v>2676</v>
      </c>
      <c r="B874" s="14">
        <v>45653</v>
      </c>
      <c r="C874" s="2" t="s">
        <v>1166</v>
      </c>
      <c r="D874" s="2" t="s">
        <v>1678</v>
      </c>
      <c r="E874" s="2" t="s">
        <v>1754</v>
      </c>
      <c r="F874" s="11">
        <v>4</v>
      </c>
      <c r="G874" s="8">
        <v>282.45</v>
      </c>
      <c r="H874" s="8">
        <v>0.28999999999999998</v>
      </c>
      <c r="I874" s="2" t="s">
        <v>1807</v>
      </c>
      <c r="J874" s="8">
        <v>1129.51</v>
      </c>
      <c r="K874" s="8" t="str">
        <f>_xlfn.XLOOKUP(total_table[[#This Row],[Customer_ID]],Customer_table[Customer_ID],Customer_table[Name],FALSE)</f>
        <v>Tanya Lopez</v>
      </c>
      <c r="L874" s="11">
        <f>_xlfn.XLOOKUP(total_table[[#This Row],[Customer_ID]],Customer_table[Customer_ID],Customer_table[Age],FALSE)</f>
        <v>34</v>
      </c>
      <c r="M874" s="8" t="str">
        <f>_xlfn.XLOOKUP(total_table[[#This Row],[Customer_ID]],Customer_table[Customer_ID],Customer_table[Gender],FALSE)</f>
        <v>Female</v>
      </c>
      <c r="N874" s="8" t="str">
        <f>_xlfn.XLOOKUP(total_table[[#This Row],[Customer_ID]],Customer_table[Customer_ID],Customer_table[City],FALSE)</f>
        <v>West Jeffreyburgh</v>
      </c>
      <c r="O874" s="8" t="str">
        <f>_xlfn.XLOOKUP(total_table[[#This Row],[Customer_ID]],Customer_table[Customer_ID],Customer_table[State],FALSE)</f>
        <v>Iowa</v>
      </c>
      <c r="P874" s="8" t="str">
        <f>_xlfn.XLOOKUP(total_table[[#This Row],[Customer_ID]],Customer_table[Customer_ID],Customer_table[Country],FALSE)</f>
        <v>USA</v>
      </c>
      <c r="Q874" s="8" t="str">
        <f>_xlfn.XLOOKUP(total_table[[#This Row],[Product_ID]],Product_table[Product_ID],Product_table[Product_Name],FALSE)</f>
        <v>Wireless Mouse</v>
      </c>
      <c r="R874" s="8" t="str">
        <f>_xlfn.XLOOKUP(total_table[[#This Row],[Product_ID]],Product_table[Product_ID],Product_table[Category],FALSE)</f>
        <v>Electronics</v>
      </c>
      <c r="S874" s="8" t="str">
        <f>_xlfn.XLOOKUP(total_table[[#This Row],[Product_ID]],Product_table[Product_ID],Product_table[Sub_Category],FALSE)</f>
        <v>Computer</v>
      </c>
      <c r="T874" s="8" t="str">
        <f>_xlfn.XLOOKUP(total_table[[#This Row],[Product_ID]],Product_table[Product_ID],Product_table[Brand],FALSE)</f>
        <v>Larson Ltd</v>
      </c>
      <c r="U874" s="8">
        <f>_xlfn.XLOOKUP(total_table[[#This Row],[Product_ID]],Product_table[Product_ID],Product_table[Cost],FALSE)</f>
        <v>392.89</v>
      </c>
      <c r="V874" s="11">
        <f>_xlfn.XLOOKUP(total_table[[#This Row],[Product_ID]],Product_table[Product_ID],Product_table[Stock],FALSE)</f>
        <v>320</v>
      </c>
      <c r="W874" s="8" t="str">
        <f>_xlfn.XLOOKUP(total_table[[#This Row],[Store_ID]],Store_table[Store_ID],Store_table[Store_Name],FALSE)</f>
        <v>Benson-Elliott</v>
      </c>
      <c r="X874" s="8" t="str">
        <f>_xlfn.XLOOKUP(total_table[[#This Row],[Store_ID]],Store_table[Store_ID],Store_table[Region],FALSE)</f>
        <v>East</v>
      </c>
      <c r="Y874" s="8" t="str">
        <f>_xlfn.XLOOKUP(total_table[[#This Row],[Store_ID]],Store_table[Store_ID],Store_table[City],FALSE)</f>
        <v>Port Josephberg</v>
      </c>
      <c r="Z874" s="8" t="str">
        <f>_xlfn.XLOOKUP(total_table[[#This Row],[Store_ID]],Store_table[Store_ID],Store_table[Store_Type],FALSE)</f>
        <v>Online</v>
      </c>
    </row>
    <row r="875" spans="1:26" x14ac:dyDescent="0.35">
      <c r="A875" s="2" t="s">
        <v>2677</v>
      </c>
      <c r="B875" s="14">
        <v>45250</v>
      </c>
      <c r="C875" s="2" t="s">
        <v>1384</v>
      </c>
      <c r="D875" s="2" t="s">
        <v>1700</v>
      </c>
      <c r="E875" s="2" t="s">
        <v>1757</v>
      </c>
      <c r="F875" s="11">
        <v>2</v>
      </c>
      <c r="G875" s="8">
        <v>386.46</v>
      </c>
      <c r="H875" s="8">
        <v>0.23</v>
      </c>
      <c r="I875" s="2" t="s">
        <v>1807</v>
      </c>
      <c r="J875" s="8">
        <v>772.68999999999994</v>
      </c>
      <c r="K875" s="8" t="str">
        <f>_xlfn.XLOOKUP(total_table[[#This Row],[Customer_ID]],Customer_table[Customer_ID],Customer_table[Name],FALSE)</f>
        <v>Tyler Weber</v>
      </c>
      <c r="L875" s="11">
        <f>_xlfn.XLOOKUP(total_table[[#This Row],[Customer_ID]],Customer_table[Customer_ID],Customer_table[Age],FALSE)</f>
        <v>54</v>
      </c>
      <c r="M875" s="8" t="str">
        <f>_xlfn.XLOOKUP(total_table[[#This Row],[Customer_ID]],Customer_table[Customer_ID],Customer_table[Gender],FALSE)</f>
        <v>Male</v>
      </c>
      <c r="N875" s="8" t="str">
        <f>_xlfn.XLOOKUP(total_table[[#This Row],[Customer_ID]],Customer_table[Customer_ID],Customer_table[City],FALSE)</f>
        <v>East Yvette</v>
      </c>
      <c r="O875" s="8" t="str">
        <f>_xlfn.XLOOKUP(total_table[[#This Row],[Customer_ID]],Customer_table[Customer_ID],Customer_table[State],FALSE)</f>
        <v>Illinois</v>
      </c>
      <c r="P875" s="8" t="str">
        <f>_xlfn.XLOOKUP(total_table[[#This Row],[Customer_ID]],Customer_table[Customer_ID],Customer_table[Country],FALSE)</f>
        <v>USA</v>
      </c>
      <c r="Q875" s="8" t="str">
        <f>_xlfn.XLOOKUP(total_table[[#This Row],[Product_ID]],Product_table[Product_ID],Product_table[Product_Name],FALSE)</f>
        <v>LED Bedside Lamp</v>
      </c>
      <c r="R875" s="8" t="str">
        <f>_xlfn.XLOOKUP(total_table[[#This Row],[Product_ID]],Product_table[Product_ID],Product_table[Category],FALSE)</f>
        <v>Home</v>
      </c>
      <c r="S875" s="8" t="str">
        <f>_xlfn.XLOOKUP(total_table[[#This Row],[Product_ID]],Product_table[Product_ID],Product_table[Sub_Category],FALSE)</f>
        <v>Lighting</v>
      </c>
      <c r="T875" s="8" t="str">
        <f>_xlfn.XLOOKUP(total_table[[#This Row],[Product_ID]],Product_table[Product_ID],Product_table[Brand],FALSE)</f>
        <v>Aguilar, Horton and Lewis</v>
      </c>
      <c r="U875" s="8">
        <f>_xlfn.XLOOKUP(total_table[[#This Row],[Product_ID]],Product_table[Product_ID],Product_table[Cost],FALSE)</f>
        <v>371.38</v>
      </c>
      <c r="V875" s="11">
        <f>_xlfn.XLOOKUP(total_table[[#This Row],[Product_ID]],Product_table[Product_ID],Product_table[Stock],FALSE)</f>
        <v>220</v>
      </c>
      <c r="W875" s="8" t="str">
        <f>_xlfn.XLOOKUP(total_table[[#This Row],[Store_ID]],Store_table[Store_ID],Store_table[Store_Name],FALSE)</f>
        <v>Martinez-Mullins</v>
      </c>
      <c r="X875" s="8" t="str">
        <f>_xlfn.XLOOKUP(total_table[[#This Row],[Store_ID]],Store_table[Store_ID],Store_table[Region],FALSE)</f>
        <v>South</v>
      </c>
      <c r="Y875" s="8" t="str">
        <f>_xlfn.XLOOKUP(total_table[[#This Row],[Store_ID]],Store_table[Store_ID],Store_table[City],FALSE)</f>
        <v>Williamsfurt</v>
      </c>
      <c r="Z875" s="8" t="str">
        <f>_xlfn.XLOOKUP(total_table[[#This Row],[Store_ID]],Store_table[Store_ID],Store_table[Store_Type],FALSE)</f>
        <v>Online</v>
      </c>
    </row>
    <row r="876" spans="1:26" x14ac:dyDescent="0.35">
      <c r="A876" s="2" t="s">
        <v>2678</v>
      </c>
      <c r="B876" s="14">
        <v>45661</v>
      </c>
      <c r="C876" s="2" t="s">
        <v>629</v>
      </c>
      <c r="D876" s="2" t="s">
        <v>1564</v>
      </c>
      <c r="E876" s="2" t="s">
        <v>1744</v>
      </c>
      <c r="F876" s="11">
        <v>1</v>
      </c>
      <c r="G876" s="8">
        <v>270.45</v>
      </c>
      <c r="H876" s="8">
        <v>0.15</v>
      </c>
      <c r="I876" s="2" t="s">
        <v>1807</v>
      </c>
      <c r="J876" s="8">
        <v>270.3</v>
      </c>
      <c r="K876" s="8" t="str">
        <f>_xlfn.XLOOKUP(total_table[[#This Row],[Customer_ID]],Customer_table[Customer_ID],Customer_table[Name],FALSE)</f>
        <v>Anthony Garcia</v>
      </c>
      <c r="L876" s="11">
        <f>_xlfn.XLOOKUP(total_table[[#This Row],[Customer_ID]],Customer_table[Customer_ID],Customer_table[Age],FALSE)</f>
        <v>60</v>
      </c>
      <c r="M876" s="8" t="str">
        <f>_xlfn.XLOOKUP(total_table[[#This Row],[Customer_ID]],Customer_table[Customer_ID],Customer_table[Gender],FALSE)</f>
        <v>Male</v>
      </c>
      <c r="N876" s="8" t="str">
        <f>_xlfn.XLOOKUP(total_table[[#This Row],[Customer_ID]],Customer_table[Customer_ID],Customer_table[City],FALSE)</f>
        <v>Taraberg</v>
      </c>
      <c r="O876" s="8" t="str">
        <f>_xlfn.XLOOKUP(total_table[[#This Row],[Customer_ID]],Customer_table[Customer_ID],Customer_table[State],FALSE)</f>
        <v>Arizona</v>
      </c>
      <c r="P876" s="8" t="str">
        <f>_xlfn.XLOOKUP(total_table[[#This Row],[Customer_ID]],Customer_table[Customer_ID],Customer_table[Country],FALSE)</f>
        <v>USA</v>
      </c>
      <c r="Q876" s="8" t="str">
        <f>_xlfn.XLOOKUP(total_table[[#This Row],[Product_ID]],Product_table[Product_ID],Product_table[Product_Name],FALSE)</f>
        <v>Knee Support Brace</v>
      </c>
      <c r="R876" s="8" t="str">
        <f>_xlfn.XLOOKUP(total_table[[#This Row],[Product_ID]],Product_table[Product_ID],Product_table[Category],FALSE)</f>
        <v>Sports</v>
      </c>
      <c r="S876" s="8" t="str">
        <f>_xlfn.XLOOKUP(total_table[[#This Row],[Product_ID]],Product_table[Product_ID],Product_table[Sub_Category],FALSE)</f>
        <v>Equipment</v>
      </c>
      <c r="T876" s="8" t="str">
        <f>_xlfn.XLOOKUP(total_table[[#This Row],[Product_ID]],Product_table[Product_ID],Product_table[Brand],FALSE)</f>
        <v>May-Reese</v>
      </c>
      <c r="U876" s="8">
        <f>_xlfn.XLOOKUP(total_table[[#This Row],[Product_ID]],Product_table[Product_ID],Product_table[Cost],FALSE)</f>
        <v>21.34</v>
      </c>
      <c r="V876" s="11">
        <f>_xlfn.XLOOKUP(total_table[[#This Row],[Product_ID]],Product_table[Product_ID],Product_table[Stock],FALSE)</f>
        <v>65</v>
      </c>
      <c r="W876" s="8" t="str">
        <f>_xlfn.XLOOKUP(total_table[[#This Row],[Store_ID]],Store_table[Store_ID],Store_table[Store_Name],FALSE)</f>
        <v>Johnson-Wright</v>
      </c>
      <c r="X876" s="8" t="str">
        <f>_xlfn.XLOOKUP(total_table[[#This Row],[Store_ID]],Store_table[Store_ID],Store_table[Region],FALSE)</f>
        <v>North</v>
      </c>
      <c r="Y876" s="8" t="str">
        <f>_xlfn.XLOOKUP(total_table[[#This Row],[Store_ID]],Store_table[Store_ID],Store_table[City],FALSE)</f>
        <v>Hoodberg</v>
      </c>
      <c r="Z876" s="8" t="str">
        <f>_xlfn.XLOOKUP(total_table[[#This Row],[Store_ID]],Store_table[Store_ID],Store_table[Store_Type],FALSE)</f>
        <v>Outlet</v>
      </c>
    </row>
    <row r="877" spans="1:26" x14ac:dyDescent="0.35">
      <c r="A877" s="2" t="s">
        <v>2679</v>
      </c>
      <c r="B877" s="14">
        <v>45493</v>
      </c>
      <c r="C877" s="2" t="s">
        <v>154</v>
      </c>
      <c r="D877" s="2" t="s">
        <v>1678</v>
      </c>
      <c r="E877" s="2" t="s">
        <v>1767</v>
      </c>
      <c r="F877" s="11">
        <v>4</v>
      </c>
      <c r="G877" s="8">
        <v>762.94</v>
      </c>
      <c r="H877" s="8">
        <v>0.09</v>
      </c>
      <c r="I877" s="2" t="s">
        <v>1807</v>
      </c>
      <c r="J877" s="8">
        <v>3051.67</v>
      </c>
      <c r="K877" s="8" t="str">
        <f>_xlfn.XLOOKUP(total_table[[#This Row],[Customer_ID]],Customer_table[Customer_ID],Customer_table[Name],FALSE)</f>
        <v>James Gibbs</v>
      </c>
      <c r="L877" s="11">
        <f>_xlfn.XLOOKUP(total_table[[#This Row],[Customer_ID]],Customer_table[Customer_ID],Customer_table[Age],FALSE)</f>
        <v>21</v>
      </c>
      <c r="M877" s="8" t="str">
        <f>_xlfn.XLOOKUP(total_table[[#This Row],[Customer_ID]],Customer_table[Customer_ID],Customer_table[Gender],FALSE)</f>
        <v>Male</v>
      </c>
      <c r="N877" s="8" t="str">
        <f>_xlfn.XLOOKUP(total_table[[#This Row],[Customer_ID]],Customer_table[Customer_ID],Customer_table[City],FALSE)</f>
        <v>Mooneyshire</v>
      </c>
      <c r="O877" s="8" t="str">
        <f>_xlfn.XLOOKUP(total_table[[#This Row],[Customer_ID]],Customer_table[Customer_ID],Customer_table[State],FALSE)</f>
        <v>Alaska</v>
      </c>
      <c r="P877" s="8" t="str">
        <f>_xlfn.XLOOKUP(total_table[[#This Row],[Customer_ID]],Customer_table[Customer_ID],Customer_table[Country],FALSE)</f>
        <v>USA</v>
      </c>
      <c r="Q877" s="8" t="str">
        <f>_xlfn.XLOOKUP(total_table[[#This Row],[Product_ID]],Product_table[Product_ID],Product_table[Product_Name],FALSE)</f>
        <v>Wireless Mouse</v>
      </c>
      <c r="R877" s="8" t="str">
        <f>_xlfn.XLOOKUP(total_table[[#This Row],[Product_ID]],Product_table[Product_ID],Product_table[Category],FALSE)</f>
        <v>Electronics</v>
      </c>
      <c r="S877" s="8" t="str">
        <f>_xlfn.XLOOKUP(total_table[[#This Row],[Product_ID]],Product_table[Product_ID],Product_table[Sub_Category],FALSE)</f>
        <v>Computer</v>
      </c>
      <c r="T877" s="8" t="str">
        <f>_xlfn.XLOOKUP(total_table[[#This Row],[Product_ID]],Product_table[Product_ID],Product_table[Brand],FALSE)</f>
        <v>Larson Ltd</v>
      </c>
      <c r="U877" s="8">
        <f>_xlfn.XLOOKUP(total_table[[#This Row],[Product_ID]],Product_table[Product_ID],Product_table[Cost],FALSE)</f>
        <v>392.89</v>
      </c>
      <c r="V877" s="11">
        <f>_xlfn.XLOOKUP(total_table[[#This Row],[Product_ID]],Product_table[Product_ID],Product_table[Stock],FALSE)</f>
        <v>320</v>
      </c>
      <c r="W877" s="8" t="str">
        <f>_xlfn.XLOOKUP(total_table[[#This Row],[Store_ID]],Store_table[Store_ID],Store_table[Store_Name],FALSE)</f>
        <v>Hill, Wagner and Ballard</v>
      </c>
      <c r="X877" s="8" t="str">
        <f>_xlfn.XLOOKUP(total_table[[#This Row],[Store_ID]],Store_table[Store_ID],Store_table[Region],FALSE)</f>
        <v>East</v>
      </c>
      <c r="Y877" s="8" t="str">
        <f>_xlfn.XLOOKUP(total_table[[#This Row],[Store_ID]],Store_table[Store_ID],Store_table[City],FALSE)</f>
        <v>East Davidville</v>
      </c>
      <c r="Z877" s="8" t="str">
        <f>_xlfn.XLOOKUP(total_table[[#This Row],[Store_ID]],Store_table[Store_ID],Store_table[Store_Type],FALSE)</f>
        <v>Online</v>
      </c>
    </row>
    <row r="878" spans="1:26" x14ac:dyDescent="0.35">
      <c r="A878" s="2" t="s">
        <v>2680</v>
      </c>
      <c r="B878" s="14">
        <v>45242</v>
      </c>
      <c r="C878" s="2" t="s">
        <v>1496</v>
      </c>
      <c r="D878" s="2" t="s">
        <v>1608</v>
      </c>
      <c r="E878" s="2" t="s">
        <v>1775</v>
      </c>
      <c r="F878" s="11">
        <v>1</v>
      </c>
      <c r="G878" s="8">
        <v>409.03</v>
      </c>
      <c r="H878" s="8">
        <v>0.25</v>
      </c>
      <c r="I878" s="2" t="s">
        <v>1807</v>
      </c>
      <c r="J878" s="8">
        <v>408.78</v>
      </c>
      <c r="K878" s="8" t="str">
        <f>_xlfn.XLOOKUP(total_table[[#This Row],[Customer_ID]],Customer_table[Customer_ID],Customer_table[Name],FALSE)</f>
        <v>Justin Lopez</v>
      </c>
      <c r="L878" s="11">
        <f>_xlfn.XLOOKUP(total_table[[#This Row],[Customer_ID]],Customer_table[Customer_ID],Customer_table[Age],FALSE)</f>
        <v>21</v>
      </c>
      <c r="M878" s="8" t="str">
        <f>_xlfn.XLOOKUP(total_table[[#This Row],[Customer_ID]],Customer_table[Customer_ID],Customer_table[Gender],FALSE)</f>
        <v>Male</v>
      </c>
      <c r="N878" s="8" t="str">
        <f>_xlfn.XLOOKUP(total_table[[#This Row],[Customer_ID]],Customer_table[Customer_ID],Customer_table[City],FALSE)</f>
        <v>Port Cheryl</v>
      </c>
      <c r="O878" s="8" t="str">
        <f>_xlfn.XLOOKUP(total_table[[#This Row],[Customer_ID]],Customer_table[Customer_ID],Customer_table[State],FALSE)</f>
        <v>Texas</v>
      </c>
      <c r="P878" s="8" t="str">
        <f>_xlfn.XLOOKUP(total_table[[#This Row],[Customer_ID]],Customer_table[Customer_ID],Customer_table[Country],FALSE)</f>
        <v>USA</v>
      </c>
      <c r="Q878" s="8" t="str">
        <f>_xlfn.XLOOKUP(total_table[[#This Row],[Product_ID]],Product_table[Product_ID],Product_table[Product_Name],FALSE)</f>
        <v>Yoga Exercise Mat</v>
      </c>
      <c r="R878" s="8" t="str">
        <f>_xlfn.XLOOKUP(total_table[[#This Row],[Product_ID]],Product_table[Product_ID],Product_table[Category],FALSE)</f>
        <v>Sports</v>
      </c>
      <c r="S878" s="8" t="str">
        <f>_xlfn.XLOOKUP(total_table[[#This Row],[Product_ID]],Product_table[Product_ID],Product_table[Sub_Category],FALSE)</f>
        <v>Fitness</v>
      </c>
      <c r="T878" s="8" t="str">
        <f>_xlfn.XLOOKUP(total_table[[#This Row],[Product_ID]],Product_table[Product_ID],Product_table[Brand],FALSE)</f>
        <v>Carroll, Long and Mendoza</v>
      </c>
      <c r="U878" s="8">
        <f>_xlfn.XLOOKUP(total_table[[#This Row],[Product_ID]],Product_table[Product_ID],Product_table[Cost],FALSE)</f>
        <v>313.26</v>
      </c>
      <c r="V878" s="11">
        <f>_xlfn.XLOOKUP(total_table[[#This Row],[Product_ID]],Product_table[Product_ID],Product_table[Stock],FALSE)</f>
        <v>369</v>
      </c>
      <c r="W878" s="8" t="str">
        <f>_xlfn.XLOOKUP(total_table[[#This Row],[Store_ID]],Store_table[Store_ID],Store_table[Store_Name],FALSE)</f>
        <v>Gardner, Humphrey and Contreras</v>
      </c>
      <c r="X878" s="8" t="str">
        <f>_xlfn.XLOOKUP(total_table[[#This Row],[Store_ID]],Store_table[Store_ID],Store_table[Region],FALSE)</f>
        <v>East</v>
      </c>
      <c r="Y878" s="8" t="str">
        <f>_xlfn.XLOOKUP(total_table[[#This Row],[Store_ID]],Store_table[Store_ID],Store_table[City],FALSE)</f>
        <v>Johnsonville</v>
      </c>
      <c r="Z878" s="8" t="str">
        <f>_xlfn.XLOOKUP(total_table[[#This Row],[Store_ID]],Store_table[Store_ID],Store_table[Store_Type],FALSE)</f>
        <v>Flagship</v>
      </c>
    </row>
    <row r="879" spans="1:26" x14ac:dyDescent="0.35">
      <c r="A879" s="2" t="s">
        <v>2681</v>
      </c>
      <c r="B879" s="14">
        <v>45411</v>
      </c>
      <c r="C879" s="2" t="s">
        <v>700</v>
      </c>
      <c r="D879" s="2" t="s">
        <v>1718</v>
      </c>
      <c r="E879" s="2" t="s">
        <v>1788</v>
      </c>
      <c r="F879" s="11">
        <v>2</v>
      </c>
      <c r="G879" s="8">
        <v>891.13</v>
      </c>
      <c r="H879" s="8">
        <v>0.13</v>
      </c>
      <c r="I879" s="2" t="s">
        <v>1802</v>
      </c>
      <c r="J879" s="8">
        <v>1782.1299999999999</v>
      </c>
      <c r="K879" s="8" t="str">
        <f>_xlfn.XLOOKUP(total_table[[#This Row],[Customer_ID]],Customer_table[Customer_ID],Customer_table[Name],FALSE)</f>
        <v>Jordan Wells</v>
      </c>
      <c r="L879" s="11">
        <f>_xlfn.XLOOKUP(total_table[[#This Row],[Customer_ID]],Customer_table[Customer_ID],Customer_table[Age],FALSE)</f>
        <v>47</v>
      </c>
      <c r="M879" s="8" t="str">
        <f>_xlfn.XLOOKUP(total_table[[#This Row],[Customer_ID]],Customer_table[Customer_ID],Customer_table[Gender],FALSE)</f>
        <v>Female</v>
      </c>
      <c r="N879" s="8" t="str">
        <f>_xlfn.XLOOKUP(total_table[[#This Row],[Customer_ID]],Customer_table[Customer_ID],Customer_table[City],FALSE)</f>
        <v>Phillipschester</v>
      </c>
      <c r="O879" s="8" t="str">
        <f>_xlfn.XLOOKUP(total_table[[#This Row],[Customer_ID]],Customer_table[Customer_ID],Customer_table[State],FALSE)</f>
        <v>New Jersey</v>
      </c>
      <c r="P879" s="8" t="str">
        <f>_xlfn.XLOOKUP(total_table[[#This Row],[Customer_ID]],Customer_table[Customer_ID],Customer_table[Country],FALSE)</f>
        <v>USA</v>
      </c>
      <c r="Q879" s="8" t="str">
        <f>_xlfn.XLOOKUP(total_table[[#This Row],[Product_ID]],Product_table[Product_ID],Product_table[Product_Name],FALSE)</f>
        <v>Women's Formal Blazer</v>
      </c>
      <c r="R879" s="8" t="str">
        <f>_xlfn.XLOOKUP(total_table[[#This Row],[Product_ID]],Product_table[Product_ID],Product_table[Category],FALSE)</f>
        <v>Clothing</v>
      </c>
      <c r="S879" s="8" t="str">
        <f>_xlfn.XLOOKUP(total_table[[#This Row],[Product_ID]],Product_table[Product_ID],Product_table[Sub_Category],FALSE)</f>
        <v>Outerwear</v>
      </c>
      <c r="T879" s="8" t="str">
        <f>_xlfn.XLOOKUP(total_table[[#This Row],[Product_ID]],Product_table[Product_ID],Product_table[Brand],FALSE)</f>
        <v>Phillips and Sons</v>
      </c>
      <c r="U879" s="8">
        <f>_xlfn.XLOOKUP(total_table[[#This Row],[Product_ID]],Product_table[Product_ID],Product_table[Cost],FALSE)</f>
        <v>358.47</v>
      </c>
      <c r="V879" s="11">
        <f>_xlfn.XLOOKUP(total_table[[#This Row],[Product_ID]],Product_table[Product_ID],Product_table[Stock],FALSE)</f>
        <v>143</v>
      </c>
      <c r="W879" s="8" t="str">
        <f>_xlfn.XLOOKUP(total_table[[#This Row],[Store_ID]],Store_table[Store_ID],Store_table[Store_Name],FALSE)</f>
        <v>Guerrero-Schmitt</v>
      </c>
      <c r="X879" s="8" t="str">
        <f>_xlfn.XLOOKUP(total_table[[#This Row],[Store_ID]],Store_table[Store_ID],Store_table[Region],FALSE)</f>
        <v>East</v>
      </c>
      <c r="Y879" s="8" t="str">
        <f>_xlfn.XLOOKUP(total_table[[#This Row],[Store_ID]],Store_table[Store_ID],Store_table[City],FALSE)</f>
        <v>East Stevechester</v>
      </c>
      <c r="Z879" s="8" t="str">
        <f>_xlfn.XLOOKUP(total_table[[#This Row],[Store_ID]],Store_table[Store_ID],Store_table[Store_Type],FALSE)</f>
        <v>Flagship</v>
      </c>
    </row>
    <row r="880" spans="1:26" x14ac:dyDescent="0.35">
      <c r="A880" s="2" t="s">
        <v>2682</v>
      </c>
      <c r="B880" s="14">
        <v>45593</v>
      </c>
      <c r="C880" s="2" t="s">
        <v>125</v>
      </c>
      <c r="D880" s="2" t="s">
        <v>1710</v>
      </c>
      <c r="E880" s="2" t="s">
        <v>1782</v>
      </c>
      <c r="F880" s="11">
        <v>1</v>
      </c>
      <c r="G880" s="8">
        <v>553.38</v>
      </c>
      <c r="H880" s="8">
        <v>0.21</v>
      </c>
      <c r="I880" s="2" t="s">
        <v>1804</v>
      </c>
      <c r="J880" s="8">
        <v>553.16999999999996</v>
      </c>
      <c r="K880" s="8" t="str">
        <f>_xlfn.XLOOKUP(total_table[[#This Row],[Customer_ID]],Customer_table[Customer_ID],Customer_table[Name],FALSE)</f>
        <v>Mike Jennings</v>
      </c>
      <c r="L880" s="11">
        <f>_xlfn.XLOOKUP(total_table[[#This Row],[Customer_ID]],Customer_table[Customer_ID],Customer_table[Age],FALSE)</f>
        <v>48</v>
      </c>
      <c r="M880" s="8" t="str">
        <f>_xlfn.XLOOKUP(total_table[[#This Row],[Customer_ID]],Customer_table[Customer_ID],Customer_table[Gender],FALSE)</f>
        <v>Female</v>
      </c>
      <c r="N880" s="8" t="str">
        <f>_xlfn.XLOOKUP(total_table[[#This Row],[Customer_ID]],Customer_table[Customer_ID],Customer_table[City],FALSE)</f>
        <v>Fostermouth</v>
      </c>
      <c r="O880" s="8" t="str">
        <f>_xlfn.XLOOKUP(total_table[[#This Row],[Customer_ID]],Customer_table[Customer_ID],Customer_table[State],FALSE)</f>
        <v>Arizona</v>
      </c>
      <c r="P880" s="8" t="str">
        <f>_xlfn.XLOOKUP(total_table[[#This Row],[Customer_ID]],Customer_table[Customer_ID],Customer_table[Country],FALSE)</f>
        <v>USA</v>
      </c>
      <c r="Q880" s="8" t="str">
        <f>_xlfn.XLOOKUP(total_table[[#This Row],[Product_ID]],Product_table[Product_ID],Product_table[Product_Name],FALSE)</f>
        <v>Microwave Oven</v>
      </c>
      <c r="R880" s="8" t="str">
        <f>_xlfn.XLOOKUP(total_table[[#This Row],[Product_ID]],Product_table[Product_ID],Product_table[Category],FALSE)</f>
        <v>Home</v>
      </c>
      <c r="S880" s="8" t="str">
        <f>_xlfn.XLOOKUP(total_table[[#This Row],[Product_ID]],Product_table[Product_ID],Product_table[Sub_Category],FALSE)</f>
        <v>Appliances</v>
      </c>
      <c r="T880" s="8" t="str">
        <f>_xlfn.XLOOKUP(total_table[[#This Row],[Product_ID]],Product_table[Product_ID],Product_table[Brand],FALSE)</f>
        <v>Green, Powell and Palmer</v>
      </c>
      <c r="U880" s="8">
        <f>_xlfn.XLOOKUP(total_table[[#This Row],[Product_ID]],Product_table[Product_ID],Product_table[Cost],FALSE)</f>
        <v>447.43</v>
      </c>
      <c r="V880" s="11">
        <f>_xlfn.XLOOKUP(total_table[[#This Row],[Product_ID]],Product_table[Product_ID],Product_table[Stock],FALSE)</f>
        <v>191</v>
      </c>
      <c r="W880" s="8" t="str">
        <f>_xlfn.XLOOKUP(total_table[[#This Row],[Store_ID]],Store_table[Store_ID],Store_table[Store_Name],FALSE)</f>
        <v>Frederick-Wright</v>
      </c>
      <c r="X880" s="8" t="str">
        <f>_xlfn.XLOOKUP(total_table[[#This Row],[Store_ID]],Store_table[Store_ID],Store_table[Region],FALSE)</f>
        <v>West</v>
      </c>
      <c r="Y880" s="8" t="str">
        <f>_xlfn.XLOOKUP(total_table[[#This Row],[Store_ID]],Store_table[Store_ID],Store_table[City],FALSE)</f>
        <v>New Jimmymouth</v>
      </c>
      <c r="Z880" s="8" t="str">
        <f>_xlfn.XLOOKUP(total_table[[#This Row],[Store_ID]],Store_table[Store_ID],Store_table[Store_Type],FALSE)</f>
        <v>Flagship</v>
      </c>
    </row>
    <row r="881" spans="1:26" x14ac:dyDescent="0.35">
      <c r="A881" s="2" t="s">
        <v>2683</v>
      </c>
      <c r="B881" s="14">
        <v>45281</v>
      </c>
      <c r="C881" s="2" t="s">
        <v>525</v>
      </c>
      <c r="D881" s="2" t="s">
        <v>1696</v>
      </c>
      <c r="E881" s="2" t="s">
        <v>1775</v>
      </c>
      <c r="F881" s="11">
        <v>2</v>
      </c>
      <c r="G881" s="8">
        <v>652.29999999999995</v>
      </c>
      <c r="H881" s="8">
        <v>0.16</v>
      </c>
      <c r="I881" s="2" t="s">
        <v>1807</v>
      </c>
      <c r="J881" s="8">
        <v>1304.4399999999998</v>
      </c>
      <c r="K881" s="8" t="str">
        <f>_xlfn.XLOOKUP(total_table[[#This Row],[Customer_ID]],Customer_table[Customer_ID],Customer_table[Name],FALSE)</f>
        <v>John Lawson</v>
      </c>
      <c r="L881" s="11">
        <f>_xlfn.XLOOKUP(total_table[[#This Row],[Customer_ID]],Customer_table[Customer_ID],Customer_table[Age],FALSE)</f>
        <v>41</v>
      </c>
      <c r="M881" s="8" t="str">
        <f>_xlfn.XLOOKUP(total_table[[#This Row],[Customer_ID]],Customer_table[Customer_ID],Customer_table[Gender],FALSE)</f>
        <v>Female</v>
      </c>
      <c r="N881" s="8" t="str">
        <f>_xlfn.XLOOKUP(total_table[[#This Row],[Customer_ID]],Customer_table[Customer_ID],Customer_table[City],FALSE)</f>
        <v>New Juliemouth</v>
      </c>
      <c r="O881" s="8" t="str">
        <f>_xlfn.XLOOKUP(total_table[[#This Row],[Customer_ID]],Customer_table[Customer_ID],Customer_table[State],FALSE)</f>
        <v>North Carolina</v>
      </c>
      <c r="P881" s="8" t="str">
        <f>_xlfn.XLOOKUP(total_table[[#This Row],[Customer_ID]],Customer_table[Customer_ID],Customer_table[Country],FALSE)</f>
        <v>USA</v>
      </c>
      <c r="Q881" s="8" t="str">
        <f>_xlfn.XLOOKUP(total_table[[#This Row],[Product_ID]],Product_table[Product_ID],Product_table[Product_Name],FALSE)</f>
        <v>Women's Beanie Hat</v>
      </c>
      <c r="R881" s="8" t="str">
        <f>_xlfn.XLOOKUP(total_table[[#This Row],[Product_ID]],Product_table[Product_ID],Product_table[Category],FALSE)</f>
        <v>Clothing</v>
      </c>
      <c r="S881" s="8" t="str">
        <f>_xlfn.XLOOKUP(total_table[[#This Row],[Product_ID]],Product_table[Product_ID],Product_table[Sub_Category],FALSE)</f>
        <v>Accessories</v>
      </c>
      <c r="T881" s="8" t="str">
        <f>_xlfn.XLOOKUP(total_table[[#This Row],[Product_ID]],Product_table[Product_ID],Product_table[Brand],FALSE)</f>
        <v>Richardson-Carrillo</v>
      </c>
      <c r="U881" s="8">
        <f>_xlfn.XLOOKUP(total_table[[#This Row],[Product_ID]],Product_table[Product_ID],Product_table[Cost],FALSE)</f>
        <v>119.57</v>
      </c>
      <c r="V881" s="11">
        <f>_xlfn.XLOOKUP(total_table[[#This Row],[Product_ID]],Product_table[Product_ID],Product_table[Stock],FALSE)</f>
        <v>210</v>
      </c>
      <c r="W881" s="8" t="str">
        <f>_xlfn.XLOOKUP(total_table[[#This Row],[Store_ID]],Store_table[Store_ID],Store_table[Store_Name],FALSE)</f>
        <v>Gardner, Humphrey and Contreras</v>
      </c>
      <c r="X881" s="8" t="str">
        <f>_xlfn.XLOOKUP(total_table[[#This Row],[Store_ID]],Store_table[Store_ID],Store_table[Region],FALSE)</f>
        <v>East</v>
      </c>
      <c r="Y881" s="8" t="str">
        <f>_xlfn.XLOOKUP(total_table[[#This Row],[Store_ID]],Store_table[Store_ID],Store_table[City],FALSE)</f>
        <v>Johnsonville</v>
      </c>
      <c r="Z881" s="8" t="str">
        <f>_xlfn.XLOOKUP(total_table[[#This Row],[Store_ID]],Store_table[Store_ID],Store_table[Store_Type],FALSE)</f>
        <v>Flagship</v>
      </c>
    </row>
    <row r="882" spans="1:26" x14ac:dyDescent="0.35">
      <c r="A882" s="2" t="s">
        <v>2684</v>
      </c>
      <c r="B882" s="14">
        <v>45575</v>
      </c>
      <c r="C882" s="2" t="s">
        <v>412</v>
      </c>
      <c r="D882" s="2" t="s">
        <v>1610</v>
      </c>
      <c r="E882" s="2" t="s">
        <v>1764</v>
      </c>
      <c r="F882" s="11">
        <v>4</v>
      </c>
      <c r="G882" s="8">
        <v>194.36</v>
      </c>
      <c r="H882" s="8">
        <v>0.18</v>
      </c>
      <c r="I882" s="2" t="s">
        <v>1807</v>
      </c>
      <c r="J882" s="8">
        <v>777.2600000000001</v>
      </c>
      <c r="K882" s="8" t="str">
        <f>_xlfn.XLOOKUP(total_table[[#This Row],[Customer_ID]],Customer_table[Customer_ID],Customer_table[Name],FALSE)</f>
        <v>Michael Chang</v>
      </c>
      <c r="L882" s="11">
        <f>_xlfn.XLOOKUP(total_table[[#This Row],[Customer_ID]],Customer_table[Customer_ID],Customer_table[Age],FALSE)</f>
        <v>50</v>
      </c>
      <c r="M882" s="8" t="str">
        <f>_xlfn.XLOOKUP(total_table[[#This Row],[Customer_ID]],Customer_table[Customer_ID],Customer_table[Gender],FALSE)</f>
        <v>Male</v>
      </c>
      <c r="N882" s="8" t="str">
        <f>_xlfn.XLOOKUP(total_table[[#This Row],[Customer_ID]],Customer_table[Customer_ID],Customer_table[City],FALSE)</f>
        <v>Kathrynport</v>
      </c>
      <c r="O882" s="8" t="str">
        <f>_xlfn.XLOOKUP(total_table[[#This Row],[Customer_ID]],Customer_table[Customer_ID],Customer_table[State],FALSE)</f>
        <v>North Carolina</v>
      </c>
      <c r="P882" s="8" t="str">
        <f>_xlfn.XLOOKUP(total_table[[#This Row],[Customer_ID]],Customer_table[Customer_ID],Customer_table[Country],FALSE)</f>
        <v>USA</v>
      </c>
      <c r="Q882" s="8" t="str">
        <f>_xlfn.XLOOKUP(total_table[[#This Row],[Product_ID]],Product_table[Product_ID],Product_table[Product_Name],FALSE)</f>
        <v>Smart Home WiFi Camera</v>
      </c>
      <c r="R882" s="8" t="str">
        <f>_xlfn.XLOOKUP(total_table[[#This Row],[Product_ID]],Product_table[Product_ID],Product_table[Category],FALSE)</f>
        <v>Electronics</v>
      </c>
      <c r="S882" s="8" t="str">
        <f>_xlfn.XLOOKUP(total_table[[#This Row],[Product_ID]],Product_table[Product_ID],Product_table[Sub_Category],FALSE)</f>
        <v>Accessories</v>
      </c>
      <c r="T882" s="8" t="str">
        <f>_xlfn.XLOOKUP(total_table[[#This Row],[Product_ID]],Product_table[Product_ID],Product_table[Brand],FALSE)</f>
        <v>Holmes LLC</v>
      </c>
      <c r="U882" s="8">
        <f>_xlfn.XLOOKUP(total_table[[#This Row],[Product_ID]],Product_table[Product_ID],Product_table[Cost],FALSE)</f>
        <v>450.71</v>
      </c>
      <c r="V882" s="11">
        <f>_xlfn.XLOOKUP(total_table[[#This Row],[Product_ID]],Product_table[Product_ID],Product_table[Stock],FALSE)</f>
        <v>389</v>
      </c>
      <c r="W882" s="8" t="str">
        <f>_xlfn.XLOOKUP(total_table[[#This Row],[Store_ID]],Store_table[Store_ID],Store_table[Store_Name],FALSE)</f>
        <v>Moore, Padilla and Butler</v>
      </c>
      <c r="X882" s="8" t="str">
        <f>_xlfn.XLOOKUP(total_table[[#This Row],[Store_ID]],Store_table[Store_ID],Store_table[Region],FALSE)</f>
        <v>South</v>
      </c>
      <c r="Y882" s="8" t="str">
        <f>_xlfn.XLOOKUP(total_table[[#This Row],[Store_ID]],Store_table[Store_ID],Store_table[City],FALSE)</f>
        <v>East Johnstad</v>
      </c>
      <c r="Z882" s="8" t="str">
        <f>_xlfn.XLOOKUP(total_table[[#This Row],[Store_ID]],Store_table[Store_ID],Store_table[Store_Type],FALSE)</f>
        <v>Flagship</v>
      </c>
    </row>
    <row r="883" spans="1:26" x14ac:dyDescent="0.35">
      <c r="A883" s="2" t="s">
        <v>2685</v>
      </c>
      <c r="B883" s="14">
        <v>45660</v>
      </c>
      <c r="C883" s="2" t="s">
        <v>504</v>
      </c>
      <c r="D883" s="2" t="s">
        <v>1710</v>
      </c>
      <c r="E883" s="2" t="s">
        <v>1735</v>
      </c>
      <c r="F883" s="11">
        <v>3</v>
      </c>
      <c r="G883" s="8">
        <v>476.37</v>
      </c>
      <c r="H883" s="8">
        <v>0.21</v>
      </c>
      <c r="I883" s="2" t="s">
        <v>1807</v>
      </c>
      <c r="J883" s="8">
        <v>1428.9</v>
      </c>
      <c r="K883" s="8" t="str">
        <f>_xlfn.XLOOKUP(total_table[[#This Row],[Customer_ID]],Customer_table[Customer_ID],Customer_table[Name],FALSE)</f>
        <v>Joseph Faulkner</v>
      </c>
      <c r="L883" s="11">
        <f>_xlfn.XLOOKUP(total_table[[#This Row],[Customer_ID]],Customer_table[Customer_ID],Customer_table[Age],FALSE)</f>
        <v>31</v>
      </c>
      <c r="M883" s="8" t="str">
        <f>_xlfn.XLOOKUP(total_table[[#This Row],[Customer_ID]],Customer_table[Customer_ID],Customer_table[Gender],FALSE)</f>
        <v>Male</v>
      </c>
      <c r="N883" s="8" t="str">
        <f>_xlfn.XLOOKUP(total_table[[#This Row],[Customer_ID]],Customer_table[Customer_ID],Customer_table[City],FALSE)</f>
        <v>New Leahfurt</v>
      </c>
      <c r="O883" s="8" t="str">
        <f>_xlfn.XLOOKUP(total_table[[#This Row],[Customer_ID]],Customer_table[Customer_ID],Customer_table[State],FALSE)</f>
        <v>North Dakota</v>
      </c>
      <c r="P883" s="8" t="str">
        <f>_xlfn.XLOOKUP(total_table[[#This Row],[Customer_ID]],Customer_table[Customer_ID],Customer_table[Country],FALSE)</f>
        <v>USA</v>
      </c>
      <c r="Q883" s="8" t="str">
        <f>_xlfn.XLOOKUP(total_table[[#This Row],[Product_ID]],Product_table[Product_ID],Product_table[Product_Name],FALSE)</f>
        <v>Microwave Oven</v>
      </c>
      <c r="R883" s="8" t="str">
        <f>_xlfn.XLOOKUP(total_table[[#This Row],[Product_ID]],Product_table[Product_ID],Product_table[Category],FALSE)</f>
        <v>Home</v>
      </c>
      <c r="S883" s="8" t="str">
        <f>_xlfn.XLOOKUP(total_table[[#This Row],[Product_ID]],Product_table[Product_ID],Product_table[Sub_Category],FALSE)</f>
        <v>Appliances</v>
      </c>
      <c r="T883" s="8" t="str">
        <f>_xlfn.XLOOKUP(total_table[[#This Row],[Product_ID]],Product_table[Product_ID],Product_table[Brand],FALSE)</f>
        <v>Green, Powell and Palmer</v>
      </c>
      <c r="U883" s="8">
        <f>_xlfn.XLOOKUP(total_table[[#This Row],[Product_ID]],Product_table[Product_ID],Product_table[Cost],FALSE)</f>
        <v>447.43</v>
      </c>
      <c r="V883" s="11">
        <f>_xlfn.XLOOKUP(total_table[[#This Row],[Product_ID]],Product_table[Product_ID],Product_table[Stock],FALSE)</f>
        <v>191</v>
      </c>
      <c r="W883" s="8" t="str">
        <f>_xlfn.XLOOKUP(total_table[[#This Row],[Store_ID]],Store_table[Store_ID],Store_table[Store_Name],FALSE)</f>
        <v>Martinez, Adkins and Johnson</v>
      </c>
      <c r="X883" s="8" t="str">
        <f>_xlfn.XLOOKUP(total_table[[#This Row],[Store_ID]],Store_table[Store_ID],Store_table[Region],FALSE)</f>
        <v>North</v>
      </c>
      <c r="Y883" s="8" t="str">
        <f>_xlfn.XLOOKUP(total_table[[#This Row],[Store_ID]],Store_table[Store_ID],Store_table[City],FALSE)</f>
        <v>Danielmouth</v>
      </c>
      <c r="Z883" s="8" t="str">
        <f>_xlfn.XLOOKUP(total_table[[#This Row],[Store_ID]],Store_table[Store_ID],Store_table[Store_Type],FALSE)</f>
        <v>Flagship</v>
      </c>
    </row>
    <row r="884" spans="1:26" x14ac:dyDescent="0.35">
      <c r="A884" s="2" t="s">
        <v>2686</v>
      </c>
      <c r="B884" s="14">
        <v>45360</v>
      </c>
      <c r="C884" s="2" t="s">
        <v>1124</v>
      </c>
      <c r="D884" s="2" t="s">
        <v>1606</v>
      </c>
      <c r="E884" s="2" t="s">
        <v>1751</v>
      </c>
      <c r="F884" s="11">
        <v>3</v>
      </c>
      <c r="G884" s="8">
        <v>174.57</v>
      </c>
      <c r="H884" s="8">
        <v>0</v>
      </c>
      <c r="I884" s="2" t="s">
        <v>1804</v>
      </c>
      <c r="J884" s="8">
        <v>523.71</v>
      </c>
      <c r="K884" s="8" t="str">
        <f>_xlfn.XLOOKUP(total_table[[#This Row],[Customer_ID]],Customer_table[Customer_ID],Customer_table[Name],FALSE)</f>
        <v>Brandon Mcbride</v>
      </c>
      <c r="L884" s="11">
        <f>_xlfn.XLOOKUP(total_table[[#This Row],[Customer_ID]],Customer_table[Customer_ID],Customer_table[Age],FALSE)</f>
        <v>63</v>
      </c>
      <c r="M884" s="8" t="str">
        <f>_xlfn.XLOOKUP(total_table[[#This Row],[Customer_ID]],Customer_table[Customer_ID],Customer_table[Gender],FALSE)</f>
        <v>Female</v>
      </c>
      <c r="N884" s="8" t="str">
        <f>_xlfn.XLOOKUP(total_table[[#This Row],[Customer_ID]],Customer_table[Customer_ID],Customer_table[City],FALSE)</f>
        <v>Kellyside</v>
      </c>
      <c r="O884" s="8" t="str">
        <f>_xlfn.XLOOKUP(total_table[[#This Row],[Customer_ID]],Customer_table[Customer_ID],Customer_table[State],FALSE)</f>
        <v>Alaska</v>
      </c>
      <c r="P884" s="8" t="str">
        <f>_xlfn.XLOOKUP(total_table[[#This Row],[Customer_ID]],Customer_table[Customer_ID],Customer_table[Country],FALSE)</f>
        <v>USA</v>
      </c>
      <c r="Q884" s="8" t="str">
        <f>_xlfn.XLOOKUP(total_table[[#This Row],[Product_ID]],Product_table[Product_ID],Product_table[Product_Name],FALSE)</f>
        <v>Noise-Canceling Headphones</v>
      </c>
      <c r="R884" s="8" t="str">
        <f>_xlfn.XLOOKUP(total_table[[#This Row],[Product_ID]],Product_table[Product_ID],Product_table[Category],FALSE)</f>
        <v>Electronics</v>
      </c>
      <c r="S884" s="8" t="str">
        <f>_xlfn.XLOOKUP(total_table[[#This Row],[Product_ID]],Product_table[Product_ID],Product_table[Sub_Category],FALSE)</f>
        <v>Audio</v>
      </c>
      <c r="T884" s="8" t="str">
        <f>_xlfn.XLOOKUP(total_table[[#This Row],[Product_ID]],Product_table[Product_ID],Product_table[Brand],FALSE)</f>
        <v>Taylor-Hart</v>
      </c>
      <c r="U884" s="8">
        <f>_xlfn.XLOOKUP(total_table[[#This Row],[Product_ID]],Product_table[Product_ID],Product_table[Cost],FALSE)</f>
        <v>38.520000000000003</v>
      </c>
      <c r="V884" s="11">
        <f>_xlfn.XLOOKUP(total_table[[#This Row],[Product_ID]],Product_table[Product_ID],Product_table[Stock],FALSE)</f>
        <v>378</v>
      </c>
      <c r="W884" s="8" t="str">
        <f>_xlfn.XLOOKUP(total_table[[#This Row],[Store_ID]],Store_table[Store_ID],Store_table[Store_Name],FALSE)</f>
        <v>Gray Ltd</v>
      </c>
      <c r="X884" s="8" t="str">
        <f>_xlfn.XLOOKUP(total_table[[#This Row],[Store_ID]],Store_table[Store_ID],Store_table[Region],FALSE)</f>
        <v>North</v>
      </c>
      <c r="Y884" s="8" t="str">
        <f>_xlfn.XLOOKUP(total_table[[#This Row],[Store_ID]],Store_table[Store_ID],Store_table[City],FALSE)</f>
        <v>New Michaelchester</v>
      </c>
      <c r="Z884" s="8" t="str">
        <f>_xlfn.XLOOKUP(total_table[[#This Row],[Store_ID]],Store_table[Store_ID],Store_table[Store_Type],FALSE)</f>
        <v>Outlet</v>
      </c>
    </row>
    <row r="885" spans="1:26" x14ac:dyDescent="0.35">
      <c r="A885" s="2" t="s">
        <v>2687</v>
      </c>
      <c r="B885" s="14">
        <v>45526</v>
      </c>
      <c r="C885" s="2" t="s">
        <v>404</v>
      </c>
      <c r="D885" s="2" t="s">
        <v>1696</v>
      </c>
      <c r="E885" s="2" t="s">
        <v>1730</v>
      </c>
      <c r="F885" s="11">
        <v>3</v>
      </c>
      <c r="G885" s="8">
        <v>762</v>
      </c>
      <c r="H885" s="8">
        <v>0.02</v>
      </c>
      <c r="I885" s="2" t="s">
        <v>1804</v>
      </c>
      <c r="J885" s="8">
        <v>2285.98</v>
      </c>
      <c r="K885" s="8" t="str">
        <f>_xlfn.XLOOKUP(total_table[[#This Row],[Customer_ID]],Customer_table[Customer_ID],Customer_table[Name],FALSE)</f>
        <v>Michael Jones</v>
      </c>
      <c r="L885" s="11">
        <f>_xlfn.XLOOKUP(total_table[[#This Row],[Customer_ID]],Customer_table[Customer_ID],Customer_table[Age],FALSE)</f>
        <v>40</v>
      </c>
      <c r="M885" s="8" t="str">
        <f>_xlfn.XLOOKUP(total_table[[#This Row],[Customer_ID]],Customer_table[Customer_ID],Customer_table[Gender],FALSE)</f>
        <v>Male</v>
      </c>
      <c r="N885" s="8" t="str">
        <f>_xlfn.XLOOKUP(total_table[[#This Row],[Customer_ID]],Customer_table[Customer_ID],Customer_table[City],FALSE)</f>
        <v>North Edwardton</v>
      </c>
      <c r="O885" s="8" t="str">
        <f>_xlfn.XLOOKUP(total_table[[#This Row],[Customer_ID]],Customer_table[Customer_ID],Customer_table[State],FALSE)</f>
        <v>Tennessee</v>
      </c>
      <c r="P885" s="8" t="str">
        <f>_xlfn.XLOOKUP(total_table[[#This Row],[Customer_ID]],Customer_table[Customer_ID],Customer_table[Country],FALSE)</f>
        <v>USA</v>
      </c>
      <c r="Q885" s="8" t="str">
        <f>_xlfn.XLOOKUP(total_table[[#This Row],[Product_ID]],Product_table[Product_ID],Product_table[Product_Name],FALSE)</f>
        <v>Women's Beanie Hat</v>
      </c>
      <c r="R885" s="8" t="str">
        <f>_xlfn.XLOOKUP(total_table[[#This Row],[Product_ID]],Product_table[Product_ID],Product_table[Category],FALSE)</f>
        <v>Clothing</v>
      </c>
      <c r="S885" s="8" t="str">
        <f>_xlfn.XLOOKUP(total_table[[#This Row],[Product_ID]],Product_table[Product_ID],Product_table[Sub_Category],FALSE)</f>
        <v>Accessories</v>
      </c>
      <c r="T885" s="8" t="str">
        <f>_xlfn.XLOOKUP(total_table[[#This Row],[Product_ID]],Product_table[Product_ID],Product_table[Brand],FALSE)</f>
        <v>Richardson-Carrillo</v>
      </c>
      <c r="U885" s="8">
        <f>_xlfn.XLOOKUP(total_table[[#This Row],[Product_ID]],Product_table[Product_ID],Product_table[Cost],FALSE)</f>
        <v>119.57</v>
      </c>
      <c r="V885" s="11">
        <f>_xlfn.XLOOKUP(total_table[[#This Row],[Product_ID]],Product_table[Product_ID],Product_table[Stock],FALSE)</f>
        <v>210</v>
      </c>
      <c r="W885" s="8" t="str">
        <f>_xlfn.XLOOKUP(total_table[[#This Row],[Store_ID]],Store_table[Store_ID],Store_table[Store_Name],FALSE)</f>
        <v>Rivera-Warner</v>
      </c>
      <c r="X885" s="8" t="str">
        <f>_xlfn.XLOOKUP(total_table[[#This Row],[Store_ID]],Store_table[Store_ID],Store_table[Region],FALSE)</f>
        <v>East</v>
      </c>
      <c r="Y885" s="8" t="str">
        <f>_xlfn.XLOOKUP(total_table[[#This Row],[Store_ID]],Store_table[Store_ID],Store_table[City],FALSE)</f>
        <v>Washingtonfurt</v>
      </c>
      <c r="Z885" s="8" t="str">
        <f>_xlfn.XLOOKUP(total_table[[#This Row],[Store_ID]],Store_table[Store_ID],Store_table[Store_Type],FALSE)</f>
        <v>Flagship</v>
      </c>
    </row>
    <row r="886" spans="1:26" x14ac:dyDescent="0.35">
      <c r="A886" s="2" t="s">
        <v>2688</v>
      </c>
      <c r="B886" s="14">
        <v>45395</v>
      </c>
      <c r="C886" s="2" t="s">
        <v>1298</v>
      </c>
      <c r="D886" s="2" t="s">
        <v>1670</v>
      </c>
      <c r="E886" s="2" t="s">
        <v>1791</v>
      </c>
      <c r="F886" s="11">
        <v>1</v>
      </c>
      <c r="G886" s="8">
        <v>44.08</v>
      </c>
      <c r="H886" s="8">
        <v>0.05</v>
      </c>
      <c r="I886" s="2" t="s">
        <v>1802</v>
      </c>
      <c r="J886" s="8">
        <v>44.03</v>
      </c>
      <c r="K886" s="8" t="str">
        <f>_xlfn.XLOOKUP(total_table[[#This Row],[Customer_ID]],Customer_table[Customer_ID],Customer_table[Name],FALSE)</f>
        <v>Bryce Hawkins</v>
      </c>
      <c r="L886" s="11">
        <f>_xlfn.XLOOKUP(total_table[[#This Row],[Customer_ID]],Customer_table[Customer_ID],Customer_table[Age],FALSE)</f>
        <v>40</v>
      </c>
      <c r="M886" s="8" t="str">
        <f>_xlfn.XLOOKUP(total_table[[#This Row],[Customer_ID]],Customer_table[Customer_ID],Customer_table[Gender],FALSE)</f>
        <v>Male</v>
      </c>
      <c r="N886" s="8" t="str">
        <f>_xlfn.XLOOKUP(total_table[[#This Row],[Customer_ID]],Customer_table[Customer_ID],Customer_table[City],FALSE)</f>
        <v>Lake Monique</v>
      </c>
      <c r="O886" s="8" t="str">
        <f>_xlfn.XLOOKUP(total_table[[#This Row],[Customer_ID]],Customer_table[Customer_ID],Customer_table[State],FALSE)</f>
        <v>Utah</v>
      </c>
      <c r="P886" s="8" t="str">
        <f>_xlfn.XLOOKUP(total_table[[#This Row],[Customer_ID]],Customer_table[Customer_ID],Customer_table[Country],FALSE)</f>
        <v>USA</v>
      </c>
      <c r="Q886" s="8" t="str">
        <f>_xlfn.XLOOKUP(total_table[[#This Row],[Product_ID]],Product_table[Product_ID],Product_table[Product_Name],FALSE)</f>
        <v>Professional Jump Rope</v>
      </c>
      <c r="R886" s="8" t="str">
        <f>_xlfn.XLOOKUP(total_table[[#This Row],[Product_ID]],Product_table[Product_ID],Product_table[Category],FALSE)</f>
        <v>Sports</v>
      </c>
      <c r="S886" s="8" t="str">
        <f>_xlfn.XLOOKUP(total_table[[#This Row],[Product_ID]],Product_table[Product_ID],Product_table[Sub_Category],FALSE)</f>
        <v>Fitness</v>
      </c>
      <c r="T886" s="8" t="str">
        <f>_xlfn.XLOOKUP(total_table[[#This Row],[Product_ID]],Product_table[Product_ID],Product_table[Brand],FALSE)</f>
        <v>Davis PLC</v>
      </c>
      <c r="U886" s="8">
        <f>_xlfn.XLOOKUP(total_table[[#This Row],[Product_ID]],Product_table[Product_ID],Product_table[Cost],FALSE)</f>
        <v>477.61</v>
      </c>
      <c r="V886" s="11">
        <f>_xlfn.XLOOKUP(total_table[[#This Row],[Product_ID]],Product_table[Product_ID],Product_table[Stock],FALSE)</f>
        <v>300</v>
      </c>
      <c r="W886" s="8" t="str">
        <f>_xlfn.XLOOKUP(total_table[[#This Row],[Store_ID]],Store_table[Store_ID],Store_table[Store_Name],FALSE)</f>
        <v>Mann-Austin</v>
      </c>
      <c r="X886" s="8" t="str">
        <f>_xlfn.XLOOKUP(total_table[[#This Row],[Store_ID]],Store_table[Store_ID],Store_table[Region],FALSE)</f>
        <v>East</v>
      </c>
      <c r="Y886" s="8" t="str">
        <f>_xlfn.XLOOKUP(total_table[[#This Row],[Store_ID]],Store_table[Store_ID],Store_table[City],FALSE)</f>
        <v>Vasquezborough</v>
      </c>
      <c r="Z886" s="8" t="str">
        <f>_xlfn.XLOOKUP(total_table[[#This Row],[Store_ID]],Store_table[Store_ID],Store_table[Store_Type],FALSE)</f>
        <v>Online</v>
      </c>
    </row>
    <row r="887" spans="1:26" x14ac:dyDescent="0.35">
      <c r="A887" s="2" t="s">
        <v>2689</v>
      </c>
      <c r="B887" s="14">
        <v>45466</v>
      </c>
      <c r="C887" s="2" t="s">
        <v>1499</v>
      </c>
      <c r="D887" s="2" t="s">
        <v>1644</v>
      </c>
      <c r="E887" s="2" t="s">
        <v>1775</v>
      </c>
      <c r="F887" s="11">
        <v>1</v>
      </c>
      <c r="G887" s="8">
        <v>992.37</v>
      </c>
      <c r="H887" s="8">
        <v>0.24</v>
      </c>
      <c r="I887" s="2" t="s">
        <v>1807</v>
      </c>
      <c r="J887" s="8">
        <v>992.13</v>
      </c>
      <c r="K887" s="8" t="str">
        <f>_xlfn.XLOOKUP(total_table[[#This Row],[Customer_ID]],Customer_table[Customer_ID],Customer_table[Name],FALSE)</f>
        <v>James Berger</v>
      </c>
      <c r="L887" s="11">
        <f>_xlfn.XLOOKUP(total_table[[#This Row],[Customer_ID]],Customer_table[Customer_ID],Customer_table[Age],FALSE)</f>
        <v>23</v>
      </c>
      <c r="M887" s="8" t="str">
        <f>_xlfn.XLOOKUP(total_table[[#This Row],[Customer_ID]],Customer_table[Customer_ID],Customer_table[Gender],FALSE)</f>
        <v>Female</v>
      </c>
      <c r="N887" s="8" t="str">
        <f>_xlfn.XLOOKUP(total_table[[#This Row],[Customer_ID]],Customer_table[Customer_ID],Customer_table[City],FALSE)</f>
        <v>Bryanmouth</v>
      </c>
      <c r="O887" s="8" t="str">
        <f>_xlfn.XLOOKUP(total_table[[#This Row],[Customer_ID]],Customer_table[Customer_ID],Customer_table[State],FALSE)</f>
        <v>Delaware</v>
      </c>
      <c r="P887" s="8" t="str">
        <f>_xlfn.XLOOKUP(total_table[[#This Row],[Customer_ID]],Customer_table[Customer_ID],Customer_table[Country],FALSE)</f>
        <v>USA</v>
      </c>
      <c r="Q887" s="8" t="str">
        <f>_xlfn.XLOOKUP(total_table[[#This Row],[Product_ID]],Product_table[Product_ID],Product_table[Product_Name],FALSE)</f>
        <v>Men's Hair Styling Gel</v>
      </c>
      <c r="R887" s="8" t="str">
        <f>_xlfn.XLOOKUP(total_table[[#This Row],[Product_ID]],Product_table[Product_ID],Product_table[Category],FALSE)</f>
        <v>Beauty</v>
      </c>
      <c r="S887" s="8" t="str">
        <f>_xlfn.XLOOKUP(total_table[[#This Row],[Product_ID]],Product_table[Product_ID],Product_table[Sub_Category],FALSE)</f>
        <v>Haircare</v>
      </c>
      <c r="T887" s="8" t="str">
        <f>_xlfn.XLOOKUP(total_table[[#This Row],[Product_ID]],Product_table[Product_ID],Product_table[Brand],FALSE)</f>
        <v>Cline-Mccarthy</v>
      </c>
      <c r="U887" s="8">
        <f>_xlfn.XLOOKUP(total_table[[#This Row],[Product_ID]],Product_table[Product_ID],Product_table[Cost],FALSE)</f>
        <v>17.309999999999999</v>
      </c>
      <c r="V887" s="11">
        <f>_xlfn.XLOOKUP(total_table[[#This Row],[Product_ID]],Product_table[Product_ID],Product_table[Stock],FALSE)</f>
        <v>399</v>
      </c>
      <c r="W887" s="8" t="str">
        <f>_xlfn.XLOOKUP(total_table[[#This Row],[Store_ID]],Store_table[Store_ID],Store_table[Store_Name],FALSE)</f>
        <v>Gardner, Humphrey and Contreras</v>
      </c>
      <c r="X887" s="8" t="str">
        <f>_xlfn.XLOOKUP(total_table[[#This Row],[Store_ID]],Store_table[Store_ID],Store_table[Region],FALSE)</f>
        <v>East</v>
      </c>
      <c r="Y887" s="8" t="str">
        <f>_xlfn.XLOOKUP(total_table[[#This Row],[Store_ID]],Store_table[Store_ID],Store_table[City],FALSE)</f>
        <v>Johnsonville</v>
      </c>
      <c r="Z887" s="8" t="str">
        <f>_xlfn.XLOOKUP(total_table[[#This Row],[Store_ID]],Store_table[Store_ID],Store_table[Store_Type],FALSE)</f>
        <v>Flagship</v>
      </c>
    </row>
    <row r="888" spans="1:26" x14ac:dyDescent="0.35">
      <c r="A888" s="2" t="s">
        <v>2690</v>
      </c>
      <c r="B888" s="14">
        <v>45876</v>
      </c>
      <c r="C888" s="2" t="s">
        <v>646</v>
      </c>
      <c r="D888" s="2" t="s">
        <v>1588</v>
      </c>
      <c r="E888" s="2" t="s">
        <v>1767</v>
      </c>
      <c r="F888" s="11">
        <v>3</v>
      </c>
      <c r="G888" s="8">
        <v>465.4</v>
      </c>
      <c r="H888" s="8">
        <v>0.28999999999999998</v>
      </c>
      <c r="I888" s="2" t="s">
        <v>1807</v>
      </c>
      <c r="J888" s="8">
        <v>1395.9099999999999</v>
      </c>
      <c r="K888" s="8" t="str">
        <f>_xlfn.XLOOKUP(total_table[[#This Row],[Customer_ID]],Customer_table[Customer_ID],Customer_table[Name],FALSE)</f>
        <v>Mary Boyd</v>
      </c>
      <c r="L888" s="11">
        <f>_xlfn.XLOOKUP(total_table[[#This Row],[Customer_ID]],Customer_table[Customer_ID],Customer_table[Age],FALSE)</f>
        <v>25</v>
      </c>
      <c r="M888" s="8" t="str">
        <f>_xlfn.XLOOKUP(total_table[[#This Row],[Customer_ID]],Customer_table[Customer_ID],Customer_table[Gender],FALSE)</f>
        <v>Female</v>
      </c>
      <c r="N888" s="8" t="str">
        <f>_xlfn.XLOOKUP(total_table[[#This Row],[Customer_ID]],Customer_table[Customer_ID],Customer_table[City],FALSE)</f>
        <v>New Logan</v>
      </c>
      <c r="O888" s="8" t="str">
        <f>_xlfn.XLOOKUP(total_table[[#This Row],[Customer_ID]],Customer_table[Customer_ID],Customer_table[State],FALSE)</f>
        <v>Michigan</v>
      </c>
      <c r="P888" s="8" t="str">
        <f>_xlfn.XLOOKUP(total_table[[#This Row],[Customer_ID]],Customer_table[Customer_ID],Customer_table[Country],FALSE)</f>
        <v>USA</v>
      </c>
      <c r="Q888" s="8" t="str">
        <f>_xlfn.XLOOKUP(total_table[[#This Row],[Product_ID]],Product_table[Product_ID],Product_table[Product_Name],FALSE)</f>
        <v>Basketball</v>
      </c>
      <c r="R888" s="8" t="str">
        <f>_xlfn.XLOOKUP(total_table[[#This Row],[Product_ID]],Product_table[Product_ID],Product_table[Category],FALSE)</f>
        <v>Sports</v>
      </c>
      <c r="S888" s="8" t="str">
        <f>_xlfn.XLOOKUP(total_table[[#This Row],[Product_ID]],Product_table[Product_ID],Product_table[Sub_Category],FALSE)</f>
        <v>Team Sports</v>
      </c>
      <c r="T888" s="8" t="str">
        <f>_xlfn.XLOOKUP(total_table[[#This Row],[Product_ID]],Product_table[Product_ID],Product_table[Brand],FALSE)</f>
        <v>Nolan-Snow</v>
      </c>
      <c r="U888" s="8">
        <f>_xlfn.XLOOKUP(total_table[[#This Row],[Product_ID]],Product_table[Product_ID],Product_table[Cost],FALSE)</f>
        <v>204.39</v>
      </c>
      <c r="V888" s="11">
        <f>_xlfn.XLOOKUP(total_table[[#This Row],[Product_ID]],Product_table[Product_ID],Product_table[Stock],FALSE)</f>
        <v>281</v>
      </c>
      <c r="W888" s="8" t="str">
        <f>_xlfn.XLOOKUP(total_table[[#This Row],[Store_ID]],Store_table[Store_ID],Store_table[Store_Name],FALSE)</f>
        <v>Hill, Wagner and Ballard</v>
      </c>
      <c r="X888" s="8" t="str">
        <f>_xlfn.XLOOKUP(total_table[[#This Row],[Store_ID]],Store_table[Store_ID],Store_table[Region],FALSE)</f>
        <v>East</v>
      </c>
      <c r="Y888" s="8" t="str">
        <f>_xlfn.XLOOKUP(total_table[[#This Row],[Store_ID]],Store_table[Store_ID],Store_table[City],FALSE)</f>
        <v>East Davidville</v>
      </c>
      <c r="Z888" s="8" t="str">
        <f>_xlfn.XLOOKUP(total_table[[#This Row],[Store_ID]],Store_table[Store_ID],Store_table[Store_Type],FALSE)</f>
        <v>Online</v>
      </c>
    </row>
    <row r="889" spans="1:26" x14ac:dyDescent="0.35">
      <c r="A889" s="2" t="s">
        <v>2691</v>
      </c>
      <c r="B889" s="14">
        <v>45724</v>
      </c>
      <c r="C889" s="2" t="s">
        <v>1043</v>
      </c>
      <c r="D889" s="2" t="s">
        <v>1558</v>
      </c>
      <c r="E889" s="2" t="s">
        <v>1767</v>
      </c>
      <c r="F889" s="11">
        <v>2</v>
      </c>
      <c r="G889" s="8">
        <v>693.61</v>
      </c>
      <c r="H889" s="8">
        <v>0.15</v>
      </c>
      <c r="I889" s="2" t="s">
        <v>1804</v>
      </c>
      <c r="J889" s="8">
        <v>1387.07</v>
      </c>
      <c r="K889" s="8" t="str">
        <f>_xlfn.XLOOKUP(total_table[[#This Row],[Customer_ID]],Customer_table[Customer_ID],Customer_table[Name],FALSE)</f>
        <v>Carol Lewis</v>
      </c>
      <c r="L889" s="11">
        <f>_xlfn.XLOOKUP(total_table[[#This Row],[Customer_ID]],Customer_table[Customer_ID],Customer_table[Age],FALSE)</f>
        <v>40</v>
      </c>
      <c r="M889" s="8" t="str">
        <f>_xlfn.XLOOKUP(total_table[[#This Row],[Customer_ID]],Customer_table[Customer_ID],Customer_table[Gender],FALSE)</f>
        <v>Female</v>
      </c>
      <c r="N889" s="8" t="str">
        <f>_xlfn.XLOOKUP(total_table[[#This Row],[Customer_ID]],Customer_table[Customer_ID],Customer_table[City],FALSE)</f>
        <v>Ryanport</v>
      </c>
      <c r="O889" s="8" t="str">
        <f>_xlfn.XLOOKUP(total_table[[#This Row],[Customer_ID]],Customer_table[Customer_ID],Customer_table[State],FALSE)</f>
        <v>North Carolina</v>
      </c>
      <c r="P889" s="8" t="str">
        <f>_xlfn.XLOOKUP(total_table[[#This Row],[Customer_ID]],Customer_table[Customer_ID],Customer_table[Country],FALSE)</f>
        <v>USA</v>
      </c>
      <c r="Q889" s="8" t="str">
        <f>_xlfn.XLOOKUP(total_table[[#This Row],[Product_ID]],Product_table[Product_ID],Product_table[Product_Name],FALSE)</f>
        <v>Beard Grooming Kit</v>
      </c>
      <c r="R889" s="8" t="str">
        <f>_xlfn.XLOOKUP(total_table[[#This Row],[Product_ID]],Product_table[Product_ID],Product_table[Category],FALSE)</f>
        <v>Beauty</v>
      </c>
      <c r="S889" s="8" t="str">
        <f>_xlfn.XLOOKUP(total_table[[#This Row],[Product_ID]],Product_table[Product_ID],Product_table[Sub_Category],FALSE)</f>
        <v>Grooming</v>
      </c>
      <c r="T889" s="8" t="str">
        <f>_xlfn.XLOOKUP(total_table[[#This Row],[Product_ID]],Product_table[Product_ID],Product_table[Brand],FALSE)</f>
        <v>Erickson-Green</v>
      </c>
      <c r="U889" s="8">
        <f>_xlfn.XLOOKUP(total_table[[#This Row],[Product_ID]],Product_table[Product_ID],Product_table[Cost],FALSE)</f>
        <v>337.42</v>
      </c>
      <c r="V889" s="11">
        <f>_xlfn.XLOOKUP(total_table[[#This Row],[Product_ID]],Product_table[Product_ID],Product_table[Stock],FALSE)</f>
        <v>256</v>
      </c>
      <c r="W889" s="8" t="str">
        <f>_xlfn.XLOOKUP(total_table[[#This Row],[Store_ID]],Store_table[Store_ID],Store_table[Store_Name],FALSE)</f>
        <v>Hill, Wagner and Ballard</v>
      </c>
      <c r="X889" s="8" t="str">
        <f>_xlfn.XLOOKUP(total_table[[#This Row],[Store_ID]],Store_table[Store_ID],Store_table[Region],FALSE)</f>
        <v>East</v>
      </c>
      <c r="Y889" s="8" t="str">
        <f>_xlfn.XLOOKUP(total_table[[#This Row],[Store_ID]],Store_table[Store_ID],Store_table[City],FALSE)</f>
        <v>East Davidville</v>
      </c>
      <c r="Z889" s="8" t="str">
        <f>_xlfn.XLOOKUP(total_table[[#This Row],[Store_ID]],Store_table[Store_ID],Store_table[Store_Type],FALSE)</f>
        <v>Online</v>
      </c>
    </row>
    <row r="890" spans="1:26" x14ac:dyDescent="0.35">
      <c r="A890" s="2" t="s">
        <v>2692</v>
      </c>
      <c r="B890" s="14">
        <v>45801</v>
      </c>
      <c r="C890" s="2" t="s">
        <v>1413</v>
      </c>
      <c r="D890" s="2" t="s">
        <v>1660</v>
      </c>
      <c r="E890" s="2" t="s">
        <v>1760</v>
      </c>
      <c r="F890" s="11">
        <v>2</v>
      </c>
      <c r="G890" s="8">
        <v>995.11</v>
      </c>
      <c r="H890" s="8">
        <v>0.13</v>
      </c>
      <c r="I890" s="2" t="s">
        <v>1804</v>
      </c>
      <c r="J890" s="8">
        <v>1990.09</v>
      </c>
      <c r="K890" s="8" t="str">
        <f>_xlfn.XLOOKUP(total_table[[#This Row],[Customer_ID]],Customer_table[Customer_ID],Customer_table[Name],FALSE)</f>
        <v>Ronald Ross</v>
      </c>
      <c r="L890" s="11">
        <f>_xlfn.XLOOKUP(total_table[[#This Row],[Customer_ID]],Customer_table[Customer_ID],Customer_table[Age],FALSE)</f>
        <v>28</v>
      </c>
      <c r="M890" s="8" t="str">
        <f>_xlfn.XLOOKUP(total_table[[#This Row],[Customer_ID]],Customer_table[Customer_ID],Customer_table[Gender],FALSE)</f>
        <v>Female</v>
      </c>
      <c r="N890" s="8" t="str">
        <f>_xlfn.XLOOKUP(total_table[[#This Row],[Customer_ID]],Customer_table[Customer_ID],Customer_table[City],FALSE)</f>
        <v>Hartmanside</v>
      </c>
      <c r="O890" s="8" t="str">
        <f>_xlfn.XLOOKUP(total_table[[#This Row],[Customer_ID]],Customer_table[Customer_ID],Customer_table[State],FALSE)</f>
        <v>North Carolina</v>
      </c>
      <c r="P890" s="8" t="str">
        <f>_xlfn.XLOOKUP(total_table[[#This Row],[Customer_ID]],Customer_table[Customer_ID],Customer_table[Country],FALSE)</f>
        <v>USA</v>
      </c>
      <c r="Q890" s="8" t="str">
        <f>_xlfn.XLOOKUP(total_table[[#This Row],[Product_ID]],Product_table[Product_ID],Product_table[Product_Name],FALSE)</f>
        <v>Smart LED Light Strip</v>
      </c>
      <c r="R890" s="8" t="str">
        <f>_xlfn.XLOOKUP(total_table[[#This Row],[Product_ID]],Product_table[Product_ID],Product_table[Category],FALSE)</f>
        <v>Electronics</v>
      </c>
      <c r="S890" s="8" t="str">
        <f>_xlfn.XLOOKUP(total_table[[#This Row],[Product_ID]],Product_table[Product_ID],Product_table[Sub_Category],FALSE)</f>
        <v>Accessories</v>
      </c>
      <c r="T890" s="8" t="str">
        <f>_xlfn.XLOOKUP(total_table[[#This Row],[Product_ID]],Product_table[Product_ID],Product_table[Brand],FALSE)</f>
        <v>Flores-Davis</v>
      </c>
      <c r="U890" s="8">
        <f>_xlfn.XLOOKUP(total_table[[#This Row],[Product_ID]],Product_table[Product_ID],Product_table[Cost],FALSE)</f>
        <v>349.17</v>
      </c>
      <c r="V890" s="11">
        <f>_xlfn.XLOOKUP(total_table[[#This Row],[Product_ID]],Product_table[Product_ID],Product_table[Stock],FALSE)</f>
        <v>476</v>
      </c>
      <c r="W890" s="8" t="str">
        <f>_xlfn.XLOOKUP(total_table[[#This Row],[Store_ID]],Store_table[Store_ID],Store_table[Store_Name],FALSE)</f>
        <v>Bean, Jones and Park</v>
      </c>
      <c r="X890" s="8" t="str">
        <f>_xlfn.XLOOKUP(total_table[[#This Row],[Store_ID]],Store_table[Store_ID],Store_table[Region],FALSE)</f>
        <v>West</v>
      </c>
      <c r="Y890" s="8" t="str">
        <f>_xlfn.XLOOKUP(total_table[[#This Row],[Store_ID]],Store_table[Store_ID],Store_table[City],FALSE)</f>
        <v>Thompsonborough</v>
      </c>
      <c r="Z890" s="8" t="str">
        <f>_xlfn.XLOOKUP(total_table[[#This Row],[Store_ID]],Store_table[Store_ID],Store_table[Store_Type],FALSE)</f>
        <v>Online</v>
      </c>
    </row>
    <row r="891" spans="1:26" x14ac:dyDescent="0.35">
      <c r="A891" s="2" t="s">
        <v>2693</v>
      </c>
      <c r="B891" s="14">
        <v>45749</v>
      </c>
      <c r="C891" s="2" t="s">
        <v>1172</v>
      </c>
      <c r="D891" s="2" t="s">
        <v>1572</v>
      </c>
      <c r="E891" s="2" t="s">
        <v>1747</v>
      </c>
      <c r="F891" s="11">
        <v>3</v>
      </c>
      <c r="G891" s="8">
        <v>70.97</v>
      </c>
      <c r="H891" s="8">
        <v>0.06</v>
      </c>
      <c r="I891" s="2" t="s">
        <v>1807</v>
      </c>
      <c r="J891" s="8">
        <v>212.85</v>
      </c>
      <c r="K891" s="8" t="str">
        <f>_xlfn.XLOOKUP(total_table[[#This Row],[Customer_ID]],Customer_table[Customer_ID],Customer_table[Name],FALSE)</f>
        <v>Erika Padilla</v>
      </c>
      <c r="L891" s="11">
        <f>_xlfn.XLOOKUP(total_table[[#This Row],[Customer_ID]],Customer_table[Customer_ID],Customer_table[Age],FALSE)</f>
        <v>50</v>
      </c>
      <c r="M891" s="8" t="str">
        <f>_xlfn.XLOOKUP(total_table[[#This Row],[Customer_ID]],Customer_table[Customer_ID],Customer_table[Gender],FALSE)</f>
        <v>Male</v>
      </c>
      <c r="N891" s="8" t="str">
        <f>_xlfn.XLOOKUP(total_table[[#This Row],[Customer_ID]],Customer_table[Customer_ID],Customer_table[City],FALSE)</f>
        <v>Andrewsland</v>
      </c>
      <c r="O891" s="8" t="str">
        <f>_xlfn.XLOOKUP(total_table[[#This Row],[Customer_ID]],Customer_table[Customer_ID],Customer_table[State],FALSE)</f>
        <v>Alabama</v>
      </c>
      <c r="P891" s="8" t="str">
        <f>_xlfn.XLOOKUP(total_table[[#This Row],[Customer_ID]],Customer_table[Customer_ID],Customer_table[Country],FALSE)</f>
        <v>USA</v>
      </c>
      <c r="Q891" s="8" t="str">
        <f>_xlfn.XLOOKUP(total_table[[#This Row],[Product_ID]],Product_table[Product_ID],Product_table[Product_Name],FALSE)</f>
        <v>Men's Formal Shirt</v>
      </c>
      <c r="R891" s="8" t="str">
        <f>_xlfn.XLOOKUP(total_table[[#This Row],[Product_ID]],Product_table[Product_ID],Product_table[Category],FALSE)</f>
        <v>Clothing</v>
      </c>
      <c r="S891" s="8" t="str">
        <f>_xlfn.XLOOKUP(total_table[[#This Row],[Product_ID]],Product_table[Product_ID],Product_table[Sub_Category],FALSE)</f>
        <v>Tops</v>
      </c>
      <c r="T891" s="8" t="str">
        <f>_xlfn.XLOOKUP(total_table[[#This Row],[Product_ID]],Product_table[Product_ID],Product_table[Brand],FALSE)</f>
        <v>Moon, Mora and Santos</v>
      </c>
      <c r="U891" s="8">
        <f>_xlfn.XLOOKUP(total_table[[#This Row],[Product_ID]],Product_table[Product_ID],Product_table[Cost],FALSE)</f>
        <v>254.04361702127662</v>
      </c>
      <c r="V891" s="11">
        <f>_xlfn.XLOOKUP(total_table[[#This Row],[Product_ID]],Product_table[Product_ID],Product_table[Stock],FALSE)</f>
        <v>360</v>
      </c>
      <c r="W891" s="8" t="str">
        <f>_xlfn.XLOOKUP(total_table[[#This Row],[Store_ID]],Store_table[Store_ID],Store_table[Store_Name],FALSE)</f>
        <v>Alexander Group</v>
      </c>
      <c r="X891" s="8" t="str">
        <f>_xlfn.XLOOKUP(total_table[[#This Row],[Store_ID]],Store_table[Store_ID],Store_table[Region],FALSE)</f>
        <v>South</v>
      </c>
      <c r="Y891" s="8" t="str">
        <f>_xlfn.XLOOKUP(total_table[[#This Row],[Store_ID]],Store_table[Store_ID],Store_table[City],FALSE)</f>
        <v>Port Sharon</v>
      </c>
      <c r="Z891" s="8" t="str">
        <f>_xlfn.XLOOKUP(total_table[[#This Row],[Store_ID]],Store_table[Store_ID],Store_table[Store_Type],FALSE)</f>
        <v>Online</v>
      </c>
    </row>
    <row r="892" spans="1:26" x14ac:dyDescent="0.35">
      <c r="A892" s="2" t="s">
        <v>2694</v>
      </c>
      <c r="B892" s="14">
        <v>45325</v>
      </c>
      <c r="C892" s="2" t="s">
        <v>386</v>
      </c>
      <c r="D892" s="2" t="s">
        <v>1692</v>
      </c>
      <c r="E892" s="2" t="s">
        <v>1764</v>
      </c>
      <c r="F892" s="11">
        <v>3</v>
      </c>
      <c r="G892" s="8">
        <v>470.42</v>
      </c>
      <c r="H892" s="8">
        <v>0.16</v>
      </c>
      <c r="I892" s="2" t="s">
        <v>1802</v>
      </c>
      <c r="J892" s="8">
        <v>1411.1</v>
      </c>
      <c r="K892" s="8" t="str">
        <f>_xlfn.XLOOKUP(total_table[[#This Row],[Customer_ID]],Customer_table[Customer_ID],Customer_table[Name],FALSE)</f>
        <v>Edward Hall</v>
      </c>
      <c r="L892" s="11">
        <f>_xlfn.XLOOKUP(total_table[[#This Row],[Customer_ID]],Customer_table[Customer_ID],Customer_table[Age],FALSE)</f>
        <v>51</v>
      </c>
      <c r="M892" s="8" t="str">
        <f>_xlfn.XLOOKUP(total_table[[#This Row],[Customer_ID]],Customer_table[Customer_ID],Customer_table[Gender],FALSE)</f>
        <v>Male</v>
      </c>
      <c r="N892" s="8" t="str">
        <f>_xlfn.XLOOKUP(total_table[[#This Row],[Customer_ID]],Customer_table[Customer_ID],Customer_table[City],FALSE)</f>
        <v>New William</v>
      </c>
      <c r="O892" s="8" t="str">
        <f>_xlfn.XLOOKUP(total_table[[#This Row],[Customer_ID]],Customer_table[Customer_ID],Customer_table[State],FALSE)</f>
        <v>New Mexico</v>
      </c>
      <c r="P892" s="8" t="str">
        <f>_xlfn.XLOOKUP(total_table[[#This Row],[Customer_ID]],Customer_table[Customer_ID],Customer_table[Country],FALSE)</f>
        <v>USA</v>
      </c>
      <c r="Q892" s="8" t="str">
        <f>_xlfn.XLOOKUP(total_table[[#This Row],[Product_ID]],Product_table[Product_ID],Product_table[Product_Name],FALSE)</f>
        <v>Hydrating Face Cleanser</v>
      </c>
      <c r="R892" s="8" t="str">
        <f>_xlfn.XLOOKUP(total_table[[#This Row],[Product_ID]],Product_table[Product_ID],Product_table[Category],FALSE)</f>
        <v>Beauty</v>
      </c>
      <c r="S892" s="8" t="str">
        <f>_xlfn.XLOOKUP(total_table[[#This Row],[Product_ID]],Product_table[Product_ID],Product_table[Sub_Category],FALSE)</f>
        <v>Skincare</v>
      </c>
      <c r="T892" s="8" t="str">
        <f>_xlfn.XLOOKUP(total_table[[#This Row],[Product_ID]],Product_table[Product_ID],Product_table[Brand],FALSE)</f>
        <v>Butler Group</v>
      </c>
      <c r="U892" s="8">
        <f>_xlfn.XLOOKUP(total_table[[#This Row],[Product_ID]],Product_table[Product_ID],Product_table[Cost],FALSE)</f>
        <v>254.04361702127662</v>
      </c>
      <c r="V892" s="11">
        <f>_xlfn.XLOOKUP(total_table[[#This Row],[Product_ID]],Product_table[Product_ID],Product_table[Stock],FALSE)</f>
        <v>159</v>
      </c>
      <c r="W892" s="8" t="str">
        <f>_xlfn.XLOOKUP(total_table[[#This Row],[Store_ID]],Store_table[Store_ID],Store_table[Store_Name],FALSE)</f>
        <v>Moore, Padilla and Butler</v>
      </c>
      <c r="X892" s="8" t="str">
        <f>_xlfn.XLOOKUP(total_table[[#This Row],[Store_ID]],Store_table[Store_ID],Store_table[Region],FALSE)</f>
        <v>South</v>
      </c>
      <c r="Y892" s="8" t="str">
        <f>_xlfn.XLOOKUP(total_table[[#This Row],[Store_ID]],Store_table[Store_ID],Store_table[City],FALSE)</f>
        <v>East Johnstad</v>
      </c>
      <c r="Z892" s="8" t="str">
        <f>_xlfn.XLOOKUP(total_table[[#This Row],[Store_ID]],Store_table[Store_ID],Store_table[Store_Type],FALSE)</f>
        <v>Flagship</v>
      </c>
    </row>
    <row r="893" spans="1:26" x14ac:dyDescent="0.35">
      <c r="A893" s="2" t="s">
        <v>2695</v>
      </c>
      <c r="B893" s="14">
        <v>45932</v>
      </c>
      <c r="C893" s="2" t="s">
        <v>975</v>
      </c>
      <c r="D893" s="2" t="s">
        <v>1698</v>
      </c>
      <c r="E893" s="2" t="s">
        <v>1782</v>
      </c>
      <c r="F893" s="11">
        <v>2</v>
      </c>
      <c r="G893" s="8">
        <v>215.59</v>
      </c>
      <c r="H893" s="8">
        <v>0.18</v>
      </c>
      <c r="I893" s="2" t="s">
        <v>1802</v>
      </c>
      <c r="J893" s="8">
        <v>431</v>
      </c>
      <c r="K893" s="8" t="str">
        <f>_xlfn.XLOOKUP(total_table[[#This Row],[Customer_ID]],Customer_table[Customer_ID],Customer_table[Name],FALSE)</f>
        <v>Elizabeth Johnson</v>
      </c>
      <c r="L893" s="11">
        <f>_xlfn.XLOOKUP(total_table[[#This Row],[Customer_ID]],Customer_table[Customer_ID],Customer_table[Age],FALSE)</f>
        <v>53</v>
      </c>
      <c r="M893" s="8" t="str">
        <f>_xlfn.XLOOKUP(total_table[[#This Row],[Customer_ID]],Customer_table[Customer_ID],Customer_table[Gender],FALSE)</f>
        <v>Female</v>
      </c>
      <c r="N893" s="8" t="str">
        <f>_xlfn.XLOOKUP(total_table[[#This Row],[Customer_ID]],Customer_table[Customer_ID],Customer_table[City],FALSE)</f>
        <v>Anitaland</v>
      </c>
      <c r="O893" s="8" t="str">
        <f>_xlfn.XLOOKUP(total_table[[#This Row],[Customer_ID]],Customer_table[Customer_ID],Customer_table[State],FALSE)</f>
        <v>Washington</v>
      </c>
      <c r="P893" s="8" t="str">
        <f>_xlfn.XLOOKUP(total_table[[#This Row],[Customer_ID]],Customer_table[Customer_ID],Customer_table[Country],FALSE)</f>
        <v>USA</v>
      </c>
      <c r="Q893" s="8" t="str">
        <f>_xlfn.XLOOKUP(total_table[[#This Row],[Product_ID]],Product_table[Product_ID],Product_table[Product_Name],FALSE)</f>
        <v>Kitchen Cutting Board</v>
      </c>
      <c r="R893" s="8" t="str">
        <f>_xlfn.XLOOKUP(total_table[[#This Row],[Product_ID]],Product_table[Product_ID],Product_table[Category],FALSE)</f>
        <v>Home</v>
      </c>
      <c r="S893" s="8" t="str">
        <f>_xlfn.XLOOKUP(total_table[[#This Row],[Product_ID]],Product_table[Product_ID],Product_table[Sub_Category],FALSE)</f>
        <v>Kitchen</v>
      </c>
      <c r="T893" s="8" t="str">
        <f>_xlfn.XLOOKUP(total_table[[#This Row],[Product_ID]],Product_table[Product_ID],Product_table[Brand],FALSE)</f>
        <v>Taylor, Dodson and Johnston</v>
      </c>
      <c r="U893" s="8">
        <f>_xlfn.XLOOKUP(total_table[[#This Row],[Product_ID]],Product_table[Product_ID],Product_table[Cost],FALSE)</f>
        <v>176.07</v>
      </c>
      <c r="V893" s="11">
        <f>_xlfn.XLOOKUP(total_table[[#This Row],[Product_ID]],Product_table[Product_ID],Product_table[Stock],FALSE)</f>
        <v>82</v>
      </c>
      <c r="W893" s="8" t="str">
        <f>_xlfn.XLOOKUP(total_table[[#This Row],[Store_ID]],Store_table[Store_ID],Store_table[Store_Name],FALSE)</f>
        <v>Frederick-Wright</v>
      </c>
      <c r="X893" s="8" t="str">
        <f>_xlfn.XLOOKUP(total_table[[#This Row],[Store_ID]],Store_table[Store_ID],Store_table[Region],FALSE)</f>
        <v>West</v>
      </c>
      <c r="Y893" s="8" t="str">
        <f>_xlfn.XLOOKUP(total_table[[#This Row],[Store_ID]],Store_table[Store_ID],Store_table[City],FALSE)</f>
        <v>New Jimmymouth</v>
      </c>
      <c r="Z893" s="8" t="str">
        <f>_xlfn.XLOOKUP(total_table[[#This Row],[Store_ID]],Store_table[Store_ID],Store_table[Store_Type],FALSE)</f>
        <v>Flagship</v>
      </c>
    </row>
    <row r="894" spans="1:26" x14ac:dyDescent="0.35">
      <c r="A894" s="2" t="s">
        <v>2696</v>
      </c>
      <c r="B894" s="14">
        <v>45895</v>
      </c>
      <c r="C894" s="2" t="s">
        <v>756</v>
      </c>
      <c r="D894" s="2" t="s">
        <v>1710</v>
      </c>
      <c r="E894" s="2" t="s">
        <v>1730</v>
      </c>
      <c r="F894" s="11">
        <v>1</v>
      </c>
      <c r="G894" s="8">
        <v>533.79999999999995</v>
      </c>
      <c r="H894" s="8">
        <v>0.27</v>
      </c>
      <c r="I894" s="2" t="s">
        <v>1807</v>
      </c>
      <c r="J894" s="8">
        <v>533.53</v>
      </c>
      <c r="K894" s="8" t="str">
        <f>_xlfn.XLOOKUP(total_table[[#This Row],[Customer_ID]],Customer_table[Customer_ID],Customer_table[Name],FALSE)</f>
        <v>Maria Hill</v>
      </c>
      <c r="L894" s="11">
        <f>_xlfn.XLOOKUP(total_table[[#This Row],[Customer_ID]],Customer_table[Customer_ID],Customer_table[Age],FALSE)</f>
        <v>58</v>
      </c>
      <c r="M894" s="8" t="str">
        <f>_xlfn.XLOOKUP(total_table[[#This Row],[Customer_ID]],Customer_table[Customer_ID],Customer_table[Gender],FALSE)</f>
        <v>Female</v>
      </c>
      <c r="N894" s="8" t="str">
        <f>_xlfn.XLOOKUP(total_table[[#This Row],[Customer_ID]],Customer_table[Customer_ID],Customer_table[City],FALSE)</f>
        <v>Zamoraborough</v>
      </c>
      <c r="O894" s="8" t="str">
        <f>_xlfn.XLOOKUP(total_table[[#This Row],[Customer_ID]],Customer_table[Customer_ID],Customer_table[State],FALSE)</f>
        <v>Nevada</v>
      </c>
      <c r="P894" s="8" t="str">
        <f>_xlfn.XLOOKUP(total_table[[#This Row],[Customer_ID]],Customer_table[Customer_ID],Customer_table[Country],FALSE)</f>
        <v>USA</v>
      </c>
      <c r="Q894" s="8" t="str">
        <f>_xlfn.XLOOKUP(total_table[[#This Row],[Product_ID]],Product_table[Product_ID],Product_table[Product_Name],FALSE)</f>
        <v>Microwave Oven</v>
      </c>
      <c r="R894" s="8" t="str">
        <f>_xlfn.XLOOKUP(total_table[[#This Row],[Product_ID]],Product_table[Product_ID],Product_table[Category],FALSE)</f>
        <v>Home</v>
      </c>
      <c r="S894" s="8" t="str">
        <f>_xlfn.XLOOKUP(total_table[[#This Row],[Product_ID]],Product_table[Product_ID],Product_table[Sub_Category],FALSE)</f>
        <v>Appliances</v>
      </c>
      <c r="T894" s="8" t="str">
        <f>_xlfn.XLOOKUP(total_table[[#This Row],[Product_ID]],Product_table[Product_ID],Product_table[Brand],FALSE)</f>
        <v>Green, Powell and Palmer</v>
      </c>
      <c r="U894" s="8">
        <f>_xlfn.XLOOKUP(total_table[[#This Row],[Product_ID]],Product_table[Product_ID],Product_table[Cost],FALSE)</f>
        <v>447.43</v>
      </c>
      <c r="V894" s="11">
        <f>_xlfn.XLOOKUP(total_table[[#This Row],[Product_ID]],Product_table[Product_ID],Product_table[Stock],FALSE)</f>
        <v>191</v>
      </c>
      <c r="W894" s="8" t="str">
        <f>_xlfn.XLOOKUP(total_table[[#This Row],[Store_ID]],Store_table[Store_ID],Store_table[Store_Name],FALSE)</f>
        <v>Rivera-Warner</v>
      </c>
      <c r="X894" s="8" t="str">
        <f>_xlfn.XLOOKUP(total_table[[#This Row],[Store_ID]],Store_table[Store_ID],Store_table[Region],FALSE)</f>
        <v>East</v>
      </c>
      <c r="Y894" s="8" t="str">
        <f>_xlfn.XLOOKUP(total_table[[#This Row],[Store_ID]],Store_table[Store_ID],Store_table[City],FALSE)</f>
        <v>Washingtonfurt</v>
      </c>
      <c r="Z894" s="8" t="str">
        <f>_xlfn.XLOOKUP(total_table[[#This Row],[Store_ID]],Store_table[Store_ID],Store_table[Store_Type],FALSE)</f>
        <v>Flagship</v>
      </c>
    </row>
    <row r="895" spans="1:26" x14ac:dyDescent="0.35">
      <c r="A895" s="2" t="s">
        <v>2697</v>
      </c>
      <c r="B895" s="14">
        <v>45614</v>
      </c>
      <c r="C895" s="2" t="s">
        <v>325</v>
      </c>
      <c r="D895" s="2" t="s">
        <v>1590</v>
      </c>
      <c r="E895" s="2" t="s">
        <v>1744</v>
      </c>
      <c r="F895" s="11">
        <v>2</v>
      </c>
      <c r="G895" s="8">
        <v>732.67</v>
      </c>
      <c r="H895" s="8">
        <v>0.24</v>
      </c>
      <c r="I895" s="2" t="s">
        <v>1804</v>
      </c>
      <c r="J895" s="8">
        <v>1465.1</v>
      </c>
      <c r="K895" s="8" t="str">
        <f>_xlfn.XLOOKUP(total_table[[#This Row],[Customer_ID]],Customer_table[Customer_ID],Customer_table[Name],FALSE)</f>
        <v>Christy Vasquez</v>
      </c>
      <c r="L895" s="11">
        <f>_xlfn.XLOOKUP(total_table[[#This Row],[Customer_ID]],Customer_table[Customer_ID],Customer_table[Age],FALSE)</f>
        <v>28</v>
      </c>
      <c r="M895" s="8" t="str">
        <f>_xlfn.XLOOKUP(total_table[[#This Row],[Customer_ID]],Customer_table[Customer_ID],Customer_table[Gender],FALSE)</f>
        <v>Female</v>
      </c>
      <c r="N895" s="8" t="str">
        <f>_xlfn.XLOOKUP(total_table[[#This Row],[Customer_ID]],Customer_table[Customer_ID],Customer_table[City],FALSE)</f>
        <v>Port Travisstad</v>
      </c>
      <c r="O895" s="8" t="str">
        <f>_xlfn.XLOOKUP(total_table[[#This Row],[Customer_ID]],Customer_table[Customer_ID],Customer_table[State],FALSE)</f>
        <v>South Carolina</v>
      </c>
      <c r="P895" s="8" t="str">
        <f>_xlfn.XLOOKUP(total_table[[#This Row],[Customer_ID]],Customer_table[Customer_ID],Customer_table[Country],FALSE)</f>
        <v>USA</v>
      </c>
      <c r="Q895" s="8" t="str">
        <f>_xlfn.XLOOKUP(total_table[[#This Row],[Product_ID]],Product_table[Product_ID],Product_table[Product_Name],FALSE)</f>
        <v>Vitamin C Face Serum</v>
      </c>
      <c r="R895" s="8" t="str">
        <f>_xlfn.XLOOKUP(total_table[[#This Row],[Product_ID]],Product_table[Product_ID],Product_table[Category],FALSE)</f>
        <v>Beauty</v>
      </c>
      <c r="S895" s="8" t="str">
        <f>_xlfn.XLOOKUP(total_table[[#This Row],[Product_ID]],Product_table[Product_ID],Product_table[Sub_Category],FALSE)</f>
        <v>Skincare</v>
      </c>
      <c r="T895" s="8" t="str">
        <f>_xlfn.XLOOKUP(total_table[[#This Row],[Product_ID]],Product_table[Product_ID],Product_table[Brand],FALSE)</f>
        <v>Griffin Ltd</v>
      </c>
      <c r="U895" s="8">
        <f>_xlfn.XLOOKUP(total_table[[#This Row],[Product_ID]],Product_table[Product_ID],Product_table[Cost],FALSE)</f>
        <v>283.83</v>
      </c>
      <c r="V895" s="11">
        <f>_xlfn.XLOOKUP(total_table[[#This Row],[Product_ID]],Product_table[Product_ID],Product_table[Stock],FALSE)</f>
        <v>244</v>
      </c>
      <c r="W895" s="8" t="str">
        <f>_xlfn.XLOOKUP(total_table[[#This Row],[Store_ID]],Store_table[Store_ID],Store_table[Store_Name],FALSE)</f>
        <v>Johnson-Wright</v>
      </c>
      <c r="X895" s="8" t="str">
        <f>_xlfn.XLOOKUP(total_table[[#This Row],[Store_ID]],Store_table[Store_ID],Store_table[Region],FALSE)</f>
        <v>North</v>
      </c>
      <c r="Y895" s="8" t="str">
        <f>_xlfn.XLOOKUP(total_table[[#This Row],[Store_ID]],Store_table[Store_ID],Store_table[City],FALSE)</f>
        <v>Hoodberg</v>
      </c>
      <c r="Z895" s="8" t="str">
        <f>_xlfn.XLOOKUP(total_table[[#This Row],[Store_ID]],Store_table[Store_ID],Store_table[Store_Type],FALSE)</f>
        <v>Outlet</v>
      </c>
    </row>
    <row r="896" spans="1:26" x14ac:dyDescent="0.35">
      <c r="A896" s="2" t="s">
        <v>2698</v>
      </c>
      <c r="B896" s="14">
        <v>45247</v>
      </c>
      <c r="C896" s="2" t="s">
        <v>1482</v>
      </c>
      <c r="D896" s="2" t="s">
        <v>1646</v>
      </c>
      <c r="E896" s="2" t="s">
        <v>1775</v>
      </c>
      <c r="F896" s="11">
        <v>4</v>
      </c>
      <c r="G896" s="8">
        <v>106.48</v>
      </c>
      <c r="H896" s="8">
        <v>0.1</v>
      </c>
      <c r="I896" s="2" t="s">
        <v>1807</v>
      </c>
      <c r="J896" s="8">
        <v>425.82</v>
      </c>
      <c r="K896" s="8" t="str">
        <f>_xlfn.XLOOKUP(total_table[[#This Row],[Customer_ID]],Customer_table[Customer_ID],Customer_table[Name],FALSE)</f>
        <v>Melinda Thomas</v>
      </c>
      <c r="L896" s="11">
        <f>_xlfn.XLOOKUP(total_table[[#This Row],[Customer_ID]],Customer_table[Customer_ID],Customer_table[Age],FALSE)</f>
        <v>42</v>
      </c>
      <c r="M896" s="8" t="str">
        <f>_xlfn.XLOOKUP(total_table[[#This Row],[Customer_ID]],Customer_table[Customer_ID],Customer_table[Gender],FALSE)</f>
        <v>Female</v>
      </c>
      <c r="N896" s="8" t="str">
        <f>_xlfn.XLOOKUP(total_table[[#This Row],[Customer_ID]],Customer_table[Customer_ID],Customer_table[City],FALSE)</f>
        <v>Lake Elizabethside</v>
      </c>
      <c r="O896" s="8" t="str">
        <f>_xlfn.XLOOKUP(total_table[[#This Row],[Customer_ID]],Customer_table[Customer_ID],Customer_table[State],FALSE)</f>
        <v>Indiana</v>
      </c>
      <c r="P896" s="8" t="str">
        <f>_xlfn.XLOOKUP(total_table[[#This Row],[Customer_ID]],Customer_table[Customer_ID],Customer_table[Country],FALSE)</f>
        <v>USA</v>
      </c>
      <c r="Q896" s="8" t="str">
        <f>_xlfn.XLOOKUP(total_table[[#This Row],[Product_ID]],Product_table[Product_ID],Product_table[Product_Name],FALSE)</f>
        <v>Luxury Perfume Spray</v>
      </c>
      <c r="R896" s="8" t="str">
        <f>_xlfn.XLOOKUP(total_table[[#This Row],[Product_ID]],Product_table[Product_ID],Product_table[Category],FALSE)</f>
        <v>Beauty</v>
      </c>
      <c r="S896" s="8" t="str">
        <f>_xlfn.XLOOKUP(total_table[[#This Row],[Product_ID]],Product_table[Product_ID],Product_table[Sub_Category],FALSE)</f>
        <v>Fragrance</v>
      </c>
      <c r="T896" s="8" t="str">
        <f>_xlfn.XLOOKUP(total_table[[#This Row],[Product_ID]],Product_table[Product_ID],Product_table[Brand],FALSE)</f>
        <v>Gibson, Green and Lopez</v>
      </c>
      <c r="U896" s="8">
        <f>_xlfn.XLOOKUP(total_table[[#This Row],[Product_ID]],Product_table[Product_ID],Product_table[Cost],FALSE)</f>
        <v>482.75</v>
      </c>
      <c r="V896" s="11">
        <f>_xlfn.XLOOKUP(total_table[[#This Row],[Product_ID]],Product_table[Product_ID],Product_table[Stock],FALSE)</f>
        <v>444</v>
      </c>
      <c r="W896" s="8" t="str">
        <f>_xlfn.XLOOKUP(total_table[[#This Row],[Store_ID]],Store_table[Store_ID],Store_table[Store_Name],FALSE)</f>
        <v>Gardner, Humphrey and Contreras</v>
      </c>
      <c r="X896" s="8" t="str">
        <f>_xlfn.XLOOKUP(total_table[[#This Row],[Store_ID]],Store_table[Store_ID],Store_table[Region],FALSE)</f>
        <v>East</v>
      </c>
      <c r="Y896" s="8" t="str">
        <f>_xlfn.XLOOKUP(total_table[[#This Row],[Store_ID]],Store_table[Store_ID],Store_table[City],FALSE)</f>
        <v>Johnsonville</v>
      </c>
      <c r="Z896" s="8" t="str">
        <f>_xlfn.XLOOKUP(total_table[[#This Row],[Store_ID]],Store_table[Store_ID],Store_table[Store_Type],FALSE)</f>
        <v>Flagship</v>
      </c>
    </row>
    <row r="897" spans="1:26" x14ac:dyDescent="0.35">
      <c r="A897" s="2" t="s">
        <v>2699</v>
      </c>
      <c r="B897" s="14">
        <v>45696</v>
      </c>
      <c r="C897" s="2" t="s">
        <v>362</v>
      </c>
      <c r="D897" s="2" t="s">
        <v>1640</v>
      </c>
      <c r="E897" s="2" t="s">
        <v>1744</v>
      </c>
      <c r="F897" s="11">
        <v>1</v>
      </c>
      <c r="G897" s="8">
        <v>38.950000000000003</v>
      </c>
      <c r="H897" s="8">
        <v>0.28000000000000003</v>
      </c>
      <c r="I897" s="2" t="s">
        <v>1802</v>
      </c>
      <c r="J897" s="8">
        <v>38.67</v>
      </c>
      <c r="K897" s="8" t="str">
        <f>_xlfn.XLOOKUP(total_table[[#This Row],[Customer_ID]],Customer_table[Customer_ID],Customer_table[Name],FALSE)</f>
        <v>Lance Baker</v>
      </c>
      <c r="L897" s="11">
        <f>_xlfn.XLOOKUP(total_table[[#This Row],[Customer_ID]],Customer_table[Customer_ID],Customer_table[Age],FALSE)</f>
        <v>50</v>
      </c>
      <c r="M897" s="8" t="str">
        <f>_xlfn.XLOOKUP(total_table[[#This Row],[Customer_ID]],Customer_table[Customer_ID],Customer_table[Gender],FALSE)</f>
        <v>Female</v>
      </c>
      <c r="N897" s="8" t="str">
        <f>_xlfn.XLOOKUP(total_table[[#This Row],[Customer_ID]],Customer_table[Customer_ID],Customer_table[City],FALSE)</f>
        <v>Port Victoria</v>
      </c>
      <c r="O897" s="8" t="str">
        <f>_xlfn.XLOOKUP(total_table[[#This Row],[Customer_ID]],Customer_table[Customer_ID],Customer_table[State],FALSE)</f>
        <v>Florida</v>
      </c>
      <c r="P897" s="8" t="str">
        <f>_xlfn.XLOOKUP(total_table[[#This Row],[Customer_ID]],Customer_table[Customer_ID],Customer_table[Country],FALSE)</f>
        <v>USA</v>
      </c>
      <c r="Q897" s="8" t="str">
        <f>_xlfn.XLOOKUP(total_table[[#This Row],[Product_ID]],Product_table[Product_ID],Product_table[Product_Name],FALSE)</f>
        <v>Foam Roller</v>
      </c>
      <c r="R897" s="8" t="str">
        <f>_xlfn.XLOOKUP(total_table[[#This Row],[Product_ID]],Product_table[Product_ID],Product_table[Category],FALSE)</f>
        <v>Sports</v>
      </c>
      <c r="S897" s="8" t="str">
        <f>_xlfn.XLOOKUP(total_table[[#This Row],[Product_ID]],Product_table[Product_ID],Product_table[Sub_Category],FALSE)</f>
        <v>Fitness</v>
      </c>
      <c r="T897" s="8" t="str">
        <f>_xlfn.XLOOKUP(total_table[[#This Row],[Product_ID]],Product_table[Product_ID],Product_table[Brand],FALSE)</f>
        <v>Atkinson, Camacho and Oliver</v>
      </c>
      <c r="U897" s="8">
        <f>_xlfn.XLOOKUP(total_table[[#This Row],[Product_ID]],Product_table[Product_ID],Product_table[Cost],FALSE)</f>
        <v>30.62</v>
      </c>
      <c r="V897" s="11">
        <f>_xlfn.XLOOKUP(total_table[[#This Row],[Product_ID]],Product_table[Product_ID],Product_table[Stock],FALSE)</f>
        <v>138</v>
      </c>
      <c r="W897" s="8" t="str">
        <f>_xlfn.XLOOKUP(total_table[[#This Row],[Store_ID]],Store_table[Store_ID],Store_table[Store_Name],FALSE)</f>
        <v>Johnson-Wright</v>
      </c>
      <c r="X897" s="8" t="str">
        <f>_xlfn.XLOOKUP(total_table[[#This Row],[Store_ID]],Store_table[Store_ID],Store_table[Region],FALSE)</f>
        <v>North</v>
      </c>
      <c r="Y897" s="8" t="str">
        <f>_xlfn.XLOOKUP(total_table[[#This Row],[Store_ID]],Store_table[Store_ID],Store_table[City],FALSE)</f>
        <v>Hoodberg</v>
      </c>
      <c r="Z897" s="8" t="str">
        <f>_xlfn.XLOOKUP(total_table[[#This Row],[Store_ID]],Store_table[Store_ID],Store_table[Store_Type],FALSE)</f>
        <v>Outlet</v>
      </c>
    </row>
    <row r="898" spans="1:26" x14ac:dyDescent="0.35">
      <c r="A898" s="2" t="s">
        <v>2700</v>
      </c>
      <c r="B898" s="14">
        <v>45294</v>
      </c>
      <c r="C898" s="2" t="s">
        <v>1316</v>
      </c>
      <c r="D898" s="2" t="s">
        <v>1718</v>
      </c>
      <c r="E898" s="2" t="s">
        <v>1782</v>
      </c>
      <c r="F898" s="11">
        <v>1</v>
      </c>
      <c r="G898" s="8">
        <v>835.17</v>
      </c>
      <c r="H898" s="8">
        <v>0.02</v>
      </c>
      <c r="I898" s="2" t="s">
        <v>1807</v>
      </c>
      <c r="J898" s="8">
        <v>835.15</v>
      </c>
      <c r="K898" s="8" t="str">
        <f>_xlfn.XLOOKUP(total_table[[#This Row],[Customer_ID]],Customer_table[Customer_ID],Customer_table[Name],FALSE)</f>
        <v>John Smith</v>
      </c>
      <c r="L898" s="11">
        <f>_xlfn.XLOOKUP(total_table[[#This Row],[Customer_ID]],Customer_table[Customer_ID],Customer_table[Age],FALSE)</f>
        <v>27</v>
      </c>
      <c r="M898" s="8" t="str">
        <f>_xlfn.XLOOKUP(total_table[[#This Row],[Customer_ID]],Customer_table[Customer_ID],Customer_table[Gender],FALSE)</f>
        <v>Male</v>
      </c>
      <c r="N898" s="8" t="str">
        <f>_xlfn.XLOOKUP(total_table[[#This Row],[Customer_ID]],Customer_table[Customer_ID],Customer_table[City],FALSE)</f>
        <v>South Andrewport</v>
      </c>
      <c r="O898" s="8" t="str">
        <f>_xlfn.XLOOKUP(total_table[[#This Row],[Customer_ID]],Customer_table[Customer_ID],Customer_table[State],FALSE)</f>
        <v>California</v>
      </c>
      <c r="P898" s="8" t="str">
        <f>_xlfn.XLOOKUP(total_table[[#This Row],[Customer_ID]],Customer_table[Customer_ID],Customer_table[Country],FALSE)</f>
        <v>USA</v>
      </c>
      <c r="Q898" s="8" t="str">
        <f>_xlfn.XLOOKUP(total_table[[#This Row],[Product_ID]],Product_table[Product_ID],Product_table[Product_Name],FALSE)</f>
        <v>Women's Formal Blazer</v>
      </c>
      <c r="R898" s="8" t="str">
        <f>_xlfn.XLOOKUP(total_table[[#This Row],[Product_ID]],Product_table[Product_ID],Product_table[Category],FALSE)</f>
        <v>Clothing</v>
      </c>
      <c r="S898" s="8" t="str">
        <f>_xlfn.XLOOKUP(total_table[[#This Row],[Product_ID]],Product_table[Product_ID],Product_table[Sub_Category],FALSE)</f>
        <v>Outerwear</v>
      </c>
      <c r="T898" s="8" t="str">
        <f>_xlfn.XLOOKUP(total_table[[#This Row],[Product_ID]],Product_table[Product_ID],Product_table[Brand],FALSE)</f>
        <v>Phillips and Sons</v>
      </c>
      <c r="U898" s="8">
        <f>_xlfn.XLOOKUP(total_table[[#This Row],[Product_ID]],Product_table[Product_ID],Product_table[Cost],FALSE)</f>
        <v>358.47</v>
      </c>
      <c r="V898" s="11">
        <f>_xlfn.XLOOKUP(total_table[[#This Row],[Product_ID]],Product_table[Product_ID],Product_table[Stock],FALSE)</f>
        <v>143</v>
      </c>
      <c r="W898" s="8" t="str">
        <f>_xlfn.XLOOKUP(total_table[[#This Row],[Store_ID]],Store_table[Store_ID],Store_table[Store_Name],FALSE)</f>
        <v>Frederick-Wright</v>
      </c>
      <c r="X898" s="8" t="str">
        <f>_xlfn.XLOOKUP(total_table[[#This Row],[Store_ID]],Store_table[Store_ID],Store_table[Region],FALSE)</f>
        <v>West</v>
      </c>
      <c r="Y898" s="8" t="str">
        <f>_xlfn.XLOOKUP(total_table[[#This Row],[Store_ID]],Store_table[Store_ID],Store_table[City],FALSE)</f>
        <v>New Jimmymouth</v>
      </c>
      <c r="Z898" s="8" t="str">
        <f>_xlfn.XLOOKUP(total_table[[#This Row],[Store_ID]],Store_table[Store_ID],Store_table[Store_Type],FALSE)</f>
        <v>Flagship</v>
      </c>
    </row>
    <row r="899" spans="1:26" x14ac:dyDescent="0.35">
      <c r="A899" s="2" t="s">
        <v>2701</v>
      </c>
      <c r="B899" s="14">
        <v>45389</v>
      </c>
      <c r="C899" s="2" t="s">
        <v>448</v>
      </c>
      <c r="D899" s="2" t="s">
        <v>1692</v>
      </c>
      <c r="E899" s="2" t="s">
        <v>1744</v>
      </c>
      <c r="F899" s="11">
        <v>1</v>
      </c>
      <c r="G899" s="8">
        <v>113.07</v>
      </c>
      <c r="H899" s="8">
        <v>0.24</v>
      </c>
      <c r="I899" s="2" t="s">
        <v>1802</v>
      </c>
      <c r="J899" s="8">
        <v>112.83</v>
      </c>
      <c r="K899" s="8" t="str">
        <f>_xlfn.XLOOKUP(total_table[[#This Row],[Customer_ID]],Customer_table[Customer_ID],Customer_table[Name],FALSE)</f>
        <v>Morgan Bowen</v>
      </c>
      <c r="L899" s="11">
        <f>_xlfn.XLOOKUP(total_table[[#This Row],[Customer_ID]],Customer_table[Customer_ID],Customer_table[Age],FALSE)</f>
        <v>54</v>
      </c>
      <c r="M899" s="8" t="str">
        <f>_xlfn.XLOOKUP(total_table[[#This Row],[Customer_ID]],Customer_table[Customer_ID],Customer_table[Gender],FALSE)</f>
        <v>Male</v>
      </c>
      <c r="N899" s="8" t="str">
        <f>_xlfn.XLOOKUP(total_table[[#This Row],[Customer_ID]],Customer_table[Customer_ID],Customer_table[City],FALSE)</f>
        <v>Parksfort</v>
      </c>
      <c r="O899" s="8" t="str">
        <f>_xlfn.XLOOKUP(total_table[[#This Row],[Customer_ID]],Customer_table[Customer_ID],Customer_table[State],FALSE)</f>
        <v>Washington</v>
      </c>
      <c r="P899" s="8" t="str">
        <f>_xlfn.XLOOKUP(total_table[[#This Row],[Customer_ID]],Customer_table[Customer_ID],Customer_table[Country],FALSE)</f>
        <v>USA</v>
      </c>
      <c r="Q899" s="8" t="str">
        <f>_xlfn.XLOOKUP(total_table[[#This Row],[Product_ID]],Product_table[Product_ID],Product_table[Product_Name],FALSE)</f>
        <v>Hydrating Face Cleanser</v>
      </c>
      <c r="R899" s="8" t="str">
        <f>_xlfn.XLOOKUP(total_table[[#This Row],[Product_ID]],Product_table[Product_ID],Product_table[Category],FALSE)</f>
        <v>Beauty</v>
      </c>
      <c r="S899" s="8" t="str">
        <f>_xlfn.XLOOKUP(total_table[[#This Row],[Product_ID]],Product_table[Product_ID],Product_table[Sub_Category],FALSE)</f>
        <v>Skincare</v>
      </c>
      <c r="T899" s="8" t="str">
        <f>_xlfn.XLOOKUP(total_table[[#This Row],[Product_ID]],Product_table[Product_ID],Product_table[Brand],FALSE)</f>
        <v>Butler Group</v>
      </c>
      <c r="U899" s="8">
        <f>_xlfn.XLOOKUP(total_table[[#This Row],[Product_ID]],Product_table[Product_ID],Product_table[Cost],FALSE)</f>
        <v>254.04361702127662</v>
      </c>
      <c r="V899" s="11">
        <f>_xlfn.XLOOKUP(total_table[[#This Row],[Product_ID]],Product_table[Product_ID],Product_table[Stock],FALSE)</f>
        <v>159</v>
      </c>
      <c r="W899" s="8" t="str">
        <f>_xlfn.XLOOKUP(total_table[[#This Row],[Store_ID]],Store_table[Store_ID],Store_table[Store_Name],FALSE)</f>
        <v>Johnson-Wright</v>
      </c>
      <c r="X899" s="8" t="str">
        <f>_xlfn.XLOOKUP(total_table[[#This Row],[Store_ID]],Store_table[Store_ID],Store_table[Region],FALSE)</f>
        <v>North</v>
      </c>
      <c r="Y899" s="8" t="str">
        <f>_xlfn.XLOOKUP(total_table[[#This Row],[Store_ID]],Store_table[Store_ID],Store_table[City],FALSE)</f>
        <v>Hoodberg</v>
      </c>
      <c r="Z899" s="8" t="str">
        <f>_xlfn.XLOOKUP(total_table[[#This Row],[Store_ID]],Store_table[Store_ID],Store_table[Store_Type],FALSE)</f>
        <v>Outlet</v>
      </c>
    </row>
    <row r="900" spans="1:26" x14ac:dyDescent="0.35">
      <c r="A900" s="2" t="s">
        <v>2702</v>
      </c>
      <c r="B900" s="14">
        <v>45930</v>
      </c>
      <c r="C900" s="2" t="s">
        <v>1416</v>
      </c>
      <c r="D900" s="2" t="s">
        <v>1714</v>
      </c>
      <c r="E900" s="2" t="s">
        <v>1772</v>
      </c>
      <c r="F900" s="11">
        <v>2</v>
      </c>
      <c r="G900" s="8">
        <v>451.33</v>
      </c>
      <c r="H900" s="8">
        <v>0.23</v>
      </c>
      <c r="I900" s="2" t="s">
        <v>1807</v>
      </c>
      <c r="J900" s="8">
        <v>902.43</v>
      </c>
      <c r="K900" s="8" t="str">
        <f>_xlfn.XLOOKUP(total_table[[#This Row],[Customer_ID]],Customer_table[Customer_ID],Customer_table[Name],FALSE)</f>
        <v>Cynthia Parrish</v>
      </c>
      <c r="L900" s="11">
        <f>_xlfn.XLOOKUP(total_table[[#This Row],[Customer_ID]],Customer_table[Customer_ID],Customer_table[Age],FALSE)</f>
        <v>18</v>
      </c>
      <c r="M900" s="8" t="str">
        <f>_xlfn.XLOOKUP(total_table[[#This Row],[Customer_ID]],Customer_table[Customer_ID],Customer_table[Gender],FALSE)</f>
        <v>Male</v>
      </c>
      <c r="N900" s="8" t="str">
        <f>_xlfn.XLOOKUP(total_table[[#This Row],[Customer_ID]],Customer_table[Customer_ID],Customer_table[City],FALSE)</f>
        <v>Espinozaberg</v>
      </c>
      <c r="O900" s="8" t="str">
        <f>_xlfn.XLOOKUP(total_table[[#This Row],[Customer_ID]],Customer_table[Customer_ID],Customer_table[State],FALSE)</f>
        <v>Minnesota</v>
      </c>
      <c r="P900" s="8" t="str">
        <f>_xlfn.XLOOKUP(total_table[[#This Row],[Customer_ID]],Customer_table[Customer_ID],Customer_table[Country],FALSE)</f>
        <v>USA</v>
      </c>
      <c r="Q900" s="8" t="str">
        <f>_xlfn.XLOOKUP(total_table[[#This Row],[Product_ID]],Product_table[Product_ID],Product_table[Product_Name],FALSE)</f>
        <v>Vitamin E Body Lotion</v>
      </c>
      <c r="R900" s="8" t="str">
        <f>_xlfn.XLOOKUP(total_table[[#This Row],[Product_ID]],Product_table[Product_ID],Product_table[Category],FALSE)</f>
        <v>Beauty</v>
      </c>
      <c r="S900" s="8" t="str">
        <f>_xlfn.XLOOKUP(total_table[[#This Row],[Product_ID]],Product_table[Product_ID],Product_table[Sub_Category],FALSE)</f>
        <v>Skincare</v>
      </c>
      <c r="T900" s="8" t="str">
        <f>_xlfn.XLOOKUP(total_table[[#This Row],[Product_ID]],Product_table[Product_ID],Product_table[Brand],FALSE)</f>
        <v>Hoffman-Williams</v>
      </c>
      <c r="U900" s="8">
        <f>_xlfn.XLOOKUP(total_table[[#This Row],[Product_ID]],Product_table[Product_ID],Product_table[Cost],FALSE)</f>
        <v>358.47</v>
      </c>
      <c r="V900" s="11">
        <f>_xlfn.XLOOKUP(total_table[[#This Row],[Product_ID]],Product_table[Product_ID],Product_table[Stock],FALSE)</f>
        <v>213</v>
      </c>
      <c r="W900" s="8" t="str">
        <f>_xlfn.XLOOKUP(total_table[[#This Row],[Store_ID]],Store_table[Store_ID],Store_table[Store_Name],FALSE)</f>
        <v>Thomas, Bridges and Harris</v>
      </c>
      <c r="X900" s="8" t="str">
        <f>_xlfn.XLOOKUP(total_table[[#This Row],[Store_ID]],Store_table[Store_ID],Store_table[Region],FALSE)</f>
        <v>North</v>
      </c>
      <c r="Y900" s="8" t="str">
        <f>_xlfn.XLOOKUP(total_table[[#This Row],[Store_ID]],Store_table[Store_ID],Store_table[City],FALSE)</f>
        <v>Sabrinatown</v>
      </c>
      <c r="Z900" s="8" t="str">
        <f>_xlfn.XLOOKUP(total_table[[#This Row],[Store_ID]],Store_table[Store_ID],Store_table[Store_Type],FALSE)</f>
        <v>Online</v>
      </c>
    </row>
    <row r="901" spans="1:26" x14ac:dyDescent="0.35">
      <c r="A901" s="2" t="s">
        <v>2703</v>
      </c>
      <c r="B901" s="14">
        <v>45456</v>
      </c>
      <c r="C901" s="2" t="s">
        <v>1145</v>
      </c>
      <c r="D901" s="2" t="s">
        <v>1698</v>
      </c>
      <c r="E901" s="2" t="s">
        <v>1754</v>
      </c>
      <c r="F901" s="11">
        <v>3</v>
      </c>
      <c r="G901" s="8">
        <v>619.80999999999995</v>
      </c>
      <c r="H901" s="8">
        <v>0.16</v>
      </c>
      <c r="I901" s="2" t="s">
        <v>1807</v>
      </c>
      <c r="J901" s="8">
        <v>1859.2699999999998</v>
      </c>
      <c r="K901" s="8" t="str">
        <f>_xlfn.XLOOKUP(total_table[[#This Row],[Customer_ID]],Customer_table[Customer_ID],Customer_table[Name],FALSE)</f>
        <v>Jacqueline Anthony</v>
      </c>
      <c r="L901" s="11">
        <f>_xlfn.XLOOKUP(total_table[[#This Row],[Customer_ID]],Customer_table[Customer_ID],Customer_table[Age],FALSE)</f>
        <v>28</v>
      </c>
      <c r="M901" s="8" t="str">
        <f>_xlfn.XLOOKUP(total_table[[#This Row],[Customer_ID]],Customer_table[Customer_ID],Customer_table[Gender],FALSE)</f>
        <v>Male</v>
      </c>
      <c r="N901" s="8" t="str">
        <f>_xlfn.XLOOKUP(total_table[[#This Row],[Customer_ID]],Customer_table[Customer_ID],Customer_table[City],FALSE)</f>
        <v>Vincentside</v>
      </c>
      <c r="O901" s="8" t="str">
        <f>_xlfn.XLOOKUP(total_table[[#This Row],[Customer_ID]],Customer_table[Customer_ID],Customer_table[State],FALSE)</f>
        <v>Ohio</v>
      </c>
      <c r="P901" s="8" t="str">
        <f>_xlfn.XLOOKUP(total_table[[#This Row],[Customer_ID]],Customer_table[Customer_ID],Customer_table[Country],FALSE)</f>
        <v>USA</v>
      </c>
      <c r="Q901" s="8" t="str">
        <f>_xlfn.XLOOKUP(total_table[[#This Row],[Product_ID]],Product_table[Product_ID],Product_table[Product_Name],FALSE)</f>
        <v>Kitchen Cutting Board</v>
      </c>
      <c r="R901" s="8" t="str">
        <f>_xlfn.XLOOKUP(total_table[[#This Row],[Product_ID]],Product_table[Product_ID],Product_table[Category],FALSE)</f>
        <v>Home</v>
      </c>
      <c r="S901" s="8" t="str">
        <f>_xlfn.XLOOKUP(total_table[[#This Row],[Product_ID]],Product_table[Product_ID],Product_table[Sub_Category],FALSE)</f>
        <v>Kitchen</v>
      </c>
      <c r="T901" s="8" t="str">
        <f>_xlfn.XLOOKUP(total_table[[#This Row],[Product_ID]],Product_table[Product_ID],Product_table[Brand],FALSE)</f>
        <v>Taylor, Dodson and Johnston</v>
      </c>
      <c r="U901" s="8">
        <f>_xlfn.XLOOKUP(total_table[[#This Row],[Product_ID]],Product_table[Product_ID],Product_table[Cost],FALSE)</f>
        <v>176.07</v>
      </c>
      <c r="V901" s="11">
        <f>_xlfn.XLOOKUP(total_table[[#This Row],[Product_ID]],Product_table[Product_ID],Product_table[Stock],FALSE)</f>
        <v>82</v>
      </c>
      <c r="W901" s="8" t="str">
        <f>_xlfn.XLOOKUP(total_table[[#This Row],[Store_ID]],Store_table[Store_ID],Store_table[Store_Name],FALSE)</f>
        <v>Benson-Elliott</v>
      </c>
      <c r="X901" s="8" t="str">
        <f>_xlfn.XLOOKUP(total_table[[#This Row],[Store_ID]],Store_table[Store_ID],Store_table[Region],FALSE)</f>
        <v>East</v>
      </c>
      <c r="Y901" s="8" t="str">
        <f>_xlfn.XLOOKUP(total_table[[#This Row],[Store_ID]],Store_table[Store_ID],Store_table[City],FALSE)</f>
        <v>Port Josephberg</v>
      </c>
      <c r="Z901" s="8" t="str">
        <f>_xlfn.XLOOKUP(total_table[[#This Row],[Store_ID]],Store_table[Store_ID],Store_table[Store_Type],FALSE)</f>
        <v>Online</v>
      </c>
    </row>
    <row r="902" spans="1:26" x14ac:dyDescent="0.35">
      <c r="A902" s="2" t="s">
        <v>2704</v>
      </c>
      <c r="B902" s="14">
        <v>45713</v>
      </c>
      <c r="C902" s="2" t="s">
        <v>371</v>
      </c>
      <c r="D902" s="2" t="s">
        <v>1650</v>
      </c>
      <c r="E902" s="2" t="s">
        <v>1757</v>
      </c>
      <c r="F902" s="11">
        <v>4</v>
      </c>
      <c r="G902" s="8">
        <v>46.97</v>
      </c>
      <c r="H902" s="8">
        <v>0.26</v>
      </c>
      <c r="I902" s="2" t="s">
        <v>1804</v>
      </c>
      <c r="J902" s="8">
        <v>187.62</v>
      </c>
      <c r="K902" s="8" t="str">
        <f>_xlfn.XLOOKUP(total_table[[#This Row],[Customer_ID]],Customer_table[Customer_ID],Customer_table[Name],FALSE)</f>
        <v>Travis Holland</v>
      </c>
      <c r="L902" s="11">
        <f>_xlfn.XLOOKUP(total_table[[#This Row],[Customer_ID]],Customer_table[Customer_ID],Customer_table[Age],FALSE)</f>
        <v>38</v>
      </c>
      <c r="M902" s="8" t="str">
        <f>_xlfn.XLOOKUP(total_table[[#This Row],[Customer_ID]],Customer_table[Customer_ID],Customer_table[Gender],FALSE)</f>
        <v>Male</v>
      </c>
      <c r="N902" s="8" t="str">
        <f>_xlfn.XLOOKUP(total_table[[#This Row],[Customer_ID]],Customer_table[Customer_ID],Customer_table[City],FALSE)</f>
        <v>Webstermouth</v>
      </c>
      <c r="O902" s="8" t="str">
        <f>_xlfn.XLOOKUP(total_table[[#This Row],[Customer_ID]],Customer_table[Customer_ID],Customer_table[State],FALSE)</f>
        <v>New Hampshire</v>
      </c>
      <c r="P902" s="8" t="str">
        <f>_xlfn.XLOOKUP(total_table[[#This Row],[Customer_ID]],Customer_table[Customer_ID],Customer_table[Country],FALSE)</f>
        <v>USA</v>
      </c>
      <c r="Q902" s="8" t="str">
        <f>_xlfn.XLOOKUP(total_table[[#This Row],[Product_ID]],Product_table[Product_ID],Product_table[Product_Name],FALSE)</f>
        <v>Laptop Cooling Pad</v>
      </c>
      <c r="R902" s="8" t="str">
        <f>_xlfn.XLOOKUP(total_table[[#This Row],[Product_ID]],Product_table[Product_ID],Product_table[Category],FALSE)</f>
        <v>Electronics</v>
      </c>
      <c r="S902" s="8" t="str">
        <f>_xlfn.XLOOKUP(total_table[[#This Row],[Product_ID]],Product_table[Product_ID],Product_table[Sub_Category],FALSE)</f>
        <v>Computer</v>
      </c>
      <c r="T902" s="8" t="str">
        <f>_xlfn.XLOOKUP(total_table[[#This Row],[Product_ID]],Product_table[Product_ID],Product_table[Brand],FALSE)</f>
        <v>Murray, Gould and Ware</v>
      </c>
      <c r="U902" s="8">
        <f>_xlfn.XLOOKUP(total_table[[#This Row],[Product_ID]],Product_table[Product_ID],Product_table[Cost],FALSE)</f>
        <v>86.42</v>
      </c>
      <c r="V902" s="11">
        <f>_xlfn.XLOOKUP(total_table[[#This Row],[Product_ID]],Product_table[Product_ID],Product_table[Stock],FALSE)</f>
        <v>222</v>
      </c>
      <c r="W902" s="8" t="str">
        <f>_xlfn.XLOOKUP(total_table[[#This Row],[Store_ID]],Store_table[Store_ID],Store_table[Store_Name],FALSE)</f>
        <v>Martinez-Mullins</v>
      </c>
      <c r="X902" s="8" t="str">
        <f>_xlfn.XLOOKUP(total_table[[#This Row],[Store_ID]],Store_table[Store_ID],Store_table[Region],FALSE)</f>
        <v>South</v>
      </c>
      <c r="Y902" s="8" t="str">
        <f>_xlfn.XLOOKUP(total_table[[#This Row],[Store_ID]],Store_table[Store_ID],Store_table[City],FALSE)</f>
        <v>Williamsfurt</v>
      </c>
      <c r="Z902" s="8" t="str">
        <f>_xlfn.XLOOKUP(total_table[[#This Row],[Store_ID]],Store_table[Store_ID],Store_table[Store_Type],FALSE)</f>
        <v>Online</v>
      </c>
    </row>
    <row r="903" spans="1:26" x14ac:dyDescent="0.35">
      <c r="A903" s="2" t="s">
        <v>2705</v>
      </c>
      <c r="B903" s="14">
        <v>45784</v>
      </c>
      <c r="C903" s="2" t="s">
        <v>596</v>
      </c>
      <c r="D903" s="2" t="s">
        <v>1618</v>
      </c>
      <c r="E903" s="2" t="s">
        <v>1739</v>
      </c>
      <c r="F903" s="11">
        <v>2</v>
      </c>
      <c r="G903" s="8">
        <v>71.48</v>
      </c>
      <c r="H903" s="8">
        <v>0.14000000000000001</v>
      </c>
      <c r="I903" s="2" t="s">
        <v>1807</v>
      </c>
      <c r="J903" s="8">
        <v>142.82000000000002</v>
      </c>
      <c r="K903" s="8" t="str">
        <f>_xlfn.XLOOKUP(total_table[[#This Row],[Customer_ID]],Customer_table[Customer_ID],Customer_table[Name],FALSE)</f>
        <v>Leonard Cochran</v>
      </c>
      <c r="L903" s="11">
        <f>_xlfn.XLOOKUP(total_table[[#This Row],[Customer_ID]],Customer_table[Customer_ID],Customer_table[Age],FALSE)</f>
        <v>46</v>
      </c>
      <c r="M903" s="8" t="str">
        <f>_xlfn.XLOOKUP(total_table[[#This Row],[Customer_ID]],Customer_table[Customer_ID],Customer_table[Gender],FALSE)</f>
        <v>Female</v>
      </c>
      <c r="N903" s="8" t="str">
        <f>_xlfn.XLOOKUP(total_table[[#This Row],[Customer_ID]],Customer_table[Customer_ID],Customer_table[City],FALSE)</f>
        <v>Port Sherryview</v>
      </c>
      <c r="O903" s="8" t="str">
        <f>_xlfn.XLOOKUP(total_table[[#This Row],[Customer_ID]],Customer_table[Customer_ID],Customer_table[State],FALSE)</f>
        <v>North Dakota</v>
      </c>
      <c r="P903" s="8" t="str">
        <f>_xlfn.XLOOKUP(total_table[[#This Row],[Customer_ID]],Customer_table[Customer_ID],Customer_table[Country],FALSE)</f>
        <v>USA</v>
      </c>
      <c r="Q903" s="8" t="str">
        <f>_xlfn.XLOOKUP(total_table[[#This Row],[Product_ID]],Product_table[Product_ID],Product_table[Product_Name],FALSE)</f>
        <v>Men's Winter Jacket</v>
      </c>
      <c r="R903" s="8" t="str">
        <f>_xlfn.XLOOKUP(total_table[[#This Row],[Product_ID]],Product_table[Product_ID],Product_table[Category],FALSE)</f>
        <v>Clothing</v>
      </c>
      <c r="S903" s="8" t="str">
        <f>_xlfn.XLOOKUP(total_table[[#This Row],[Product_ID]],Product_table[Product_ID],Product_table[Sub_Category],FALSE)</f>
        <v>Outerwear</v>
      </c>
      <c r="T903" s="8" t="str">
        <f>_xlfn.XLOOKUP(total_table[[#This Row],[Product_ID]],Product_table[Product_ID],Product_table[Brand],FALSE)</f>
        <v>Kelly, Smith and Perez</v>
      </c>
      <c r="U903" s="8">
        <f>_xlfn.XLOOKUP(total_table[[#This Row],[Product_ID]],Product_table[Product_ID],Product_table[Cost],FALSE)</f>
        <v>167.34</v>
      </c>
      <c r="V903" s="11">
        <f>_xlfn.XLOOKUP(total_table[[#This Row],[Product_ID]],Product_table[Product_ID],Product_table[Stock],FALSE)</f>
        <v>296</v>
      </c>
      <c r="W903" s="8" t="str">
        <f>_xlfn.XLOOKUP(total_table[[#This Row],[Store_ID]],Store_table[Store_ID],Store_table[Store_Name],FALSE)</f>
        <v>Black-Horn</v>
      </c>
      <c r="X903" s="8" t="str">
        <f>_xlfn.XLOOKUP(total_table[[#This Row],[Store_ID]],Store_table[Store_ID],Store_table[Region],FALSE)</f>
        <v>South</v>
      </c>
      <c r="Y903" s="8" t="str">
        <f>_xlfn.XLOOKUP(total_table[[#This Row],[Store_ID]],Store_table[Store_ID],Store_table[City],FALSE)</f>
        <v>North Nancyview</v>
      </c>
      <c r="Z903" s="8" t="str">
        <f>_xlfn.XLOOKUP(total_table[[#This Row],[Store_ID]],Store_table[Store_ID],Store_table[Store_Type],FALSE)</f>
        <v>Outlet</v>
      </c>
    </row>
    <row r="904" spans="1:26" x14ac:dyDescent="0.35">
      <c r="A904" s="2" t="s">
        <v>2706</v>
      </c>
      <c r="B904" s="14">
        <v>45812</v>
      </c>
      <c r="C904" s="2" t="s">
        <v>7</v>
      </c>
      <c r="D904" s="2" t="s">
        <v>1638</v>
      </c>
      <c r="E904" s="2" t="s">
        <v>1791</v>
      </c>
      <c r="F904" s="11">
        <v>2</v>
      </c>
      <c r="G904" s="8">
        <v>404.08</v>
      </c>
      <c r="H904" s="8">
        <v>7.0000000000000007E-2</v>
      </c>
      <c r="I904" s="2" t="s">
        <v>1802</v>
      </c>
      <c r="J904" s="8">
        <v>808.08999999999992</v>
      </c>
      <c r="K904" s="8" t="str">
        <f>_xlfn.XLOOKUP(total_table[[#This Row],[Customer_ID]],Customer_table[Customer_ID],Customer_table[Name],FALSE)</f>
        <v>Sheena Bonilla</v>
      </c>
      <c r="L904" s="11">
        <f>_xlfn.XLOOKUP(total_table[[#This Row],[Customer_ID]],Customer_table[Customer_ID],Customer_table[Age],FALSE)</f>
        <v>55</v>
      </c>
      <c r="M904" s="8" t="str">
        <f>_xlfn.XLOOKUP(total_table[[#This Row],[Customer_ID]],Customer_table[Customer_ID],Customer_table[Gender],FALSE)</f>
        <v>Male</v>
      </c>
      <c r="N904" s="8" t="str">
        <f>_xlfn.XLOOKUP(total_table[[#This Row],[Customer_ID]],Customer_table[Customer_ID],Customer_table[City],FALSE)</f>
        <v>Donaldton</v>
      </c>
      <c r="O904" s="8" t="str">
        <f>_xlfn.XLOOKUP(total_table[[#This Row],[Customer_ID]],Customer_table[Customer_ID],Customer_table[State],FALSE)</f>
        <v>North Carolina</v>
      </c>
      <c r="P904" s="8" t="str">
        <f>_xlfn.XLOOKUP(total_table[[#This Row],[Customer_ID]],Customer_table[Customer_ID],Customer_table[Country],FALSE)</f>
        <v>USA</v>
      </c>
      <c r="Q904" s="8" t="str">
        <f>_xlfn.XLOOKUP(total_table[[#This Row],[Product_ID]],Product_table[Product_ID],Product_table[Product_Name],FALSE)</f>
        <v>Premium Blanket Throw</v>
      </c>
      <c r="R904" s="8" t="str">
        <f>_xlfn.XLOOKUP(total_table[[#This Row],[Product_ID]],Product_table[Product_ID],Product_table[Category],FALSE)</f>
        <v>Home</v>
      </c>
      <c r="S904" s="8" t="str">
        <f>_xlfn.XLOOKUP(total_table[[#This Row],[Product_ID]],Product_table[Product_ID],Product_table[Sub_Category],FALSE)</f>
        <v>Decor</v>
      </c>
      <c r="T904" s="8" t="str">
        <f>_xlfn.XLOOKUP(total_table[[#This Row],[Product_ID]],Product_table[Product_ID],Product_table[Brand],FALSE)</f>
        <v>Hernandez, Kennedy and Porter</v>
      </c>
      <c r="U904" s="8">
        <f>_xlfn.XLOOKUP(total_table[[#This Row],[Product_ID]],Product_table[Product_ID],Product_table[Cost],FALSE)</f>
        <v>461.47</v>
      </c>
      <c r="V904" s="11">
        <f>_xlfn.XLOOKUP(total_table[[#This Row],[Product_ID]],Product_table[Product_ID],Product_table[Stock],FALSE)</f>
        <v>190</v>
      </c>
      <c r="W904" s="8" t="str">
        <f>_xlfn.XLOOKUP(total_table[[#This Row],[Store_ID]],Store_table[Store_ID],Store_table[Store_Name],FALSE)</f>
        <v>Mann-Austin</v>
      </c>
      <c r="X904" s="8" t="str">
        <f>_xlfn.XLOOKUP(total_table[[#This Row],[Store_ID]],Store_table[Store_ID],Store_table[Region],FALSE)</f>
        <v>East</v>
      </c>
      <c r="Y904" s="8" t="str">
        <f>_xlfn.XLOOKUP(total_table[[#This Row],[Store_ID]],Store_table[Store_ID],Store_table[City],FALSE)</f>
        <v>Vasquezborough</v>
      </c>
      <c r="Z904" s="8" t="str">
        <f>_xlfn.XLOOKUP(total_table[[#This Row],[Store_ID]],Store_table[Store_ID],Store_table[Store_Type],FALSE)</f>
        <v>Online</v>
      </c>
    </row>
    <row r="905" spans="1:26" x14ac:dyDescent="0.35">
      <c r="A905" s="2" t="s">
        <v>2707</v>
      </c>
      <c r="B905" s="14">
        <v>45653</v>
      </c>
      <c r="C905" s="2" t="s">
        <v>830</v>
      </c>
      <c r="D905" s="2" t="s">
        <v>1560</v>
      </c>
      <c r="E905" s="2" t="s">
        <v>1782</v>
      </c>
      <c r="F905" s="11">
        <v>1</v>
      </c>
      <c r="G905" s="8">
        <v>519.91</v>
      </c>
      <c r="H905" s="8">
        <v>0.05</v>
      </c>
      <c r="I905" s="2" t="s">
        <v>1807</v>
      </c>
      <c r="J905" s="8">
        <v>519.86</v>
      </c>
      <c r="K905" s="8" t="str">
        <f>_xlfn.XLOOKUP(total_table[[#This Row],[Customer_ID]],Customer_table[Customer_ID],Customer_table[Name],FALSE)</f>
        <v>Matthew Payne</v>
      </c>
      <c r="L905" s="11">
        <f>_xlfn.XLOOKUP(total_table[[#This Row],[Customer_ID]],Customer_table[Customer_ID],Customer_table[Age],FALSE)</f>
        <v>25</v>
      </c>
      <c r="M905" s="8" t="str">
        <f>_xlfn.XLOOKUP(total_table[[#This Row],[Customer_ID]],Customer_table[Customer_ID],Customer_table[Gender],FALSE)</f>
        <v>Male</v>
      </c>
      <c r="N905" s="8" t="str">
        <f>_xlfn.XLOOKUP(total_table[[#This Row],[Customer_ID]],Customer_table[Customer_ID],Customer_table[City],FALSE)</f>
        <v>Grahamfurt</v>
      </c>
      <c r="O905" s="8" t="str">
        <f>_xlfn.XLOOKUP(total_table[[#This Row],[Customer_ID]],Customer_table[Customer_ID],Customer_table[State],FALSE)</f>
        <v>Wyoming</v>
      </c>
      <c r="P905" s="8" t="str">
        <f>_xlfn.XLOOKUP(total_table[[#This Row],[Customer_ID]],Customer_table[Customer_ID],Customer_table[Country],FALSE)</f>
        <v>USA</v>
      </c>
      <c r="Q905" s="8" t="str">
        <f>_xlfn.XLOOKUP(total_table[[#This Row],[Product_ID]],Product_table[Product_ID],Product_table[Product_Name],FALSE)</f>
        <v>Soccer Training Cone Set</v>
      </c>
      <c r="R905" s="8" t="str">
        <f>_xlfn.XLOOKUP(total_table[[#This Row],[Product_ID]],Product_table[Product_ID],Product_table[Category],FALSE)</f>
        <v>Sports</v>
      </c>
      <c r="S905" s="8" t="str">
        <f>_xlfn.XLOOKUP(total_table[[#This Row],[Product_ID]],Product_table[Product_ID],Product_table[Sub_Category],FALSE)</f>
        <v>Accessories</v>
      </c>
      <c r="T905" s="8" t="str">
        <f>_xlfn.XLOOKUP(total_table[[#This Row],[Product_ID]],Product_table[Product_ID],Product_table[Brand],FALSE)</f>
        <v>Ford, Murphy and Wilson</v>
      </c>
      <c r="U905" s="8">
        <f>_xlfn.XLOOKUP(total_table[[#This Row],[Product_ID]],Product_table[Product_ID],Product_table[Cost],FALSE)</f>
        <v>144.53</v>
      </c>
      <c r="V905" s="11">
        <f>_xlfn.XLOOKUP(total_table[[#This Row],[Product_ID]],Product_table[Product_ID],Product_table[Stock],FALSE)</f>
        <v>367</v>
      </c>
      <c r="W905" s="8" t="str">
        <f>_xlfn.XLOOKUP(total_table[[#This Row],[Store_ID]],Store_table[Store_ID],Store_table[Store_Name],FALSE)</f>
        <v>Frederick-Wright</v>
      </c>
      <c r="X905" s="8" t="str">
        <f>_xlfn.XLOOKUP(total_table[[#This Row],[Store_ID]],Store_table[Store_ID],Store_table[Region],FALSE)</f>
        <v>West</v>
      </c>
      <c r="Y905" s="8" t="str">
        <f>_xlfn.XLOOKUP(total_table[[#This Row],[Store_ID]],Store_table[Store_ID],Store_table[City],FALSE)</f>
        <v>New Jimmymouth</v>
      </c>
      <c r="Z905" s="8" t="str">
        <f>_xlfn.XLOOKUP(total_table[[#This Row],[Store_ID]],Store_table[Store_ID],Store_table[Store_Type],FALSE)</f>
        <v>Flagship</v>
      </c>
    </row>
    <row r="906" spans="1:26" x14ac:dyDescent="0.35">
      <c r="A906" s="2" t="s">
        <v>2708</v>
      </c>
      <c r="B906" s="14">
        <v>45672</v>
      </c>
      <c r="C906" s="2" t="s">
        <v>480</v>
      </c>
      <c r="D906" s="2" t="s">
        <v>1622</v>
      </c>
      <c r="E906" s="2" t="s">
        <v>1775</v>
      </c>
      <c r="F906" s="11">
        <v>3</v>
      </c>
      <c r="G906" s="8">
        <v>566.16</v>
      </c>
      <c r="H906" s="8">
        <v>0.05</v>
      </c>
      <c r="I906" s="2" t="s">
        <v>1804</v>
      </c>
      <c r="J906" s="8">
        <v>1698.43</v>
      </c>
      <c r="K906" s="8" t="str">
        <f>_xlfn.XLOOKUP(total_table[[#This Row],[Customer_ID]],Customer_table[Customer_ID],Customer_table[Name],FALSE)</f>
        <v>Cameron Simpson</v>
      </c>
      <c r="L906" s="11">
        <f>_xlfn.XLOOKUP(total_table[[#This Row],[Customer_ID]],Customer_table[Customer_ID],Customer_table[Age],FALSE)</f>
        <v>46</v>
      </c>
      <c r="M906" s="8" t="str">
        <f>_xlfn.XLOOKUP(total_table[[#This Row],[Customer_ID]],Customer_table[Customer_ID],Customer_table[Gender],FALSE)</f>
        <v>Male</v>
      </c>
      <c r="N906" s="8" t="str">
        <f>_xlfn.XLOOKUP(total_table[[#This Row],[Customer_ID]],Customer_table[Customer_ID],Customer_table[City],FALSE)</f>
        <v>Michaelfort</v>
      </c>
      <c r="O906" s="8" t="str">
        <f>_xlfn.XLOOKUP(total_table[[#This Row],[Customer_ID]],Customer_table[Customer_ID],Customer_table[State],FALSE)</f>
        <v>Indiana</v>
      </c>
      <c r="P906" s="8" t="str">
        <f>_xlfn.XLOOKUP(total_table[[#This Row],[Customer_ID]],Customer_table[Customer_ID],Customer_table[Country],FALSE)</f>
        <v>USA</v>
      </c>
      <c r="Q906" s="8" t="str">
        <f>_xlfn.XLOOKUP(total_table[[#This Row],[Product_ID]],Product_table[Product_ID],Product_table[Product_Name],FALSE)</f>
        <v>Car Dashboard Phone Holder</v>
      </c>
      <c r="R906" s="8" t="str">
        <f>_xlfn.XLOOKUP(total_table[[#This Row],[Product_ID]],Product_table[Product_ID],Product_table[Category],FALSE)</f>
        <v>Electronics</v>
      </c>
      <c r="S906" s="8" t="str">
        <f>_xlfn.XLOOKUP(total_table[[#This Row],[Product_ID]],Product_table[Product_ID],Product_table[Sub_Category],FALSE)</f>
        <v>Accessories</v>
      </c>
      <c r="T906" s="8" t="str">
        <f>_xlfn.XLOOKUP(total_table[[#This Row],[Product_ID]],Product_table[Product_ID],Product_table[Brand],FALSE)</f>
        <v>Byrd, Stewart and Valdez</v>
      </c>
      <c r="U906" s="8">
        <f>_xlfn.XLOOKUP(total_table[[#This Row],[Product_ID]],Product_table[Product_ID],Product_table[Cost],FALSE)</f>
        <v>177.98</v>
      </c>
      <c r="V906" s="11">
        <f>_xlfn.XLOOKUP(total_table[[#This Row],[Product_ID]],Product_table[Product_ID],Product_table[Stock],FALSE)</f>
        <v>103</v>
      </c>
      <c r="W906" s="8" t="str">
        <f>_xlfn.XLOOKUP(total_table[[#This Row],[Store_ID]],Store_table[Store_ID],Store_table[Store_Name],FALSE)</f>
        <v>Gardner, Humphrey and Contreras</v>
      </c>
      <c r="X906" s="8" t="str">
        <f>_xlfn.XLOOKUP(total_table[[#This Row],[Store_ID]],Store_table[Store_ID],Store_table[Region],FALSE)</f>
        <v>East</v>
      </c>
      <c r="Y906" s="8" t="str">
        <f>_xlfn.XLOOKUP(total_table[[#This Row],[Store_ID]],Store_table[Store_ID],Store_table[City],FALSE)</f>
        <v>Johnsonville</v>
      </c>
      <c r="Z906" s="8" t="str">
        <f>_xlfn.XLOOKUP(total_table[[#This Row],[Store_ID]],Store_table[Store_ID],Store_table[Store_Type],FALSE)</f>
        <v>Flagship</v>
      </c>
    </row>
    <row r="907" spans="1:26" x14ac:dyDescent="0.35">
      <c r="A907" s="2" t="s">
        <v>2709</v>
      </c>
      <c r="B907" s="14">
        <v>45799</v>
      </c>
      <c r="C907" s="2" t="s">
        <v>1205</v>
      </c>
      <c r="D907" s="2" t="s">
        <v>1630</v>
      </c>
      <c r="E907" s="2" t="s">
        <v>1767</v>
      </c>
      <c r="F907" s="11">
        <v>2</v>
      </c>
      <c r="G907" s="8">
        <v>295.12</v>
      </c>
      <c r="H907" s="8">
        <v>0.09</v>
      </c>
      <c r="I907" s="2" t="s">
        <v>1807</v>
      </c>
      <c r="J907" s="8">
        <v>590.15</v>
      </c>
      <c r="K907" s="8" t="str">
        <f>_xlfn.XLOOKUP(total_table[[#This Row],[Customer_ID]],Customer_table[Customer_ID],Customer_table[Name],FALSE)</f>
        <v>Jacqueline Payne</v>
      </c>
      <c r="L907" s="11">
        <f>_xlfn.XLOOKUP(total_table[[#This Row],[Customer_ID]],Customer_table[Customer_ID],Customer_table[Age],FALSE)</f>
        <v>46</v>
      </c>
      <c r="M907" s="8" t="str">
        <f>_xlfn.XLOOKUP(total_table[[#This Row],[Customer_ID]],Customer_table[Customer_ID],Customer_table[Gender],FALSE)</f>
        <v>Male</v>
      </c>
      <c r="N907" s="8" t="str">
        <f>_xlfn.XLOOKUP(total_table[[#This Row],[Customer_ID]],Customer_table[Customer_ID],Customer_table[City],FALSE)</f>
        <v>Gutierrezstad</v>
      </c>
      <c r="O907" s="8" t="str">
        <f>_xlfn.XLOOKUP(total_table[[#This Row],[Customer_ID]],Customer_table[Customer_ID],Customer_table[State],FALSE)</f>
        <v>Missouri</v>
      </c>
      <c r="P907" s="8" t="str">
        <f>_xlfn.XLOOKUP(total_table[[#This Row],[Customer_ID]],Customer_table[Customer_ID],Customer_table[Country],FALSE)</f>
        <v>USA</v>
      </c>
      <c r="Q907" s="8" t="str">
        <f>_xlfn.XLOOKUP(total_table[[#This Row],[Product_ID]],Product_table[Product_ID],Product_table[Product_Name],FALSE)</f>
        <v>Rugby Ball</v>
      </c>
      <c r="R907" s="8" t="str">
        <f>_xlfn.XLOOKUP(total_table[[#This Row],[Product_ID]],Product_table[Product_ID],Product_table[Category],FALSE)</f>
        <v>Sports</v>
      </c>
      <c r="S907" s="8" t="str">
        <f>_xlfn.XLOOKUP(total_table[[#This Row],[Product_ID]],Product_table[Product_ID],Product_table[Sub_Category],FALSE)</f>
        <v>Team Sports</v>
      </c>
      <c r="T907" s="8" t="str">
        <f>_xlfn.XLOOKUP(total_table[[#This Row],[Product_ID]],Product_table[Product_ID],Product_table[Brand],FALSE)</f>
        <v>Harris Inc</v>
      </c>
      <c r="U907" s="8">
        <f>_xlfn.XLOOKUP(total_table[[#This Row],[Product_ID]],Product_table[Product_ID],Product_table[Cost],FALSE)</f>
        <v>212.26</v>
      </c>
      <c r="V907" s="11">
        <f>_xlfn.XLOOKUP(total_table[[#This Row],[Product_ID]],Product_table[Product_ID],Product_table[Stock],FALSE)</f>
        <v>82</v>
      </c>
      <c r="W907" s="8" t="str">
        <f>_xlfn.XLOOKUP(total_table[[#This Row],[Store_ID]],Store_table[Store_ID],Store_table[Store_Name],FALSE)</f>
        <v>Hill, Wagner and Ballard</v>
      </c>
      <c r="X907" s="8" t="str">
        <f>_xlfn.XLOOKUP(total_table[[#This Row],[Store_ID]],Store_table[Store_ID],Store_table[Region],FALSE)</f>
        <v>East</v>
      </c>
      <c r="Y907" s="8" t="str">
        <f>_xlfn.XLOOKUP(total_table[[#This Row],[Store_ID]],Store_table[Store_ID],Store_table[City],FALSE)</f>
        <v>East Davidville</v>
      </c>
      <c r="Z907" s="8" t="str">
        <f>_xlfn.XLOOKUP(total_table[[#This Row],[Store_ID]],Store_table[Store_ID],Store_table[Store_Type],FALSE)</f>
        <v>Online</v>
      </c>
    </row>
    <row r="908" spans="1:26" x14ac:dyDescent="0.35">
      <c r="A908" s="2" t="s">
        <v>2710</v>
      </c>
      <c r="B908" s="14">
        <v>45848</v>
      </c>
      <c r="C908" s="2" t="s">
        <v>374</v>
      </c>
      <c r="D908" s="2" t="s">
        <v>1594</v>
      </c>
      <c r="E908" s="2" t="s">
        <v>1770</v>
      </c>
      <c r="F908" s="11">
        <v>2</v>
      </c>
      <c r="G908" s="8">
        <v>414.18</v>
      </c>
      <c r="H908" s="8">
        <v>0.25</v>
      </c>
      <c r="I908" s="2" t="s">
        <v>1804</v>
      </c>
      <c r="J908" s="8">
        <v>828.11</v>
      </c>
      <c r="K908" s="8" t="str">
        <f>_xlfn.XLOOKUP(total_table[[#This Row],[Customer_ID]],Customer_table[Customer_ID],Customer_table[Name],FALSE)</f>
        <v>Amy Walker</v>
      </c>
      <c r="L908" s="11">
        <f>_xlfn.XLOOKUP(total_table[[#This Row],[Customer_ID]],Customer_table[Customer_ID],Customer_table[Age],FALSE)</f>
        <v>27</v>
      </c>
      <c r="M908" s="8" t="str">
        <f>_xlfn.XLOOKUP(total_table[[#This Row],[Customer_ID]],Customer_table[Customer_ID],Customer_table[Gender],FALSE)</f>
        <v>Male</v>
      </c>
      <c r="N908" s="8" t="str">
        <f>_xlfn.XLOOKUP(total_table[[#This Row],[Customer_ID]],Customer_table[Customer_ID],Customer_table[City],FALSE)</f>
        <v>Smithland</v>
      </c>
      <c r="O908" s="8" t="str">
        <f>_xlfn.XLOOKUP(total_table[[#This Row],[Customer_ID]],Customer_table[Customer_ID],Customer_table[State],FALSE)</f>
        <v>West Virginia</v>
      </c>
      <c r="P908" s="8" t="str">
        <f>_xlfn.XLOOKUP(total_table[[#This Row],[Customer_ID]],Customer_table[Customer_ID],Customer_table[Country],FALSE)</f>
        <v>USA</v>
      </c>
      <c r="Q908" s="8" t="str">
        <f>_xlfn.XLOOKUP(total_table[[#This Row],[Product_ID]],Product_table[Product_ID],Product_table[Product_Name],FALSE)</f>
        <v>Gaming Mechanical Keyboard</v>
      </c>
      <c r="R908" s="8" t="str">
        <f>_xlfn.XLOOKUP(total_table[[#This Row],[Product_ID]],Product_table[Product_ID],Product_table[Category],FALSE)</f>
        <v>Electronics</v>
      </c>
      <c r="S908" s="8" t="str">
        <f>_xlfn.XLOOKUP(total_table[[#This Row],[Product_ID]],Product_table[Product_ID],Product_table[Sub_Category],FALSE)</f>
        <v>Computer</v>
      </c>
      <c r="T908" s="8" t="str">
        <f>_xlfn.XLOOKUP(total_table[[#This Row],[Product_ID]],Product_table[Product_ID],Product_table[Brand],FALSE)</f>
        <v>Lucero LLC</v>
      </c>
      <c r="U908" s="8">
        <f>_xlfn.XLOOKUP(total_table[[#This Row],[Product_ID]],Product_table[Product_ID],Product_table[Cost],FALSE)</f>
        <v>419.28</v>
      </c>
      <c r="V908" s="11">
        <f>_xlfn.XLOOKUP(total_table[[#This Row],[Product_ID]],Product_table[Product_ID],Product_table[Stock],FALSE)</f>
        <v>86</v>
      </c>
      <c r="W908" s="8" t="str">
        <f>_xlfn.XLOOKUP(total_table[[#This Row],[Store_ID]],Store_table[Store_ID],Store_table[Store_Name],FALSE)</f>
        <v>Aguirre-Keller</v>
      </c>
      <c r="X908" s="8" t="str">
        <f>_xlfn.XLOOKUP(total_table[[#This Row],[Store_ID]],Store_table[Store_ID],Store_table[Region],FALSE)</f>
        <v>South</v>
      </c>
      <c r="Y908" s="8" t="str">
        <f>_xlfn.XLOOKUP(total_table[[#This Row],[Store_ID]],Store_table[Store_ID],Store_table[City],FALSE)</f>
        <v>Lake Michael</v>
      </c>
      <c r="Z908" s="8" t="str">
        <f>_xlfn.XLOOKUP(total_table[[#This Row],[Store_ID]],Store_table[Store_ID],Store_table[Store_Type],FALSE)</f>
        <v>Online</v>
      </c>
    </row>
    <row r="909" spans="1:26" x14ac:dyDescent="0.35">
      <c r="A909" s="2" t="s">
        <v>2711</v>
      </c>
      <c r="B909" s="14">
        <v>45918</v>
      </c>
      <c r="C909" s="2" t="s">
        <v>842</v>
      </c>
      <c r="D909" s="2" t="s">
        <v>1642</v>
      </c>
      <c r="E909" s="2" t="s">
        <v>1760</v>
      </c>
      <c r="F909" s="11">
        <v>2</v>
      </c>
      <c r="G909" s="8">
        <v>433.75</v>
      </c>
      <c r="H909" s="8">
        <v>0</v>
      </c>
      <c r="I909" s="2" t="s">
        <v>1802</v>
      </c>
      <c r="J909" s="8">
        <v>867.5</v>
      </c>
      <c r="K909" s="8" t="str">
        <f>_xlfn.XLOOKUP(total_table[[#This Row],[Customer_ID]],Customer_table[Customer_ID],Customer_table[Name],FALSE)</f>
        <v>Kevin Orr</v>
      </c>
      <c r="L909" s="11">
        <f>_xlfn.XLOOKUP(total_table[[#This Row],[Customer_ID]],Customer_table[Customer_ID],Customer_table[Age],FALSE)</f>
        <v>53</v>
      </c>
      <c r="M909" s="8" t="str">
        <f>_xlfn.XLOOKUP(total_table[[#This Row],[Customer_ID]],Customer_table[Customer_ID],Customer_table[Gender],FALSE)</f>
        <v>Female</v>
      </c>
      <c r="N909" s="8" t="str">
        <f>_xlfn.XLOOKUP(total_table[[#This Row],[Customer_ID]],Customer_table[Customer_ID],Customer_table[City],FALSE)</f>
        <v>Ryanberg</v>
      </c>
      <c r="O909" s="8" t="str">
        <f>_xlfn.XLOOKUP(total_table[[#This Row],[Customer_ID]],Customer_table[Customer_ID],Customer_table[State],FALSE)</f>
        <v>Minnesota</v>
      </c>
      <c r="P909" s="8" t="str">
        <f>_xlfn.XLOOKUP(total_table[[#This Row],[Customer_ID]],Customer_table[Customer_ID],Customer_table[Country],FALSE)</f>
        <v>USA</v>
      </c>
      <c r="Q909" s="8" t="str">
        <f>_xlfn.XLOOKUP(total_table[[#This Row],[Product_ID]],Product_table[Product_ID],Product_table[Product_Name],FALSE)</f>
        <v>Womens Cotton Scarf</v>
      </c>
      <c r="R909" s="8" t="str">
        <f>_xlfn.XLOOKUP(total_table[[#This Row],[Product_ID]],Product_table[Product_ID],Product_table[Category],FALSE)</f>
        <v>Clothing</v>
      </c>
      <c r="S909" s="8" t="str">
        <f>_xlfn.XLOOKUP(total_table[[#This Row],[Product_ID]],Product_table[Product_ID],Product_table[Sub_Category],FALSE)</f>
        <v>Accessories</v>
      </c>
      <c r="T909" s="8" t="str">
        <f>_xlfn.XLOOKUP(total_table[[#This Row],[Product_ID]],Product_table[Product_ID],Product_table[Brand],FALSE)</f>
        <v>Shepherd-Gould</v>
      </c>
      <c r="U909" s="8">
        <f>_xlfn.XLOOKUP(total_table[[#This Row],[Product_ID]],Product_table[Product_ID],Product_table[Cost],FALSE)</f>
        <v>113.83</v>
      </c>
      <c r="V909" s="11">
        <f>_xlfn.XLOOKUP(total_table[[#This Row],[Product_ID]],Product_table[Product_ID],Product_table[Stock],FALSE)</f>
        <v>485</v>
      </c>
      <c r="W909" s="8" t="str">
        <f>_xlfn.XLOOKUP(total_table[[#This Row],[Store_ID]],Store_table[Store_ID],Store_table[Store_Name],FALSE)</f>
        <v>Bean, Jones and Park</v>
      </c>
      <c r="X909" s="8" t="str">
        <f>_xlfn.XLOOKUP(total_table[[#This Row],[Store_ID]],Store_table[Store_ID],Store_table[Region],FALSE)</f>
        <v>West</v>
      </c>
      <c r="Y909" s="8" t="str">
        <f>_xlfn.XLOOKUP(total_table[[#This Row],[Store_ID]],Store_table[Store_ID],Store_table[City],FALSE)</f>
        <v>Thompsonborough</v>
      </c>
      <c r="Z909" s="8" t="str">
        <f>_xlfn.XLOOKUP(total_table[[#This Row],[Store_ID]],Store_table[Store_ID],Store_table[Store_Type],FALSE)</f>
        <v>Online</v>
      </c>
    </row>
    <row r="910" spans="1:26" x14ac:dyDescent="0.35">
      <c r="A910" s="2" t="s">
        <v>2712</v>
      </c>
      <c r="B910" s="14">
        <v>45288</v>
      </c>
      <c r="C910" s="2" t="s">
        <v>880</v>
      </c>
      <c r="D910" s="2" t="s">
        <v>1696</v>
      </c>
      <c r="E910" s="2" t="s">
        <v>1791</v>
      </c>
      <c r="F910" s="11">
        <v>3</v>
      </c>
      <c r="G910" s="8">
        <v>104.33</v>
      </c>
      <c r="H910" s="8">
        <v>0.13</v>
      </c>
      <c r="I910" s="2" t="s">
        <v>1807</v>
      </c>
      <c r="J910" s="8">
        <v>312.86</v>
      </c>
      <c r="K910" s="8" t="str">
        <f>_xlfn.XLOOKUP(total_table[[#This Row],[Customer_ID]],Customer_table[Customer_ID],Customer_table[Name],FALSE)</f>
        <v>Brittany Watson</v>
      </c>
      <c r="L910" s="11">
        <f>_xlfn.XLOOKUP(total_table[[#This Row],[Customer_ID]],Customer_table[Customer_ID],Customer_table[Age],FALSE)</f>
        <v>59</v>
      </c>
      <c r="M910" s="8" t="str">
        <f>_xlfn.XLOOKUP(total_table[[#This Row],[Customer_ID]],Customer_table[Customer_ID],Customer_table[Gender],FALSE)</f>
        <v>Male</v>
      </c>
      <c r="N910" s="8" t="str">
        <f>_xlfn.XLOOKUP(total_table[[#This Row],[Customer_ID]],Customer_table[Customer_ID],Customer_table[City],FALSE)</f>
        <v>North Joshualand</v>
      </c>
      <c r="O910" s="8" t="str">
        <f>_xlfn.XLOOKUP(total_table[[#This Row],[Customer_ID]],Customer_table[Customer_ID],Customer_table[State],FALSE)</f>
        <v>Connecticut</v>
      </c>
      <c r="P910" s="8" t="str">
        <f>_xlfn.XLOOKUP(total_table[[#This Row],[Customer_ID]],Customer_table[Customer_ID],Customer_table[Country],FALSE)</f>
        <v>USA</v>
      </c>
      <c r="Q910" s="8" t="str">
        <f>_xlfn.XLOOKUP(total_table[[#This Row],[Product_ID]],Product_table[Product_ID],Product_table[Product_Name],FALSE)</f>
        <v>Women's Beanie Hat</v>
      </c>
      <c r="R910" s="8" t="str">
        <f>_xlfn.XLOOKUP(total_table[[#This Row],[Product_ID]],Product_table[Product_ID],Product_table[Category],FALSE)</f>
        <v>Clothing</v>
      </c>
      <c r="S910" s="8" t="str">
        <f>_xlfn.XLOOKUP(total_table[[#This Row],[Product_ID]],Product_table[Product_ID],Product_table[Sub_Category],FALSE)</f>
        <v>Accessories</v>
      </c>
      <c r="T910" s="8" t="str">
        <f>_xlfn.XLOOKUP(total_table[[#This Row],[Product_ID]],Product_table[Product_ID],Product_table[Brand],FALSE)</f>
        <v>Richardson-Carrillo</v>
      </c>
      <c r="U910" s="8">
        <f>_xlfn.XLOOKUP(total_table[[#This Row],[Product_ID]],Product_table[Product_ID],Product_table[Cost],FALSE)</f>
        <v>119.57</v>
      </c>
      <c r="V910" s="11">
        <f>_xlfn.XLOOKUP(total_table[[#This Row],[Product_ID]],Product_table[Product_ID],Product_table[Stock],FALSE)</f>
        <v>210</v>
      </c>
      <c r="W910" s="8" t="str">
        <f>_xlfn.XLOOKUP(total_table[[#This Row],[Store_ID]],Store_table[Store_ID],Store_table[Store_Name],FALSE)</f>
        <v>Mann-Austin</v>
      </c>
      <c r="X910" s="8" t="str">
        <f>_xlfn.XLOOKUP(total_table[[#This Row],[Store_ID]],Store_table[Store_ID],Store_table[Region],FALSE)</f>
        <v>East</v>
      </c>
      <c r="Y910" s="8" t="str">
        <f>_xlfn.XLOOKUP(total_table[[#This Row],[Store_ID]],Store_table[Store_ID],Store_table[City],FALSE)</f>
        <v>Vasquezborough</v>
      </c>
      <c r="Z910" s="8" t="str">
        <f>_xlfn.XLOOKUP(total_table[[#This Row],[Store_ID]],Store_table[Store_ID],Store_table[Store_Type],FALSE)</f>
        <v>Online</v>
      </c>
    </row>
    <row r="911" spans="1:26" x14ac:dyDescent="0.35">
      <c r="A911" s="2" t="s">
        <v>2713</v>
      </c>
      <c r="B911" s="14">
        <v>45477</v>
      </c>
      <c r="C911" s="2" t="s">
        <v>1410</v>
      </c>
      <c r="D911" s="2" t="s">
        <v>1531</v>
      </c>
      <c r="E911" s="2" t="s">
        <v>1772</v>
      </c>
      <c r="F911" s="11">
        <v>1</v>
      </c>
      <c r="G911" s="8">
        <v>221.7</v>
      </c>
      <c r="H911" s="8">
        <v>0.04</v>
      </c>
      <c r="I911" s="2" t="s">
        <v>1802</v>
      </c>
      <c r="J911" s="8">
        <v>221.66</v>
      </c>
      <c r="K911" s="8" t="str">
        <f>_xlfn.XLOOKUP(total_table[[#This Row],[Customer_ID]],Customer_table[Customer_ID],Customer_table[Name],FALSE)</f>
        <v>David Pierce</v>
      </c>
      <c r="L911" s="11">
        <f>_xlfn.XLOOKUP(total_table[[#This Row],[Customer_ID]],Customer_table[Customer_ID],Customer_table[Age],FALSE)</f>
        <v>45</v>
      </c>
      <c r="M911" s="8" t="str">
        <f>_xlfn.XLOOKUP(total_table[[#This Row],[Customer_ID]],Customer_table[Customer_ID],Customer_table[Gender],FALSE)</f>
        <v>Female</v>
      </c>
      <c r="N911" s="8" t="str">
        <f>_xlfn.XLOOKUP(total_table[[#This Row],[Customer_ID]],Customer_table[Customer_ID],Customer_table[City],FALSE)</f>
        <v>Grayland</v>
      </c>
      <c r="O911" s="8" t="str">
        <f>_xlfn.XLOOKUP(total_table[[#This Row],[Customer_ID]],Customer_table[Customer_ID],Customer_table[State],FALSE)</f>
        <v>Washington</v>
      </c>
      <c r="P911" s="8" t="str">
        <f>_xlfn.XLOOKUP(total_table[[#This Row],[Customer_ID]],Customer_table[Customer_ID],Customer_table[Country],FALSE)</f>
        <v>USA</v>
      </c>
      <c r="Q911" s="8" t="str">
        <f>_xlfn.XLOOKUP(total_table[[#This Row],[Product_ID]],Product_table[Product_ID],Product_table[Product_Name],FALSE)</f>
        <v>Women's Yoga Pants</v>
      </c>
      <c r="R911" s="8" t="str">
        <f>_xlfn.XLOOKUP(total_table[[#This Row],[Product_ID]],Product_table[Product_ID],Product_table[Category],FALSE)</f>
        <v>Clothing</v>
      </c>
      <c r="S911" s="8" t="str">
        <f>_xlfn.XLOOKUP(total_table[[#This Row],[Product_ID]],Product_table[Product_ID],Product_table[Sub_Category],FALSE)</f>
        <v>Bottoms</v>
      </c>
      <c r="T911" s="8" t="str">
        <f>_xlfn.XLOOKUP(total_table[[#This Row],[Product_ID]],Product_table[Product_ID],Product_table[Brand],FALSE)</f>
        <v>Gonzales-Davis</v>
      </c>
      <c r="U911" s="8">
        <f>_xlfn.XLOOKUP(total_table[[#This Row],[Product_ID]],Product_table[Product_ID],Product_table[Cost],FALSE)</f>
        <v>306.45999999999998</v>
      </c>
      <c r="V911" s="11">
        <f>_xlfn.XLOOKUP(total_table[[#This Row],[Product_ID]],Product_table[Product_ID],Product_table[Stock],FALSE)</f>
        <v>487</v>
      </c>
      <c r="W911" s="8" t="str">
        <f>_xlfn.XLOOKUP(total_table[[#This Row],[Store_ID]],Store_table[Store_ID],Store_table[Store_Name],FALSE)</f>
        <v>Thomas, Bridges and Harris</v>
      </c>
      <c r="X911" s="8" t="str">
        <f>_xlfn.XLOOKUP(total_table[[#This Row],[Store_ID]],Store_table[Store_ID],Store_table[Region],FALSE)</f>
        <v>North</v>
      </c>
      <c r="Y911" s="8" t="str">
        <f>_xlfn.XLOOKUP(total_table[[#This Row],[Store_ID]],Store_table[Store_ID],Store_table[City],FALSE)</f>
        <v>Sabrinatown</v>
      </c>
      <c r="Z911" s="8" t="str">
        <f>_xlfn.XLOOKUP(total_table[[#This Row],[Store_ID]],Store_table[Store_ID],Store_table[Store_Type],FALSE)</f>
        <v>Online</v>
      </c>
    </row>
    <row r="912" spans="1:26" x14ac:dyDescent="0.35">
      <c r="A912" s="2" t="s">
        <v>2714</v>
      </c>
      <c r="B912" s="14">
        <v>45796</v>
      </c>
      <c r="C912" s="2" t="s">
        <v>676</v>
      </c>
      <c r="D912" s="2" t="s">
        <v>1660</v>
      </c>
      <c r="E912" s="2" t="s">
        <v>1751</v>
      </c>
      <c r="F912" s="11">
        <v>2</v>
      </c>
      <c r="G912" s="8">
        <v>491.26</v>
      </c>
      <c r="H912" s="8">
        <v>0.14000000000000001</v>
      </c>
      <c r="I912" s="2" t="s">
        <v>1807</v>
      </c>
      <c r="J912" s="8">
        <v>982.38</v>
      </c>
      <c r="K912" s="8" t="str">
        <f>_xlfn.XLOOKUP(total_table[[#This Row],[Customer_ID]],Customer_table[Customer_ID],Customer_table[Name],FALSE)</f>
        <v>Rodney Huffman</v>
      </c>
      <c r="L912" s="11">
        <f>_xlfn.XLOOKUP(total_table[[#This Row],[Customer_ID]],Customer_table[Customer_ID],Customer_table[Age],FALSE)</f>
        <v>20</v>
      </c>
      <c r="M912" s="8" t="str">
        <f>_xlfn.XLOOKUP(total_table[[#This Row],[Customer_ID]],Customer_table[Customer_ID],Customer_table[Gender],FALSE)</f>
        <v>Female</v>
      </c>
      <c r="N912" s="8" t="str">
        <f>_xlfn.XLOOKUP(total_table[[#This Row],[Customer_ID]],Customer_table[Customer_ID],Customer_table[City],FALSE)</f>
        <v>Garzafort</v>
      </c>
      <c r="O912" s="8" t="str">
        <f>_xlfn.XLOOKUP(total_table[[#This Row],[Customer_ID]],Customer_table[Customer_ID],Customer_table[State],FALSE)</f>
        <v>Delaware</v>
      </c>
      <c r="P912" s="8" t="str">
        <f>_xlfn.XLOOKUP(total_table[[#This Row],[Customer_ID]],Customer_table[Customer_ID],Customer_table[Country],FALSE)</f>
        <v>USA</v>
      </c>
      <c r="Q912" s="8" t="str">
        <f>_xlfn.XLOOKUP(total_table[[#This Row],[Product_ID]],Product_table[Product_ID],Product_table[Product_Name],FALSE)</f>
        <v>Smart LED Light Strip</v>
      </c>
      <c r="R912" s="8" t="str">
        <f>_xlfn.XLOOKUP(total_table[[#This Row],[Product_ID]],Product_table[Product_ID],Product_table[Category],FALSE)</f>
        <v>Electronics</v>
      </c>
      <c r="S912" s="8" t="str">
        <f>_xlfn.XLOOKUP(total_table[[#This Row],[Product_ID]],Product_table[Product_ID],Product_table[Sub_Category],FALSE)</f>
        <v>Accessories</v>
      </c>
      <c r="T912" s="8" t="str">
        <f>_xlfn.XLOOKUP(total_table[[#This Row],[Product_ID]],Product_table[Product_ID],Product_table[Brand],FALSE)</f>
        <v>Flores-Davis</v>
      </c>
      <c r="U912" s="8">
        <f>_xlfn.XLOOKUP(total_table[[#This Row],[Product_ID]],Product_table[Product_ID],Product_table[Cost],FALSE)</f>
        <v>349.17</v>
      </c>
      <c r="V912" s="11">
        <f>_xlfn.XLOOKUP(total_table[[#This Row],[Product_ID]],Product_table[Product_ID],Product_table[Stock],FALSE)</f>
        <v>476</v>
      </c>
      <c r="W912" s="8" t="str">
        <f>_xlfn.XLOOKUP(total_table[[#This Row],[Store_ID]],Store_table[Store_ID],Store_table[Store_Name],FALSE)</f>
        <v>Gray Ltd</v>
      </c>
      <c r="X912" s="8" t="str">
        <f>_xlfn.XLOOKUP(total_table[[#This Row],[Store_ID]],Store_table[Store_ID],Store_table[Region],FALSE)</f>
        <v>North</v>
      </c>
      <c r="Y912" s="8" t="str">
        <f>_xlfn.XLOOKUP(total_table[[#This Row],[Store_ID]],Store_table[Store_ID],Store_table[City],FALSE)</f>
        <v>New Michaelchester</v>
      </c>
      <c r="Z912" s="8" t="str">
        <f>_xlfn.XLOOKUP(total_table[[#This Row],[Store_ID]],Store_table[Store_ID],Store_table[Store_Type],FALSE)</f>
        <v>Outlet</v>
      </c>
    </row>
    <row r="913" spans="1:26" x14ac:dyDescent="0.35">
      <c r="A913" s="2" t="s">
        <v>2715</v>
      </c>
      <c r="B913" s="14">
        <v>45630</v>
      </c>
      <c r="C913" s="2" t="s">
        <v>587</v>
      </c>
      <c r="D913" s="2" t="s">
        <v>1600</v>
      </c>
      <c r="E913" s="2" t="s">
        <v>1760</v>
      </c>
      <c r="F913" s="11">
        <v>4</v>
      </c>
      <c r="G913" s="8">
        <v>923.14</v>
      </c>
      <c r="H913" s="8">
        <v>0.15</v>
      </c>
      <c r="I913" s="2" t="s">
        <v>1802</v>
      </c>
      <c r="J913" s="8">
        <v>3692.41</v>
      </c>
      <c r="K913" s="8" t="str">
        <f>_xlfn.XLOOKUP(total_table[[#This Row],[Customer_ID]],Customer_table[Customer_ID],Customer_table[Name],FALSE)</f>
        <v>Erin Ward</v>
      </c>
      <c r="L913" s="11">
        <f>_xlfn.XLOOKUP(total_table[[#This Row],[Customer_ID]],Customer_table[Customer_ID],Customer_table[Age],FALSE)</f>
        <v>60</v>
      </c>
      <c r="M913" s="8" t="str">
        <f>_xlfn.XLOOKUP(total_table[[#This Row],[Customer_ID]],Customer_table[Customer_ID],Customer_table[Gender],FALSE)</f>
        <v>Male</v>
      </c>
      <c r="N913" s="8" t="str">
        <f>_xlfn.XLOOKUP(total_table[[#This Row],[Customer_ID]],Customer_table[Customer_ID],Customer_table[City],FALSE)</f>
        <v>New Brianchester</v>
      </c>
      <c r="O913" s="8" t="str">
        <f>_xlfn.XLOOKUP(total_table[[#This Row],[Customer_ID]],Customer_table[Customer_ID],Customer_table[State],FALSE)</f>
        <v>New York</v>
      </c>
      <c r="P913" s="8" t="str">
        <f>_xlfn.XLOOKUP(total_table[[#This Row],[Customer_ID]],Customer_table[Customer_ID],Customer_table[Country],FALSE)</f>
        <v>USA</v>
      </c>
      <c r="Q913" s="8" t="str">
        <f>_xlfn.XLOOKUP(total_table[[#This Row],[Product_ID]],Product_table[Product_ID],Product_table[Product_Name],FALSE)</f>
        <v>Men's Casual Sneakers</v>
      </c>
      <c r="R913" s="8" t="str">
        <f>_xlfn.XLOOKUP(total_table[[#This Row],[Product_ID]],Product_table[Product_ID],Product_table[Category],FALSE)</f>
        <v>Clothing</v>
      </c>
      <c r="S913" s="8" t="str">
        <f>_xlfn.XLOOKUP(total_table[[#This Row],[Product_ID]],Product_table[Product_ID],Product_table[Sub_Category],FALSE)</f>
        <v>Footwear</v>
      </c>
      <c r="T913" s="8" t="str">
        <f>_xlfn.XLOOKUP(total_table[[#This Row],[Product_ID]],Product_table[Product_ID],Product_table[Brand],FALSE)</f>
        <v>Hogan-Lee</v>
      </c>
      <c r="U913" s="8">
        <f>_xlfn.XLOOKUP(total_table[[#This Row],[Product_ID]],Product_table[Product_ID],Product_table[Cost],FALSE)</f>
        <v>353.47</v>
      </c>
      <c r="V913" s="11">
        <f>_xlfn.XLOOKUP(total_table[[#This Row],[Product_ID]],Product_table[Product_ID],Product_table[Stock],FALSE)</f>
        <v>214</v>
      </c>
      <c r="W913" s="8" t="str">
        <f>_xlfn.XLOOKUP(total_table[[#This Row],[Store_ID]],Store_table[Store_ID],Store_table[Store_Name],FALSE)</f>
        <v>Bean, Jones and Park</v>
      </c>
      <c r="X913" s="8" t="str">
        <f>_xlfn.XLOOKUP(total_table[[#This Row],[Store_ID]],Store_table[Store_ID],Store_table[Region],FALSE)</f>
        <v>West</v>
      </c>
      <c r="Y913" s="8" t="str">
        <f>_xlfn.XLOOKUP(total_table[[#This Row],[Store_ID]],Store_table[Store_ID],Store_table[City],FALSE)</f>
        <v>Thompsonborough</v>
      </c>
      <c r="Z913" s="8" t="str">
        <f>_xlfn.XLOOKUP(total_table[[#This Row],[Store_ID]],Store_table[Store_ID],Store_table[Store_Type],FALSE)</f>
        <v>Online</v>
      </c>
    </row>
    <row r="914" spans="1:26" x14ac:dyDescent="0.35">
      <c r="A914" s="2" t="s">
        <v>2716</v>
      </c>
      <c r="B914" s="14">
        <v>45625</v>
      </c>
      <c r="C914" s="2" t="s">
        <v>623</v>
      </c>
      <c r="D914" s="2" t="s">
        <v>1654</v>
      </c>
      <c r="E914" s="2" t="s">
        <v>1757</v>
      </c>
      <c r="F914" s="11">
        <v>2</v>
      </c>
      <c r="G914" s="8">
        <v>747.65</v>
      </c>
      <c r="H914" s="8">
        <v>0.08</v>
      </c>
      <c r="I914" s="2" t="s">
        <v>1802</v>
      </c>
      <c r="J914" s="8">
        <v>1495.22</v>
      </c>
      <c r="K914" s="8" t="str">
        <f>_xlfn.XLOOKUP(total_table[[#This Row],[Customer_ID]],Customer_table[Customer_ID],Customer_table[Name],FALSE)</f>
        <v>David Roberts</v>
      </c>
      <c r="L914" s="11">
        <f>_xlfn.XLOOKUP(total_table[[#This Row],[Customer_ID]],Customer_table[Customer_ID],Customer_table[Age],FALSE)</f>
        <v>38</v>
      </c>
      <c r="M914" s="8" t="str">
        <f>_xlfn.XLOOKUP(total_table[[#This Row],[Customer_ID]],Customer_table[Customer_ID],Customer_table[Gender],FALSE)</f>
        <v>Male</v>
      </c>
      <c r="N914" s="8" t="str">
        <f>_xlfn.XLOOKUP(total_table[[#This Row],[Customer_ID]],Customer_table[Customer_ID],Customer_table[City],FALSE)</f>
        <v>Port Amanda</v>
      </c>
      <c r="O914" s="8" t="str">
        <f>_xlfn.XLOOKUP(total_table[[#This Row],[Customer_ID]],Customer_table[Customer_ID],Customer_table[State],FALSE)</f>
        <v>Georgia</v>
      </c>
      <c r="P914" s="8" t="str">
        <f>_xlfn.XLOOKUP(total_table[[#This Row],[Customer_ID]],Customer_table[Customer_ID],Customer_table[Country],FALSE)</f>
        <v>USA</v>
      </c>
      <c r="Q914" s="8" t="str">
        <f>_xlfn.XLOOKUP(total_table[[#This Row],[Product_ID]],Product_table[Product_ID],Product_table[Product_Name],FALSE)</f>
        <v>Matte Lipstick Set</v>
      </c>
      <c r="R914" s="8" t="str">
        <f>_xlfn.XLOOKUP(total_table[[#This Row],[Product_ID]],Product_table[Product_ID],Product_table[Category],FALSE)</f>
        <v>Beauty</v>
      </c>
      <c r="S914" s="8" t="str">
        <f>_xlfn.XLOOKUP(total_table[[#This Row],[Product_ID]],Product_table[Product_ID],Product_table[Sub_Category],FALSE)</f>
        <v>Makeup</v>
      </c>
      <c r="T914" s="8" t="str">
        <f>_xlfn.XLOOKUP(total_table[[#This Row],[Product_ID]],Product_table[Product_ID],Product_table[Brand],FALSE)</f>
        <v>Zhang Inc</v>
      </c>
      <c r="U914" s="8">
        <f>_xlfn.XLOOKUP(total_table[[#This Row],[Product_ID]],Product_table[Product_ID],Product_table[Cost],FALSE)</f>
        <v>299.11</v>
      </c>
      <c r="V914" s="11">
        <f>_xlfn.XLOOKUP(total_table[[#This Row],[Product_ID]],Product_table[Product_ID],Product_table[Stock],FALSE)</f>
        <v>118</v>
      </c>
      <c r="W914" s="8" t="str">
        <f>_xlfn.XLOOKUP(total_table[[#This Row],[Store_ID]],Store_table[Store_ID],Store_table[Store_Name],FALSE)</f>
        <v>Martinez-Mullins</v>
      </c>
      <c r="X914" s="8" t="str">
        <f>_xlfn.XLOOKUP(total_table[[#This Row],[Store_ID]],Store_table[Store_ID],Store_table[Region],FALSE)</f>
        <v>South</v>
      </c>
      <c r="Y914" s="8" t="str">
        <f>_xlfn.XLOOKUP(total_table[[#This Row],[Store_ID]],Store_table[Store_ID],Store_table[City],FALSE)</f>
        <v>Williamsfurt</v>
      </c>
      <c r="Z914" s="8" t="str">
        <f>_xlfn.XLOOKUP(total_table[[#This Row],[Store_ID]],Store_table[Store_ID],Store_table[Store_Type],FALSE)</f>
        <v>Online</v>
      </c>
    </row>
    <row r="915" spans="1:26" x14ac:dyDescent="0.35">
      <c r="A915" s="2" t="s">
        <v>2717</v>
      </c>
      <c r="B915" s="14">
        <v>45773</v>
      </c>
      <c r="C915" s="2" t="s">
        <v>374</v>
      </c>
      <c r="D915" s="2" t="s">
        <v>1610</v>
      </c>
      <c r="E915" s="2" t="s">
        <v>1757</v>
      </c>
      <c r="F915" s="11">
        <v>3</v>
      </c>
      <c r="G915" s="8">
        <v>94.55</v>
      </c>
      <c r="H915" s="8">
        <v>0.13</v>
      </c>
      <c r="I915" s="2" t="s">
        <v>1807</v>
      </c>
      <c r="J915" s="8">
        <v>283.52</v>
      </c>
      <c r="K915" s="8" t="str">
        <f>_xlfn.XLOOKUP(total_table[[#This Row],[Customer_ID]],Customer_table[Customer_ID],Customer_table[Name],FALSE)</f>
        <v>Amy Walker</v>
      </c>
      <c r="L915" s="11">
        <f>_xlfn.XLOOKUP(total_table[[#This Row],[Customer_ID]],Customer_table[Customer_ID],Customer_table[Age],FALSE)</f>
        <v>27</v>
      </c>
      <c r="M915" s="8" t="str">
        <f>_xlfn.XLOOKUP(total_table[[#This Row],[Customer_ID]],Customer_table[Customer_ID],Customer_table[Gender],FALSE)</f>
        <v>Male</v>
      </c>
      <c r="N915" s="8" t="str">
        <f>_xlfn.XLOOKUP(total_table[[#This Row],[Customer_ID]],Customer_table[Customer_ID],Customer_table[City],FALSE)</f>
        <v>Smithland</v>
      </c>
      <c r="O915" s="8" t="str">
        <f>_xlfn.XLOOKUP(total_table[[#This Row],[Customer_ID]],Customer_table[Customer_ID],Customer_table[State],FALSE)</f>
        <v>West Virginia</v>
      </c>
      <c r="P915" s="8" t="str">
        <f>_xlfn.XLOOKUP(total_table[[#This Row],[Customer_ID]],Customer_table[Customer_ID],Customer_table[Country],FALSE)</f>
        <v>USA</v>
      </c>
      <c r="Q915" s="8" t="str">
        <f>_xlfn.XLOOKUP(total_table[[#This Row],[Product_ID]],Product_table[Product_ID],Product_table[Product_Name],FALSE)</f>
        <v>Smart Home WiFi Camera</v>
      </c>
      <c r="R915" s="8" t="str">
        <f>_xlfn.XLOOKUP(total_table[[#This Row],[Product_ID]],Product_table[Product_ID],Product_table[Category],FALSE)</f>
        <v>Electronics</v>
      </c>
      <c r="S915" s="8" t="str">
        <f>_xlfn.XLOOKUP(total_table[[#This Row],[Product_ID]],Product_table[Product_ID],Product_table[Sub_Category],FALSE)</f>
        <v>Accessories</v>
      </c>
      <c r="T915" s="8" t="str">
        <f>_xlfn.XLOOKUP(total_table[[#This Row],[Product_ID]],Product_table[Product_ID],Product_table[Brand],FALSE)</f>
        <v>Holmes LLC</v>
      </c>
      <c r="U915" s="8">
        <f>_xlfn.XLOOKUP(total_table[[#This Row],[Product_ID]],Product_table[Product_ID],Product_table[Cost],FALSE)</f>
        <v>450.71</v>
      </c>
      <c r="V915" s="11">
        <f>_xlfn.XLOOKUP(total_table[[#This Row],[Product_ID]],Product_table[Product_ID],Product_table[Stock],FALSE)</f>
        <v>389</v>
      </c>
      <c r="W915" s="8" t="str">
        <f>_xlfn.XLOOKUP(total_table[[#This Row],[Store_ID]],Store_table[Store_ID],Store_table[Store_Name],FALSE)</f>
        <v>Martinez-Mullins</v>
      </c>
      <c r="X915" s="8" t="str">
        <f>_xlfn.XLOOKUP(total_table[[#This Row],[Store_ID]],Store_table[Store_ID],Store_table[Region],FALSE)</f>
        <v>South</v>
      </c>
      <c r="Y915" s="8" t="str">
        <f>_xlfn.XLOOKUP(total_table[[#This Row],[Store_ID]],Store_table[Store_ID],Store_table[City],FALSE)</f>
        <v>Williamsfurt</v>
      </c>
      <c r="Z915" s="8" t="str">
        <f>_xlfn.XLOOKUP(total_table[[#This Row],[Store_ID]],Store_table[Store_ID],Store_table[Store_Type],FALSE)</f>
        <v>Online</v>
      </c>
    </row>
    <row r="916" spans="1:26" x14ac:dyDescent="0.35">
      <c r="A916" s="2" t="s">
        <v>2718</v>
      </c>
      <c r="B916" s="14">
        <v>45308</v>
      </c>
      <c r="C916" s="2" t="s">
        <v>147</v>
      </c>
      <c r="D916" s="2" t="s">
        <v>1556</v>
      </c>
      <c r="E916" s="2" t="s">
        <v>1791</v>
      </c>
      <c r="F916" s="11">
        <v>3</v>
      </c>
      <c r="G916" s="8">
        <v>620.12</v>
      </c>
      <c r="H916" s="8">
        <v>0.06</v>
      </c>
      <c r="I916" s="2" t="s">
        <v>1802</v>
      </c>
      <c r="J916" s="8">
        <v>1860.3000000000002</v>
      </c>
      <c r="K916" s="8" t="str">
        <f>_xlfn.XLOOKUP(total_table[[#This Row],[Customer_ID]],Customer_table[Customer_ID],Customer_table[Name],FALSE)</f>
        <v>Tonya Reynolds</v>
      </c>
      <c r="L916" s="11">
        <f>_xlfn.XLOOKUP(total_table[[#This Row],[Customer_ID]],Customer_table[Customer_ID],Customer_table[Age],FALSE)</f>
        <v>55</v>
      </c>
      <c r="M916" s="8" t="str">
        <f>_xlfn.XLOOKUP(total_table[[#This Row],[Customer_ID]],Customer_table[Customer_ID],Customer_table[Gender],FALSE)</f>
        <v>Female</v>
      </c>
      <c r="N916" s="8" t="str">
        <f>_xlfn.XLOOKUP(total_table[[#This Row],[Customer_ID]],Customer_table[Customer_ID],Customer_table[City],FALSE)</f>
        <v>Darleneton</v>
      </c>
      <c r="O916" s="8" t="str">
        <f>_xlfn.XLOOKUP(total_table[[#This Row],[Customer_ID]],Customer_table[Customer_ID],Customer_table[State],FALSE)</f>
        <v>Michigan</v>
      </c>
      <c r="P916" s="8" t="str">
        <f>_xlfn.XLOOKUP(total_table[[#This Row],[Customer_ID]],Customer_table[Customer_ID],Customer_table[Country],FALSE)</f>
        <v>USA</v>
      </c>
      <c r="Q916" s="8" t="str">
        <f>_xlfn.XLOOKUP(total_table[[#This Row],[Product_ID]],Product_table[Product_ID],Product_table[Product_Name],FALSE)</f>
        <v>4K Home Projector</v>
      </c>
      <c r="R916" s="8" t="str">
        <f>_xlfn.XLOOKUP(total_table[[#This Row],[Product_ID]],Product_table[Product_ID],Product_table[Category],FALSE)</f>
        <v>Electronics</v>
      </c>
      <c r="S916" s="8" t="str">
        <f>_xlfn.XLOOKUP(total_table[[#This Row],[Product_ID]],Product_table[Product_ID],Product_table[Sub_Category],FALSE)</f>
        <v>Appliances</v>
      </c>
      <c r="T916" s="8" t="str">
        <f>_xlfn.XLOOKUP(total_table[[#This Row],[Product_ID]],Product_table[Product_ID],Product_table[Brand],FALSE)</f>
        <v>Thomas LLC</v>
      </c>
      <c r="U916" s="8">
        <f>_xlfn.XLOOKUP(total_table[[#This Row],[Product_ID]],Product_table[Product_ID],Product_table[Cost],FALSE)</f>
        <v>465.34</v>
      </c>
      <c r="V916" s="11">
        <f>_xlfn.XLOOKUP(total_table[[#This Row],[Product_ID]],Product_table[Product_ID],Product_table[Stock],FALSE)</f>
        <v>301</v>
      </c>
      <c r="W916" s="8" t="str">
        <f>_xlfn.XLOOKUP(total_table[[#This Row],[Store_ID]],Store_table[Store_ID],Store_table[Store_Name],FALSE)</f>
        <v>Mann-Austin</v>
      </c>
      <c r="X916" s="8" t="str">
        <f>_xlfn.XLOOKUP(total_table[[#This Row],[Store_ID]],Store_table[Store_ID],Store_table[Region],FALSE)</f>
        <v>East</v>
      </c>
      <c r="Y916" s="8" t="str">
        <f>_xlfn.XLOOKUP(total_table[[#This Row],[Store_ID]],Store_table[Store_ID],Store_table[City],FALSE)</f>
        <v>Vasquezborough</v>
      </c>
      <c r="Z916" s="8" t="str">
        <f>_xlfn.XLOOKUP(total_table[[#This Row],[Store_ID]],Store_table[Store_ID],Store_table[Store_Type],FALSE)</f>
        <v>Online</v>
      </c>
    </row>
    <row r="917" spans="1:26" x14ac:dyDescent="0.35">
      <c r="A917" s="2" t="s">
        <v>2719</v>
      </c>
      <c r="B917" s="14">
        <v>45869</v>
      </c>
      <c r="C917" s="2" t="s">
        <v>1473</v>
      </c>
      <c r="D917" s="2" t="s">
        <v>1664</v>
      </c>
      <c r="E917" s="2" t="s">
        <v>1754</v>
      </c>
      <c r="F917" s="11">
        <v>2</v>
      </c>
      <c r="G917" s="8">
        <v>354.09</v>
      </c>
      <c r="H917" s="8">
        <v>0.12</v>
      </c>
      <c r="I917" s="2" t="s">
        <v>1807</v>
      </c>
      <c r="J917" s="8">
        <v>708.06</v>
      </c>
      <c r="K917" s="8" t="str">
        <f>_xlfn.XLOOKUP(total_table[[#This Row],[Customer_ID]],Customer_table[Customer_ID],Customer_table[Name],FALSE)</f>
        <v>Eric Lee</v>
      </c>
      <c r="L917" s="11">
        <f>_xlfn.XLOOKUP(total_table[[#This Row],[Customer_ID]],Customer_table[Customer_ID],Customer_table[Age],FALSE)</f>
        <v>22</v>
      </c>
      <c r="M917" s="8" t="str">
        <f>_xlfn.XLOOKUP(total_table[[#This Row],[Customer_ID]],Customer_table[Customer_ID],Customer_table[Gender],FALSE)</f>
        <v>Female</v>
      </c>
      <c r="N917" s="8" t="str">
        <f>_xlfn.XLOOKUP(total_table[[#This Row],[Customer_ID]],Customer_table[Customer_ID],Customer_table[City],FALSE)</f>
        <v>Lake April</v>
      </c>
      <c r="O917" s="8" t="str">
        <f>_xlfn.XLOOKUP(total_table[[#This Row],[Customer_ID]],Customer_table[Customer_ID],Customer_table[State],FALSE)</f>
        <v>Vermont</v>
      </c>
      <c r="P917" s="8" t="str">
        <f>_xlfn.XLOOKUP(total_table[[#This Row],[Customer_ID]],Customer_table[Customer_ID],Customer_table[Country],FALSE)</f>
        <v>USA</v>
      </c>
      <c r="Q917" s="8" t="str">
        <f>_xlfn.XLOOKUP(total_table[[#This Row],[Product_ID]],Product_table[Product_ID],Product_table[Product_Name],FALSE)</f>
        <v>Men's Sports Shorts</v>
      </c>
      <c r="R917" s="8" t="str">
        <f>_xlfn.XLOOKUP(total_table[[#This Row],[Product_ID]],Product_table[Product_ID],Product_table[Category],FALSE)</f>
        <v>Clothing</v>
      </c>
      <c r="S917" s="8" t="str">
        <f>_xlfn.XLOOKUP(total_table[[#This Row],[Product_ID]],Product_table[Product_ID],Product_table[Sub_Category],FALSE)</f>
        <v>Bottoms</v>
      </c>
      <c r="T917" s="8" t="str">
        <f>_xlfn.XLOOKUP(total_table[[#This Row],[Product_ID]],Product_table[Product_ID],Product_table[Brand],FALSE)</f>
        <v>Fitzpatrick Ltd</v>
      </c>
      <c r="U917" s="8">
        <f>_xlfn.XLOOKUP(total_table[[#This Row],[Product_ID]],Product_table[Product_ID],Product_table[Cost],FALSE)</f>
        <v>218.22</v>
      </c>
      <c r="V917" s="11">
        <f>_xlfn.XLOOKUP(total_table[[#This Row],[Product_ID]],Product_table[Product_ID],Product_table[Stock],FALSE)</f>
        <v>224</v>
      </c>
      <c r="W917" s="8" t="str">
        <f>_xlfn.XLOOKUP(total_table[[#This Row],[Store_ID]],Store_table[Store_ID],Store_table[Store_Name],FALSE)</f>
        <v>Benson-Elliott</v>
      </c>
      <c r="X917" s="8" t="str">
        <f>_xlfn.XLOOKUP(total_table[[#This Row],[Store_ID]],Store_table[Store_ID],Store_table[Region],FALSE)</f>
        <v>East</v>
      </c>
      <c r="Y917" s="8" t="str">
        <f>_xlfn.XLOOKUP(total_table[[#This Row],[Store_ID]],Store_table[Store_ID],Store_table[City],FALSE)</f>
        <v>Port Josephberg</v>
      </c>
      <c r="Z917" s="8" t="str">
        <f>_xlfn.XLOOKUP(total_table[[#This Row],[Store_ID]],Store_table[Store_ID],Store_table[Store_Type],FALSE)</f>
        <v>Online</v>
      </c>
    </row>
    <row r="918" spans="1:26" x14ac:dyDescent="0.35">
      <c r="A918" s="2" t="s">
        <v>2720</v>
      </c>
      <c r="B918" s="14">
        <v>45621</v>
      </c>
      <c r="C918" s="2" t="s">
        <v>437</v>
      </c>
      <c r="D918" s="2" t="s">
        <v>1632</v>
      </c>
      <c r="E918" s="2" t="s">
        <v>1751</v>
      </c>
      <c r="F918" s="11">
        <v>3</v>
      </c>
      <c r="G918" s="8">
        <v>214.94</v>
      </c>
      <c r="H918" s="8">
        <v>0.22</v>
      </c>
      <c r="I918" s="2" t="s">
        <v>1807</v>
      </c>
      <c r="J918" s="8">
        <v>644.59999999999991</v>
      </c>
      <c r="K918" s="8" t="str">
        <f>_xlfn.XLOOKUP(total_table[[#This Row],[Customer_ID]],Customer_table[Customer_ID],Customer_table[Name],FALSE)</f>
        <v>Jamie Reyes</v>
      </c>
      <c r="L918" s="11">
        <f>_xlfn.XLOOKUP(total_table[[#This Row],[Customer_ID]],Customer_table[Customer_ID],Customer_table[Age],FALSE)</f>
        <v>29</v>
      </c>
      <c r="M918" s="8" t="str">
        <f>_xlfn.XLOOKUP(total_table[[#This Row],[Customer_ID]],Customer_table[Customer_ID],Customer_table[Gender],FALSE)</f>
        <v>Male</v>
      </c>
      <c r="N918" s="8" t="str">
        <f>_xlfn.XLOOKUP(total_table[[#This Row],[Customer_ID]],Customer_table[Customer_ID],Customer_table[City],FALSE)</f>
        <v>Jonesbury</v>
      </c>
      <c r="O918" s="8" t="str">
        <f>_xlfn.XLOOKUP(total_table[[#This Row],[Customer_ID]],Customer_table[Customer_ID],Customer_table[State],FALSE)</f>
        <v>Connecticut</v>
      </c>
      <c r="P918" s="8" t="str">
        <f>_xlfn.XLOOKUP(total_table[[#This Row],[Customer_ID]],Customer_table[Customer_ID],Customer_table[Country],FALSE)</f>
        <v>USA</v>
      </c>
      <c r="Q918" s="8" t="str">
        <f>_xlfn.XLOOKUP(total_table[[#This Row],[Product_ID]],Product_table[Product_ID],Product_table[Product_Name],FALSE)</f>
        <v>Men's Track Pants</v>
      </c>
      <c r="R918" s="8" t="str">
        <f>_xlfn.XLOOKUP(total_table[[#This Row],[Product_ID]],Product_table[Product_ID],Product_table[Category],FALSE)</f>
        <v>Clothing</v>
      </c>
      <c r="S918" s="8" t="str">
        <f>_xlfn.XLOOKUP(total_table[[#This Row],[Product_ID]],Product_table[Product_ID],Product_table[Sub_Category],FALSE)</f>
        <v>Bottoms</v>
      </c>
      <c r="T918" s="8" t="str">
        <f>_xlfn.XLOOKUP(total_table[[#This Row],[Product_ID]],Product_table[Product_ID],Product_table[Brand],FALSE)</f>
        <v>Hamilton, Woods and Walker</v>
      </c>
      <c r="U918" s="8">
        <f>_xlfn.XLOOKUP(total_table[[#This Row],[Product_ID]],Product_table[Product_ID],Product_table[Cost],FALSE)</f>
        <v>386.56</v>
      </c>
      <c r="V918" s="11">
        <f>_xlfn.XLOOKUP(total_table[[#This Row],[Product_ID]],Product_table[Product_ID],Product_table[Stock],FALSE)</f>
        <v>125</v>
      </c>
      <c r="W918" s="8" t="str">
        <f>_xlfn.XLOOKUP(total_table[[#This Row],[Store_ID]],Store_table[Store_ID],Store_table[Store_Name],FALSE)</f>
        <v>Gray Ltd</v>
      </c>
      <c r="X918" s="8" t="str">
        <f>_xlfn.XLOOKUP(total_table[[#This Row],[Store_ID]],Store_table[Store_ID],Store_table[Region],FALSE)</f>
        <v>North</v>
      </c>
      <c r="Y918" s="8" t="str">
        <f>_xlfn.XLOOKUP(total_table[[#This Row],[Store_ID]],Store_table[Store_ID],Store_table[City],FALSE)</f>
        <v>New Michaelchester</v>
      </c>
      <c r="Z918" s="8" t="str">
        <f>_xlfn.XLOOKUP(total_table[[#This Row],[Store_ID]],Store_table[Store_ID],Store_table[Store_Type],FALSE)</f>
        <v>Outlet</v>
      </c>
    </row>
    <row r="919" spans="1:26" x14ac:dyDescent="0.35">
      <c r="A919" s="2" t="s">
        <v>2721</v>
      </c>
      <c r="B919" s="14">
        <v>45428</v>
      </c>
      <c r="C919" s="2" t="s">
        <v>640</v>
      </c>
      <c r="D919" s="2" t="s">
        <v>1543</v>
      </c>
      <c r="E919" s="2" t="s">
        <v>1772</v>
      </c>
      <c r="F919" s="11">
        <v>2</v>
      </c>
      <c r="G919" s="8">
        <v>309.77999999999997</v>
      </c>
      <c r="H919" s="8">
        <v>0.16</v>
      </c>
      <c r="I919" s="2" t="s">
        <v>1802</v>
      </c>
      <c r="J919" s="8">
        <v>619.4</v>
      </c>
      <c r="K919" s="8" t="str">
        <f>_xlfn.XLOOKUP(total_table[[#This Row],[Customer_ID]],Customer_table[Customer_ID],Customer_table[Name],FALSE)</f>
        <v>Carmen Price</v>
      </c>
      <c r="L919" s="11">
        <f>_xlfn.XLOOKUP(total_table[[#This Row],[Customer_ID]],Customer_table[Customer_ID],Customer_table[Age],FALSE)</f>
        <v>46</v>
      </c>
      <c r="M919" s="8" t="str">
        <f>_xlfn.XLOOKUP(total_table[[#This Row],[Customer_ID]],Customer_table[Customer_ID],Customer_table[Gender],FALSE)</f>
        <v>Male</v>
      </c>
      <c r="N919" s="8" t="str">
        <f>_xlfn.XLOOKUP(total_table[[#This Row],[Customer_ID]],Customer_table[Customer_ID],Customer_table[City],FALSE)</f>
        <v>North Briannamouth</v>
      </c>
      <c r="O919" s="8" t="str">
        <f>_xlfn.XLOOKUP(total_table[[#This Row],[Customer_ID]],Customer_table[Customer_ID],Customer_table[State],FALSE)</f>
        <v>Tennessee</v>
      </c>
      <c r="P919" s="8" t="str">
        <f>_xlfn.XLOOKUP(total_table[[#This Row],[Customer_ID]],Customer_table[Customer_ID],Customer_table[Country],FALSE)</f>
        <v>USA</v>
      </c>
      <c r="Q919" s="8" t="str">
        <f>_xlfn.XLOOKUP(total_table[[#This Row],[Product_ID]],Product_table[Product_ID],Product_table[Product_Name],FALSE)</f>
        <v>Adjustable Dumbbell Set</v>
      </c>
      <c r="R919" s="8" t="str">
        <f>_xlfn.XLOOKUP(total_table[[#This Row],[Product_ID]],Product_table[Product_ID],Product_table[Category],FALSE)</f>
        <v>Sports</v>
      </c>
      <c r="S919" s="8" t="str">
        <f>_xlfn.XLOOKUP(total_table[[#This Row],[Product_ID]],Product_table[Product_ID],Product_table[Sub_Category],FALSE)</f>
        <v>Fitness</v>
      </c>
      <c r="T919" s="8" t="str">
        <f>_xlfn.XLOOKUP(total_table[[#This Row],[Product_ID]],Product_table[Product_ID],Product_table[Brand],FALSE)</f>
        <v>Hill PLC</v>
      </c>
      <c r="U919" s="8">
        <f>_xlfn.XLOOKUP(total_table[[#This Row],[Product_ID]],Product_table[Product_ID],Product_table[Cost],FALSE)</f>
        <v>495.72</v>
      </c>
      <c r="V919" s="11">
        <f>_xlfn.XLOOKUP(total_table[[#This Row],[Product_ID]],Product_table[Product_ID],Product_table[Stock],FALSE)</f>
        <v>323</v>
      </c>
      <c r="W919" s="8" t="str">
        <f>_xlfn.XLOOKUP(total_table[[#This Row],[Store_ID]],Store_table[Store_ID],Store_table[Store_Name],FALSE)</f>
        <v>Thomas, Bridges and Harris</v>
      </c>
      <c r="X919" s="8" t="str">
        <f>_xlfn.XLOOKUP(total_table[[#This Row],[Store_ID]],Store_table[Store_ID],Store_table[Region],FALSE)</f>
        <v>North</v>
      </c>
      <c r="Y919" s="8" t="str">
        <f>_xlfn.XLOOKUP(total_table[[#This Row],[Store_ID]],Store_table[Store_ID],Store_table[City],FALSE)</f>
        <v>Sabrinatown</v>
      </c>
      <c r="Z919" s="8" t="str">
        <f>_xlfn.XLOOKUP(total_table[[#This Row],[Store_ID]],Store_table[Store_ID],Store_table[Store_Type],FALSE)</f>
        <v>Online</v>
      </c>
    </row>
    <row r="920" spans="1:26" x14ac:dyDescent="0.35">
      <c r="A920" s="2" t="s">
        <v>2722</v>
      </c>
      <c r="B920" s="14">
        <v>45807</v>
      </c>
      <c r="C920" s="2" t="s">
        <v>247</v>
      </c>
      <c r="D920" s="2" t="s">
        <v>1552</v>
      </c>
      <c r="E920" s="2" t="s">
        <v>1744</v>
      </c>
      <c r="F920" s="11">
        <v>2</v>
      </c>
      <c r="G920" s="8">
        <v>183.85</v>
      </c>
      <c r="H920" s="8">
        <v>0.14000000000000001</v>
      </c>
      <c r="I920" s="2" t="s">
        <v>1804</v>
      </c>
      <c r="J920" s="8">
        <v>367.56</v>
      </c>
      <c r="K920" s="8" t="str">
        <f>_xlfn.XLOOKUP(total_table[[#This Row],[Customer_ID]],Customer_table[Customer_ID],Customer_table[Name],FALSE)</f>
        <v>Roy Cole</v>
      </c>
      <c r="L920" s="11">
        <f>_xlfn.XLOOKUP(total_table[[#This Row],[Customer_ID]],Customer_table[Customer_ID],Customer_table[Age],FALSE)</f>
        <v>24</v>
      </c>
      <c r="M920" s="8" t="str">
        <f>_xlfn.XLOOKUP(total_table[[#This Row],[Customer_ID]],Customer_table[Customer_ID],Customer_table[Gender],FALSE)</f>
        <v>Female</v>
      </c>
      <c r="N920" s="8" t="str">
        <f>_xlfn.XLOOKUP(total_table[[#This Row],[Customer_ID]],Customer_table[Customer_ID],Customer_table[City],FALSE)</f>
        <v>North Cynthiatown</v>
      </c>
      <c r="O920" s="8" t="str">
        <f>_xlfn.XLOOKUP(total_table[[#This Row],[Customer_ID]],Customer_table[Customer_ID],Customer_table[State],FALSE)</f>
        <v>New Jersey</v>
      </c>
      <c r="P920" s="8" t="str">
        <f>_xlfn.XLOOKUP(total_table[[#This Row],[Customer_ID]],Customer_table[Customer_ID],Customer_table[Country],FALSE)</f>
        <v>USA</v>
      </c>
      <c r="Q920" s="8" t="str">
        <f>_xlfn.XLOOKUP(total_table[[#This Row],[Product_ID]],Product_table[Product_ID],Product_table[Product_Name],FALSE)</f>
        <v>USB-C Fast Charger</v>
      </c>
      <c r="R920" s="8" t="str">
        <f>_xlfn.XLOOKUP(total_table[[#This Row],[Product_ID]],Product_table[Product_ID],Product_table[Category],FALSE)</f>
        <v>Electronics</v>
      </c>
      <c r="S920" s="8" t="str">
        <f>_xlfn.XLOOKUP(total_table[[#This Row],[Product_ID]],Product_table[Product_ID],Product_table[Sub_Category],FALSE)</f>
        <v>Accessories</v>
      </c>
      <c r="T920" s="8" t="str">
        <f>_xlfn.XLOOKUP(total_table[[#This Row],[Product_ID]],Product_table[Product_ID],Product_table[Brand],FALSE)</f>
        <v>Dawson-Perkins</v>
      </c>
      <c r="U920" s="8">
        <f>_xlfn.XLOOKUP(total_table[[#This Row],[Product_ID]],Product_table[Product_ID],Product_table[Cost],FALSE)</f>
        <v>242.23</v>
      </c>
      <c r="V920" s="11">
        <f>_xlfn.XLOOKUP(total_table[[#This Row],[Product_ID]],Product_table[Product_ID],Product_table[Stock],FALSE)</f>
        <v>453</v>
      </c>
      <c r="W920" s="8" t="str">
        <f>_xlfn.XLOOKUP(total_table[[#This Row],[Store_ID]],Store_table[Store_ID],Store_table[Store_Name],FALSE)</f>
        <v>Johnson-Wright</v>
      </c>
      <c r="X920" s="8" t="str">
        <f>_xlfn.XLOOKUP(total_table[[#This Row],[Store_ID]],Store_table[Store_ID],Store_table[Region],FALSE)</f>
        <v>North</v>
      </c>
      <c r="Y920" s="8" t="str">
        <f>_xlfn.XLOOKUP(total_table[[#This Row],[Store_ID]],Store_table[Store_ID],Store_table[City],FALSE)</f>
        <v>Hoodberg</v>
      </c>
      <c r="Z920" s="8" t="str">
        <f>_xlfn.XLOOKUP(total_table[[#This Row],[Store_ID]],Store_table[Store_ID],Store_table[Store_Type],FALSE)</f>
        <v>Outlet</v>
      </c>
    </row>
    <row r="921" spans="1:26" x14ac:dyDescent="0.35">
      <c r="A921" s="2" t="s">
        <v>2723</v>
      </c>
      <c r="B921" s="14">
        <v>45238</v>
      </c>
      <c r="C921" s="2" t="s">
        <v>1253</v>
      </c>
      <c r="D921" s="2" t="s">
        <v>1666</v>
      </c>
      <c r="E921" s="2" t="s">
        <v>1730</v>
      </c>
      <c r="F921" s="11">
        <v>1</v>
      </c>
      <c r="G921" s="8">
        <v>550.05999999999995</v>
      </c>
      <c r="H921" s="8">
        <v>0.01</v>
      </c>
      <c r="I921" s="2" t="s">
        <v>1802</v>
      </c>
      <c r="J921" s="8">
        <v>550.04999999999995</v>
      </c>
      <c r="K921" s="8" t="str">
        <f>_xlfn.XLOOKUP(total_table[[#This Row],[Customer_ID]],Customer_table[Customer_ID],Customer_table[Name],FALSE)</f>
        <v>Sarah Smith</v>
      </c>
      <c r="L921" s="11">
        <f>_xlfn.XLOOKUP(total_table[[#This Row],[Customer_ID]],Customer_table[Customer_ID],Customer_table[Age],FALSE)</f>
        <v>55</v>
      </c>
      <c r="M921" s="8" t="str">
        <f>_xlfn.XLOOKUP(total_table[[#This Row],[Customer_ID]],Customer_table[Customer_ID],Customer_table[Gender],FALSE)</f>
        <v>Male</v>
      </c>
      <c r="N921" s="8" t="str">
        <f>_xlfn.XLOOKUP(total_table[[#This Row],[Customer_ID]],Customer_table[Customer_ID],Customer_table[City],FALSE)</f>
        <v>Kathleenport</v>
      </c>
      <c r="O921" s="8" t="str">
        <f>_xlfn.XLOOKUP(total_table[[#This Row],[Customer_ID]],Customer_table[Customer_ID],Customer_table[State],FALSE)</f>
        <v>Wyoming</v>
      </c>
      <c r="P921" s="8" t="str">
        <f>_xlfn.XLOOKUP(total_table[[#This Row],[Customer_ID]],Customer_table[Customer_ID],Customer_table[Country],FALSE)</f>
        <v>USA</v>
      </c>
      <c r="Q921" s="8" t="str">
        <f>_xlfn.XLOOKUP(total_table[[#This Row],[Product_ID]],Product_table[Product_ID],Product_table[Product_Name],FALSE)</f>
        <v>Kitchen Storage Rack</v>
      </c>
      <c r="R921" s="8" t="str">
        <f>_xlfn.XLOOKUP(total_table[[#This Row],[Product_ID]],Product_table[Product_ID],Product_table[Category],FALSE)</f>
        <v>Home</v>
      </c>
      <c r="S921" s="8" t="str">
        <f>_xlfn.XLOOKUP(total_table[[#This Row],[Product_ID]],Product_table[Product_ID],Product_table[Sub_Category],FALSE)</f>
        <v>Storage</v>
      </c>
      <c r="T921" s="8" t="str">
        <f>_xlfn.XLOOKUP(total_table[[#This Row],[Product_ID]],Product_table[Product_ID],Product_table[Brand],FALSE)</f>
        <v>Duran Group</v>
      </c>
      <c r="U921" s="8">
        <f>_xlfn.XLOOKUP(total_table[[#This Row],[Product_ID]],Product_table[Product_ID],Product_table[Cost],FALSE)</f>
        <v>138.05000000000001</v>
      </c>
      <c r="V921" s="11">
        <f>_xlfn.XLOOKUP(total_table[[#This Row],[Product_ID]],Product_table[Product_ID],Product_table[Stock],FALSE)</f>
        <v>89</v>
      </c>
      <c r="W921" s="8" t="str">
        <f>_xlfn.XLOOKUP(total_table[[#This Row],[Store_ID]],Store_table[Store_ID],Store_table[Store_Name],FALSE)</f>
        <v>Rivera-Warner</v>
      </c>
      <c r="X921" s="8" t="str">
        <f>_xlfn.XLOOKUP(total_table[[#This Row],[Store_ID]],Store_table[Store_ID],Store_table[Region],FALSE)</f>
        <v>East</v>
      </c>
      <c r="Y921" s="8" t="str">
        <f>_xlfn.XLOOKUP(total_table[[#This Row],[Store_ID]],Store_table[Store_ID],Store_table[City],FALSE)</f>
        <v>Washingtonfurt</v>
      </c>
      <c r="Z921" s="8" t="str">
        <f>_xlfn.XLOOKUP(total_table[[#This Row],[Store_ID]],Store_table[Store_ID],Store_table[Store_Type],FALSE)</f>
        <v>Flagship</v>
      </c>
    </row>
    <row r="922" spans="1:26" x14ac:dyDescent="0.35">
      <c r="A922" s="2" t="s">
        <v>2724</v>
      </c>
      <c r="B922" s="14">
        <v>45253</v>
      </c>
      <c r="C922" s="2" t="s">
        <v>116</v>
      </c>
      <c r="D922" s="2" t="s">
        <v>1684</v>
      </c>
      <c r="E922" s="2" t="s">
        <v>1747</v>
      </c>
      <c r="F922" s="11">
        <v>2</v>
      </c>
      <c r="G922" s="8">
        <v>32.19</v>
      </c>
      <c r="H922" s="8">
        <v>0.13</v>
      </c>
      <c r="I922" s="2" t="s">
        <v>1807</v>
      </c>
      <c r="J922" s="8">
        <v>64.25</v>
      </c>
      <c r="K922" s="8" t="str">
        <f>_xlfn.XLOOKUP(total_table[[#This Row],[Customer_ID]],Customer_table[Customer_ID],Customer_table[Name],FALSE)</f>
        <v>David Arnold</v>
      </c>
      <c r="L922" s="11">
        <f>_xlfn.XLOOKUP(total_table[[#This Row],[Customer_ID]],Customer_table[Customer_ID],Customer_table[Age],FALSE)</f>
        <v>54</v>
      </c>
      <c r="M922" s="8" t="str">
        <f>_xlfn.XLOOKUP(total_table[[#This Row],[Customer_ID]],Customer_table[Customer_ID],Customer_table[Gender],FALSE)</f>
        <v>Female</v>
      </c>
      <c r="N922" s="8" t="str">
        <f>_xlfn.XLOOKUP(total_table[[#This Row],[Customer_ID]],Customer_table[Customer_ID],Customer_table[City],FALSE)</f>
        <v>East Jennifer</v>
      </c>
      <c r="O922" s="8" t="str">
        <f>_xlfn.XLOOKUP(total_table[[#This Row],[Customer_ID]],Customer_table[Customer_ID],Customer_table[State],FALSE)</f>
        <v>California</v>
      </c>
      <c r="P922" s="8" t="str">
        <f>_xlfn.XLOOKUP(total_table[[#This Row],[Customer_ID]],Customer_table[Customer_ID],Customer_table[Country],FALSE)</f>
        <v>USA</v>
      </c>
      <c r="Q922" s="8" t="str">
        <f>_xlfn.XLOOKUP(total_table[[#This Row],[Product_ID]],Product_table[Product_ID],Product_table[Product_Name],FALSE)</f>
        <v>Decorative Lamp Shade</v>
      </c>
      <c r="R922" s="8" t="str">
        <f>_xlfn.XLOOKUP(total_table[[#This Row],[Product_ID]],Product_table[Product_ID],Product_table[Category],FALSE)</f>
        <v>Home</v>
      </c>
      <c r="S922" s="8" t="str">
        <f>_xlfn.XLOOKUP(total_table[[#This Row],[Product_ID]],Product_table[Product_ID],Product_table[Sub_Category],FALSE)</f>
        <v>Lighting</v>
      </c>
      <c r="T922" s="8" t="str">
        <f>_xlfn.XLOOKUP(total_table[[#This Row],[Product_ID]],Product_table[Product_ID],Product_table[Brand],FALSE)</f>
        <v>Ramirez-Hanson</v>
      </c>
      <c r="U922" s="8">
        <f>_xlfn.XLOOKUP(total_table[[#This Row],[Product_ID]],Product_table[Product_ID],Product_table[Cost],FALSE)</f>
        <v>228.53</v>
      </c>
      <c r="V922" s="11">
        <f>_xlfn.XLOOKUP(total_table[[#This Row],[Product_ID]],Product_table[Product_ID],Product_table[Stock],FALSE)</f>
        <v>469</v>
      </c>
      <c r="W922" s="8" t="str">
        <f>_xlfn.XLOOKUP(total_table[[#This Row],[Store_ID]],Store_table[Store_ID],Store_table[Store_Name],FALSE)</f>
        <v>Alexander Group</v>
      </c>
      <c r="X922" s="8" t="str">
        <f>_xlfn.XLOOKUP(total_table[[#This Row],[Store_ID]],Store_table[Store_ID],Store_table[Region],FALSE)</f>
        <v>South</v>
      </c>
      <c r="Y922" s="8" t="str">
        <f>_xlfn.XLOOKUP(total_table[[#This Row],[Store_ID]],Store_table[Store_ID],Store_table[City],FALSE)</f>
        <v>Port Sharon</v>
      </c>
      <c r="Z922" s="8" t="str">
        <f>_xlfn.XLOOKUP(total_table[[#This Row],[Store_ID]],Store_table[Store_ID],Store_table[Store_Type],FALSE)</f>
        <v>Online</v>
      </c>
    </row>
    <row r="923" spans="1:26" x14ac:dyDescent="0.35">
      <c r="A923" s="2" t="s">
        <v>2725</v>
      </c>
      <c r="B923" s="14">
        <v>45460</v>
      </c>
      <c r="C923" s="2" t="s">
        <v>460</v>
      </c>
      <c r="D923" s="2" t="s">
        <v>1592</v>
      </c>
      <c r="E923" s="2" t="s">
        <v>1791</v>
      </c>
      <c r="F923" s="11">
        <v>2</v>
      </c>
      <c r="G923" s="8">
        <v>892.06</v>
      </c>
      <c r="H923" s="8">
        <v>0.08</v>
      </c>
      <c r="I923" s="2" t="s">
        <v>1802</v>
      </c>
      <c r="J923" s="8">
        <v>1784.04</v>
      </c>
      <c r="K923" s="8" t="str">
        <f>_xlfn.XLOOKUP(total_table[[#This Row],[Customer_ID]],Customer_table[Customer_ID],Customer_table[Name],FALSE)</f>
        <v>Sean Roth</v>
      </c>
      <c r="L923" s="11">
        <f>_xlfn.XLOOKUP(total_table[[#This Row],[Customer_ID]],Customer_table[Customer_ID],Customer_table[Age],FALSE)</f>
        <v>43</v>
      </c>
      <c r="M923" s="8" t="str">
        <f>_xlfn.XLOOKUP(total_table[[#This Row],[Customer_ID]],Customer_table[Customer_ID],Customer_table[Gender],FALSE)</f>
        <v>Male</v>
      </c>
      <c r="N923" s="8" t="str">
        <f>_xlfn.XLOOKUP(total_table[[#This Row],[Customer_ID]],Customer_table[Customer_ID],Customer_table[City],FALSE)</f>
        <v>Lake Michael</v>
      </c>
      <c r="O923" s="8" t="str">
        <f>_xlfn.XLOOKUP(total_table[[#This Row],[Customer_ID]],Customer_table[Customer_ID],Customer_table[State],FALSE)</f>
        <v>Virginia</v>
      </c>
      <c r="P923" s="8" t="str">
        <f>_xlfn.XLOOKUP(total_table[[#This Row],[Customer_ID]],Customer_table[Customer_ID],Customer_table[Country],FALSE)</f>
        <v>USA</v>
      </c>
      <c r="Q923" s="8" t="str">
        <f>_xlfn.XLOOKUP(total_table[[#This Row],[Product_ID]],Product_table[Product_ID],Product_table[Product_Name],FALSE)</f>
        <v>Modern Wall Clock</v>
      </c>
      <c r="R923" s="8" t="str">
        <f>_xlfn.XLOOKUP(total_table[[#This Row],[Product_ID]],Product_table[Product_ID],Product_table[Category],FALSE)</f>
        <v>Home</v>
      </c>
      <c r="S923" s="8" t="str">
        <f>_xlfn.XLOOKUP(total_table[[#This Row],[Product_ID]],Product_table[Product_ID],Product_table[Sub_Category],FALSE)</f>
        <v>Decor</v>
      </c>
      <c r="T923" s="8" t="str">
        <f>_xlfn.XLOOKUP(total_table[[#This Row],[Product_ID]],Product_table[Product_ID],Product_table[Brand],FALSE)</f>
        <v>Weiss-Watson</v>
      </c>
      <c r="U923" s="8">
        <f>_xlfn.XLOOKUP(total_table[[#This Row],[Product_ID]],Product_table[Product_ID],Product_table[Cost],FALSE)</f>
        <v>179.77</v>
      </c>
      <c r="V923" s="11">
        <f>_xlfn.XLOOKUP(total_table[[#This Row],[Product_ID]],Product_table[Product_ID],Product_table[Stock],FALSE)</f>
        <v>305</v>
      </c>
      <c r="W923" s="8" t="str">
        <f>_xlfn.XLOOKUP(total_table[[#This Row],[Store_ID]],Store_table[Store_ID],Store_table[Store_Name],FALSE)</f>
        <v>Mann-Austin</v>
      </c>
      <c r="X923" s="8" t="str">
        <f>_xlfn.XLOOKUP(total_table[[#This Row],[Store_ID]],Store_table[Store_ID],Store_table[Region],FALSE)</f>
        <v>East</v>
      </c>
      <c r="Y923" s="8" t="str">
        <f>_xlfn.XLOOKUP(total_table[[#This Row],[Store_ID]],Store_table[Store_ID],Store_table[City],FALSE)</f>
        <v>Vasquezborough</v>
      </c>
      <c r="Z923" s="8" t="str">
        <f>_xlfn.XLOOKUP(total_table[[#This Row],[Store_ID]],Store_table[Store_ID],Store_table[Store_Type],FALSE)</f>
        <v>Online</v>
      </c>
    </row>
    <row r="924" spans="1:26" x14ac:dyDescent="0.35">
      <c r="A924" s="2" t="s">
        <v>2726</v>
      </c>
      <c r="B924" s="14">
        <v>45628</v>
      </c>
      <c r="C924" s="2" t="s">
        <v>1434</v>
      </c>
      <c r="D924" s="2" t="s">
        <v>1642</v>
      </c>
      <c r="E924" s="2" t="s">
        <v>1754</v>
      </c>
      <c r="F924" s="11">
        <v>1</v>
      </c>
      <c r="G924" s="8">
        <v>127.47</v>
      </c>
      <c r="H924" s="8">
        <v>0.16</v>
      </c>
      <c r="I924" s="2" t="s">
        <v>1807</v>
      </c>
      <c r="J924" s="8">
        <v>127.31</v>
      </c>
      <c r="K924" s="8" t="str">
        <f>_xlfn.XLOOKUP(total_table[[#This Row],[Customer_ID]],Customer_table[Customer_ID],Customer_table[Name],FALSE)</f>
        <v>Philip Mendoza</v>
      </c>
      <c r="L924" s="11">
        <f>_xlfn.XLOOKUP(total_table[[#This Row],[Customer_ID]],Customer_table[Customer_ID],Customer_table[Age],FALSE)</f>
        <v>42</v>
      </c>
      <c r="M924" s="8" t="str">
        <f>_xlfn.XLOOKUP(total_table[[#This Row],[Customer_ID]],Customer_table[Customer_ID],Customer_table[Gender],FALSE)</f>
        <v>Male</v>
      </c>
      <c r="N924" s="8" t="str">
        <f>_xlfn.XLOOKUP(total_table[[#This Row],[Customer_ID]],Customer_table[Customer_ID],Customer_table[City],FALSE)</f>
        <v>Tylermouth</v>
      </c>
      <c r="O924" s="8" t="str">
        <f>_xlfn.XLOOKUP(total_table[[#This Row],[Customer_ID]],Customer_table[Customer_ID],Customer_table[State],FALSE)</f>
        <v>Massachusetts</v>
      </c>
      <c r="P924" s="8" t="str">
        <f>_xlfn.XLOOKUP(total_table[[#This Row],[Customer_ID]],Customer_table[Customer_ID],Customer_table[Country],FALSE)</f>
        <v>USA</v>
      </c>
      <c r="Q924" s="8" t="str">
        <f>_xlfn.XLOOKUP(total_table[[#This Row],[Product_ID]],Product_table[Product_ID],Product_table[Product_Name],FALSE)</f>
        <v>Womens Cotton Scarf</v>
      </c>
      <c r="R924" s="8" t="str">
        <f>_xlfn.XLOOKUP(total_table[[#This Row],[Product_ID]],Product_table[Product_ID],Product_table[Category],FALSE)</f>
        <v>Clothing</v>
      </c>
      <c r="S924" s="8" t="str">
        <f>_xlfn.XLOOKUP(total_table[[#This Row],[Product_ID]],Product_table[Product_ID],Product_table[Sub_Category],FALSE)</f>
        <v>Accessories</v>
      </c>
      <c r="T924" s="8" t="str">
        <f>_xlfn.XLOOKUP(total_table[[#This Row],[Product_ID]],Product_table[Product_ID],Product_table[Brand],FALSE)</f>
        <v>Shepherd-Gould</v>
      </c>
      <c r="U924" s="8">
        <f>_xlfn.XLOOKUP(total_table[[#This Row],[Product_ID]],Product_table[Product_ID],Product_table[Cost],FALSE)</f>
        <v>113.83</v>
      </c>
      <c r="V924" s="11">
        <f>_xlfn.XLOOKUP(total_table[[#This Row],[Product_ID]],Product_table[Product_ID],Product_table[Stock],FALSE)</f>
        <v>485</v>
      </c>
      <c r="W924" s="8" t="str">
        <f>_xlfn.XLOOKUP(total_table[[#This Row],[Store_ID]],Store_table[Store_ID],Store_table[Store_Name],FALSE)</f>
        <v>Benson-Elliott</v>
      </c>
      <c r="X924" s="8" t="str">
        <f>_xlfn.XLOOKUP(total_table[[#This Row],[Store_ID]],Store_table[Store_ID],Store_table[Region],FALSE)</f>
        <v>East</v>
      </c>
      <c r="Y924" s="8" t="str">
        <f>_xlfn.XLOOKUP(total_table[[#This Row],[Store_ID]],Store_table[Store_ID],Store_table[City],FALSE)</f>
        <v>Port Josephberg</v>
      </c>
      <c r="Z924" s="8" t="str">
        <f>_xlfn.XLOOKUP(total_table[[#This Row],[Store_ID]],Store_table[Store_ID],Store_table[Store_Type],FALSE)</f>
        <v>Online</v>
      </c>
    </row>
    <row r="925" spans="1:26" x14ac:dyDescent="0.35">
      <c r="A925" s="2" t="s">
        <v>2727</v>
      </c>
      <c r="B925" s="14">
        <v>45778</v>
      </c>
      <c r="C925" s="2" t="s">
        <v>1193</v>
      </c>
      <c r="D925" s="2" t="s">
        <v>1680</v>
      </c>
      <c r="E925" s="2" t="s">
        <v>1777</v>
      </c>
      <c r="F925" s="11">
        <v>3</v>
      </c>
      <c r="G925" s="8">
        <v>212.87</v>
      </c>
      <c r="H925" s="8">
        <v>0.18</v>
      </c>
      <c r="I925" s="2" t="s">
        <v>1802</v>
      </c>
      <c r="J925" s="8">
        <v>638.43000000000006</v>
      </c>
      <c r="K925" s="8" t="str">
        <f>_xlfn.XLOOKUP(total_table[[#This Row],[Customer_ID]],Customer_table[Customer_ID],Customer_table[Name],FALSE)</f>
        <v>Timothy Valenzuela</v>
      </c>
      <c r="L925" s="11">
        <f>_xlfn.XLOOKUP(total_table[[#This Row],[Customer_ID]],Customer_table[Customer_ID],Customer_table[Age],FALSE)</f>
        <v>53</v>
      </c>
      <c r="M925" s="8" t="str">
        <f>_xlfn.XLOOKUP(total_table[[#This Row],[Customer_ID]],Customer_table[Customer_ID],Customer_table[Gender],FALSE)</f>
        <v>Male</v>
      </c>
      <c r="N925" s="8" t="str">
        <f>_xlfn.XLOOKUP(total_table[[#This Row],[Customer_ID]],Customer_table[Customer_ID],Customer_table[City],FALSE)</f>
        <v>Stevensshire</v>
      </c>
      <c r="O925" s="8" t="str">
        <f>_xlfn.XLOOKUP(total_table[[#This Row],[Customer_ID]],Customer_table[Customer_ID],Customer_table[State],FALSE)</f>
        <v>Missouri</v>
      </c>
      <c r="P925" s="8" t="str">
        <f>_xlfn.XLOOKUP(total_table[[#This Row],[Customer_ID]],Customer_table[Customer_ID],Customer_table[Country],FALSE)</f>
        <v>USA</v>
      </c>
      <c r="Q925" s="8" t="str">
        <f>_xlfn.XLOOKUP(total_table[[#This Row],[Product_ID]],Product_table[Product_ID],Product_table[Product_Name],FALSE)</f>
        <v>WiFi Mesh Router</v>
      </c>
      <c r="R925" s="8" t="str">
        <f>_xlfn.XLOOKUP(total_table[[#This Row],[Product_ID]],Product_table[Product_ID],Product_table[Category],FALSE)</f>
        <v>Electronics</v>
      </c>
      <c r="S925" s="8" t="str">
        <f>_xlfn.XLOOKUP(total_table[[#This Row],[Product_ID]],Product_table[Product_ID],Product_table[Sub_Category],FALSE)</f>
        <v>Appliances</v>
      </c>
      <c r="T925" s="8" t="str">
        <f>_xlfn.XLOOKUP(total_table[[#This Row],[Product_ID]],Product_table[Product_ID],Product_table[Brand],FALSE)</f>
        <v>White, Reeves and Woods</v>
      </c>
      <c r="U925" s="8">
        <f>_xlfn.XLOOKUP(total_table[[#This Row],[Product_ID]],Product_table[Product_ID],Product_table[Cost],FALSE)</f>
        <v>480.9</v>
      </c>
      <c r="V925" s="11">
        <f>_xlfn.XLOOKUP(total_table[[#This Row],[Product_ID]],Product_table[Product_ID],Product_table[Stock],FALSE)</f>
        <v>104</v>
      </c>
      <c r="W925" s="8" t="str">
        <f>_xlfn.XLOOKUP(total_table[[#This Row],[Store_ID]],Store_table[Store_ID],Store_table[Store_Name],FALSE)</f>
        <v>Mcdonald Inc</v>
      </c>
      <c r="X925" s="8" t="str">
        <f>_xlfn.XLOOKUP(total_table[[#This Row],[Store_ID]],Store_table[Store_ID],Store_table[Region],FALSE)</f>
        <v>South</v>
      </c>
      <c r="Y925" s="8" t="str">
        <f>_xlfn.XLOOKUP(total_table[[#This Row],[Store_ID]],Store_table[Store_ID],Store_table[City],FALSE)</f>
        <v>Christopherland</v>
      </c>
      <c r="Z925" s="8" t="str">
        <f>_xlfn.XLOOKUP(total_table[[#This Row],[Store_ID]],Store_table[Store_ID],Store_table[Store_Type],FALSE)</f>
        <v>Outlet</v>
      </c>
    </row>
    <row r="926" spans="1:26" x14ac:dyDescent="0.35">
      <c r="A926" s="2" t="s">
        <v>2728</v>
      </c>
      <c r="B926" s="14">
        <v>45471</v>
      </c>
      <c r="C926" s="2" t="s">
        <v>587</v>
      </c>
      <c r="D926" s="2" t="s">
        <v>1688</v>
      </c>
      <c r="E926" s="2" t="s">
        <v>1757</v>
      </c>
      <c r="F926" s="11">
        <v>1</v>
      </c>
      <c r="G926" s="8">
        <v>26.37</v>
      </c>
      <c r="H926" s="8">
        <v>0.3</v>
      </c>
      <c r="I926" s="2" t="s">
        <v>1807</v>
      </c>
      <c r="J926" s="8">
        <v>26.07</v>
      </c>
      <c r="K926" s="8" t="str">
        <f>_xlfn.XLOOKUP(total_table[[#This Row],[Customer_ID]],Customer_table[Customer_ID],Customer_table[Name],FALSE)</f>
        <v>Erin Ward</v>
      </c>
      <c r="L926" s="11">
        <f>_xlfn.XLOOKUP(total_table[[#This Row],[Customer_ID]],Customer_table[Customer_ID],Customer_table[Age],FALSE)</f>
        <v>60</v>
      </c>
      <c r="M926" s="8" t="str">
        <f>_xlfn.XLOOKUP(total_table[[#This Row],[Customer_ID]],Customer_table[Customer_ID],Customer_table[Gender],FALSE)</f>
        <v>Male</v>
      </c>
      <c r="N926" s="8" t="str">
        <f>_xlfn.XLOOKUP(total_table[[#This Row],[Customer_ID]],Customer_table[Customer_ID],Customer_table[City],FALSE)</f>
        <v>New Brianchester</v>
      </c>
      <c r="O926" s="8" t="str">
        <f>_xlfn.XLOOKUP(total_table[[#This Row],[Customer_ID]],Customer_table[Customer_ID],Customer_table[State],FALSE)</f>
        <v>New York</v>
      </c>
      <c r="P926" s="8" t="str">
        <f>_xlfn.XLOOKUP(total_table[[#This Row],[Customer_ID]],Customer_table[Customer_ID],Customer_table[Country],FALSE)</f>
        <v>USA</v>
      </c>
      <c r="Q926" s="8" t="str">
        <f>_xlfn.XLOOKUP(total_table[[#This Row],[Product_ID]],Product_table[Product_ID],Product_table[Product_Name],FALSE)</f>
        <v>Badminton Racket Set</v>
      </c>
      <c r="R926" s="8" t="str">
        <f>_xlfn.XLOOKUP(total_table[[#This Row],[Product_ID]],Product_table[Product_ID],Product_table[Category],FALSE)</f>
        <v>Sports</v>
      </c>
      <c r="S926" s="8" t="str">
        <f>_xlfn.XLOOKUP(total_table[[#This Row],[Product_ID]],Product_table[Product_ID],Product_table[Sub_Category],FALSE)</f>
        <v>Equipment</v>
      </c>
      <c r="T926" s="8" t="str">
        <f>_xlfn.XLOOKUP(total_table[[#This Row],[Product_ID]],Product_table[Product_ID],Product_table[Brand],FALSE)</f>
        <v>Robinson-Brown</v>
      </c>
      <c r="U926" s="8">
        <f>_xlfn.XLOOKUP(total_table[[#This Row],[Product_ID]],Product_table[Product_ID],Product_table[Cost],FALSE)</f>
        <v>285.54000000000002</v>
      </c>
      <c r="V926" s="11">
        <f>_xlfn.XLOOKUP(total_table[[#This Row],[Product_ID]],Product_table[Product_ID],Product_table[Stock],FALSE)</f>
        <v>358</v>
      </c>
      <c r="W926" s="8" t="str">
        <f>_xlfn.XLOOKUP(total_table[[#This Row],[Store_ID]],Store_table[Store_ID],Store_table[Store_Name],FALSE)</f>
        <v>Martinez-Mullins</v>
      </c>
      <c r="X926" s="8" t="str">
        <f>_xlfn.XLOOKUP(total_table[[#This Row],[Store_ID]],Store_table[Store_ID],Store_table[Region],FALSE)</f>
        <v>South</v>
      </c>
      <c r="Y926" s="8" t="str">
        <f>_xlfn.XLOOKUP(total_table[[#This Row],[Store_ID]],Store_table[Store_ID],Store_table[City],FALSE)</f>
        <v>Williamsfurt</v>
      </c>
      <c r="Z926" s="8" t="str">
        <f>_xlfn.XLOOKUP(total_table[[#This Row],[Store_ID]],Store_table[Store_ID],Store_table[Store_Type],FALSE)</f>
        <v>Online</v>
      </c>
    </row>
    <row r="927" spans="1:26" x14ac:dyDescent="0.35">
      <c r="A927" s="2" t="s">
        <v>2729</v>
      </c>
      <c r="B927" s="14">
        <v>45770</v>
      </c>
      <c r="C927" s="2" t="s">
        <v>1416</v>
      </c>
      <c r="D927" s="2" t="s">
        <v>1594</v>
      </c>
      <c r="E927" s="2" t="s">
        <v>1788</v>
      </c>
      <c r="F927" s="11">
        <v>4</v>
      </c>
      <c r="G927" s="8">
        <v>953.98</v>
      </c>
      <c r="H927" s="8">
        <v>0.16</v>
      </c>
      <c r="I927" s="2" t="s">
        <v>1802</v>
      </c>
      <c r="J927" s="8">
        <v>3815.76</v>
      </c>
      <c r="K927" s="8" t="str">
        <f>_xlfn.XLOOKUP(total_table[[#This Row],[Customer_ID]],Customer_table[Customer_ID],Customer_table[Name],FALSE)</f>
        <v>Cynthia Parrish</v>
      </c>
      <c r="L927" s="11">
        <f>_xlfn.XLOOKUP(total_table[[#This Row],[Customer_ID]],Customer_table[Customer_ID],Customer_table[Age],FALSE)</f>
        <v>18</v>
      </c>
      <c r="M927" s="8" t="str">
        <f>_xlfn.XLOOKUP(total_table[[#This Row],[Customer_ID]],Customer_table[Customer_ID],Customer_table[Gender],FALSE)</f>
        <v>Male</v>
      </c>
      <c r="N927" s="8" t="str">
        <f>_xlfn.XLOOKUP(total_table[[#This Row],[Customer_ID]],Customer_table[Customer_ID],Customer_table[City],FALSE)</f>
        <v>Espinozaberg</v>
      </c>
      <c r="O927" s="8" t="str">
        <f>_xlfn.XLOOKUP(total_table[[#This Row],[Customer_ID]],Customer_table[Customer_ID],Customer_table[State],FALSE)</f>
        <v>Minnesota</v>
      </c>
      <c r="P927" s="8" t="str">
        <f>_xlfn.XLOOKUP(total_table[[#This Row],[Customer_ID]],Customer_table[Customer_ID],Customer_table[Country],FALSE)</f>
        <v>USA</v>
      </c>
      <c r="Q927" s="8" t="str">
        <f>_xlfn.XLOOKUP(total_table[[#This Row],[Product_ID]],Product_table[Product_ID],Product_table[Product_Name],FALSE)</f>
        <v>Gaming Mechanical Keyboard</v>
      </c>
      <c r="R927" s="8" t="str">
        <f>_xlfn.XLOOKUP(total_table[[#This Row],[Product_ID]],Product_table[Product_ID],Product_table[Category],FALSE)</f>
        <v>Electronics</v>
      </c>
      <c r="S927" s="8" t="str">
        <f>_xlfn.XLOOKUP(total_table[[#This Row],[Product_ID]],Product_table[Product_ID],Product_table[Sub_Category],FALSE)</f>
        <v>Computer</v>
      </c>
      <c r="T927" s="8" t="str">
        <f>_xlfn.XLOOKUP(total_table[[#This Row],[Product_ID]],Product_table[Product_ID],Product_table[Brand],FALSE)</f>
        <v>Lucero LLC</v>
      </c>
      <c r="U927" s="8">
        <f>_xlfn.XLOOKUP(total_table[[#This Row],[Product_ID]],Product_table[Product_ID],Product_table[Cost],FALSE)</f>
        <v>419.28</v>
      </c>
      <c r="V927" s="11">
        <f>_xlfn.XLOOKUP(total_table[[#This Row],[Product_ID]],Product_table[Product_ID],Product_table[Stock],FALSE)</f>
        <v>86</v>
      </c>
      <c r="W927" s="8" t="str">
        <f>_xlfn.XLOOKUP(total_table[[#This Row],[Store_ID]],Store_table[Store_ID],Store_table[Store_Name],FALSE)</f>
        <v>Guerrero-Schmitt</v>
      </c>
      <c r="X927" s="8" t="str">
        <f>_xlfn.XLOOKUP(total_table[[#This Row],[Store_ID]],Store_table[Store_ID],Store_table[Region],FALSE)</f>
        <v>East</v>
      </c>
      <c r="Y927" s="8" t="str">
        <f>_xlfn.XLOOKUP(total_table[[#This Row],[Store_ID]],Store_table[Store_ID],Store_table[City],FALSE)</f>
        <v>East Stevechester</v>
      </c>
      <c r="Z927" s="8" t="str">
        <f>_xlfn.XLOOKUP(total_table[[#This Row],[Store_ID]],Store_table[Store_ID],Store_table[Store_Type],FALSE)</f>
        <v>Flagship</v>
      </c>
    </row>
    <row r="928" spans="1:26" x14ac:dyDescent="0.35">
      <c r="A928" s="2" t="s">
        <v>2730</v>
      </c>
      <c r="B928" s="14">
        <v>45369</v>
      </c>
      <c r="C928" s="2" t="s">
        <v>688</v>
      </c>
      <c r="D928" s="2" t="s">
        <v>1660</v>
      </c>
      <c r="E928" s="2" t="s">
        <v>1791</v>
      </c>
      <c r="F928" s="11">
        <v>3</v>
      </c>
      <c r="G928" s="8">
        <v>968.88</v>
      </c>
      <c r="H928" s="8">
        <v>0.15</v>
      </c>
      <c r="I928" s="2" t="s">
        <v>1802</v>
      </c>
      <c r="J928" s="8">
        <v>2906.49</v>
      </c>
      <c r="K928" s="8" t="str">
        <f>_xlfn.XLOOKUP(total_table[[#This Row],[Customer_ID]],Customer_table[Customer_ID],Customer_table[Name],FALSE)</f>
        <v>Steve Medina</v>
      </c>
      <c r="L928" s="11">
        <f>_xlfn.XLOOKUP(total_table[[#This Row],[Customer_ID]],Customer_table[Customer_ID],Customer_table[Age],FALSE)</f>
        <v>50</v>
      </c>
      <c r="M928" s="8" t="str">
        <f>_xlfn.XLOOKUP(total_table[[#This Row],[Customer_ID]],Customer_table[Customer_ID],Customer_table[Gender],FALSE)</f>
        <v>Female</v>
      </c>
      <c r="N928" s="8" t="str">
        <f>_xlfn.XLOOKUP(total_table[[#This Row],[Customer_ID]],Customer_table[Customer_ID],Customer_table[City],FALSE)</f>
        <v>East Josephside</v>
      </c>
      <c r="O928" s="8" t="str">
        <f>_xlfn.XLOOKUP(total_table[[#This Row],[Customer_ID]],Customer_table[Customer_ID],Customer_table[State],FALSE)</f>
        <v>Oregon</v>
      </c>
      <c r="P928" s="8" t="str">
        <f>_xlfn.XLOOKUP(total_table[[#This Row],[Customer_ID]],Customer_table[Customer_ID],Customer_table[Country],FALSE)</f>
        <v>USA</v>
      </c>
      <c r="Q928" s="8" t="str">
        <f>_xlfn.XLOOKUP(total_table[[#This Row],[Product_ID]],Product_table[Product_ID],Product_table[Product_Name],FALSE)</f>
        <v>Smart LED Light Strip</v>
      </c>
      <c r="R928" s="8" t="str">
        <f>_xlfn.XLOOKUP(total_table[[#This Row],[Product_ID]],Product_table[Product_ID],Product_table[Category],FALSE)</f>
        <v>Electronics</v>
      </c>
      <c r="S928" s="8" t="str">
        <f>_xlfn.XLOOKUP(total_table[[#This Row],[Product_ID]],Product_table[Product_ID],Product_table[Sub_Category],FALSE)</f>
        <v>Accessories</v>
      </c>
      <c r="T928" s="8" t="str">
        <f>_xlfn.XLOOKUP(total_table[[#This Row],[Product_ID]],Product_table[Product_ID],Product_table[Brand],FALSE)</f>
        <v>Flores-Davis</v>
      </c>
      <c r="U928" s="8">
        <f>_xlfn.XLOOKUP(total_table[[#This Row],[Product_ID]],Product_table[Product_ID],Product_table[Cost],FALSE)</f>
        <v>349.17</v>
      </c>
      <c r="V928" s="11">
        <f>_xlfn.XLOOKUP(total_table[[#This Row],[Product_ID]],Product_table[Product_ID],Product_table[Stock],FALSE)</f>
        <v>476</v>
      </c>
      <c r="W928" s="8" t="str">
        <f>_xlfn.XLOOKUP(total_table[[#This Row],[Store_ID]],Store_table[Store_ID],Store_table[Store_Name],FALSE)</f>
        <v>Mann-Austin</v>
      </c>
      <c r="X928" s="8" t="str">
        <f>_xlfn.XLOOKUP(total_table[[#This Row],[Store_ID]],Store_table[Store_ID],Store_table[Region],FALSE)</f>
        <v>East</v>
      </c>
      <c r="Y928" s="8" t="str">
        <f>_xlfn.XLOOKUP(total_table[[#This Row],[Store_ID]],Store_table[Store_ID],Store_table[City],FALSE)</f>
        <v>Vasquezborough</v>
      </c>
      <c r="Z928" s="8" t="str">
        <f>_xlfn.XLOOKUP(total_table[[#This Row],[Store_ID]],Store_table[Store_ID],Store_table[Store_Type],FALSE)</f>
        <v>Online</v>
      </c>
    </row>
    <row r="929" spans="1:26" x14ac:dyDescent="0.35">
      <c r="A929" s="2" t="s">
        <v>2731</v>
      </c>
      <c r="B929" s="14">
        <v>45910</v>
      </c>
      <c r="C929" s="2" t="s">
        <v>605</v>
      </c>
      <c r="D929" s="2" t="s">
        <v>1678</v>
      </c>
      <c r="E929" s="2" t="s">
        <v>1788</v>
      </c>
      <c r="F929" s="11">
        <v>1</v>
      </c>
      <c r="G929" s="8">
        <v>533.04999999999995</v>
      </c>
      <c r="H929" s="8">
        <v>0.11</v>
      </c>
      <c r="I929" s="2" t="s">
        <v>1804</v>
      </c>
      <c r="J929" s="8">
        <v>532.93999999999994</v>
      </c>
      <c r="K929" s="8" t="str">
        <f>_xlfn.XLOOKUP(total_table[[#This Row],[Customer_ID]],Customer_table[Customer_ID],Customer_table[Name],FALSE)</f>
        <v>Dr. Suzanne Bullock</v>
      </c>
      <c r="L929" s="11">
        <f>_xlfn.XLOOKUP(total_table[[#This Row],[Customer_ID]],Customer_table[Customer_ID],Customer_table[Age],FALSE)</f>
        <v>60</v>
      </c>
      <c r="M929" s="8" t="str">
        <f>_xlfn.XLOOKUP(total_table[[#This Row],[Customer_ID]],Customer_table[Customer_ID],Customer_table[Gender],FALSE)</f>
        <v>Female</v>
      </c>
      <c r="N929" s="8" t="str">
        <f>_xlfn.XLOOKUP(total_table[[#This Row],[Customer_ID]],Customer_table[Customer_ID],Customer_table[City],FALSE)</f>
        <v>Lake Blaketon</v>
      </c>
      <c r="O929" s="8" t="str">
        <f>_xlfn.XLOOKUP(total_table[[#This Row],[Customer_ID]],Customer_table[Customer_ID],Customer_table[State],FALSE)</f>
        <v>Alabama</v>
      </c>
      <c r="P929" s="8" t="str">
        <f>_xlfn.XLOOKUP(total_table[[#This Row],[Customer_ID]],Customer_table[Customer_ID],Customer_table[Country],FALSE)</f>
        <v>USA</v>
      </c>
      <c r="Q929" s="8" t="str">
        <f>_xlfn.XLOOKUP(total_table[[#This Row],[Product_ID]],Product_table[Product_ID],Product_table[Product_Name],FALSE)</f>
        <v>Wireless Mouse</v>
      </c>
      <c r="R929" s="8" t="str">
        <f>_xlfn.XLOOKUP(total_table[[#This Row],[Product_ID]],Product_table[Product_ID],Product_table[Category],FALSE)</f>
        <v>Electronics</v>
      </c>
      <c r="S929" s="8" t="str">
        <f>_xlfn.XLOOKUP(total_table[[#This Row],[Product_ID]],Product_table[Product_ID],Product_table[Sub_Category],FALSE)</f>
        <v>Computer</v>
      </c>
      <c r="T929" s="8" t="str">
        <f>_xlfn.XLOOKUP(total_table[[#This Row],[Product_ID]],Product_table[Product_ID],Product_table[Brand],FALSE)</f>
        <v>Larson Ltd</v>
      </c>
      <c r="U929" s="8">
        <f>_xlfn.XLOOKUP(total_table[[#This Row],[Product_ID]],Product_table[Product_ID],Product_table[Cost],FALSE)</f>
        <v>392.89</v>
      </c>
      <c r="V929" s="11">
        <f>_xlfn.XLOOKUP(total_table[[#This Row],[Product_ID]],Product_table[Product_ID],Product_table[Stock],FALSE)</f>
        <v>320</v>
      </c>
      <c r="W929" s="8" t="str">
        <f>_xlfn.XLOOKUP(total_table[[#This Row],[Store_ID]],Store_table[Store_ID],Store_table[Store_Name],FALSE)</f>
        <v>Guerrero-Schmitt</v>
      </c>
      <c r="X929" s="8" t="str">
        <f>_xlfn.XLOOKUP(total_table[[#This Row],[Store_ID]],Store_table[Store_ID],Store_table[Region],FALSE)</f>
        <v>East</v>
      </c>
      <c r="Y929" s="8" t="str">
        <f>_xlfn.XLOOKUP(total_table[[#This Row],[Store_ID]],Store_table[Store_ID],Store_table[City],FALSE)</f>
        <v>East Stevechester</v>
      </c>
      <c r="Z929" s="8" t="str">
        <f>_xlfn.XLOOKUP(total_table[[#This Row],[Store_ID]],Store_table[Store_ID],Store_table[Store_Type],FALSE)</f>
        <v>Flagship</v>
      </c>
    </row>
    <row r="930" spans="1:26" x14ac:dyDescent="0.35">
      <c r="A930" s="2" t="s">
        <v>2732</v>
      </c>
      <c r="B930" s="14">
        <v>45637</v>
      </c>
      <c r="C930" s="2" t="s">
        <v>1172</v>
      </c>
      <c r="D930" s="2" t="s">
        <v>1688</v>
      </c>
      <c r="E930" s="2" t="s">
        <v>1735</v>
      </c>
      <c r="F930" s="11">
        <v>3</v>
      </c>
      <c r="G930" s="8">
        <v>138.86000000000001</v>
      </c>
      <c r="H930" s="8">
        <v>0.11</v>
      </c>
      <c r="I930" s="2" t="s">
        <v>1804</v>
      </c>
      <c r="J930" s="8">
        <v>416.47</v>
      </c>
      <c r="K930" s="8" t="str">
        <f>_xlfn.XLOOKUP(total_table[[#This Row],[Customer_ID]],Customer_table[Customer_ID],Customer_table[Name],FALSE)</f>
        <v>Erika Padilla</v>
      </c>
      <c r="L930" s="11">
        <f>_xlfn.XLOOKUP(total_table[[#This Row],[Customer_ID]],Customer_table[Customer_ID],Customer_table[Age],FALSE)</f>
        <v>50</v>
      </c>
      <c r="M930" s="8" t="str">
        <f>_xlfn.XLOOKUP(total_table[[#This Row],[Customer_ID]],Customer_table[Customer_ID],Customer_table[Gender],FALSE)</f>
        <v>Male</v>
      </c>
      <c r="N930" s="8" t="str">
        <f>_xlfn.XLOOKUP(total_table[[#This Row],[Customer_ID]],Customer_table[Customer_ID],Customer_table[City],FALSE)</f>
        <v>Andrewsland</v>
      </c>
      <c r="O930" s="8" t="str">
        <f>_xlfn.XLOOKUP(total_table[[#This Row],[Customer_ID]],Customer_table[Customer_ID],Customer_table[State],FALSE)</f>
        <v>Alabama</v>
      </c>
      <c r="P930" s="8" t="str">
        <f>_xlfn.XLOOKUP(total_table[[#This Row],[Customer_ID]],Customer_table[Customer_ID],Customer_table[Country],FALSE)</f>
        <v>USA</v>
      </c>
      <c r="Q930" s="8" t="str">
        <f>_xlfn.XLOOKUP(total_table[[#This Row],[Product_ID]],Product_table[Product_ID],Product_table[Product_Name],FALSE)</f>
        <v>Badminton Racket Set</v>
      </c>
      <c r="R930" s="8" t="str">
        <f>_xlfn.XLOOKUP(total_table[[#This Row],[Product_ID]],Product_table[Product_ID],Product_table[Category],FALSE)</f>
        <v>Sports</v>
      </c>
      <c r="S930" s="8" t="str">
        <f>_xlfn.XLOOKUP(total_table[[#This Row],[Product_ID]],Product_table[Product_ID],Product_table[Sub_Category],FALSE)</f>
        <v>Equipment</v>
      </c>
      <c r="T930" s="8" t="str">
        <f>_xlfn.XLOOKUP(total_table[[#This Row],[Product_ID]],Product_table[Product_ID],Product_table[Brand],FALSE)</f>
        <v>Robinson-Brown</v>
      </c>
      <c r="U930" s="8">
        <f>_xlfn.XLOOKUP(total_table[[#This Row],[Product_ID]],Product_table[Product_ID],Product_table[Cost],FALSE)</f>
        <v>285.54000000000002</v>
      </c>
      <c r="V930" s="11">
        <f>_xlfn.XLOOKUP(total_table[[#This Row],[Product_ID]],Product_table[Product_ID],Product_table[Stock],FALSE)</f>
        <v>358</v>
      </c>
      <c r="W930" s="8" t="str">
        <f>_xlfn.XLOOKUP(total_table[[#This Row],[Store_ID]],Store_table[Store_ID],Store_table[Store_Name],FALSE)</f>
        <v>Martinez, Adkins and Johnson</v>
      </c>
      <c r="X930" s="8" t="str">
        <f>_xlfn.XLOOKUP(total_table[[#This Row],[Store_ID]],Store_table[Store_ID],Store_table[Region],FALSE)</f>
        <v>North</v>
      </c>
      <c r="Y930" s="8" t="str">
        <f>_xlfn.XLOOKUP(total_table[[#This Row],[Store_ID]],Store_table[Store_ID],Store_table[City],FALSE)</f>
        <v>Danielmouth</v>
      </c>
      <c r="Z930" s="8" t="str">
        <f>_xlfn.XLOOKUP(total_table[[#This Row],[Store_ID]],Store_table[Store_ID],Store_table[Store_Type],FALSE)</f>
        <v>Flagship</v>
      </c>
    </row>
    <row r="931" spans="1:26" x14ac:dyDescent="0.35">
      <c r="A931" s="2" t="s">
        <v>2733</v>
      </c>
      <c r="B931" s="14">
        <v>45706</v>
      </c>
      <c r="C931" s="2" t="s">
        <v>522</v>
      </c>
      <c r="D931" s="2" t="s">
        <v>1570</v>
      </c>
      <c r="E931" s="2" t="s">
        <v>1730</v>
      </c>
      <c r="F931" s="11">
        <v>1</v>
      </c>
      <c r="G931" s="8">
        <v>588.92999999999995</v>
      </c>
      <c r="H931" s="8">
        <v>0.03</v>
      </c>
      <c r="I931" s="2" t="s">
        <v>1807</v>
      </c>
      <c r="J931" s="8">
        <v>588.9</v>
      </c>
      <c r="K931" s="8" t="str">
        <f>_xlfn.XLOOKUP(total_table[[#This Row],[Customer_ID]],Customer_table[Customer_ID],Customer_table[Name],FALSE)</f>
        <v>Brian Choi</v>
      </c>
      <c r="L931" s="11">
        <f>_xlfn.XLOOKUP(total_table[[#This Row],[Customer_ID]],Customer_table[Customer_ID],Customer_table[Age],FALSE)</f>
        <v>46</v>
      </c>
      <c r="M931" s="8" t="str">
        <f>_xlfn.XLOOKUP(total_table[[#This Row],[Customer_ID]],Customer_table[Customer_ID],Customer_table[Gender],FALSE)</f>
        <v>Female</v>
      </c>
      <c r="N931" s="8" t="str">
        <f>_xlfn.XLOOKUP(total_table[[#This Row],[Customer_ID]],Customer_table[Customer_ID],Customer_table[City],FALSE)</f>
        <v>Floydton</v>
      </c>
      <c r="O931" s="8" t="str">
        <f>_xlfn.XLOOKUP(total_table[[#This Row],[Customer_ID]],Customer_table[Customer_ID],Customer_table[State],FALSE)</f>
        <v>New Jersey</v>
      </c>
      <c r="P931" s="8" t="str">
        <f>_xlfn.XLOOKUP(total_table[[#This Row],[Customer_ID]],Customer_table[Customer_ID],Customer_table[Country],FALSE)</f>
        <v>USA</v>
      </c>
      <c r="Q931" s="8" t="str">
        <f>_xlfn.XLOOKUP(total_table[[#This Row],[Product_ID]],Product_table[Product_ID],Product_table[Product_Name],FALSE)</f>
        <v>Carbon Fiber Tennis Racket</v>
      </c>
      <c r="R931" s="8" t="str">
        <f>_xlfn.XLOOKUP(total_table[[#This Row],[Product_ID]],Product_table[Product_ID],Product_table[Category],FALSE)</f>
        <v>Sports</v>
      </c>
      <c r="S931" s="8" t="str">
        <f>_xlfn.XLOOKUP(total_table[[#This Row],[Product_ID]],Product_table[Product_ID],Product_table[Sub_Category],FALSE)</f>
        <v>Equipment</v>
      </c>
      <c r="T931" s="8" t="str">
        <f>_xlfn.XLOOKUP(total_table[[#This Row],[Product_ID]],Product_table[Product_ID],Product_table[Brand],FALSE)</f>
        <v>Flores, Pineda and Rodriguez</v>
      </c>
      <c r="U931" s="8">
        <f>_xlfn.XLOOKUP(total_table[[#This Row],[Product_ID]],Product_table[Product_ID],Product_table[Cost],FALSE)</f>
        <v>484.62</v>
      </c>
      <c r="V931" s="11">
        <f>_xlfn.XLOOKUP(total_table[[#This Row],[Product_ID]],Product_table[Product_ID],Product_table[Stock],FALSE)</f>
        <v>432</v>
      </c>
      <c r="W931" s="8" t="str">
        <f>_xlfn.XLOOKUP(total_table[[#This Row],[Store_ID]],Store_table[Store_ID],Store_table[Store_Name],FALSE)</f>
        <v>Rivera-Warner</v>
      </c>
      <c r="X931" s="8" t="str">
        <f>_xlfn.XLOOKUP(total_table[[#This Row],[Store_ID]],Store_table[Store_ID],Store_table[Region],FALSE)</f>
        <v>East</v>
      </c>
      <c r="Y931" s="8" t="str">
        <f>_xlfn.XLOOKUP(total_table[[#This Row],[Store_ID]],Store_table[Store_ID],Store_table[City],FALSE)</f>
        <v>Washingtonfurt</v>
      </c>
      <c r="Z931" s="8" t="str">
        <f>_xlfn.XLOOKUP(total_table[[#This Row],[Store_ID]],Store_table[Store_ID],Store_table[Store_Type],FALSE)</f>
        <v>Flagship</v>
      </c>
    </row>
    <row r="932" spans="1:26" x14ac:dyDescent="0.35">
      <c r="A932" s="2" t="s">
        <v>2734</v>
      </c>
      <c r="B932" s="14">
        <v>45557</v>
      </c>
      <c r="C932" s="2" t="s">
        <v>1235</v>
      </c>
      <c r="D932" s="2" t="s">
        <v>1630</v>
      </c>
      <c r="E932" s="2" t="s">
        <v>1751</v>
      </c>
      <c r="F932" s="11">
        <v>2</v>
      </c>
      <c r="G932" s="8">
        <v>576.83000000000004</v>
      </c>
      <c r="H932" s="8">
        <v>0.19</v>
      </c>
      <c r="I932" s="2" t="s">
        <v>1804</v>
      </c>
      <c r="J932" s="8">
        <v>1153.47</v>
      </c>
      <c r="K932" s="8" t="str">
        <f>_xlfn.XLOOKUP(total_table[[#This Row],[Customer_ID]],Customer_table[Customer_ID],Customer_table[Name],FALSE)</f>
        <v>Justin Ingram</v>
      </c>
      <c r="L932" s="11">
        <f>_xlfn.XLOOKUP(total_table[[#This Row],[Customer_ID]],Customer_table[Customer_ID],Customer_table[Age],FALSE)</f>
        <v>34</v>
      </c>
      <c r="M932" s="8" t="str">
        <f>_xlfn.XLOOKUP(total_table[[#This Row],[Customer_ID]],Customer_table[Customer_ID],Customer_table[Gender],FALSE)</f>
        <v>Male</v>
      </c>
      <c r="N932" s="8" t="str">
        <f>_xlfn.XLOOKUP(total_table[[#This Row],[Customer_ID]],Customer_table[Customer_ID],Customer_table[City],FALSE)</f>
        <v>Lake Lisaland</v>
      </c>
      <c r="O932" s="8" t="str">
        <f>_xlfn.XLOOKUP(total_table[[#This Row],[Customer_ID]],Customer_table[Customer_ID],Customer_table[State],FALSE)</f>
        <v>Louisiana</v>
      </c>
      <c r="P932" s="8" t="str">
        <f>_xlfn.XLOOKUP(total_table[[#This Row],[Customer_ID]],Customer_table[Customer_ID],Customer_table[Country],FALSE)</f>
        <v>USA</v>
      </c>
      <c r="Q932" s="8" t="str">
        <f>_xlfn.XLOOKUP(total_table[[#This Row],[Product_ID]],Product_table[Product_ID],Product_table[Product_Name],FALSE)</f>
        <v>Rugby Ball</v>
      </c>
      <c r="R932" s="8" t="str">
        <f>_xlfn.XLOOKUP(total_table[[#This Row],[Product_ID]],Product_table[Product_ID],Product_table[Category],FALSE)</f>
        <v>Sports</v>
      </c>
      <c r="S932" s="8" t="str">
        <f>_xlfn.XLOOKUP(total_table[[#This Row],[Product_ID]],Product_table[Product_ID],Product_table[Sub_Category],FALSE)</f>
        <v>Team Sports</v>
      </c>
      <c r="T932" s="8" t="str">
        <f>_xlfn.XLOOKUP(total_table[[#This Row],[Product_ID]],Product_table[Product_ID],Product_table[Brand],FALSE)</f>
        <v>Harris Inc</v>
      </c>
      <c r="U932" s="8">
        <f>_xlfn.XLOOKUP(total_table[[#This Row],[Product_ID]],Product_table[Product_ID],Product_table[Cost],FALSE)</f>
        <v>212.26</v>
      </c>
      <c r="V932" s="11">
        <f>_xlfn.XLOOKUP(total_table[[#This Row],[Product_ID]],Product_table[Product_ID],Product_table[Stock],FALSE)</f>
        <v>82</v>
      </c>
      <c r="W932" s="8" t="str">
        <f>_xlfn.XLOOKUP(total_table[[#This Row],[Store_ID]],Store_table[Store_ID],Store_table[Store_Name],FALSE)</f>
        <v>Gray Ltd</v>
      </c>
      <c r="X932" s="8" t="str">
        <f>_xlfn.XLOOKUP(total_table[[#This Row],[Store_ID]],Store_table[Store_ID],Store_table[Region],FALSE)</f>
        <v>North</v>
      </c>
      <c r="Y932" s="8" t="str">
        <f>_xlfn.XLOOKUP(total_table[[#This Row],[Store_ID]],Store_table[Store_ID],Store_table[City],FALSE)</f>
        <v>New Michaelchester</v>
      </c>
      <c r="Z932" s="8" t="str">
        <f>_xlfn.XLOOKUP(total_table[[#This Row],[Store_ID]],Store_table[Store_ID],Store_table[Store_Type],FALSE)</f>
        <v>Outlet</v>
      </c>
    </row>
    <row r="933" spans="1:26" x14ac:dyDescent="0.35">
      <c r="A933" s="2" t="s">
        <v>2735</v>
      </c>
      <c r="B933" s="14">
        <v>45338</v>
      </c>
      <c r="C933" s="2" t="s">
        <v>1002</v>
      </c>
      <c r="D933" s="2" t="s">
        <v>1656</v>
      </c>
      <c r="E933" s="2" t="s">
        <v>1772</v>
      </c>
      <c r="F933" s="11">
        <v>1</v>
      </c>
      <c r="G933" s="8">
        <v>681.3</v>
      </c>
      <c r="H933" s="8">
        <v>0.05</v>
      </c>
      <c r="I933" s="2" t="s">
        <v>1802</v>
      </c>
      <c r="J933" s="8">
        <v>681.25</v>
      </c>
      <c r="K933" s="8" t="str">
        <f>_xlfn.XLOOKUP(total_table[[#This Row],[Customer_ID]],Customer_table[Customer_ID],Customer_table[Name],FALSE)</f>
        <v>Kristy Dunlap</v>
      </c>
      <c r="L933" s="11">
        <f>_xlfn.XLOOKUP(total_table[[#This Row],[Customer_ID]],Customer_table[Customer_ID],Customer_table[Age],FALSE)</f>
        <v>64</v>
      </c>
      <c r="M933" s="8" t="str">
        <f>_xlfn.XLOOKUP(total_table[[#This Row],[Customer_ID]],Customer_table[Customer_ID],Customer_table[Gender],FALSE)</f>
        <v>Female</v>
      </c>
      <c r="N933" s="8" t="str">
        <f>_xlfn.XLOOKUP(total_table[[#This Row],[Customer_ID]],Customer_table[Customer_ID],Customer_table[City],FALSE)</f>
        <v>Whiteport</v>
      </c>
      <c r="O933" s="8" t="str">
        <f>_xlfn.XLOOKUP(total_table[[#This Row],[Customer_ID]],Customer_table[Customer_ID],Customer_table[State],FALSE)</f>
        <v>North Carolina</v>
      </c>
      <c r="P933" s="8" t="str">
        <f>_xlfn.XLOOKUP(total_table[[#This Row],[Customer_ID]],Customer_table[Customer_ID],Customer_table[Country],FALSE)</f>
        <v>USA</v>
      </c>
      <c r="Q933" s="8" t="str">
        <f>_xlfn.XLOOKUP(total_table[[#This Row],[Product_ID]],Product_table[Product_ID],Product_table[Product_Name],FALSE)</f>
        <v>Adjustable Dumbbells 20kg</v>
      </c>
      <c r="R933" s="8" t="str">
        <f>_xlfn.XLOOKUP(total_table[[#This Row],[Product_ID]],Product_table[Product_ID],Product_table[Category],FALSE)</f>
        <v>Sports</v>
      </c>
      <c r="S933" s="8" t="str">
        <f>_xlfn.XLOOKUP(total_table[[#This Row],[Product_ID]],Product_table[Product_ID],Product_table[Sub_Category],FALSE)</f>
        <v>Fitness</v>
      </c>
      <c r="T933" s="8" t="str">
        <f>_xlfn.XLOOKUP(total_table[[#This Row],[Product_ID]],Product_table[Product_ID],Product_table[Brand],FALSE)</f>
        <v>Montgomery, Benton and Miller</v>
      </c>
      <c r="U933" s="8">
        <f>_xlfn.XLOOKUP(total_table[[#This Row],[Product_ID]],Product_table[Product_ID],Product_table[Cost],FALSE)</f>
        <v>240.63</v>
      </c>
      <c r="V933" s="11">
        <f>_xlfn.XLOOKUP(total_table[[#This Row],[Product_ID]],Product_table[Product_ID],Product_table[Stock],FALSE)</f>
        <v>423</v>
      </c>
      <c r="W933" s="8" t="str">
        <f>_xlfn.XLOOKUP(total_table[[#This Row],[Store_ID]],Store_table[Store_ID],Store_table[Store_Name],FALSE)</f>
        <v>Thomas, Bridges and Harris</v>
      </c>
      <c r="X933" s="8" t="str">
        <f>_xlfn.XLOOKUP(total_table[[#This Row],[Store_ID]],Store_table[Store_ID],Store_table[Region],FALSE)</f>
        <v>North</v>
      </c>
      <c r="Y933" s="8" t="str">
        <f>_xlfn.XLOOKUP(total_table[[#This Row],[Store_ID]],Store_table[Store_ID],Store_table[City],FALSE)</f>
        <v>Sabrinatown</v>
      </c>
      <c r="Z933" s="8" t="str">
        <f>_xlfn.XLOOKUP(total_table[[#This Row],[Store_ID]],Store_table[Store_ID],Store_table[Store_Type],FALSE)</f>
        <v>Online</v>
      </c>
    </row>
    <row r="934" spans="1:26" x14ac:dyDescent="0.35">
      <c r="A934" s="2" t="s">
        <v>2736</v>
      </c>
      <c r="B934" s="14">
        <v>45441</v>
      </c>
      <c r="C934" s="2" t="s">
        <v>1390</v>
      </c>
      <c r="D934" s="2" t="s">
        <v>1576</v>
      </c>
      <c r="E934" s="2" t="s">
        <v>1779</v>
      </c>
      <c r="F934" s="11">
        <v>3</v>
      </c>
      <c r="G934" s="8">
        <v>504.97</v>
      </c>
      <c r="H934" s="8">
        <v>0.3</v>
      </c>
      <c r="I934" s="2" t="s">
        <v>1802</v>
      </c>
      <c r="J934" s="8">
        <v>1514.6100000000001</v>
      </c>
      <c r="K934" s="8" t="str">
        <f>_xlfn.XLOOKUP(total_table[[#This Row],[Customer_ID]],Customer_table[Customer_ID],Customer_table[Name],FALSE)</f>
        <v>Christina Robertson</v>
      </c>
      <c r="L934" s="11">
        <f>_xlfn.XLOOKUP(total_table[[#This Row],[Customer_ID]],Customer_table[Customer_ID],Customer_table[Age],FALSE)</f>
        <v>59</v>
      </c>
      <c r="M934" s="8" t="str">
        <f>_xlfn.XLOOKUP(total_table[[#This Row],[Customer_ID]],Customer_table[Customer_ID],Customer_table[Gender],FALSE)</f>
        <v>Male</v>
      </c>
      <c r="N934" s="8" t="str">
        <f>_xlfn.XLOOKUP(total_table[[#This Row],[Customer_ID]],Customer_table[Customer_ID],Customer_table[City],FALSE)</f>
        <v>Hubbardborough</v>
      </c>
      <c r="O934" s="8" t="str">
        <f>_xlfn.XLOOKUP(total_table[[#This Row],[Customer_ID]],Customer_table[Customer_ID],Customer_table[State],FALSE)</f>
        <v>Kentucky</v>
      </c>
      <c r="P934" s="8" t="str">
        <f>_xlfn.XLOOKUP(total_table[[#This Row],[Customer_ID]],Customer_table[Customer_ID],Customer_table[Country],FALSE)</f>
        <v>USA</v>
      </c>
      <c r="Q934" s="8" t="str">
        <f>_xlfn.XLOOKUP(total_table[[#This Row],[Product_ID]],Product_table[Product_ID],Product_table[Product_Name],FALSE)</f>
        <v>Women's Scarf Set</v>
      </c>
      <c r="R934" s="8" t="str">
        <f>_xlfn.XLOOKUP(total_table[[#This Row],[Product_ID]],Product_table[Product_ID],Product_table[Category],FALSE)</f>
        <v>Clothing</v>
      </c>
      <c r="S934" s="8" t="str">
        <f>_xlfn.XLOOKUP(total_table[[#This Row],[Product_ID]],Product_table[Product_ID],Product_table[Sub_Category],FALSE)</f>
        <v>Accessories</v>
      </c>
      <c r="T934" s="8" t="str">
        <f>_xlfn.XLOOKUP(total_table[[#This Row],[Product_ID]],Product_table[Product_ID],Product_table[Brand],FALSE)</f>
        <v>Brown and Sons</v>
      </c>
      <c r="U934" s="8">
        <f>_xlfn.XLOOKUP(total_table[[#This Row],[Product_ID]],Product_table[Product_ID],Product_table[Cost],FALSE)</f>
        <v>174.02</v>
      </c>
      <c r="V934" s="11">
        <f>_xlfn.XLOOKUP(total_table[[#This Row],[Product_ID]],Product_table[Product_ID],Product_table[Stock],FALSE)</f>
        <v>268</v>
      </c>
      <c r="W934" s="8" t="str">
        <f>_xlfn.XLOOKUP(total_table[[#This Row],[Store_ID]],Store_table[Store_ID],Store_table[Store_Name],FALSE)</f>
        <v>Shelton PLC</v>
      </c>
      <c r="X934" s="8" t="str">
        <f>_xlfn.XLOOKUP(total_table[[#This Row],[Store_ID]],Store_table[Store_ID],Store_table[Region],FALSE)</f>
        <v>North</v>
      </c>
      <c r="Y934" s="8" t="str">
        <f>_xlfn.XLOOKUP(total_table[[#This Row],[Store_ID]],Store_table[Store_ID],Store_table[City],FALSE)</f>
        <v>East Jenniferstad</v>
      </c>
      <c r="Z934" s="8" t="str">
        <f>_xlfn.XLOOKUP(total_table[[#This Row],[Store_ID]],Store_table[Store_ID],Store_table[Store_Type],FALSE)</f>
        <v>Flagship</v>
      </c>
    </row>
    <row r="935" spans="1:26" x14ac:dyDescent="0.35">
      <c r="A935" s="2" t="s">
        <v>2737</v>
      </c>
      <c r="B935" s="14">
        <v>45396</v>
      </c>
      <c r="C935" s="2" t="s">
        <v>216</v>
      </c>
      <c r="D935" s="2" t="s">
        <v>1602</v>
      </c>
      <c r="E935" s="2" t="s">
        <v>1770</v>
      </c>
      <c r="F935" s="11">
        <v>3</v>
      </c>
      <c r="G935" s="8">
        <v>649.78</v>
      </c>
      <c r="H935" s="8">
        <v>0.1</v>
      </c>
      <c r="I935" s="2" t="s">
        <v>1804</v>
      </c>
      <c r="J935" s="8">
        <v>1949.24</v>
      </c>
      <c r="K935" s="8" t="str">
        <f>_xlfn.XLOOKUP(total_table[[#This Row],[Customer_ID]],Customer_table[Customer_ID],Customer_table[Name],FALSE)</f>
        <v>Dr. David Smith</v>
      </c>
      <c r="L935" s="11">
        <f>_xlfn.XLOOKUP(total_table[[#This Row],[Customer_ID]],Customer_table[Customer_ID],Customer_table[Age],FALSE)</f>
        <v>22</v>
      </c>
      <c r="M935" s="8" t="str">
        <f>_xlfn.XLOOKUP(total_table[[#This Row],[Customer_ID]],Customer_table[Customer_ID],Customer_table[Gender],FALSE)</f>
        <v>Female</v>
      </c>
      <c r="N935" s="8" t="str">
        <f>_xlfn.XLOOKUP(total_table[[#This Row],[Customer_ID]],Customer_table[Customer_ID],Customer_table[City],FALSE)</f>
        <v>Schmidtchester</v>
      </c>
      <c r="O935" s="8" t="str">
        <f>_xlfn.XLOOKUP(total_table[[#This Row],[Customer_ID]],Customer_table[Customer_ID],Customer_table[State],FALSE)</f>
        <v>Alaska</v>
      </c>
      <c r="P935" s="8" t="str">
        <f>_xlfn.XLOOKUP(total_table[[#This Row],[Customer_ID]],Customer_table[Customer_ID],Customer_table[Country],FALSE)</f>
        <v>USA</v>
      </c>
      <c r="Q935" s="8" t="str">
        <f>_xlfn.XLOOKUP(total_table[[#This Row],[Product_ID]],Product_table[Product_ID],Product_table[Product_Name],FALSE)</f>
        <v>Sports Water Hydration Pack</v>
      </c>
      <c r="R935" s="8" t="str">
        <f>_xlfn.XLOOKUP(total_table[[#This Row],[Product_ID]],Product_table[Product_ID],Product_table[Category],FALSE)</f>
        <v>Sports</v>
      </c>
      <c r="S935" s="8" t="str">
        <f>_xlfn.XLOOKUP(total_table[[#This Row],[Product_ID]],Product_table[Product_ID],Product_table[Sub_Category],FALSE)</f>
        <v>Outdoor</v>
      </c>
      <c r="T935" s="8" t="str">
        <f>_xlfn.XLOOKUP(total_table[[#This Row],[Product_ID]],Product_table[Product_ID],Product_table[Brand],FALSE)</f>
        <v>Sims-Smith</v>
      </c>
      <c r="U935" s="8">
        <f>_xlfn.XLOOKUP(total_table[[#This Row],[Product_ID]],Product_table[Product_ID],Product_table[Cost],FALSE)</f>
        <v>135.61000000000001</v>
      </c>
      <c r="V935" s="11">
        <f>_xlfn.XLOOKUP(total_table[[#This Row],[Product_ID]],Product_table[Product_ID],Product_table[Stock],FALSE)</f>
        <v>394</v>
      </c>
      <c r="W935" s="8" t="str">
        <f>_xlfn.XLOOKUP(total_table[[#This Row],[Store_ID]],Store_table[Store_ID],Store_table[Store_Name],FALSE)</f>
        <v>Aguirre-Keller</v>
      </c>
      <c r="X935" s="8" t="str">
        <f>_xlfn.XLOOKUP(total_table[[#This Row],[Store_ID]],Store_table[Store_ID],Store_table[Region],FALSE)</f>
        <v>South</v>
      </c>
      <c r="Y935" s="8" t="str">
        <f>_xlfn.XLOOKUP(total_table[[#This Row],[Store_ID]],Store_table[Store_ID],Store_table[City],FALSE)</f>
        <v>Lake Michael</v>
      </c>
      <c r="Z935" s="8" t="str">
        <f>_xlfn.XLOOKUP(total_table[[#This Row],[Store_ID]],Store_table[Store_ID],Store_table[Store_Type],FALSE)</f>
        <v>Online</v>
      </c>
    </row>
    <row r="936" spans="1:26" x14ac:dyDescent="0.35">
      <c r="A936" s="2" t="s">
        <v>2738</v>
      </c>
      <c r="B936" s="14">
        <v>45317</v>
      </c>
      <c r="C936" s="2" t="s">
        <v>774</v>
      </c>
      <c r="D936" s="2" t="s">
        <v>1604</v>
      </c>
      <c r="E936" s="2" t="s">
        <v>1764</v>
      </c>
      <c r="F936" s="11">
        <v>2</v>
      </c>
      <c r="G936" s="8">
        <v>986.73</v>
      </c>
      <c r="H936" s="8">
        <v>0.05</v>
      </c>
      <c r="I936" s="2" t="s">
        <v>1804</v>
      </c>
      <c r="J936" s="8">
        <v>1973.41</v>
      </c>
      <c r="K936" s="8" t="str">
        <f>_xlfn.XLOOKUP(total_table[[#This Row],[Customer_ID]],Customer_table[Customer_ID],Customer_table[Name],FALSE)</f>
        <v>Laura Soto</v>
      </c>
      <c r="L936" s="11">
        <f>_xlfn.XLOOKUP(total_table[[#This Row],[Customer_ID]],Customer_table[Customer_ID],Customer_table[Age],FALSE)</f>
        <v>57</v>
      </c>
      <c r="M936" s="8" t="str">
        <f>_xlfn.XLOOKUP(total_table[[#This Row],[Customer_ID]],Customer_table[Customer_ID],Customer_table[Gender],FALSE)</f>
        <v>Female</v>
      </c>
      <c r="N936" s="8" t="str">
        <f>_xlfn.XLOOKUP(total_table[[#This Row],[Customer_ID]],Customer_table[Customer_ID],Customer_table[City],FALSE)</f>
        <v>Rodriguezton</v>
      </c>
      <c r="O936" s="8" t="str">
        <f>_xlfn.XLOOKUP(total_table[[#This Row],[Customer_ID]],Customer_table[Customer_ID],Customer_table[State],FALSE)</f>
        <v>Michigan</v>
      </c>
      <c r="P936" s="8" t="str">
        <f>_xlfn.XLOOKUP(total_table[[#This Row],[Customer_ID]],Customer_table[Customer_ID],Customer_table[Country],FALSE)</f>
        <v>USA</v>
      </c>
      <c r="Q936" s="8" t="str">
        <f>_xlfn.XLOOKUP(total_table[[#This Row],[Product_ID]],Product_table[Product_ID],Product_table[Product_Name],FALSE)</f>
        <v>Portable Power Bank</v>
      </c>
      <c r="R936" s="8" t="str">
        <f>_xlfn.XLOOKUP(total_table[[#This Row],[Product_ID]],Product_table[Product_ID],Product_table[Category],FALSE)</f>
        <v>Electronics</v>
      </c>
      <c r="S936" s="8" t="str">
        <f>_xlfn.XLOOKUP(total_table[[#This Row],[Product_ID]],Product_table[Product_ID],Product_table[Sub_Category],FALSE)</f>
        <v>Mobile</v>
      </c>
      <c r="T936" s="8" t="str">
        <f>_xlfn.XLOOKUP(total_table[[#This Row],[Product_ID]],Product_table[Product_ID],Product_table[Brand],FALSE)</f>
        <v>Cummings and Sons</v>
      </c>
      <c r="U936" s="8">
        <f>_xlfn.XLOOKUP(total_table[[#This Row],[Product_ID]],Product_table[Product_ID],Product_table[Cost],FALSE)</f>
        <v>326.06</v>
      </c>
      <c r="V936" s="11">
        <f>_xlfn.XLOOKUP(total_table[[#This Row],[Product_ID]],Product_table[Product_ID],Product_table[Stock],FALSE)</f>
        <v>301</v>
      </c>
      <c r="W936" s="8" t="str">
        <f>_xlfn.XLOOKUP(total_table[[#This Row],[Store_ID]],Store_table[Store_ID],Store_table[Store_Name],FALSE)</f>
        <v>Moore, Padilla and Butler</v>
      </c>
      <c r="X936" s="8" t="str">
        <f>_xlfn.XLOOKUP(total_table[[#This Row],[Store_ID]],Store_table[Store_ID],Store_table[Region],FALSE)</f>
        <v>South</v>
      </c>
      <c r="Y936" s="8" t="str">
        <f>_xlfn.XLOOKUP(total_table[[#This Row],[Store_ID]],Store_table[Store_ID],Store_table[City],FALSE)</f>
        <v>East Johnstad</v>
      </c>
      <c r="Z936" s="8" t="str">
        <f>_xlfn.XLOOKUP(total_table[[#This Row],[Store_ID]],Store_table[Store_ID],Store_table[Store_Type],FALSE)</f>
        <v>Flagship</v>
      </c>
    </row>
    <row r="937" spans="1:26" x14ac:dyDescent="0.35">
      <c r="A937" s="2" t="s">
        <v>2739</v>
      </c>
      <c r="B937" s="14">
        <v>45235</v>
      </c>
      <c r="C937" s="2" t="s">
        <v>404</v>
      </c>
      <c r="D937" s="2" t="s">
        <v>1552</v>
      </c>
      <c r="E937" s="2" t="s">
        <v>1779</v>
      </c>
      <c r="F937" s="11">
        <v>2</v>
      </c>
      <c r="G937" s="8">
        <v>65.44</v>
      </c>
      <c r="H937" s="8">
        <v>0.05</v>
      </c>
      <c r="I937" s="2" t="s">
        <v>1804</v>
      </c>
      <c r="J937" s="8">
        <v>130.82999999999998</v>
      </c>
      <c r="K937" s="8" t="str">
        <f>_xlfn.XLOOKUP(total_table[[#This Row],[Customer_ID]],Customer_table[Customer_ID],Customer_table[Name],FALSE)</f>
        <v>Michael Jones</v>
      </c>
      <c r="L937" s="11">
        <f>_xlfn.XLOOKUP(total_table[[#This Row],[Customer_ID]],Customer_table[Customer_ID],Customer_table[Age],FALSE)</f>
        <v>40</v>
      </c>
      <c r="M937" s="8" t="str">
        <f>_xlfn.XLOOKUP(total_table[[#This Row],[Customer_ID]],Customer_table[Customer_ID],Customer_table[Gender],FALSE)</f>
        <v>Male</v>
      </c>
      <c r="N937" s="8" t="str">
        <f>_xlfn.XLOOKUP(total_table[[#This Row],[Customer_ID]],Customer_table[Customer_ID],Customer_table[City],FALSE)</f>
        <v>North Edwardton</v>
      </c>
      <c r="O937" s="8" t="str">
        <f>_xlfn.XLOOKUP(total_table[[#This Row],[Customer_ID]],Customer_table[Customer_ID],Customer_table[State],FALSE)</f>
        <v>Tennessee</v>
      </c>
      <c r="P937" s="8" t="str">
        <f>_xlfn.XLOOKUP(total_table[[#This Row],[Customer_ID]],Customer_table[Customer_ID],Customer_table[Country],FALSE)</f>
        <v>USA</v>
      </c>
      <c r="Q937" s="8" t="str">
        <f>_xlfn.XLOOKUP(total_table[[#This Row],[Product_ID]],Product_table[Product_ID],Product_table[Product_Name],FALSE)</f>
        <v>USB-C Fast Charger</v>
      </c>
      <c r="R937" s="8" t="str">
        <f>_xlfn.XLOOKUP(total_table[[#This Row],[Product_ID]],Product_table[Product_ID],Product_table[Category],FALSE)</f>
        <v>Electronics</v>
      </c>
      <c r="S937" s="8" t="str">
        <f>_xlfn.XLOOKUP(total_table[[#This Row],[Product_ID]],Product_table[Product_ID],Product_table[Sub_Category],FALSE)</f>
        <v>Accessories</v>
      </c>
      <c r="T937" s="8" t="str">
        <f>_xlfn.XLOOKUP(total_table[[#This Row],[Product_ID]],Product_table[Product_ID],Product_table[Brand],FALSE)</f>
        <v>Dawson-Perkins</v>
      </c>
      <c r="U937" s="8">
        <f>_xlfn.XLOOKUP(total_table[[#This Row],[Product_ID]],Product_table[Product_ID],Product_table[Cost],FALSE)</f>
        <v>242.23</v>
      </c>
      <c r="V937" s="11">
        <f>_xlfn.XLOOKUP(total_table[[#This Row],[Product_ID]],Product_table[Product_ID],Product_table[Stock],FALSE)</f>
        <v>453</v>
      </c>
      <c r="W937" s="8" t="str">
        <f>_xlfn.XLOOKUP(total_table[[#This Row],[Store_ID]],Store_table[Store_ID],Store_table[Store_Name],FALSE)</f>
        <v>Shelton PLC</v>
      </c>
      <c r="X937" s="8" t="str">
        <f>_xlfn.XLOOKUP(total_table[[#This Row],[Store_ID]],Store_table[Store_ID],Store_table[Region],FALSE)</f>
        <v>North</v>
      </c>
      <c r="Y937" s="8" t="str">
        <f>_xlfn.XLOOKUP(total_table[[#This Row],[Store_ID]],Store_table[Store_ID],Store_table[City],FALSE)</f>
        <v>East Jenniferstad</v>
      </c>
      <c r="Z937" s="8" t="str">
        <f>_xlfn.XLOOKUP(total_table[[#This Row],[Store_ID]],Store_table[Store_ID],Store_table[Store_Type],FALSE)</f>
        <v>Flagship</v>
      </c>
    </row>
    <row r="938" spans="1:26" x14ac:dyDescent="0.35">
      <c r="A938" s="2" t="s">
        <v>2740</v>
      </c>
      <c r="B938" s="14">
        <v>45824</v>
      </c>
      <c r="C938" s="2" t="s">
        <v>1178</v>
      </c>
      <c r="D938" s="2" t="s">
        <v>1652</v>
      </c>
      <c r="E938" s="2" t="s">
        <v>1775</v>
      </c>
      <c r="F938" s="11">
        <v>3</v>
      </c>
      <c r="G938" s="8">
        <v>953.74</v>
      </c>
      <c r="H938" s="8">
        <v>0.04</v>
      </c>
      <c r="I938" s="2" t="s">
        <v>1802</v>
      </c>
      <c r="J938" s="8">
        <v>2861.1800000000003</v>
      </c>
      <c r="K938" s="8" t="str">
        <f>_xlfn.XLOOKUP(total_table[[#This Row],[Customer_ID]],Customer_table[Customer_ID],Customer_table[Name],FALSE)</f>
        <v>Kristine Higgins</v>
      </c>
      <c r="L938" s="11">
        <f>_xlfn.XLOOKUP(total_table[[#This Row],[Customer_ID]],Customer_table[Customer_ID],Customer_table[Age],FALSE)</f>
        <v>27</v>
      </c>
      <c r="M938" s="8" t="str">
        <f>_xlfn.XLOOKUP(total_table[[#This Row],[Customer_ID]],Customer_table[Customer_ID],Customer_table[Gender],FALSE)</f>
        <v>Female</v>
      </c>
      <c r="N938" s="8" t="str">
        <f>_xlfn.XLOOKUP(total_table[[#This Row],[Customer_ID]],Customer_table[Customer_ID],Customer_table[City],FALSE)</f>
        <v>Jennifertown</v>
      </c>
      <c r="O938" s="8" t="str">
        <f>_xlfn.XLOOKUP(total_table[[#This Row],[Customer_ID]],Customer_table[Customer_ID],Customer_table[State],FALSE)</f>
        <v>South Carolina</v>
      </c>
      <c r="P938" s="8" t="str">
        <f>_xlfn.XLOOKUP(total_table[[#This Row],[Customer_ID]],Customer_table[Customer_ID],Customer_table[Country],FALSE)</f>
        <v>USA</v>
      </c>
      <c r="Q938" s="8" t="str">
        <f>_xlfn.XLOOKUP(total_table[[#This Row],[Product_ID]],Product_table[Product_ID],Product_table[Product_Name],FALSE)</f>
        <v>Organic Sunscreen Lotion</v>
      </c>
      <c r="R938" s="8" t="str">
        <f>_xlfn.XLOOKUP(total_table[[#This Row],[Product_ID]],Product_table[Product_ID],Product_table[Category],FALSE)</f>
        <v>Beauty</v>
      </c>
      <c r="S938" s="8" t="str">
        <f>_xlfn.XLOOKUP(total_table[[#This Row],[Product_ID]],Product_table[Product_ID],Product_table[Sub_Category],FALSE)</f>
        <v>Skincare</v>
      </c>
      <c r="T938" s="8" t="str">
        <f>_xlfn.XLOOKUP(total_table[[#This Row],[Product_ID]],Product_table[Product_ID],Product_table[Brand],FALSE)</f>
        <v>Anderson-Riley</v>
      </c>
      <c r="U938" s="8">
        <f>_xlfn.XLOOKUP(total_table[[#This Row],[Product_ID]],Product_table[Product_ID],Product_table[Cost],FALSE)</f>
        <v>266.86</v>
      </c>
      <c r="V938" s="11">
        <f>_xlfn.XLOOKUP(total_table[[#This Row],[Product_ID]],Product_table[Product_ID],Product_table[Stock],FALSE)</f>
        <v>458</v>
      </c>
      <c r="W938" s="8" t="str">
        <f>_xlfn.XLOOKUP(total_table[[#This Row],[Store_ID]],Store_table[Store_ID],Store_table[Store_Name],FALSE)</f>
        <v>Gardner, Humphrey and Contreras</v>
      </c>
      <c r="X938" s="8" t="str">
        <f>_xlfn.XLOOKUP(total_table[[#This Row],[Store_ID]],Store_table[Store_ID],Store_table[Region],FALSE)</f>
        <v>East</v>
      </c>
      <c r="Y938" s="8" t="str">
        <f>_xlfn.XLOOKUP(total_table[[#This Row],[Store_ID]],Store_table[Store_ID],Store_table[City],FALSE)</f>
        <v>Johnsonville</v>
      </c>
      <c r="Z938" s="8" t="str">
        <f>_xlfn.XLOOKUP(total_table[[#This Row],[Store_ID]],Store_table[Store_ID],Store_table[Store_Type],FALSE)</f>
        <v>Flagship</v>
      </c>
    </row>
    <row r="939" spans="1:26" x14ac:dyDescent="0.35">
      <c r="A939" s="2" t="s">
        <v>2741</v>
      </c>
      <c r="B939" s="14">
        <v>45543</v>
      </c>
      <c r="C939" s="2" t="s">
        <v>239</v>
      </c>
      <c r="D939" s="2" t="s">
        <v>1678</v>
      </c>
      <c r="E939" s="2" t="s">
        <v>1767</v>
      </c>
      <c r="F939" s="11">
        <v>3</v>
      </c>
      <c r="G939" s="8">
        <v>904.48</v>
      </c>
      <c r="H939" s="8">
        <v>0.21</v>
      </c>
      <c r="I939" s="2" t="s">
        <v>1804</v>
      </c>
      <c r="J939" s="8">
        <v>2713.23</v>
      </c>
      <c r="K939" s="8" t="str">
        <f>_xlfn.XLOOKUP(total_table[[#This Row],[Customer_ID]],Customer_table[Customer_ID],Customer_table[Name],FALSE)</f>
        <v>Amber Mcclain</v>
      </c>
      <c r="L939" s="11">
        <f>_xlfn.XLOOKUP(total_table[[#This Row],[Customer_ID]],Customer_table[Customer_ID],Customer_table[Age],FALSE)</f>
        <v>58</v>
      </c>
      <c r="M939" s="8" t="str">
        <f>_xlfn.XLOOKUP(total_table[[#This Row],[Customer_ID]],Customer_table[Customer_ID],Customer_table[Gender],FALSE)</f>
        <v>Male</v>
      </c>
      <c r="N939" s="8" t="str">
        <f>_xlfn.XLOOKUP(total_table[[#This Row],[Customer_ID]],Customer_table[Customer_ID],Customer_table[City],FALSE)</f>
        <v>Brendaburgh</v>
      </c>
      <c r="O939" s="8" t="str">
        <f>_xlfn.XLOOKUP(total_table[[#This Row],[Customer_ID]],Customer_table[Customer_ID],Customer_table[State],FALSE)</f>
        <v>Florida</v>
      </c>
      <c r="P939" s="8" t="str">
        <f>_xlfn.XLOOKUP(total_table[[#This Row],[Customer_ID]],Customer_table[Customer_ID],Customer_table[Country],FALSE)</f>
        <v>USA</v>
      </c>
      <c r="Q939" s="8" t="str">
        <f>_xlfn.XLOOKUP(total_table[[#This Row],[Product_ID]],Product_table[Product_ID],Product_table[Product_Name],FALSE)</f>
        <v>Wireless Mouse</v>
      </c>
      <c r="R939" s="8" t="str">
        <f>_xlfn.XLOOKUP(total_table[[#This Row],[Product_ID]],Product_table[Product_ID],Product_table[Category],FALSE)</f>
        <v>Electronics</v>
      </c>
      <c r="S939" s="8" t="str">
        <f>_xlfn.XLOOKUP(total_table[[#This Row],[Product_ID]],Product_table[Product_ID],Product_table[Sub_Category],FALSE)</f>
        <v>Computer</v>
      </c>
      <c r="T939" s="8" t="str">
        <f>_xlfn.XLOOKUP(total_table[[#This Row],[Product_ID]],Product_table[Product_ID],Product_table[Brand],FALSE)</f>
        <v>Larson Ltd</v>
      </c>
      <c r="U939" s="8">
        <f>_xlfn.XLOOKUP(total_table[[#This Row],[Product_ID]],Product_table[Product_ID],Product_table[Cost],FALSE)</f>
        <v>392.89</v>
      </c>
      <c r="V939" s="11">
        <f>_xlfn.XLOOKUP(total_table[[#This Row],[Product_ID]],Product_table[Product_ID],Product_table[Stock],FALSE)</f>
        <v>320</v>
      </c>
      <c r="W939" s="8" t="str">
        <f>_xlfn.XLOOKUP(total_table[[#This Row],[Store_ID]],Store_table[Store_ID],Store_table[Store_Name],FALSE)</f>
        <v>Hill, Wagner and Ballard</v>
      </c>
      <c r="X939" s="8" t="str">
        <f>_xlfn.XLOOKUP(total_table[[#This Row],[Store_ID]],Store_table[Store_ID],Store_table[Region],FALSE)</f>
        <v>East</v>
      </c>
      <c r="Y939" s="8" t="str">
        <f>_xlfn.XLOOKUP(total_table[[#This Row],[Store_ID]],Store_table[Store_ID],Store_table[City],FALSE)</f>
        <v>East Davidville</v>
      </c>
      <c r="Z939" s="8" t="str">
        <f>_xlfn.XLOOKUP(total_table[[#This Row],[Store_ID]],Store_table[Store_ID],Store_table[Store_Type],FALSE)</f>
        <v>Online</v>
      </c>
    </row>
    <row r="940" spans="1:26" x14ac:dyDescent="0.35">
      <c r="A940" s="2" t="s">
        <v>2742</v>
      </c>
      <c r="B940" s="14">
        <v>45595</v>
      </c>
      <c r="C940" s="2" t="s">
        <v>1491</v>
      </c>
      <c r="D940" s="2" t="s">
        <v>1650</v>
      </c>
      <c r="E940" s="2" t="s">
        <v>1779</v>
      </c>
      <c r="F940" s="11">
        <v>3</v>
      </c>
      <c r="G940" s="8">
        <v>920.82</v>
      </c>
      <c r="H940" s="8">
        <v>0.1</v>
      </c>
      <c r="I940" s="2" t="s">
        <v>1804</v>
      </c>
      <c r="J940" s="8">
        <v>2762.36</v>
      </c>
      <c r="K940" s="8" t="str">
        <f>_xlfn.XLOOKUP(total_table[[#This Row],[Customer_ID]],Customer_table[Customer_ID],Customer_table[Name],FALSE)</f>
        <v>Darrell Miller</v>
      </c>
      <c r="L940" s="11">
        <f>_xlfn.XLOOKUP(total_table[[#This Row],[Customer_ID]],Customer_table[Customer_ID],Customer_table[Age],FALSE)</f>
        <v>59</v>
      </c>
      <c r="M940" s="8" t="str">
        <f>_xlfn.XLOOKUP(total_table[[#This Row],[Customer_ID]],Customer_table[Customer_ID],Customer_table[Gender],FALSE)</f>
        <v>Female</v>
      </c>
      <c r="N940" s="8" t="str">
        <f>_xlfn.XLOOKUP(total_table[[#This Row],[Customer_ID]],Customer_table[Customer_ID],Customer_table[City],FALSE)</f>
        <v>Port Carol</v>
      </c>
      <c r="O940" s="8" t="str">
        <f>_xlfn.XLOOKUP(total_table[[#This Row],[Customer_ID]],Customer_table[Customer_ID],Customer_table[State],FALSE)</f>
        <v>Florida</v>
      </c>
      <c r="P940" s="8" t="str">
        <f>_xlfn.XLOOKUP(total_table[[#This Row],[Customer_ID]],Customer_table[Customer_ID],Customer_table[Country],FALSE)</f>
        <v>USA</v>
      </c>
      <c r="Q940" s="8" t="str">
        <f>_xlfn.XLOOKUP(total_table[[#This Row],[Product_ID]],Product_table[Product_ID],Product_table[Product_Name],FALSE)</f>
        <v>Laptop Cooling Pad</v>
      </c>
      <c r="R940" s="8" t="str">
        <f>_xlfn.XLOOKUP(total_table[[#This Row],[Product_ID]],Product_table[Product_ID],Product_table[Category],FALSE)</f>
        <v>Electronics</v>
      </c>
      <c r="S940" s="8" t="str">
        <f>_xlfn.XLOOKUP(total_table[[#This Row],[Product_ID]],Product_table[Product_ID],Product_table[Sub_Category],FALSE)</f>
        <v>Computer</v>
      </c>
      <c r="T940" s="8" t="str">
        <f>_xlfn.XLOOKUP(total_table[[#This Row],[Product_ID]],Product_table[Product_ID],Product_table[Brand],FALSE)</f>
        <v>Murray, Gould and Ware</v>
      </c>
      <c r="U940" s="8">
        <f>_xlfn.XLOOKUP(total_table[[#This Row],[Product_ID]],Product_table[Product_ID],Product_table[Cost],FALSE)</f>
        <v>86.42</v>
      </c>
      <c r="V940" s="11">
        <f>_xlfn.XLOOKUP(total_table[[#This Row],[Product_ID]],Product_table[Product_ID],Product_table[Stock],FALSE)</f>
        <v>222</v>
      </c>
      <c r="W940" s="8" t="str">
        <f>_xlfn.XLOOKUP(total_table[[#This Row],[Store_ID]],Store_table[Store_ID],Store_table[Store_Name],FALSE)</f>
        <v>Shelton PLC</v>
      </c>
      <c r="X940" s="8" t="str">
        <f>_xlfn.XLOOKUP(total_table[[#This Row],[Store_ID]],Store_table[Store_ID],Store_table[Region],FALSE)</f>
        <v>North</v>
      </c>
      <c r="Y940" s="8" t="str">
        <f>_xlfn.XLOOKUP(total_table[[#This Row],[Store_ID]],Store_table[Store_ID],Store_table[City],FALSE)</f>
        <v>East Jenniferstad</v>
      </c>
      <c r="Z940" s="8" t="str">
        <f>_xlfn.XLOOKUP(total_table[[#This Row],[Store_ID]],Store_table[Store_ID],Store_table[Store_Type],FALSE)</f>
        <v>Flagship</v>
      </c>
    </row>
    <row r="941" spans="1:26" x14ac:dyDescent="0.35">
      <c r="A941" s="2" t="s">
        <v>2743</v>
      </c>
      <c r="B941" s="14">
        <v>45803</v>
      </c>
      <c r="C941" s="2" t="s">
        <v>948</v>
      </c>
      <c r="D941" s="2" t="s">
        <v>1582</v>
      </c>
      <c r="E941" s="2" t="s">
        <v>1735</v>
      </c>
      <c r="F941" s="11">
        <v>1</v>
      </c>
      <c r="G941" s="8">
        <v>182.28</v>
      </c>
      <c r="H941" s="8">
        <v>0.15</v>
      </c>
      <c r="I941" s="2" t="s">
        <v>1807</v>
      </c>
      <c r="J941" s="8">
        <v>182.13</v>
      </c>
      <c r="K941" s="8" t="str">
        <f>_xlfn.XLOOKUP(total_table[[#This Row],[Customer_ID]],Customer_table[Customer_ID],Customer_table[Name],FALSE)</f>
        <v>Roberta Green</v>
      </c>
      <c r="L941" s="11">
        <f>_xlfn.XLOOKUP(total_table[[#This Row],[Customer_ID]],Customer_table[Customer_ID],Customer_table[Age],FALSE)</f>
        <v>64</v>
      </c>
      <c r="M941" s="8" t="str">
        <f>_xlfn.XLOOKUP(total_table[[#This Row],[Customer_ID]],Customer_table[Customer_ID],Customer_table[Gender],FALSE)</f>
        <v>Male</v>
      </c>
      <c r="N941" s="8" t="str">
        <f>_xlfn.XLOOKUP(total_table[[#This Row],[Customer_ID]],Customer_table[Customer_ID],Customer_table[City],FALSE)</f>
        <v>West Joseph</v>
      </c>
      <c r="O941" s="8" t="str">
        <f>_xlfn.XLOOKUP(total_table[[#This Row],[Customer_ID]],Customer_table[Customer_ID],Customer_table[State],FALSE)</f>
        <v>Washington</v>
      </c>
      <c r="P941" s="8" t="str">
        <f>_xlfn.XLOOKUP(total_table[[#This Row],[Customer_ID]],Customer_table[Customer_ID],Customer_table[Country],FALSE)</f>
        <v>USA</v>
      </c>
      <c r="Q941" s="8" t="str">
        <f>_xlfn.XLOOKUP(total_table[[#This Row],[Product_ID]],Product_table[Product_ID],Product_table[Product_Name],FALSE)</f>
        <v>Sports Stopwatch Timer</v>
      </c>
      <c r="R941" s="8" t="str">
        <f>_xlfn.XLOOKUP(total_table[[#This Row],[Product_ID]],Product_table[Product_ID],Product_table[Category],FALSE)</f>
        <v>Sports</v>
      </c>
      <c r="S941" s="8" t="str">
        <f>_xlfn.XLOOKUP(total_table[[#This Row],[Product_ID]],Product_table[Product_ID],Product_table[Sub_Category],FALSE)</f>
        <v>Accessories</v>
      </c>
      <c r="T941" s="8" t="str">
        <f>_xlfn.XLOOKUP(total_table[[#This Row],[Product_ID]],Product_table[Product_ID],Product_table[Brand],FALSE)</f>
        <v>Burns-Hansen</v>
      </c>
      <c r="U941" s="8">
        <f>_xlfn.XLOOKUP(total_table[[#This Row],[Product_ID]],Product_table[Product_ID],Product_table[Cost],FALSE)</f>
        <v>38.76</v>
      </c>
      <c r="V941" s="11">
        <f>_xlfn.XLOOKUP(total_table[[#This Row],[Product_ID]],Product_table[Product_ID],Product_table[Stock],FALSE)</f>
        <v>137</v>
      </c>
      <c r="W941" s="8" t="str">
        <f>_xlfn.XLOOKUP(total_table[[#This Row],[Store_ID]],Store_table[Store_ID],Store_table[Store_Name],FALSE)</f>
        <v>Martinez, Adkins and Johnson</v>
      </c>
      <c r="X941" s="8" t="str">
        <f>_xlfn.XLOOKUP(total_table[[#This Row],[Store_ID]],Store_table[Store_ID],Store_table[Region],FALSE)</f>
        <v>North</v>
      </c>
      <c r="Y941" s="8" t="str">
        <f>_xlfn.XLOOKUP(total_table[[#This Row],[Store_ID]],Store_table[Store_ID],Store_table[City],FALSE)</f>
        <v>Danielmouth</v>
      </c>
      <c r="Z941" s="8" t="str">
        <f>_xlfn.XLOOKUP(total_table[[#This Row],[Store_ID]],Store_table[Store_ID],Store_table[Store_Type],FALSE)</f>
        <v>Flagship</v>
      </c>
    </row>
    <row r="942" spans="1:26" x14ac:dyDescent="0.35">
      <c r="A942" s="2" t="s">
        <v>2744</v>
      </c>
      <c r="B942" s="14">
        <v>45880</v>
      </c>
      <c r="C942" s="2" t="s">
        <v>1356</v>
      </c>
      <c r="D942" s="2" t="s">
        <v>1588</v>
      </c>
      <c r="E942" s="2" t="s">
        <v>1782</v>
      </c>
      <c r="F942" s="11">
        <v>3</v>
      </c>
      <c r="G942" s="8">
        <v>938.68</v>
      </c>
      <c r="H942" s="8">
        <v>0.14000000000000001</v>
      </c>
      <c r="I942" s="2" t="s">
        <v>1802</v>
      </c>
      <c r="J942" s="8">
        <v>2815.9</v>
      </c>
      <c r="K942" s="8" t="str">
        <f>_xlfn.XLOOKUP(total_table[[#This Row],[Customer_ID]],Customer_table[Customer_ID],Customer_table[Name],FALSE)</f>
        <v>Gene Lee</v>
      </c>
      <c r="L942" s="11">
        <f>_xlfn.XLOOKUP(total_table[[#This Row],[Customer_ID]],Customer_table[Customer_ID],Customer_table[Age],FALSE)</f>
        <v>41</v>
      </c>
      <c r="M942" s="8" t="str">
        <f>_xlfn.XLOOKUP(total_table[[#This Row],[Customer_ID]],Customer_table[Customer_ID],Customer_table[Gender],FALSE)</f>
        <v>Female</v>
      </c>
      <c r="N942" s="8" t="str">
        <f>_xlfn.XLOOKUP(total_table[[#This Row],[Customer_ID]],Customer_table[Customer_ID],Customer_table[City],FALSE)</f>
        <v>Mcfarlandmouth</v>
      </c>
      <c r="O942" s="8" t="str">
        <f>_xlfn.XLOOKUP(total_table[[#This Row],[Customer_ID]],Customer_table[Customer_ID],Customer_table[State],FALSE)</f>
        <v>Virginia</v>
      </c>
      <c r="P942" s="8" t="str">
        <f>_xlfn.XLOOKUP(total_table[[#This Row],[Customer_ID]],Customer_table[Customer_ID],Customer_table[Country],FALSE)</f>
        <v>USA</v>
      </c>
      <c r="Q942" s="8" t="str">
        <f>_xlfn.XLOOKUP(total_table[[#This Row],[Product_ID]],Product_table[Product_ID],Product_table[Product_Name],FALSE)</f>
        <v>Basketball</v>
      </c>
      <c r="R942" s="8" t="str">
        <f>_xlfn.XLOOKUP(total_table[[#This Row],[Product_ID]],Product_table[Product_ID],Product_table[Category],FALSE)</f>
        <v>Sports</v>
      </c>
      <c r="S942" s="8" t="str">
        <f>_xlfn.XLOOKUP(total_table[[#This Row],[Product_ID]],Product_table[Product_ID],Product_table[Sub_Category],FALSE)</f>
        <v>Team Sports</v>
      </c>
      <c r="T942" s="8" t="str">
        <f>_xlfn.XLOOKUP(total_table[[#This Row],[Product_ID]],Product_table[Product_ID],Product_table[Brand],FALSE)</f>
        <v>Nolan-Snow</v>
      </c>
      <c r="U942" s="8">
        <f>_xlfn.XLOOKUP(total_table[[#This Row],[Product_ID]],Product_table[Product_ID],Product_table[Cost],FALSE)</f>
        <v>204.39</v>
      </c>
      <c r="V942" s="11">
        <f>_xlfn.XLOOKUP(total_table[[#This Row],[Product_ID]],Product_table[Product_ID],Product_table[Stock],FALSE)</f>
        <v>281</v>
      </c>
      <c r="W942" s="8" t="str">
        <f>_xlfn.XLOOKUP(total_table[[#This Row],[Store_ID]],Store_table[Store_ID],Store_table[Store_Name],FALSE)</f>
        <v>Frederick-Wright</v>
      </c>
      <c r="X942" s="8" t="str">
        <f>_xlfn.XLOOKUP(total_table[[#This Row],[Store_ID]],Store_table[Store_ID],Store_table[Region],FALSE)</f>
        <v>West</v>
      </c>
      <c r="Y942" s="8" t="str">
        <f>_xlfn.XLOOKUP(total_table[[#This Row],[Store_ID]],Store_table[Store_ID],Store_table[City],FALSE)</f>
        <v>New Jimmymouth</v>
      </c>
      <c r="Z942" s="8" t="str">
        <f>_xlfn.XLOOKUP(total_table[[#This Row],[Store_ID]],Store_table[Store_ID],Store_table[Store_Type],FALSE)</f>
        <v>Flagship</v>
      </c>
    </row>
    <row r="943" spans="1:26" x14ac:dyDescent="0.35">
      <c r="A943" s="2" t="s">
        <v>2745</v>
      </c>
      <c r="B943" s="14">
        <v>45690</v>
      </c>
      <c r="C943" s="2" t="s">
        <v>287</v>
      </c>
      <c r="D943" s="2" t="s">
        <v>1708</v>
      </c>
      <c r="E943" s="2" t="s">
        <v>1751</v>
      </c>
      <c r="F943" s="11">
        <v>3</v>
      </c>
      <c r="G943" s="8">
        <v>219.96</v>
      </c>
      <c r="H943" s="8">
        <v>0.18</v>
      </c>
      <c r="I943" s="2" t="s">
        <v>1804</v>
      </c>
      <c r="J943" s="8">
        <v>659.7</v>
      </c>
      <c r="K943" s="8" t="str">
        <f>_xlfn.XLOOKUP(total_table[[#This Row],[Customer_ID]],Customer_table[Customer_ID],Customer_table[Name],FALSE)</f>
        <v>Krystal Ford</v>
      </c>
      <c r="L943" s="11">
        <f>_xlfn.XLOOKUP(total_table[[#This Row],[Customer_ID]],Customer_table[Customer_ID],Customer_table[Age],FALSE)</f>
        <v>34</v>
      </c>
      <c r="M943" s="8" t="str">
        <f>_xlfn.XLOOKUP(total_table[[#This Row],[Customer_ID]],Customer_table[Customer_ID],Customer_table[Gender],FALSE)</f>
        <v>Female</v>
      </c>
      <c r="N943" s="8" t="str">
        <f>_xlfn.XLOOKUP(total_table[[#This Row],[Customer_ID]],Customer_table[Customer_ID],Customer_table[City],FALSE)</f>
        <v>South David</v>
      </c>
      <c r="O943" s="8" t="str">
        <f>_xlfn.XLOOKUP(total_table[[#This Row],[Customer_ID]],Customer_table[Customer_ID],Customer_table[State],FALSE)</f>
        <v>Arizona</v>
      </c>
      <c r="P943" s="8" t="str">
        <f>_xlfn.XLOOKUP(total_table[[#This Row],[Customer_ID]],Customer_table[Customer_ID],Customer_table[Country],FALSE)</f>
        <v>USA</v>
      </c>
      <c r="Q943" s="8" t="str">
        <f>_xlfn.XLOOKUP(total_table[[#This Row],[Product_ID]],Product_table[Product_ID],Product_table[Product_Name],FALSE)</f>
        <v>Women's High Heels</v>
      </c>
      <c r="R943" s="8" t="str">
        <f>_xlfn.XLOOKUP(total_table[[#This Row],[Product_ID]],Product_table[Product_ID],Product_table[Category],FALSE)</f>
        <v>Clothing</v>
      </c>
      <c r="S943" s="8" t="str">
        <f>_xlfn.XLOOKUP(total_table[[#This Row],[Product_ID]],Product_table[Product_ID],Product_table[Sub_Category],FALSE)</f>
        <v>Footwear</v>
      </c>
      <c r="T943" s="8" t="str">
        <f>_xlfn.XLOOKUP(total_table[[#This Row],[Product_ID]],Product_table[Product_ID],Product_table[Brand],FALSE)</f>
        <v>Smith-Charles</v>
      </c>
      <c r="U943" s="8">
        <f>_xlfn.XLOOKUP(total_table[[#This Row],[Product_ID]],Product_table[Product_ID],Product_table[Cost],FALSE)</f>
        <v>438.25</v>
      </c>
      <c r="V943" s="11">
        <f>_xlfn.XLOOKUP(total_table[[#This Row],[Product_ID]],Product_table[Product_ID],Product_table[Stock],FALSE)</f>
        <v>496</v>
      </c>
      <c r="W943" s="8" t="str">
        <f>_xlfn.XLOOKUP(total_table[[#This Row],[Store_ID]],Store_table[Store_ID],Store_table[Store_Name],FALSE)</f>
        <v>Gray Ltd</v>
      </c>
      <c r="X943" s="8" t="str">
        <f>_xlfn.XLOOKUP(total_table[[#This Row],[Store_ID]],Store_table[Store_ID],Store_table[Region],FALSE)</f>
        <v>North</v>
      </c>
      <c r="Y943" s="8" t="str">
        <f>_xlfn.XLOOKUP(total_table[[#This Row],[Store_ID]],Store_table[Store_ID],Store_table[City],FALSE)</f>
        <v>New Michaelchester</v>
      </c>
      <c r="Z943" s="8" t="str">
        <f>_xlfn.XLOOKUP(total_table[[#This Row],[Store_ID]],Store_table[Store_ID],Store_table[Store_Type],FALSE)</f>
        <v>Outlet</v>
      </c>
    </row>
    <row r="944" spans="1:26" x14ac:dyDescent="0.35">
      <c r="A944" s="2" t="s">
        <v>2746</v>
      </c>
      <c r="B944" s="14">
        <v>45841</v>
      </c>
      <c r="C944" s="2" t="s">
        <v>1437</v>
      </c>
      <c r="D944" s="2" t="s">
        <v>1668</v>
      </c>
      <c r="E944" s="2" t="s">
        <v>1788</v>
      </c>
      <c r="F944" s="11">
        <v>3</v>
      </c>
      <c r="G944" s="8">
        <v>385.74</v>
      </c>
      <c r="H944" s="8">
        <v>0.27</v>
      </c>
      <c r="I944" s="2" t="s">
        <v>1802</v>
      </c>
      <c r="J944" s="8">
        <v>1156.95</v>
      </c>
      <c r="K944" s="8" t="str">
        <f>_xlfn.XLOOKUP(total_table[[#This Row],[Customer_ID]],Customer_table[Customer_ID],Customer_table[Name],FALSE)</f>
        <v>Laura Mathews</v>
      </c>
      <c r="L944" s="11">
        <f>_xlfn.XLOOKUP(total_table[[#This Row],[Customer_ID]],Customer_table[Customer_ID],Customer_table[Age],FALSE)</f>
        <v>53</v>
      </c>
      <c r="M944" s="8" t="str">
        <f>_xlfn.XLOOKUP(total_table[[#This Row],[Customer_ID]],Customer_table[Customer_ID],Customer_table[Gender],FALSE)</f>
        <v>Male</v>
      </c>
      <c r="N944" s="8" t="str">
        <f>_xlfn.XLOOKUP(total_table[[#This Row],[Customer_ID]],Customer_table[Customer_ID],Customer_table[City],FALSE)</f>
        <v>Chambersfurt</v>
      </c>
      <c r="O944" s="8" t="str">
        <f>_xlfn.XLOOKUP(total_table[[#This Row],[Customer_ID]],Customer_table[Customer_ID],Customer_table[State],FALSE)</f>
        <v>Wisconsin</v>
      </c>
      <c r="P944" s="8" t="str">
        <f>_xlfn.XLOOKUP(total_table[[#This Row],[Customer_ID]],Customer_table[Customer_ID],Customer_table[Country],FALSE)</f>
        <v>USA</v>
      </c>
      <c r="Q944" s="8" t="str">
        <f>_xlfn.XLOOKUP(total_table[[#This Row],[Product_ID]],Product_table[Product_ID],Product_table[Product_Name],FALSE)</f>
        <v>Hair Repair Oil Treatment</v>
      </c>
      <c r="R944" s="8" t="str">
        <f>_xlfn.XLOOKUP(total_table[[#This Row],[Product_ID]],Product_table[Product_ID],Product_table[Category],FALSE)</f>
        <v>Beauty</v>
      </c>
      <c r="S944" s="8" t="str">
        <f>_xlfn.XLOOKUP(total_table[[#This Row],[Product_ID]],Product_table[Product_ID],Product_table[Sub_Category],FALSE)</f>
        <v>Haircare</v>
      </c>
      <c r="T944" s="8" t="str">
        <f>_xlfn.XLOOKUP(total_table[[#This Row],[Product_ID]],Product_table[Product_ID],Product_table[Brand],FALSE)</f>
        <v>Hopkins Ltd</v>
      </c>
      <c r="U944" s="8">
        <f>_xlfn.XLOOKUP(total_table[[#This Row],[Product_ID]],Product_table[Product_ID],Product_table[Cost],FALSE)</f>
        <v>214.32</v>
      </c>
      <c r="V944" s="11">
        <f>_xlfn.XLOOKUP(total_table[[#This Row],[Product_ID]],Product_table[Product_ID],Product_table[Stock],FALSE)</f>
        <v>383</v>
      </c>
      <c r="W944" s="8" t="str">
        <f>_xlfn.XLOOKUP(total_table[[#This Row],[Store_ID]],Store_table[Store_ID],Store_table[Store_Name],FALSE)</f>
        <v>Guerrero-Schmitt</v>
      </c>
      <c r="X944" s="8" t="str">
        <f>_xlfn.XLOOKUP(total_table[[#This Row],[Store_ID]],Store_table[Store_ID],Store_table[Region],FALSE)</f>
        <v>East</v>
      </c>
      <c r="Y944" s="8" t="str">
        <f>_xlfn.XLOOKUP(total_table[[#This Row],[Store_ID]],Store_table[Store_ID],Store_table[City],FALSE)</f>
        <v>East Stevechester</v>
      </c>
      <c r="Z944" s="8" t="str">
        <f>_xlfn.XLOOKUP(total_table[[#This Row],[Store_ID]],Store_table[Store_ID],Store_table[Store_Type],FALSE)</f>
        <v>Flagship</v>
      </c>
    </row>
    <row r="945" spans="1:26" x14ac:dyDescent="0.35">
      <c r="A945" s="2" t="s">
        <v>2747</v>
      </c>
      <c r="B945" s="14">
        <v>45380</v>
      </c>
      <c r="C945" s="2" t="s">
        <v>1379</v>
      </c>
      <c r="D945" s="2" t="s">
        <v>1688</v>
      </c>
      <c r="E945" s="2" t="s">
        <v>1788</v>
      </c>
      <c r="F945" s="11">
        <v>2</v>
      </c>
      <c r="G945" s="8">
        <v>830.94</v>
      </c>
      <c r="H945" s="8">
        <v>0.28000000000000003</v>
      </c>
      <c r="I945" s="2" t="s">
        <v>1804</v>
      </c>
      <c r="J945" s="8">
        <v>1661.6000000000001</v>
      </c>
      <c r="K945" s="8" t="str">
        <f>_xlfn.XLOOKUP(total_table[[#This Row],[Customer_ID]],Customer_table[Customer_ID],Customer_table[Name],FALSE)</f>
        <v>April Phillips</v>
      </c>
      <c r="L945" s="11">
        <f>_xlfn.XLOOKUP(total_table[[#This Row],[Customer_ID]],Customer_table[Customer_ID],Customer_table[Age],FALSE)</f>
        <v>62</v>
      </c>
      <c r="M945" s="8" t="str">
        <f>_xlfn.XLOOKUP(total_table[[#This Row],[Customer_ID]],Customer_table[Customer_ID],Customer_table[Gender],FALSE)</f>
        <v>Female</v>
      </c>
      <c r="N945" s="8" t="str">
        <f>_xlfn.XLOOKUP(total_table[[#This Row],[Customer_ID]],Customer_table[Customer_ID],Customer_table[City],FALSE)</f>
        <v>Lake Carolyn</v>
      </c>
      <c r="O945" s="8" t="str">
        <f>_xlfn.XLOOKUP(total_table[[#This Row],[Customer_ID]],Customer_table[Customer_ID],Customer_table[State],FALSE)</f>
        <v>Hawaii</v>
      </c>
      <c r="P945" s="8" t="str">
        <f>_xlfn.XLOOKUP(total_table[[#This Row],[Customer_ID]],Customer_table[Customer_ID],Customer_table[Country],FALSE)</f>
        <v>USA</v>
      </c>
      <c r="Q945" s="8" t="str">
        <f>_xlfn.XLOOKUP(total_table[[#This Row],[Product_ID]],Product_table[Product_ID],Product_table[Product_Name],FALSE)</f>
        <v>Badminton Racket Set</v>
      </c>
      <c r="R945" s="8" t="str">
        <f>_xlfn.XLOOKUP(total_table[[#This Row],[Product_ID]],Product_table[Product_ID],Product_table[Category],FALSE)</f>
        <v>Sports</v>
      </c>
      <c r="S945" s="8" t="str">
        <f>_xlfn.XLOOKUP(total_table[[#This Row],[Product_ID]],Product_table[Product_ID],Product_table[Sub_Category],FALSE)</f>
        <v>Equipment</v>
      </c>
      <c r="T945" s="8" t="str">
        <f>_xlfn.XLOOKUP(total_table[[#This Row],[Product_ID]],Product_table[Product_ID],Product_table[Brand],FALSE)</f>
        <v>Robinson-Brown</v>
      </c>
      <c r="U945" s="8">
        <f>_xlfn.XLOOKUP(total_table[[#This Row],[Product_ID]],Product_table[Product_ID],Product_table[Cost],FALSE)</f>
        <v>285.54000000000002</v>
      </c>
      <c r="V945" s="11">
        <f>_xlfn.XLOOKUP(total_table[[#This Row],[Product_ID]],Product_table[Product_ID],Product_table[Stock],FALSE)</f>
        <v>358</v>
      </c>
      <c r="W945" s="8" t="str">
        <f>_xlfn.XLOOKUP(total_table[[#This Row],[Store_ID]],Store_table[Store_ID],Store_table[Store_Name],FALSE)</f>
        <v>Guerrero-Schmitt</v>
      </c>
      <c r="X945" s="8" t="str">
        <f>_xlfn.XLOOKUP(total_table[[#This Row],[Store_ID]],Store_table[Store_ID],Store_table[Region],FALSE)</f>
        <v>East</v>
      </c>
      <c r="Y945" s="8" t="str">
        <f>_xlfn.XLOOKUP(total_table[[#This Row],[Store_ID]],Store_table[Store_ID],Store_table[City],FALSE)</f>
        <v>East Stevechester</v>
      </c>
      <c r="Z945" s="8" t="str">
        <f>_xlfn.XLOOKUP(total_table[[#This Row],[Store_ID]],Store_table[Store_ID],Store_table[Store_Type],FALSE)</f>
        <v>Flagship</v>
      </c>
    </row>
    <row r="946" spans="1:26" x14ac:dyDescent="0.35">
      <c r="A946" s="2" t="s">
        <v>2748</v>
      </c>
      <c r="B946" s="14">
        <v>45503</v>
      </c>
      <c r="C946" s="2" t="s">
        <v>1178</v>
      </c>
      <c r="D946" s="2" t="s">
        <v>1529</v>
      </c>
      <c r="E946" s="2" t="s">
        <v>1764</v>
      </c>
      <c r="F946" s="11">
        <v>3</v>
      </c>
      <c r="G946" s="8">
        <v>462.75</v>
      </c>
      <c r="H946" s="8">
        <v>0.22</v>
      </c>
      <c r="I946" s="2" t="s">
        <v>1804</v>
      </c>
      <c r="J946" s="8">
        <v>1388.03</v>
      </c>
      <c r="K946" s="8" t="str">
        <f>_xlfn.XLOOKUP(total_table[[#This Row],[Customer_ID]],Customer_table[Customer_ID],Customer_table[Name],FALSE)</f>
        <v>Kristine Higgins</v>
      </c>
      <c r="L946" s="11">
        <f>_xlfn.XLOOKUP(total_table[[#This Row],[Customer_ID]],Customer_table[Customer_ID],Customer_table[Age],FALSE)</f>
        <v>27</v>
      </c>
      <c r="M946" s="8" t="str">
        <f>_xlfn.XLOOKUP(total_table[[#This Row],[Customer_ID]],Customer_table[Customer_ID],Customer_table[Gender],FALSE)</f>
        <v>Female</v>
      </c>
      <c r="N946" s="8" t="str">
        <f>_xlfn.XLOOKUP(total_table[[#This Row],[Customer_ID]],Customer_table[Customer_ID],Customer_table[City],FALSE)</f>
        <v>Jennifertown</v>
      </c>
      <c r="O946" s="8" t="str">
        <f>_xlfn.XLOOKUP(total_table[[#This Row],[Customer_ID]],Customer_table[Customer_ID],Customer_table[State],FALSE)</f>
        <v>South Carolina</v>
      </c>
      <c r="P946" s="8" t="str">
        <f>_xlfn.XLOOKUP(total_table[[#This Row],[Customer_ID]],Customer_table[Customer_ID],Customer_table[Country],FALSE)</f>
        <v>USA</v>
      </c>
      <c r="Q946" s="8" t="str">
        <f>_xlfn.XLOOKUP(total_table[[#This Row],[Product_ID]],Product_table[Product_ID],Product_table[Product_Name],FALSE)</f>
        <v>Men's Running Jacket</v>
      </c>
      <c r="R946" s="8" t="str">
        <f>_xlfn.XLOOKUP(total_table[[#This Row],[Product_ID]],Product_table[Product_ID],Product_table[Category],FALSE)</f>
        <v>Clothing</v>
      </c>
      <c r="S946" s="8" t="str">
        <f>_xlfn.XLOOKUP(total_table[[#This Row],[Product_ID]],Product_table[Product_ID],Product_table[Sub_Category],FALSE)</f>
        <v>Outerwear</v>
      </c>
      <c r="T946" s="8" t="str">
        <f>_xlfn.XLOOKUP(total_table[[#This Row],[Product_ID]],Product_table[Product_ID],Product_table[Brand],FALSE)</f>
        <v>Pineda Ltd</v>
      </c>
      <c r="U946" s="8">
        <f>_xlfn.XLOOKUP(total_table[[#This Row],[Product_ID]],Product_table[Product_ID],Product_table[Cost],FALSE)</f>
        <v>364.67</v>
      </c>
      <c r="V946" s="11">
        <f>_xlfn.XLOOKUP(total_table[[#This Row],[Product_ID]],Product_table[Product_ID],Product_table[Stock],FALSE)</f>
        <v>452</v>
      </c>
      <c r="W946" s="8" t="str">
        <f>_xlfn.XLOOKUP(total_table[[#This Row],[Store_ID]],Store_table[Store_ID],Store_table[Store_Name],FALSE)</f>
        <v>Moore, Padilla and Butler</v>
      </c>
      <c r="X946" s="8" t="str">
        <f>_xlfn.XLOOKUP(total_table[[#This Row],[Store_ID]],Store_table[Store_ID],Store_table[Region],FALSE)</f>
        <v>South</v>
      </c>
      <c r="Y946" s="8" t="str">
        <f>_xlfn.XLOOKUP(total_table[[#This Row],[Store_ID]],Store_table[Store_ID],Store_table[City],FALSE)</f>
        <v>East Johnstad</v>
      </c>
      <c r="Z946" s="8" t="str">
        <f>_xlfn.XLOOKUP(total_table[[#This Row],[Store_ID]],Store_table[Store_ID],Store_table[Store_Type],FALSE)</f>
        <v>Flagship</v>
      </c>
    </row>
    <row r="947" spans="1:26" x14ac:dyDescent="0.35">
      <c r="A947" s="2" t="s">
        <v>2749</v>
      </c>
      <c r="B947" s="14">
        <v>45567</v>
      </c>
      <c r="C947" s="2" t="s">
        <v>239</v>
      </c>
      <c r="D947" s="2" t="s">
        <v>1554</v>
      </c>
      <c r="E947" s="2" t="s">
        <v>1779</v>
      </c>
      <c r="F947" s="11">
        <v>4</v>
      </c>
      <c r="G947" s="8">
        <v>973.9</v>
      </c>
      <c r="H947" s="8">
        <v>0.02</v>
      </c>
      <c r="I947" s="2" t="s">
        <v>1807</v>
      </c>
      <c r="J947" s="8">
        <v>3895.58</v>
      </c>
      <c r="K947" s="8" t="str">
        <f>_xlfn.XLOOKUP(total_table[[#This Row],[Customer_ID]],Customer_table[Customer_ID],Customer_table[Name],FALSE)</f>
        <v>Amber Mcclain</v>
      </c>
      <c r="L947" s="11">
        <f>_xlfn.XLOOKUP(total_table[[#This Row],[Customer_ID]],Customer_table[Customer_ID],Customer_table[Age],FALSE)</f>
        <v>58</v>
      </c>
      <c r="M947" s="8" t="str">
        <f>_xlfn.XLOOKUP(total_table[[#This Row],[Customer_ID]],Customer_table[Customer_ID],Customer_table[Gender],FALSE)</f>
        <v>Male</v>
      </c>
      <c r="N947" s="8" t="str">
        <f>_xlfn.XLOOKUP(total_table[[#This Row],[Customer_ID]],Customer_table[Customer_ID],Customer_table[City],FALSE)</f>
        <v>Brendaburgh</v>
      </c>
      <c r="O947" s="8" t="str">
        <f>_xlfn.XLOOKUP(total_table[[#This Row],[Customer_ID]],Customer_table[Customer_ID],Customer_table[State],FALSE)</f>
        <v>Florida</v>
      </c>
      <c r="P947" s="8" t="str">
        <f>_xlfn.XLOOKUP(total_table[[#This Row],[Customer_ID]],Customer_table[Customer_ID],Customer_table[Country],FALSE)</f>
        <v>USA</v>
      </c>
      <c r="Q947" s="8" t="str">
        <f>_xlfn.XLOOKUP(total_table[[#This Row],[Product_ID]],Product_table[Product_ID],Product_table[Product_Name],FALSE)</f>
        <v>Decorative Wall Mirror</v>
      </c>
      <c r="R947" s="8" t="str">
        <f>_xlfn.XLOOKUP(total_table[[#This Row],[Product_ID]],Product_table[Product_ID],Product_table[Category],FALSE)</f>
        <v>Home</v>
      </c>
      <c r="S947" s="8" t="str">
        <f>_xlfn.XLOOKUP(total_table[[#This Row],[Product_ID]],Product_table[Product_ID],Product_table[Sub_Category],FALSE)</f>
        <v>Decor</v>
      </c>
      <c r="T947" s="8" t="str">
        <f>_xlfn.XLOOKUP(total_table[[#This Row],[Product_ID]],Product_table[Product_ID],Product_table[Brand],FALSE)</f>
        <v>Luna, Anderson and Bowman</v>
      </c>
      <c r="U947" s="8">
        <f>_xlfn.XLOOKUP(total_table[[#This Row],[Product_ID]],Product_table[Product_ID],Product_table[Cost],FALSE)</f>
        <v>48.01</v>
      </c>
      <c r="V947" s="11">
        <f>_xlfn.XLOOKUP(total_table[[#This Row],[Product_ID]],Product_table[Product_ID],Product_table[Stock],FALSE)</f>
        <v>439</v>
      </c>
      <c r="W947" s="8" t="str">
        <f>_xlfn.XLOOKUP(total_table[[#This Row],[Store_ID]],Store_table[Store_ID],Store_table[Store_Name],FALSE)</f>
        <v>Shelton PLC</v>
      </c>
      <c r="X947" s="8" t="str">
        <f>_xlfn.XLOOKUP(total_table[[#This Row],[Store_ID]],Store_table[Store_ID],Store_table[Region],FALSE)</f>
        <v>North</v>
      </c>
      <c r="Y947" s="8" t="str">
        <f>_xlfn.XLOOKUP(total_table[[#This Row],[Store_ID]],Store_table[Store_ID],Store_table[City],FALSE)</f>
        <v>East Jenniferstad</v>
      </c>
      <c r="Z947" s="8" t="str">
        <f>_xlfn.XLOOKUP(total_table[[#This Row],[Store_ID]],Store_table[Store_ID],Store_table[Store_Type],FALSE)</f>
        <v>Flagship</v>
      </c>
    </row>
    <row r="948" spans="1:26" x14ac:dyDescent="0.35">
      <c r="A948" s="2" t="s">
        <v>2750</v>
      </c>
      <c r="B948" s="14">
        <v>45600</v>
      </c>
      <c r="C948" s="2" t="s">
        <v>465</v>
      </c>
      <c r="D948" s="2" t="s">
        <v>1596</v>
      </c>
      <c r="E948" s="2" t="s">
        <v>1735</v>
      </c>
      <c r="F948" s="11">
        <v>2</v>
      </c>
      <c r="G948" s="8">
        <v>157.18</v>
      </c>
      <c r="H948" s="8">
        <v>0.15</v>
      </c>
      <c r="I948" s="2" t="s">
        <v>1802</v>
      </c>
      <c r="J948" s="8">
        <v>314.21000000000004</v>
      </c>
      <c r="K948" s="8" t="str">
        <f>_xlfn.XLOOKUP(total_table[[#This Row],[Customer_ID]],Customer_table[Customer_ID],Customer_table[Name],FALSE)</f>
        <v>Patty Francis</v>
      </c>
      <c r="L948" s="11">
        <f>_xlfn.XLOOKUP(total_table[[#This Row],[Customer_ID]],Customer_table[Customer_ID],Customer_table[Age],FALSE)</f>
        <v>63</v>
      </c>
      <c r="M948" s="8" t="str">
        <f>_xlfn.XLOOKUP(total_table[[#This Row],[Customer_ID]],Customer_table[Customer_ID],Customer_table[Gender],FALSE)</f>
        <v>Female</v>
      </c>
      <c r="N948" s="8" t="str">
        <f>_xlfn.XLOOKUP(total_table[[#This Row],[Customer_ID]],Customer_table[Customer_ID],Customer_table[City],FALSE)</f>
        <v>South Brooke</v>
      </c>
      <c r="O948" s="8" t="str">
        <f>_xlfn.XLOOKUP(total_table[[#This Row],[Customer_ID]],Customer_table[Customer_ID],Customer_table[State],FALSE)</f>
        <v>Pennsylvania</v>
      </c>
      <c r="P948" s="8" t="str">
        <f>_xlfn.XLOOKUP(total_table[[#This Row],[Customer_ID]],Customer_table[Customer_ID],Customer_table[Country],FALSE)</f>
        <v>USA</v>
      </c>
      <c r="Q948" s="8" t="str">
        <f>_xlfn.XLOOKUP(total_table[[#This Row],[Product_ID]],Product_table[Product_ID],Product_table[Product_Name],FALSE)</f>
        <v>Bedroom Table Lamp</v>
      </c>
      <c r="R948" s="8" t="str">
        <f>_xlfn.XLOOKUP(total_table[[#This Row],[Product_ID]],Product_table[Product_ID],Product_table[Category],FALSE)</f>
        <v>Home</v>
      </c>
      <c r="S948" s="8" t="str">
        <f>_xlfn.XLOOKUP(total_table[[#This Row],[Product_ID]],Product_table[Product_ID],Product_table[Sub_Category],FALSE)</f>
        <v>Lighting</v>
      </c>
      <c r="T948" s="8" t="str">
        <f>_xlfn.XLOOKUP(total_table[[#This Row],[Product_ID]],Product_table[Product_ID],Product_table[Brand],FALSE)</f>
        <v>Jones LLC</v>
      </c>
      <c r="U948" s="8">
        <f>_xlfn.XLOOKUP(total_table[[#This Row],[Product_ID]],Product_table[Product_ID],Product_table[Cost],FALSE)</f>
        <v>382.22</v>
      </c>
      <c r="V948" s="11">
        <f>_xlfn.XLOOKUP(total_table[[#This Row],[Product_ID]],Product_table[Product_ID],Product_table[Stock],FALSE)</f>
        <v>329</v>
      </c>
      <c r="W948" s="8" t="str">
        <f>_xlfn.XLOOKUP(total_table[[#This Row],[Store_ID]],Store_table[Store_ID],Store_table[Store_Name],FALSE)</f>
        <v>Martinez, Adkins and Johnson</v>
      </c>
      <c r="X948" s="8" t="str">
        <f>_xlfn.XLOOKUP(total_table[[#This Row],[Store_ID]],Store_table[Store_ID],Store_table[Region],FALSE)</f>
        <v>North</v>
      </c>
      <c r="Y948" s="8" t="str">
        <f>_xlfn.XLOOKUP(total_table[[#This Row],[Store_ID]],Store_table[Store_ID],Store_table[City],FALSE)</f>
        <v>Danielmouth</v>
      </c>
      <c r="Z948" s="8" t="str">
        <f>_xlfn.XLOOKUP(total_table[[#This Row],[Store_ID]],Store_table[Store_ID],Store_table[Store_Type],FALSE)</f>
        <v>Flagship</v>
      </c>
    </row>
    <row r="949" spans="1:26" x14ac:dyDescent="0.35">
      <c r="A949" s="2" t="s">
        <v>2751</v>
      </c>
      <c r="B949" s="14">
        <v>45415</v>
      </c>
      <c r="C949" s="2" t="s">
        <v>58</v>
      </c>
      <c r="D949" s="2" t="s">
        <v>1672</v>
      </c>
      <c r="E949" s="2" t="s">
        <v>1775</v>
      </c>
      <c r="F949" s="11">
        <v>3</v>
      </c>
      <c r="G949" s="8">
        <v>239.57</v>
      </c>
      <c r="H949" s="8">
        <v>0.16</v>
      </c>
      <c r="I949" s="2" t="s">
        <v>1802</v>
      </c>
      <c r="J949" s="8">
        <v>718.55000000000007</v>
      </c>
      <c r="K949" s="8" t="str">
        <f>_xlfn.XLOOKUP(total_table[[#This Row],[Customer_ID]],Customer_table[Customer_ID],Customer_table[Name],FALSE)</f>
        <v>Nathan Hernandez</v>
      </c>
      <c r="L949" s="11">
        <f>_xlfn.XLOOKUP(total_table[[#This Row],[Customer_ID]],Customer_table[Customer_ID],Customer_table[Age],FALSE)</f>
        <v>32</v>
      </c>
      <c r="M949" s="8" t="str">
        <f>_xlfn.XLOOKUP(total_table[[#This Row],[Customer_ID]],Customer_table[Customer_ID],Customer_table[Gender],FALSE)</f>
        <v>Female</v>
      </c>
      <c r="N949" s="8" t="str">
        <f>_xlfn.XLOOKUP(total_table[[#This Row],[Customer_ID]],Customer_table[Customer_ID],Customer_table[City],FALSE)</f>
        <v>New Becky</v>
      </c>
      <c r="O949" s="8" t="str">
        <f>_xlfn.XLOOKUP(total_table[[#This Row],[Customer_ID]],Customer_table[Customer_ID],Customer_table[State],FALSE)</f>
        <v>Montana</v>
      </c>
      <c r="P949" s="8" t="str">
        <f>_xlfn.XLOOKUP(total_table[[#This Row],[Customer_ID]],Customer_table[Customer_ID],Customer_table[Country],FALSE)</f>
        <v>USA</v>
      </c>
      <c r="Q949" s="8" t="str">
        <f>_xlfn.XLOOKUP(total_table[[#This Row],[Product_ID]],Product_table[Product_ID],Product_table[Product_Name],FALSE)</f>
        <v>Shin Guards – Adult</v>
      </c>
      <c r="R949" s="8" t="str">
        <f>_xlfn.XLOOKUP(total_table[[#This Row],[Product_ID]],Product_table[Product_ID],Product_table[Category],FALSE)</f>
        <v>Sports</v>
      </c>
      <c r="S949" s="8" t="str">
        <f>_xlfn.XLOOKUP(total_table[[#This Row],[Product_ID]],Product_table[Product_ID],Product_table[Sub_Category],FALSE)</f>
        <v>Team Sports</v>
      </c>
      <c r="T949" s="8" t="str">
        <f>_xlfn.XLOOKUP(total_table[[#This Row],[Product_ID]],Product_table[Product_ID],Product_table[Brand],FALSE)</f>
        <v>French Ltd</v>
      </c>
      <c r="U949" s="8">
        <f>_xlfn.XLOOKUP(total_table[[#This Row],[Product_ID]],Product_table[Product_ID],Product_table[Cost],FALSE)</f>
        <v>107.06</v>
      </c>
      <c r="V949" s="11">
        <f>_xlfn.XLOOKUP(total_table[[#This Row],[Product_ID]],Product_table[Product_ID],Product_table[Stock],FALSE)</f>
        <v>359</v>
      </c>
      <c r="W949" s="8" t="str">
        <f>_xlfn.XLOOKUP(total_table[[#This Row],[Store_ID]],Store_table[Store_ID],Store_table[Store_Name],FALSE)</f>
        <v>Gardner, Humphrey and Contreras</v>
      </c>
      <c r="X949" s="8" t="str">
        <f>_xlfn.XLOOKUP(total_table[[#This Row],[Store_ID]],Store_table[Store_ID],Store_table[Region],FALSE)</f>
        <v>East</v>
      </c>
      <c r="Y949" s="8" t="str">
        <f>_xlfn.XLOOKUP(total_table[[#This Row],[Store_ID]],Store_table[Store_ID],Store_table[City],FALSE)</f>
        <v>Johnsonville</v>
      </c>
      <c r="Z949" s="8" t="str">
        <f>_xlfn.XLOOKUP(total_table[[#This Row],[Store_ID]],Store_table[Store_ID],Store_table[Store_Type],FALSE)</f>
        <v>Flagship</v>
      </c>
    </row>
    <row r="950" spans="1:26" x14ac:dyDescent="0.35">
      <c r="A950" s="2" t="s">
        <v>2752</v>
      </c>
      <c r="B950" s="14">
        <v>45343</v>
      </c>
      <c r="C950" s="2" t="s">
        <v>1013</v>
      </c>
      <c r="D950" s="2" t="s">
        <v>1543</v>
      </c>
      <c r="E950" s="2" t="s">
        <v>1782</v>
      </c>
      <c r="F950" s="11">
        <v>4</v>
      </c>
      <c r="G950" s="8">
        <v>583.21</v>
      </c>
      <c r="H950" s="8">
        <v>0.2</v>
      </c>
      <c r="I950" s="2" t="s">
        <v>1802</v>
      </c>
      <c r="J950" s="8">
        <v>2332.6400000000003</v>
      </c>
      <c r="K950" s="8" t="str">
        <f>_xlfn.XLOOKUP(total_table[[#This Row],[Customer_ID]],Customer_table[Customer_ID],Customer_table[Name],FALSE)</f>
        <v>Reginald Willis</v>
      </c>
      <c r="L950" s="11">
        <f>_xlfn.XLOOKUP(total_table[[#This Row],[Customer_ID]],Customer_table[Customer_ID],Customer_table[Age],FALSE)</f>
        <v>62</v>
      </c>
      <c r="M950" s="8" t="str">
        <f>_xlfn.XLOOKUP(total_table[[#This Row],[Customer_ID]],Customer_table[Customer_ID],Customer_table[Gender],FALSE)</f>
        <v>Female</v>
      </c>
      <c r="N950" s="8" t="str">
        <f>_xlfn.XLOOKUP(total_table[[#This Row],[Customer_ID]],Customer_table[Customer_ID],Customer_table[City],FALSE)</f>
        <v>Kellybury</v>
      </c>
      <c r="O950" s="8" t="str">
        <f>_xlfn.XLOOKUP(total_table[[#This Row],[Customer_ID]],Customer_table[Customer_ID],Customer_table[State],FALSE)</f>
        <v>New York</v>
      </c>
      <c r="P950" s="8" t="str">
        <f>_xlfn.XLOOKUP(total_table[[#This Row],[Customer_ID]],Customer_table[Customer_ID],Customer_table[Country],FALSE)</f>
        <v>USA</v>
      </c>
      <c r="Q950" s="8" t="str">
        <f>_xlfn.XLOOKUP(total_table[[#This Row],[Product_ID]],Product_table[Product_ID],Product_table[Product_Name],FALSE)</f>
        <v>Adjustable Dumbbell Set</v>
      </c>
      <c r="R950" s="8" t="str">
        <f>_xlfn.XLOOKUP(total_table[[#This Row],[Product_ID]],Product_table[Product_ID],Product_table[Category],FALSE)</f>
        <v>Sports</v>
      </c>
      <c r="S950" s="8" t="str">
        <f>_xlfn.XLOOKUP(total_table[[#This Row],[Product_ID]],Product_table[Product_ID],Product_table[Sub_Category],FALSE)</f>
        <v>Fitness</v>
      </c>
      <c r="T950" s="8" t="str">
        <f>_xlfn.XLOOKUP(total_table[[#This Row],[Product_ID]],Product_table[Product_ID],Product_table[Brand],FALSE)</f>
        <v>Hill PLC</v>
      </c>
      <c r="U950" s="8">
        <f>_xlfn.XLOOKUP(total_table[[#This Row],[Product_ID]],Product_table[Product_ID],Product_table[Cost],FALSE)</f>
        <v>495.72</v>
      </c>
      <c r="V950" s="11">
        <f>_xlfn.XLOOKUP(total_table[[#This Row],[Product_ID]],Product_table[Product_ID],Product_table[Stock],FALSE)</f>
        <v>323</v>
      </c>
      <c r="W950" s="8" t="str">
        <f>_xlfn.XLOOKUP(total_table[[#This Row],[Store_ID]],Store_table[Store_ID],Store_table[Store_Name],FALSE)</f>
        <v>Frederick-Wright</v>
      </c>
      <c r="X950" s="8" t="str">
        <f>_xlfn.XLOOKUP(total_table[[#This Row],[Store_ID]],Store_table[Store_ID],Store_table[Region],FALSE)</f>
        <v>West</v>
      </c>
      <c r="Y950" s="8" t="str">
        <f>_xlfn.XLOOKUP(total_table[[#This Row],[Store_ID]],Store_table[Store_ID],Store_table[City],FALSE)</f>
        <v>New Jimmymouth</v>
      </c>
      <c r="Z950" s="8" t="str">
        <f>_xlfn.XLOOKUP(total_table[[#This Row],[Store_ID]],Store_table[Store_ID],Store_table[Store_Type],FALSE)</f>
        <v>Flagship</v>
      </c>
    </row>
    <row r="951" spans="1:26" x14ac:dyDescent="0.35">
      <c r="A951" s="2" t="s">
        <v>2753</v>
      </c>
      <c r="B951" s="14">
        <v>45399</v>
      </c>
      <c r="C951" s="2" t="s">
        <v>1264</v>
      </c>
      <c r="D951" s="2" t="s">
        <v>1688</v>
      </c>
      <c r="E951" s="2" t="s">
        <v>1760</v>
      </c>
      <c r="F951" s="11">
        <v>3</v>
      </c>
      <c r="G951" s="8">
        <v>758.75</v>
      </c>
      <c r="H951" s="8">
        <v>0.27</v>
      </c>
      <c r="I951" s="2" t="s">
        <v>1804</v>
      </c>
      <c r="J951" s="8">
        <v>2275.98</v>
      </c>
      <c r="K951" s="8" t="str">
        <f>_xlfn.XLOOKUP(total_table[[#This Row],[Customer_ID]],Customer_table[Customer_ID],Customer_table[Name],FALSE)</f>
        <v>Megan Ryan</v>
      </c>
      <c r="L951" s="11">
        <f>_xlfn.XLOOKUP(total_table[[#This Row],[Customer_ID]],Customer_table[Customer_ID],Customer_table[Age],FALSE)</f>
        <v>59</v>
      </c>
      <c r="M951" s="8" t="str">
        <f>_xlfn.XLOOKUP(total_table[[#This Row],[Customer_ID]],Customer_table[Customer_ID],Customer_table[Gender],FALSE)</f>
        <v>Female</v>
      </c>
      <c r="N951" s="8" t="str">
        <f>_xlfn.XLOOKUP(total_table[[#This Row],[Customer_ID]],Customer_table[Customer_ID],Customer_table[City],FALSE)</f>
        <v>Andrewsfurt</v>
      </c>
      <c r="O951" s="8" t="str">
        <f>_xlfn.XLOOKUP(total_table[[#This Row],[Customer_ID]],Customer_table[Customer_ID],Customer_table[State],FALSE)</f>
        <v>Idaho</v>
      </c>
      <c r="P951" s="8" t="str">
        <f>_xlfn.XLOOKUP(total_table[[#This Row],[Customer_ID]],Customer_table[Customer_ID],Customer_table[Country],FALSE)</f>
        <v>USA</v>
      </c>
      <c r="Q951" s="8" t="str">
        <f>_xlfn.XLOOKUP(total_table[[#This Row],[Product_ID]],Product_table[Product_ID],Product_table[Product_Name],FALSE)</f>
        <v>Badminton Racket Set</v>
      </c>
      <c r="R951" s="8" t="str">
        <f>_xlfn.XLOOKUP(total_table[[#This Row],[Product_ID]],Product_table[Product_ID],Product_table[Category],FALSE)</f>
        <v>Sports</v>
      </c>
      <c r="S951" s="8" t="str">
        <f>_xlfn.XLOOKUP(total_table[[#This Row],[Product_ID]],Product_table[Product_ID],Product_table[Sub_Category],FALSE)</f>
        <v>Equipment</v>
      </c>
      <c r="T951" s="8" t="str">
        <f>_xlfn.XLOOKUP(total_table[[#This Row],[Product_ID]],Product_table[Product_ID],Product_table[Brand],FALSE)</f>
        <v>Robinson-Brown</v>
      </c>
      <c r="U951" s="8">
        <f>_xlfn.XLOOKUP(total_table[[#This Row],[Product_ID]],Product_table[Product_ID],Product_table[Cost],FALSE)</f>
        <v>285.54000000000002</v>
      </c>
      <c r="V951" s="11">
        <f>_xlfn.XLOOKUP(total_table[[#This Row],[Product_ID]],Product_table[Product_ID],Product_table[Stock],FALSE)</f>
        <v>358</v>
      </c>
      <c r="W951" s="8" t="str">
        <f>_xlfn.XLOOKUP(total_table[[#This Row],[Store_ID]],Store_table[Store_ID],Store_table[Store_Name],FALSE)</f>
        <v>Bean, Jones and Park</v>
      </c>
      <c r="X951" s="8" t="str">
        <f>_xlfn.XLOOKUP(total_table[[#This Row],[Store_ID]],Store_table[Store_ID],Store_table[Region],FALSE)</f>
        <v>West</v>
      </c>
      <c r="Y951" s="8" t="str">
        <f>_xlfn.XLOOKUP(total_table[[#This Row],[Store_ID]],Store_table[Store_ID],Store_table[City],FALSE)</f>
        <v>Thompsonborough</v>
      </c>
      <c r="Z951" s="8" t="str">
        <f>_xlfn.XLOOKUP(total_table[[#This Row],[Store_ID]],Store_table[Store_ID],Store_table[Store_Type],FALSE)</f>
        <v>Online</v>
      </c>
    </row>
    <row r="952" spans="1:26" x14ac:dyDescent="0.35">
      <c r="A952" s="2" t="s">
        <v>2754</v>
      </c>
      <c r="B952" s="14">
        <v>45689</v>
      </c>
      <c r="C952" s="2" t="s">
        <v>960</v>
      </c>
      <c r="D952" s="2" t="s">
        <v>1648</v>
      </c>
      <c r="E952" s="2" t="s">
        <v>1751</v>
      </c>
      <c r="F952" s="11">
        <v>4</v>
      </c>
      <c r="G952" s="8">
        <v>372.42</v>
      </c>
      <c r="H952" s="8">
        <v>0.19</v>
      </c>
      <c r="I952" s="2" t="s">
        <v>1802</v>
      </c>
      <c r="J952" s="8">
        <v>1489.49</v>
      </c>
      <c r="K952" s="8" t="str">
        <f>_xlfn.XLOOKUP(total_table[[#This Row],[Customer_ID]],Customer_table[Customer_ID],Customer_table[Name],FALSE)</f>
        <v>Stacy Collins</v>
      </c>
      <c r="L952" s="11">
        <f>_xlfn.XLOOKUP(total_table[[#This Row],[Customer_ID]],Customer_table[Customer_ID],Customer_table[Age],FALSE)</f>
        <v>41</v>
      </c>
      <c r="M952" s="8" t="str">
        <f>_xlfn.XLOOKUP(total_table[[#This Row],[Customer_ID]],Customer_table[Customer_ID],Customer_table[Gender],FALSE)</f>
        <v>Female</v>
      </c>
      <c r="N952" s="8" t="str">
        <f>_xlfn.XLOOKUP(total_table[[#This Row],[Customer_ID]],Customer_table[Customer_ID],Customer_table[City],FALSE)</f>
        <v>Randychester</v>
      </c>
      <c r="O952" s="8" t="str">
        <f>_xlfn.XLOOKUP(total_table[[#This Row],[Customer_ID]],Customer_table[Customer_ID],Customer_table[State],FALSE)</f>
        <v>California</v>
      </c>
      <c r="P952" s="8" t="str">
        <f>_xlfn.XLOOKUP(total_table[[#This Row],[Customer_ID]],Customer_table[Customer_ID],Customer_table[Country],FALSE)</f>
        <v>USA</v>
      </c>
      <c r="Q952" s="8" t="str">
        <f>_xlfn.XLOOKUP(total_table[[#This Row],[Product_ID]],Product_table[Product_ID],Product_table[Product_Name],FALSE)</f>
        <v>Tennis Ball 3-Pack</v>
      </c>
      <c r="R952" s="8" t="str">
        <f>_xlfn.XLOOKUP(total_table[[#This Row],[Product_ID]],Product_table[Product_ID],Product_table[Category],FALSE)</f>
        <v>Sports</v>
      </c>
      <c r="S952" s="8" t="str">
        <f>_xlfn.XLOOKUP(total_table[[#This Row],[Product_ID]],Product_table[Product_ID],Product_table[Sub_Category],FALSE)</f>
        <v>Equipment</v>
      </c>
      <c r="T952" s="8" t="str">
        <f>_xlfn.XLOOKUP(total_table[[#This Row],[Product_ID]],Product_table[Product_ID],Product_table[Brand],FALSE)</f>
        <v>Lopez LLC</v>
      </c>
      <c r="U952" s="8">
        <f>_xlfn.XLOOKUP(total_table[[#This Row],[Product_ID]],Product_table[Product_ID],Product_table[Cost],FALSE)</f>
        <v>103.45</v>
      </c>
      <c r="V952" s="11">
        <f>_xlfn.XLOOKUP(total_table[[#This Row],[Product_ID]],Product_table[Product_ID],Product_table[Stock],FALSE)</f>
        <v>465</v>
      </c>
      <c r="W952" s="8" t="str">
        <f>_xlfn.XLOOKUP(total_table[[#This Row],[Store_ID]],Store_table[Store_ID],Store_table[Store_Name],FALSE)</f>
        <v>Gray Ltd</v>
      </c>
      <c r="X952" s="8" t="str">
        <f>_xlfn.XLOOKUP(total_table[[#This Row],[Store_ID]],Store_table[Store_ID],Store_table[Region],FALSE)</f>
        <v>North</v>
      </c>
      <c r="Y952" s="8" t="str">
        <f>_xlfn.XLOOKUP(total_table[[#This Row],[Store_ID]],Store_table[Store_ID],Store_table[City],FALSE)</f>
        <v>New Michaelchester</v>
      </c>
      <c r="Z952" s="8" t="str">
        <f>_xlfn.XLOOKUP(total_table[[#This Row],[Store_ID]],Store_table[Store_ID],Store_table[Store_Type],FALSE)</f>
        <v>Outlet</v>
      </c>
    </row>
    <row r="953" spans="1:26" x14ac:dyDescent="0.35">
      <c r="A953" s="2" t="s">
        <v>2755</v>
      </c>
      <c r="B953" s="14">
        <v>45699</v>
      </c>
      <c r="C953" s="2" t="s">
        <v>507</v>
      </c>
      <c r="D953" s="2" t="s">
        <v>1652</v>
      </c>
      <c r="E953" s="2" t="s">
        <v>1791</v>
      </c>
      <c r="F953" s="11">
        <v>4</v>
      </c>
      <c r="G953" s="8">
        <v>286.27999999999997</v>
      </c>
      <c r="H953" s="8">
        <v>0.28000000000000003</v>
      </c>
      <c r="I953" s="2" t="s">
        <v>1804</v>
      </c>
      <c r="J953" s="8">
        <v>1144.8399999999999</v>
      </c>
      <c r="K953" s="8" t="str">
        <f>_xlfn.XLOOKUP(total_table[[#This Row],[Customer_ID]],Customer_table[Customer_ID],Customer_table[Name],FALSE)</f>
        <v>Julie Hale</v>
      </c>
      <c r="L953" s="11">
        <f>_xlfn.XLOOKUP(total_table[[#This Row],[Customer_ID]],Customer_table[Customer_ID],Customer_table[Age],FALSE)</f>
        <v>35</v>
      </c>
      <c r="M953" s="8" t="str">
        <f>_xlfn.XLOOKUP(total_table[[#This Row],[Customer_ID]],Customer_table[Customer_ID],Customer_table[Gender],FALSE)</f>
        <v>Female</v>
      </c>
      <c r="N953" s="8" t="str">
        <f>_xlfn.XLOOKUP(total_table[[#This Row],[Customer_ID]],Customer_table[Customer_ID],Customer_table[City],FALSE)</f>
        <v>Owensview</v>
      </c>
      <c r="O953" s="8" t="str">
        <f>_xlfn.XLOOKUP(total_table[[#This Row],[Customer_ID]],Customer_table[Customer_ID],Customer_table[State],FALSE)</f>
        <v>Vermont</v>
      </c>
      <c r="P953" s="8" t="str">
        <f>_xlfn.XLOOKUP(total_table[[#This Row],[Customer_ID]],Customer_table[Customer_ID],Customer_table[Country],FALSE)</f>
        <v>USA</v>
      </c>
      <c r="Q953" s="8" t="str">
        <f>_xlfn.XLOOKUP(total_table[[#This Row],[Product_ID]],Product_table[Product_ID],Product_table[Product_Name],FALSE)</f>
        <v>Organic Sunscreen Lotion</v>
      </c>
      <c r="R953" s="8" t="str">
        <f>_xlfn.XLOOKUP(total_table[[#This Row],[Product_ID]],Product_table[Product_ID],Product_table[Category],FALSE)</f>
        <v>Beauty</v>
      </c>
      <c r="S953" s="8" t="str">
        <f>_xlfn.XLOOKUP(total_table[[#This Row],[Product_ID]],Product_table[Product_ID],Product_table[Sub_Category],FALSE)</f>
        <v>Skincare</v>
      </c>
      <c r="T953" s="8" t="str">
        <f>_xlfn.XLOOKUP(total_table[[#This Row],[Product_ID]],Product_table[Product_ID],Product_table[Brand],FALSE)</f>
        <v>Anderson-Riley</v>
      </c>
      <c r="U953" s="8">
        <f>_xlfn.XLOOKUP(total_table[[#This Row],[Product_ID]],Product_table[Product_ID],Product_table[Cost],FALSE)</f>
        <v>266.86</v>
      </c>
      <c r="V953" s="11">
        <f>_xlfn.XLOOKUP(total_table[[#This Row],[Product_ID]],Product_table[Product_ID],Product_table[Stock],FALSE)</f>
        <v>458</v>
      </c>
      <c r="W953" s="8" t="str">
        <f>_xlfn.XLOOKUP(total_table[[#This Row],[Store_ID]],Store_table[Store_ID],Store_table[Store_Name],FALSE)</f>
        <v>Mann-Austin</v>
      </c>
      <c r="X953" s="8" t="str">
        <f>_xlfn.XLOOKUP(total_table[[#This Row],[Store_ID]],Store_table[Store_ID],Store_table[Region],FALSE)</f>
        <v>East</v>
      </c>
      <c r="Y953" s="8" t="str">
        <f>_xlfn.XLOOKUP(total_table[[#This Row],[Store_ID]],Store_table[Store_ID],Store_table[City],FALSE)</f>
        <v>Vasquezborough</v>
      </c>
      <c r="Z953" s="8" t="str">
        <f>_xlfn.XLOOKUP(total_table[[#This Row],[Store_ID]],Store_table[Store_ID],Store_table[Store_Type],FALSE)</f>
        <v>Online</v>
      </c>
    </row>
    <row r="954" spans="1:26" x14ac:dyDescent="0.35">
      <c r="A954" s="2" t="s">
        <v>2756</v>
      </c>
      <c r="B954" s="14">
        <v>45663</v>
      </c>
      <c r="C954" s="2" t="s">
        <v>874</v>
      </c>
      <c r="D954" s="2" t="s">
        <v>1672</v>
      </c>
      <c r="E954" s="2" t="s">
        <v>1770</v>
      </c>
      <c r="F954" s="11">
        <v>3</v>
      </c>
      <c r="G954" s="8">
        <v>488.37</v>
      </c>
      <c r="H954" s="8">
        <v>0.27</v>
      </c>
      <c r="I954" s="2" t="s">
        <v>1807</v>
      </c>
      <c r="J954" s="8">
        <v>1464.8400000000001</v>
      </c>
      <c r="K954" s="8" t="str">
        <f>_xlfn.XLOOKUP(total_table[[#This Row],[Customer_ID]],Customer_table[Customer_ID],Customer_table[Name],FALSE)</f>
        <v>Aaron Luna</v>
      </c>
      <c r="L954" s="11">
        <f>_xlfn.XLOOKUP(total_table[[#This Row],[Customer_ID]],Customer_table[Customer_ID],Customer_table[Age],FALSE)</f>
        <v>21</v>
      </c>
      <c r="M954" s="8" t="str">
        <f>_xlfn.XLOOKUP(total_table[[#This Row],[Customer_ID]],Customer_table[Customer_ID],Customer_table[Gender],FALSE)</f>
        <v>Female</v>
      </c>
      <c r="N954" s="8" t="str">
        <f>_xlfn.XLOOKUP(total_table[[#This Row],[Customer_ID]],Customer_table[Customer_ID],Customer_table[City],FALSE)</f>
        <v>Gilltown</v>
      </c>
      <c r="O954" s="8" t="str">
        <f>_xlfn.XLOOKUP(total_table[[#This Row],[Customer_ID]],Customer_table[Customer_ID],Customer_table[State],FALSE)</f>
        <v>Ohio</v>
      </c>
      <c r="P954" s="8" t="str">
        <f>_xlfn.XLOOKUP(total_table[[#This Row],[Customer_ID]],Customer_table[Customer_ID],Customer_table[Country],FALSE)</f>
        <v>USA</v>
      </c>
      <c r="Q954" s="8" t="str">
        <f>_xlfn.XLOOKUP(total_table[[#This Row],[Product_ID]],Product_table[Product_ID],Product_table[Product_Name],FALSE)</f>
        <v>Shin Guards – Adult</v>
      </c>
      <c r="R954" s="8" t="str">
        <f>_xlfn.XLOOKUP(total_table[[#This Row],[Product_ID]],Product_table[Product_ID],Product_table[Category],FALSE)</f>
        <v>Sports</v>
      </c>
      <c r="S954" s="8" t="str">
        <f>_xlfn.XLOOKUP(total_table[[#This Row],[Product_ID]],Product_table[Product_ID],Product_table[Sub_Category],FALSE)</f>
        <v>Team Sports</v>
      </c>
      <c r="T954" s="8" t="str">
        <f>_xlfn.XLOOKUP(total_table[[#This Row],[Product_ID]],Product_table[Product_ID],Product_table[Brand],FALSE)</f>
        <v>French Ltd</v>
      </c>
      <c r="U954" s="8">
        <f>_xlfn.XLOOKUP(total_table[[#This Row],[Product_ID]],Product_table[Product_ID],Product_table[Cost],FALSE)</f>
        <v>107.06</v>
      </c>
      <c r="V954" s="11">
        <f>_xlfn.XLOOKUP(total_table[[#This Row],[Product_ID]],Product_table[Product_ID],Product_table[Stock],FALSE)</f>
        <v>359</v>
      </c>
      <c r="W954" s="8" t="str">
        <f>_xlfn.XLOOKUP(total_table[[#This Row],[Store_ID]],Store_table[Store_ID],Store_table[Store_Name],FALSE)</f>
        <v>Aguirre-Keller</v>
      </c>
      <c r="X954" s="8" t="str">
        <f>_xlfn.XLOOKUP(total_table[[#This Row],[Store_ID]],Store_table[Store_ID],Store_table[Region],FALSE)</f>
        <v>South</v>
      </c>
      <c r="Y954" s="8" t="str">
        <f>_xlfn.XLOOKUP(total_table[[#This Row],[Store_ID]],Store_table[Store_ID],Store_table[City],FALSE)</f>
        <v>Lake Michael</v>
      </c>
      <c r="Z954" s="8" t="str">
        <f>_xlfn.XLOOKUP(total_table[[#This Row],[Store_ID]],Store_table[Store_ID],Store_table[Store_Type],FALSE)</f>
        <v>Online</v>
      </c>
    </row>
    <row r="955" spans="1:26" x14ac:dyDescent="0.35">
      <c r="A955" s="2" t="s">
        <v>2757</v>
      </c>
      <c r="B955" s="14">
        <v>45377</v>
      </c>
      <c r="C955" s="2" t="s">
        <v>1425</v>
      </c>
      <c r="D955" s="2" t="s">
        <v>1700</v>
      </c>
      <c r="E955" s="2" t="s">
        <v>1760</v>
      </c>
      <c r="F955" s="11">
        <v>3</v>
      </c>
      <c r="G955" s="8">
        <v>662.82</v>
      </c>
      <c r="H955" s="8">
        <v>0.01</v>
      </c>
      <c r="I955" s="2" t="s">
        <v>1807</v>
      </c>
      <c r="J955" s="8">
        <v>1988.45</v>
      </c>
      <c r="K955" s="8" t="str">
        <f>_xlfn.XLOOKUP(total_table[[#This Row],[Customer_ID]],Customer_table[Customer_ID],Customer_table[Name],FALSE)</f>
        <v>James Foster</v>
      </c>
      <c r="L955" s="11">
        <f>_xlfn.XLOOKUP(total_table[[#This Row],[Customer_ID]],Customer_table[Customer_ID],Customer_table[Age],FALSE)</f>
        <v>19</v>
      </c>
      <c r="M955" s="8" t="str">
        <f>_xlfn.XLOOKUP(total_table[[#This Row],[Customer_ID]],Customer_table[Customer_ID],Customer_table[Gender],FALSE)</f>
        <v>Male</v>
      </c>
      <c r="N955" s="8" t="str">
        <f>_xlfn.XLOOKUP(total_table[[#This Row],[Customer_ID]],Customer_table[Customer_ID],Customer_table[City],FALSE)</f>
        <v>East Audrey</v>
      </c>
      <c r="O955" s="8" t="str">
        <f>_xlfn.XLOOKUP(total_table[[#This Row],[Customer_ID]],Customer_table[Customer_ID],Customer_table[State],FALSE)</f>
        <v>Utah</v>
      </c>
      <c r="P955" s="8" t="str">
        <f>_xlfn.XLOOKUP(total_table[[#This Row],[Customer_ID]],Customer_table[Customer_ID],Customer_table[Country],FALSE)</f>
        <v>USA</v>
      </c>
      <c r="Q955" s="8" t="str">
        <f>_xlfn.XLOOKUP(total_table[[#This Row],[Product_ID]],Product_table[Product_ID],Product_table[Product_Name],FALSE)</f>
        <v>LED Bedside Lamp</v>
      </c>
      <c r="R955" s="8" t="str">
        <f>_xlfn.XLOOKUP(total_table[[#This Row],[Product_ID]],Product_table[Product_ID],Product_table[Category],FALSE)</f>
        <v>Home</v>
      </c>
      <c r="S955" s="8" t="str">
        <f>_xlfn.XLOOKUP(total_table[[#This Row],[Product_ID]],Product_table[Product_ID],Product_table[Sub_Category],FALSE)</f>
        <v>Lighting</v>
      </c>
      <c r="T955" s="8" t="str">
        <f>_xlfn.XLOOKUP(total_table[[#This Row],[Product_ID]],Product_table[Product_ID],Product_table[Brand],FALSE)</f>
        <v>Aguilar, Horton and Lewis</v>
      </c>
      <c r="U955" s="8">
        <f>_xlfn.XLOOKUP(total_table[[#This Row],[Product_ID]],Product_table[Product_ID],Product_table[Cost],FALSE)</f>
        <v>371.38</v>
      </c>
      <c r="V955" s="11">
        <f>_xlfn.XLOOKUP(total_table[[#This Row],[Product_ID]],Product_table[Product_ID],Product_table[Stock],FALSE)</f>
        <v>220</v>
      </c>
      <c r="W955" s="8" t="str">
        <f>_xlfn.XLOOKUP(total_table[[#This Row],[Store_ID]],Store_table[Store_ID],Store_table[Store_Name],FALSE)</f>
        <v>Bean, Jones and Park</v>
      </c>
      <c r="X955" s="8" t="str">
        <f>_xlfn.XLOOKUP(total_table[[#This Row],[Store_ID]],Store_table[Store_ID],Store_table[Region],FALSE)</f>
        <v>West</v>
      </c>
      <c r="Y955" s="8" t="str">
        <f>_xlfn.XLOOKUP(total_table[[#This Row],[Store_ID]],Store_table[Store_ID],Store_table[City],FALSE)</f>
        <v>Thompsonborough</v>
      </c>
      <c r="Z955" s="8" t="str">
        <f>_xlfn.XLOOKUP(total_table[[#This Row],[Store_ID]],Store_table[Store_ID],Store_table[Store_Type],FALSE)</f>
        <v>Online</v>
      </c>
    </row>
    <row r="956" spans="1:26" x14ac:dyDescent="0.35">
      <c r="A956" s="2" t="s">
        <v>2758</v>
      </c>
      <c r="B956" s="14">
        <v>45412</v>
      </c>
      <c r="C956" s="2" t="s">
        <v>1505</v>
      </c>
      <c r="D956" s="2" t="s">
        <v>1535</v>
      </c>
      <c r="E956" s="2" t="s">
        <v>1782</v>
      </c>
      <c r="F956" s="11">
        <v>2</v>
      </c>
      <c r="G956" s="8">
        <v>824.34</v>
      </c>
      <c r="H956" s="8">
        <v>0.1</v>
      </c>
      <c r="I956" s="2" t="s">
        <v>1807</v>
      </c>
      <c r="J956" s="8">
        <v>1648.5800000000002</v>
      </c>
      <c r="K956" s="8" t="str">
        <f>_xlfn.XLOOKUP(total_table[[#This Row],[Customer_ID]],Customer_table[Customer_ID],Customer_table[Name],FALSE)</f>
        <v>Sarah Marsh</v>
      </c>
      <c r="L956" s="11">
        <f>_xlfn.XLOOKUP(total_table[[#This Row],[Customer_ID]],Customer_table[Customer_ID],Customer_table[Age],FALSE)</f>
        <v>47</v>
      </c>
      <c r="M956" s="8" t="str">
        <f>_xlfn.XLOOKUP(total_table[[#This Row],[Customer_ID]],Customer_table[Customer_ID],Customer_table[Gender],FALSE)</f>
        <v>Female</v>
      </c>
      <c r="N956" s="8" t="str">
        <f>_xlfn.XLOOKUP(total_table[[#This Row],[Customer_ID]],Customer_table[Customer_ID],Customer_table[City],FALSE)</f>
        <v>Port William</v>
      </c>
      <c r="O956" s="8" t="str">
        <f>_xlfn.XLOOKUP(total_table[[#This Row],[Customer_ID]],Customer_table[Customer_ID],Customer_table[State],FALSE)</f>
        <v>New York</v>
      </c>
      <c r="P956" s="8" t="str">
        <f>_xlfn.XLOOKUP(total_table[[#This Row],[Customer_ID]],Customer_table[Customer_ID],Customer_table[Country],FALSE)</f>
        <v>USA</v>
      </c>
      <c r="Q956" s="8" t="str">
        <f>_xlfn.XLOOKUP(total_table[[#This Row],[Product_ID]],Product_table[Product_ID],Product_table[Product_Name],FALSE)</f>
        <v>Herbal Face Moisturizer</v>
      </c>
      <c r="R956" s="8" t="str">
        <f>_xlfn.XLOOKUP(total_table[[#This Row],[Product_ID]],Product_table[Product_ID],Product_table[Category],FALSE)</f>
        <v>Beauty</v>
      </c>
      <c r="S956" s="8" t="str">
        <f>_xlfn.XLOOKUP(total_table[[#This Row],[Product_ID]],Product_table[Product_ID],Product_table[Sub_Category],FALSE)</f>
        <v>Skincare</v>
      </c>
      <c r="T956" s="8" t="str">
        <f>_xlfn.XLOOKUP(total_table[[#This Row],[Product_ID]],Product_table[Product_ID],Product_table[Brand],FALSE)</f>
        <v>Davidson PLC</v>
      </c>
      <c r="U956" s="8">
        <f>_xlfn.XLOOKUP(total_table[[#This Row],[Product_ID]],Product_table[Product_ID],Product_table[Cost],FALSE)</f>
        <v>312.8</v>
      </c>
      <c r="V956" s="11">
        <f>_xlfn.XLOOKUP(total_table[[#This Row],[Product_ID]],Product_table[Product_ID],Product_table[Stock],FALSE)</f>
        <v>350</v>
      </c>
      <c r="W956" s="8" t="str">
        <f>_xlfn.XLOOKUP(total_table[[#This Row],[Store_ID]],Store_table[Store_ID],Store_table[Store_Name],FALSE)</f>
        <v>Frederick-Wright</v>
      </c>
      <c r="X956" s="8" t="str">
        <f>_xlfn.XLOOKUP(total_table[[#This Row],[Store_ID]],Store_table[Store_ID],Store_table[Region],FALSE)</f>
        <v>West</v>
      </c>
      <c r="Y956" s="8" t="str">
        <f>_xlfn.XLOOKUP(total_table[[#This Row],[Store_ID]],Store_table[Store_ID],Store_table[City],FALSE)</f>
        <v>New Jimmymouth</v>
      </c>
      <c r="Z956" s="8" t="str">
        <f>_xlfn.XLOOKUP(total_table[[#This Row],[Store_ID]],Store_table[Store_ID],Store_table[Store_Type],FALSE)</f>
        <v>Flagship</v>
      </c>
    </row>
    <row r="957" spans="1:26" x14ac:dyDescent="0.35">
      <c r="A957" s="2" t="s">
        <v>2759</v>
      </c>
      <c r="B957" s="14">
        <v>45349</v>
      </c>
      <c r="C957" s="2" t="s">
        <v>386</v>
      </c>
      <c r="D957" s="2" t="s">
        <v>1644</v>
      </c>
      <c r="E957" s="2" t="s">
        <v>1760</v>
      </c>
      <c r="F957" s="11">
        <v>1</v>
      </c>
      <c r="G957" s="8">
        <v>437.12</v>
      </c>
      <c r="H957" s="8">
        <v>0.21</v>
      </c>
      <c r="I957" s="2" t="s">
        <v>1802</v>
      </c>
      <c r="J957" s="8">
        <v>436.91</v>
      </c>
      <c r="K957" s="8" t="str">
        <f>_xlfn.XLOOKUP(total_table[[#This Row],[Customer_ID]],Customer_table[Customer_ID],Customer_table[Name],FALSE)</f>
        <v>Edward Hall</v>
      </c>
      <c r="L957" s="11">
        <f>_xlfn.XLOOKUP(total_table[[#This Row],[Customer_ID]],Customer_table[Customer_ID],Customer_table[Age],FALSE)</f>
        <v>51</v>
      </c>
      <c r="M957" s="8" t="str">
        <f>_xlfn.XLOOKUP(total_table[[#This Row],[Customer_ID]],Customer_table[Customer_ID],Customer_table[Gender],FALSE)</f>
        <v>Male</v>
      </c>
      <c r="N957" s="8" t="str">
        <f>_xlfn.XLOOKUP(total_table[[#This Row],[Customer_ID]],Customer_table[Customer_ID],Customer_table[City],FALSE)</f>
        <v>New William</v>
      </c>
      <c r="O957" s="8" t="str">
        <f>_xlfn.XLOOKUP(total_table[[#This Row],[Customer_ID]],Customer_table[Customer_ID],Customer_table[State],FALSE)</f>
        <v>New Mexico</v>
      </c>
      <c r="P957" s="8" t="str">
        <f>_xlfn.XLOOKUP(total_table[[#This Row],[Customer_ID]],Customer_table[Customer_ID],Customer_table[Country],FALSE)</f>
        <v>USA</v>
      </c>
      <c r="Q957" s="8" t="str">
        <f>_xlfn.XLOOKUP(total_table[[#This Row],[Product_ID]],Product_table[Product_ID],Product_table[Product_Name],FALSE)</f>
        <v>Men's Hair Styling Gel</v>
      </c>
      <c r="R957" s="8" t="str">
        <f>_xlfn.XLOOKUP(total_table[[#This Row],[Product_ID]],Product_table[Product_ID],Product_table[Category],FALSE)</f>
        <v>Beauty</v>
      </c>
      <c r="S957" s="8" t="str">
        <f>_xlfn.XLOOKUP(total_table[[#This Row],[Product_ID]],Product_table[Product_ID],Product_table[Sub_Category],FALSE)</f>
        <v>Haircare</v>
      </c>
      <c r="T957" s="8" t="str">
        <f>_xlfn.XLOOKUP(total_table[[#This Row],[Product_ID]],Product_table[Product_ID],Product_table[Brand],FALSE)</f>
        <v>Cline-Mccarthy</v>
      </c>
      <c r="U957" s="8">
        <f>_xlfn.XLOOKUP(total_table[[#This Row],[Product_ID]],Product_table[Product_ID],Product_table[Cost],FALSE)</f>
        <v>17.309999999999999</v>
      </c>
      <c r="V957" s="11">
        <f>_xlfn.XLOOKUP(total_table[[#This Row],[Product_ID]],Product_table[Product_ID],Product_table[Stock],FALSE)</f>
        <v>399</v>
      </c>
      <c r="W957" s="8" t="str">
        <f>_xlfn.XLOOKUP(total_table[[#This Row],[Store_ID]],Store_table[Store_ID],Store_table[Store_Name],FALSE)</f>
        <v>Bean, Jones and Park</v>
      </c>
      <c r="X957" s="8" t="str">
        <f>_xlfn.XLOOKUP(total_table[[#This Row],[Store_ID]],Store_table[Store_ID],Store_table[Region],FALSE)</f>
        <v>West</v>
      </c>
      <c r="Y957" s="8" t="str">
        <f>_xlfn.XLOOKUP(total_table[[#This Row],[Store_ID]],Store_table[Store_ID],Store_table[City],FALSE)</f>
        <v>Thompsonborough</v>
      </c>
      <c r="Z957" s="8" t="str">
        <f>_xlfn.XLOOKUP(total_table[[#This Row],[Store_ID]],Store_table[Store_ID],Store_table[Store_Type],FALSE)</f>
        <v>Online</v>
      </c>
    </row>
    <row r="958" spans="1:26" x14ac:dyDescent="0.35">
      <c r="A958" s="2" t="s">
        <v>2760</v>
      </c>
      <c r="B958" s="14">
        <v>45486</v>
      </c>
      <c r="C958" s="2" t="s">
        <v>1101</v>
      </c>
      <c r="D958" s="2" t="s">
        <v>1702</v>
      </c>
      <c r="E958" s="2" t="s">
        <v>1754</v>
      </c>
      <c r="F958" s="11">
        <v>3</v>
      </c>
      <c r="G958" s="8">
        <v>23.37</v>
      </c>
      <c r="H958" s="8">
        <v>0.15</v>
      </c>
      <c r="I958" s="2" t="s">
        <v>1804</v>
      </c>
      <c r="J958" s="8">
        <v>69.959999999999994</v>
      </c>
      <c r="K958" s="8" t="str">
        <f>_xlfn.XLOOKUP(total_table[[#This Row],[Customer_ID]],Customer_table[Customer_ID],Customer_table[Name],FALSE)</f>
        <v>Manuel Castillo</v>
      </c>
      <c r="L958" s="11">
        <f>_xlfn.XLOOKUP(total_table[[#This Row],[Customer_ID]],Customer_table[Customer_ID],Customer_table[Age],FALSE)</f>
        <v>41</v>
      </c>
      <c r="M958" s="8" t="str">
        <f>_xlfn.XLOOKUP(total_table[[#This Row],[Customer_ID]],Customer_table[Customer_ID],Customer_table[Gender],FALSE)</f>
        <v>Male</v>
      </c>
      <c r="N958" s="8" t="str">
        <f>_xlfn.XLOOKUP(total_table[[#This Row],[Customer_ID]],Customer_table[Customer_ID],Customer_table[City],FALSE)</f>
        <v>Nealview</v>
      </c>
      <c r="O958" s="8" t="str">
        <f>_xlfn.XLOOKUP(total_table[[#This Row],[Customer_ID]],Customer_table[Customer_ID],Customer_table[State],FALSE)</f>
        <v>Tennessee</v>
      </c>
      <c r="P958" s="8" t="str">
        <f>_xlfn.XLOOKUP(total_table[[#This Row],[Customer_ID]],Customer_table[Customer_ID],Customer_table[Country],FALSE)</f>
        <v>USA</v>
      </c>
      <c r="Q958" s="8" t="str">
        <f>_xlfn.XLOOKUP(total_table[[#This Row],[Product_ID]],Product_table[Product_ID],Product_table[Product_Name],FALSE)</f>
        <v>Sports Wrist Sweatbands</v>
      </c>
      <c r="R958" s="8" t="str">
        <f>_xlfn.XLOOKUP(total_table[[#This Row],[Product_ID]],Product_table[Product_ID],Product_table[Category],FALSE)</f>
        <v>Sports</v>
      </c>
      <c r="S958" s="8" t="str">
        <f>_xlfn.XLOOKUP(total_table[[#This Row],[Product_ID]],Product_table[Product_ID],Product_table[Sub_Category],FALSE)</f>
        <v>Accessories</v>
      </c>
      <c r="T958" s="8" t="str">
        <f>_xlfn.XLOOKUP(total_table[[#This Row],[Product_ID]],Product_table[Product_ID],Product_table[Brand],FALSE)</f>
        <v>Olsen-Daniels</v>
      </c>
      <c r="U958" s="8">
        <f>_xlfn.XLOOKUP(total_table[[#This Row],[Product_ID]],Product_table[Product_ID],Product_table[Cost],FALSE)</f>
        <v>131.24</v>
      </c>
      <c r="V958" s="11">
        <f>_xlfn.XLOOKUP(total_table[[#This Row],[Product_ID]],Product_table[Product_ID],Product_table[Stock],FALSE)</f>
        <v>232</v>
      </c>
      <c r="W958" s="8" t="str">
        <f>_xlfn.XLOOKUP(total_table[[#This Row],[Store_ID]],Store_table[Store_ID],Store_table[Store_Name],FALSE)</f>
        <v>Benson-Elliott</v>
      </c>
      <c r="X958" s="8" t="str">
        <f>_xlfn.XLOOKUP(total_table[[#This Row],[Store_ID]],Store_table[Store_ID],Store_table[Region],FALSE)</f>
        <v>East</v>
      </c>
      <c r="Y958" s="8" t="str">
        <f>_xlfn.XLOOKUP(total_table[[#This Row],[Store_ID]],Store_table[Store_ID],Store_table[City],FALSE)</f>
        <v>Port Josephberg</v>
      </c>
      <c r="Z958" s="8" t="str">
        <f>_xlfn.XLOOKUP(total_table[[#This Row],[Store_ID]],Store_table[Store_ID],Store_table[Store_Type],FALSE)</f>
        <v>Online</v>
      </c>
    </row>
    <row r="959" spans="1:26" x14ac:dyDescent="0.35">
      <c r="A959" s="2" t="s">
        <v>2761</v>
      </c>
      <c r="B959" s="14">
        <v>45761</v>
      </c>
      <c r="C959" s="2" t="s">
        <v>605</v>
      </c>
      <c r="D959" s="2" t="s">
        <v>1598</v>
      </c>
      <c r="E959" s="2" t="s">
        <v>1760</v>
      </c>
      <c r="F959" s="11">
        <v>1</v>
      </c>
      <c r="G959" s="8">
        <v>579.69000000000005</v>
      </c>
      <c r="H959" s="8">
        <v>0.02</v>
      </c>
      <c r="I959" s="2" t="s">
        <v>1802</v>
      </c>
      <c r="J959" s="8">
        <v>579.67000000000007</v>
      </c>
      <c r="K959" s="8" t="str">
        <f>_xlfn.XLOOKUP(total_table[[#This Row],[Customer_ID]],Customer_table[Customer_ID],Customer_table[Name],FALSE)</f>
        <v>Dr. Suzanne Bullock</v>
      </c>
      <c r="L959" s="11">
        <f>_xlfn.XLOOKUP(total_table[[#This Row],[Customer_ID]],Customer_table[Customer_ID],Customer_table[Age],FALSE)</f>
        <v>60</v>
      </c>
      <c r="M959" s="8" t="str">
        <f>_xlfn.XLOOKUP(total_table[[#This Row],[Customer_ID]],Customer_table[Customer_ID],Customer_table[Gender],FALSE)</f>
        <v>Female</v>
      </c>
      <c r="N959" s="8" t="str">
        <f>_xlfn.XLOOKUP(total_table[[#This Row],[Customer_ID]],Customer_table[Customer_ID],Customer_table[City],FALSE)</f>
        <v>Lake Blaketon</v>
      </c>
      <c r="O959" s="8" t="str">
        <f>_xlfn.XLOOKUP(total_table[[#This Row],[Customer_ID]],Customer_table[Customer_ID],Customer_table[State],FALSE)</f>
        <v>Alabama</v>
      </c>
      <c r="P959" s="8" t="str">
        <f>_xlfn.XLOOKUP(total_table[[#This Row],[Customer_ID]],Customer_table[Customer_ID],Customer_table[Country],FALSE)</f>
        <v>USA</v>
      </c>
      <c r="Q959" s="8" t="str">
        <f>_xlfn.XLOOKUP(total_table[[#This Row],[Product_ID]],Product_table[Product_ID],Product_table[Product_Name],FALSE)</f>
        <v>Women's Summer Dress</v>
      </c>
      <c r="R959" s="8" t="str">
        <f>_xlfn.XLOOKUP(total_table[[#This Row],[Product_ID]],Product_table[Product_ID],Product_table[Category],FALSE)</f>
        <v>Clothing</v>
      </c>
      <c r="S959" s="8" t="str">
        <f>_xlfn.XLOOKUP(total_table[[#This Row],[Product_ID]],Product_table[Product_ID],Product_table[Sub_Category],FALSE)</f>
        <v>Tops</v>
      </c>
      <c r="T959" s="8" t="str">
        <f>_xlfn.XLOOKUP(total_table[[#This Row],[Product_ID]],Product_table[Product_ID],Product_table[Brand],FALSE)</f>
        <v>Smith-Mills</v>
      </c>
      <c r="U959" s="8">
        <f>_xlfn.XLOOKUP(total_table[[#This Row],[Product_ID]],Product_table[Product_ID],Product_table[Cost],FALSE)</f>
        <v>223.43</v>
      </c>
      <c r="V959" s="11">
        <f>_xlfn.XLOOKUP(total_table[[#This Row],[Product_ID]],Product_table[Product_ID],Product_table[Stock],FALSE)</f>
        <v>154</v>
      </c>
      <c r="W959" s="8" t="str">
        <f>_xlfn.XLOOKUP(total_table[[#This Row],[Store_ID]],Store_table[Store_ID],Store_table[Store_Name],FALSE)</f>
        <v>Bean, Jones and Park</v>
      </c>
      <c r="X959" s="8" t="str">
        <f>_xlfn.XLOOKUP(total_table[[#This Row],[Store_ID]],Store_table[Store_ID],Store_table[Region],FALSE)</f>
        <v>West</v>
      </c>
      <c r="Y959" s="8" t="str">
        <f>_xlfn.XLOOKUP(total_table[[#This Row],[Store_ID]],Store_table[Store_ID],Store_table[City],FALSE)</f>
        <v>Thompsonborough</v>
      </c>
      <c r="Z959" s="8" t="str">
        <f>_xlfn.XLOOKUP(total_table[[#This Row],[Store_ID]],Store_table[Store_ID],Store_table[Store_Type],FALSE)</f>
        <v>Online</v>
      </c>
    </row>
    <row r="960" spans="1:26" x14ac:dyDescent="0.35">
      <c r="A960" s="2" t="s">
        <v>2762</v>
      </c>
      <c r="B960" s="14">
        <v>45639</v>
      </c>
      <c r="C960" s="2" t="s">
        <v>1313</v>
      </c>
      <c r="D960" s="2" t="s">
        <v>1682</v>
      </c>
      <c r="E960" s="2" t="s">
        <v>1777</v>
      </c>
      <c r="F960" s="11">
        <v>3</v>
      </c>
      <c r="G960" s="8">
        <v>240.51</v>
      </c>
      <c r="H960" s="8">
        <v>7.0000000000000007E-2</v>
      </c>
      <c r="I960" s="2" t="s">
        <v>1802</v>
      </c>
      <c r="J960" s="8">
        <v>721.45999999999992</v>
      </c>
      <c r="K960" s="8" t="str">
        <f>_xlfn.XLOOKUP(total_table[[#This Row],[Customer_ID]],Customer_table[Customer_ID],Customer_table[Name],FALSE)</f>
        <v>Kimberly Roberts</v>
      </c>
      <c r="L960" s="11">
        <f>_xlfn.XLOOKUP(total_table[[#This Row],[Customer_ID]],Customer_table[Customer_ID],Customer_table[Age],FALSE)</f>
        <v>36</v>
      </c>
      <c r="M960" s="8" t="str">
        <f>_xlfn.XLOOKUP(total_table[[#This Row],[Customer_ID]],Customer_table[Customer_ID],Customer_table[Gender],FALSE)</f>
        <v>Female</v>
      </c>
      <c r="N960" s="8" t="str">
        <f>_xlfn.XLOOKUP(total_table[[#This Row],[Customer_ID]],Customer_table[Customer_ID],Customer_table[City],FALSE)</f>
        <v>Josephchester</v>
      </c>
      <c r="O960" s="8" t="str">
        <f>_xlfn.XLOOKUP(total_table[[#This Row],[Customer_ID]],Customer_table[Customer_ID],Customer_table[State],FALSE)</f>
        <v>New Jersey</v>
      </c>
      <c r="P960" s="8" t="str">
        <f>_xlfn.XLOOKUP(total_table[[#This Row],[Customer_ID]],Customer_table[Customer_ID],Customer_table[Country],FALSE)</f>
        <v>USA</v>
      </c>
      <c r="Q960" s="8" t="str">
        <f>_xlfn.XLOOKUP(total_table[[#This Row],[Product_ID]],Product_table[Product_ID],Product_table[Product_Name],FALSE)</f>
        <v>Essential Oil Diffuser</v>
      </c>
      <c r="R960" s="8" t="str">
        <f>_xlfn.XLOOKUP(total_table[[#This Row],[Product_ID]],Product_table[Product_ID],Product_table[Category],FALSE)</f>
        <v>Home</v>
      </c>
      <c r="S960" s="8" t="str">
        <f>_xlfn.XLOOKUP(total_table[[#This Row],[Product_ID]],Product_table[Product_ID],Product_table[Sub_Category],FALSE)</f>
        <v>Decor</v>
      </c>
      <c r="T960" s="8" t="str">
        <f>_xlfn.XLOOKUP(total_table[[#This Row],[Product_ID]],Product_table[Product_ID],Product_table[Brand],FALSE)</f>
        <v>Hernandez Inc</v>
      </c>
      <c r="U960" s="8">
        <f>_xlfn.XLOOKUP(total_table[[#This Row],[Product_ID]],Product_table[Product_ID],Product_table[Cost],FALSE)</f>
        <v>325.26</v>
      </c>
      <c r="V960" s="11">
        <f>_xlfn.XLOOKUP(total_table[[#This Row],[Product_ID]],Product_table[Product_ID],Product_table[Stock],FALSE)</f>
        <v>400</v>
      </c>
      <c r="W960" s="8" t="str">
        <f>_xlfn.XLOOKUP(total_table[[#This Row],[Store_ID]],Store_table[Store_ID],Store_table[Store_Name],FALSE)</f>
        <v>Mcdonald Inc</v>
      </c>
      <c r="X960" s="8" t="str">
        <f>_xlfn.XLOOKUP(total_table[[#This Row],[Store_ID]],Store_table[Store_ID],Store_table[Region],FALSE)</f>
        <v>South</v>
      </c>
      <c r="Y960" s="8" t="str">
        <f>_xlfn.XLOOKUP(total_table[[#This Row],[Store_ID]],Store_table[Store_ID],Store_table[City],FALSE)</f>
        <v>Christopherland</v>
      </c>
      <c r="Z960" s="8" t="str">
        <f>_xlfn.XLOOKUP(total_table[[#This Row],[Store_ID]],Store_table[Store_ID],Store_table[Store_Type],FALSE)</f>
        <v>Outlet</v>
      </c>
    </row>
    <row r="961" spans="1:26" x14ac:dyDescent="0.35">
      <c r="A961" s="2" t="s">
        <v>2763</v>
      </c>
      <c r="B961" s="14">
        <v>45893</v>
      </c>
      <c r="C961" s="2" t="s">
        <v>1175</v>
      </c>
      <c r="D961" s="2" t="s">
        <v>1576</v>
      </c>
      <c r="E961" s="2" t="s">
        <v>1777</v>
      </c>
      <c r="F961" s="11">
        <v>2</v>
      </c>
      <c r="G961" s="8">
        <v>855.4</v>
      </c>
      <c r="H961" s="8">
        <v>0.08</v>
      </c>
      <c r="I961" s="2" t="s">
        <v>1807</v>
      </c>
      <c r="J961" s="8">
        <v>1710.72</v>
      </c>
      <c r="K961" s="8" t="str">
        <f>_xlfn.XLOOKUP(total_table[[#This Row],[Customer_ID]],Customer_table[Customer_ID],Customer_table[Name],FALSE)</f>
        <v>Martha Brown</v>
      </c>
      <c r="L961" s="11">
        <f>_xlfn.XLOOKUP(total_table[[#This Row],[Customer_ID]],Customer_table[Customer_ID],Customer_table[Age],FALSE)</f>
        <v>20</v>
      </c>
      <c r="M961" s="8" t="str">
        <f>_xlfn.XLOOKUP(total_table[[#This Row],[Customer_ID]],Customer_table[Customer_ID],Customer_table[Gender],FALSE)</f>
        <v>Female</v>
      </c>
      <c r="N961" s="8" t="str">
        <f>_xlfn.XLOOKUP(total_table[[#This Row],[Customer_ID]],Customer_table[Customer_ID],Customer_table[City],FALSE)</f>
        <v>Novakstad</v>
      </c>
      <c r="O961" s="8" t="str">
        <f>_xlfn.XLOOKUP(total_table[[#This Row],[Customer_ID]],Customer_table[Customer_ID],Customer_table[State],FALSE)</f>
        <v>California</v>
      </c>
      <c r="P961" s="8" t="str">
        <f>_xlfn.XLOOKUP(total_table[[#This Row],[Customer_ID]],Customer_table[Customer_ID],Customer_table[Country],FALSE)</f>
        <v>USA</v>
      </c>
      <c r="Q961" s="8" t="str">
        <f>_xlfn.XLOOKUP(total_table[[#This Row],[Product_ID]],Product_table[Product_ID],Product_table[Product_Name],FALSE)</f>
        <v>Women's Scarf Set</v>
      </c>
      <c r="R961" s="8" t="str">
        <f>_xlfn.XLOOKUP(total_table[[#This Row],[Product_ID]],Product_table[Product_ID],Product_table[Category],FALSE)</f>
        <v>Clothing</v>
      </c>
      <c r="S961" s="8" t="str">
        <f>_xlfn.XLOOKUP(total_table[[#This Row],[Product_ID]],Product_table[Product_ID],Product_table[Sub_Category],FALSE)</f>
        <v>Accessories</v>
      </c>
      <c r="T961" s="8" t="str">
        <f>_xlfn.XLOOKUP(total_table[[#This Row],[Product_ID]],Product_table[Product_ID],Product_table[Brand],FALSE)</f>
        <v>Brown and Sons</v>
      </c>
      <c r="U961" s="8">
        <f>_xlfn.XLOOKUP(total_table[[#This Row],[Product_ID]],Product_table[Product_ID],Product_table[Cost],FALSE)</f>
        <v>174.02</v>
      </c>
      <c r="V961" s="11">
        <f>_xlfn.XLOOKUP(total_table[[#This Row],[Product_ID]],Product_table[Product_ID],Product_table[Stock],FALSE)</f>
        <v>268</v>
      </c>
      <c r="W961" s="8" t="str">
        <f>_xlfn.XLOOKUP(total_table[[#This Row],[Store_ID]],Store_table[Store_ID],Store_table[Store_Name],FALSE)</f>
        <v>Mcdonald Inc</v>
      </c>
      <c r="X961" s="8" t="str">
        <f>_xlfn.XLOOKUP(total_table[[#This Row],[Store_ID]],Store_table[Store_ID],Store_table[Region],FALSE)</f>
        <v>South</v>
      </c>
      <c r="Y961" s="8" t="str">
        <f>_xlfn.XLOOKUP(total_table[[#This Row],[Store_ID]],Store_table[Store_ID],Store_table[City],FALSE)</f>
        <v>Christopherland</v>
      </c>
      <c r="Z961" s="8" t="str">
        <f>_xlfn.XLOOKUP(total_table[[#This Row],[Store_ID]],Store_table[Store_ID],Store_table[Store_Type],FALSE)</f>
        <v>Outlet</v>
      </c>
    </row>
    <row r="962" spans="1:26" x14ac:dyDescent="0.35">
      <c r="A962" s="2" t="s">
        <v>2764</v>
      </c>
      <c r="B962" s="14">
        <v>45227</v>
      </c>
      <c r="C962" s="2" t="s">
        <v>35</v>
      </c>
      <c r="D962" s="2" t="s">
        <v>1706</v>
      </c>
      <c r="E962" s="2" t="s">
        <v>1757</v>
      </c>
      <c r="F962" s="11">
        <v>1</v>
      </c>
      <c r="G962" s="8">
        <v>537.26</v>
      </c>
      <c r="H962" s="8">
        <v>0.09</v>
      </c>
      <c r="I962" s="2" t="s">
        <v>1802</v>
      </c>
      <c r="J962" s="8">
        <v>537.16999999999996</v>
      </c>
      <c r="K962" s="8" t="str">
        <f>_xlfn.XLOOKUP(total_table[[#This Row],[Customer_ID]],Customer_table[Customer_ID],Customer_table[Name],FALSE)</f>
        <v>Daniel Boyd</v>
      </c>
      <c r="L962" s="11">
        <f>_xlfn.XLOOKUP(total_table[[#This Row],[Customer_ID]],Customer_table[Customer_ID],Customer_table[Age],FALSE)</f>
        <v>29</v>
      </c>
      <c r="M962" s="8" t="str">
        <f>_xlfn.XLOOKUP(total_table[[#This Row],[Customer_ID]],Customer_table[Customer_ID],Customer_table[Gender],FALSE)</f>
        <v>Female</v>
      </c>
      <c r="N962" s="8" t="str">
        <f>_xlfn.XLOOKUP(total_table[[#This Row],[Customer_ID]],Customer_table[Customer_ID],Customer_table[City],FALSE)</f>
        <v>West Pamelafurt</v>
      </c>
      <c r="O962" s="8" t="str">
        <f>_xlfn.XLOOKUP(total_table[[#This Row],[Customer_ID]],Customer_table[Customer_ID],Customer_table[State],FALSE)</f>
        <v>West Virginia</v>
      </c>
      <c r="P962" s="8" t="str">
        <f>_xlfn.XLOOKUP(total_table[[#This Row],[Customer_ID]],Customer_table[Customer_ID],Customer_table[Country],FALSE)</f>
        <v>USA</v>
      </c>
      <c r="Q962" s="8" t="str">
        <f>_xlfn.XLOOKUP(total_table[[#This Row],[Product_ID]],Product_table[Product_ID],Product_table[Product_Name],FALSE)</f>
        <v>Gaming Mouse Pad XL</v>
      </c>
      <c r="R962" s="8" t="str">
        <f>_xlfn.XLOOKUP(total_table[[#This Row],[Product_ID]],Product_table[Product_ID],Product_table[Category],FALSE)</f>
        <v>Electronics</v>
      </c>
      <c r="S962" s="8" t="str">
        <f>_xlfn.XLOOKUP(total_table[[#This Row],[Product_ID]],Product_table[Product_ID],Product_table[Sub_Category],FALSE)</f>
        <v>Accessories</v>
      </c>
      <c r="T962" s="8" t="str">
        <f>_xlfn.XLOOKUP(total_table[[#This Row],[Product_ID]],Product_table[Product_ID],Product_table[Brand],FALSE)</f>
        <v>Sharp, Taylor and Rodriguez</v>
      </c>
      <c r="U962" s="8">
        <f>_xlfn.XLOOKUP(total_table[[#This Row],[Product_ID]],Product_table[Product_ID],Product_table[Cost],FALSE)</f>
        <v>340.14</v>
      </c>
      <c r="V962" s="11">
        <f>_xlfn.XLOOKUP(total_table[[#This Row],[Product_ID]],Product_table[Product_ID],Product_table[Stock],FALSE)</f>
        <v>361</v>
      </c>
      <c r="W962" s="8" t="str">
        <f>_xlfn.XLOOKUP(total_table[[#This Row],[Store_ID]],Store_table[Store_ID],Store_table[Store_Name],FALSE)</f>
        <v>Martinez-Mullins</v>
      </c>
      <c r="X962" s="8" t="str">
        <f>_xlfn.XLOOKUP(total_table[[#This Row],[Store_ID]],Store_table[Store_ID],Store_table[Region],FALSE)</f>
        <v>South</v>
      </c>
      <c r="Y962" s="8" t="str">
        <f>_xlfn.XLOOKUP(total_table[[#This Row],[Store_ID]],Store_table[Store_ID],Store_table[City],FALSE)</f>
        <v>Williamsfurt</v>
      </c>
      <c r="Z962" s="8" t="str">
        <f>_xlfn.XLOOKUP(total_table[[#This Row],[Store_ID]],Store_table[Store_ID],Store_table[Store_Type],FALSE)</f>
        <v>Online</v>
      </c>
    </row>
    <row r="963" spans="1:26" x14ac:dyDescent="0.35">
      <c r="A963" s="2" t="s">
        <v>2765</v>
      </c>
      <c r="B963" s="14">
        <v>45637</v>
      </c>
      <c r="C963" s="2" t="s">
        <v>1181</v>
      </c>
      <c r="D963" s="2" t="s">
        <v>1628</v>
      </c>
      <c r="E963" s="2" t="s">
        <v>1767</v>
      </c>
      <c r="F963" s="11">
        <v>3</v>
      </c>
      <c r="G963" s="8">
        <v>918.26</v>
      </c>
      <c r="H963" s="8">
        <v>0.17</v>
      </c>
      <c r="I963" s="2" t="s">
        <v>1807</v>
      </c>
      <c r="J963" s="8">
        <v>2754.6099999999997</v>
      </c>
      <c r="K963" s="8" t="str">
        <f>_xlfn.XLOOKUP(total_table[[#This Row],[Customer_ID]],Customer_table[Customer_ID],Customer_table[Name],FALSE)</f>
        <v>Andrew Mason</v>
      </c>
      <c r="L963" s="11">
        <f>_xlfn.XLOOKUP(total_table[[#This Row],[Customer_ID]],Customer_table[Customer_ID],Customer_table[Age],FALSE)</f>
        <v>52</v>
      </c>
      <c r="M963" s="8" t="str">
        <f>_xlfn.XLOOKUP(total_table[[#This Row],[Customer_ID]],Customer_table[Customer_ID],Customer_table[Gender],FALSE)</f>
        <v>Female</v>
      </c>
      <c r="N963" s="8" t="str">
        <f>_xlfn.XLOOKUP(total_table[[#This Row],[Customer_ID]],Customer_table[Customer_ID],Customer_table[City],FALSE)</f>
        <v>North Michael</v>
      </c>
      <c r="O963" s="8" t="str">
        <f>_xlfn.XLOOKUP(total_table[[#This Row],[Customer_ID]],Customer_table[Customer_ID],Customer_table[State],FALSE)</f>
        <v>Iowa</v>
      </c>
      <c r="P963" s="8" t="str">
        <f>_xlfn.XLOOKUP(total_table[[#This Row],[Customer_ID]],Customer_table[Customer_ID],Customer_table[Country],FALSE)</f>
        <v>USA</v>
      </c>
      <c r="Q963" s="8" t="str">
        <f>_xlfn.XLOOKUP(total_table[[#This Row],[Product_ID]],Product_table[Product_ID],Product_table[Product_Name],FALSE)</f>
        <v>HDMI Cable – 2m</v>
      </c>
      <c r="R963" s="8" t="str">
        <f>_xlfn.XLOOKUP(total_table[[#This Row],[Product_ID]],Product_table[Product_ID],Product_table[Category],FALSE)</f>
        <v>Electronics</v>
      </c>
      <c r="S963" s="8" t="str">
        <f>_xlfn.XLOOKUP(total_table[[#This Row],[Product_ID]],Product_table[Product_ID],Product_table[Sub_Category],FALSE)</f>
        <v>Accessories</v>
      </c>
      <c r="T963" s="8" t="str">
        <f>_xlfn.XLOOKUP(total_table[[#This Row],[Product_ID]],Product_table[Product_ID],Product_table[Brand],FALSE)</f>
        <v>Bautista, Green and Hale</v>
      </c>
      <c r="U963" s="8">
        <f>_xlfn.XLOOKUP(total_table[[#This Row],[Product_ID]],Product_table[Product_ID],Product_table[Cost],FALSE)</f>
        <v>88.49</v>
      </c>
      <c r="V963" s="11">
        <f>_xlfn.XLOOKUP(total_table[[#This Row],[Product_ID]],Product_table[Product_ID],Product_table[Stock],FALSE)</f>
        <v>246</v>
      </c>
      <c r="W963" s="8" t="str">
        <f>_xlfn.XLOOKUP(total_table[[#This Row],[Store_ID]],Store_table[Store_ID],Store_table[Store_Name],FALSE)</f>
        <v>Hill, Wagner and Ballard</v>
      </c>
      <c r="X963" s="8" t="str">
        <f>_xlfn.XLOOKUP(total_table[[#This Row],[Store_ID]],Store_table[Store_ID],Store_table[Region],FALSE)</f>
        <v>East</v>
      </c>
      <c r="Y963" s="8" t="str">
        <f>_xlfn.XLOOKUP(total_table[[#This Row],[Store_ID]],Store_table[Store_ID],Store_table[City],FALSE)</f>
        <v>East Davidville</v>
      </c>
      <c r="Z963" s="8" t="str">
        <f>_xlfn.XLOOKUP(total_table[[#This Row],[Store_ID]],Store_table[Store_ID],Store_table[Store_Type],FALSE)</f>
        <v>Online</v>
      </c>
    </row>
    <row r="964" spans="1:26" x14ac:dyDescent="0.35">
      <c r="A964" s="2" t="s">
        <v>2766</v>
      </c>
      <c r="B964" s="14">
        <v>45472</v>
      </c>
      <c r="C964" s="2" t="s">
        <v>331</v>
      </c>
      <c r="D964" s="2" t="s">
        <v>1535</v>
      </c>
      <c r="E964" s="2" t="s">
        <v>1764</v>
      </c>
      <c r="F964" s="11">
        <v>4</v>
      </c>
      <c r="G964" s="8">
        <v>579.70000000000005</v>
      </c>
      <c r="H964" s="8">
        <v>0.18</v>
      </c>
      <c r="I964" s="2" t="s">
        <v>1804</v>
      </c>
      <c r="J964" s="8">
        <v>2318.6200000000003</v>
      </c>
      <c r="K964" s="8" t="str">
        <f>_xlfn.XLOOKUP(total_table[[#This Row],[Customer_ID]],Customer_table[Customer_ID],Customer_table[Name],FALSE)</f>
        <v>Amy Fowler</v>
      </c>
      <c r="L964" s="11">
        <f>_xlfn.XLOOKUP(total_table[[#This Row],[Customer_ID]],Customer_table[Customer_ID],Customer_table[Age],FALSE)</f>
        <v>62</v>
      </c>
      <c r="M964" s="8" t="str">
        <f>_xlfn.XLOOKUP(total_table[[#This Row],[Customer_ID]],Customer_table[Customer_ID],Customer_table[Gender],FALSE)</f>
        <v>Female</v>
      </c>
      <c r="N964" s="8" t="str">
        <f>_xlfn.XLOOKUP(total_table[[#This Row],[Customer_ID]],Customer_table[Customer_ID],Customer_table[City],FALSE)</f>
        <v>West Bobbyshire</v>
      </c>
      <c r="O964" s="8" t="str">
        <f>_xlfn.XLOOKUP(total_table[[#This Row],[Customer_ID]],Customer_table[Customer_ID],Customer_table[State],FALSE)</f>
        <v>New York</v>
      </c>
      <c r="P964" s="8" t="str">
        <f>_xlfn.XLOOKUP(total_table[[#This Row],[Customer_ID]],Customer_table[Customer_ID],Customer_table[Country],FALSE)</f>
        <v>USA</v>
      </c>
      <c r="Q964" s="8" t="str">
        <f>_xlfn.XLOOKUP(total_table[[#This Row],[Product_ID]],Product_table[Product_ID],Product_table[Product_Name],FALSE)</f>
        <v>Herbal Face Moisturizer</v>
      </c>
      <c r="R964" s="8" t="str">
        <f>_xlfn.XLOOKUP(total_table[[#This Row],[Product_ID]],Product_table[Product_ID],Product_table[Category],FALSE)</f>
        <v>Beauty</v>
      </c>
      <c r="S964" s="8" t="str">
        <f>_xlfn.XLOOKUP(total_table[[#This Row],[Product_ID]],Product_table[Product_ID],Product_table[Sub_Category],FALSE)</f>
        <v>Skincare</v>
      </c>
      <c r="T964" s="8" t="str">
        <f>_xlfn.XLOOKUP(total_table[[#This Row],[Product_ID]],Product_table[Product_ID],Product_table[Brand],FALSE)</f>
        <v>Davidson PLC</v>
      </c>
      <c r="U964" s="8">
        <f>_xlfn.XLOOKUP(total_table[[#This Row],[Product_ID]],Product_table[Product_ID],Product_table[Cost],FALSE)</f>
        <v>312.8</v>
      </c>
      <c r="V964" s="11">
        <f>_xlfn.XLOOKUP(total_table[[#This Row],[Product_ID]],Product_table[Product_ID],Product_table[Stock],FALSE)</f>
        <v>350</v>
      </c>
      <c r="W964" s="8" t="str">
        <f>_xlfn.XLOOKUP(total_table[[#This Row],[Store_ID]],Store_table[Store_ID],Store_table[Store_Name],FALSE)</f>
        <v>Moore, Padilla and Butler</v>
      </c>
      <c r="X964" s="8" t="str">
        <f>_xlfn.XLOOKUP(total_table[[#This Row],[Store_ID]],Store_table[Store_ID],Store_table[Region],FALSE)</f>
        <v>South</v>
      </c>
      <c r="Y964" s="8" t="str">
        <f>_xlfn.XLOOKUP(total_table[[#This Row],[Store_ID]],Store_table[Store_ID],Store_table[City],FALSE)</f>
        <v>East Johnstad</v>
      </c>
      <c r="Z964" s="8" t="str">
        <f>_xlfn.XLOOKUP(total_table[[#This Row],[Store_ID]],Store_table[Store_ID],Store_table[Store_Type],FALSE)</f>
        <v>Flagship</v>
      </c>
    </row>
    <row r="965" spans="1:26" x14ac:dyDescent="0.35">
      <c r="A965" s="2" t="s">
        <v>2767</v>
      </c>
      <c r="B965" s="14">
        <v>45710</v>
      </c>
      <c r="C965" s="2" t="s">
        <v>480</v>
      </c>
      <c r="D965" s="2" t="s">
        <v>1612</v>
      </c>
      <c r="E965" s="2" t="s">
        <v>1754</v>
      </c>
      <c r="F965" s="11">
        <v>1</v>
      </c>
      <c r="G965" s="8">
        <v>824.32</v>
      </c>
      <c r="H965" s="8">
        <v>0.18</v>
      </c>
      <c r="I965" s="2" t="s">
        <v>1802</v>
      </c>
      <c r="J965" s="8">
        <v>824.1400000000001</v>
      </c>
      <c r="K965" s="8" t="str">
        <f>_xlfn.XLOOKUP(total_table[[#This Row],[Customer_ID]],Customer_table[Customer_ID],Customer_table[Name],FALSE)</f>
        <v>Cameron Simpson</v>
      </c>
      <c r="L965" s="11">
        <f>_xlfn.XLOOKUP(total_table[[#This Row],[Customer_ID]],Customer_table[Customer_ID],Customer_table[Age],FALSE)</f>
        <v>46</v>
      </c>
      <c r="M965" s="8" t="str">
        <f>_xlfn.XLOOKUP(total_table[[#This Row],[Customer_ID]],Customer_table[Customer_ID],Customer_table[Gender],FALSE)</f>
        <v>Male</v>
      </c>
      <c r="N965" s="8" t="str">
        <f>_xlfn.XLOOKUP(total_table[[#This Row],[Customer_ID]],Customer_table[Customer_ID],Customer_table[City],FALSE)</f>
        <v>Michaelfort</v>
      </c>
      <c r="O965" s="8" t="str">
        <f>_xlfn.XLOOKUP(total_table[[#This Row],[Customer_ID]],Customer_table[Customer_ID],Customer_table[State],FALSE)</f>
        <v>Indiana</v>
      </c>
      <c r="P965" s="8" t="str">
        <f>_xlfn.XLOOKUP(total_table[[#This Row],[Customer_ID]],Customer_table[Customer_ID],Customer_table[Country],FALSE)</f>
        <v>USA</v>
      </c>
      <c r="Q965" s="8" t="str">
        <f>_xlfn.XLOOKUP(total_table[[#This Row],[Product_ID]],Product_table[Product_ID],Product_table[Product_Name],FALSE)</f>
        <v>USB External Hard Drive</v>
      </c>
      <c r="R965" s="8" t="str">
        <f>_xlfn.XLOOKUP(total_table[[#This Row],[Product_ID]],Product_table[Product_ID],Product_table[Category],FALSE)</f>
        <v>Electronics</v>
      </c>
      <c r="S965" s="8" t="str">
        <f>_xlfn.XLOOKUP(total_table[[#This Row],[Product_ID]],Product_table[Product_ID],Product_table[Sub_Category],FALSE)</f>
        <v>Computer</v>
      </c>
      <c r="T965" s="8" t="str">
        <f>_xlfn.XLOOKUP(total_table[[#This Row],[Product_ID]],Product_table[Product_ID],Product_table[Brand],FALSE)</f>
        <v>Robinson Inc</v>
      </c>
      <c r="U965" s="8">
        <f>_xlfn.XLOOKUP(total_table[[#This Row],[Product_ID]],Product_table[Product_ID],Product_table[Cost],FALSE)</f>
        <v>253.33</v>
      </c>
      <c r="V965" s="11">
        <f>_xlfn.XLOOKUP(total_table[[#This Row],[Product_ID]],Product_table[Product_ID],Product_table[Stock],FALSE)</f>
        <v>266</v>
      </c>
      <c r="W965" s="8" t="str">
        <f>_xlfn.XLOOKUP(total_table[[#This Row],[Store_ID]],Store_table[Store_ID],Store_table[Store_Name],FALSE)</f>
        <v>Benson-Elliott</v>
      </c>
      <c r="X965" s="8" t="str">
        <f>_xlfn.XLOOKUP(total_table[[#This Row],[Store_ID]],Store_table[Store_ID],Store_table[Region],FALSE)</f>
        <v>East</v>
      </c>
      <c r="Y965" s="8" t="str">
        <f>_xlfn.XLOOKUP(total_table[[#This Row],[Store_ID]],Store_table[Store_ID],Store_table[City],FALSE)</f>
        <v>Port Josephberg</v>
      </c>
      <c r="Z965" s="8" t="str">
        <f>_xlfn.XLOOKUP(total_table[[#This Row],[Store_ID]],Store_table[Store_ID],Store_table[Store_Type],FALSE)</f>
        <v>Online</v>
      </c>
    </row>
    <row r="966" spans="1:26" x14ac:dyDescent="0.35">
      <c r="A966" s="2" t="s">
        <v>2768</v>
      </c>
      <c r="B966" s="14">
        <v>45682</v>
      </c>
      <c r="C966" s="2" t="s">
        <v>374</v>
      </c>
      <c r="D966" s="2" t="s">
        <v>1618</v>
      </c>
      <c r="E966" s="2" t="s">
        <v>1779</v>
      </c>
      <c r="F966" s="11">
        <v>4</v>
      </c>
      <c r="G966" s="8">
        <v>614.99</v>
      </c>
      <c r="H966" s="8">
        <v>0.16</v>
      </c>
      <c r="I966" s="2" t="s">
        <v>1804</v>
      </c>
      <c r="J966" s="8">
        <v>2459.8000000000002</v>
      </c>
      <c r="K966" s="8" t="str">
        <f>_xlfn.XLOOKUP(total_table[[#This Row],[Customer_ID]],Customer_table[Customer_ID],Customer_table[Name],FALSE)</f>
        <v>Amy Walker</v>
      </c>
      <c r="L966" s="11">
        <f>_xlfn.XLOOKUP(total_table[[#This Row],[Customer_ID]],Customer_table[Customer_ID],Customer_table[Age],FALSE)</f>
        <v>27</v>
      </c>
      <c r="M966" s="8" t="str">
        <f>_xlfn.XLOOKUP(total_table[[#This Row],[Customer_ID]],Customer_table[Customer_ID],Customer_table[Gender],FALSE)</f>
        <v>Male</v>
      </c>
      <c r="N966" s="8" t="str">
        <f>_xlfn.XLOOKUP(total_table[[#This Row],[Customer_ID]],Customer_table[Customer_ID],Customer_table[City],FALSE)</f>
        <v>Smithland</v>
      </c>
      <c r="O966" s="8" t="str">
        <f>_xlfn.XLOOKUP(total_table[[#This Row],[Customer_ID]],Customer_table[Customer_ID],Customer_table[State],FALSE)</f>
        <v>West Virginia</v>
      </c>
      <c r="P966" s="8" t="str">
        <f>_xlfn.XLOOKUP(total_table[[#This Row],[Customer_ID]],Customer_table[Customer_ID],Customer_table[Country],FALSE)</f>
        <v>USA</v>
      </c>
      <c r="Q966" s="8" t="str">
        <f>_xlfn.XLOOKUP(total_table[[#This Row],[Product_ID]],Product_table[Product_ID],Product_table[Product_Name],FALSE)</f>
        <v>Men's Winter Jacket</v>
      </c>
      <c r="R966" s="8" t="str">
        <f>_xlfn.XLOOKUP(total_table[[#This Row],[Product_ID]],Product_table[Product_ID],Product_table[Category],FALSE)</f>
        <v>Clothing</v>
      </c>
      <c r="S966" s="8" t="str">
        <f>_xlfn.XLOOKUP(total_table[[#This Row],[Product_ID]],Product_table[Product_ID],Product_table[Sub_Category],FALSE)</f>
        <v>Outerwear</v>
      </c>
      <c r="T966" s="8" t="str">
        <f>_xlfn.XLOOKUP(total_table[[#This Row],[Product_ID]],Product_table[Product_ID],Product_table[Brand],FALSE)</f>
        <v>Kelly, Smith and Perez</v>
      </c>
      <c r="U966" s="8">
        <f>_xlfn.XLOOKUP(total_table[[#This Row],[Product_ID]],Product_table[Product_ID],Product_table[Cost],FALSE)</f>
        <v>167.34</v>
      </c>
      <c r="V966" s="11">
        <f>_xlfn.XLOOKUP(total_table[[#This Row],[Product_ID]],Product_table[Product_ID],Product_table[Stock],FALSE)</f>
        <v>296</v>
      </c>
      <c r="W966" s="8" t="str">
        <f>_xlfn.XLOOKUP(total_table[[#This Row],[Store_ID]],Store_table[Store_ID],Store_table[Store_Name],FALSE)</f>
        <v>Shelton PLC</v>
      </c>
      <c r="X966" s="8" t="str">
        <f>_xlfn.XLOOKUP(total_table[[#This Row],[Store_ID]],Store_table[Store_ID],Store_table[Region],FALSE)</f>
        <v>North</v>
      </c>
      <c r="Y966" s="8" t="str">
        <f>_xlfn.XLOOKUP(total_table[[#This Row],[Store_ID]],Store_table[Store_ID],Store_table[City],FALSE)</f>
        <v>East Jenniferstad</v>
      </c>
      <c r="Z966" s="8" t="str">
        <f>_xlfn.XLOOKUP(total_table[[#This Row],[Store_ID]],Store_table[Store_ID],Store_table[Store_Type],FALSE)</f>
        <v>Flagship</v>
      </c>
    </row>
    <row r="967" spans="1:26" x14ac:dyDescent="0.35">
      <c r="A967" s="2" t="s">
        <v>2769</v>
      </c>
      <c r="B967" s="14">
        <v>45730</v>
      </c>
      <c r="C967" s="2" t="s">
        <v>431</v>
      </c>
      <c r="D967" s="2" t="s">
        <v>1650</v>
      </c>
      <c r="E967" s="2" t="s">
        <v>1730</v>
      </c>
      <c r="F967" s="11">
        <v>4</v>
      </c>
      <c r="G967" s="8">
        <v>189.21</v>
      </c>
      <c r="H967" s="8">
        <v>0.06</v>
      </c>
      <c r="I967" s="2" t="s">
        <v>1807</v>
      </c>
      <c r="J967" s="8">
        <v>756.78000000000009</v>
      </c>
      <c r="K967" s="8" t="str">
        <f>_xlfn.XLOOKUP(total_table[[#This Row],[Customer_ID]],Customer_table[Customer_ID],Customer_table[Name],FALSE)</f>
        <v>Susan Mcdonald</v>
      </c>
      <c r="L967" s="11">
        <f>_xlfn.XLOOKUP(total_table[[#This Row],[Customer_ID]],Customer_table[Customer_ID],Customer_table[Age],FALSE)</f>
        <v>45</v>
      </c>
      <c r="M967" s="8" t="str">
        <f>_xlfn.XLOOKUP(total_table[[#This Row],[Customer_ID]],Customer_table[Customer_ID],Customer_table[Gender],FALSE)</f>
        <v>Male</v>
      </c>
      <c r="N967" s="8" t="str">
        <f>_xlfn.XLOOKUP(total_table[[#This Row],[Customer_ID]],Customer_table[Customer_ID],Customer_table[City],FALSE)</f>
        <v>East Ellen</v>
      </c>
      <c r="O967" s="8" t="str">
        <f>_xlfn.XLOOKUP(total_table[[#This Row],[Customer_ID]],Customer_table[Customer_ID],Customer_table[State],FALSE)</f>
        <v>Arkansas</v>
      </c>
      <c r="P967" s="8" t="str">
        <f>_xlfn.XLOOKUP(total_table[[#This Row],[Customer_ID]],Customer_table[Customer_ID],Customer_table[Country],FALSE)</f>
        <v>USA</v>
      </c>
      <c r="Q967" s="8" t="str">
        <f>_xlfn.XLOOKUP(total_table[[#This Row],[Product_ID]],Product_table[Product_ID],Product_table[Product_Name],FALSE)</f>
        <v>Laptop Cooling Pad</v>
      </c>
      <c r="R967" s="8" t="str">
        <f>_xlfn.XLOOKUP(total_table[[#This Row],[Product_ID]],Product_table[Product_ID],Product_table[Category],FALSE)</f>
        <v>Electronics</v>
      </c>
      <c r="S967" s="8" t="str">
        <f>_xlfn.XLOOKUP(total_table[[#This Row],[Product_ID]],Product_table[Product_ID],Product_table[Sub_Category],FALSE)</f>
        <v>Computer</v>
      </c>
      <c r="T967" s="8" t="str">
        <f>_xlfn.XLOOKUP(total_table[[#This Row],[Product_ID]],Product_table[Product_ID],Product_table[Brand],FALSE)</f>
        <v>Murray, Gould and Ware</v>
      </c>
      <c r="U967" s="8">
        <f>_xlfn.XLOOKUP(total_table[[#This Row],[Product_ID]],Product_table[Product_ID],Product_table[Cost],FALSE)</f>
        <v>86.42</v>
      </c>
      <c r="V967" s="11">
        <f>_xlfn.XLOOKUP(total_table[[#This Row],[Product_ID]],Product_table[Product_ID],Product_table[Stock],FALSE)</f>
        <v>222</v>
      </c>
      <c r="W967" s="8" t="str">
        <f>_xlfn.XLOOKUP(total_table[[#This Row],[Store_ID]],Store_table[Store_ID],Store_table[Store_Name],FALSE)</f>
        <v>Rivera-Warner</v>
      </c>
      <c r="X967" s="8" t="str">
        <f>_xlfn.XLOOKUP(total_table[[#This Row],[Store_ID]],Store_table[Store_ID],Store_table[Region],FALSE)</f>
        <v>East</v>
      </c>
      <c r="Y967" s="8" t="str">
        <f>_xlfn.XLOOKUP(total_table[[#This Row],[Store_ID]],Store_table[Store_ID],Store_table[City],FALSE)</f>
        <v>Washingtonfurt</v>
      </c>
      <c r="Z967" s="8" t="str">
        <f>_xlfn.XLOOKUP(total_table[[#This Row],[Store_ID]],Store_table[Store_ID],Store_table[Store_Type],FALSE)</f>
        <v>Flagship</v>
      </c>
    </row>
    <row r="968" spans="1:26" x14ac:dyDescent="0.35">
      <c r="A968" s="2" t="s">
        <v>2770</v>
      </c>
      <c r="B968" s="14">
        <v>45629</v>
      </c>
      <c r="C968" s="2" t="s">
        <v>507</v>
      </c>
      <c r="D968" s="2" t="s">
        <v>1650</v>
      </c>
      <c r="E968" s="2" t="s">
        <v>1777</v>
      </c>
      <c r="F968" s="11">
        <v>2</v>
      </c>
      <c r="G968" s="8">
        <v>233.33</v>
      </c>
      <c r="H968" s="8">
        <v>0.05</v>
      </c>
      <c r="I968" s="2" t="s">
        <v>1802</v>
      </c>
      <c r="J968" s="8">
        <v>466.61</v>
      </c>
      <c r="K968" s="8" t="str">
        <f>_xlfn.XLOOKUP(total_table[[#This Row],[Customer_ID]],Customer_table[Customer_ID],Customer_table[Name],FALSE)</f>
        <v>Julie Hale</v>
      </c>
      <c r="L968" s="11">
        <f>_xlfn.XLOOKUP(total_table[[#This Row],[Customer_ID]],Customer_table[Customer_ID],Customer_table[Age],FALSE)</f>
        <v>35</v>
      </c>
      <c r="M968" s="8" t="str">
        <f>_xlfn.XLOOKUP(total_table[[#This Row],[Customer_ID]],Customer_table[Customer_ID],Customer_table[Gender],FALSE)</f>
        <v>Female</v>
      </c>
      <c r="N968" s="8" t="str">
        <f>_xlfn.XLOOKUP(total_table[[#This Row],[Customer_ID]],Customer_table[Customer_ID],Customer_table[City],FALSE)</f>
        <v>Owensview</v>
      </c>
      <c r="O968" s="8" t="str">
        <f>_xlfn.XLOOKUP(total_table[[#This Row],[Customer_ID]],Customer_table[Customer_ID],Customer_table[State],FALSE)</f>
        <v>Vermont</v>
      </c>
      <c r="P968" s="8" t="str">
        <f>_xlfn.XLOOKUP(total_table[[#This Row],[Customer_ID]],Customer_table[Customer_ID],Customer_table[Country],FALSE)</f>
        <v>USA</v>
      </c>
      <c r="Q968" s="8" t="str">
        <f>_xlfn.XLOOKUP(total_table[[#This Row],[Product_ID]],Product_table[Product_ID],Product_table[Product_Name],FALSE)</f>
        <v>Laptop Cooling Pad</v>
      </c>
      <c r="R968" s="8" t="str">
        <f>_xlfn.XLOOKUP(total_table[[#This Row],[Product_ID]],Product_table[Product_ID],Product_table[Category],FALSE)</f>
        <v>Electronics</v>
      </c>
      <c r="S968" s="8" t="str">
        <f>_xlfn.XLOOKUP(total_table[[#This Row],[Product_ID]],Product_table[Product_ID],Product_table[Sub_Category],FALSE)</f>
        <v>Computer</v>
      </c>
      <c r="T968" s="8" t="str">
        <f>_xlfn.XLOOKUP(total_table[[#This Row],[Product_ID]],Product_table[Product_ID],Product_table[Brand],FALSE)</f>
        <v>Murray, Gould and Ware</v>
      </c>
      <c r="U968" s="8">
        <f>_xlfn.XLOOKUP(total_table[[#This Row],[Product_ID]],Product_table[Product_ID],Product_table[Cost],FALSE)</f>
        <v>86.42</v>
      </c>
      <c r="V968" s="11">
        <f>_xlfn.XLOOKUP(total_table[[#This Row],[Product_ID]],Product_table[Product_ID],Product_table[Stock],FALSE)</f>
        <v>222</v>
      </c>
      <c r="W968" s="8" t="str">
        <f>_xlfn.XLOOKUP(total_table[[#This Row],[Store_ID]],Store_table[Store_ID],Store_table[Store_Name],FALSE)</f>
        <v>Mcdonald Inc</v>
      </c>
      <c r="X968" s="8" t="str">
        <f>_xlfn.XLOOKUP(total_table[[#This Row],[Store_ID]],Store_table[Store_ID],Store_table[Region],FALSE)</f>
        <v>South</v>
      </c>
      <c r="Y968" s="8" t="str">
        <f>_xlfn.XLOOKUP(total_table[[#This Row],[Store_ID]],Store_table[Store_ID],Store_table[City],FALSE)</f>
        <v>Christopherland</v>
      </c>
      <c r="Z968" s="8" t="str">
        <f>_xlfn.XLOOKUP(total_table[[#This Row],[Store_ID]],Store_table[Store_ID],Store_table[Store_Type],FALSE)</f>
        <v>Outlet</v>
      </c>
    </row>
    <row r="969" spans="1:26" x14ac:dyDescent="0.35">
      <c r="A969" s="2" t="s">
        <v>2771</v>
      </c>
      <c r="B969" s="14">
        <v>45783</v>
      </c>
      <c r="C969" s="2" t="s">
        <v>783</v>
      </c>
      <c r="D969" s="2" t="s">
        <v>1604</v>
      </c>
      <c r="E969" s="2" t="s">
        <v>1788</v>
      </c>
      <c r="F969" s="11">
        <v>3</v>
      </c>
      <c r="G969" s="8">
        <v>529.89</v>
      </c>
      <c r="H969" s="8">
        <v>0.21</v>
      </c>
      <c r="I969" s="2" t="s">
        <v>1802</v>
      </c>
      <c r="J969" s="8">
        <v>1589.46</v>
      </c>
      <c r="K969" s="8" t="str">
        <f>_xlfn.XLOOKUP(total_table[[#This Row],[Customer_ID]],Customer_table[Customer_ID],Customer_table[Name],FALSE)</f>
        <v>Nicholas Webb</v>
      </c>
      <c r="L969" s="11">
        <f>_xlfn.XLOOKUP(total_table[[#This Row],[Customer_ID]],Customer_table[Customer_ID],Customer_table[Age],FALSE)</f>
        <v>19</v>
      </c>
      <c r="M969" s="8" t="str">
        <f>_xlfn.XLOOKUP(total_table[[#This Row],[Customer_ID]],Customer_table[Customer_ID],Customer_table[Gender],FALSE)</f>
        <v>Male</v>
      </c>
      <c r="N969" s="8" t="str">
        <f>_xlfn.XLOOKUP(total_table[[#This Row],[Customer_ID]],Customer_table[Customer_ID],Customer_table[City],FALSE)</f>
        <v>Lake Timothy</v>
      </c>
      <c r="O969" s="8" t="str">
        <f>_xlfn.XLOOKUP(total_table[[#This Row],[Customer_ID]],Customer_table[Customer_ID],Customer_table[State],FALSE)</f>
        <v>Nevada</v>
      </c>
      <c r="P969" s="8" t="str">
        <f>_xlfn.XLOOKUP(total_table[[#This Row],[Customer_ID]],Customer_table[Customer_ID],Customer_table[Country],FALSE)</f>
        <v>USA</v>
      </c>
      <c r="Q969" s="8" t="str">
        <f>_xlfn.XLOOKUP(total_table[[#This Row],[Product_ID]],Product_table[Product_ID],Product_table[Product_Name],FALSE)</f>
        <v>Portable Power Bank</v>
      </c>
      <c r="R969" s="8" t="str">
        <f>_xlfn.XLOOKUP(total_table[[#This Row],[Product_ID]],Product_table[Product_ID],Product_table[Category],FALSE)</f>
        <v>Electronics</v>
      </c>
      <c r="S969" s="8" t="str">
        <f>_xlfn.XLOOKUP(total_table[[#This Row],[Product_ID]],Product_table[Product_ID],Product_table[Sub_Category],FALSE)</f>
        <v>Mobile</v>
      </c>
      <c r="T969" s="8" t="str">
        <f>_xlfn.XLOOKUP(total_table[[#This Row],[Product_ID]],Product_table[Product_ID],Product_table[Brand],FALSE)</f>
        <v>Cummings and Sons</v>
      </c>
      <c r="U969" s="8">
        <f>_xlfn.XLOOKUP(total_table[[#This Row],[Product_ID]],Product_table[Product_ID],Product_table[Cost],FALSE)</f>
        <v>326.06</v>
      </c>
      <c r="V969" s="11">
        <f>_xlfn.XLOOKUP(total_table[[#This Row],[Product_ID]],Product_table[Product_ID],Product_table[Stock],FALSE)</f>
        <v>301</v>
      </c>
      <c r="W969" s="8" t="str">
        <f>_xlfn.XLOOKUP(total_table[[#This Row],[Store_ID]],Store_table[Store_ID],Store_table[Store_Name],FALSE)</f>
        <v>Guerrero-Schmitt</v>
      </c>
      <c r="X969" s="8" t="str">
        <f>_xlfn.XLOOKUP(total_table[[#This Row],[Store_ID]],Store_table[Store_ID],Store_table[Region],FALSE)</f>
        <v>East</v>
      </c>
      <c r="Y969" s="8" t="str">
        <f>_xlfn.XLOOKUP(total_table[[#This Row],[Store_ID]],Store_table[Store_ID],Store_table[City],FALSE)</f>
        <v>East Stevechester</v>
      </c>
      <c r="Z969" s="8" t="str">
        <f>_xlfn.XLOOKUP(total_table[[#This Row],[Store_ID]],Store_table[Store_ID],Store_table[Store_Type],FALSE)</f>
        <v>Flagship</v>
      </c>
    </row>
    <row r="970" spans="1:26" x14ac:dyDescent="0.35">
      <c r="A970" s="2" t="s">
        <v>2772</v>
      </c>
      <c r="B970" s="14">
        <v>45518</v>
      </c>
      <c r="C970" s="2" t="s">
        <v>1482</v>
      </c>
      <c r="D970" s="2" t="s">
        <v>1710</v>
      </c>
      <c r="E970" s="2" t="s">
        <v>1735</v>
      </c>
      <c r="F970" s="11">
        <v>2</v>
      </c>
      <c r="G970" s="8">
        <v>954.1</v>
      </c>
      <c r="H970" s="8">
        <v>0.17</v>
      </c>
      <c r="I970" s="2" t="s">
        <v>1804</v>
      </c>
      <c r="J970" s="8">
        <v>1908.03</v>
      </c>
      <c r="K970" s="8" t="str">
        <f>_xlfn.XLOOKUP(total_table[[#This Row],[Customer_ID]],Customer_table[Customer_ID],Customer_table[Name],FALSE)</f>
        <v>Melinda Thomas</v>
      </c>
      <c r="L970" s="11">
        <f>_xlfn.XLOOKUP(total_table[[#This Row],[Customer_ID]],Customer_table[Customer_ID],Customer_table[Age],FALSE)</f>
        <v>42</v>
      </c>
      <c r="M970" s="8" t="str">
        <f>_xlfn.XLOOKUP(total_table[[#This Row],[Customer_ID]],Customer_table[Customer_ID],Customer_table[Gender],FALSE)</f>
        <v>Female</v>
      </c>
      <c r="N970" s="8" t="str">
        <f>_xlfn.XLOOKUP(total_table[[#This Row],[Customer_ID]],Customer_table[Customer_ID],Customer_table[City],FALSE)</f>
        <v>Lake Elizabethside</v>
      </c>
      <c r="O970" s="8" t="str">
        <f>_xlfn.XLOOKUP(total_table[[#This Row],[Customer_ID]],Customer_table[Customer_ID],Customer_table[State],FALSE)</f>
        <v>Indiana</v>
      </c>
      <c r="P970" s="8" t="str">
        <f>_xlfn.XLOOKUP(total_table[[#This Row],[Customer_ID]],Customer_table[Customer_ID],Customer_table[Country],FALSE)</f>
        <v>USA</v>
      </c>
      <c r="Q970" s="8" t="str">
        <f>_xlfn.XLOOKUP(total_table[[#This Row],[Product_ID]],Product_table[Product_ID],Product_table[Product_Name],FALSE)</f>
        <v>Microwave Oven</v>
      </c>
      <c r="R970" s="8" t="str">
        <f>_xlfn.XLOOKUP(total_table[[#This Row],[Product_ID]],Product_table[Product_ID],Product_table[Category],FALSE)</f>
        <v>Home</v>
      </c>
      <c r="S970" s="8" t="str">
        <f>_xlfn.XLOOKUP(total_table[[#This Row],[Product_ID]],Product_table[Product_ID],Product_table[Sub_Category],FALSE)</f>
        <v>Appliances</v>
      </c>
      <c r="T970" s="8" t="str">
        <f>_xlfn.XLOOKUP(total_table[[#This Row],[Product_ID]],Product_table[Product_ID],Product_table[Brand],FALSE)</f>
        <v>Green, Powell and Palmer</v>
      </c>
      <c r="U970" s="8">
        <f>_xlfn.XLOOKUP(total_table[[#This Row],[Product_ID]],Product_table[Product_ID],Product_table[Cost],FALSE)</f>
        <v>447.43</v>
      </c>
      <c r="V970" s="11">
        <f>_xlfn.XLOOKUP(total_table[[#This Row],[Product_ID]],Product_table[Product_ID],Product_table[Stock],FALSE)</f>
        <v>191</v>
      </c>
      <c r="W970" s="8" t="str">
        <f>_xlfn.XLOOKUP(total_table[[#This Row],[Store_ID]],Store_table[Store_ID],Store_table[Store_Name],FALSE)</f>
        <v>Martinez, Adkins and Johnson</v>
      </c>
      <c r="X970" s="8" t="str">
        <f>_xlfn.XLOOKUP(total_table[[#This Row],[Store_ID]],Store_table[Store_ID],Store_table[Region],FALSE)</f>
        <v>North</v>
      </c>
      <c r="Y970" s="8" t="str">
        <f>_xlfn.XLOOKUP(total_table[[#This Row],[Store_ID]],Store_table[Store_ID],Store_table[City],FALSE)</f>
        <v>Danielmouth</v>
      </c>
      <c r="Z970" s="8" t="str">
        <f>_xlfn.XLOOKUP(total_table[[#This Row],[Store_ID]],Store_table[Store_ID],Store_table[Store_Type],FALSE)</f>
        <v>Flagship</v>
      </c>
    </row>
    <row r="971" spans="1:26" x14ac:dyDescent="0.35">
      <c r="A971" s="2" t="s">
        <v>2773</v>
      </c>
      <c r="B971" s="14">
        <v>45274</v>
      </c>
      <c r="C971" s="2" t="s">
        <v>1002</v>
      </c>
      <c r="D971" s="2" t="s">
        <v>1656</v>
      </c>
      <c r="E971" s="2" t="s">
        <v>1757</v>
      </c>
      <c r="F971" s="11">
        <v>1</v>
      </c>
      <c r="G971" s="8">
        <v>370.04</v>
      </c>
      <c r="H971" s="8">
        <v>0.04</v>
      </c>
      <c r="I971" s="2" t="s">
        <v>1807</v>
      </c>
      <c r="J971" s="8">
        <v>370</v>
      </c>
      <c r="K971" s="8" t="str">
        <f>_xlfn.XLOOKUP(total_table[[#This Row],[Customer_ID]],Customer_table[Customer_ID],Customer_table[Name],FALSE)</f>
        <v>Kristy Dunlap</v>
      </c>
      <c r="L971" s="11">
        <f>_xlfn.XLOOKUP(total_table[[#This Row],[Customer_ID]],Customer_table[Customer_ID],Customer_table[Age],FALSE)</f>
        <v>64</v>
      </c>
      <c r="M971" s="8" t="str">
        <f>_xlfn.XLOOKUP(total_table[[#This Row],[Customer_ID]],Customer_table[Customer_ID],Customer_table[Gender],FALSE)</f>
        <v>Female</v>
      </c>
      <c r="N971" s="8" t="str">
        <f>_xlfn.XLOOKUP(total_table[[#This Row],[Customer_ID]],Customer_table[Customer_ID],Customer_table[City],FALSE)</f>
        <v>Whiteport</v>
      </c>
      <c r="O971" s="8" t="str">
        <f>_xlfn.XLOOKUP(total_table[[#This Row],[Customer_ID]],Customer_table[Customer_ID],Customer_table[State],FALSE)</f>
        <v>North Carolina</v>
      </c>
      <c r="P971" s="8" t="str">
        <f>_xlfn.XLOOKUP(total_table[[#This Row],[Customer_ID]],Customer_table[Customer_ID],Customer_table[Country],FALSE)</f>
        <v>USA</v>
      </c>
      <c r="Q971" s="8" t="str">
        <f>_xlfn.XLOOKUP(total_table[[#This Row],[Product_ID]],Product_table[Product_ID],Product_table[Product_Name],FALSE)</f>
        <v>Adjustable Dumbbells 20kg</v>
      </c>
      <c r="R971" s="8" t="str">
        <f>_xlfn.XLOOKUP(total_table[[#This Row],[Product_ID]],Product_table[Product_ID],Product_table[Category],FALSE)</f>
        <v>Sports</v>
      </c>
      <c r="S971" s="8" t="str">
        <f>_xlfn.XLOOKUP(total_table[[#This Row],[Product_ID]],Product_table[Product_ID],Product_table[Sub_Category],FALSE)</f>
        <v>Fitness</v>
      </c>
      <c r="T971" s="8" t="str">
        <f>_xlfn.XLOOKUP(total_table[[#This Row],[Product_ID]],Product_table[Product_ID],Product_table[Brand],FALSE)</f>
        <v>Montgomery, Benton and Miller</v>
      </c>
      <c r="U971" s="8">
        <f>_xlfn.XLOOKUP(total_table[[#This Row],[Product_ID]],Product_table[Product_ID],Product_table[Cost],FALSE)</f>
        <v>240.63</v>
      </c>
      <c r="V971" s="11">
        <f>_xlfn.XLOOKUP(total_table[[#This Row],[Product_ID]],Product_table[Product_ID],Product_table[Stock],FALSE)</f>
        <v>423</v>
      </c>
      <c r="W971" s="8" t="str">
        <f>_xlfn.XLOOKUP(total_table[[#This Row],[Store_ID]],Store_table[Store_ID],Store_table[Store_Name],FALSE)</f>
        <v>Martinez-Mullins</v>
      </c>
      <c r="X971" s="8" t="str">
        <f>_xlfn.XLOOKUP(total_table[[#This Row],[Store_ID]],Store_table[Store_ID],Store_table[Region],FALSE)</f>
        <v>South</v>
      </c>
      <c r="Y971" s="8" t="str">
        <f>_xlfn.XLOOKUP(total_table[[#This Row],[Store_ID]],Store_table[Store_ID],Store_table[City],FALSE)</f>
        <v>Williamsfurt</v>
      </c>
      <c r="Z971" s="8" t="str">
        <f>_xlfn.XLOOKUP(total_table[[#This Row],[Store_ID]],Store_table[Store_ID],Store_table[Store_Type],FALSE)</f>
        <v>Online</v>
      </c>
    </row>
    <row r="972" spans="1:26" x14ac:dyDescent="0.35">
      <c r="A972" s="2" t="s">
        <v>2774</v>
      </c>
      <c r="B972" s="14">
        <v>45297</v>
      </c>
      <c r="C972" s="2" t="s">
        <v>219</v>
      </c>
      <c r="D972" s="2" t="s">
        <v>1718</v>
      </c>
      <c r="E972" s="2" t="s">
        <v>1791</v>
      </c>
      <c r="F972" s="11">
        <v>4</v>
      </c>
      <c r="G972" s="8">
        <v>492.71</v>
      </c>
      <c r="H972" s="8">
        <v>0.08</v>
      </c>
      <c r="I972" s="2" t="s">
        <v>1802</v>
      </c>
      <c r="J972" s="8">
        <v>1970.76</v>
      </c>
      <c r="K972" s="8" t="str">
        <f>_xlfn.XLOOKUP(total_table[[#This Row],[Customer_ID]],Customer_table[Customer_ID],Customer_table[Name],FALSE)</f>
        <v>Kristin Stein</v>
      </c>
      <c r="L972" s="11">
        <f>_xlfn.XLOOKUP(total_table[[#This Row],[Customer_ID]],Customer_table[Customer_ID],Customer_table[Age],FALSE)</f>
        <v>23</v>
      </c>
      <c r="M972" s="8" t="str">
        <f>_xlfn.XLOOKUP(total_table[[#This Row],[Customer_ID]],Customer_table[Customer_ID],Customer_table[Gender],FALSE)</f>
        <v>Male</v>
      </c>
      <c r="N972" s="8" t="str">
        <f>_xlfn.XLOOKUP(total_table[[#This Row],[Customer_ID]],Customer_table[Customer_ID],Customer_table[City],FALSE)</f>
        <v>Jennifermouth</v>
      </c>
      <c r="O972" s="8" t="str">
        <f>_xlfn.XLOOKUP(total_table[[#This Row],[Customer_ID]],Customer_table[Customer_ID],Customer_table[State],FALSE)</f>
        <v>Missouri</v>
      </c>
      <c r="P972" s="8" t="str">
        <f>_xlfn.XLOOKUP(total_table[[#This Row],[Customer_ID]],Customer_table[Customer_ID],Customer_table[Country],FALSE)</f>
        <v>USA</v>
      </c>
      <c r="Q972" s="8" t="str">
        <f>_xlfn.XLOOKUP(total_table[[#This Row],[Product_ID]],Product_table[Product_ID],Product_table[Product_Name],FALSE)</f>
        <v>Women's Formal Blazer</v>
      </c>
      <c r="R972" s="8" t="str">
        <f>_xlfn.XLOOKUP(total_table[[#This Row],[Product_ID]],Product_table[Product_ID],Product_table[Category],FALSE)</f>
        <v>Clothing</v>
      </c>
      <c r="S972" s="8" t="str">
        <f>_xlfn.XLOOKUP(total_table[[#This Row],[Product_ID]],Product_table[Product_ID],Product_table[Sub_Category],FALSE)</f>
        <v>Outerwear</v>
      </c>
      <c r="T972" s="8" t="str">
        <f>_xlfn.XLOOKUP(total_table[[#This Row],[Product_ID]],Product_table[Product_ID],Product_table[Brand],FALSE)</f>
        <v>Phillips and Sons</v>
      </c>
      <c r="U972" s="8">
        <f>_xlfn.XLOOKUP(total_table[[#This Row],[Product_ID]],Product_table[Product_ID],Product_table[Cost],FALSE)</f>
        <v>358.47</v>
      </c>
      <c r="V972" s="11">
        <f>_xlfn.XLOOKUP(total_table[[#This Row],[Product_ID]],Product_table[Product_ID],Product_table[Stock],FALSE)</f>
        <v>143</v>
      </c>
      <c r="W972" s="8" t="str">
        <f>_xlfn.XLOOKUP(total_table[[#This Row],[Store_ID]],Store_table[Store_ID],Store_table[Store_Name],FALSE)</f>
        <v>Mann-Austin</v>
      </c>
      <c r="X972" s="8" t="str">
        <f>_xlfn.XLOOKUP(total_table[[#This Row],[Store_ID]],Store_table[Store_ID],Store_table[Region],FALSE)</f>
        <v>East</v>
      </c>
      <c r="Y972" s="8" t="str">
        <f>_xlfn.XLOOKUP(total_table[[#This Row],[Store_ID]],Store_table[Store_ID],Store_table[City],FALSE)</f>
        <v>Vasquezborough</v>
      </c>
      <c r="Z972" s="8" t="str">
        <f>_xlfn.XLOOKUP(total_table[[#This Row],[Store_ID]],Store_table[Store_ID],Store_table[Store_Type],FALSE)</f>
        <v>Online</v>
      </c>
    </row>
    <row r="973" spans="1:26" x14ac:dyDescent="0.35">
      <c r="A973" s="2" t="s">
        <v>2775</v>
      </c>
      <c r="B973" s="14">
        <v>45530</v>
      </c>
      <c r="C973" s="2" t="s">
        <v>877</v>
      </c>
      <c r="D973" s="2" t="s">
        <v>1708</v>
      </c>
      <c r="E973" s="2" t="s">
        <v>1775</v>
      </c>
      <c r="F973" s="11">
        <v>4</v>
      </c>
      <c r="G973" s="8">
        <v>853.26</v>
      </c>
      <c r="H973" s="8">
        <v>0.24</v>
      </c>
      <c r="I973" s="2" t="s">
        <v>1807</v>
      </c>
      <c r="J973" s="8">
        <v>3412.8</v>
      </c>
      <c r="K973" s="8" t="str">
        <f>_xlfn.XLOOKUP(total_table[[#This Row],[Customer_ID]],Customer_table[Customer_ID],Customer_table[Name],FALSE)</f>
        <v>Antonio Leon</v>
      </c>
      <c r="L973" s="11">
        <f>_xlfn.XLOOKUP(total_table[[#This Row],[Customer_ID]],Customer_table[Customer_ID],Customer_table[Age],FALSE)</f>
        <v>48</v>
      </c>
      <c r="M973" s="8" t="str">
        <f>_xlfn.XLOOKUP(total_table[[#This Row],[Customer_ID]],Customer_table[Customer_ID],Customer_table[Gender],FALSE)</f>
        <v>Male</v>
      </c>
      <c r="N973" s="8" t="str">
        <f>_xlfn.XLOOKUP(total_table[[#This Row],[Customer_ID]],Customer_table[Customer_ID],Customer_table[City],FALSE)</f>
        <v>Morrisville</v>
      </c>
      <c r="O973" s="8" t="str">
        <f>_xlfn.XLOOKUP(total_table[[#This Row],[Customer_ID]],Customer_table[Customer_ID],Customer_table[State],FALSE)</f>
        <v>Hawaii</v>
      </c>
      <c r="P973" s="8" t="str">
        <f>_xlfn.XLOOKUP(total_table[[#This Row],[Customer_ID]],Customer_table[Customer_ID],Customer_table[Country],FALSE)</f>
        <v>USA</v>
      </c>
      <c r="Q973" s="8" t="str">
        <f>_xlfn.XLOOKUP(total_table[[#This Row],[Product_ID]],Product_table[Product_ID],Product_table[Product_Name],FALSE)</f>
        <v>Women's High Heels</v>
      </c>
      <c r="R973" s="8" t="str">
        <f>_xlfn.XLOOKUP(total_table[[#This Row],[Product_ID]],Product_table[Product_ID],Product_table[Category],FALSE)</f>
        <v>Clothing</v>
      </c>
      <c r="S973" s="8" t="str">
        <f>_xlfn.XLOOKUP(total_table[[#This Row],[Product_ID]],Product_table[Product_ID],Product_table[Sub_Category],FALSE)</f>
        <v>Footwear</v>
      </c>
      <c r="T973" s="8" t="str">
        <f>_xlfn.XLOOKUP(total_table[[#This Row],[Product_ID]],Product_table[Product_ID],Product_table[Brand],FALSE)</f>
        <v>Smith-Charles</v>
      </c>
      <c r="U973" s="8">
        <f>_xlfn.XLOOKUP(total_table[[#This Row],[Product_ID]],Product_table[Product_ID],Product_table[Cost],FALSE)</f>
        <v>438.25</v>
      </c>
      <c r="V973" s="11">
        <f>_xlfn.XLOOKUP(total_table[[#This Row],[Product_ID]],Product_table[Product_ID],Product_table[Stock],FALSE)</f>
        <v>496</v>
      </c>
      <c r="W973" s="8" t="str">
        <f>_xlfn.XLOOKUP(total_table[[#This Row],[Store_ID]],Store_table[Store_ID],Store_table[Store_Name],FALSE)</f>
        <v>Gardner, Humphrey and Contreras</v>
      </c>
      <c r="X973" s="8" t="str">
        <f>_xlfn.XLOOKUP(total_table[[#This Row],[Store_ID]],Store_table[Store_ID],Store_table[Region],FALSE)</f>
        <v>East</v>
      </c>
      <c r="Y973" s="8" t="str">
        <f>_xlfn.XLOOKUP(total_table[[#This Row],[Store_ID]],Store_table[Store_ID],Store_table[City],FALSE)</f>
        <v>Johnsonville</v>
      </c>
      <c r="Z973" s="8" t="str">
        <f>_xlfn.XLOOKUP(total_table[[#This Row],[Store_ID]],Store_table[Store_ID],Store_table[Store_Type],FALSE)</f>
        <v>Flagship</v>
      </c>
    </row>
    <row r="974" spans="1:26" x14ac:dyDescent="0.35">
      <c r="A974" s="2" t="s">
        <v>2776</v>
      </c>
      <c r="B974" s="14">
        <v>45740</v>
      </c>
      <c r="C974" s="2" t="s">
        <v>1244</v>
      </c>
      <c r="D974" s="2" t="s">
        <v>1529</v>
      </c>
      <c r="E974" s="2" t="s">
        <v>1782</v>
      </c>
      <c r="F974" s="11">
        <v>1</v>
      </c>
      <c r="G974" s="8">
        <v>402.47</v>
      </c>
      <c r="H974" s="8">
        <v>0.19</v>
      </c>
      <c r="I974" s="2" t="s">
        <v>1804</v>
      </c>
      <c r="J974" s="8">
        <v>402.28000000000003</v>
      </c>
      <c r="K974" s="8" t="str">
        <f>_xlfn.XLOOKUP(total_table[[#This Row],[Customer_ID]],Customer_table[Customer_ID],Customer_table[Name],FALSE)</f>
        <v>David Lozano</v>
      </c>
      <c r="L974" s="11">
        <f>_xlfn.XLOOKUP(total_table[[#This Row],[Customer_ID]],Customer_table[Customer_ID],Customer_table[Age],FALSE)</f>
        <v>23</v>
      </c>
      <c r="M974" s="8" t="str">
        <f>_xlfn.XLOOKUP(total_table[[#This Row],[Customer_ID]],Customer_table[Customer_ID],Customer_table[Gender],FALSE)</f>
        <v>Female</v>
      </c>
      <c r="N974" s="8" t="str">
        <f>_xlfn.XLOOKUP(total_table[[#This Row],[Customer_ID]],Customer_table[Customer_ID],Customer_table[City],FALSE)</f>
        <v>North Michaelfurt</v>
      </c>
      <c r="O974" s="8" t="str">
        <f>_xlfn.XLOOKUP(total_table[[#This Row],[Customer_ID]],Customer_table[Customer_ID],Customer_table[State],FALSE)</f>
        <v>Wisconsin</v>
      </c>
      <c r="P974" s="8" t="str">
        <f>_xlfn.XLOOKUP(total_table[[#This Row],[Customer_ID]],Customer_table[Customer_ID],Customer_table[Country],FALSE)</f>
        <v>USA</v>
      </c>
      <c r="Q974" s="8" t="str">
        <f>_xlfn.XLOOKUP(total_table[[#This Row],[Product_ID]],Product_table[Product_ID],Product_table[Product_Name],FALSE)</f>
        <v>Men's Running Jacket</v>
      </c>
      <c r="R974" s="8" t="str">
        <f>_xlfn.XLOOKUP(total_table[[#This Row],[Product_ID]],Product_table[Product_ID],Product_table[Category],FALSE)</f>
        <v>Clothing</v>
      </c>
      <c r="S974" s="8" t="str">
        <f>_xlfn.XLOOKUP(total_table[[#This Row],[Product_ID]],Product_table[Product_ID],Product_table[Sub_Category],FALSE)</f>
        <v>Outerwear</v>
      </c>
      <c r="T974" s="8" t="str">
        <f>_xlfn.XLOOKUP(total_table[[#This Row],[Product_ID]],Product_table[Product_ID],Product_table[Brand],FALSE)</f>
        <v>Pineda Ltd</v>
      </c>
      <c r="U974" s="8">
        <f>_xlfn.XLOOKUP(total_table[[#This Row],[Product_ID]],Product_table[Product_ID],Product_table[Cost],FALSE)</f>
        <v>364.67</v>
      </c>
      <c r="V974" s="11">
        <f>_xlfn.XLOOKUP(total_table[[#This Row],[Product_ID]],Product_table[Product_ID],Product_table[Stock],FALSE)</f>
        <v>452</v>
      </c>
      <c r="W974" s="8" t="str">
        <f>_xlfn.XLOOKUP(total_table[[#This Row],[Store_ID]],Store_table[Store_ID],Store_table[Store_Name],FALSE)</f>
        <v>Frederick-Wright</v>
      </c>
      <c r="X974" s="8" t="str">
        <f>_xlfn.XLOOKUP(total_table[[#This Row],[Store_ID]],Store_table[Store_ID],Store_table[Region],FALSE)</f>
        <v>West</v>
      </c>
      <c r="Y974" s="8" t="str">
        <f>_xlfn.XLOOKUP(total_table[[#This Row],[Store_ID]],Store_table[Store_ID],Store_table[City],FALSE)</f>
        <v>New Jimmymouth</v>
      </c>
      <c r="Z974" s="8" t="str">
        <f>_xlfn.XLOOKUP(total_table[[#This Row],[Store_ID]],Store_table[Store_ID],Store_table[Store_Type],FALSE)</f>
        <v>Flagship</v>
      </c>
    </row>
    <row r="975" spans="1:26" x14ac:dyDescent="0.35">
      <c r="A975" s="2" t="s">
        <v>2777</v>
      </c>
      <c r="B975" s="14">
        <v>45311</v>
      </c>
      <c r="C975" s="2" t="s">
        <v>1233</v>
      </c>
      <c r="D975" s="2" t="s">
        <v>1634</v>
      </c>
      <c r="E975" s="2" t="s">
        <v>1788</v>
      </c>
      <c r="F975" s="11">
        <v>2</v>
      </c>
      <c r="G975" s="8">
        <v>528.29999999999995</v>
      </c>
      <c r="H975" s="8">
        <v>0.24</v>
      </c>
      <c r="I975" s="2" t="s">
        <v>1802</v>
      </c>
      <c r="J975" s="8">
        <v>1056.3599999999999</v>
      </c>
      <c r="K975" s="8" t="str">
        <f>_xlfn.XLOOKUP(total_table[[#This Row],[Customer_ID]],Customer_table[Customer_ID],Customer_table[Name],FALSE)</f>
        <v>Cassandra Perez</v>
      </c>
      <c r="L975" s="11">
        <f>_xlfn.XLOOKUP(total_table[[#This Row],[Customer_ID]],Customer_table[Customer_ID],Customer_table[Age],FALSE)</f>
        <v>31</v>
      </c>
      <c r="M975" s="8" t="str">
        <f>_xlfn.XLOOKUP(total_table[[#This Row],[Customer_ID]],Customer_table[Customer_ID],Customer_table[Gender],FALSE)</f>
        <v>Male</v>
      </c>
      <c r="N975" s="8" t="str">
        <f>_xlfn.XLOOKUP(total_table[[#This Row],[Customer_ID]],Customer_table[Customer_ID],Customer_table[City],FALSE)</f>
        <v>Brandonville</v>
      </c>
      <c r="O975" s="8" t="str">
        <f>_xlfn.XLOOKUP(total_table[[#This Row],[Customer_ID]],Customer_table[Customer_ID],Customer_table[State],FALSE)</f>
        <v>Mississippi</v>
      </c>
      <c r="P975" s="8" t="str">
        <f>_xlfn.XLOOKUP(total_table[[#This Row],[Customer_ID]],Customer_table[Customer_ID],Customer_table[Country],FALSE)</f>
        <v>USA</v>
      </c>
      <c r="Q975" s="8" t="str">
        <f>_xlfn.XLOOKUP(total_table[[#This Row],[Product_ID]],Product_table[Product_ID],Product_table[Product_Name],FALSE)</f>
        <v>Sports Stopwatch Pro</v>
      </c>
      <c r="R975" s="8" t="str">
        <f>_xlfn.XLOOKUP(total_table[[#This Row],[Product_ID]],Product_table[Product_ID],Product_table[Category],FALSE)</f>
        <v>Sports</v>
      </c>
      <c r="S975" s="8" t="str">
        <f>_xlfn.XLOOKUP(total_table[[#This Row],[Product_ID]],Product_table[Product_ID],Product_table[Sub_Category],FALSE)</f>
        <v>Accessories</v>
      </c>
      <c r="T975" s="8" t="str">
        <f>_xlfn.XLOOKUP(total_table[[#This Row],[Product_ID]],Product_table[Product_ID],Product_table[Brand],FALSE)</f>
        <v>Thompson-French</v>
      </c>
      <c r="U975" s="8">
        <f>_xlfn.XLOOKUP(total_table[[#This Row],[Product_ID]],Product_table[Product_ID],Product_table[Cost],FALSE)</f>
        <v>434.84</v>
      </c>
      <c r="V975" s="11">
        <f>_xlfn.XLOOKUP(total_table[[#This Row],[Product_ID]],Product_table[Product_ID],Product_table[Stock],FALSE)</f>
        <v>185</v>
      </c>
      <c r="W975" s="8" t="str">
        <f>_xlfn.XLOOKUP(total_table[[#This Row],[Store_ID]],Store_table[Store_ID],Store_table[Store_Name],FALSE)</f>
        <v>Guerrero-Schmitt</v>
      </c>
      <c r="X975" s="8" t="str">
        <f>_xlfn.XLOOKUP(total_table[[#This Row],[Store_ID]],Store_table[Store_ID],Store_table[Region],FALSE)</f>
        <v>East</v>
      </c>
      <c r="Y975" s="8" t="str">
        <f>_xlfn.XLOOKUP(total_table[[#This Row],[Store_ID]],Store_table[Store_ID],Store_table[City],FALSE)</f>
        <v>East Stevechester</v>
      </c>
      <c r="Z975" s="8" t="str">
        <f>_xlfn.XLOOKUP(total_table[[#This Row],[Store_ID]],Store_table[Store_ID],Store_table[Store_Type],FALSE)</f>
        <v>Flagship</v>
      </c>
    </row>
    <row r="976" spans="1:26" x14ac:dyDescent="0.35">
      <c r="A976" s="2" t="s">
        <v>2778</v>
      </c>
      <c r="B976" s="14">
        <v>45667</v>
      </c>
      <c r="C976" s="2" t="s">
        <v>1353</v>
      </c>
      <c r="D976" s="2" t="s">
        <v>1546</v>
      </c>
      <c r="E976" s="2" t="s">
        <v>1754</v>
      </c>
      <c r="F976" s="11">
        <v>4</v>
      </c>
      <c r="G976" s="8">
        <v>599.85</v>
      </c>
      <c r="H976" s="8">
        <v>0.25</v>
      </c>
      <c r="I976" s="2" t="s">
        <v>1802</v>
      </c>
      <c r="J976" s="8">
        <v>2399.15</v>
      </c>
      <c r="K976" s="8" t="str">
        <f>_xlfn.XLOOKUP(total_table[[#This Row],[Customer_ID]],Customer_table[Customer_ID],Customer_table[Name],FALSE)</f>
        <v>Cheryl Carr</v>
      </c>
      <c r="L976" s="11">
        <f>_xlfn.XLOOKUP(total_table[[#This Row],[Customer_ID]],Customer_table[Customer_ID],Customer_table[Age],FALSE)</f>
        <v>19</v>
      </c>
      <c r="M976" s="8" t="str">
        <f>_xlfn.XLOOKUP(total_table[[#This Row],[Customer_ID]],Customer_table[Customer_ID],Customer_table[Gender],FALSE)</f>
        <v>Male</v>
      </c>
      <c r="N976" s="8" t="str">
        <f>_xlfn.XLOOKUP(total_table[[#This Row],[Customer_ID]],Customer_table[Customer_ID],Customer_table[City],FALSE)</f>
        <v>Jessicaland</v>
      </c>
      <c r="O976" s="8" t="str">
        <f>_xlfn.XLOOKUP(total_table[[#This Row],[Customer_ID]],Customer_table[Customer_ID],Customer_table[State],FALSE)</f>
        <v>Wyoming</v>
      </c>
      <c r="P976" s="8" t="str">
        <f>_xlfn.XLOOKUP(total_table[[#This Row],[Customer_ID]],Customer_table[Customer_ID],Customer_table[Country],FALSE)</f>
        <v>USA</v>
      </c>
      <c r="Q976" s="8" t="str">
        <f>_xlfn.XLOOKUP(total_table[[#This Row],[Product_ID]],Product_table[Product_ID],Product_table[Product_Name],FALSE)</f>
        <v>Ceramic Kitchen Bowl Set</v>
      </c>
      <c r="R976" s="8" t="str">
        <f>_xlfn.XLOOKUP(total_table[[#This Row],[Product_ID]],Product_table[Product_ID],Product_table[Category],FALSE)</f>
        <v>Home</v>
      </c>
      <c r="S976" s="8" t="str">
        <f>_xlfn.XLOOKUP(total_table[[#This Row],[Product_ID]],Product_table[Product_ID],Product_table[Sub_Category],FALSE)</f>
        <v>Kitchen</v>
      </c>
      <c r="T976" s="8" t="str">
        <f>_xlfn.XLOOKUP(total_table[[#This Row],[Product_ID]],Product_table[Product_ID],Product_table[Brand],FALSE)</f>
        <v>Hamilton Group</v>
      </c>
      <c r="U976" s="8">
        <f>_xlfn.XLOOKUP(total_table[[#This Row],[Product_ID]],Product_table[Product_ID],Product_table[Cost],FALSE)</f>
        <v>298.86</v>
      </c>
      <c r="V976" s="11">
        <f>_xlfn.XLOOKUP(total_table[[#This Row],[Product_ID]],Product_table[Product_ID],Product_table[Stock],FALSE)</f>
        <v>308</v>
      </c>
      <c r="W976" s="8" t="str">
        <f>_xlfn.XLOOKUP(total_table[[#This Row],[Store_ID]],Store_table[Store_ID],Store_table[Store_Name],FALSE)</f>
        <v>Benson-Elliott</v>
      </c>
      <c r="X976" s="8" t="str">
        <f>_xlfn.XLOOKUP(total_table[[#This Row],[Store_ID]],Store_table[Store_ID],Store_table[Region],FALSE)</f>
        <v>East</v>
      </c>
      <c r="Y976" s="8" t="str">
        <f>_xlfn.XLOOKUP(total_table[[#This Row],[Store_ID]],Store_table[Store_ID],Store_table[City],FALSE)</f>
        <v>Port Josephberg</v>
      </c>
      <c r="Z976" s="8" t="str">
        <f>_xlfn.XLOOKUP(total_table[[#This Row],[Store_ID]],Store_table[Store_ID],Store_table[Store_Type],FALSE)</f>
        <v>Online</v>
      </c>
    </row>
    <row r="977" spans="1:26" x14ac:dyDescent="0.35">
      <c r="A977" s="2" t="s">
        <v>2779</v>
      </c>
      <c r="B977" s="14">
        <v>45281</v>
      </c>
      <c r="C977" s="2" t="s">
        <v>943</v>
      </c>
      <c r="D977" s="2" t="s">
        <v>1558</v>
      </c>
      <c r="E977" s="2" t="s">
        <v>1764</v>
      </c>
      <c r="F977" s="11">
        <v>2</v>
      </c>
      <c r="G977" s="8">
        <v>61.42</v>
      </c>
      <c r="H977" s="8">
        <v>0.08</v>
      </c>
      <c r="I977" s="2" t="s">
        <v>1804</v>
      </c>
      <c r="J977" s="8">
        <v>122.76</v>
      </c>
      <c r="K977" s="8" t="str">
        <f>_xlfn.XLOOKUP(total_table[[#This Row],[Customer_ID]],Customer_table[Customer_ID],Customer_table[Name],FALSE)</f>
        <v>John Sloan</v>
      </c>
      <c r="L977" s="11">
        <f>_xlfn.XLOOKUP(total_table[[#This Row],[Customer_ID]],Customer_table[Customer_ID],Customer_table[Age],FALSE)</f>
        <v>23</v>
      </c>
      <c r="M977" s="8" t="str">
        <f>_xlfn.XLOOKUP(total_table[[#This Row],[Customer_ID]],Customer_table[Customer_ID],Customer_table[Gender],FALSE)</f>
        <v>Female</v>
      </c>
      <c r="N977" s="8" t="str">
        <f>_xlfn.XLOOKUP(total_table[[#This Row],[Customer_ID]],Customer_table[Customer_ID],Customer_table[City],FALSE)</f>
        <v>East Johntown</v>
      </c>
      <c r="O977" s="8" t="str">
        <f>_xlfn.XLOOKUP(total_table[[#This Row],[Customer_ID]],Customer_table[Customer_ID],Customer_table[State],FALSE)</f>
        <v>Delaware</v>
      </c>
      <c r="P977" s="8" t="str">
        <f>_xlfn.XLOOKUP(total_table[[#This Row],[Customer_ID]],Customer_table[Customer_ID],Customer_table[Country],FALSE)</f>
        <v>USA</v>
      </c>
      <c r="Q977" s="8" t="str">
        <f>_xlfn.XLOOKUP(total_table[[#This Row],[Product_ID]],Product_table[Product_ID],Product_table[Product_Name],FALSE)</f>
        <v>Beard Grooming Kit</v>
      </c>
      <c r="R977" s="8" t="str">
        <f>_xlfn.XLOOKUP(total_table[[#This Row],[Product_ID]],Product_table[Product_ID],Product_table[Category],FALSE)</f>
        <v>Beauty</v>
      </c>
      <c r="S977" s="8" t="str">
        <f>_xlfn.XLOOKUP(total_table[[#This Row],[Product_ID]],Product_table[Product_ID],Product_table[Sub_Category],FALSE)</f>
        <v>Grooming</v>
      </c>
      <c r="T977" s="8" t="str">
        <f>_xlfn.XLOOKUP(total_table[[#This Row],[Product_ID]],Product_table[Product_ID],Product_table[Brand],FALSE)</f>
        <v>Erickson-Green</v>
      </c>
      <c r="U977" s="8">
        <f>_xlfn.XLOOKUP(total_table[[#This Row],[Product_ID]],Product_table[Product_ID],Product_table[Cost],FALSE)</f>
        <v>337.42</v>
      </c>
      <c r="V977" s="11">
        <f>_xlfn.XLOOKUP(total_table[[#This Row],[Product_ID]],Product_table[Product_ID],Product_table[Stock],FALSE)</f>
        <v>256</v>
      </c>
      <c r="W977" s="8" t="str">
        <f>_xlfn.XLOOKUP(total_table[[#This Row],[Store_ID]],Store_table[Store_ID],Store_table[Store_Name],FALSE)</f>
        <v>Moore, Padilla and Butler</v>
      </c>
      <c r="X977" s="8" t="str">
        <f>_xlfn.XLOOKUP(total_table[[#This Row],[Store_ID]],Store_table[Store_ID],Store_table[Region],FALSE)</f>
        <v>South</v>
      </c>
      <c r="Y977" s="8" t="str">
        <f>_xlfn.XLOOKUP(total_table[[#This Row],[Store_ID]],Store_table[Store_ID],Store_table[City],FALSE)</f>
        <v>East Johnstad</v>
      </c>
      <c r="Z977" s="8" t="str">
        <f>_xlfn.XLOOKUP(total_table[[#This Row],[Store_ID]],Store_table[Store_ID],Store_table[Store_Type],FALSE)</f>
        <v>Flagship</v>
      </c>
    </row>
    <row r="978" spans="1:26" x14ac:dyDescent="0.35">
      <c r="A978" s="2" t="s">
        <v>2780</v>
      </c>
      <c r="B978" s="14">
        <v>45693</v>
      </c>
      <c r="C978" s="2" t="s">
        <v>786</v>
      </c>
      <c r="D978" s="2" t="s">
        <v>1564</v>
      </c>
      <c r="E978" s="2" t="s">
        <v>1767</v>
      </c>
      <c r="F978" s="11">
        <v>2</v>
      </c>
      <c r="G978" s="8">
        <v>466.42</v>
      </c>
      <c r="H978" s="8">
        <v>0.12</v>
      </c>
      <c r="I978" s="2" t="s">
        <v>1804</v>
      </c>
      <c r="J978" s="8">
        <v>932.72</v>
      </c>
      <c r="K978" s="8" t="str">
        <f>_xlfn.XLOOKUP(total_table[[#This Row],[Customer_ID]],Customer_table[Customer_ID],Customer_table[Name],FALSE)</f>
        <v>Lauren George</v>
      </c>
      <c r="L978" s="11">
        <f>_xlfn.XLOOKUP(total_table[[#This Row],[Customer_ID]],Customer_table[Customer_ID],Customer_table[Age],FALSE)</f>
        <v>41</v>
      </c>
      <c r="M978" s="8" t="str">
        <f>_xlfn.XLOOKUP(total_table[[#This Row],[Customer_ID]],Customer_table[Customer_ID],Customer_table[Gender],FALSE)</f>
        <v>Female</v>
      </c>
      <c r="N978" s="8" t="str">
        <f>_xlfn.XLOOKUP(total_table[[#This Row],[Customer_ID]],Customer_table[Customer_ID],Customer_table[City],FALSE)</f>
        <v>Garciamouth</v>
      </c>
      <c r="O978" s="8" t="str">
        <f>_xlfn.XLOOKUP(total_table[[#This Row],[Customer_ID]],Customer_table[Customer_ID],Customer_table[State],FALSE)</f>
        <v>New York</v>
      </c>
      <c r="P978" s="8" t="str">
        <f>_xlfn.XLOOKUP(total_table[[#This Row],[Customer_ID]],Customer_table[Customer_ID],Customer_table[Country],FALSE)</f>
        <v>USA</v>
      </c>
      <c r="Q978" s="8" t="str">
        <f>_xlfn.XLOOKUP(total_table[[#This Row],[Product_ID]],Product_table[Product_ID],Product_table[Product_Name],FALSE)</f>
        <v>Knee Support Brace</v>
      </c>
      <c r="R978" s="8" t="str">
        <f>_xlfn.XLOOKUP(total_table[[#This Row],[Product_ID]],Product_table[Product_ID],Product_table[Category],FALSE)</f>
        <v>Sports</v>
      </c>
      <c r="S978" s="8" t="str">
        <f>_xlfn.XLOOKUP(total_table[[#This Row],[Product_ID]],Product_table[Product_ID],Product_table[Sub_Category],FALSE)</f>
        <v>Equipment</v>
      </c>
      <c r="T978" s="8" t="str">
        <f>_xlfn.XLOOKUP(total_table[[#This Row],[Product_ID]],Product_table[Product_ID],Product_table[Brand],FALSE)</f>
        <v>May-Reese</v>
      </c>
      <c r="U978" s="8">
        <f>_xlfn.XLOOKUP(total_table[[#This Row],[Product_ID]],Product_table[Product_ID],Product_table[Cost],FALSE)</f>
        <v>21.34</v>
      </c>
      <c r="V978" s="11">
        <f>_xlfn.XLOOKUP(total_table[[#This Row],[Product_ID]],Product_table[Product_ID],Product_table[Stock],FALSE)</f>
        <v>65</v>
      </c>
      <c r="W978" s="8" t="str">
        <f>_xlfn.XLOOKUP(total_table[[#This Row],[Store_ID]],Store_table[Store_ID],Store_table[Store_Name],FALSE)</f>
        <v>Hill, Wagner and Ballard</v>
      </c>
      <c r="X978" s="8" t="str">
        <f>_xlfn.XLOOKUP(total_table[[#This Row],[Store_ID]],Store_table[Store_ID],Store_table[Region],FALSE)</f>
        <v>East</v>
      </c>
      <c r="Y978" s="8" t="str">
        <f>_xlfn.XLOOKUP(total_table[[#This Row],[Store_ID]],Store_table[Store_ID],Store_table[City],FALSE)</f>
        <v>East Davidville</v>
      </c>
      <c r="Z978" s="8" t="str">
        <f>_xlfn.XLOOKUP(total_table[[#This Row],[Store_ID]],Store_table[Store_ID],Store_table[Store_Type],FALSE)</f>
        <v>Online</v>
      </c>
    </row>
    <row r="979" spans="1:26" x14ac:dyDescent="0.35">
      <c r="A979" s="2" t="s">
        <v>2781</v>
      </c>
      <c r="B979" s="14">
        <v>45857</v>
      </c>
      <c r="C979" s="2" t="s">
        <v>343</v>
      </c>
      <c r="D979" s="2" t="s">
        <v>1588</v>
      </c>
      <c r="E979" s="2" t="s">
        <v>1751</v>
      </c>
      <c r="F979" s="11">
        <v>4</v>
      </c>
      <c r="G979" s="8">
        <v>540.69000000000005</v>
      </c>
      <c r="H979" s="8">
        <v>0.09</v>
      </c>
      <c r="I979" s="2" t="s">
        <v>1807</v>
      </c>
      <c r="J979" s="8">
        <v>2162.67</v>
      </c>
      <c r="K979" s="8" t="str">
        <f>_xlfn.XLOOKUP(total_table[[#This Row],[Customer_ID]],Customer_table[Customer_ID],Customer_table[Name],FALSE)</f>
        <v>Sheila Wilson</v>
      </c>
      <c r="L979" s="11">
        <f>_xlfn.XLOOKUP(total_table[[#This Row],[Customer_ID]],Customer_table[Customer_ID],Customer_table[Age],FALSE)</f>
        <v>35</v>
      </c>
      <c r="M979" s="8" t="str">
        <f>_xlfn.XLOOKUP(total_table[[#This Row],[Customer_ID]],Customer_table[Customer_ID],Customer_table[Gender],FALSE)</f>
        <v>Male</v>
      </c>
      <c r="N979" s="8" t="str">
        <f>_xlfn.XLOOKUP(total_table[[#This Row],[Customer_ID]],Customer_table[Customer_ID],Customer_table[City],FALSE)</f>
        <v>South Dustin</v>
      </c>
      <c r="O979" s="8" t="str">
        <f>_xlfn.XLOOKUP(total_table[[#This Row],[Customer_ID]],Customer_table[Customer_ID],Customer_table[State],FALSE)</f>
        <v>Tennessee</v>
      </c>
      <c r="P979" s="8" t="str">
        <f>_xlfn.XLOOKUP(total_table[[#This Row],[Customer_ID]],Customer_table[Customer_ID],Customer_table[Country],FALSE)</f>
        <v>USA</v>
      </c>
      <c r="Q979" s="8" t="str">
        <f>_xlfn.XLOOKUP(total_table[[#This Row],[Product_ID]],Product_table[Product_ID],Product_table[Product_Name],FALSE)</f>
        <v>Basketball</v>
      </c>
      <c r="R979" s="8" t="str">
        <f>_xlfn.XLOOKUP(total_table[[#This Row],[Product_ID]],Product_table[Product_ID],Product_table[Category],FALSE)</f>
        <v>Sports</v>
      </c>
      <c r="S979" s="8" t="str">
        <f>_xlfn.XLOOKUP(total_table[[#This Row],[Product_ID]],Product_table[Product_ID],Product_table[Sub_Category],FALSE)</f>
        <v>Team Sports</v>
      </c>
      <c r="T979" s="8" t="str">
        <f>_xlfn.XLOOKUP(total_table[[#This Row],[Product_ID]],Product_table[Product_ID],Product_table[Brand],FALSE)</f>
        <v>Nolan-Snow</v>
      </c>
      <c r="U979" s="8">
        <f>_xlfn.XLOOKUP(total_table[[#This Row],[Product_ID]],Product_table[Product_ID],Product_table[Cost],FALSE)</f>
        <v>204.39</v>
      </c>
      <c r="V979" s="11">
        <f>_xlfn.XLOOKUP(total_table[[#This Row],[Product_ID]],Product_table[Product_ID],Product_table[Stock],FALSE)</f>
        <v>281</v>
      </c>
      <c r="W979" s="8" t="str">
        <f>_xlfn.XLOOKUP(total_table[[#This Row],[Store_ID]],Store_table[Store_ID],Store_table[Store_Name],FALSE)</f>
        <v>Gray Ltd</v>
      </c>
      <c r="X979" s="8" t="str">
        <f>_xlfn.XLOOKUP(total_table[[#This Row],[Store_ID]],Store_table[Store_ID],Store_table[Region],FALSE)</f>
        <v>North</v>
      </c>
      <c r="Y979" s="8" t="str">
        <f>_xlfn.XLOOKUP(total_table[[#This Row],[Store_ID]],Store_table[Store_ID],Store_table[City],FALSE)</f>
        <v>New Michaelchester</v>
      </c>
      <c r="Z979" s="8" t="str">
        <f>_xlfn.XLOOKUP(total_table[[#This Row],[Store_ID]],Store_table[Store_ID],Store_table[Store_Type],FALSE)</f>
        <v>Outlet</v>
      </c>
    </row>
    <row r="980" spans="1:26" x14ac:dyDescent="0.35">
      <c r="A980" s="2" t="s">
        <v>2782</v>
      </c>
      <c r="B980" s="14">
        <v>45737</v>
      </c>
      <c r="C980" s="2" t="s">
        <v>928</v>
      </c>
      <c r="D980" s="2" t="s">
        <v>1564</v>
      </c>
      <c r="E980" s="2" t="s">
        <v>1775</v>
      </c>
      <c r="F980" s="11">
        <v>3</v>
      </c>
      <c r="G980" s="8">
        <v>677.46</v>
      </c>
      <c r="H980" s="8">
        <v>0.05</v>
      </c>
      <c r="I980" s="2" t="s">
        <v>1802</v>
      </c>
      <c r="J980" s="8">
        <v>2032.3300000000002</v>
      </c>
      <c r="K980" s="8" t="str">
        <f>_xlfn.XLOOKUP(total_table[[#This Row],[Customer_ID]],Customer_table[Customer_ID],Customer_table[Name],FALSE)</f>
        <v>Tracy Stephens</v>
      </c>
      <c r="L980" s="11">
        <f>_xlfn.XLOOKUP(total_table[[#This Row],[Customer_ID]],Customer_table[Customer_ID],Customer_table[Age],FALSE)</f>
        <v>64</v>
      </c>
      <c r="M980" s="8" t="str">
        <f>_xlfn.XLOOKUP(total_table[[#This Row],[Customer_ID]],Customer_table[Customer_ID],Customer_table[Gender],FALSE)</f>
        <v>Male</v>
      </c>
      <c r="N980" s="8" t="str">
        <f>_xlfn.XLOOKUP(total_table[[#This Row],[Customer_ID]],Customer_table[Customer_ID],Customer_table[City],FALSE)</f>
        <v>New Joshuatown</v>
      </c>
      <c r="O980" s="8" t="str">
        <f>_xlfn.XLOOKUP(total_table[[#This Row],[Customer_ID]],Customer_table[Customer_ID],Customer_table[State],FALSE)</f>
        <v>Maine</v>
      </c>
      <c r="P980" s="8" t="str">
        <f>_xlfn.XLOOKUP(total_table[[#This Row],[Customer_ID]],Customer_table[Customer_ID],Customer_table[Country],FALSE)</f>
        <v>USA</v>
      </c>
      <c r="Q980" s="8" t="str">
        <f>_xlfn.XLOOKUP(total_table[[#This Row],[Product_ID]],Product_table[Product_ID],Product_table[Product_Name],FALSE)</f>
        <v>Knee Support Brace</v>
      </c>
      <c r="R980" s="8" t="str">
        <f>_xlfn.XLOOKUP(total_table[[#This Row],[Product_ID]],Product_table[Product_ID],Product_table[Category],FALSE)</f>
        <v>Sports</v>
      </c>
      <c r="S980" s="8" t="str">
        <f>_xlfn.XLOOKUP(total_table[[#This Row],[Product_ID]],Product_table[Product_ID],Product_table[Sub_Category],FALSE)</f>
        <v>Equipment</v>
      </c>
      <c r="T980" s="8" t="str">
        <f>_xlfn.XLOOKUP(total_table[[#This Row],[Product_ID]],Product_table[Product_ID],Product_table[Brand],FALSE)</f>
        <v>May-Reese</v>
      </c>
      <c r="U980" s="8">
        <f>_xlfn.XLOOKUP(total_table[[#This Row],[Product_ID]],Product_table[Product_ID],Product_table[Cost],FALSE)</f>
        <v>21.34</v>
      </c>
      <c r="V980" s="11">
        <f>_xlfn.XLOOKUP(total_table[[#This Row],[Product_ID]],Product_table[Product_ID],Product_table[Stock],FALSE)</f>
        <v>65</v>
      </c>
      <c r="W980" s="8" t="str">
        <f>_xlfn.XLOOKUP(total_table[[#This Row],[Store_ID]],Store_table[Store_ID],Store_table[Store_Name],FALSE)</f>
        <v>Gardner, Humphrey and Contreras</v>
      </c>
      <c r="X980" s="8" t="str">
        <f>_xlfn.XLOOKUP(total_table[[#This Row],[Store_ID]],Store_table[Store_ID],Store_table[Region],FALSE)</f>
        <v>East</v>
      </c>
      <c r="Y980" s="8" t="str">
        <f>_xlfn.XLOOKUP(total_table[[#This Row],[Store_ID]],Store_table[Store_ID],Store_table[City],FALSE)</f>
        <v>Johnsonville</v>
      </c>
      <c r="Z980" s="8" t="str">
        <f>_xlfn.XLOOKUP(total_table[[#This Row],[Store_ID]],Store_table[Store_ID],Store_table[Store_Type],FALSE)</f>
        <v>Flagship</v>
      </c>
    </row>
    <row r="981" spans="1:26" x14ac:dyDescent="0.35">
      <c r="A981" s="2" t="s">
        <v>2783</v>
      </c>
      <c r="B981" s="14">
        <v>45771</v>
      </c>
      <c r="C981" s="2" t="s">
        <v>1016</v>
      </c>
      <c r="D981" s="2" t="s">
        <v>1568</v>
      </c>
      <c r="E981" s="2" t="s">
        <v>1735</v>
      </c>
      <c r="F981" s="11">
        <v>3</v>
      </c>
      <c r="G981" s="8">
        <v>614.63</v>
      </c>
      <c r="H981" s="8">
        <v>0.06</v>
      </c>
      <c r="I981" s="2" t="s">
        <v>1804</v>
      </c>
      <c r="J981" s="8">
        <v>1843.83</v>
      </c>
      <c r="K981" s="8" t="str">
        <f>_xlfn.XLOOKUP(total_table[[#This Row],[Customer_ID]],Customer_table[Customer_ID],Customer_table[Name],FALSE)</f>
        <v>Mario Harvey Jr.</v>
      </c>
      <c r="L981" s="11">
        <f>_xlfn.XLOOKUP(total_table[[#This Row],[Customer_ID]],Customer_table[Customer_ID],Customer_table[Age],FALSE)</f>
        <v>46</v>
      </c>
      <c r="M981" s="8" t="str">
        <f>_xlfn.XLOOKUP(total_table[[#This Row],[Customer_ID]],Customer_table[Customer_ID],Customer_table[Gender],FALSE)</f>
        <v>Male</v>
      </c>
      <c r="N981" s="8" t="str">
        <f>_xlfn.XLOOKUP(total_table[[#This Row],[Customer_ID]],Customer_table[Customer_ID],Customer_table[City],FALSE)</f>
        <v>Jessicaport</v>
      </c>
      <c r="O981" s="8" t="str">
        <f>_xlfn.XLOOKUP(total_table[[#This Row],[Customer_ID]],Customer_table[Customer_ID],Customer_table[State],FALSE)</f>
        <v>Minnesota</v>
      </c>
      <c r="P981" s="8" t="str">
        <f>_xlfn.XLOOKUP(total_table[[#This Row],[Customer_ID]],Customer_table[Customer_ID],Customer_table[Country],FALSE)</f>
        <v>USA</v>
      </c>
      <c r="Q981" s="8" t="str">
        <f>_xlfn.XLOOKUP(total_table[[#This Row],[Product_ID]],Product_table[Product_ID],Product_table[Product_Name],FALSE)</f>
        <v>Multi-Purpose Storage Box</v>
      </c>
      <c r="R981" s="8" t="str">
        <f>_xlfn.XLOOKUP(total_table[[#This Row],[Product_ID]],Product_table[Product_ID],Product_table[Category],FALSE)</f>
        <v>Home</v>
      </c>
      <c r="S981" s="8" t="str">
        <f>_xlfn.XLOOKUP(total_table[[#This Row],[Product_ID]],Product_table[Product_ID],Product_table[Sub_Category],FALSE)</f>
        <v>Storage</v>
      </c>
      <c r="T981" s="8" t="str">
        <f>_xlfn.XLOOKUP(total_table[[#This Row],[Product_ID]],Product_table[Product_ID],Product_table[Brand],FALSE)</f>
        <v>Gardner-Montes</v>
      </c>
      <c r="U981" s="8">
        <f>_xlfn.XLOOKUP(total_table[[#This Row],[Product_ID]],Product_table[Product_ID],Product_table[Cost],FALSE)</f>
        <v>123.46</v>
      </c>
      <c r="V981" s="11">
        <f>_xlfn.XLOOKUP(total_table[[#This Row],[Product_ID]],Product_table[Product_ID],Product_table[Stock],FALSE)</f>
        <v>76</v>
      </c>
      <c r="W981" s="8" t="str">
        <f>_xlfn.XLOOKUP(total_table[[#This Row],[Store_ID]],Store_table[Store_ID],Store_table[Store_Name],FALSE)</f>
        <v>Martinez, Adkins and Johnson</v>
      </c>
      <c r="X981" s="8" t="str">
        <f>_xlfn.XLOOKUP(total_table[[#This Row],[Store_ID]],Store_table[Store_ID],Store_table[Region],FALSE)</f>
        <v>North</v>
      </c>
      <c r="Y981" s="8" t="str">
        <f>_xlfn.XLOOKUP(total_table[[#This Row],[Store_ID]],Store_table[Store_ID],Store_table[City],FALSE)</f>
        <v>Danielmouth</v>
      </c>
      <c r="Z981" s="8" t="str">
        <f>_xlfn.XLOOKUP(total_table[[#This Row],[Store_ID]],Store_table[Store_ID],Store_table[Store_Type],FALSE)</f>
        <v>Flagship</v>
      </c>
    </row>
    <row r="982" spans="1:26" x14ac:dyDescent="0.35">
      <c r="A982" s="2" t="s">
        <v>2784</v>
      </c>
      <c r="B982" s="14">
        <v>45272</v>
      </c>
      <c r="C982" s="2" t="s">
        <v>735</v>
      </c>
      <c r="D982" s="2" t="s">
        <v>1658</v>
      </c>
      <c r="E982" s="2" t="s">
        <v>1760</v>
      </c>
      <c r="F982" s="11">
        <v>4</v>
      </c>
      <c r="G982" s="8">
        <v>649.52</v>
      </c>
      <c r="H982" s="8">
        <v>0.11</v>
      </c>
      <c r="I982" s="2" t="s">
        <v>1802</v>
      </c>
      <c r="J982" s="8">
        <v>2597.9699999999998</v>
      </c>
      <c r="K982" s="8" t="str">
        <f>_xlfn.XLOOKUP(total_table[[#This Row],[Customer_ID]],Customer_table[Customer_ID],Customer_table[Name],FALSE)</f>
        <v>Christy Hill</v>
      </c>
      <c r="L982" s="11">
        <f>_xlfn.XLOOKUP(total_table[[#This Row],[Customer_ID]],Customer_table[Customer_ID],Customer_table[Age],FALSE)</f>
        <v>27</v>
      </c>
      <c r="M982" s="8" t="str">
        <f>_xlfn.XLOOKUP(total_table[[#This Row],[Customer_ID]],Customer_table[Customer_ID],Customer_table[Gender],FALSE)</f>
        <v>Female</v>
      </c>
      <c r="N982" s="8" t="str">
        <f>_xlfn.XLOOKUP(total_table[[#This Row],[Customer_ID]],Customer_table[Customer_ID],Customer_table[City],FALSE)</f>
        <v>Tammyton</v>
      </c>
      <c r="O982" s="8" t="str">
        <f>_xlfn.XLOOKUP(total_table[[#This Row],[Customer_ID]],Customer_table[Customer_ID],Customer_table[State],FALSE)</f>
        <v>New Jersey</v>
      </c>
      <c r="P982" s="8" t="str">
        <f>_xlfn.XLOOKUP(total_table[[#This Row],[Customer_ID]],Customer_table[Customer_ID],Customer_table[Country],FALSE)</f>
        <v>USA</v>
      </c>
      <c r="Q982" s="8" t="str">
        <f>_xlfn.XLOOKUP(total_table[[#This Row],[Product_ID]],Product_table[Product_ID],Product_table[Product_Name],FALSE)</f>
        <v>Women's Hair Dryer Brush</v>
      </c>
      <c r="R982" s="8" t="str">
        <f>_xlfn.XLOOKUP(total_table[[#This Row],[Product_ID]],Product_table[Product_ID],Product_table[Category],FALSE)</f>
        <v>Beauty</v>
      </c>
      <c r="S982" s="8" t="str">
        <f>_xlfn.XLOOKUP(total_table[[#This Row],[Product_ID]],Product_table[Product_ID],Product_table[Sub_Category],FALSE)</f>
        <v>Haircare</v>
      </c>
      <c r="T982" s="8" t="str">
        <f>_xlfn.XLOOKUP(total_table[[#This Row],[Product_ID]],Product_table[Product_ID],Product_table[Brand],FALSE)</f>
        <v>Torres, Spencer and Potter</v>
      </c>
      <c r="U982" s="8">
        <f>_xlfn.XLOOKUP(total_table[[#This Row],[Product_ID]],Product_table[Product_ID],Product_table[Cost],FALSE)</f>
        <v>340.39</v>
      </c>
      <c r="V982" s="11">
        <f>_xlfn.XLOOKUP(total_table[[#This Row],[Product_ID]],Product_table[Product_ID],Product_table[Stock],FALSE)</f>
        <v>177</v>
      </c>
      <c r="W982" s="8" t="str">
        <f>_xlfn.XLOOKUP(total_table[[#This Row],[Store_ID]],Store_table[Store_ID],Store_table[Store_Name],FALSE)</f>
        <v>Bean, Jones and Park</v>
      </c>
      <c r="X982" s="8" t="str">
        <f>_xlfn.XLOOKUP(total_table[[#This Row],[Store_ID]],Store_table[Store_ID],Store_table[Region],FALSE)</f>
        <v>West</v>
      </c>
      <c r="Y982" s="8" t="str">
        <f>_xlfn.XLOOKUP(total_table[[#This Row],[Store_ID]],Store_table[Store_ID],Store_table[City],FALSE)</f>
        <v>Thompsonborough</v>
      </c>
      <c r="Z982" s="8" t="str">
        <f>_xlfn.XLOOKUP(total_table[[#This Row],[Store_ID]],Store_table[Store_ID],Store_table[Store_Type],FALSE)</f>
        <v>Online</v>
      </c>
    </row>
    <row r="983" spans="1:26" x14ac:dyDescent="0.35">
      <c r="A983" s="2" t="s">
        <v>2785</v>
      </c>
      <c r="B983" s="14">
        <v>45481</v>
      </c>
      <c r="C983" s="2" t="s">
        <v>1356</v>
      </c>
      <c r="D983" s="2" t="s">
        <v>1696</v>
      </c>
      <c r="E983" s="2" t="s">
        <v>1760</v>
      </c>
      <c r="F983" s="11">
        <v>2</v>
      </c>
      <c r="G983" s="8">
        <v>943.93</v>
      </c>
      <c r="H983" s="8">
        <v>0.22</v>
      </c>
      <c r="I983" s="2" t="s">
        <v>1804</v>
      </c>
      <c r="J983" s="8">
        <v>1887.6399999999999</v>
      </c>
      <c r="K983" s="8" t="str">
        <f>_xlfn.XLOOKUP(total_table[[#This Row],[Customer_ID]],Customer_table[Customer_ID],Customer_table[Name],FALSE)</f>
        <v>Gene Lee</v>
      </c>
      <c r="L983" s="11">
        <f>_xlfn.XLOOKUP(total_table[[#This Row],[Customer_ID]],Customer_table[Customer_ID],Customer_table[Age],FALSE)</f>
        <v>41</v>
      </c>
      <c r="M983" s="8" t="str">
        <f>_xlfn.XLOOKUP(total_table[[#This Row],[Customer_ID]],Customer_table[Customer_ID],Customer_table[Gender],FALSE)</f>
        <v>Female</v>
      </c>
      <c r="N983" s="8" t="str">
        <f>_xlfn.XLOOKUP(total_table[[#This Row],[Customer_ID]],Customer_table[Customer_ID],Customer_table[City],FALSE)</f>
        <v>Mcfarlandmouth</v>
      </c>
      <c r="O983" s="8" t="str">
        <f>_xlfn.XLOOKUP(total_table[[#This Row],[Customer_ID]],Customer_table[Customer_ID],Customer_table[State],FALSE)</f>
        <v>Virginia</v>
      </c>
      <c r="P983" s="8" t="str">
        <f>_xlfn.XLOOKUP(total_table[[#This Row],[Customer_ID]],Customer_table[Customer_ID],Customer_table[Country],FALSE)</f>
        <v>USA</v>
      </c>
      <c r="Q983" s="8" t="str">
        <f>_xlfn.XLOOKUP(total_table[[#This Row],[Product_ID]],Product_table[Product_ID],Product_table[Product_Name],FALSE)</f>
        <v>Women's Beanie Hat</v>
      </c>
      <c r="R983" s="8" t="str">
        <f>_xlfn.XLOOKUP(total_table[[#This Row],[Product_ID]],Product_table[Product_ID],Product_table[Category],FALSE)</f>
        <v>Clothing</v>
      </c>
      <c r="S983" s="8" t="str">
        <f>_xlfn.XLOOKUP(total_table[[#This Row],[Product_ID]],Product_table[Product_ID],Product_table[Sub_Category],FALSE)</f>
        <v>Accessories</v>
      </c>
      <c r="T983" s="8" t="str">
        <f>_xlfn.XLOOKUP(total_table[[#This Row],[Product_ID]],Product_table[Product_ID],Product_table[Brand],FALSE)</f>
        <v>Richardson-Carrillo</v>
      </c>
      <c r="U983" s="8">
        <f>_xlfn.XLOOKUP(total_table[[#This Row],[Product_ID]],Product_table[Product_ID],Product_table[Cost],FALSE)</f>
        <v>119.57</v>
      </c>
      <c r="V983" s="11">
        <f>_xlfn.XLOOKUP(total_table[[#This Row],[Product_ID]],Product_table[Product_ID],Product_table[Stock],FALSE)</f>
        <v>210</v>
      </c>
      <c r="W983" s="8" t="str">
        <f>_xlfn.XLOOKUP(total_table[[#This Row],[Store_ID]],Store_table[Store_ID],Store_table[Store_Name],FALSE)</f>
        <v>Bean, Jones and Park</v>
      </c>
      <c r="X983" s="8" t="str">
        <f>_xlfn.XLOOKUP(total_table[[#This Row],[Store_ID]],Store_table[Store_ID],Store_table[Region],FALSE)</f>
        <v>West</v>
      </c>
      <c r="Y983" s="8" t="str">
        <f>_xlfn.XLOOKUP(total_table[[#This Row],[Store_ID]],Store_table[Store_ID],Store_table[City],FALSE)</f>
        <v>Thompsonborough</v>
      </c>
      <c r="Z983" s="8" t="str">
        <f>_xlfn.XLOOKUP(total_table[[#This Row],[Store_ID]],Store_table[Store_ID],Store_table[Store_Type],FALSE)</f>
        <v>Online</v>
      </c>
    </row>
    <row r="984" spans="1:26" x14ac:dyDescent="0.35">
      <c r="A984" s="2" t="s">
        <v>2786</v>
      </c>
      <c r="B984" s="14">
        <v>45228</v>
      </c>
      <c r="C984" s="2" t="s">
        <v>540</v>
      </c>
      <c r="D984" s="2" t="s">
        <v>1588</v>
      </c>
      <c r="E984" s="2" t="s">
        <v>1760</v>
      </c>
      <c r="F984" s="11">
        <v>4</v>
      </c>
      <c r="G984" s="8">
        <v>538.73</v>
      </c>
      <c r="H984" s="8">
        <v>0.03</v>
      </c>
      <c r="I984" s="2" t="s">
        <v>1802</v>
      </c>
      <c r="J984" s="8">
        <v>2154.89</v>
      </c>
      <c r="K984" s="8" t="str">
        <f>_xlfn.XLOOKUP(total_table[[#This Row],[Customer_ID]],Customer_table[Customer_ID],Customer_table[Name],FALSE)</f>
        <v>Jason Wheeler</v>
      </c>
      <c r="L984" s="11">
        <f>_xlfn.XLOOKUP(total_table[[#This Row],[Customer_ID]],Customer_table[Customer_ID],Customer_table[Age],FALSE)</f>
        <v>47</v>
      </c>
      <c r="M984" s="8" t="str">
        <f>_xlfn.XLOOKUP(total_table[[#This Row],[Customer_ID]],Customer_table[Customer_ID],Customer_table[Gender],FALSE)</f>
        <v>Female</v>
      </c>
      <c r="N984" s="8" t="str">
        <f>_xlfn.XLOOKUP(total_table[[#This Row],[Customer_ID]],Customer_table[Customer_ID],Customer_table[City],FALSE)</f>
        <v>Carolview</v>
      </c>
      <c r="O984" s="8" t="str">
        <f>_xlfn.XLOOKUP(total_table[[#This Row],[Customer_ID]],Customer_table[Customer_ID],Customer_table[State],FALSE)</f>
        <v>Illinois</v>
      </c>
      <c r="P984" s="8" t="str">
        <f>_xlfn.XLOOKUP(total_table[[#This Row],[Customer_ID]],Customer_table[Customer_ID],Customer_table[Country],FALSE)</f>
        <v>USA</v>
      </c>
      <c r="Q984" s="8" t="str">
        <f>_xlfn.XLOOKUP(total_table[[#This Row],[Product_ID]],Product_table[Product_ID],Product_table[Product_Name],FALSE)</f>
        <v>Basketball</v>
      </c>
      <c r="R984" s="8" t="str">
        <f>_xlfn.XLOOKUP(total_table[[#This Row],[Product_ID]],Product_table[Product_ID],Product_table[Category],FALSE)</f>
        <v>Sports</v>
      </c>
      <c r="S984" s="8" t="str">
        <f>_xlfn.XLOOKUP(total_table[[#This Row],[Product_ID]],Product_table[Product_ID],Product_table[Sub_Category],FALSE)</f>
        <v>Team Sports</v>
      </c>
      <c r="T984" s="8" t="str">
        <f>_xlfn.XLOOKUP(total_table[[#This Row],[Product_ID]],Product_table[Product_ID],Product_table[Brand],FALSE)</f>
        <v>Nolan-Snow</v>
      </c>
      <c r="U984" s="8">
        <f>_xlfn.XLOOKUP(total_table[[#This Row],[Product_ID]],Product_table[Product_ID],Product_table[Cost],FALSE)</f>
        <v>204.39</v>
      </c>
      <c r="V984" s="11">
        <f>_xlfn.XLOOKUP(total_table[[#This Row],[Product_ID]],Product_table[Product_ID],Product_table[Stock],FALSE)</f>
        <v>281</v>
      </c>
      <c r="W984" s="8" t="str">
        <f>_xlfn.XLOOKUP(total_table[[#This Row],[Store_ID]],Store_table[Store_ID],Store_table[Store_Name],FALSE)</f>
        <v>Bean, Jones and Park</v>
      </c>
      <c r="X984" s="8" t="str">
        <f>_xlfn.XLOOKUP(total_table[[#This Row],[Store_ID]],Store_table[Store_ID],Store_table[Region],FALSE)</f>
        <v>West</v>
      </c>
      <c r="Y984" s="8" t="str">
        <f>_xlfn.XLOOKUP(total_table[[#This Row],[Store_ID]],Store_table[Store_ID],Store_table[City],FALSE)</f>
        <v>Thompsonborough</v>
      </c>
      <c r="Z984" s="8" t="str">
        <f>_xlfn.XLOOKUP(total_table[[#This Row],[Store_ID]],Store_table[Store_ID],Store_table[Store_Type],FALSE)</f>
        <v>Online</v>
      </c>
    </row>
    <row r="985" spans="1:26" x14ac:dyDescent="0.35">
      <c r="A985" s="2" t="s">
        <v>2787</v>
      </c>
      <c r="B985" s="14">
        <v>45432</v>
      </c>
      <c r="C985" s="2" t="s">
        <v>308</v>
      </c>
      <c r="D985" s="2" t="s">
        <v>1658</v>
      </c>
      <c r="E985" s="2" t="s">
        <v>1760</v>
      </c>
      <c r="F985" s="11">
        <v>2</v>
      </c>
      <c r="G985" s="8">
        <v>853.93</v>
      </c>
      <c r="H985" s="8">
        <v>0.01</v>
      </c>
      <c r="I985" s="2" t="s">
        <v>1804</v>
      </c>
      <c r="J985" s="8">
        <v>1707.85</v>
      </c>
      <c r="K985" s="8" t="str">
        <f>_xlfn.XLOOKUP(total_table[[#This Row],[Customer_ID]],Customer_table[Customer_ID],Customer_table[Name],FALSE)</f>
        <v>Timothy Wright</v>
      </c>
      <c r="L985" s="11">
        <f>_xlfn.XLOOKUP(total_table[[#This Row],[Customer_ID]],Customer_table[Customer_ID],Customer_table[Age],FALSE)</f>
        <v>58</v>
      </c>
      <c r="M985" s="8" t="str">
        <f>_xlfn.XLOOKUP(total_table[[#This Row],[Customer_ID]],Customer_table[Customer_ID],Customer_table[Gender],FALSE)</f>
        <v>Male</v>
      </c>
      <c r="N985" s="8" t="str">
        <f>_xlfn.XLOOKUP(total_table[[#This Row],[Customer_ID]],Customer_table[Customer_ID],Customer_table[City],FALSE)</f>
        <v>Ashleystad</v>
      </c>
      <c r="O985" s="8" t="str">
        <f>_xlfn.XLOOKUP(total_table[[#This Row],[Customer_ID]],Customer_table[Customer_ID],Customer_table[State],FALSE)</f>
        <v>Arkansas</v>
      </c>
      <c r="P985" s="8" t="str">
        <f>_xlfn.XLOOKUP(total_table[[#This Row],[Customer_ID]],Customer_table[Customer_ID],Customer_table[Country],FALSE)</f>
        <v>USA</v>
      </c>
      <c r="Q985" s="8" t="str">
        <f>_xlfn.XLOOKUP(total_table[[#This Row],[Product_ID]],Product_table[Product_ID],Product_table[Product_Name],FALSE)</f>
        <v>Women's Hair Dryer Brush</v>
      </c>
      <c r="R985" s="8" t="str">
        <f>_xlfn.XLOOKUP(total_table[[#This Row],[Product_ID]],Product_table[Product_ID],Product_table[Category],FALSE)</f>
        <v>Beauty</v>
      </c>
      <c r="S985" s="8" t="str">
        <f>_xlfn.XLOOKUP(total_table[[#This Row],[Product_ID]],Product_table[Product_ID],Product_table[Sub_Category],FALSE)</f>
        <v>Haircare</v>
      </c>
      <c r="T985" s="8" t="str">
        <f>_xlfn.XLOOKUP(total_table[[#This Row],[Product_ID]],Product_table[Product_ID],Product_table[Brand],FALSE)</f>
        <v>Torres, Spencer and Potter</v>
      </c>
      <c r="U985" s="8">
        <f>_xlfn.XLOOKUP(total_table[[#This Row],[Product_ID]],Product_table[Product_ID],Product_table[Cost],FALSE)</f>
        <v>340.39</v>
      </c>
      <c r="V985" s="11">
        <f>_xlfn.XLOOKUP(total_table[[#This Row],[Product_ID]],Product_table[Product_ID],Product_table[Stock],FALSE)</f>
        <v>177</v>
      </c>
      <c r="W985" s="8" t="str">
        <f>_xlfn.XLOOKUP(total_table[[#This Row],[Store_ID]],Store_table[Store_ID],Store_table[Store_Name],FALSE)</f>
        <v>Bean, Jones and Park</v>
      </c>
      <c r="X985" s="8" t="str">
        <f>_xlfn.XLOOKUP(total_table[[#This Row],[Store_ID]],Store_table[Store_ID],Store_table[Region],FALSE)</f>
        <v>West</v>
      </c>
      <c r="Y985" s="8" t="str">
        <f>_xlfn.XLOOKUP(total_table[[#This Row],[Store_ID]],Store_table[Store_ID],Store_table[City],FALSE)</f>
        <v>Thompsonborough</v>
      </c>
      <c r="Z985" s="8" t="str">
        <f>_xlfn.XLOOKUP(total_table[[#This Row],[Store_ID]],Store_table[Store_ID],Store_table[Store_Type],FALSE)</f>
        <v>Online</v>
      </c>
    </row>
    <row r="986" spans="1:26" x14ac:dyDescent="0.35">
      <c r="A986" s="2" t="s">
        <v>2788</v>
      </c>
      <c r="B986" s="14">
        <v>45914</v>
      </c>
      <c r="C986" s="2" t="s">
        <v>1488</v>
      </c>
      <c r="D986" s="2" t="s">
        <v>1584</v>
      </c>
      <c r="E986" s="2" t="s">
        <v>1747</v>
      </c>
      <c r="F986" s="11">
        <v>4</v>
      </c>
      <c r="G986" s="8">
        <v>465.42</v>
      </c>
      <c r="H986" s="8">
        <v>0.26</v>
      </c>
      <c r="I986" s="2" t="s">
        <v>1807</v>
      </c>
      <c r="J986" s="8">
        <v>1861.42</v>
      </c>
      <c r="K986" s="8" t="str">
        <f>_xlfn.XLOOKUP(total_table[[#This Row],[Customer_ID]],Customer_table[Customer_ID],Customer_table[Name],FALSE)</f>
        <v>Kaitlin Brown</v>
      </c>
      <c r="L986" s="11">
        <f>_xlfn.XLOOKUP(total_table[[#This Row],[Customer_ID]],Customer_table[Customer_ID],Customer_table[Age],FALSE)</f>
        <v>52</v>
      </c>
      <c r="M986" s="8" t="str">
        <f>_xlfn.XLOOKUP(total_table[[#This Row],[Customer_ID]],Customer_table[Customer_ID],Customer_table[Gender],FALSE)</f>
        <v>Female</v>
      </c>
      <c r="N986" s="8" t="str">
        <f>_xlfn.XLOOKUP(total_table[[#This Row],[Customer_ID]],Customer_table[Customer_ID],Customer_table[City],FALSE)</f>
        <v>Kellyberg</v>
      </c>
      <c r="O986" s="8" t="str">
        <f>_xlfn.XLOOKUP(total_table[[#This Row],[Customer_ID]],Customer_table[Customer_ID],Customer_table[State],FALSE)</f>
        <v>South Dakota</v>
      </c>
      <c r="P986" s="8" t="str">
        <f>_xlfn.XLOOKUP(total_table[[#This Row],[Customer_ID]],Customer_table[Customer_ID],Customer_table[Country],FALSE)</f>
        <v>USA</v>
      </c>
      <c r="Q986" s="8" t="str">
        <f>_xlfn.XLOOKUP(total_table[[#This Row],[Product_ID]],Product_table[Product_ID],Product_table[Product_Name],FALSE)</f>
        <v>Fabric Sofa Throw Blanket</v>
      </c>
      <c r="R986" s="8" t="str">
        <f>_xlfn.XLOOKUP(total_table[[#This Row],[Product_ID]],Product_table[Product_ID],Product_table[Category],FALSE)</f>
        <v>Home</v>
      </c>
      <c r="S986" s="8" t="str">
        <f>_xlfn.XLOOKUP(total_table[[#This Row],[Product_ID]],Product_table[Product_ID],Product_table[Sub_Category],FALSE)</f>
        <v>Decor</v>
      </c>
      <c r="T986" s="8" t="str">
        <f>_xlfn.XLOOKUP(total_table[[#This Row],[Product_ID]],Product_table[Product_ID],Product_table[Brand],FALSE)</f>
        <v>Hoffman Group</v>
      </c>
      <c r="U986" s="8">
        <f>_xlfn.XLOOKUP(total_table[[#This Row],[Product_ID]],Product_table[Product_ID],Product_table[Cost],FALSE)</f>
        <v>218.48</v>
      </c>
      <c r="V986" s="11">
        <f>_xlfn.XLOOKUP(total_table[[#This Row],[Product_ID]],Product_table[Product_ID],Product_table[Stock],FALSE)</f>
        <v>276</v>
      </c>
      <c r="W986" s="8" t="str">
        <f>_xlfn.XLOOKUP(total_table[[#This Row],[Store_ID]],Store_table[Store_ID],Store_table[Store_Name],FALSE)</f>
        <v>Alexander Group</v>
      </c>
      <c r="X986" s="8" t="str">
        <f>_xlfn.XLOOKUP(total_table[[#This Row],[Store_ID]],Store_table[Store_ID],Store_table[Region],FALSE)</f>
        <v>South</v>
      </c>
      <c r="Y986" s="8" t="str">
        <f>_xlfn.XLOOKUP(total_table[[#This Row],[Store_ID]],Store_table[Store_ID],Store_table[City],FALSE)</f>
        <v>Port Sharon</v>
      </c>
      <c r="Z986" s="8" t="str">
        <f>_xlfn.XLOOKUP(total_table[[#This Row],[Store_ID]],Store_table[Store_ID],Store_table[Store_Type],FALSE)</f>
        <v>Online</v>
      </c>
    </row>
    <row r="987" spans="1:26" x14ac:dyDescent="0.35">
      <c r="A987" s="2" t="s">
        <v>2789</v>
      </c>
      <c r="B987" s="14">
        <v>45758</v>
      </c>
      <c r="C987" s="2" t="s">
        <v>200</v>
      </c>
      <c r="D987" s="2" t="s">
        <v>1524</v>
      </c>
      <c r="E987" s="2" t="s">
        <v>1770</v>
      </c>
      <c r="F987" s="11">
        <v>4</v>
      </c>
      <c r="G987" s="8">
        <v>880.26</v>
      </c>
      <c r="H987" s="8">
        <v>0.11</v>
      </c>
      <c r="I987" s="2" t="s">
        <v>1807</v>
      </c>
      <c r="J987" s="8">
        <v>3520.93</v>
      </c>
      <c r="K987" s="8" t="str">
        <f>_xlfn.XLOOKUP(total_table[[#This Row],[Customer_ID]],Customer_table[Customer_ID],Customer_table[Name],FALSE)</f>
        <v>Wayne Mcpherson</v>
      </c>
      <c r="L987" s="11">
        <f>_xlfn.XLOOKUP(total_table[[#This Row],[Customer_ID]],Customer_table[Customer_ID],Customer_table[Age],FALSE)</f>
        <v>56</v>
      </c>
      <c r="M987" s="8" t="str">
        <f>_xlfn.XLOOKUP(total_table[[#This Row],[Customer_ID]],Customer_table[Customer_ID],Customer_table[Gender],FALSE)</f>
        <v>Female</v>
      </c>
      <c r="N987" s="8" t="str">
        <f>_xlfn.XLOOKUP(total_table[[#This Row],[Customer_ID]],Customer_table[Customer_ID],Customer_table[City],FALSE)</f>
        <v>Edwardsfort</v>
      </c>
      <c r="O987" s="8" t="str">
        <f>_xlfn.XLOOKUP(total_table[[#This Row],[Customer_ID]],Customer_table[Customer_ID],Customer_table[State],FALSE)</f>
        <v>Minnesota</v>
      </c>
      <c r="P987" s="8" t="str">
        <f>_xlfn.XLOOKUP(total_table[[#This Row],[Customer_ID]],Customer_table[Customer_ID],Customer_table[Country],FALSE)</f>
        <v>USA</v>
      </c>
      <c r="Q987" s="8" t="str">
        <f>_xlfn.XLOOKUP(total_table[[#This Row],[Product_ID]],Product_table[Product_ID],Product_table[Product_Name],FALSE)</f>
        <v>Men's Graphic T-Shirt</v>
      </c>
      <c r="R987" s="8" t="str">
        <f>_xlfn.XLOOKUP(total_table[[#This Row],[Product_ID]],Product_table[Product_ID],Product_table[Category],FALSE)</f>
        <v>Clothing</v>
      </c>
      <c r="S987" s="8" t="str">
        <f>_xlfn.XLOOKUP(total_table[[#This Row],[Product_ID]],Product_table[Product_ID],Product_table[Sub_Category],FALSE)</f>
        <v>Tops</v>
      </c>
      <c r="T987" s="8" t="str">
        <f>_xlfn.XLOOKUP(total_table[[#This Row],[Product_ID]],Product_table[Product_ID],Product_table[Brand],FALSE)</f>
        <v>Terry-Moore</v>
      </c>
      <c r="U987" s="8">
        <f>_xlfn.XLOOKUP(total_table[[#This Row],[Product_ID]],Product_table[Product_ID],Product_table[Cost],FALSE)</f>
        <v>342.56</v>
      </c>
      <c r="V987" s="11">
        <f>_xlfn.XLOOKUP(total_table[[#This Row],[Product_ID]],Product_table[Product_ID],Product_table[Stock],FALSE)</f>
        <v>181</v>
      </c>
      <c r="W987" s="8" t="str">
        <f>_xlfn.XLOOKUP(total_table[[#This Row],[Store_ID]],Store_table[Store_ID],Store_table[Store_Name],FALSE)</f>
        <v>Aguirre-Keller</v>
      </c>
      <c r="X987" s="8" t="str">
        <f>_xlfn.XLOOKUP(total_table[[#This Row],[Store_ID]],Store_table[Store_ID],Store_table[Region],FALSE)</f>
        <v>South</v>
      </c>
      <c r="Y987" s="8" t="str">
        <f>_xlfn.XLOOKUP(total_table[[#This Row],[Store_ID]],Store_table[Store_ID],Store_table[City],FALSE)</f>
        <v>Lake Michael</v>
      </c>
      <c r="Z987" s="8" t="str">
        <f>_xlfn.XLOOKUP(total_table[[#This Row],[Store_ID]],Store_table[Store_ID],Store_table[Store_Type],FALSE)</f>
        <v>Online</v>
      </c>
    </row>
    <row r="988" spans="1:26" x14ac:dyDescent="0.35">
      <c r="A988" s="2" t="s">
        <v>2790</v>
      </c>
      <c r="B988" s="14">
        <v>45429</v>
      </c>
      <c r="C988" s="2" t="s">
        <v>1465</v>
      </c>
      <c r="D988" s="2" t="s">
        <v>1628</v>
      </c>
      <c r="E988" s="2" t="s">
        <v>1770</v>
      </c>
      <c r="F988" s="11">
        <v>3</v>
      </c>
      <c r="G988" s="8">
        <v>461.02</v>
      </c>
      <c r="H988" s="8">
        <v>0.28999999999999998</v>
      </c>
      <c r="I988" s="2" t="s">
        <v>1804</v>
      </c>
      <c r="J988" s="8">
        <v>1382.77</v>
      </c>
      <c r="K988" s="8" t="str">
        <f>_xlfn.XLOOKUP(total_table[[#This Row],[Customer_ID]],Customer_table[Customer_ID],Customer_table[Name],FALSE)</f>
        <v>Sarah Smith</v>
      </c>
      <c r="L988" s="11">
        <f>_xlfn.XLOOKUP(total_table[[#This Row],[Customer_ID]],Customer_table[Customer_ID],Customer_table[Age],FALSE)</f>
        <v>48</v>
      </c>
      <c r="M988" s="8" t="str">
        <f>_xlfn.XLOOKUP(total_table[[#This Row],[Customer_ID]],Customer_table[Customer_ID],Customer_table[Gender],FALSE)</f>
        <v>Male</v>
      </c>
      <c r="N988" s="8" t="str">
        <f>_xlfn.XLOOKUP(total_table[[#This Row],[Customer_ID]],Customer_table[Customer_ID],Customer_table[City],FALSE)</f>
        <v>East Rodney</v>
      </c>
      <c r="O988" s="8" t="str">
        <f>_xlfn.XLOOKUP(total_table[[#This Row],[Customer_ID]],Customer_table[Customer_ID],Customer_table[State],FALSE)</f>
        <v>Nevada</v>
      </c>
      <c r="P988" s="8" t="str">
        <f>_xlfn.XLOOKUP(total_table[[#This Row],[Customer_ID]],Customer_table[Customer_ID],Customer_table[Country],FALSE)</f>
        <v>USA</v>
      </c>
      <c r="Q988" s="8" t="str">
        <f>_xlfn.XLOOKUP(total_table[[#This Row],[Product_ID]],Product_table[Product_ID],Product_table[Product_Name],FALSE)</f>
        <v>HDMI Cable – 2m</v>
      </c>
      <c r="R988" s="8" t="str">
        <f>_xlfn.XLOOKUP(total_table[[#This Row],[Product_ID]],Product_table[Product_ID],Product_table[Category],FALSE)</f>
        <v>Electronics</v>
      </c>
      <c r="S988" s="8" t="str">
        <f>_xlfn.XLOOKUP(total_table[[#This Row],[Product_ID]],Product_table[Product_ID],Product_table[Sub_Category],FALSE)</f>
        <v>Accessories</v>
      </c>
      <c r="T988" s="8" t="str">
        <f>_xlfn.XLOOKUP(total_table[[#This Row],[Product_ID]],Product_table[Product_ID],Product_table[Brand],FALSE)</f>
        <v>Bautista, Green and Hale</v>
      </c>
      <c r="U988" s="8">
        <f>_xlfn.XLOOKUP(total_table[[#This Row],[Product_ID]],Product_table[Product_ID],Product_table[Cost],FALSE)</f>
        <v>88.49</v>
      </c>
      <c r="V988" s="11">
        <f>_xlfn.XLOOKUP(total_table[[#This Row],[Product_ID]],Product_table[Product_ID],Product_table[Stock],FALSE)</f>
        <v>246</v>
      </c>
      <c r="W988" s="8" t="str">
        <f>_xlfn.XLOOKUP(total_table[[#This Row],[Store_ID]],Store_table[Store_ID],Store_table[Store_Name],FALSE)</f>
        <v>Aguirre-Keller</v>
      </c>
      <c r="X988" s="8" t="str">
        <f>_xlfn.XLOOKUP(total_table[[#This Row],[Store_ID]],Store_table[Store_ID],Store_table[Region],FALSE)</f>
        <v>South</v>
      </c>
      <c r="Y988" s="8" t="str">
        <f>_xlfn.XLOOKUP(total_table[[#This Row],[Store_ID]],Store_table[Store_ID],Store_table[City],FALSE)</f>
        <v>Lake Michael</v>
      </c>
      <c r="Z988" s="8" t="str">
        <f>_xlfn.XLOOKUP(total_table[[#This Row],[Store_ID]],Store_table[Store_ID],Store_table[Store_Type],FALSE)</f>
        <v>Online</v>
      </c>
    </row>
    <row r="989" spans="1:26" x14ac:dyDescent="0.35">
      <c r="A989" s="2" t="s">
        <v>2791</v>
      </c>
      <c r="B989" s="14">
        <v>45578</v>
      </c>
      <c r="C989" s="2" t="s">
        <v>105</v>
      </c>
      <c r="D989" s="2" t="s">
        <v>1576</v>
      </c>
      <c r="E989" s="2" t="s">
        <v>1775</v>
      </c>
      <c r="F989" s="11">
        <v>1</v>
      </c>
      <c r="G989" s="8">
        <v>531.99</v>
      </c>
      <c r="H989" s="8">
        <v>0.17</v>
      </c>
      <c r="I989" s="2" t="s">
        <v>1804</v>
      </c>
      <c r="J989" s="8">
        <v>531.82000000000005</v>
      </c>
      <c r="K989" s="8" t="str">
        <f>_xlfn.XLOOKUP(total_table[[#This Row],[Customer_ID]],Customer_table[Customer_ID],Customer_table[Name],FALSE)</f>
        <v>Amber Carlson</v>
      </c>
      <c r="L989" s="11">
        <f>_xlfn.XLOOKUP(total_table[[#This Row],[Customer_ID]],Customer_table[Customer_ID],Customer_table[Age],FALSE)</f>
        <v>18</v>
      </c>
      <c r="M989" s="8" t="str">
        <f>_xlfn.XLOOKUP(total_table[[#This Row],[Customer_ID]],Customer_table[Customer_ID],Customer_table[Gender],FALSE)</f>
        <v>Female</v>
      </c>
      <c r="N989" s="8" t="str">
        <f>_xlfn.XLOOKUP(total_table[[#This Row],[Customer_ID]],Customer_table[Customer_ID],Customer_table[City],FALSE)</f>
        <v>East Michellemouth</v>
      </c>
      <c r="O989" s="8" t="str">
        <f>_xlfn.XLOOKUP(total_table[[#This Row],[Customer_ID]],Customer_table[Customer_ID],Customer_table[State],FALSE)</f>
        <v>Missouri</v>
      </c>
      <c r="P989" s="8" t="str">
        <f>_xlfn.XLOOKUP(total_table[[#This Row],[Customer_ID]],Customer_table[Customer_ID],Customer_table[Country],FALSE)</f>
        <v>USA</v>
      </c>
      <c r="Q989" s="8" t="str">
        <f>_xlfn.XLOOKUP(total_table[[#This Row],[Product_ID]],Product_table[Product_ID],Product_table[Product_Name],FALSE)</f>
        <v>Women's Scarf Set</v>
      </c>
      <c r="R989" s="8" t="str">
        <f>_xlfn.XLOOKUP(total_table[[#This Row],[Product_ID]],Product_table[Product_ID],Product_table[Category],FALSE)</f>
        <v>Clothing</v>
      </c>
      <c r="S989" s="8" t="str">
        <f>_xlfn.XLOOKUP(total_table[[#This Row],[Product_ID]],Product_table[Product_ID],Product_table[Sub_Category],FALSE)</f>
        <v>Accessories</v>
      </c>
      <c r="T989" s="8" t="str">
        <f>_xlfn.XLOOKUP(total_table[[#This Row],[Product_ID]],Product_table[Product_ID],Product_table[Brand],FALSE)</f>
        <v>Brown and Sons</v>
      </c>
      <c r="U989" s="8">
        <f>_xlfn.XLOOKUP(total_table[[#This Row],[Product_ID]],Product_table[Product_ID],Product_table[Cost],FALSE)</f>
        <v>174.02</v>
      </c>
      <c r="V989" s="11">
        <f>_xlfn.XLOOKUP(total_table[[#This Row],[Product_ID]],Product_table[Product_ID],Product_table[Stock],FALSE)</f>
        <v>268</v>
      </c>
      <c r="W989" s="8" t="str">
        <f>_xlfn.XLOOKUP(total_table[[#This Row],[Store_ID]],Store_table[Store_ID],Store_table[Store_Name],FALSE)</f>
        <v>Gardner, Humphrey and Contreras</v>
      </c>
      <c r="X989" s="8" t="str">
        <f>_xlfn.XLOOKUP(total_table[[#This Row],[Store_ID]],Store_table[Store_ID],Store_table[Region],FALSE)</f>
        <v>East</v>
      </c>
      <c r="Y989" s="8" t="str">
        <f>_xlfn.XLOOKUP(total_table[[#This Row],[Store_ID]],Store_table[Store_ID],Store_table[City],FALSE)</f>
        <v>Johnsonville</v>
      </c>
      <c r="Z989" s="8" t="str">
        <f>_xlfn.XLOOKUP(total_table[[#This Row],[Store_ID]],Store_table[Store_ID],Store_table[Store_Type],FALSE)</f>
        <v>Flagship</v>
      </c>
    </row>
    <row r="990" spans="1:26" x14ac:dyDescent="0.35">
      <c r="A990" s="2" t="s">
        <v>2792</v>
      </c>
      <c r="B990" s="14">
        <v>45486</v>
      </c>
      <c r="C990" s="2" t="s">
        <v>23</v>
      </c>
      <c r="D990" s="2" t="s">
        <v>1620</v>
      </c>
      <c r="E990" s="2" t="s">
        <v>1785</v>
      </c>
      <c r="F990" s="11">
        <v>2</v>
      </c>
      <c r="G990" s="8">
        <v>274.08999999999997</v>
      </c>
      <c r="H990" s="8">
        <v>0.13</v>
      </c>
      <c r="I990" s="2" t="s">
        <v>1804</v>
      </c>
      <c r="J990" s="8">
        <v>548.04999999999995</v>
      </c>
      <c r="K990" s="8" t="str">
        <f>_xlfn.XLOOKUP(total_table[[#This Row],[Customer_ID]],Customer_table[Customer_ID],Customer_table[Name],FALSE)</f>
        <v>Caroline Collins</v>
      </c>
      <c r="L990" s="11">
        <f>_xlfn.XLOOKUP(total_table[[#This Row],[Customer_ID]],Customer_table[Customer_ID],Customer_table[Age],FALSE)</f>
        <v>64</v>
      </c>
      <c r="M990" s="8" t="str">
        <f>_xlfn.XLOOKUP(total_table[[#This Row],[Customer_ID]],Customer_table[Customer_ID],Customer_table[Gender],FALSE)</f>
        <v>Female</v>
      </c>
      <c r="N990" s="8" t="str">
        <f>_xlfn.XLOOKUP(total_table[[#This Row],[Customer_ID]],Customer_table[Customer_ID],Customer_table[City],FALSE)</f>
        <v>Nicholasshire</v>
      </c>
      <c r="O990" s="8" t="str">
        <f>_xlfn.XLOOKUP(total_table[[#This Row],[Customer_ID]],Customer_table[Customer_ID],Customer_table[State],FALSE)</f>
        <v>California</v>
      </c>
      <c r="P990" s="8" t="str">
        <f>_xlfn.XLOOKUP(total_table[[#This Row],[Customer_ID]],Customer_table[Customer_ID],Customer_table[Country],FALSE)</f>
        <v>USA</v>
      </c>
      <c r="Q990" s="8" t="str">
        <f>_xlfn.XLOOKUP(total_table[[#This Row],[Product_ID]],Product_table[Product_ID],Product_table[Product_Name],FALSE)</f>
        <v>Makeup Brush Set</v>
      </c>
      <c r="R990" s="8" t="str">
        <f>_xlfn.XLOOKUP(total_table[[#This Row],[Product_ID]],Product_table[Product_ID],Product_table[Category],FALSE)</f>
        <v>Beauty</v>
      </c>
      <c r="S990" s="8" t="str">
        <f>_xlfn.XLOOKUP(total_table[[#This Row],[Product_ID]],Product_table[Product_ID],Product_table[Sub_Category],FALSE)</f>
        <v>Makeup</v>
      </c>
      <c r="T990" s="8" t="str">
        <f>_xlfn.XLOOKUP(total_table[[#This Row],[Product_ID]],Product_table[Product_ID],Product_table[Brand],FALSE)</f>
        <v>Cook Inc</v>
      </c>
      <c r="U990" s="8">
        <f>_xlfn.XLOOKUP(total_table[[#This Row],[Product_ID]],Product_table[Product_ID],Product_table[Cost],FALSE)</f>
        <v>254.04361702127662</v>
      </c>
      <c r="V990" s="11">
        <f>_xlfn.XLOOKUP(total_table[[#This Row],[Product_ID]],Product_table[Product_ID],Product_table[Stock],FALSE)</f>
        <v>431</v>
      </c>
      <c r="W990" s="8" t="str">
        <f>_xlfn.XLOOKUP(total_table[[#This Row],[Store_ID]],Store_table[Store_ID],Store_table[Store_Name],FALSE)</f>
        <v>Holloway Ltd</v>
      </c>
      <c r="X990" s="8" t="str">
        <f>_xlfn.XLOOKUP(total_table[[#This Row],[Store_ID]],Store_table[Store_ID],Store_table[Region],FALSE)</f>
        <v>North</v>
      </c>
      <c r="Y990" s="8" t="str">
        <f>_xlfn.XLOOKUP(total_table[[#This Row],[Store_ID]],Store_table[Store_ID],Store_table[City],FALSE)</f>
        <v>Bensonhaven</v>
      </c>
      <c r="Z990" s="8" t="str">
        <f>_xlfn.XLOOKUP(total_table[[#This Row],[Store_ID]],Store_table[Store_ID],Store_table[Store_Type],FALSE)</f>
        <v>Flagship</v>
      </c>
    </row>
    <row r="991" spans="1:26" x14ac:dyDescent="0.35">
      <c r="A991" s="2" t="s">
        <v>2793</v>
      </c>
      <c r="B991" s="14">
        <v>45694</v>
      </c>
      <c r="C991" s="2" t="s">
        <v>1350</v>
      </c>
      <c r="D991" s="2" t="s">
        <v>1702</v>
      </c>
      <c r="E991" s="2" t="s">
        <v>1767</v>
      </c>
      <c r="F991" s="11">
        <v>1</v>
      </c>
      <c r="G991" s="8">
        <v>66.14</v>
      </c>
      <c r="H991" s="8">
        <v>0.14000000000000001</v>
      </c>
      <c r="I991" s="2" t="s">
        <v>1807</v>
      </c>
      <c r="J991" s="8">
        <v>66</v>
      </c>
      <c r="K991" s="8" t="str">
        <f>_xlfn.XLOOKUP(total_table[[#This Row],[Customer_ID]],Customer_table[Customer_ID],Customer_table[Name],FALSE)</f>
        <v>Adam Castro</v>
      </c>
      <c r="L991" s="11">
        <f>_xlfn.XLOOKUP(total_table[[#This Row],[Customer_ID]],Customer_table[Customer_ID],Customer_table[Age],FALSE)</f>
        <v>51</v>
      </c>
      <c r="M991" s="8" t="str">
        <f>_xlfn.XLOOKUP(total_table[[#This Row],[Customer_ID]],Customer_table[Customer_ID],Customer_table[Gender],FALSE)</f>
        <v>Male</v>
      </c>
      <c r="N991" s="8" t="str">
        <f>_xlfn.XLOOKUP(total_table[[#This Row],[Customer_ID]],Customer_table[Customer_ID],Customer_table[City],FALSE)</f>
        <v>New Donnabury</v>
      </c>
      <c r="O991" s="8" t="str">
        <f>_xlfn.XLOOKUP(total_table[[#This Row],[Customer_ID]],Customer_table[Customer_ID],Customer_table[State],FALSE)</f>
        <v>Texas</v>
      </c>
      <c r="P991" s="8" t="str">
        <f>_xlfn.XLOOKUP(total_table[[#This Row],[Customer_ID]],Customer_table[Customer_ID],Customer_table[Country],FALSE)</f>
        <v>USA</v>
      </c>
      <c r="Q991" s="8" t="str">
        <f>_xlfn.XLOOKUP(total_table[[#This Row],[Product_ID]],Product_table[Product_ID],Product_table[Product_Name],FALSE)</f>
        <v>Sports Wrist Sweatbands</v>
      </c>
      <c r="R991" s="8" t="str">
        <f>_xlfn.XLOOKUP(total_table[[#This Row],[Product_ID]],Product_table[Product_ID],Product_table[Category],FALSE)</f>
        <v>Sports</v>
      </c>
      <c r="S991" s="8" t="str">
        <f>_xlfn.XLOOKUP(total_table[[#This Row],[Product_ID]],Product_table[Product_ID],Product_table[Sub_Category],FALSE)</f>
        <v>Accessories</v>
      </c>
      <c r="T991" s="8" t="str">
        <f>_xlfn.XLOOKUP(total_table[[#This Row],[Product_ID]],Product_table[Product_ID],Product_table[Brand],FALSE)</f>
        <v>Olsen-Daniels</v>
      </c>
      <c r="U991" s="8">
        <f>_xlfn.XLOOKUP(total_table[[#This Row],[Product_ID]],Product_table[Product_ID],Product_table[Cost],FALSE)</f>
        <v>131.24</v>
      </c>
      <c r="V991" s="11">
        <f>_xlfn.XLOOKUP(total_table[[#This Row],[Product_ID]],Product_table[Product_ID],Product_table[Stock],FALSE)</f>
        <v>232</v>
      </c>
      <c r="W991" s="8" t="str">
        <f>_xlfn.XLOOKUP(total_table[[#This Row],[Store_ID]],Store_table[Store_ID],Store_table[Store_Name],FALSE)</f>
        <v>Hill, Wagner and Ballard</v>
      </c>
      <c r="X991" s="8" t="str">
        <f>_xlfn.XLOOKUP(total_table[[#This Row],[Store_ID]],Store_table[Store_ID],Store_table[Region],FALSE)</f>
        <v>East</v>
      </c>
      <c r="Y991" s="8" t="str">
        <f>_xlfn.XLOOKUP(total_table[[#This Row],[Store_ID]],Store_table[Store_ID],Store_table[City],FALSE)</f>
        <v>East Davidville</v>
      </c>
      <c r="Z991" s="8" t="str">
        <f>_xlfn.XLOOKUP(total_table[[#This Row],[Store_ID]],Store_table[Store_ID],Store_table[Store_Type],FALSE)</f>
        <v>Online</v>
      </c>
    </row>
    <row r="992" spans="1:26" x14ac:dyDescent="0.35">
      <c r="A992" s="2" t="s">
        <v>2794</v>
      </c>
      <c r="B992" s="14">
        <v>45875</v>
      </c>
      <c r="C992" s="2" t="s">
        <v>273</v>
      </c>
      <c r="D992" s="2" t="s">
        <v>1566</v>
      </c>
      <c r="E992" s="2" t="s">
        <v>1764</v>
      </c>
      <c r="F992" s="11">
        <v>3</v>
      </c>
      <c r="G992" s="8">
        <v>955.82</v>
      </c>
      <c r="H992" s="8">
        <v>0.16</v>
      </c>
      <c r="I992" s="2" t="s">
        <v>1807</v>
      </c>
      <c r="J992" s="8">
        <v>2867.3</v>
      </c>
      <c r="K992" s="8" t="str">
        <f>_xlfn.XLOOKUP(total_table[[#This Row],[Customer_ID]],Customer_table[Customer_ID],Customer_table[Name],FALSE)</f>
        <v>Katherine Young</v>
      </c>
      <c r="L992" s="11">
        <f>_xlfn.XLOOKUP(total_table[[#This Row],[Customer_ID]],Customer_table[Customer_ID],Customer_table[Age],FALSE)</f>
        <v>29</v>
      </c>
      <c r="M992" s="8" t="str">
        <f>_xlfn.XLOOKUP(total_table[[#This Row],[Customer_ID]],Customer_table[Customer_ID],Customer_table[Gender],FALSE)</f>
        <v>Male</v>
      </c>
      <c r="N992" s="8" t="str">
        <f>_xlfn.XLOOKUP(total_table[[#This Row],[Customer_ID]],Customer_table[Customer_ID],Customer_table[City],FALSE)</f>
        <v>North Valeriemouth</v>
      </c>
      <c r="O992" s="8" t="str">
        <f>_xlfn.XLOOKUP(total_table[[#This Row],[Customer_ID]],Customer_table[Customer_ID],Customer_table[State],FALSE)</f>
        <v>Vermont</v>
      </c>
      <c r="P992" s="8" t="str">
        <f>_xlfn.XLOOKUP(total_table[[#This Row],[Customer_ID]],Customer_table[Customer_ID],Customer_table[Country],FALSE)</f>
        <v>USA</v>
      </c>
      <c r="Q992" s="8" t="str">
        <f>_xlfn.XLOOKUP(total_table[[#This Row],[Product_ID]],Product_table[Product_ID],Product_table[Product_Name],FALSE)</f>
        <v>Outdoor Sports Water Bottle</v>
      </c>
      <c r="R992" s="8" t="str">
        <f>_xlfn.XLOOKUP(total_table[[#This Row],[Product_ID]],Product_table[Product_ID],Product_table[Category],FALSE)</f>
        <v>Sports</v>
      </c>
      <c r="S992" s="8" t="str">
        <f>_xlfn.XLOOKUP(total_table[[#This Row],[Product_ID]],Product_table[Product_ID],Product_table[Sub_Category],FALSE)</f>
        <v>Accessories</v>
      </c>
      <c r="T992" s="8" t="str">
        <f>_xlfn.XLOOKUP(total_table[[#This Row],[Product_ID]],Product_table[Product_ID],Product_table[Brand],FALSE)</f>
        <v>Soto-Ellis</v>
      </c>
      <c r="U992" s="8">
        <f>_xlfn.XLOOKUP(total_table[[#This Row],[Product_ID]],Product_table[Product_ID],Product_table[Cost],FALSE)</f>
        <v>131.51</v>
      </c>
      <c r="V992" s="11">
        <f>_xlfn.XLOOKUP(total_table[[#This Row],[Product_ID]],Product_table[Product_ID],Product_table[Stock],FALSE)</f>
        <v>273.49484536082474</v>
      </c>
      <c r="W992" s="8" t="str">
        <f>_xlfn.XLOOKUP(total_table[[#This Row],[Store_ID]],Store_table[Store_ID],Store_table[Store_Name],FALSE)</f>
        <v>Moore, Padilla and Butler</v>
      </c>
      <c r="X992" s="8" t="str">
        <f>_xlfn.XLOOKUP(total_table[[#This Row],[Store_ID]],Store_table[Store_ID],Store_table[Region],FALSE)</f>
        <v>South</v>
      </c>
      <c r="Y992" s="8" t="str">
        <f>_xlfn.XLOOKUP(total_table[[#This Row],[Store_ID]],Store_table[Store_ID],Store_table[City],FALSE)</f>
        <v>East Johnstad</v>
      </c>
      <c r="Z992" s="8" t="str">
        <f>_xlfn.XLOOKUP(total_table[[#This Row],[Store_ID]],Store_table[Store_ID],Store_table[Store_Type],FALSE)</f>
        <v>Flagship</v>
      </c>
    </row>
    <row r="993" spans="1:26" x14ac:dyDescent="0.35">
      <c r="A993" s="2" t="s">
        <v>2795</v>
      </c>
      <c r="B993" s="14">
        <v>45432</v>
      </c>
      <c r="C993" s="2" t="s">
        <v>990</v>
      </c>
      <c r="D993" s="2" t="s">
        <v>1570</v>
      </c>
      <c r="E993" s="2" t="s">
        <v>1772</v>
      </c>
      <c r="F993" s="11">
        <v>1</v>
      </c>
      <c r="G993" s="8">
        <v>904.92</v>
      </c>
      <c r="H993" s="8">
        <v>0.13</v>
      </c>
      <c r="I993" s="2" t="s">
        <v>1802</v>
      </c>
      <c r="J993" s="8">
        <v>904.79</v>
      </c>
      <c r="K993" s="8" t="str">
        <f>_xlfn.XLOOKUP(total_table[[#This Row],[Customer_ID]],Customer_table[Customer_ID],Customer_table[Name],FALSE)</f>
        <v>Casey Simpson</v>
      </c>
      <c r="L993" s="11">
        <f>_xlfn.XLOOKUP(total_table[[#This Row],[Customer_ID]],Customer_table[Customer_ID],Customer_table[Age],FALSE)</f>
        <v>54</v>
      </c>
      <c r="M993" s="8" t="str">
        <f>_xlfn.XLOOKUP(total_table[[#This Row],[Customer_ID]],Customer_table[Customer_ID],Customer_table[Gender],FALSE)</f>
        <v>Male</v>
      </c>
      <c r="N993" s="8" t="str">
        <f>_xlfn.XLOOKUP(total_table[[#This Row],[Customer_ID]],Customer_table[Customer_ID],Customer_table[City],FALSE)</f>
        <v>West Mathewside</v>
      </c>
      <c r="O993" s="8" t="str">
        <f>_xlfn.XLOOKUP(total_table[[#This Row],[Customer_ID]],Customer_table[Customer_ID],Customer_table[State],FALSE)</f>
        <v>Mississippi</v>
      </c>
      <c r="P993" s="8" t="str">
        <f>_xlfn.XLOOKUP(total_table[[#This Row],[Customer_ID]],Customer_table[Customer_ID],Customer_table[Country],FALSE)</f>
        <v>USA</v>
      </c>
      <c r="Q993" s="8" t="str">
        <f>_xlfn.XLOOKUP(total_table[[#This Row],[Product_ID]],Product_table[Product_ID],Product_table[Product_Name],FALSE)</f>
        <v>Carbon Fiber Tennis Racket</v>
      </c>
      <c r="R993" s="8" t="str">
        <f>_xlfn.XLOOKUP(total_table[[#This Row],[Product_ID]],Product_table[Product_ID],Product_table[Category],FALSE)</f>
        <v>Sports</v>
      </c>
      <c r="S993" s="8" t="str">
        <f>_xlfn.XLOOKUP(total_table[[#This Row],[Product_ID]],Product_table[Product_ID],Product_table[Sub_Category],FALSE)</f>
        <v>Equipment</v>
      </c>
      <c r="T993" s="8" t="str">
        <f>_xlfn.XLOOKUP(total_table[[#This Row],[Product_ID]],Product_table[Product_ID],Product_table[Brand],FALSE)</f>
        <v>Flores, Pineda and Rodriguez</v>
      </c>
      <c r="U993" s="8">
        <f>_xlfn.XLOOKUP(total_table[[#This Row],[Product_ID]],Product_table[Product_ID],Product_table[Cost],FALSE)</f>
        <v>484.62</v>
      </c>
      <c r="V993" s="11">
        <f>_xlfn.XLOOKUP(total_table[[#This Row],[Product_ID]],Product_table[Product_ID],Product_table[Stock],FALSE)</f>
        <v>432</v>
      </c>
      <c r="W993" s="8" t="str">
        <f>_xlfn.XLOOKUP(total_table[[#This Row],[Store_ID]],Store_table[Store_ID],Store_table[Store_Name],FALSE)</f>
        <v>Thomas, Bridges and Harris</v>
      </c>
      <c r="X993" s="8" t="str">
        <f>_xlfn.XLOOKUP(total_table[[#This Row],[Store_ID]],Store_table[Store_ID],Store_table[Region],FALSE)</f>
        <v>North</v>
      </c>
      <c r="Y993" s="8" t="str">
        <f>_xlfn.XLOOKUP(total_table[[#This Row],[Store_ID]],Store_table[Store_ID],Store_table[City],FALSE)</f>
        <v>Sabrinatown</v>
      </c>
      <c r="Z993" s="8" t="str">
        <f>_xlfn.XLOOKUP(total_table[[#This Row],[Store_ID]],Store_table[Store_ID],Store_table[Store_Type],FALSE)</f>
        <v>Online</v>
      </c>
    </row>
    <row r="994" spans="1:26" x14ac:dyDescent="0.35">
      <c r="A994" s="2" t="s">
        <v>2796</v>
      </c>
      <c r="B994" s="14">
        <v>45575</v>
      </c>
      <c r="C994" s="2" t="s">
        <v>7</v>
      </c>
      <c r="D994" s="2" t="s">
        <v>1606</v>
      </c>
      <c r="E994" s="2" t="s">
        <v>1757</v>
      </c>
      <c r="F994" s="11">
        <v>3</v>
      </c>
      <c r="G994" s="8">
        <v>490.02</v>
      </c>
      <c r="H994" s="8">
        <v>0.26</v>
      </c>
      <c r="I994" s="2" t="s">
        <v>1802</v>
      </c>
      <c r="J994" s="8">
        <v>1469.8</v>
      </c>
      <c r="K994" s="8" t="str">
        <f>_xlfn.XLOOKUP(total_table[[#This Row],[Customer_ID]],Customer_table[Customer_ID],Customer_table[Name],FALSE)</f>
        <v>Sheena Bonilla</v>
      </c>
      <c r="L994" s="11">
        <f>_xlfn.XLOOKUP(total_table[[#This Row],[Customer_ID]],Customer_table[Customer_ID],Customer_table[Age],FALSE)</f>
        <v>55</v>
      </c>
      <c r="M994" s="8" t="str">
        <f>_xlfn.XLOOKUP(total_table[[#This Row],[Customer_ID]],Customer_table[Customer_ID],Customer_table[Gender],FALSE)</f>
        <v>Male</v>
      </c>
      <c r="N994" s="8" t="str">
        <f>_xlfn.XLOOKUP(total_table[[#This Row],[Customer_ID]],Customer_table[Customer_ID],Customer_table[City],FALSE)</f>
        <v>Donaldton</v>
      </c>
      <c r="O994" s="8" t="str">
        <f>_xlfn.XLOOKUP(total_table[[#This Row],[Customer_ID]],Customer_table[Customer_ID],Customer_table[State],FALSE)</f>
        <v>North Carolina</v>
      </c>
      <c r="P994" s="8" t="str">
        <f>_xlfn.XLOOKUP(total_table[[#This Row],[Customer_ID]],Customer_table[Customer_ID],Customer_table[Country],FALSE)</f>
        <v>USA</v>
      </c>
      <c r="Q994" s="8" t="str">
        <f>_xlfn.XLOOKUP(total_table[[#This Row],[Product_ID]],Product_table[Product_ID],Product_table[Product_Name],FALSE)</f>
        <v>Noise-Canceling Headphones</v>
      </c>
      <c r="R994" s="8" t="str">
        <f>_xlfn.XLOOKUP(total_table[[#This Row],[Product_ID]],Product_table[Product_ID],Product_table[Category],FALSE)</f>
        <v>Electronics</v>
      </c>
      <c r="S994" s="8" t="str">
        <f>_xlfn.XLOOKUP(total_table[[#This Row],[Product_ID]],Product_table[Product_ID],Product_table[Sub_Category],FALSE)</f>
        <v>Audio</v>
      </c>
      <c r="T994" s="8" t="str">
        <f>_xlfn.XLOOKUP(total_table[[#This Row],[Product_ID]],Product_table[Product_ID],Product_table[Brand],FALSE)</f>
        <v>Taylor-Hart</v>
      </c>
      <c r="U994" s="8">
        <f>_xlfn.XLOOKUP(total_table[[#This Row],[Product_ID]],Product_table[Product_ID],Product_table[Cost],FALSE)</f>
        <v>38.520000000000003</v>
      </c>
      <c r="V994" s="11">
        <f>_xlfn.XLOOKUP(total_table[[#This Row],[Product_ID]],Product_table[Product_ID],Product_table[Stock],FALSE)</f>
        <v>378</v>
      </c>
      <c r="W994" s="8" t="str">
        <f>_xlfn.XLOOKUP(total_table[[#This Row],[Store_ID]],Store_table[Store_ID],Store_table[Store_Name],FALSE)</f>
        <v>Martinez-Mullins</v>
      </c>
      <c r="X994" s="8" t="str">
        <f>_xlfn.XLOOKUP(total_table[[#This Row],[Store_ID]],Store_table[Store_ID],Store_table[Region],FALSE)</f>
        <v>South</v>
      </c>
      <c r="Y994" s="8" t="str">
        <f>_xlfn.XLOOKUP(total_table[[#This Row],[Store_ID]],Store_table[Store_ID],Store_table[City],FALSE)</f>
        <v>Williamsfurt</v>
      </c>
      <c r="Z994" s="8" t="str">
        <f>_xlfn.XLOOKUP(total_table[[#This Row],[Store_ID]],Store_table[Store_ID],Store_table[Store_Type],FALSE)</f>
        <v>Online</v>
      </c>
    </row>
    <row r="995" spans="1:26" x14ac:dyDescent="0.35">
      <c r="A995" s="2" t="s">
        <v>2797</v>
      </c>
      <c r="B995" s="14">
        <v>45340</v>
      </c>
      <c r="C995" s="2" t="s">
        <v>1118</v>
      </c>
      <c r="D995" s="2" t="s">
        <v>1564</v>
      </c>
      <c r="E995" s="2" t="s">
        <v>1754</v>
      </c>
      <c r="F995" s="11">
        <v>2</v>
      </c>
      <c r="G995" s="8">
        <v>957.54</v>
      </c>
      <c r="H995" s="8">
        <v>0.1</v>
      </c>
      <c r="I995" s="2" t="s">
        <v>1807</v>
      </c>
      <c r="J995" s="8">
        <v>1914.98</v>
      </c>
      <c r="K995" s="8" t="str">
        <f>_xlfn.XLOOKUP(total_table[[#This Row],[Customer_ID]],Customer_table[Customer_ID],Customer_table[Name],FALSE)</f>
        <v>Elizabeth Smith</v>
      </c>
      <c r="L995" s="11">
        <f>_xlfn.XLOOKUP(total_table[[#This Row],[Customer_ID]],Customer_table[Customer_ID],Customer_table[Age],FALSE)</f>
        <v>23</v>
      </c>
      <c r="M995" s="8" t="str">
        <f>_xlfn.XLOOKUP(total_table[[#This Row],[Customer_ID]],Customer_table[Customer_ID],Customer_table[Gender],FALSE)</f>
        <v>Male</v>
      </c>
      <c r="N995" s="8" t="str">
        <f>_xlfn.XLOOKUP(total_table[[#This Row],[Customer_ID]],Customer_table[Customer_ID],Customer_table[City],FALSE)</f>
        <v>Murphytown</v>
      </c>
      <c r="O995" s="8" t="str">
        <f>_xlfn.XLOOKUP(total_table[[#This Row],[Customer_ID]],Customer_table[Customer_ID],Customer_table[State],FALSE)</f>
        <v>Ohio</v>
      </c>
      <c r="P995" s="8" t="str">
        <f>_xlfn.XLOOKUP(total_table[[#This Row],[Customer_ID]],Customer_table[Customer_ID],Customer_table[Country],FALSE)</f>
        <v>USA</v>
      </c>
      <c r="Q995" s="8" t="str">
        <f>_xlfn.XLOOKUP(total_table[[#This Row],[Product_ID]],Product_table[Product_ID],Product_table[Product_Name],FALSE)</f>
        <v>Knee Support Brace</v>
      </c>
      <c r="R995" s="8" t="str">
        <f>_xlfn.XLOOKUP(total_table[[#This Row],[Product_ID]],Product_table[Product_ID],Product_table[Category],FALSE)</f>
        <v>Sports</v>
      </c>
      <c r="S995" s="8" t="str">
        <f>_xlfn.XLOOKUP(total_table[[#This Row],[Product_ID]],Product_table[Product_ID],Product_table[Sub_Category],FALSE)</f>
        <v>Equipment</v>
      </c>
      <c r="T995" s="8" t="str">
        <f>_xlfn.XLOOKUP(total_table[[#This Row],[Product_ID]],Product_table[Product_ID],Product_table[Brand],FALSE)</f>
        <v>May-Reese</v>
      </c>
      <c r="U995" s="8">
        <f>_xlfn.XLOOKUP(total_table[[#This Row],[Product_ID]],Product_table[Product_ID],Product_table[Cost],FALSE)</f>
        <v>21.34</v>
      </c>
      <c r="V995" s="11">
        <f>_xlfn.XLOOKUP(total_table[[#This Row],[Product_ID]],Product_table[Product_ID],Product_table[Stock],FALSE)</f>
        <v>65</v>
      </c>
      <c r="W995" s="8" t="str">
        <f>_xlfn.XLOOKUP(total_table[[#This Row],[Store_ID]],Store_table[Store_ID],Store_table[Store_Name],FALSE)</f>
        <v>Benson-Elliott</v>
      </c>
      <c r="X995" s="8" t="str">
        <f>_xlfn.XLOOKUP(total_table[[#This Row],[Store_ID]],Store_table[Store_ID],Store_table[Region],FALSE)</f>
        <v>East</v>
      </c>
      <c r="Y995" s="8" t="str">
        <f>_xlfn.XLOOKUP(total_table[[#This Row],[Store_ID]],Store_table[Store_ID],Store_table[City],FALSE)</f>
        <v>Port Josephberg</v>
      </c>
      <c r="Z995" s="8" t="str">
        <f>_xlfn.XLOOKUP(total_table[[#This Row],[Store_ID]],Store_table[Store_ID],Store_table[Store_Type],FALSE)</f>
        <v>Online</v>
      </c>
    </row>
    <row r="996" spans="1:26" x14ac:dyDescent="0.35">
      <c r="A996" s="2" t="s">
        <v>2798</v>
      </c>
      <c r="B996" s="14">
        <v>45926</v>
      </c>
      <c r="C996" s="2" t="s">
        <v>1019</v>
      </c>
      <c r="D996" s="2" t="s">
        <v>1724</v>
      </c>
      <c r="E996" s="2" t="s">
        <v>1775</v>
      </c>
      <c r="F996" s="11">
        <v>2</v>
      </c>
      <c r="G996" s="8">
        <v>314.39999999999998</v>
      </c>
      <c r="H996" s="8">
        <v>7.0000000000000007E-2</v>
      </c>
      <c r="I996" s="2" t="s">
        <v>1804</v>
      </c>
      <c r="J996" s="8">
        <v>628.7299999999999</v>
      </c>
      <c r="K996" s="8" t="str">
        <f>_xlfn.XLOOKUP(total_table[[#This Row],[Customer_ID]],Customer_table[Customer_ID],Customer_table[Name],FALSE)</f>
        <v>Victor Mcintosh</v>
      </c>
      <c r="L996" s="11">
        <f>_xlfn.XLOOKUP(total_table[[#This Row],[Customer_ID]],Customer_table[Customer_ID],Customer_table[Age],FALSE)</f>
        <v>62</v>
      </c>
      <c r="M996" s="8" t="str">
        <f>_xlfn.XLOOKUP(total_table[[#This Row],[Customer_ID]],Customer_table[Customer_ID],Customer_table[Gender],FALSE)</f>
        <v>Female</v>
      </c>
      <c r="N996" s="8" t="str">
        <f>_xlfn.XLOOKUP(total_table[[#This Row],[Customer_ID]],Customer_table[Customer_ID],Customer_table[City],FALSE)</f>
        <v>Tiffanyshire</v>
      </c>
      <c r="O996" s="8" t="str">
        <f>_xlfn.XLOOKUP(total_table[[#This Row],[Customer_ID]],Customer_table[Customer_ID],Customer_table[State],FALSE)</f>
        <v>Minnesota</v>
      </c>
      <c r="P996" s="8" t="str">
        <f>_xlfn.XLOOKUP(total_table[[#This Row],[Customer_ID]],Customer_table[Customer_ID],Customer_table[Country],FALSE)</f>
        <v>USA</v>
      </c>
      <c r="Q996" s="8" t="str">
        <f>_xlfn.XLOOKUP(total_table[[#This Row],[Product_ID]],Product_table[Product_ID],Product_table[Product_Name],FALSE)</f>
        <v>Stainless Steel Cookware Set</v>
      </c>
      <c r="R996" s="8" t="str">
        <f>_xlfn.XLOOKUP(total_table[[#This Row],[Product_ID]],Product_table[Product_ID],Product_table[Category],FALSE)</f>
        <v>Home</v>
      </c>
      <c r="S996" s="8" t="str">
        <f>_xlfn.XLOOKUP(total_table[[#This Row],[Product_ID]],Product_table[Product_ID],Product_table[Sub_Category],FALSE)</f>
        <v>Kitchen</v>
      </c>
      <c r="T996" s="8" t="str">
        <f>_xlfn.XLOOKUP(total_table[[#This Row],[Product_ID]],Product_table[Product_ID],Product_table[Brand],FALSE)</f>
        <v>Campbell Ltd</v>
      </c>
      <c r="U996" s="8">
        <f>_xlfn.XLOOKUP(total_table[[#This Row],[Product_ID]],Product_table[Product_ID],Product_table[Cost],FALSE)</f>
        <v>201.41</v>
      </c>
      <c r="V996" s="11">
        <f>_xlfn.XLOOKUP(total_table[[#This Row],[Product_ID]],Product_table[Product_ID],Product_table[Stock],FALSE)</f>
        <v>146</v>
      </c>
      <c r="W996" s="8" t="str">
        <f>_xlfn.XLOOKUP(total_table[[#This Row],[Store_ID]],Store_table[Store_ID],Store_table[Store_Name],FALSE)</f>
        <v>Gardner, Humphrey and Contreras</v>
      </c>
      <c r="X996" s="8" t="str">
        <f>_xlfn.XLOOKUP(total_table[[#This Row],[Store_ID]],Store_table[Store_ID],Store_table[Region],FALSE)</f>
        <v>East</v>
      </c>
      <c r="Y996" s="8" t="str">
        <f>_xlfn.XLOOKUP(total_table[[#This Row],[Store_ID]],Store_table[Store_ID],Store_table[City],FALSE)</f>
        <v>Johnsonville</v>
      </c>
      <c r="Z996" s="8" t="str">
        <f>_xlfn.XLOOKUP(total_table[[#This Row],[Store_ID]],Store_table[Store_ID],Store_table[Store_Type],FALSE)</f>
        <v>Flagship</v>
      </c>
    </row>
    <row r="997" spans="1:26" x14ac:dyDescent="0.35">
      <c r="A997" s="2" t="s">
        <v>2799</v>
      </c>
      <c r="B997" s="14">
        <v>45373</v>
      </c>
      <c r="C997" s="2" t="s">
        <v>1211</v>
      </c>
      <c r="D997" s="2" t="s">
        <v>1574</v>
      </c>
      <c r="E997" s="2" t="s">
        <v>1754</v>
      </c>
      <c r="F997" s="11">
        <v>3</v>
      </c>
      <c r="G997" s="8">
        <v>480.11</v>
      </c>
      <c r="H997" s="8">
        <v>0.11</v>
      </c>
      <c r="I997" s="2" t="s">
        <v>1804</v>
      </c>
      <c r="J997" s="8">
        <v>1440.22</v>
      </c>
      <c r="K997" s="8" t="str">
        <f>_xlfn.XLOOKUP(total_table[[#This Row],[Customer_ID]],Customer_table[Customer_ID],Customer_table[Name],FALSE)</f>
        <v>Alejandro Evans</v>
      </c>
      <c r="L997" s="11">
        <f>_xlfn.XLOOKUP(total_table[[#This Row],[Customer_ID]],Customer_table[Customer_ID],Customer_table[Age],FALSE)</f>
        <v>43</v>
      </c>
      <c r="M997" s="8" t="str">
        <f>_xlfn.XLOOKUP(total_table[[#This Row],[Customer_ID]],Customer_table[Customer_ID],Customer_table[Gender],FALSE)</f>
        <v>Female</v>
      </c>
      <c r="N997" s="8" t="str">
        <f>_xlfn.XLOOKUP(total_table[[#This Row],[Customer_ID]],Customer_table[Customer_ID],Customer_table[City],FALSE)</f>
        <v>Cannonberg</v>
      </c>
      <c r="O997" s="8" t="str">
        <f>_xlfn.XLOOKUP(total_table[[#This Row],[Customer_ID]],Customer_table[Customer_ID],Customer_table[State],FALSE)</f>
        <v>Connecticut</v>
      </c>
      <c r="P997" s="8" t="str">
        <f>_xlfn.XLOOKUP(total_table[[#This Row],[Customer_ID]],Customer_table[Customer_ID],Customer_table[Country],FALSE)</f>
        <v>USA</v>
      </c>
      <c r="Q997" s="8" t="str">
        <f>_xlfn.XLOOKUP(total_table[[#This Row],[Product_ID]],Product_table[Product_ID],Product_table[Product_Name],FALSE)</f>
        <v>Foldable Camping Chair</v>
      </c>
      <c r="R997" s="8" t="str">
        <f>_xlfn.XLOOKUP(total_table[[#This Row],[Product_ID]],Product_table[Product_ID],Product_table[Category],FALSE)</f>
        <v>Sports</v>
      </c>
      <c r="S997" s="8" t="str">
        <f>_xlfn.XLOOKUP(total_table[[#This Row],[Product_ID]],Product_table[Product_ID],Product_table[Sub_Category],FALSE)</f>
        <v>Outdoor</v>
      </c>
      <c r="T997" s="8" t="str">
        <f>_xlfn.XLOOKUP(total_table[[#This Row],[Product_ID]],Product_table[Product_ID],Product_table[Brand],FALSE)</f>
        <v>Cook Ltd</v>
      </c>
      <c r="U997" s="8">
        <f>_xlfn.XLOOKUP(total_table[[#This Row],[Product_ID]],Product_table[Product_ID],Product_table[Cost],FALSE)</f>
        <v>166.06</v>
      </c>
      <c r="V997" s="11">
        <f>_xlfn.XLOOKUP(total_table[[#This Row],[Product_ID]],Product_table[Product_ID],Product_table[Stock],FALSE)</f>
        <v>340</v>
      </c>
      <c r="W997" s="8" t="str">
        <f>_xlfn.XLOOKUP(total_table[[#This Row],[Store_ID]],Store_table[Store_ID],Store_table[Store_Name],FALSE)</f>
        <v>Benson-Elliott</v>
      </c>
      <c r="X997" s="8" t="str">
        <f>_xlfn.XLOOKUP(total_table[[#This Row],[Store_ID]],Store_table[Store_ID],Store_table[Region],FALSE)</f>
        <v>East</v>
      </c>
      <c r="Y997" s="8" t="str">
        <f>_xlfn.XLOOKUP(total_table[[#This Row],[Store_ID]],Store_table[Store_ID],Store_table[City],FALSE)</f>
        <v>Port Josephberg</v>
      </c>
      <c r="Z997" s="8" t="str">
        <f>_xlfn.XLOOKUP(total_table[[#This Row],[Store_ID]],Store_table[Store_ID],Store_table[Store_Type],FALSE)</f>
        <v>Online</v>
      </c>
    </row>
    <row r="998" spans="1:26" x14ac:dyDescent="0.35">
      <c r="A998" s="2" t="s">
        <v>2800</v>
      </c>
      <c r="B998" s="14">
        <v>45579</v>
      </c>
      <c r="C998" s="2" t="s">
        <v>1193</v>
      </c>
      <c r="D998" s="2" t="s">
        <v>1622</v>
      </c>
      <c r="E998" s="2" t="s">
        <v>1754</v>
      </c>
      <c r="F998" s="11">
        <v>4</v>
      </c>
      <c r="G998" s="8">
        <v>826.55</v>
      </c>
      <c r="H998" s="8">
        <v>0.28000000000000003</v>
      </c>
      <c r="I998" s="2" t="s">
        <v>1802</v>
      </c>
      <c r="J998" s="8">
        <v>3305.9199999999996</v>
      </c>
      <c r="K998" s="8" t="str">
        <f>_xlfn.XLOOKUP(total_table[[#This Row],[Customer_ID]],Customer_table[Customer_ID],Customer_table[Name],FALSE)</f>
        <v>Timothy Valenzuela</v>
      </c>
      <c r="L998" s="11">
        <f>_xlfn.XLOOKUP(total_table[[#This Row],[Customer_ID]],Customer_table[Customer_ID],Customer_table[Age],FALSE)</f>
        <v>53</v>
      </c>
      <c r="M998" s="8" t="str">
        <f>_xlfn.XLOOKUP(total_table[[#This Row],[Customer_ID]],Customer_table[Customer_ID],Customer_table[Gender],FALSE)</f>
        <v>Male</v>
      </c>
      <c r="N998" s="8" t="str">
        <f>_xlfn.XLOOKUP(total_table[[#This Row],[Customer_ID]],Customer_table[Customer_ID],Customer_table[City],FALSE)</f>
        <v>Stevensshire</v>
      </c>
      <c r="O998" s="8" t="str">
        <f>_xlfn.XLOOKUP(total_table[[#This Row],[Customer_ID]],Customer_table[Customer_ID],Customer_table[State],FALSE)</f>
        <v>Missouri</v>
      </c>
      <c r="P998" s="8" t="str">
        <f>_xlfn.XLOOKUP(total_table[[#This Row],[Customer_ID]],Customer_table[Customer_ID],Customer_table[Country],FALSE)</f>
        <v>USA</v>
      </c>
      <c r="Q998" s="8" t="str">
        <f>_xlfn.XLOOKUP(total_table[[#This Row],[Product_ID]],Product_table[Product_ID],Product_table[Product_Name],FALSE)</f>
        <v>Car Dashboard Phone Holder</v>
      </c>
      <c r="R998" s="8" t="str">
        <f>_xlfn.XLOOKUP(total_table[[#This Row],[Product_ID]],Product_table[Product_ID],Product_table[Category],FALSE)</f>
        <v>Electronics</v>
      </c>
      <c r="S998" s="8" t="str">
        <f>_xlfn.XLOOKUP(total_table[[#This Row],[Product_ID]],Product_table[Product_ID],Product_table[Sub_Category],FALSE)</f>
        <v>Accessories</v>
      </c>
      <c r="T998" s="8" t="str">
        <f>_xlfn.XLOOKUP(total_table[[#This Row],[Product_ID]],Product_table[Product_ID],Product_table[Brand],FALSE)</f>
        <v>Byrd, Stewart and Valdez</v>
      </c>
      <c r="U998" s="8">
        <f>_xlfn.XLOOKUP(total_table[[#This Row],[Product_ID]],Product_table[Product_ID],Product_table[Cost],FALSE)</f>
        <v>177.98</v>
      </c>
      <c r="V998" s="11">
        <f>_xlfn.XLOOKUP(total_table[[#This Row],[Product_ID]],Product_table[Product_ID],Product_table[Stock],FALSE)</f>
        <v>103</v>
      </c>
      <c r="W998" s="8" t="str">
        <f>_xlfn.XLOOKUP(total_table[[#This Row],[Store_ID]],Store_table[Store_ID],Store_table[Store_Name],FALSE)</f>
        <v>Benson-Elliott</v>
      </c>
      <c r="X998" s="8" t="str">
        <f>_xlfn.XLOOKUP(total_table[[#This Row],[Store_ID]],Store_table[Store_ID],Store_table[Region],FALSE)</f>
        <v>East</v>
      </c>
      <c r="Y998" s="8" t="str">
        <f>_xlfn.XLOOKUP(total_table[[#This Row],[Store_ID]],Store_table[Store_ID],Store_table[City],FALSE)</f>
        <v>Port Josephberg</v>
      </c>
      <c r="Z998" s="8" t="str">
        <f>_xlfn.XLOOKUP(total_table[[#This Row],[Store_ID]],Store_table[Store_ID],Store_table[Store_Type],FALSE)</f>
        <v>Online</v>
      </c>
    </row>
    <row r="999" spans="1:26" x14ac:dyDescent="0.35">
      <c r="A999" s="2" t="s">
        <v>2801</v>
      </c>
      <c r="B999" s="14">
        <v>45805</v>
      </c>
      <c r="C999" s="2" t="s">
        <v>614</v>
      </c>
      <c r="D999" s="2" t="s">
        <v>1580</v>
      </c>
      <c r="E999" s="2" t="s">
        <v>1744</v>
      </c>
      <c r="F999" s="11">
        <v>3</v>
      </c>
      <c r="G999" s="8">
        <v>530.16999999999996</v>
      </c>
      <c r="H999" s="8">
        <v>0.18</v>
      </c>
      <c r="I999" s="2" t="s">
        <v>1804</v>
      </c>
      <c r="J999" s="8">
        <v>1590.3299999999997</v>
      </c>
      <c r="K999" s="8" t="str">
        <f>_xlfn.XLOOKUP(total_table[[#This Row],[Customer_ID]],Customer_table[Customer_ID],Customer_table[Name],FALSE)</f>
        <v>Christopher Stewart</v>
      </c>
      <c r="L999" s="11">
        <f>_xlfn.XLOOKUP(total_table[[#This Row],[Customer_ID]],Customer_table[Customer_ID],Customer_table[Age],FALSE)</f>
        <v>21</v>
      </c>
      <c r="M999" s="8" t="str">
        <f>_xlfn.XLOOKUP(total_table[[#This Row],[Customer_ID]],Customer_table[Customer_ID],Customer_table[Gender],FALSE)</f>
        <v>Male</v>
      </c>
      <c r="N999" s="8" t="str">
        <f>_xlfn.XLOOKUP(total_table[[#This Row],[Customer_ID]],Customer_table[Customer_ID],Customer_table[City],FALSE)</f>
        <v>Amandaside</v>
      </c>
      <c r="O999" s="8" t="str">
        <f>_xlfn.XLOOKUP(total_table[[#This Row],[Customer_ID]],Customer_table[Customer_ID],Customer_table[State],FALSE)</f>
        <v>New York</v>
      </c>
      <c r="P999" s="8" t="str">
        <f>_xlfn.XLOOKUP(total_table[[#This Row],[Customer_ID]],Customer_table[Customer_ID],Customer_table[Country],FALSE)</f>
        <v>USA</v>
      </c>
      <c r="Q999" s="8" t="str">
        <f>_xlfn.XLOOKUP(total_table[[#This Row],[Product_ID]],Product_table[Product_ID],Product_table[Product_Name],FALSE)</f>
        <v>Decorative Floor Vase</v>
      </c>
      <c r="R999" s="8" t="str">
        <f>_xlfn.XLOOKUP(total_table[[#This Row],[Product_ID]],Product_table[Product_ID],Product_table[Category],FALSE)</f>
        <v>Home</v>
      </c>
      <c r="S999" s="8" t="str">
        <f>_xlfn.XLOOKUP(total_table[[#This Row],[Product_ID]],Product_table[Product_ID],Product_table[Sub_Category],FALSE)</f>
        <v>Decor</v>
      </c>
      <c r="T999" s="8" t="str">
        <f>_xlfn.XLOOKUP(total_table[[#This Row],[Product_ID]],Product_table[Product_ID],Product_table[Brand],FALSE)</f>
        <v>Khan, Jones and Paul</v>
      </c>
      <c r="U999" s="8">
        <f>_xlfn.XLOOKUP(total_table[[#This Row],[Product_ID]],Product_table[Product_ID],Product_table[Cost],FALSE)</f>
        <v>254.04361702127662</v>
      </c>
      <c r="V999" s="11">
        <f>_xlfn.XLOOKUP(total_table[[#This Row],[Product_ID]],Product_table[Product_ID],Product_table[Stock],FALSE)</f>
        <v>378</v>
      </c>
      <c r="W999" s="8" t="str">
        <f>_xlfn.XLOOKUP(total_table[[#This Row],[Store_ID]],Store_table[Store_ID],Store_table[Store_Name],FALSE)</f>
        <v>Johnson-Wright</v>
      </c>
      <c r="X999" s="8" t="str">
        <f>_xlfn.XLOOKUP(total_table[[#This Row],[Store_ID]],Store_table[Store_ID],Store_table[Region],FALSE)</f>
        <v>North</v>
      </c>
      <c r="Y999" s="8" t="str">
        <f>_xlfn.XLOOKUP(total_table[[#This Row],[Store_ID]],Store_table[Store_ID],Store_table[City],FALSE)</f>
        <v>Hoodberg</v>
      </c>
      <c r="Z999" s="8" t="str">
        <f>_xlfn.XLOOKUP(total_table[[#This Row],[Store_ID]],Store_table[Store_ID],Store_table[Store_Type],FALSE)</f>
        <v>Outlet</v>
      </c>
    </row>
    <row r="1000" spans="1:26" x14ac:dyDescent="0.35">
      <c r="A1000" s="2" t="s">
        <v>2802</v>
      </c>
      <c r="B1000" s="14">
        <v>45522</v>
      </c>
      <c r="C1000" s="2" t="s">
        <v>1247</v>
      </c>
      <c r="D1000" s="2" t="s">
        <v>1594</v>
      </c>
      <c r="E1000" s="2" t="s">
        <v>1785</v>
      </c>
      <c r="F1000" s="11">
        <v>3</v>
      </c>
      <c r="G1000" s="8">
        <v>336.17</v>
      </c>
      <c r="H1000" s="8">
        <v>0.04</v>
      </c>
      <c r="I1000" s="2" t="s">
        <v>1807</v>
      </c>
      <c r="J1000" s="8">
        <v>1008.47</v>
      </c>
      <c r="K1000" s="8" t="str">
        <f>_xlfn.XLOOKUP(total_table[[#This Row],[Customer_ID]],Customer_table[Customer_ID],Customer_table[Name],FALSE)</f>
        <v>Joseph Mendoza</v>
      </c>
      <c r="L1000" s="11">
        <f>_xlfn.XLOOKUP(total_table[[#This Row],[Customer_ID]],Customer_table[Customer_ID],Customer_table[Age],FALSE)</f>
        <v>33</v>
      </c>
      <c r="M1000" s="8" t="str">
        <f>_xlfn.XLOOKUP(total_table[[#This Row],[Customer_ID]],Customer_table[Customer_ID],Customer_table[Gender],FALSE)</f>
        <v>Male</v>
      </c>
      <c r="N1000" s="8" t="str">
        <f>_xlfn.XLOOKUP(total_table[[#This Row],[Customer_ID]],Customer_table[Customer_ID],Customer_table[City],FALSE)</f>
        <v>Ashleymouth</v>
      </c>
      <c r="O1000" s="8" t="str">
        <f>_xlfn.XLOOKUP(total_table[[#This Row],[Customer_ID]],Customer_table[Customer_ID],Customer_table[State],FALSE)</f>
        <v>Maryland</v>
      </c>
      <c r="P1000" s="8" t="str">
        <f>_xlfn.XLOOKUP(total_table[[#This Row],[Customer_ID]],Customer_table[Customer_ID],Customer_table[Country],FALSE)</f>
        <v>USA</v>
      </c>
      <c r="Q1000" s="8" t="str">
        <f>_xlfn.XLOOKUP(total_table[[#This Row],[Product_ID]],Product_table[Product_ID],Product_table[Product_Name],FALSE)</f>
        <v>Gaming Mechanical Keyboard</v>
      </c>
      <c r="R1000" s="8" t="str">
        <f>_xlfn.XLOOKUP(total_table[[#This Row],[Product_ID]],Product_table[Product_ID],Product_table[Category],FALSE)</f>
        <v>Electronics</v>
      </c>
      <c r="S1000" s="8" t="str">
        <f>_xlfn.XLOOKUP(total_table[[#This Row],[Product_ID]],Product_table[Product_ID],Product_table[Sub_Category],FALSE)</f>
        <v>Computer</v>
      </c>
      <c r="T1000" s="8" t="str">
        <f>_xlfn.XLOOKUP(total_table[[#This Row],[Product_ID]],Product_table[Product_ID],Product_table[Brand],FALSE)</f>
        <v>Lucero LLC</v>
      </c>
      <c r="U1000" s="8">
        <f>_xlfn.XLOOKUP(total_table[[#This Row],[Product_ID]],Product_table[Product_ID],Product_table[Cost],FALSE)</f>
        <v>419.28</v>
      </c>
      <c r="V1000" s="11">
        <f>_xlfn.XLOOKUP(total_table[[#This Row],[Product_ID]],Product_table[Product_ID],Product_table[Stock],FALSE)</f>
        <v>86</v>
      </c>
      <c r="W1000" s="8" t="str">
        <f>_xlfn.XLOOKUP(total_table[[#This Row],[Store_ID]],Store_table[Store_ID],Store_table[Store_Name],FALSE)</f>
        <v>Holloway Ltd</v>
      </c>
      <c r="X1000" s="8" t="str">
        <f>_xlfn.XLOOKUP(total_table[[#This Row],[Store_ID]],Store_table[Store_ID],Store_table[Region],FALSE)</f>
        <v>North</v>
      </c>
      <c r="Y1000" s="8" t="str">
        <f>_xlfn.XLOOKUP(total_table[[#This Row],[Store_ID]],Store_table[Store_ID],Store_table[City],FALSE)</f>
        <v>Bensonhaven</v>
      </c>
      <c r="Z1000" s="8" t="str">
        <f>_xlfn.XLOOKUP(total_table[[#This Row],[Store_ID]],Store_table[Store_ID],Store_table[Store_Type],FALSE)</f>
        <v>Flagship</v>
      </c>
    </row>
    <row r="1001" spans="1:26" x14ac:dyDescent="0.35">
      <c r="A1001" s="2" t="s">
        <v>2803</v>
      </c>
      <c r="B1001" s="14">
        <v>45304</v>
      </c>
      <c r="C1001" s="2" t="s">
        <v>1287</v>
      </c>
      <c r="D1001" s="2" t="s">
        <v>1688</v>
      </c>
      <c r="E1001" s="2" t="s">
        <v>1760</v>
      </c>
      <c r="F1001" s="11">
        <v>4</v>
      </c>
      <c r="G1001" s="8">
        <v>22.51</v>
      </c>
      <c r="H1001" s="8">
        <v>0.27</v>
      </c>
      <c r="I1001" s="2" t="s">
        <v>1804</v>
      </c>
      <c r="J1001" s="8">
        <v>89.77000000000001</v>
      </c>
      <c r="K1001" s="8" t="str">
        <f>_xlfn.XLOOKUP(total_table[[#This Row],[Customer_ID]],Customer_table[Customer_ID],Customer_table[Name],FALSE)</f>
        <v>Holly Robinson</v>
      </c>
      <c r="L1001" s="11">
        <f>_xlfn.XLOOKUP(total_table[[#This Row],[Customer_ID]],Customer_table[Customer_ID],Customer_table[Age],FALSE)</f>
        <v>45</v>
      </c>
      <c r="M1001" s="8" t="str">
        <f>_xlfn.XLOOKUP(total_table[[#This Row],[Customer_ID]],Customer_table[Customer_ID],Customer_table[Gender],FALSE)</f>
        <v>Female</v>
      </c>
      <c r="N1001" s="8" t="str">
        <f>_xlfn.XLOOKUP(total_table[[#This Row],[Customer_ID]],Customer_table[Customer_ID],Customer_table[City],FALSE)</f>
        <v>East Amy</v>
      </c>
      <c r="O1001" s="8" t="str">
        <f>_xlfn.XLOOKUP(total_table[[#This Row],[Customer_ID]],Customer_table[Customer_ID],Customer_table[State],FALSE)</f>
        <v>Washington</v>
      </c>
      <c r="P1001" s="8" t="str">
        <f>_xlfn.XLOOKUP(total_table[[#This Row],[Customer_ID]],Customer_table[Customer_ID],Customer_table[Country],FALSE)</f>
        <v>USA</v>
      </c>
      <c r="Q1001" s="8" t="str">
        <f>_xlfn.XLOOKUP(total_table[[#This Row],[Product_ID]],Product_table[Product_ID],Product_table[Product_Name],FALSE)</f>
        <v>Badminton Racket Set</v>
      </c>
      <c r="R1001" s="8" t="str">
        <f>_xlfn.XLOOKUP(total_table[[#This Row],[Product_ID]],Product_table[Product_ID],Product_table[Category],FALSE)</f>
        <v>Sports</v>
      </c>
      <c r="S1001" s="8" t="str">
        <f>_xlfn.XLOOKUP(total_table[[#This Row],[Product_ID]],Product_table[Product_ID],Product_table[Sub_Category],FALSE)</f>
        <v>Equipment</v>
      </c>
      <c r="T1001" s="8" t="str">
        <f>_xlfn.XLOOKUP(total_table[[#This Row],[Product_ID]],Product_table[Product_ID],Product_table[Brand],FALSE)</f>
        <v>Robinson-Brown</v>
      </c>
      <c r="U1001" s="8">
        <f>_xlfn.XLOOKUP(total_table[[#This Row],[Product_ID]],Product_table[Product_ID],Product_table[Cost],FALSE)</f>
        <v>285.54000000000002</v>
      </c>
      <c r="V1001" s="11">
        <f>_xlfn.XLOOKUP(total_table[[#This Row],[Product_ID]],Product_table[Product_ID],Product_table[Stock],FALSE)</f>
        <v>358</v>
      </c>
      <c r="W1001" s="8" t="str">
        <f>_xlfn.XLOOKUP(total_table[[#This Row],[Store_ID]],Store_table[Store_ID],Store_table[Store_Name],FALSE)</f>
        <v>Bean, Jones and Park</v>
      </c>
      <c r="X1001" s="8" t="str">
        <f>_xlfn.XLOOKUP(total_table[[#This Row],[Store_ID]],Store_table[Store_ID],Store_table[Region],FALSE)</f>
        <v>West</v>
      </c>
      <c r="Y1001" s="8" t="str">
        <f>_xlfn.XLOOKUP(total_table[[#This Row],[Store_ID]],Store_table[Store_ID],Store_table[City],FALSE)</f>
        <v>Thompsonborough</v>
      </c>
      <c r="Z1001" s="8" t="str">
        <f>_xlfn.XLOOKUP(total_table[[#This Row],[Store_ID]],Store_table[Store_ID],Store_table[Store_Type],FALSE)</f>
        <v>Online</v>
      </c>
    </row>
    <row r="1002" spans="1:26" x14ac:dyDescent="0.35">
      <c r="A1002" s="2" t="s">
        <v>2804</v>
      </c>
      <c r="B1002" s="14">
        <v>45456</v>
      </c>
      <c r="C1002" s="2" t="s">
        <v>614</v>
      </c>
      <c r="D1002" s="2" t="s">
        <v>1644</v>
      </c>
      <c r="E1002" s="2" t="s">
        <v>1739</v>
      </c>
      <c r="F1002" s="11">
        <v>2</v>
      </c>
      <c r="G1002" s="8">
        <v>909.51</v>
      </c>
      <c r="H1002" s="8">
        <v>0.27</v>
      </c>
      <c r="I1002" s="2" t="s">
        <v>1802</v>
      </c>
      <c r="J1002" s="8">
        <v>1818.75</v>
      </c>
      <c r="K1002" s="8" t="str">
        <f>_xlfn.XLOOKUP(total_table[[#This Row],[Customer_ID]],Customer_table[Customer_ID],Customer_table[Name],FALSE)</f>
        <v>Christopher Stewart</v>
      </c>
      <c r="L1002" s="11">
        <f>_xlfn.XLOOKUP(total_table[[#This Row],[Customer_ID]],Customer_table[Customer_ID],Customer_table[Age],FALSE)</f>
        <v>21</v>
      </c>
      <c r="M1002" s="8" t="str">
        <f>_xlfn.XLOOKUP(total_table[[#This Row],[Customer_ID]],Customer_table[Customer_ID],Customer_table[Gender],FALSE)</f>
        <v>Male</v>
      </c>
      <c r="N1002" s="8" t="str">
        <f>_xlfn.XLOOKUP(total_table[[#This Row],[Customer_ID]],Customer_table[Customer_ID],Customer_table[City],FALSE)</f>
        <v>Amandaside</v>
      </c>
      <c r="O1002" s="8" t="str">
        <f>_xlfn.XLOOKUP(total_table[[#This Row],[Customer_ID]],Customer_table[Customer_ID],Customer_table[State],FALSE)</f>
        <v>New York</v>
      </c>
      <c r="P1002" s="8" t="str">
        <f>_xlfn.XLOOKUP(total_table[[#This Row],[Customer_ID]],Customer_table[Customer_ID],Customer_table[Country],FALSE)</f>
        <v>USA</v>
      </c>
      <c r="Q1002" s="8" t="str">
        <f>_xlfn.XLOOKUP(total_table[[#This Row],[Product_ID]],Product_table[Product_ID],Product_table[Product_Name],FALSE)</f>
        <v>Men's Hair Styling Gel</v>
      </c>
      <c r="R1002" s="8" t="str">
        <f>_xlfn.XLOOKUP(total_table[[#This Row],[Product_ID]],Product_table[Product_ID],Product_table[Category],FALSE)</f>
        <v>Beauty</v>
      </c>
      <c r="S1002" s="8" t="str">
        <f>_xlfn.XLOOKUP(total_table[[#This Row],[Product_ID]],Product_table[Product_ID],Product_table[Sub_Category],FALSE)</f>
        <v>Haircare</v>
      </c>
      <c r="T1002" s="8" t="str">
        <f>_xlfn.XLOOKUP(total_table[[#This Row],[Product_ID]],Product_table[Product_ID],Product_table[Brand],FALSE)</f>
        <v>Cline-Mccarthy</v>
      </c>
      <c r="U1002" s="8">
        <f>_xlfn.XLOOKUP(total_table[[#This Row],[Product_ID]],Product_table[Product_ID],Product_table[Cost],FALSE)</f>
        <v>17.309999999999999</v>
      </c>
      <c r="V1002" s="11">
        <f>_xlfn.XLOOKUP(total_table[[#This Row],[Product_ID]],Product_table[Product_ID],Product_table[Stock],FALSE)</f>
        <v>399</v>
      </c>
      <c r="W1002" s="8" t="str">
        <f>_xlfn.XLOOKUP(total_table[[#This Row],[Store_ID]],Store_table[Store_ID],Store_table[Store_Name],FALSE)</f>
        <v>Black-Horn</v>
      </c>
      <c r="X1002" s="8" t="str">
        <f>_xlfn.XLOOKUP(total_table[[#This Row],[Store_ID]],Store_table[Store_ID],Store_table[Region],FALSE)</f>
        <v>South</v>
      </c>
      <c r="Y1002" s="8" t="str">
        <f>_xlfn.XLOOKUP(total_table[[#This Row],[Store_ID]],Store_table[Store_ID],Store_table[City],FALSE)</f>
        <v>North Nancyview</v>
      </c>
      <c r="Z1002" s="8" t="str">
        <f>_xlfn.XLOOKUP(total_table[[#This Row],[Store_ID]],Store_table[Store_ID],Store_table[Store_Type],FALSE)</f>
        <v>Outlet</v>
      </c>
    </row>
    <row r="1003" spans="1:26" x14ac:dyDescent="0.35">
      <c r="A1003" s="2" t="s">
        <v>2805</v>
      </c>
      <c r="B1003" s="14">
        <v>45776</v>
      </c>
      <c r="C1003" s="2" t="s">
        <v>190</v>
      </c>
      <c r="D1003" s="2" t="s">
        <v>1664</v>
      </c>
      <c r="E1003" s="2" t="s">
        <v>1777</v>
      </c>
      <c r="F1003" s="11">
        <v>4</v>
      </c>
      <c r="G1003" s="8">
        <v>593.84</v>
      </c>
      <c r="H1003" s="8">
        <v>0.24</v>
      </c>
      <c r="I1003" s="2" t="s">
        <v>1804</v>
      </c>
      <c r="J1003" s="8">
        <v>2375.1200000000003</v>
      </c>
      <c r="K1003" s="8" t="str">
        <f>_xlfn.XLOOKUP(total_table[[#This Row],[Customer_ID]],Customer_table[Customer_ID],Customer_table[Name],FALSE)</f>
        <v>Debra Liu</v>
      </c>
      <c r="L1003" s="11">
        <f>_xlfn.XLOOKUP(total_table[[#This Row],[Customer_ID]],Customer_table[Customer_ID],Customer_table[Age],FALSE)</f>
        <v>55</v>
      </c>
      <c r="M1003" s="8" t="str">
        <f>_xlfn.XLOOKUP(total_table[[#This Row],[Customer_ID]],Customer_table[Customer_ID],Customer_table[Gender],FALSE)</f>
        <v>Male</v>
      </c>
      <c r="N1003" s="8" t="str">
        <f>_xlfn.XLOOKUP(total_table[[#This Row],[Customer_ID]],Customer_table[Customer_ID],Customer_table[City],FALSE)</f>
        <v>South Timtown</v>
      </c>
      <c r="O1003" s="8" t="str">
        <f>_xlfn.XLOOKUP(total_table[[#This Row],[Customer_ID]],Customer_table[Customer_ID],Customer_table[State],FALSE)</f>
        <v>Minnesota</v>
      </c>
      <c r="P1003" s="8" t="str">
        <f>_xlfn.XLOOKUP(total_table[[#This Row],[Customer_ID]],Customer_table[Customer_ID],Customer_table[Country],FALSE)</f>
        <v>USA</v>
      </c>
      <c r="Q1003" s="8" t="str">
        <f>_xlfn.XLOOKUP(total_table[[#This Row],[Product_ID]],Product_table[Product_ID],Product_table[Product_Name],FALSE)</f>
        <v>Men's Sports Shorts</v>
      </c>
      <c r="R1003" s="8" t="str">
        <f>_xlfn.XLOOKUP(total_table[[#This Row],[Product_ID]],Product_table[Product_ID],Product_table[Category],FALSE)</f>
        <v>Clothing</v>
      </c>
      <c r="S1003" s="8" t="str">
        <f>_xlfn.XLOOKUP(total_table[[#This Row],[Product_ID]],Product_table[Product_ID],Product_table[Sub_Category],FALSE)</f>
        <v>Bottoms</v>
      </c>
      <c r="T1003" s="8" t="str">
        <f>_xlfn.XLOOKUP(total_table[[#This Row],[Product_ID]],Product_table[Product_ID],Product_table[Brand],FALSE)</f>
        <v>Fitzpatrick Ltd</v>
      </c>
      <c r="U1003" s="8">
        <f>_xlfn.XLOOKUP(total_table[[#This Row],[Product_ID]],Product_table[Product_ID],Product_table[Cost],FALSE)</f>
        <v>218.22</v>
      </c>
      <c r="V1003" s="11">
        <f>_xlfn.XLOOKUP(total_table[[#This Row],[Product_ID]],Product_table[Product_ID],Product_table[Stock],FALSE)</f>
        <v>224</v>
      </c>
      <c r="W1003" s="8" t="str">
        <f>_xlfn.XLOOKUP(total_table[[#This Row],[Store_ID]],Store_table[Store_ID],Store_table[Store_Name],FALSE)</f>
        <v>Mcdonald Inc</v>
      </c>
      <c r="X1003" s="8" t="str">
        <f>_xlfn.XLOOKUP(total_table[[#This Row],[Store_ID]],Store_table[Store_ID],Store_table[Region],FALSE)</f>
        <v>South</v>
      </c>
      <c r="Y1003" s="8" t="str">
        <f>_xlfn.XLOOKUP(total_table[[#This Row],[Store_ID]],Store_table[Store_ID],Store_table[City],FALSE)</f>
        <v>Christopherland</v>
      </c>
      <c r="Z1003" s="8" t="str">
        <f>_xlfn.XLOOKUP(total_table[[#This Row],[Store_ID]],Store_table[Store_ID],Store_table[Store_Type],FALSE)</f>
        <v>Outlet</v>
      </c>
    </row>
    <row r="1004" spans="1:26" x14ac:dyDescent="0.35">
      <c r="A1004" s="2" t="s">
        <v>2806</v>
      </c>
      <c r="B1004" s="14">
        <v>45566</v>
      </c>
      <c r="C1004" s="2" t="s">
        <v>374</v>
      </c>
      <c r="D1004" s="2" t="s">
        <v>1672</v>
      </c>
      <c r="E1004" s="2" t="s">
        <v>1767</v>
      </c>
      <c r="F1004" s="11">
        <v>3</v>
      </c>
      <c r="G1004" s="8">
        <v>909.11</v>
      </c>
      <c r="H1004" s="8">
        <v>0.23</v>
      </c>
      <c r="I1004" s="2" t="s">
        <v>1807</v>
      </c>
      <c r="J1004" s="8">
        <v>2727.1</v>
      </c>
      <c r="K1004" s="8" t="str">
        <f>_xlfn.XLOOKUP(total_table[[#This Row],[Customer_ID]],Customer_table[Customer_ID],Customer_table[Name],FALSE)</f>
        <v>Amy Walker</v>
      </c>
      <c r="L1004" s="11">
        <f>_xlfn.XLOOKUP(total_table[[#This Row],[Customer_ID]],Customer_table[Customer_ID],Customer_table[Age],FALSE)</f>
        <v>27</v>
      </c>
      <c r="M1004" s="8" t="str">
        <f>_xlfn.XLOOKUP(total_table[[#This Row],[Customer_ID]],Customer_table[Customer_ID],Customer_table[Gender],FALSE)</f>
        <v>Male</v>
      </c>
      <c r="N1004" s="8" t="str">
        <f>_xlfn.XLOOKUP(total_table[[#This Row],[Customer_ID]],Customer_table[Customer_ID],Customer_table[City],FALSE)</f>
        <v>Smithland</v>
      </c>
      <c r="O1004" s="8" t="str">
        <f>_xlfn.XLOOKUP(total_table[[#This Row],[Customer_ID]],Customer_table[Customer_ID],Customer_table[State],FALSE)</f>
        <v>West Virginia</v>
      </c>
      <c r="P1004" s="8" t="str">
        <f>_xlfn.XLOOKUP(total_table[[#This Row],[Customer_ID]],Customer_table[Customer_ID],Customer_table[Country],FALSE)</f>
        <v>USA</v>
      </c>
      <c r="Q1004" s="8" t="str">
        <f>_xlfn.XLOOKUP(total_table[[#This Row],[Product_ID]],Product_table[Product_ID],Product_table[Product_Name],FALSE)</f>
        <v>Shin Guards – Adult</v>
      </c>
      <c r="R1004" s="8" t="str">
        <f>_xlfn.XLOOKUP(total_table[[#This Row],[Product_ID]],Product_table[Product_ID],Product_table[Category],FALSE)</f>
        <v>Sports</v>
      </c>
      <c r="S1004" s="8" t="str">
        <f>_xlfn.XLOOKUP(total_table[[#This Row],[Product_ID]],Product_table[Product_ID],Product_table[Sub_Category],FALSE)</f>
        <v>Team Sports</v>
      </c>
      <c r="T1004" s="8" t="str">
        <f>_xlfn.XLOOKUP(total_table[[#This Row],[Product_ID]],Product_table[Product_ID],Product_table[Brand],FALSE)</f>
        <v>French Ltd</v>
      </c>
      <c r="U1004" s="8">
        <f>_xlfn.XLOOKUP(total_table[[#This Row],[Product_ID]],Product_table[Product_ID],Product_table[Cost],FALSE)</f>
        <v>107.06</v>
      </c>
      <c r="V1004" s="11">
        <f>_xlfn.XLOOKUP(total_table[[#This Row],[Product_ID]],Product_table[Product_ID],Product_table[Stock],FALSE)</f>
        <v>359</v>
      </c>
      <c r="W1004" s="8" t="str">
        <f>_xlfn.XLOOKUP(total_table[[#This Row],[Store_ID]],Store_table[Store_ID],Store_table[Store_Name],FALSE)</f>
        <v>Hill, Wagner and Ballard</v>
      </c>
      <c r="X1004" s="8" t="str">
        <f>_xlfn.XLOOKUP(total_table[[#This Row],[Store_ID]],Store_table[Store_ID],Store_table[Region],FALSE)</f>
        <v>East</v>
      </c>
      <c r="Y1004" s="8" t="str">
        <f>_xlfn.XLOOKUP(total_table[[#This Row],[Store_ID]],Store_table[Store_ID],Store_table[City],FALSE)</f>
        <v>East Davidville</v>
      </c>
      <c r="Z1004" s="8" t="str">
        <f>_xlfn.XLOOKUP(total_table[[#This Row],[Store_ID]],Store_table[Store_ID],Store_table[Store_Type],FALSE)</f>
        <v>Online</v>
      </c>
    </row>
    <row r="1005" spans="1:26" x14ac:dyDescent="0.35">
      <c r="A1005" s="2" t="s">
        <v>2807</v>
      </c>
      <c r="B1005" s="14">
        <v>45542</v>
      </c>
      <c r="C1005" s="2" t="s">
        <v>1224</v>
      </c>
      <c r="D1005" s="2" t="s">
        <v>1574</v>
      </c>
      <c r="E1005" s="2" t="s">
        <v>1735</v>
      </c>
      <c r="F1005" s="11">
        <v>4</v>
      </c>
      <c r="G1005" s="8">
        <v>996.85</v>
      </c>
      <c r="H1005" s="8">
        <v>0.24</v>
      </c>
      <c r="I1005" s="2" t="s">
        <v>1804</v>
      </c>
      <c r="J1005" s="8">
        <v>3987.1600000000003</v>
      </c>
      <c r="K1005" s="8" t="str">
        <f>_xlfn.XLOOKUP(total_table[[#This Row],[Customer_ID]],Customer_table[Customer_ID],Customer_table[Name],FALSE)</f>
        <v>John Donaldson</v>
      </c>
      <c r="L1005" s="11">
        <f>_xlfn.XLOOKUP(total_table[[#This Row],[Customer_ID]],Customer_table[Customer_ID],Customer_table[Age],FALSE)</f>
        <v>27</v>
      </c>
      <c r="M1005" s="8" t="str">
        <f>_xlfn.XLOOKUP(total_table[[#This Row],[Customer_ID]],Customer_table[Customer_ID],Customer_table[Gender],FALSE)</f>
        <v>Male</v>
      </c>
      <c r="N1005" s="8" t="str">
        <f>_xlfn.XLOOKUP(total_table[[#This Row],[Customer_ID]],Customer_table[Customer_ID],Customer_table[City],FALSE)</f>
        <v>New Edward</v>
      </c>
      <c r="O1005" s="8" t="str">
        <f>_xlfn.XLOOKUP(total_table[[#This Row],[Customer_ID]],Customer_table[Customer_ID],Customer_table[State],FALSE)</f>
        <v>Maine</v>
      </c>
      <c r="P1005" s="8" t="str">
        <f>_xlfn.XLOOKUP(total_table[[#This Row],[Customer_ID]],Customer_table[Customer_ID],Customer_table[Country],FALSE)</f>
        <v>USA</v>
      </c>
      <c r="Q1005" s="8" t="str">
        <f>_xlfn.XLOOKUP(total_table[[#This Row],[Product_ID]],Product_table[Product_ID],Product_table[Product_Name],FALSE)</f>
        <v>Foldable Camping Chair</v>
      </c>
      <c r="R1005" s="8" t="str">
        <f>_xlfn.XLOOKUP(total_table[[#This Row],[Product_ID]],Product_table[Product_ID],Product_table[Category],FALSE)</f>
        <v>Sports</v>
      </c>
      <c r="S1005" s="8" t="str">
        <f>_xlfn.XLOOKUP(total_table[[#This Row],[Product_ID]],Product_table[Product_ID],Product_table[Sub_Category],FALSE)</f>
        <v>Outdoor</v>
      </c>
      <c r="T1005" s="8" t="str">
        <f>_xlfn.XLOOKUP(total_table[[#This Row],[Product_ID]],Product_table[Product_ID],Product_table[Brand],FALSE)</f>
        <v>Cook Ltd</v>
      </c>
      <c r="U1005" s="8">
        <f>_xlfn.XLOOKUP(total_table[[#This Row],[Product_ID]],Product_table[Product_ID],Product_table[Cost],FALSE)</f>
        <v>166.06</v>
      </c>
      <c r="V1005" s="11">
        <f>_xlfn.XLOOKUP(total_table[[#This Row],[Product_ID]],Product_table[Product_ID],Product_table[Stock],FALSE)</f>
        <v>340</v>
      </c>
      <c r="W1005" s="8" t="str">
        <f>_xlfn.XLOOKUP(total_table[[#This Row],[Store_ID]],Store_table[Store_ID],Store_table[Store_Name],FALSE)</f>
        <v>Martinez, Adkins and Johnson</v>
      </c>
      <c r="X1005" s="8" t="str">
        <f>_xlfn.XLOOKUP(total_table[[#This Row],[Store_ID]],Store_table[Store_ID],Store_table[Region],FALSE)</f>
        <v>North</v>
      </c>
      <c r="Y1005" s="8" t="str">
        <f>_xlfn.XLOOKUP(total_table[[#This Row],[Store_ID]],Store_table[Store_ID],Store_table[City],FALSE)</f>
        <v>Danielmouth</v>
      </c>
      <c r="Z1005" s="8" t="str">
        <f>_xlfn.XLOOKUP(total_table[[#This Row],[Store_ID]],Store_table[Store_ID],Store_table[Store_Type],FALSE)</f>
        <v>Flagship</v>
      </c>
    </row>
    <row r="1006" spans="1:26" x14ac:dyDescent="0.35">
      <c r="A1006" s="2" t="s">
        <v>2808</v>
      </c>
      <c r="B1006" s="14">
        <v>45834</v>
      </c>
      <c r="C1006" s="2" t="s">
        <v>934</v>
      </c>
      <c r="D1006" s="2" t="s">
        <v>1521</v>
      </c>
      <c r="E1006" s="2" t="s">
        <v>1785</v>
      </c>
      <c r="F1006" s="11">
        <v>1</v>
      </c>
      <c r="G1006" s="8">
        <v>522.69000000000005</v>
      </c>
      <c r="H1006" s="8">
        <v>0.06</v>
      </c>
      <c r="I1006" s="2" t="s">
        <v>1807</v>
      </c>
      <c r="J1006" s="8">
        <v>522.63000000000011</v>
      </c>
      <c r="K1006" s="8" t="str">
        <f>_xlfn.XLOOKUP(total_table[[#This Row],[Customer_ID]],Customer_table[Customer_ID],Customer_table[Name],FALSE)</f>
        <v>Matthew Avery</v>
      </c>
      <c r="L1006" s="11">
        <f>_xlfn.XLOOKUP(total_table[[#This Row],[Customer_ID]],Customer_table[Customer_ID],Customer_table[Age],FALSE)</f>
        <v>29</v>
      </c>
      <c r="M1006" s="8" t="str">
        <f>_xlfn.XLOOKUP(total_table[[#This Row],[Customer_ID]],Customer_table[Customer_ID],Customer_table[Gender],FALSE)</f>
        <v>Male</v>
      </c>
      <c r="N1006" s="8" t="str">
        <f>_xlfn.XLOOKUP(total_table[[#This Row],[Customer_ID]],Customer_table[Customer_ID],Customer_table[City],FALSE)</f>
        <v>Lake Melissashire</v>
      </c>
      <c r="O1006" s="8" t="str">
        <f>_xlfn.XLOOKUP(total_table[[#This Row],[Customer_ID]],Customer_table[Customer_ID],Customer_table[State],FALSE)</f>
        <v>Oregon</v>
      </c>
      <c r="P1006" s="8" t="str">
        <f>_xlfn.XLOOKUP(total_table[[#This Row],[Customer_ID]],Customer_table[Customer_ID],Customer_table[Country],FALSE)</f>
        <v>USA</v>
      </c>
      <c r="Q1006" s="8" t="str">
        <f>_xlfn.XLOOKUP(total_table[[#This Row],[Product_ID]],Product_table[Product_ID],Product_table[Product_Name],FALSE)</f>
        <v>Brother Laser Printer</v>
      </c>
      <c r="R1006" s="8" t="str">
        <f>_xlfn.XLOOKUP(total_table[[#This Row],[Product_ID]],Product_table[Product_ID],Product_table[Category],FALSE)</f>
        <v>Electronics</v>
      </c>
      <c r="S1006" s="8" t="str">
        <f>_xlfn.XLOOKUP(total_table[[#This Row],[Product_ID]],Product_table[Product_ID],Product_table[Sub_Category],FALSE)</f>
        <v>Computer</v>
      </c>
      <c r="T1006" s="8" t="str">
        <f>_xlfn.XLOOKUP(total_table[[#This Row],[Product_ID]],Product_table[Product_ID],Product_table[Brand],FALSE)</f>
        <v>Hunt Inc</v>
      </c>
      <c r="U1006" s="8">
        <f>_xlfn.XLOOKUP(total_table[[#This Row],[Product_ID]],Product_table[Product_ID],Product_table[Cost],FALSE)</f>
        <v>112.42</v>
      </c>
      <c r="V1006" s="11">
        <f>_xlfn.XLOOKUP(total_table[[#This Row],[Product_ID]],Product_table[Product_ID],Product_table[Stock],FALSE)</f>
        <v>416</v>
      </c>
      <c r="W1006" s="8" t="str">
        <f>_xlfn.XLOOKUP(total_table[[#This Row],[Store_ID]],Store_table[Store_ID],Store_table[Store_Name],FALSE)</f>
        <v>Holloway Ltd</v>
      </c>
      <c r="X1006" s="8" t="str">
        <f>_xlfn.XLOOKUP(total_table[[#This Row],[Store_ID]],Store_table[Store_ID],Store_table[Region],FALSE)</f>
        <v>North</v>
      </c>
      <c r="Y1006" s="8" t="str">
        <f>_xlfn.XLOOKUP(total_table[[#This Row],[Store_ID]],Store_table[Store_ID],Store_table[City],FALSE)</f>
        <v>Bensonhaven</v>
      </c>
      <c r="Z1006" s="8" t="str">
        <f>_xlfn.XLOOKUP(total_table[[#This Row],[Store_ID]],Store_table[Store_ID],Store_table[Store_Type],FALSE)</f>
        <v>Flagship</v>
      </c>
    </row>
    <row r="1007" spans="1:26" x14ac:dyDescent="0.35">
      <c r="A1007" s="2" t="s">
        <v>2809</v>
      </c>
      <c r="B1007" s="14">
        <v>45405</v>
      </c>
      <c r="C1007" s="2" t="s">
        <v>626</v>
      </c>
      <c r="D1007" s="2" t="s">
        <v>1634</v>
      </c>
      <c r="E1007" s="2" t="s">
        <v>1744</v>
      </c>
      <c r="F1007" s="11">
        <v>3</v>
      </c>
      <c r="G1007" s="8">
        <v>261.05</v>
      </c>
      <c r="H1007" s="8">
        <v>0.12</v>
      </c>
      <c r="I1007" s="2" t="s">
        <v>1804</v>
      </c>
      <c r="J1007" s="8">
        <v>783.03000000000009</v>
      </c>
      <c r="K1007" s="8" t="str">
        <f>_xlfn.XLOOKUP(total_table[[#This Row],[Customer_ID]],Customer_table[Customer_ID],Customer_table[Name],FALSE)</f>
        <v>Ashley Ferguson</v>
      </c>
      <c r="L1007" s="11">
        <f>_xlfn.XLOOKUP(total_table[[#This Row],[Customer_ID]],Customer_table[Customer_ID],Customer_table[Age],FALSE)</f>
        <v>46</v>
      </c>
      <c r="M1007" s="8" t="str">
        <f>_xlfn.XLOOKUP(total_table[[#This Row],[Customer_ID]],Customer_table[Customer_ID],Customer_table[Gender],FALSE)</f>
        <v>Male</v>
      </c>
      <c r="N1007" s="8" t="str">
        <f>_xlfn.XLOOKUP(total_table[[#This Row],[Customer_ID]],Customer_table[Customer_ID],Customer_table[City],FALSE)</f>
        <v>Sarahmouth</v>
      </c>
      <c r="O1007" s="8" t="str">
        <f>_xlfn.XLOOKUP(total_table[[#This Row],[Customer_ID]],Customer_table[Customer_ID],Customer_table[State],FALSE)</f>
        <v>Pennsylvania</v>
      </c>
      <c r="P1007" s="8" t="str">
        <f>_xlfn.XLOOKUP(total_table[[#This Row],[Customer_ID]],Customer_table[Customer_ID],Customer_table[Country],FALSE)</f>
        <v>USA</v>
      </c>
      <c r="Q1007" s="8" t="str">
        <f>_xlfn.XLOOKUP(total_table[[#This Row],[Product_ID]],Product_table[Product_ID],Product_table[Product_Name],FALSE)</f>
        <v>Sports Stopwatch Pro</v>
      </c>
      <c r="R1007" s="8" t="str">
        <f>_xlfn.XLOOKUP(total_table[[#This Row],[Product_ID]],Product_table[Product_ID],Product_table[Category],FALSE)</f>
        <v>Sports</v>
      </c>
      <c r="S1007" s="8" t="str">
        <f>_xlfn.XLOOKUP(total_table[[#This Row],[Product_ID]],Product_table[Product_ID],Product_table[Sub_Category],FALSE)</f>
        <v>Accessories</v>
      </c>
      <c r="T1007" s="8" t="str">
        <f>_xlfn.XLOOKUP(total_table[[#This Row],[Product_ID]],Product_table[Product_ID],Product_table[Brand],FALSE)</f>
        <v>Thompson-French</v>
      </c>
      <c r="U1007" s="8">
        <f>_xlfn.XLOOKUP(total_table[[#This Row],[Product_ID]],Product_table[Product_ID],Product_table[Cost],FALSE)</f>
        <v>434.84</v>
      </c>
      <c r="V1007" s="11">
        <f>_xlfn.XLOOKUP(total_table[[#This Row],[Product_ID]],Product_table[Product_ID],Product_table[Stock],FALSE)</f>
        <v>185</v>
      </c>
      <c r="W1007" s="8" t="str">
        <f>_xlfn.XLOOKUP(total_table[[#This Row],[Store_ID]],Store_table[Store_ID],Store_table[Store_Name],FALSE)</f>
        <v>Johnson-Wright</v>
      </c>
      <c r="X1007" s="8" t="str">
        <f>_xlfn.XLOOKUP(total_table[[#This Row],[Store_ID]],Store_table[Store_ID],Store_table[Region],FALSE)</f>
        <v>North</v>
      </c>
      <c r="Y1007" s="8" t="str">
        <f>_xlfn.XLOOKUP(total_table[[#This Row],[Store_ID]],Store_table[Store_ID],Store_table[City],FALSE)</f>
        <v>Hoodberg</v>
      </c>
      <c r="Z1007" s="8" t="str">
        <f>_xlfn.XLOOKUP(total_table[[#This Row],[Store_ID]],Store_table[Store_ID],Store_table[Store_Type],FALSE)</f>
        <v>Outlet</v>
      </c>
    </row>
    <row r="1008" spans="1:26" x14ac:dyDescent="0.35">
      <c r="A1008" s="2" t="s">
        <v>2810</v>
      </c>
      <c r="B1008" s="14">
        <v>45918</v>
      </c>
      <c r="C1008" s="2" t="s">
        <v>305</v>
      </c>
      <c r="D1008" s="2" t="s">
        <v>1572</v>
      </c>
      <c r="E1008" s="2" t="s">
        <v>1785</v>
      </c>
      <c r="F1008" s="11">
        <v>3</v>
      </c>
      <c r="G1008" s="8">
        <v>644.73</v>
      </c>
      <c r="H1008" s="8">
        <v>0.01</v>
      </c>
      <c r="I1008" s="2" t="s">
        <v>1807</v>
      </c>
      <c r="J1008" s="8">
        <v>1934.18</v>
      </c>
      <c r="K1008" s="8" t="str">
        <f>_xlfn.XLOOKUP(total_table[[#This Row],[Customer_ID]],Customer_table[Customer_ID],Customer_table[Name],FALSE)</f>
        <v>Melissa Duffy Md</v>
      </c>
      <c r="L1008" s="11">
        <f>_xlfn.XLOOKUP(total_table[[#This Row],[Customer_ID]],Customer_table[Customer_ID],Customer_table[Age],FALSE)</f>
        <v>58</v>
      </c>
      <c r="M1008" s="8" t="str">
        <f>_xlfn.XLOOKUP(total_table[[#This Row],[Customer_ID]],Customer_table[Customer_ID],Customer_table[Gender],FALSE)</f>
        <v>Female</v>
      </c>
      <c r="N1008" s="8" t="str">
        <f>_xlfn.XLOOKUP(total_table[[#This Row],[Customer_ID]],Customer_table[Customer_ID],Customer_table[City],FALSE)</f>
        <v>East Jenna</v>
      </c>
      <c r="O1008" s="8" t="str">
        <f>_xlfn.XLOOKUP(total_table[[#This Row],[Customer_ID]],Customer_table[Customer_ID],Customer_table[State],FALSE)</f>
        <v>South Carolina</v>
      </c>
      <c r="P1008" s="8" t="str">
        <f>_xlfn.XLOOKUP(total_table[[#This Row],[Customer_ID]],Customer_table[Customer_ID],Customer_table[Country],FALSE)</f>
        <v>USA</v>
      </c>
      <c r="Q1008" s="8" t="str">
        <f>_xlfn.XLOOKUP(total_table[[#This Row],[Product_ID]],Product_table[Product_ID],Product_table[Product_Name],FALSE)</f>
        <v>Men's Formal Shirt</v>
      </c>
      <c r="R1008" s="8" t="str">
        <f>_xlfn.XLOOKUP(total_table[[#This Row],[Product_ID]],Product_table[Product_ID],Product_table[Category],FALSE)</f>
        <v>Clothing</v>
      </c>
      <c r="S1008" s="8" t="str">
        <f>_xlfn.XLOOKUP(total_table[[#This Row],[Product_ID]],Product_table[Product_ID],Product_table[Sub_Category],FALSE)</f>
        <v>Tops</v>
      </c>
      <c r="T1008" s="8" t="str">
        <f>_xlfn.XLOOKUP(total_table[[#This Row],[Product_ID]],Product_table[Product_ID],Product_table[Brand],FALSE)</f>
        <v>Moon, Mora and Santos</v>
      </c>
      <c r="U1008" s="8">
        <f>_xlfn.XLOOKUP(total_table[[#This Row],[Product_ID]],Product_table[Product_ID],Product_table[Cost],FALSE)</f>
        <v>254.04361702127662</v>
      </c>
      <c r="V1008" s="11">
        <f>_xlfn.XLOOKUP(total_table[[#This Row],[Product_ID]],Product_table[Product_ID],Product_table[Stock],FALSE)</f>
        <v>360</v>
      </c>
      <c r="W1008" s="8" t="str">
        <f>_xlfn.XLOOKUP(total_table[[#This Row],[Store_ID]],Store_table[Store_ID],Store_table[Store_Name],FALSE)</f>
        <v>Holloway Ltd</v>
      </c>
      <c r="X1008" s="8" t="str">
        <f>_xlfn.XLOOKUP(total_table[[#This Row],[Store_ID]],Store_table[Store_ID],Store_table[Region],FALSE)</f>
        <v>North</v>
      </c>
      <c r="Y1008" s="8" t="str">
        <f>_xlfn.XLOOKUP(total_table[[#This Row],[Store_ID]],Store_table[Store_ID],Store_table[City],FALSE)</f>
        <v>Bensonhaven</v>
      </c>
      <c r="Z1008" s="8" t="str">
        <f>_xlfn.XLOOKUP(total_table[[#This Row],[Store_ID]],Store_table[Store_ID],Store_table[Store_Type],FALSE)</f>
        <v>Flagship</v>
      </c>
    </row>
    <row r="1009" spans="1:26" x14ac:dyDescent="0.35">
      <c r="A1009" s="2" t="s">
        <v>2811</v>
      </c>
      <c r="B1009" s="14">
        <v>45217</v>
      </c>
      <c r="C1009" s="2" t="s">
        <v>637</v>
      </c>
      <c r="D1009" s="2" t="s">
        <v>1676</v>
      </c>
      <c r="E1009" s="2" t="s">
        <v>1739</v>
      </c>
      <c r="F1009" s="11">
        <v>2</v>
      </c>
      <c r="G1009" s="8">
        <v>541.52</v>
      </c>
      <c r="H1009" s="8">
        <v>0.26</v>
      </c>
      <c r="I1009" s="2" t="s">
        <v>1804</v>
      </c>
      <c r="J1009" s="8">
        <v>1082.78</v>
      </c>
      <c r="K1009" s="8" t="str">
        <f>_xlfn.XLOOKUP(total_table[[#This Row],[Customer_ID]],Customer_table[Customer_ID],Customer_table[Name],FALSE)</f>
        <v>Wanda Snyder</v>
      </c>
      <c r="L1009" s="11">
        <f>_xlfn.XLOOKUP(total_table[[#This Row],[Customer_ID]],Customer_table[Customer_ID],Customer_table[Age],FALSE)</f>
        <v>54</v>
      </c>
      <c r="M1009" s="8" t="str">
        <f>_xlfn.XLOOKUP(total_table[[#This Row],[Customer_ID]],Customer_table[Customer_ID],Customer_table[Gender],FALSE)</f>
        <v>Male</v>
      </c>
      <c r="N1009" s="8" t="str">
        <f>_xlfn.XLOOKUP(total_table[[#This Row],[Customer_ID]],Customer_table[Customer_ID],Customer_table[City],FALSE)</f>
        <v>Frostmouth</v>
      </c>
      <c r="O1009" s="8" t="str">
        <f>_xlfn.XLOOKUP(total_table[[#This Row],[Customer_ID]],Customer_table[Customer_ID],Customer_table[State],FALSE)</f>
        <v>Vermont</v>
      </c>
      <c r="P1009" s="8" t="str">
        <f>_xlfn.XLOOKUP(total_table[[#This Row],[Customer_ID]],Customer_table[Customer_ID],Customer_table[Country],FALSE)</f>
        <v>USA</v>
      </c>
      <c r="Q1009" s="8" t="str">
        <f>_xlfn.XLOOKUP(total_table[[#This Row],[Product_ID]],Product_table[Product_ID],Product_table[Product_Name],FALSE)</f>
        <v>Women's Ankle Boots</v>
      </c>
      <c r="R1009" s="8" t="str">
        <f>_xlfn.XLOOKUP(total_table[[#This Row],[Product_ID]],Product_table[Product_ID],Product_table[Category],FALSE)</f>
        <v>Clothing</v>
      </c>
      <c r="S1009" s="8" t="str">
        <f>_xlfn.XLOOKUP(total_table[[#This Row],[Product_ID]],Product_table[Product_ID],Product_table[Sub_Category],FALSE)</f>
        <v>Footwear</v>
      </c>
      <c r="T1009" s="8" t="str">
        <f>_xlfn.XLOOKUP(total_table[[#This Row],[Product_ID]],Product_table[Product_ID],Product_table[Brand],FALSE)</f>
        <v>Poole PLC</v>
      </c>
      <c r="U1009" s="8">
        <f>_xlfn.XLOOKUP(total_table[[#This Row],[Product_ID]],Product_table[Product_ID],Product_table[Cost],FALSE)</f>
        <v>158.13999999999999</v>
      </c>
      <c r="V1009" s="11">
        <f>_xlfn.XLOOKUP(total_table[[#This Row],[Product_ID]],Product_table[Product_ID],Product_table[Stock],FALSE)</f>
        <v>82</v>
      </c>
      <c r="W1009" s="8" t="str">
        <f>_xlfn.XLOOKUP(total_table[[#This Row],[Store_ID]],Store_table[Store_ID],Store_table[Store_Name],FALSE)</f>
        <v>Black-Horn</v>
      </c>
      <c r="X1009" s="8" t="str">
        <f>_xlfn.XLOOKUP(total_table[[#This Row],[Store_ID]],Store_table[Store_ID],Store_table[Region],FALSE)</f>
        <v>South</v>
      </c>
      <c r="Y1009" s="8" t="str">
        <f>_xlfn.XLOOKUP(total_table[[#This Row],[Store_ID]],Store_table[Store_ID],Store_table[City],FALSE)</f>
        <v>North Nancyview</v>
      </c>
      <c r="Z1009" s="8" t="str">
        <f>_xlfn.XLOOKUP(total_table[[#This Row],[Store_ID]],Store_table[Store_ID],Store_table[Store_Type],FALSE)</f>
        <v>Outlet</v>
      </c>
    </row>
    <row r="1010" spans="1:26" x14ac:dyDescent="0.35">
      <c r="A1010" s="2" t="s">
        <v>2812</v>
      </c>
      <c r="B1010" s="14">
        <v>45259</v>
      </c>
      <c r="C1010" s="2" t="s">
        <v>1301</v>
      </c>
      <c r="D1010" s="2" t="s">
        <v>1652</v>
      </c>
      <c r="E1010" s="2" t="s">
        <v>1767</v>
      </c>
      <c r="F1010" s="11">
        <v>1</v>
      </c>
      <c r="G1010" s="8">
        <v>395.18</v>
      </c>
      <c r="H1010" s="8">
        <v>0.09</v>
      </c>
      <c r="I1010" s="2" t="s">
        <v>1804</v>
      </c>
      <c r="J1010" s="8">
        <v>395.09000000000003</v>
      </c>
      <c r="K1010" s="8" t="str">
        <f>_xlfn.XLOOKUP(total_table[[#This Row],[Customer_ID]],Customer_table[Customer_ID],Customer_table[Name],FALSE)</f>
        <v>Jeanette Nichols</v>
      </c>
      <c r="L1010" s="11">
        <f>_xlfn.XLOOKUP(total_table[[#This Row],[Customer_ID]],Customer_table[Customer_ID],Customer_table[Age],FALSE)</f>
        <v>28</v>
      </c>
      <c r="M1010" s="8" t="str">
        <f>_xlfn.XLOOKUP(total_table[[#This Row],[Customer_ID]],Customer_table[Customer_ID],Customer_table[Gender],FALSE)</f>
        <v>Male</v>
      </c>
      <c r="N1010" s="8" t="str">
        <f>_xlfn.XLOOKUP(total_table[[#This Row],[Customer_ID]],Customer_table[Customer_ID],Customer_table[City],FALSE)</f>
        <v>Aguilarland</v>
      </c>
      <c r="O1010" s="8" t="str">
        <f>_xlfn.XLOOKUP(total_table[[#This Row],[Customer_ID]],Customer_table[Customer_ID],Customer_table[State],FALSE)</f>
        <v>North Carolina</v>
      </c>
      <c r="P1010" s="8" t="str">
        <f>_xlfn.XLOOKUP(total_table[[#This Row],[Customer_ID]],Customer_table[Customer_ID],Customer_table[Country],FALSE)</f>
        <v>USA</v>
      </c>
      <c r="Q1010" s="8" t="str">
        <f>_xlfn.XLOOKUP(total_table[[#This Row],[Product_ID]],Product_table[Product_ID],Product_table[Product_Name],FALSE)</f>
        <v>Organic Sunscreen Lotion</v>
      </c>
      <c r="R1010" s="8" t="str">
        <f>_xlfn.XLOOKUP(total_table[[#This Row],[Product_ID]],Product_table[Product_ID],Product_table[Category],FALSE)</f>
        <v>Beauty</v>
      </c>
      <c r="S1010" s="8" t="str">
        <f>_xlfn.XLOOKUP(total_table[[#This Row],[Product_ID]],Product_table[Product_ID],Product_table[Sub_Category],FALSE)</f>
        <v>Skincare</v>
      </c>
      <c r="T1010" s="8" t="str">
        <f>_xlfn.XLOOKUP(total_table[[#This Row],[Product_ID]],Product_table[Product_ID],Product_table[Brand],FALSE)</f>
        <v>Anderson-Riley</v>
      </c>
      <c r="U1010" s="8">
        <f>_xlfn.XLOOKUP(total_table[[#This Row],[Product_ID]],Product_table[Product_ID],Product_table[Cost],FALSE)</f>
        <v>266.86</v>
      </c>
      <c r="V1010" s="11">
        <f>_xlfn.XLOOKUP(total_table[[#This Row],[Product_ID]],Product_table[Product_ID],Product_table[Stock],FALSE)</f>
        <v>458</v>
      </c>
      <c r="W1010" s="8" t="str">
        <f>_xlfn.XLOOKUP(total_table[[#This Row],[Store_ID]],Store_table[Store_ID],Store_table[Store_Name],FALSE)</f>
        <v>Hill, Wagner and Ballard</v>
      </c>
      <c r="X1010" s="8" t="str">
        <f>_xlfn.XLOOKUP(total_table[[#This Row],[Store_ID]],Store_table[Store_ID],Store_table[Region],FALSE)</f>
        <v>East</v>
      </c>
      <c r="Y1010" s="8" t="str">
        <f>_xlfn.XLOOKUP(total_table[[#This Row],[Store_ID]],Store_table[Store_ID],Store_table[City],FALSE)</f>
        <v>East Davidville</v>
      </c>
      <c r="Z1010" s="8" t="str">
        <f>_xlfn.XLOOKUP(total_table[[#This Row],[Store_ID]],Store_table[Store_ID],Store_table[Store_Type],FALSE)</f>
        <v>Online</v>
      </c>
    </row>
    <row r="1011" spans="1:26" x14ac:dyDescent="0.35">
      <c r="A1011" s="2" t="s">
        <v>2813</v>
      </c>
      <c r="B1011" s="14">
        <v>45740</v>
      </c>
      <c r="C1011" s="2" t="s">
        <v>346</v>
      </c>
      <c r="D1011" s="2" t="s">
        <v>1540</v>
      </c>
      <c r="E1011" s="2" t="s">
        <v>1760</v>
      </c>
      <c r="F1011" s="11">
        <v>4</v>
      </c>
      <c r="G1011" s="8">
        <v>56.37</v>
      </c>
      <c r="H1011" s="8">
        <v>0.17</v>
      </c>
      <c r="I1011" s="2" t="s">
        <v>1802</v>
      </c>
      <c r="J1011" s="8">
        <v>225.31</v>
      </c>
      <c r="K1011" s="8" t="str">
        <f>_xlfn.XLOOKUP(total_table[[#This Row],[Customer_ID]],Customer_table[Customer_ID],Customer_table[Name],FALSE)</f>
        <v>Diane Watson</v>
      </c>
      <c r="L1011" s="11">
        <f>_xlfn.XLOOKUP(total_table[[#This Row],[Customer_ID]],Customer_table[Customer_ID],Customer_table[Age],FALSE)</f>
        <v>53</v>
      </c>
      <c r="M1011" s="8" t="str">
        <f>_xlfn.XLOOKUP(total_table[[#This Row],[Customer_ID]],Customer_table[Customer_ID],Customer_table[Gender],FALSE)</f>
        <v>Female</v>
      </c>
      <c r="N1011" s="8" t="str">
        <f>_xlfn.XLOOKUP(total_table[[#This Row],[Customer_ID]],Customer_table[Customer_ID],Customer_table[City],FALSE)</f>
        <v>North Codyport</v>
      </c>
      <c r="O1011" s="8" t="str">
        <f>_xlfn.XLOOKUP(total_table[[#This Row],[Customer_ID]],Customer_table[Customer_ID],Customer_table[State],FALSE)</f>
        <v>Texas</v>
      </c>
      <c r="P1011" s="8" t="str">
        <f>_xlfn.XLOOKUP(total_table[[#This Row],[Customer_ID]],Customer_table[Customer_ID],Customer_table[Country],FALSE)</f>
        <v>USA</v>
      </c>
      <c r="Q1011" s="8" t="str">
        <f>_xlfn.XLOOKUP(total_table[[#This Row],[Product_ID]],Product_table[Product_ID],Product_table[Product_Name],FALSE)</f>
        <v>Wireless Bluetooth Earbuds</v>
      </c>
      <c r="R1011" s="8" t="str">
        <f>_xlfn.XLOOKUP(total_table[[#This Row],[Product_ID]],Product_table[Product_ID],Product_table[Category],FALSE)</f>
        <v>Electronics</v>
      </c>
      <c r="S1011" s="8" t="str">
        <f>_xlfn.XLOOKUP(total_table[[#This Row],[Product_ID]],Product_table[Product_ID],Product_table[Sub_Category],FALSE)</f>
        <v>Audio</v>
      </c>
      <c r="T1011" s="8" t="str">
        <f>_xlfn.XLOOKUP(total_table[[#This Row],[Product_ID]],Product_table[Product_ID],Product_table[Brand],FALSE)</f>
        <v>Perez-Johnston</v>
      </c>
      <c r="U1011" s="8">
        <f>_xlfn.XLOOKUP(total_table[[#This Row],[Product_ID]],Product_table[Product_ID],Product_table[Cost],FALSE)</f>
        <v>439.07</v>
      </c>
      <c r="V1011" s="11">
        <f>_xlfn.XLOOKUP(total_table[[#This Row],[Product_ID]],Product_table[Product_ID],Product_table[Stock],FALSE)</f>
        <v>142</v>
      </c>
      <c r="W1011" s="8" t="str">
        <f>_xlfn.XLOOKUP(total_table[[#This Row],[Store_ID]],Store_table[Store_ID],Store_table[Store_Name],FALSE)</f>
        <v>Bean, Jones and Park</v>
      </c>
      <c r="X1011" s="8" t="str">
        <f>_xlfn.XLOOKUP(total_table[[#This Row],[Store_ID]],Store_table[Store_ID],Store_table[Region],FALSE)</f>
        <v>West</v>
      </c>
      <c r="Y1011" s="8" t="str">
        <f>_xlfn.XLOOKUP(total_table[[#This Row],[Store_ID]],Store_table[Store_ID],Store_table[City],FALSE)</f>
        <v>Thompsonborough</v>
      </c>
      <c r="Z1011" s="8" t="str">
        <f>_xlfn.XLOOKUP(total_table[[#This Row],[Store_ID]],Store_table[Store_ID],Store_table[Store_Type],FALSE)</f>
        <v>Online</v>
      </c>
    </row>
    <row r="1012" spans="1:26" x14ac:dyDescent="0.35">
      <c r="A1012" s="2" t="s">
        <v>2814</v>
      </c>
      <c r="B1012" s="14">
        <v>45908</v>
      </c>
      <c r="C1012" s="2" t="s">
        <v>670</v>
      </c>
      <c r="D1012" s="2" t="s">
        <v>1684</v>
      </c>
      <c r="E1012" s="2" t="s">
        <v>1764</v>
      </c>
      <c r="F1012" s="11">
        <v>4</v>
      </c>
      <c r="G1012" s="8">
        <v>202.59</v>
      </c>
      <c r="H1012" s="8">
        <v>0.06</v>
      </c>
      <c r="I1012" s="2" t="s">
        <v>1807</v>
      </c>
      <c r="J1012" s="8">
        <v>810.30000000000007</v>
      </c>
      <c r="K1012" s="8" t="str">
        <f>_xlfn.XLOOKUP(total_table[[#This Row],[Customer_ID]],Customer_table[Customer_ID],Customer_table[Name],FALSE)</f>
        <v>Joan Johnson</v>
      </c>
      <c r="L1012" s="11">
        <f>_xlfn.XLOOKUP(total_table[[#This Row],[Customer_ID]],Customer_table[Customer_ID],Customer_table[Age],FALSE)</f>
        <v>50</v>
      </c>
      <c r="M1012" s="8" t="str">
        <f>_xlfn.XLOOKUP(total_table[[#This Row],[Customer_ID]],Customer_table[Customer_ID],Customer_table[Gender],FALSE)</f>
        <v>Female</v>
      </c>
      <c r="N1012" s="8" t="str">
        <f>_xlfn.XLOOKUP(total_table[[#This Row],[Customer_ID]],Customer_table[Customer_ID],Customer_table[City],FALSE)</f>
        <v>Lake Josephport</v>
      </c>
      <c r="O1012" s="8" t="str">
        <f>_xlfn.XLOOKUP(total_table[[#This Row],[Customer_ID]],Customer_table[Customer_ID],Customer_table[State],FALSE)</f>
        <v>Maine</v>
      </c>
      <c r="P1012" s="8" t="str">
        <f>_xlfn.XLOOKUP(total_table[[#This Row],[Customer_ID]],Customer_table[Customer_ID],Customer_table[Country],FALSE)</f>
        <v>USA</v>
      </c>
      <c r="Q1012" s="8" t="str">
        <f>_xlfn.XLOOKUP(total_table[[#This Row],[Product_ID]],Product_table[Product_ID],Product_table[Product_Name],FALSE)</f>
        <v>Decorative Lamp Shade</v>
      </c>
      <c r="R1012" s="8" t="str">
        <f>_xlfn.XLOOKUP(total_table[[#This Row],[Product_ID]],Product_table[Product_ID],Product_table[Category],FALSE)</f>
        <v>Home</v>
      </c>
      <c r="S1012" s="8" t="str">
        <f>_xlfn.XLOOKUP(total_table[[#This Row],[Product_ID]],Product_table[Product_ID],Product_table[Sub_Category],FALSE)</f>
        <v>Lighting</v>
      </c>
      <c r="T1012" s="8" t="str">
        <f>_xlfn.XLOOKUP(total_table[[#This Row],[Product_ID]],Product_table[Product_ID],Product_table[Brand],FALSE)</f>
        <v>Ramirez-Hanson</v>
      </c>
      <c r="U1012" s="8">
        <f>_xlfn.XLOOKUP(total_table[[#This Row],[Product_ID]],Product_table[Product_ID],Product_table[Cost],FALSE)</f>
        <v>228.53</v>
      </c>
      <c r="V1012" s="11">
        <f>_xlfn.XLOOKUP(total_table[[#This Row],[Product_ID]],Product_table[Product_ID],Product_table[Stock],FALSE)</f>
        <v>469</v>
      </c>
      <c r="W1012" s="8" t="str">
        <f>_xlfn.XLOOKUP(total_table[[#This Row],[Store_ID]],Store_table[Store_ID],Store_table[Store_Name],FALSE)</f>
        <v>Moore, Padilla and Butler</v>
      </c>
      <c r="X1012" s="8" t="str">
        <f>_xlfn.XLOOKUP(total_table[[#This Row],[Store_ID]],Store_table[Store_ID],Store_table[Region],FALSE)</f>
        <v>South</v>
      </c>
      <c r="Y1012" s="8" t="str">
        <f>_xlfn.XLOOKUP(total_table[[#This Row],[Store_ID]],Store_table[Store_ID],Store_table[City],FALSE)</f>
        <v>East Johnstad</v>
      </c>
      <c r="Z1012" s="8" t="str">
        <f>_xlfn.XLOOKUP(total_table[[#This Row],[Store_ID]],Store_table[Store_ID],Store_table[Store_Type],FALSE)</f>
        <v>Flagship</v>
      </c>
    </row>
    <row r="1013" spans="1:26" x14ac:dyDescent="0.35">
      <c r="A1013" s="2" t="s">
        <v>2815</v>
      </c>
      <c r="B1013" s="14">
        <v>45601</v>
      </c>
      <c r="C1013" s="2" t="s">
        <v>23</v>
      </c>
      <c r="D1013" s="2" t="s">
        <v>1688</v>
      </c>
      <c r="E1013" s="2" t="s">
        <v>1751</v>
      </c>
      <c r="F1013" s="11">
        <v>2</v>
      </c>
      <c r="G1013" s="8">
        <v>358.36</v>
      </c>
      <c r="H1013" s="8">
        <v>0.05</v>
      </c>
      <c r="I1013" s="2" t="s">
        <v>1804</v>
      </c>
      <c r="J1013" s="8">
        <v>716.67000000000007</v>
      </c>
      <c r="K1013" s="8" t="str">
        <f>_xlfn.XLOOKUP(total_table[[#This Row],[Customer_ID]],Customer_table[Customer_ID],Customer_table[Name],FALSE)</f>
        <v>Caroline Collins</v>
      </c>
      <c r="L1013" s="11">
        <f>_xlfn.XLOOKUP(total_table[[#This Row],[Customer_ID]],Customer_table[Customer_ID],Customer_table[Age],FALSE)</f>
        <v>64</v>
      </c>
      <c r="M1013" s="8" t="str">
        <f>_xlfn.XLOOKUP(total_table[[#This Row],[Customer_ID]],Customer_table[Customer_ID],Customer_table[Gender],FALSE)</f>
        <v>Female</v>
      </c>
      <c r="N1013" s="8" t="str">
        <f>_xlfn.XLOOKUP(total_table[[#This Row],[Customer_ID]],Customer_table[Customer_ID],Customer_table[City],FALSE)</f>
        <v>Nicholasshire</v>
      </c>
      <c r="O1013" s="8" t="str">
        <f>_xlfn.XLOOKUP(total_table[[#This Row],[Customer_ID]],Customer_table[Customer_ID],Customer_table[State],FALSE)</f>
        <v>California</v>
      </c>
      <c r="P1013" s="8" t="str">
        <f>_xlfn.XLOOKUP(total_table[[#This Row],[Customer_ID]],Customer_table[Customer_ID],Customer_table[Country],FALSE)</f>
        <v>USA</v>
      </c>
      <c r="Q1013" s="8" t="str">
        <f>_xlfn.XLOOKUP(total_table[[#This Row],[Product_ID]],Product_table[Product_ID],Product_table[Product_Name],FALSE)</f>
        <v>Badminton Racket Set</v>
      </c>
      <c r="R1013" s="8" t="str">
        <f>_xlfn.XLOOKUP(total_table[[#This Row],[Product_ID]],Product_table[Product_ID],Product_table[Category],FALSE)</f>
        <v>Sports</v>
      </c>
      <c r="S1013" s="8" t="str">
        <f>_xlfn.XLOOKUP(total_table[[#This Row],[Product_ID]],Product_table[Product_ID],Product_table[Sub_Category],FALSE)</f>
        <v>Equipment</v>
      </c>
      <c r="T1013" s="8" t="str">
        <f>_xlfn.XLOOKUP(total_table[[#This Row],[Product_ID]],Product_table[Product_ID],Product_table[Brand],FALSE)</f>
        <v>Robinson-Brown</v>
      </c>
      <c r="U1013" s="8">
        <f>_xlfn.XLOOKUP(total_table[[#This Row],[Product_ID]],Product_table[Product_ID],Product_table[Cost],FALSE)</f>
        <v>285.54000000000002</v>
      </c>
      <c r="V1013" s="11">
        <f>_xlfn.XLOOKUP(total_table[[#This Row],[Product_ID]],Product_table[Product_ID],Product_table[Stock],FALSE)</f>
        <v>358</v>
      </c>
      <c r="W1013" s="8" t="str">
        <f>_xlfn.XLOOKUP(total_table[[#This Row],[Store_ID]],Store_table[Store_ID],Store_table[Store_Name],FALSE)</f>
        <v>Gray Ltd</v>
      </c>
      <c r="X1013" s="8" t="str">
        <f>_xlfn.XLOOKUP(total_table[[#This Row],[Store_ID]],Store_table[Store_ID],Store_table[Region],FALSE)</f>
        <v>North</v>
      </c>
      <c r="Y1013" s="8" t="str">
        <f>_xlfn.XLOOKUP(total_table[[#This Row],[Store_ID]],Store_table[Store_ID],Store_table[City],FALSE)</f>
        <v>New Michaelchester</v>
      </c>
      <c r="Z1013" s="8" t="str">
        <f>_xlfn.XLOOKUP(total_table[[#This Row],[Store_ID]],Store_table[Store_ID],Store_table[Store_Type],FALSE)</f>
        <v>Outlet</v>
      </c>
    </row>
    <row r="1014" spans="1:26" x14ac:dyDescent="0.35">
      <c r="A1014" s="2" t="s">
        <v>2816</v>
      </c>
      <c r="B1014" s="14">
        <v>45535</v>
      </c>
      <c r="C1014" s="2" t="s">
        <v>256</v>
      </c>
      <c r="D1014" s="2" t="s">
        <v>1600</v>
      </c>
      <c r="E1014" s="2" t="s">
        <v>1788</v>
      </c>
      <c r="F1014" s="11">
        <v>4</v>
      </c>
      <c r="G1014" s="8">
        <v>85.62</v>
      </c>
      <c r="H1014" s="8">
        <v>0.28000000000000003</v>
      </c>
      <c r="I1014" s="2" t="s">
        <v>1807</v>
      </c>
      <c r="J1014" s="8">
        <v>342.20000000000005</v>
      </c>
      <c r="K1014" s="8" t="str">
        <f>_xlfn.XLOOKUP(total_table[[#This Row],[Customer_ID]],Customer_table[Customer_ID],Customer_table[Name],FALSE)</f>
        <v>Tonya Burch</v>
      </c>
      <c r="L1014" s="11">
        <f>_xlfn.XLOOKUP(total_table[[#This Row],[Customer_ID]],Customer_table[Customer_ID],Customer_table[Age],FALSE)</f>
        <v>39</v>
      </c>
      <c r="M1014" s="8" t="str">
        <f>_xlfn.XLOOKUP(total_table[[#This Row],[Customer_ID]],Customer_table[Customer_ID],Customer_table[Gender],FALSE)</f>
        <v>Female</v>
      </c>
      <c r="N1014" s="8" t="str">
        <f>_xlfn.XLOOKUP(total_table[[#This Row],[Customer_ID]],Customer_table[Customer_ID],Customer_table[City],FALSE)</f>
        <v>Olsonhaven</v>
      </c>
      <c r="O1014" s="8" t="str">
        <f>_xlfn.XLOOKUP(total_table[[#This Row],[Customer_ID]],Customer_table[Customer_ID],Customer_table[State],FALSE)</f>
        <v>Iowa</v>
      </c>
      <c r="P1014" s="8" t="str">
        <f>_xlfn.XLOOKUP(total_table[[#This Row],[Customer_ID]],Customer_table[Customer_ID],Customer_table[Country],FALSE)</f>
        <v>USA</v>
      </c>
      <c r="Q1014" s="8" t="str">
        <f>_xlfn.XLOOKUP(total_table[[#This Row],[Product_ID]],Product_table[Product_ID],Product_table[Product_Name],FALSE)</f>
        <v>Men's Casual Sneakers</v>
      </c>
      <c r="R1014" s="8" t="str">
        <f>_xlfn.XLOOKUP(total_table[[#This Row],[Product_ID]],Product_table[Product_ID],Product_table[Category],FALSE)</f>
        <v>Clothing</v>
      </c>
      <c r="S1014" s="8" t="str">
        <f>_xlfn.XLOOKUP(total_table[[#This Row],[Product_ID]],Product_table[Product_ID],Product_table[Sub_Category],FALSE)</f>
        <v>Footwear</v>
      </c>
      <c r="T1014" s="8" t="str">
        <f>_xlfn.XLOOKUP(total_table[[#This Row],[Product_ID]],Product_table[Product_ID],Product_table[Brand],FALSE)</f>
        <v>Hogan-Lee</v>
      </c>
      <c r="U1014" s="8">
        <f>_xlfn.XLOOKUP(total_table[[#This Row],[Product_ID]],Product_table[Product_ID],Product_table[Cost],FALSE)</f>
        <v>353.47</v>
      </c>
      <c r="V1014" s="11">
        <f>_xlfn.XLOOKUP(total_table[[#This Row],[Product_ID]],Product_table[Product_ID],Product_table[Stock],FALSE)</f>
        <v>214</v>
      </c>
      <c r="W1014" s="8" t="str">
        <f>_xlfn.XLOOKUP(total_table[[#This Row],[Store_ID]],Store_table[Store_ID],Store_table[Store_Name],FALSE)</f>
        <v>Guerrero-Schmitt</v>
      </c>
      <c r="X1014" s="8" t="str">
        <f>_xlfn.XLOOKUP(total_table[[#This Row],[Store_ID]],Store_table[Store_ID],Store_table[Region],FALSE)</f>
        <v>East</v>
      </c>
      <c r="Y1014" s="8" t="str">
        <f>_xlfn.XLOOKUP(total_table[[#This Row],[Store_ID]],Store_table[Store_ID],Store_table[City],FALSE)</f>
        <v>East Stevechester</v>
      </c>
      <c r="Z1014" s="8" t="str">
        <f>_xlfn.XLOOKUP(total_table[[#This Row],[Store_ID]],Store_table[Store_ID],Store_table[Store_Type],FALSE)</f>
        <v>Flagship</v>
      </c>
    </row>
    <row r="1015" spans="1:26" x14ac:dyDescent="0.35">
      <c r="A1015" s="2" t="s">
        <v>2817</v>
      </c>
      <c r="B1015" s="14">
        <v>45459</v>
      </c>
      <c r="C1015" s="2" t="s">
        <v>599</v>
      </c>
      <c r="D1015" s="2" t="s">
        <v>1538</v>
      </c>
      <c r="E1015" s="2" t="s">
        <v>1785</v>
      </c>
      <c r="F1015" s="11">
        <v>4</v>
      </c>
      <c r="G1015" s="8">
        <v>929.26</v>
      </c>
      <c r="H1015" s="8">
        <v>0.23</v>
      </c>
      <c r="I1015" s="2" t="s">
        <v>1804</v>
      </c>
      <c r="J1015" s="8">
        <v>3716.81</v>
      </c>
      <c r="K1015" s="8" t="str">
        <f>_xlfn.XLOOKUP(total_table[[#This Row],[Customer_ID]],Customer_table[Customer_ID],Customer_table[Name],FALSE)</f>
        <v>Brent Rivas</v>
      </c>
      <c r="L1015" s="11">
        <f>_xlfn.XLOOKUP(total_table[[#This Row],[Customer_ID]],Customer_table[Customer_ID],Customer_table[Age],FALSE)</f>
        <v>54</v>
      </c>
      <c r="M1015" s="8" t="str">
        <f>_xlfn.XLOOKUP(total_table[[#This Row],[Customer_ID]],Customer_table[Customer_ID],Customer_table[Gender],FALSE)</f>
        <v>Female</v>
      </c>
      <c r="N1015" s="8" t="str">
        <f>_xlfn.XLOOKUP(total_table[[#This Row],[Customer_ID]],Customer_table[Customer_ID],Customer_table[City],FALSE)</f>
        <v>North Kellyberg</v>
      </c>
      <c r="O1015" s="8" t="str">
        <f>_xlfn.XLOOKUP(total_table[[#This Row],[Customer_ID]],Customer_table[Customer_ID],Customer_table[State],FALSE)</f>
        <v>New Jersey</v>
      </c>
      <c r="P1015" s="8" t="str">
        <f>_xlfn.XLOOKUP(total_table[[#This Row],[Customer_ID]],Customer_table[Customer_ID],Customer_table[Country],FALSE)</f>
        <v>USA</v>
      </c>
      <c r="Q1015" s="8" t="str">
        <f>_xlfn.XLOOKUP(total_table[[#This Row],[Product_ID]],Product_table[Product_ID],Product_table[Product_Name],FALSE)</f>
        <v>LED Table Lamp</v>
      </c>
      <c r="R1015" s="8" t="str">
        <f>_xlfn.XLOOKUP(total_table[[#This Row],[Product_ID]],Product_table[Product_ID],Product_table[Category],FALSE)</f>
        <v>Home</v>
      </c>
      <c r="S1015" s="8" t="str">
        <f>_xlfn.XLOOKUP(total_table[[#This Row],[Product_ID]],Product_table[Product_ID],Product_table[Sub_Category],FALSE)</f>
        <v>Lighting</v>
      </c>
      <c r="T1015" s="8" t="str">
        <f>_xlfn.XLOOKUP(total_table[[#This Row],[Product_ID]],Product_table[Product_ID],Product_table[Brand],FALSE)</f>
        <v>Harrell LLC</v>
      </c>
      <c r="U1015" s="8">
        <f>_xlfn.XLOOKUP(total_table[[#This Row],[Product_ID]],Product_table[Product_ID],Product_table[Cost],FALSE)</f>
        <v>218.86</v>
      </c>
      <c r="V1015" s="11">
        <f>_xlfn.XLOOKUP(total_table[[#This Row],[Product_ID]],Product_table[Product_ID],Product_table[Stock],FALSE)</f>
        <v>170</v>
      </c>
      <c r="W1015" s="8" t="str">
        <f>_xlfn.XLOOKUP(total_table[[#This Row],[Store_ID]],Store_table[Store_ID],Store_table[Store_Name],FALSE)</f>
        <v>Holloway Ltd</v>
      </c>
      <c r="X1015" s="8" t="str">
        <f>_xlfn.XLOOKUP(total_table[[#This Row],[Store_ID]],Store_table[Store_ID],Store_table[Region],FALSE)</f>
        <v>North</v>
      </c>
      <c r="Y1015" s="8" t="str">
        <f>_xlfn.XLOOKUP(total_table[[#This Row],[Store_ID]],Store_table[Store_ID],Store_table[City],FALSE)</f>
        <v>Bensonhaven</v>
      </c>
      <c r="Z1015" s="8" t="str">
        <f>_xlfn.XLOOKUP(total_table[[#This Row],[Store_ID]],Store_table[Store_ID],Store_table[Store_Type],FALSE)</f>
        <v>Flagship</v>
      </c>
    </row>
    <row r="1016" spans="1:26" x14ac:dyDescent="0.35">
      <c r="A1016" s="2" t="s">
        <v>2818</v>
      </c>
      <c r="B1016" s="14">
        <v>45681</v>
      </c>
      <c r="C1016" s="2" t="s">
        <v>960</v>
      </c>
      <c r="D1016" s="2" t="s">
        <v>1646</v>
      </c>
      <c r="E1016" s="2" t="s">
        <v>1775</v>
      </c>
      <c r="F1016" s="11">
        <v>2</v>
      </c>
      <c r="G1016" s="8">
        <v>92.64</v>
      </c>
      <c r="H1016" s="8">
        <v>0.14000000000000001</v>
      </c>
      <c r="I1016" s="2" t="s">
        <v>1807</v>
      </c>
      <c r="J1016" s="8">
        <v>185.14000000000001</v>
      </c>
      <c r="K1016" s="8" t="str">
        <f>_xlfn.XLOOKUP(total_table[[#This Row],[Customer_ID]],Customer_table[Customer_ID],Customer_table[Name],FALSE)</f>
        <v>Stacy Collins</v>
      </c>
      <c r="L1016" s="11">
        <f>_xlfn.XLOOKUP(total_table[[#This Row],[Customer_ID]],Customer_table[Customer_ID],Customer_table[Age],FALSE)</f>
        <v>41</v>
      </c>
      <c r="M1016" s="8" t="str">
        <f>_xlfn.XLOOKUP(total_table[[#This Row],[Customer_ID]],Customer_table[Customer_ID],Customer_table[Gender],FALSE)</f>
        <v>Female</v>
      </c>
      <c r="N1016" s="8" t="str">
        <f>_xlfn.XLOOKUP(total_table[[#This Row],[Customer_ID]],Customer_table[Customer_ID],Customer_table[City],FALSE)</f>
        <v>Randychester</v>
      </c>
      <c r="O1016" s="8" t="str">
        <f>_xlfn.XLOOKUP(total_table[[#This Row],[Customer_ID]],Customer_table[Customer_ID],Customer_table[State],FALSE)</f>
        <v>California</v>
      </c>
      <c r="P1016" s="8" t="str">
        <f>_xlfn.XLOOKUP(total_table[[#This Row],[Customer_ID]],Customer_table[Customer_ID],Customer_table[Country],FALSE)</f>
        <v>USA</v>
      </c>
      <c r="Q1016" s="8" t="str">
        <f>_xlfn.XLOOKUP(total_table[[#This Row],[Product_ID]],Product_table[Product_ID],Product_table[Product_Name],FALSE)</f>
        <v>Luxury Perfume Spray</v>
      </c>
      <c r="R1016" s="8" t="str">
        <f>_xlfn.XLOOKUP(total_table[[#This Row],[Product_ID]],Product_table[Product_ID],Product_table[Category],FALSE)</f>
        <v>Beauty</v>
      </c>
      <c r="S1016" s="8" t="str">
        <f>_xlfn.XLOOKUP(total_table[[#This Row],[Product_ID]],Product_table[Product_ID],Product_table[Sub_Category],FALSE)</f>
        <v>Fragrance</v>
      </c>
      <c r="T1016" s="8" t="str">
        <f>_xlfn.XLOOKUP(total_table[[#This Row],[Product_ID]],Product_table[Product_ID],Product_table[Brand],FALSE)</f>
        <v>Gibson, Green and Lopez</v>
      </c>
      <c r="U1016" s="8">
        <f>_xlfn.XLOOKUP(total_table[[#This Row],[Product_ID]],Product_table[Product_ID],Product_table[Cost],FALSE)</f>
        <v>482.75</v>
      </c>
      <c r="V1016" s="11">
        <f>_xlfn.XLOOKUP(total_table[[#This Row],[Product_ID]],Product_table[Product_ID],Product_table[Stock],FALSE)</f>
        <v>444</v>
      </c>
      <c r="W1016" s="8" t="str">
        <f>_xlfn.XLOOKUP(total_table[[#This Row],[Store_ID]],Store_table[Store_ID],Store_table[Store_Name],FALSE)</f>
        <v>Gardner, Humphrey and Contreras</v>
      </c>
      <c r="X1016" s="8" t="str">
        <f>_xlfn.XLOOKUP(total_table[[#This Row],[Store_ID]],Store_table[Store_ID],Store_table[Region],FALSE)</f>
        <v>East</v>
      </c>
      <c r="Y1016" s="8" t="str">
        <f>_xlfn.XLOOKUP(total_table[[#This Row],[Store_ID]],Store_table[Store_ID],Store_table[City],FALSE)</f>
        <v>Johnsonville</v>
      </c>
      <c r="Z1016" s="8" t="str">
        <f>_xlfn.XLOOKUP(total_table[[#This Row],[Store_ID]],Store_table[Store_ID],Store_table[Store_Type],FALSE)</f>
        <v>Flagship</v>
      </c>
    </row>
    <row r="1017" spans="1:26" x14ac:dyDescent="0.35">
      <c r="A1017" s="2" t="s">
        <v>2819</v>
      </c>
      <c r="B1017" s="14">
        <v>45725</v>
      </c>
      <c r="C1017" s="2" t="s">
        <v>783</v>
      </c>
      <c r="D1017" s="2" t="s">
        <v>1650</v>
      </c>
      <c r="E1017" s="2" t="s">
        <v>1747</v>
      </c>
      <c r="F1017" s="11">
        <v>4</v>
      </c>
      <c r="G1017" s="8">
        <v>139.05000000000001</v>
      </c>
      <c r="H1017" s="8">
        <v>0.28999999999999998</v>
      </c>
      <c r="I1017" s="2" t="s">
        <v>1807</v>
      </c>
      <c r="J1017" s="8">
        <v>555.91000000000008</v>
      </c>
      <c r="K1017" s="8" t="str">
        <f>_xlfn.XLOOKUP(total_table[[#This Row],[Customer_ID]],Customer_table[Customer_ID],Customer_table[Name],FALSE)</f>
        <v>Nicholas Webb</v>
      </c>
      <c r="L1017" s="11">
        <f>_xlfn.XLOOKUP(total_table[[#This Row],[Customer_ID]],Customer_table[Customer_ID],Customer_table[Age],FALSE)</f>
        <v>19</v>
      </c>
      <c r="M1017" s="8" t="str">
        <f>_xlfn.XLOOKUP(total_table[[#This Row],[Customer_ID]],Customer_table[Customer_ID],Customer_table[Gender],FALSE)</f>
        <v>Male</v>
      </c>
      <c r="N1017" s="8" t="str">
        <f>_xlfn.XLOOKUP(total_table[[#This Row],[Customer_ID]],Customer_table[Customer_ID],Customer_table[City],FALSE)</f>
        <v>Lake Timothy</v>
      </c>
      <c r="O1017" s="8" t="str">
        <f>_xlfn.XLOOKUP(total_table[[#This Row],[Customer_ID]],Customer_table[Customer_ID],Customer_table[State],FALSE)</f>
        <v>Nevada</v>
      </c>
      <c r="P1017" s="8" t="str">
        <f>_xlfn.XLOOKUP(total_table[[#This Row],[Customer_ID]],Customer_table[Customer_ID],Customer_table[Country],FALSE)</f>
        <v>USA</v>
      </c>
      <c r="Q1017" s="8" t="str">
        <f>_xlfn.XLOOKUP(total_table[[#This Row],[Product_ID]],Product_table[Product_ID],Product_table[Product_Name],FALSE)</f>
        <v>Laptop Cooling Pad</v>
      </c>
      <c r="R1017" s="8" t="str">
        <f>_xlfn.XLOOKUP(total_table[[#This Row],[Product_ID]],Product_table[Product_ID],Product_table[Category],FALSE)</f>
        <v>Electronics</v>
      </c>
      <c r="S1017" s="8" t="str">
        <f>_xlfn.XLOOKUP(total_table[[#This Row],[Product_ID]],Product_table[Product_ID],Product_table[Sub_Category],FALSE)</f>
        <v>Computer</v>
      </c>
      <c r="T1017" s="8" t="str">
        <f>_xlfn.XLOOKUP(total_table[[#This Row],[Product_ID]],Product_table[Product_ID],Product_table[Brand],FALSE)</f>
        <v>Murray, Gould and Ware</v>
      </c>
      <c r="U1017" s="8">
        <f>_xlfn.XLOOKUP(total_table[[#This Row],[Product_ID]],Product_table[Product_ID],Product_table[Cost],FALSE)</f>
        <v>86.42</v>
      </c>
      <c r="V1017" s="11">
        <f>_xlfn.XLOOKUP(total_table[[#This Row],[Product_ID]],Product_table[Product_ID],Product_table[Stock],FALSE)</f>
        <v>222</v>
      </c>
      <c r="W1017" s="8" t="str">
        <f>_xlfn.XLOOKUP(total_table[[#This Row],[Store_ID]],Store_table[Store_ID],Store_table[Store_Name],FALSE)</f>
        <v>Alexander Group</v>
      </c>
      <c r="X1017" s="8" t="str">
        <f>_xlfn.XLOOKUP(total_table[[#This Row],[Store_ID]],Store_table[Store_ID],Store_table[Region],FALSE)</f>
        <v>South</v>
      </c>
      <c r="Y1017" s="8" t="str">
        <f>_xlfn.XLOOKUP(total_table[[#This Row],[Store_ID]],Store_table[Store_ID],Store_table[City],FALSE)</f>
        <v>Port Sharon</v>
      </c>
      <c r="Z1017" s="8" t="str">
        <f>_xlfn.XLOOKUP(total_table[[#This Row],[Store_ID]],Store_table[Store_ID],Store_table[Store_Type],FALSE)</f>
        <v>Online</v>
      </c>
    </row>
    <row r="1018" spans="1:26" x14ac:dyDescent="0.35">
      <c r="A1018" s="2" t="s">
        <v>2820</v>
      </c>
      <c r="B1018" s="14">
        <v>45461</v>
      </c>
      <c r="C1018" s="2" t="s">
        <v>465</v>
      </c>
      <c r="D1018" s="2" t="s">
        <v>1632</v>
      </c>
      <c r="E1018" s="2" t="s">
        <v>1747</v>
      </c>
      <c r="F1018" s="11">
        <v>3</v>
      </c>
      <c r="G1018" s="8">
        <v>155.87</v>
      </c>
      <c r="H1018" s="8">
        <v>0.03</v>
      </c>
      <c r="I1018" s="2" t="s">
        <v>1807</v>
      </c>
      <c r="J1018" s="8">
        <v>467.58000000000004</v>
      </c>
      <c r="K1018" s="8" t="str">
        <f>_xlfn.XLOOKUP(total_table[[#This Row],[Customer_ID]],Customer_table[Customer_ID],Customer_table[Name],FALSE)</f>
        <v>Patty Francis</v>
      </c>
      <c r="L1018" s="11">
        <f>_xlfn.XLOOKUP(total_table[[#This Row],[Customer_ID]],Customer_table[Customer_ID],Customer_table[Age],FALSE)</f>
        <v>63</v>
      </c>
      <c r="M1018" s="8" t="str">
        <f>_xlfn.XLOOKUP(total_table[[#This Row],[Customer_ID]],Customer_table[Customer_ID],Customer_table[Gender],FALSE)</f>
        <v>Female</v>
      </c>
      <c r="N1018" s="8" t="str">
        <f>_xlfn.XLOOKUP(total_table[[#This Row],[Customer_ID]],Customer_table[Customer_ID],Customer_table[City],FALSE)</f>
        <v>South Brooke</v>
      </c>
      <c r="O1018" s="8" t="str">
        <f>_xlfn.XLOOKUP(total_table[[#This Row],[Customer_ID]],Customer_table[Customer_ID],Customer_table[State],FALSE)</f>
        <v>Pennsylvania</v>
      </c>
      <c r="P1018" s="8" t="str">
        <f>_xlfn.XLOOKUP(total_table[[#This Row],[Customer_ID]],Customer_table[Customer_ID],Customer_table[Country],FALSE)</f>
        <v>USA</v>
      </c>
      <c r="Q1018" s="8" t="str">
        <f>_xlfn.XLOOKUP(total_table[[#This Row],[Product_ID]],Product_table[Product_ID],Product_table[Product_Name],FALSE)</f>
        <v>Men's Track Pants</v>
      </c>
      <c r="R1018" s="8" t="str">
        <f>_xlfn.XLOOKUP(total_table[[#This Row],[Product_ID]],Product_table[Product_ID],Product_table[Category],FALSE)</f>
        <v>Clothing</v>
      </c>
      <c r="S1018" s="8" t="str">
        <f>_xlfn.XLOOKUP(total_table[[#This Row],[Product_ID]],Product_table[Product_ID],Product_table[Sub_Category],FALSE)</f>
        <v>Bottoms</v>
      </c>
      <c r="T1018" s="8" t="str">
        <f>_xlfn.XLOOKUP(total_table[[#This Row],[Product_ID]],Product_table[Product_ID],Product_table[Brand],FALSE)</f>
        <v>Hamilton, Woods and Walker</v>
      </c>
      <c r="U1018" s="8">
        <f>_xlfn.XLOOKUP(total_table[[#This Row],[Product_ID]],Product_table[Product_ID],Product_table[Cost],FALSE)</f>
        <v>386.56</v>
      </c>
      <c r="V1018" s="11">
        <f>_xlfn.XLOOKUP(total_table[[#This Row],[Product_ID]],Product_table[Product_ID],Product_table[Stock],FALSE)</f>
        <v>125</v>
      </c>
      <c r="W1018" s="8" t="str">
        <f>_xlfn.XLOOKUP(total_table[[#This Row],[Store_ID]],Store_table[Store_ID],Store_table[Store_Name],FALSE)</f>
        <v>Alexander Group</v>
      </c>
      <c r="X1018" s="8" t="str">
        <f>_xlfn.XLOOKUP(total_table[[#This Row],[Store_ID]],Store_table[Store_ID],Store_table[Region],FALSE)</f>
        <v>South</v>
      </c>
      <c r="Y1018" s="8" t="str">
        <f>_xlfn.XLOOKUP(total_table[[#This Row],[Store_ID]],Store_table[Store_ID],Store_table[City],FALSE)</f>
        <v>Port Sharon</v>
      </c>
      <c r="Z1018" s="8" t="str">
        <f>_xlfn.XLOOKUP(total_table[[#This Row],[Store_ID]],Store_table[Store_ID],Store_table[Store_Type],FALSE)</f>
        <v>Online</v>
      </c>
    </row>
    <row r="1019" spans="1:26" x14ac:dyDescent="0.35">
      <c r="A1019" s="2" t="s">
        <v>2821</v>
      </c>
      <c r="B1019" s="14">
        <v>45837</v>
      </c>
      <c r="C1019" s="2" t="s">
        <v>1347</v>
      </c>
      <c r="D1019" s="2" t="s">
        <v>1594</v>
      </c>
      <c r="E1019" s="2" t="s">
        <v>1782</v>
      </c>
      <c r="F1019" s="11">
        <v>4</v>
      </c>
      <c r="G1019" s="8">
        <v>115.42</v>
      </c>
      <c r="H1019" s="8">
        <v>0.03</v>
      </c>
      <c r="I1019" s="2" t="s">
        <v>1807</v>
      </c>
      <c r="J1019" s="8">
        <v>461.65000000000003</v>
      </c>
      <c r="K1019" s="8" t="str">
        <f>_xlfn.XLOOKUP(total_table[[#This Row],[Customer_ID]],Customer_table[Customer_ID],Customer_table[Name],FALSE)</f>
        <v>Kelli Smith</v>
      </c>
      <c r="L1019" s="11">
        <f>_xlfn.XLOOKUP(total_table[[#This Row],[Customer_ID]],Customer_table[Customer_ID],Customer_table[Age],FALSE)</f>
        <v>42</v>
      </c>
      <c r="M1019" s="8" t="str">
        <f>_xlfn.XLOOKUP(total_table[[#This Row],[Customer_ID]],Customer_table[Customer_ID],Customer_table[Gender],FALSE)</f>
        <v>Female</v>
      </c>
      <c r="N1019" s="8" t="str">
        <f>_xlfn.XLOOKUP(total_table[[#This Row],[Customer_ID]],Customer_table[Customer_ID],Customer_table[City],FALSE)</f>
        <v>North Maryfort</v>
      </c>
      <c r="O1019" s="8" t="str">
        <f>_xlfn.XLOOKUP(total_table[[#This Row],[Customer_ID]],Customer_table[Customer_ID],Customer_table[State],FALSE)</f>
        <v>Oregon</v>
      </c>
      <c r="P1019" s="8" t="str">
        <f>_xlfn.XLOOKUP(total_table[[#This Row],[Customer_ID]],Customer_table[Customer_ID],Customer_table[Country],FALSE)</f>
        <v>USA</v>
      </c>
      <c r="Q1019" s="8" t="str">
        <f>_xlfn.XLOOKUP(total_table[[#This Row],[Product_ID]],Product_table[Product_ID],Product_table[Product_Name],FALSE)</f>
        <v>Gaming Mechanical Keyboard</v>
      </c>
      <c r="R1019" s="8" t="str">
        <f>_xlfn.XLOOKUP(total_table[[#This Row],[Product_ID]],Product_table[Product_ID],Product_table[Category],FALSE)</f>
        <v>Electronics</v>
      </c>
      <c r="S1019" s="8" t="str">
        <f>_xlfn.XLOOKUP(total_table[[#This Row],[Product_ID]],Product_table[Product_ID],Product_table[Sub_Category],FALSE)</f>
        <v>Computer</v>
      </c>
      <c r="T1019" s="8" t="str">
        <f>_xlfn.XLOOKUP(total_table[[#This Row],[Product_ID]],Product_table[Product_ID],Product_table[Brand],FALSE)</f>
        <v>Lucero LLC</v>
      </c>
      <c r="U1019" s="8">
        <f>_xlfn.XLOOKUP(total_table[[#This Row],[Product_ID]],Product_table[Product_ID],Product_table[Cost],FALSE)</f>
        <v>419.28</v>
      </c>
      <c r="V1019" s="11">
        <f>_xlfn.XLOOKUP(total_table[[#This Row],[Product_ID]],Product_table[Product_ID],Product_table[Stock],FALSE)</f>
        <v>86</v>
      </c>
      <c r="W1019" s="8" t="str">
        <f>_xlfn.XLOOKUP(total_table[[#This Row],[Store_ID]],Store_table[Store_ID],Store_table[Store_Name],FALSE)</f>
        <v>Frederick-Wright</v>
      </c>
      <c r="X1019" s="8" t="str">
        <f>_xlfn.XLOOKUP(total_table[[#This Row],[Store_ID]],Store_table[Store_ID],Store_table[Region],FALSE)</f>
        <v>West</v>
      </c>
      <c r="Y1019" s="8" t="str">
        <f>_xlfn.XLOOKUP(total_table[[#This Row],[Store_ID]],Store_table[Store_ID],Store_table[City],FALSE)</f>
        <v>New Jimmymouth</v>
      </c>
      <c r="Z1019" s="8" t="str">
        <f>_xlfn.XLOOKUP(total_table[[#This Row],[Store_ID]],Store_table[Store_ID],Store_table[Store_Type],FALSE)</f>
        <v>Flagship</v>
      </c>
    </row>
    <row r="1020" spans="1:26" x14ac:dyDescent="0.35">
      <c r="A1020" s="2" t="s">
        <v>2822</v>
      </c>
      <c r="B1020" s="14">
        <v>45823</v>
      </c>
      <c r="C1020" s="2" t="s">
        <v>412</v>
      </c>
      <c r="D1020" s="2" t="s">
        <v>1630</v>
      </c>
      <c r="E1020" s="2" t="s">
        <v>1754</v>
      </c>
      <c r="F1020" s="11">
        <v>3</v>
      </c>
      <c r="G1020" s="8">
        <v>593.62</v>
      </c>
      <c r="H1020" s="8">
        <v>0.08</v>
      </c>
      <c r="I1020" s="2" t="s">
        <v>1802</v>
      </c>
      <c r="J1020" s="8">
        <v>1780.7800000000002</v>
      </c>
      <c r="K1020" s="8" t="str">
        <f>_xlfn.XLOOKUP(total_table[[#This Row],[Customer_ID]],Customer_table[Customer_ID],Customer_table[Name],FALSE)</f>
        <v>Michael Chang</v>
      </c>
      <c r="L1020" s="11">
        <f>_xlfn.XLOOKUP(total_table[[#This Row],[Customer_ID]],Customer_table[Customer_ID],Customer_table[Age],FALSE)</f>
        <v>50</v>
      </c>
      <c r="M1020" s="8" t="str">
        <f>_xlfn.XLOOKUP(total_table[[#This Row],[Customer_ID]],Customer_table[Customer_ID],Customer_table[Gender],FALSE)</f>
        <v>Male</v>
      </c>
      <c r="N1020" s="8" t="str">
        <f>_xlfn.XLOOKUP(total_table[[#This Row],[Customer_ID]],Customer_table[Customer_ID],Customer_table[City],FALSE)</f>
        <v>Kathrynport</v>
      </c>
      <c r="O1020" s="8" t="str">
        <f>_xlfn.XLOOKUP(total_table[[#This Row],[Customer_ID]],Customer_table[Customer_ID],Customer_table[State],FALSE)</f>
        <v>North Carolina</v>
      </c>
      <c r="P1020" s="8" t="str">
        <f>_xlfn.XLOOKUP(total_table[[#This Row],[Customer_ID]],Customer_table[Customer_ID],Customer_table[Country],FALSE)</f>
        <v>USA</v>
      </c>
      <c r="Q1020" s="8" t="str">
        <f>_xlfn.XLOOKUP(total_table[[#This Row],[Product_ID]],Product_table[Product_ID],Product_table[Product_Name],FALSE)</f>
        <v>Rugby Ball</v>
      </c>
      <c r="R1020" s="8" t="str">
        <f>_xlfn.XLOOKUP(total_table[[#This Row],[Product_ID]],Product_table[Product_ID],Product_table[Category],FALSE)</f>
        <v>Sports</v>
      </c>
      <c r="S1020" s="8" t="str">
        <f>_xlfn.XLOOKUP(total_table[[#This Row],[Product_ID]],Product_table[Product_ID],Product_table[Sub_Category],FALSE)</f>
        <v>Team Sports</v>
      </c>
      <c r="T1020" s="8" t="str">
        <f>_xlfn.XLOOKUP(total_table[[#This Row],[Product_ID]],Product_table[Product_ID],Product_table[Brand],FALSE)</f>
        <v>Harris Inc</v>
      </c>
      <c r="U1020" s="8">
        <f>_xlfn.XLOOKUP(total_table[[#This Row],[Product_ID]],Product_table[Product_ID],Product_table[Cost],FALSE)</f>
        <v>212.26</v>
      </c>
      <c r="V1020" s="11">
        <f>_xlfn.XLOOKUP(total_table[[#This Row],[Product_ID]],Product_table[Product_ID],Product_table[Stock],FALSE)</f>
        <v>82</v>
      </c>
      <c r="W1020" s="8" t="str">
        <f>_xlfn.XLOOKUP(total_table[[#This Row],[Store_ID]],Store_table[Store_ID],Store_table[Store_Name],FALSE)</f>
        <v>Benson-Elliott</v>
      </c>
      <c r="X1020" s="8" t="str">
        <f>_xlfn.XLOOKUP(total_table[[#This Row],[Store_ID]],Store_table[Store_ID],Store_table[Region],FALSE)</f>
        <v>East</v>
      </c>
      <c r="Y1020" s="8" t="str">
        <f>_xlfn.XLOOKUP(total_table[[#This Row],[Store_ID]],Store_table[Store_ID],Store_table[City],FALSE)</f>
        <v>Port Josephberg</v>
      </c>
      <c r="Z1020" s="8" t="str">
        <f>_xlfn.XLOOKUP(total_table[[#This Row],[Store_ID]],Store_table[Store_ID],Store_table[Store_Type],FALSE)</f>
        <v>Online</v>
      </c>
    </row>
    <row r="1021" spans="1:26" x14ac:dyDescent="0.35">
      <c r="A1021" s="2" t="s">
        <v>2823</v>
      </c>
      <c r="B1021" s="14">
        <v>45733</v>
      </c>
      <c r="C1021" s="2" t="s">
        <v>1090</v>
      </c>
      <c r="D1021" s="2" t="s">
        <v>1616</v>
      </c>
      <c r="E1021" s="2" t="s">
        <v>1747</v>
      </c>
      <c r="F1021" s="11">
        <v>2</v>
      </c>
      <c r="G1021" s="8">
        <v>825.04</v>
      </c>
      <c r="H1021" s="8">
        <v>0.2</v>
      </c>
      <c r="I1021" s="2" t="s">
        <v>1802</v>
      </c>
      <c r="J1021" s="8">
        <v>1649.8799999999999</v>
      </c>
      <c r="K1021" s="8" t="str">
        <f>_xlfn.XLOOKUP(total_table[[#This Row],[Customer_ID]],Customer_table[Customer_ID],Customer_table[Name],FALSE)</f>
        <v>Laura Green</v>
      </c>
      <c r="L1021" s="11">
        <f>_xlfn.XLOOKUP(total_table[[#This Row],[Customer_ID]],Customer_table[Customer_ID],Customer_table[Age],FALSE)</f>
        <v>56</v>
      </c>
      <c r="M1021" s="8" t="str">
        <f>_xlfn.XLOOKUP(total_table[[#This Row],[Customer_ID]],Customer_table[Customer_ID],Customer_table[Gender],FALSE)</f>
        <v>Female</v>
      </c>
      <c r="N1021" s="8" t="str">
        <f>_xlfn.XLOOKUP(total_table[[#This Row],[Customer_ID]],Customer_table[Customer_ID],Customer_table[City],FALSE)</f>
        <v>Westbury</v>
      </c>
      <c r="O1021" s="8" t="str">
        <f>_xlfn.XLOOKUP(total_table[[#This Row],[Customer_ID]],Customer_table[Customer_ID],Customer_table[State],FALSE)</f>
        <v>Oregon</v>
      </c>
      <c r="P1021" s="8" t="str">
        <f>_xlfn.XLOOKUP(total_table[[#This Row],[Customer_ID]],Customer_table[Customer_ID],Customer_table[Country],FALSE)</f>
        <v>USA</v>
      </c>
      <c r="Q1021" s="8" t="str">
        <f>_xlfn.XLOOKUP(total_table[[#This Row],[Product_ID]],Product_table[Product_ID],Product_table[Product_Name],FALSE)</f>
        <v>High-Grip Football</v>
      </c>
      <c r="R1021" s="8" t="str">
        <f>_xlfn.XLOOKUP(total_table[[#This Row],[Product_ID]],Product_table[Product_ID],Product_table[Category],FALSE)</f>
        <v>Sports</v>
      </c>
      <c r="S1021" s="8" t="str">
        <f>_xlfn.XLOOKUP(total_table[[#This Row],[Product_ID]],Product_table[Product_ID],Product_table[Sub_Category],FALSE)</f>
        <v>Team Sports</v>
      </c>
      <c r="T1021" s="8" t="str">
        <f>_xlfn.XLOOKUP(total_table[[#This Row],[Product_ID]],Product_table[Product_ID],Product_table[Brand],FALSE)</f>
        <v>Bridges, Banks and Cummings</v>
      </c>
      <c r="U1021" s="8">
        <f>_xlfn.XLOOKUP(total_table[[#This Row],[Product_ID]],Product_table[Product_ID],Product_table[Cost],FALSE)</f>
        <v>318.91000000000003</v>
      </c>
      <c r="V1021" s="11">
        <f>_xlfn.XLOOKUP(total_table[[#This Row],[Product_ID]],Product_table[Product_ID],Product_table[Stock],FALSE)</f>
        <v>114</v>
      </c>
      <c r="W1021" s="8" t="str">
        <f>_xlfn.XLOOKUP(total_table[[#This Row],[Store_ID]],Store_table[Store_ID],Store_table[Store_Name],FALSE)</f>
        <v>Alexander Group</v>
      </c>
      <c r="X1021" s="8" t="str">
        <f>_xlfn.XLOOKUP(total_table[[#This Row],[Store_ID]],Store_table[Store_ID],Store_table[Region],FALSE)</f>
        <v>South</v>
      </c>
      <c r="Y1021" s="8" t="str">
        <f>_xlfn.XLOOKUP(total_table[[#This Row],[Store_ID]],Store_table[Store_ID],Store_table[City],FALSE)</f>
        <v>Port Sharon</v>
      </c>
      <c r="Z1021" s="8" t="str">
        <f>_xlfn.XLOOKUP(total_table[[#This Row],[Store_ID]],Store_table[Store_ID],Store_table[Store_Type],FALSE)</f>
        <v>Online</v>
      </c>
    </row>
    <row r="1022" spans="1:26" x14ac:dyDescent="0.35">
      <c r="A1022" s="2" t="s">
        <v>2824</v>
      </c>
      <c r="B1022" s="14">
        <v>45322</v>
      </c>
      <c r="C1022" s="2" t="s">
        <v>1410</v>
      </c>
      <c r="D1022" s="2" t="s">
        <v>1576</v>
      </c>
      <c r="E1022" s="2" t="s">
        <v>1775</v>
      </c>
      <c r="F1022" s="11">
        <v>1</v>
      </c>
      <c r="G1022" s="8">
        <v>963.76</v>
      </c>
      <c r="H1022" s="8">
        <v>0.14000000000000001</v>
      </c>
      <c r="I1022" s="2" t="s">
        <v>1804</v>
      </c>
      <c r="J1022" s="8">
        <v>963.62</v>
      </c>
      <c r="K1022" s="8" t="str">
        <f>_xlfn.XLOOKUP(total_table[[#This Row],[Customer_ID]],Customer_table[Customer_ID],Customer_table[Name],FALSE)</f>
        <v>David Pierce</v>
      </c>
      <c r="L1022" s="11">
        <f>_xlfn.XLOOKUP(total_table[[#This Row],[Customer_ID]],Customer_table[Customer_ID],Customer_table[Age],FALSE)</f>
        <v>45</v>
      </c>
      <c r="M1022" s="8" t="str">
        <f>_xlfn.XLOOKUP(total_table[[#This Row],[Customer_ID]],Customer_table[Customer_ID],Customer_table[Gender],FALSE)</f>
        <v>Female</v>
      </c>
      <c r="N1022" s="8" t="str">
        <f>_xlfn.XLOOKUP(total_table[[#This Row],[Customer_ID]],Customer_table[Customer_ID],Customer_table[City],FALSE)</f>
        <v>Grayland</v>
      </c>
      <c r="O1022" s="8" t="str">
        <f>_xlfn.XLOOKUP(total_table[[#This Row],[Customer_ID]],Customer_table[Customer_ID],Customer_table[State],FALSE)</f>
        <v>Washington</v>
      </c>
      <c r="P1022" s="8" t="str">
        <f>_xlfn.XLOOKUP(total_table[[#This Row],[Customer_ID]],Customer_table[Customer_ID],Customer_table[Country],FALSE)</f>
        <v>USA</v>
      </c>
      <c r="Q1022" s="8" t="str">
        <f>_xlfn.XLOOKUP(total_table[[#This Row],[Product_ID]],Product_table[Product_ID],Product_table[Product_Name],FALSE)</f>
        <v>Women's Scarf Set</v>
      </c>
      <c r="R1022" s="8" t="str">
        <f>_xlfn.XLOOKUP(total_table[[#This Row],[Product_ID]],Product_table[Product_ID],Product_table[Category],FALSE)</f>
        <v>Clothing</v>
      </c>
      <c r="S1022" s="8" t="str">
        <f>_xlfn.XLOOKUP(total_table[[#This Row],[Product_ID]],Product_table[Product_ID],Product_table[Sub_Category],FALSE)</f>
        <v>Accessories</v>
      </c>
      <c r="T1022" s="8" t="str">
        <f>_xlfn.XLOOKUP(total_table[[#This Row],[Product_ID]],Product_table[Product_ID],Product_table[Brand],FALSE)</f>
        <v>Brown and Sons</v>
      </c>
      <c r="U1022" s="8">
        <f>_xlfn.XLOOKUP(total_table[[#This Row],[Product_ID]],Product_table[Product_ID],Product_table[Cost],FALSE)</f>
        <v>174.02</v>
      </c>
      <c r="V1022" s="11">
        <f>_xlfn.XLOOKUP(total_table[[#This Row],[Product_ID]],Product_table[Product_ID],Product_table[Stock],FALSE)</f>
        <v>268</v>
      </c>
      <c r="W1022" s="8" t="str">
        <f>_xlfn.XLOOKUP(total_table[[#This Row],[Store_ID]],Store_table[Store_ID],Store_table[Store_Name],FALSE)</f>
        <v>Gardner, Humphrey and Contreras</v>
      </c>
      <c r="X1022" s="8" t="str">
        <f>_xlfn.XLOOKUP(total_table[[#This Row],[Store_ID]],Store_table[Store_ID],Store_table[Region],FALSE)</f>
        <v>East</v>
      </c>
      <c r="Y1022" s="8" t="str">
        <f>_xlfn.XLOOKUP(total_table[[#This Row],[Store_ID]],Store_table[Store_ID],Store_table[City],FALSE)</f>
        <v>Johnsonville</v>
      </c>
      <c r="Z1022" s="8" t="str">
        <f>_xlfn.XLOOKUP(total_table[[#This Row],[Store_ID]],Store_table[Store_ID],Store_table[Store_Type],FALSE)</f>
        <v>Flagship</v>
      </c>
    </row>
    <row r="1023" spans="1:26" x14ac:dyDescent="0.35">
      <c r="A1023" s="2" t="s">
        <v>2825</v>
      </c>
      <c r="B1023" s="14">
        <v>45415</v>
      </c>
      <c r="C1023" s="2" t="s">
        <v>912</v>
      </c>
      <c r="D1023" s="2" t="s">
        <v>1636</v>
      </c>
      <c r="E1023" s="2" t="s">
        <v>1754</v>
      </c>
      <c r="F1023" s="11">
        <v>1</v>
      </c>
      <c r="G1023" s="8">
        <v>238.24</v>
      </c>
      <c r="H1023" s="8">
        <v>0.12</v>
      </c>
      <c r="I1023" s="2" t="s">
        <v>1804</v>
      </c>
      <c r="J1023" s="8">
        <v>238.12</v>
      </c>
      <c r="K1023" s="8" t="str">
        <f>_xlfn.XLOOKUP(total_table[[#This Row],[Customer_ID]],Customer_table[Customer_ID],Customer_table[Name],FALSE)</f>
        <v>Ricardo Jones</v>
      </c>
      <c r="L1023" s="11">
        <f>_xlfn.XLOOKUP(total_table[[#This Row],[Customer_ID]],Customer_table[Customer_ID],Customer_table[Age],FALSE)</f>
        <v>30</v>
      </c>
      <c r="M1023" s="8" t="str">
        <f>_xlfn.XLOOKUP(total_table[[#This Row],[Customer_ID]],Customer_table[Customer_ID],Customer_table[Gender],FALSE)</f>
        <v>Male</v>
      </c>
      <c r="N1023" s="8" t="str">
        <f>_xlfn.XLOOKUP(total_table[[#This Row],[Customer_ID]],Customer_table[Customer_ID],Customer_table[City],FALSE)</f>
        <v>Danielland</v>
      </c>
      <c r="O1023" s="8" t="str">
        <f>_xlfn.XLOOKUP(total_table[[#This Row],[Customer_ID]],Customer_table[Customer_ID],Customer_table[State],FALSE)</f>
        <v>Minnesota</v>
      </c>
      <c r="P1023" s="8" t="str">
        <f>_xlfn.XLOOKUP(total_table[[#This Row],[Customer_ID]],Customer_table[Customer_ID],Customer_table[Country],FALSE)</f>
        <v>USA</v>
      </c>
      <c r="Q1023" s="8" t="str">
        <f>_xlfn.XLOOKUP(total_table[[#This Row],[Product_ID]],Product_table[Product_ID],Product_table[Product_Name],FALSE)</f>
        <v>Ceramic Plant Pot</v>
      </c>
      <c r="R1023" s="8" t="str">
        <f>_xlfn.XLOOKUP(total_table[[#This Row],[Product_ID]],Product_table[Product_ID],Product_table[Category],FALSE)</f>
        <v>Home</v>
      </c>
      <c r="S1023" s="8" t="str">
        <f>_xlfn.XLOOKUP(total_table[[#This Row],[Product_ID]],Product_table[Product_ID],Product_table[Sub_Category],FALSE)</f>
        <v>Decor</v>
      </c>
      <c r="T1023" s="8" t="str">
        <f>_xlfn.XLOOKUP(total_table[[#This Row],[Product_ID]],Product_table[Product_ID],Product_table[Brand],FALSE)</f>
        <v>Hatfield, Baird and Torres</v>
      </c>
      <c r="U1023" s="8">
        <f>_xlfn.XLOOKUP(total_table[[#This Row],[Product_ID]],Product_table[Product_ID],Product_table[Cost],FALSE)</f>
        <v>81.75</v>
      </c>
      <c r="V1023" s="11">
        <f>_xlfn.XLOOKUP(total_table[[#This Row],[Product_ID]],Product_table[Product_ID],Product_table[Stock],FALSE)</f>
        <v>273.49484536082474</v>
      </c>
      <c r="W1023" s="8" t="str">
        <f>_xlfn.XLOOKUP(total_table[[#This Row],[Store_ID]],Store_table[Store_ID],Store_table[Store_Name],FALSE)</f>
        <v>Benson-Elliott</v>
      </c>
      <c r="X1023" s="8" t="str">
        <f>_xlfn.XLOOKUP(total_table[[#This Row],[Store_ID]],Store_table[Store_ID],Store_table[Region],FALSE)</f>
        <v>East</v>
      </c>
      <c r="Y1023" s="8" t="str">
        <f>_xlfn.XLOOKUP(total_table[[#This Row],[Store_ID]],Store_table[Store_ID],Store_table[City],FALSE)</f>
        <v>Port Josephberg</v>
      </c>
      <c r="Z1023" s="8" t="str">
        <f>_xlfn.XLOOKUP(total_table[[#This Row],[Store_ID]],Store_table[Store_ID],Store_table[Store_Type],FALSE)</f>
        <v>Online</v>
      </c>
    </row>
    <row r="1024" spans="1:26" x14ac:dyDescent="0.35">
      <c r="A1024" s="2" t="s">
        <v>2826</v>
      </c>
      <c r="B1024" s="14">
        <v>45644</v>
      </c>
      <c r="C1024" s="2" t="s">
        <v>1390</v>
      </c>
      <c r="D1024" s="2" t="s">
        <v>1690</v>
      </c>
      <c r="E1024" s="2" t="s">
        <v>1782</v>
      </c>
      <c r="F1024" s="11">
        <v>1</v>
      </c>
      <c r="G1024" s="8">
        <v>756.63</v>
      </c>
      <c r="H1024" s="8">
        <v>0.04</v>
      </c>
      <c r="I1024" s="2" t="s">
        <v>1804</v>
      </c>
      <c r="J1024" s="8">
        <v>756.59</v>
      </c>
      <c r="K1024" s="8" t="str">
        <f>_xlfn.XLOOKUP(total_table[[#This Row],[Customer_ID]],Customer_table[Customer_ID],Customer_table[Name],FALSE)</f>
        <v>Christina Robertson</v>
      </c>
      <c r="L1024" s="11">
        <f>_xlfn.XLOOKUP(total_table[[#This Row],[Customer_ID]],Customer_table[Customer_ID],Customer_table[Age],FALSE)</f>
        <v>59</v>
      </c>
      <c r="M1024" s="8" t="str">
        <f>_xlfn.XLOOKUP(total_table[[#This Row],[Customer_ID]],Customer_table[Customer_ID],Customer_table[Gender],FALSE)</f>
        <v>Male</v>
      </c>
      <c r="N1024" s="8" t="str">
        <f>_xlfn.XLOOKUP(total_table[[#This Row],[Customer_ID]],Customer_table[Customer_ID],Customer_table[City],FALSE)</f>
        <v>Hubbardborough</v>
      </c>
      <c r="O1024" s="8" t="str">
        <f>_xlfn.XLOOKUP(total_table[[#This Row],[Customer_ID]],Customer_table[Customer_ID],Customer_table[State],FALSE)</f>
        <v>Kentucky</v>
      </c>
      <c r="P1024" s="8" t="str">
        <f>_xlfn.XLOOKUP(total_table[[#This Row],[Customer_ID]],Customer_table[Customer_ID],Customer_table[Country],FALSE)</f>
        <v>USA</v>
      </c>
      <c r="Q1024" s="8" t="str">
        <f>_xlfn.XLOOKUP(total_table[[#This Row],[Product_ID]],Product_table[Product_ID],Product_table[Product_Name],FALSE)</f>
        <v>Fitness Resistance Bands</v>
      </c>
      <c r="R1024" s="8" t="str">
        <f>_xlfn.XLOOKUP(total_table[[#This Row],[Product_ID]],Product_table[Product_ID],Product_table[Category],FALSE)</f>
        <v>Sports</v>
      </c>
      <c r="S1024" s="8" t="str">
        <f>_xlfn.XLOOKUP(total_table[[#This Row],[Product_ID]],Product_table[Product_ID],Product_table[Sub_Category],FALSE)</f>
        <v>Fitness</v>
      </c>
      <c r="T1024" s="8" t="str">
        <f>_xlfn.XLOOKUP(total_table[[#This Row],[Product_ID]],Product_table[Product_ID],Product_table[Brand],FALSE)</f>
        <v>Reese-Watson</v>
      </c>
      <c r="U1024" s="8">
        <f>_xlfn.XLOOKUP(total_table[[#This Row],[Product_ID]],Product_table[Product_ID],Product_table[Cost],FALSE)</f>
        <v>152.91999999999999</v>
      </c>
      <c r="V1024" s="11">
        <f>_xlfn.XLOOKUP(total_table[[#This Row],[Product_ID]],Product_table[Product_ID],Product_table[Stock],FALSE)</f>
        <v>281</v>
      </c>
      <c r="W1024" s="8" t="str">
        <f>_xlfn.XLOOKUP(total_table[[#This Row],[Store_ID]],Store_table[Store_ID],Store_table[Store_Name],FALSE)</f>
        <v>Frederick-Wright</v>
      </c>
      <c r="X1024" s="8" t="str">
        <f>_xlfn.XLOOKUP(total_table[[#This Row],[Store_ID]],Store_table[Store_ID],Store_table[Region],FALSE)</f>
        <v>West</v>
      </c>
      <c r="Y1024" s="8" t="str">
        <f>_xlfn.XLOOKUP(total_table[[#This Row],[Store_ID]],Store_table[Store_ID],Store_table[City],FALSE)</f>
        <v>New Jimmymouth</v>
      </c>
      <c r="Z1024" s="8" t="str">
        <f>_xlfn.XLOOKUP(total_table[[#This Row],[Store_ID]],Store_table[Store_ID],Store_table[Store_Type],FALSE)</f>
        <v>Flagship</v>
      </c>
    </row>
    <row r="1025" spans="1:26" x14ac:dyDescent="0.35">
      <c r="A1025" s="2" t="s">
        <v>2827</v>
      </c>
      <c r="B1025" s="14">
        <v>45845</v>
      </c>
      <c r="C1025" s="2" t="s">
        <v>80</v>
      </c>
      <c r="D1025" s="2" t="s">
        <v>1712</v>
      </c>
      <c r="E1025" s="2" t="s">
        <v>1757</v>
      </c>
      <c r="F1025" s="11">
        <v>3</v>
      </c>
      <c r="G1025" s="8">
        <v>159.76</v>
      </c>
      <c r="H1025" s="8">
        <v>0.22</v>
      </c>
      <c r="I1025" s="2" t="s">
        <v>1802</v>
      </c>
      <c r="J1025" s="8">
        <v>479.05999999999995</v>
      </c>
      <c r="K1025" s="8" t="str">
        <f>_xlfn.XLOOKUP(total_table[[#This Row],[Customer_ID]],Customer_table[Customer_ID],Customer_table[Name],FALSE)</f>
        <v>Michael Torres</v>
      </c>
      <c r="L1025" s="11">
        <f>_xlfn.XLOOKUP(total_table[[#This Row],[Customer_ID]],Customer_table[Customer_ID],Customer_table[Age],FALSE)</f>
        <v>46</v>
      </c>
      <c r="M1025" s="8" t="str">
        <f>_xlfn.XLOOKUP(total_table[[#This Row],[Customer_ID]],Customer_table[Customer_ID],Customer_table[Gender],FALSE)</f>
        <v>Female</v>
      </c>
      <c r="N1025" s="8" t="str">
        <f>_xlfn.XLOOKUP(total_table[[#This Row],[Customer_ID]],Customer_table[Customer_ID],Customer_table[City],FALSE)</f>
        <v>Gonzalezfort</v>
      </c>
      <c r="O1025" s="8" t="str">
        <f>_xlfn.XLOOKUP(total_table[[#This Row],[Customer_ID]],Customer_table[Customer_ID],Customer_table[State],FALSE)</f>
        <v>New Jersey</v>
      </c>
      <c r="P1025" s="8" t="str">
        <f>_xlfn.XLOOKUP(total_table[[#This Row],[Customer_ID]],Customer_table[Customer_ID],Customer_table[Country],FALSE)</f>
        <v>USA</v>
      </c>
      <c r="Q1025" s="8" t="str">
        <f>_xlfn.XLOOKUP(total_table[[#This Row],[Product_ID]],Product_table[Product_ID],Product_table[Product_Name],FALSE)</f>
        <v>USB-C Laptop Charger</v>
      </c>
      <c r="R1025" s="8" t="str">
        <f>_xlfn.XLOOKUP(total_table[[#This Row],[Product_ID]],Product_table[Product_ID],Product_table[Category],FALSE)</f>
        <v>Electronics</v>
      </c>
      <c r="S1025" s="8" t="str">
        <f>_xlfn.XLOOKUP(total_table[[#This Row],[Product_ID]],Product_table[Product_ID],Product_table[Sub_Category],FALSE)</f>
        <v>Computer</v>
      </c>
      <c r="T1025" s="8" t="str">
        <f>_xlfn.XLOOKUP(total_table[[#This Row],[Product_ID]],Product_table[Product_ID],Product_table[Brand],FALSE)</f>
        <v>Martin LLC</v>
      </c>
      <c r="U1025" s="8">
        <f>_xlfn.XLOOKUP(total_table[[#This Row],[Product_ID]],Product_table[Product_ID],Product_table[Cost],FALSE)</f>
        <v>377.52</v>
      </c>
      <c r="V1025" s="11">
        <f>_xlfn.XLOOKUP(total_table[[#This Row],[Product_ID]],Product_table[Product_ID],Product_table[Stock],FALSE)</f>
        <v>485</v>
      </c>
      <c r="W1025" s="8" t="str">
        <f>_xlfn.XLOOKUP(total_table[[#This Row],[Store_ID]],Store_table[Store_ID],Store_table[Store_Name],FALSE)</f>
        <v>Martinez-Mullins</v>
      </c>
      <c r="X1025" s="8" t="str">
        <f>_xlfn.XLOOKUP(total_table[[#This Row],[Store_ID]],Store_table[Store_ID],Store_table[Region],FALSE)</f>
        <v>South</v>
      </c>
      <c r="Y1025" s="8" t="str">
        <f>_xlfn.XLOOKUP(total_table[[#This Row],[Store_ID]],Store_table[Store_ID],Store_table[City],FALSE)</f>
        <v>Williamsfurt</v>
      </c>
      <c r="Z1025" s="8" t="str">
        <f>_xlfn.XLOOKUP(total_table[[#This Row],[Store_ID]],Store_table[Store_ID],Store_table[Store_Type],FALSE)</f>
        <v>Online</v>
      </c>
    </row>
    <row r="1026" spans="1:26" x14ac:dyDescent="0.35">
      <c r="A1026" s="2" t="s">
        <v>2828</v>
      </c>
      <c r="B1026" s="14">
        <v>45354</v>
      </c>
      <c r="C1026" s="2" t="s">
        <v>1133</v>
      </c>
      <c r="D1026" s="2" t="s">
        <v>1716</v>
      </c>
      <c r="E1026" s="2" t="s">
        <v>1760</v>
      </c>
      <c r="F1026" s="11">
        <v>1</v>
      </c>
      <c r="G1026" s="8">
        <v>329.94</v>
      </c>
      <c r="H1026" s="8">
        <v>0.14000000000000001</v>
      </c>
      <c r="I1026" s="2" t="s">
        <v>1807</v>
      </c>
      <c r="J1026" s="8">
        <v>329.8</v>
      </c>
      <c r="K1026" s="8" t="str">
        <f>_xlfn.XLOOKUP(total_table[[#This Row],[Customer_ID]],Customer_table[Customer_ID],Customer_table[Name],FALSE)</f>
        <v>Miranda King</v>
      </c>
      <c r="L1026" s="11">
        <f>_xlfn.XLOOKUP(total_table[[#This Row],[Customer_ID]],Customer_table[Customer_ID],Customer_table[Age],FALSE)</f>
        <v>34</v>
      </c>
      <c r="M1026" s="8" t="str">
        <f>_xlfn.XLOOKUP(total_table[[#This Row],[Customer_ID]],Customer_table[Customer_ID],Customer_table[Gender],FALSE)</f>
        <v>Female</v>
      </c>
      <c r="N1026" s="8" t="str">
        <f>_xlfn.XLOOKUP(total_table[[#This Row],[Customer_ID]],Customer_table[Customer_ID],Customer_table[City],FALSE)</f>
        <v>West Mathew</v>
      </c>
      <c r="O1026" s="8" t="str">
        <f>_xlfn.XLOOKUP(total_table[[#This Row],[Customer_ID]],Customer_table[Customer_ID],Customer_table[State],FALSE)</f>
        <v>New York</v>
      </c>
      <c r="P1026" s="8" t="str">
        <f>_xlfn.XLOOKUP(total_table[[#This Row],[Customer_ID]],Customer_table[Customer_ID],Customer_table[Country],FALSE)</f>
        <v>USA</v>
      </c>
      <c r="Q1026" s="8" t="str">
        <f>_xlfn.XLOOKUP(total_table[[#This Row],[Product_ID]],Product_table[Product_ID],Product_table[Product_Name],FALSE)</f>
        <v>Sports Stopwatch Basic</v>
      </c>
      <c r="R1026" s="8" t="str">
        <f>_xlfn.XLOOKUP(total_table[[#This Row],[Product_ID]],Product_table[Product_ID],Product_table[Category],FALSE)</f>
        <v>Sports</v>
      </c>
      <c r="S1026" s="8" t="str">
        <f>_xlfn.XLOOKUP(total_table[[#This Row],[Product_ID]],Product_table[Product_ID],Product_table[Sub_Category],FALSE)</f>
        <v>Accessories</v>
      </c>
      <c r="T1026" s="8" t="str">
        <f>_xlfn.XLOOKUP(total_table[[#This Row],[Product_ID]],Product_table[Product_ID],Product_table[Brand],FALSE)</f>
        <v>Wilson Group</v>
      </c>
      <c r="U1026" s="8">
        <f>_xlfn.XLOOKUP(total_table[[#This Row],[Product_ID]],Product_table[Product_ID],Product_table[Cost],FALSE)</f>
        <v>60.65</v>
      </c>
      <c r="V1026" s="11">
        <f>_xlfn.XLOOKUP(total_table[[#This Row],[Product_ID]],Product_table[Product_ID],Product_table[Stock],FALSE)</f>
        <v>75</v>
      </c>
      <c r="W1026" s="8" t="str">
        <f>_xlfn.XLOOKUP(total_table[[#This Row],[Store_ID]],Store_table[Store_ID],Store_table[Store_Name],FALSE)</f>
        <v>Bean, Jones and Park</v>
      </c>
      <c r="X1026" s="8" t="str">
        <f>_xlfn.XLOOKUP(total_table[[#This Row],[Store_ID]],Store_table[Store_ID],Store_table[Region],FALSE)</f>
        <v>West</v>
      </c>
      <c r="Y1026" s="8" t="str">
        <f>_xlfn.XLOOKUP(total_table[[#This Row],[Store_ID]],Store_table[Store_ID],Store_table[City],FALSE)</f>
        <v>Thompsonborough</v>
      </c>
      <c r="Z1026" s="8" t="str">
        <f>_xlfn.XLOOKUP(total_table[[#This Row],[Store_ID]],Store_table[Store_ID],Store_table[Store_Type],FALSE)</f>
        <v>Online</v>
      </c>
    </row>
    <row r="1027" spans="1:26" x14ac:dyDescent="0.35">
      <c r="A1027" s="2" t="s">
        <v>2829</v>
      </c>
      <c r="B1027" s="14">
        <v>45720</v>
      </c>
      <c r="C1027" s="2" t="s">
        <v>216</v>
      </c>
      <c r="D1027" s="2" t="s">
        <v>1560</v>
      </c>
      <c r="E1027" s="2" t="s">
        <v>1760</v>
      </c>
      <c r="F1027" s="11">
        <v>1</v>
      </c>
      <c r="G1027" s="8">
        <v>234.06</v>
      </c>
      <c r="H1027" s="8">
        <v>0.11</v>
      </c>
      <c r="I1027" s="2" t="s">
        <v>1804</v>
      </c>
      <c r="J1027" s="8">
        <v>233.95</v>
      </c>
      <c r="K1027" s="8" t="str">
        <f>_xlfn.XLOOKUP(total_table[[#This Row],[Customer_ID]],Customer_table[Customer_ID],Customer_table[Name],FALSE)</f>
        <v>Dr. David Smith</v>
      </c>
      <c r="L1027" s="11">
        <f>_xlfn.XLOOKUP(total_table[[#This Row],[Customer_ID]],Customer_table[Customer_ID],Customer_table[Age],FALSE)</f>
        <v>22</v>
      </c>
      <c r="M1027" s="8" t="str">
        <f>_xlfn.XLOOKUP(total_table[[#This Row],[Customer_ID]],Customer_table[Customer_ID],Customer_table[Gender],FALSE)</f>
        <v>Female</v>
      </c>
      <c r="N1027" s="8" t="str">
        <f>_xlfn.XLOOKUP(total_table[[#This Row],[Customer_ID]],Customer_table[Customer_ID],Customer_table[City],FALSE)</f>
        <v>Schmidtchester</v>
      </c>
      <c r="O1027" s="8" t="str">
        <f>_xlfn.XLOOKUP(total_table[[#This Row],[Customer_ID]],Customer_table[Customer_ID],Customer_table[State],FALSE)</f>
        <v>Alaska</v>
      </c>
      <c r="P1027" s="8" t="str">
        <f>_xlfn.XLOOKUP(total_table[[#This Row],[Customer_ID]],Customer_table[Customer_ID],Customer_table[Country],FALSE)</f>
        <v>USA</v>
      </c>
      <c r="Q1027" s="8" t="str">
        <f>_xlfn.XLOOKUP(total_table[[#This Row],[Product_ID]],Product_table[Product_ID],Product_table[Product_Name],FALSE)</f>
        <v>Soccer Training Cone Set</v>
      </c>
      <c r="R1027" s="8" t="str">
        <f>_xlfn.XLOOKUP(total_table[[#This Row],[Product_ID]],Product_table[Product_ID],Product_table[Category],FALSE)</f>
        <v>Sports</v>
      </c>
      <c r="S1027" s="8" t="str">
        <f>_xlfn.XLOOKUP(total_table[[#This Row],[Product_ID]],Product_table[Product_ID],Product_table[Sub_Category],FALSE)</f>
        <v>Accessories</v>
      </c>
      <c r="T1027" s="8" t="str">
        <f>_xlfn.XLOOKUP(total_table[[#This Row],[Product_ID]],Product_table[Product_ID],Product_table[Brand],FALSE)</f>
        <v>Ford, Murphy and Wilson</v>
      </c>
      <c r="U1027" s="8">
        <f>_xlfn.XLOOKUP(total_table[[#This Row],[Product_ID]],Product_table[Product_ID],Product_table[Cost],FALSE)</f>
        <v>144.53</v>
      </c>
      <c r="V1027" s="11">
        <f>_xlfn.XLOOKUP(total_table[[#This Row],[Product_ID]],Product_table[Product_ID],Product_table[Stock],FALSE)</f>
        <v>367</v>
      </c>
      <c r="W1027" s="8" t="str">
        <f>_xlfn.XLOOKUP(total_table[[#This Row],[Store_ID]],Store_table[Store_ID],Store_table[Store_Name],FALSE)</f>
        <v>Bean, Jones and Park</v>
      </c>
      <c r="X1027" s="8" t="str">
        <f>_xlfn.XLOOKUP(total_table[[#This Row],[Store_ID]],Store_table[Store_ID],Store_table[Region],FALSE)</f>
        <v>West</v>
      </c>
      <c r="Y1027" s="8" t="str">
        <f>_xlfn.XLOOKUP(total_table[[#This Row],[Store_ID]],Store_table[Store_ID],Store_table[City],FALSE)</f>
        <v>Thompsonborough</v>
      </c>
      <c r="Z1027" s="8" t="str">
        <f>_xlfn.XLOOKUP(total_table[[#This Row],[Store_ID]],Store_table[Store_ID],Store_table[Store_Type],FALSE)</f>
        <v>Online</v>
      </c>
    </row>
    <row r="1028" spans="1:26" x14ac:dyDescent="0.35">
      <c r="A1028" s="2" t="s">
        <v>2830</v>
      </c>
      <c r="B1028" s="14">
        <v>45278</v>
      </c>
      <c r="C1028" s="2" t="s">
        <v>984</v>
      </c>
      <c r="D1028" s="2" t="s">
        <v>1688</v>
      </c>
      <c r="E1028" s="2" t="s">
        <v>1730</v>
      </c>
      <c r="F1028" s="11">
        <v>2</v>
      </c>
      <c r="G1028" s="8">
        <v>773.75</v>
      </c>
      <c r="H1028" s="8">
        <v>0.16</v>
      </c>
      <c r="I1028" s="2" t="s">
        <v>1804</v>
      </c>
      <c r="J1028" s="8">
        <v>1547.34</v>
      </c>
      <c r="K1028" s="8" t="str">
        <f>_xlfn.XLOOKUP(total_table[[#This Row],[Customer_ID]],Customer_table[Customer_ID],Customer_table[Name],FALSE)</f>
        <v>Tiffany Williams</v>
      </c>
      <c r="L1028" s="11">
        <f>_xlfn.XLOOKUP(total_table[[#This Row],[Customer_ID]],Customer_table[Customer_ID],Customer_table[Age],FALSE)</f>
        <v>64</v>
      </c>
      <c r="M1028" s="8" t="str">
        <f>_xlfn.XLOOKUP(total_table[[#This Row],[Customer_ID]],Customer_table[Customer_ID],Customer_table[Gender],FALSE)</f>
        <v>Female</v>
      </c>
      <c r="N1028" s="8" t="str">
        <f>_xlfn.XLOOKUP(total_table[[#This Row],[Customer_ID]],Customer_table[Customer_ID],Customer_table[City],FALSE)</f>
        <v>Richardsport</v>
      </c>
      <c r="O1028" s="8" t="str">
        <f>_xlfn.XLOOKUP(total_table[[#This Row],[Customer_ID]],Customer_table[Customer_ID],Customer_table[State],FALSE)</f>
        <v>New Hampshire</v>
      </c>
      <c r="P1028" s="8" t="str">
        <f>_xlfn.XLOOKUP(total_table[[#This Row],[Customer_ID]],Customer_table[Customer_ID],Customer_table[Country],FALSE)</f>
        <v>USA</v>
      </c>
      <c r="Q1028" s="8" t="str">
        <f>_xlfn.XLOOKUP(total_table[[#This Row],[Product_ID]],Product_table[Product_ID],Product_table[Product_Name],FALSE)</f>
        <v>Badminton Racket Set</v>
      </c>
      <c r="R1028" s="8" t="str">
        <f>_xlfn.XLOOKUP(total_table[[#This Row],[Product_ID]],Product_table[Product_ID],Product_table[Category],FALSE)</f>
        <v>Sports</v>
      </c>
      <c r="S1028" s="8" t="str">
        <f>_xlfn.XLOOKUP(total_table[[#This Row],[Product_ID]],Product_table[Product_ID],Product_table[Sub_Category],FALSE)</f>
        <v>Equipment</v>
      </c>
      <c r="T1028" s="8" t="str">
        <f>_xlfn.XLOOKUP(total_table[[#This Row],[Product_ID]],Product_table[Product_ID],Product_table[Brand],FALSE)</f>
        <v>Robinson-Brown</v>
      </c>
      <c r="U1028" s="8">
        <f>_xlfn.XLOOKUP(total_table[[#This Row],[Product_ID]],Product_table[Product_ID],Product_table[Cost],FALSE)</f>
        <v>285.54000000000002</v>
      </c>
      <c r="V1028" s="11">
        <f>_xlfn.XLOOKUP(total_table[[#This Row],[Product_ID]],Product_table[Product_ID],Product_table[Stock],FALSE)</f>
        <v>358</v>
      </c>
      <c r="W1028" s="8" t="str">
        <f>_xlfn.XLOOKUP(total_table[[#This Row],[Store_ID]],Store_table[Store_ID],Store_table[Store_Name],FALSE)</f>
        <v>Rivera-Warner</v>
      </c>
      <c r="X1028" s="8" t="str">
        <f>_xlfn.XLOOKUP(total_table[[#This Row],[Store_ID]],Store_table[Store_ID],Store_table[Region],FALSE)</f>
        <v>East</v>
      </c>
      <c r="Y1028" s="8" t="str">
        <f>_xlfn.XLOOKUP(total_table[[#This Row],[Store_ID]],Store_table[Store_ID],Store_table[City],FALSE)</f>
        <v>Washingtonfurt</v>
      </c>
      <c r="Z1028" s="8" t="str">
        <f>_xlfn.XLOOKUP(total_table[[#This Row],[Store_ID]],Store_table[Store_ID],Store_table[Store_Type],FALSE)</f>
        <v>Flagship</v>
      </c>
    </row>
    <row r="1029" spans="1:26" x14ac:dyDescent="0.35">
      <c r="A1029" s="2" t="s">
        <v>2831</v>
      </c>
      <c r="B1029" s="14">
        <v>45422</v>
      </c>
      <c r="C1029" s="2" t="s">
        <v>1331</v>
      </c>
      <c r="D1029" s="2" t="s">
        <v>1630</v>
      </c>
      <c r="E1029" s="2" t="s">
        <v>1788</v>
      </c>
      <c r="F1029" s="11">
        <v>1</v>
      </c>
      <c r="G1029" s="8">
        <v>73.88</v>
      </c>
      <c r="H1029" s="8">
        <v>0.04</v>
      </c>
      <c r="I1029" s="2" t="s">
        <v>1802</v>
      </c>
      <c r="J1029" s="8">
        <v>73.839999999999989</v>
      </c>
      <c r="K1029" s="8" t="str">
        <f>_xlfn.XLOOKUP(total_table[[#This Row],[Customer_ID]],Customer_table[Customer_ID],Customer_table[Name],FALSE)</f>
        <v>Sharon Simpson</v>
      </c>
      <c r="L1029" s="11">
        <f>_xlfn.XLOOKUP(total_table[[#This Row],[Customer_ID]],Customer_table[Customer_ID],Customer_table[Age],FALSE)</f>
        <v>61</v>
      </c>
      <c r="M1029" s="8" t="str">
        <f>_xlfn.XLOOKUP(total_table[[#This Row],[Customer_ID]],Customer_table[Customer_ID],Customer_table[Gender],FALSE)</f>
        <v>Male</v>
      </c>
      <c r="N1029" s="8" t="str">
        <f>_xlfn.XLOOKUP(total_table[[#This Row],[Customer_ID]],Customer_table[Customer_ID],Customer_table[City],FALSE)</f>
        <v>South Michellebury</v>
      </c>
      <c r="O1029" s="8" t="str">
        <f>_xlfn.XLOOKUP(total_table[[#This Row],[Customer_ID]],Customer_table[Customer_ID],Customer_table[State],FALSE)</f>
        <v>South Dakota</v>
      </c>
      <c r="P1029" s="8" t="str">
        <f>_xlfn.XLOOKUP(total_table[[#This Row],[Customer_ID]],Customer_table[Customer_ID],Customer_table[Country],FALSE)</f>
        <v>USA</v>
      </c>
      <c r="Q1029" s="8" t="str">
        <f>_xlfn.XLOOKUP(total_table[[#This Row],[Product_ID]],Product_table[Product_ID],Product_table[Product_Name],FALSE)</f>
        <v>Rugby Ball</v>
      </c>
      <c r="R1029" s="8" t="str">
        <f>_xlfn.XLOOKUP(total_table[[#This Row],[Product_ID]],Product_table[Product_ID],Product_table[Category],FALSE)</f>
        <v>Sports</v>
      </c>
      <c r="S1029" s="8" t="str">
        <f>_xlfn.XLOOKUP(total_table[[#This Row],[Product_ID]],Product_table[Product_ID],Product_table[Sub_Category],FALSE)</f>
        <v>Team Sports</v>
      </c>
      <c r="T1029" s="8" t="str">
        <f>_xlfn.XLOOKUP(total_table[[#This Row],[Product_ID]],Product_table[Product_ID],Product_table[Brand],FALSE)</f>
        <v>Harris Inc</v>
      </c>
      <c r="U1029" s="8">
        <f>_xlfn.XLOOKUP(total_table[[#This Row],[Product_ID]],Product_table[Product_ID],Product_table[Cost],FALSE)</f>
        <v>212.26</v>
      </c>
      <c r="V1029" s="11">
        <f>_xlfn.XLOOKUP(total_table[[#This Row],[Product_ID]],Product_table[Product_ID],Product_table[Stock],FALSE)</f>
        <v>82</v>
      </c>
      <c r="W1029" s="8" t="str">
        <f>_xlfn.XLOOKUP(total_table[[#This Row],[Store_ID]],Store_table[Store_ID],Store_table[Store_Name],FALSE)</f>
        <v>Guerrero-Schmitt</v>
      </c>
      <c r="X1029" s="8" t="str">
        <f>_xlfn.XLOOKUP(total_table[[#This Row],[Store_ID]],Store_table[Store_ID],Store_table[Region],FALSE)</f>
        <v>East</v>
      </c>
      <c r="Y1029" s="8" t="str">
        <f>_xlfn.XLOOKUP(total_table[[#This Row],[Store_ID]],Store_table[Store_ID],Store_table[City],FALSE)</f>
        <v>East Stevechester</v>
      </c>
      <c r="Z1029" s="8" t="str">
        <f>_xlfn.XLOOKUP(total_table[[#This Row],[Store_ID]],Store_table[Store_ID],Store_table[Store_Type],FALSE)</f>
        <v>Flagship</v>
      </c>
    </row>
    <row r="1030" spans="1:26" x14ac:dyDescent="0.35">
      <c r="A1030" s="2" t="s">
        <v>2832</v>
      </c>
      <c r="B1030" s="14">
        <v>45337</v>
      </c>
      <c r="C1030" s="2" t="s">
        <v>27</v>
      </c>
      <c r="D1030" s="2" t="s">
        <v>1698</v>
      </c>
      <c r="E1030" s="2" t="s">
        <v>1788</v>
      </c>
      <c r="F1030" s="11">
        <v>1</v>
      </c>
      <c r="G1030" s="8">
        <v>859.3</v>
      </c>
      <c r="H1030" s="8">
        <v>0.16</v>
      </c>
      <c r="I1030" s="2" t="s">
        <v>1804</v>
      </c>
      <c r="J1030" s="8">
        <v>859.14</v>
      </c>
      <c r="K1030" s="8" t="str">
        <f>_xlfn.XLOOKUP(total_table[[#This Row],[Customer_ID]],Customer_table[Customer_ID],Customer_table[Name],FALSE)</f>
        <v>Christine Vaughn</v>
      </c>
      <c r="L1030" s="11">
        <f>_xlfn.XLOOKUP(total_table[[#This Row],[Customer_ID]],Customer_table[Customer_ID],Customer_table[Age],FALSE)</f>
        <v>24</v>
      </c>
      <c r="M1030" s="8" t="str">
        <f>_xlfn.XLOOKUP(total_table[[#This Row],[Customer_ID]],Customer_table[Customer_ID],Customer_table[Gender],FALSE)</f>
        <v>Male</v>
      </c>
      <c r="N1030" s="8" t="str">
        <f>_xlfn.XLOOKUP(total_table[[#This Row],[Customer_ID]],Customer_table[Customer_ID],Customer_table[City],FALSE)</f>
        <v>East Amandamouth</v>
      </c>
      <c r="O1030" s="8" t="str">
        <f>_xlfn.XLOOKUP(total_table[[#This Row],[Customer_ID]],Customer_table[Customer_ID],Customer_table[State],FALSE)</f>
        <v>Oregon</v>
      </c>
      <c r="P1030" s="8" t="str">
        <f>_xlfn.XLOOKUP(total_table[[#This Row],[Customer_ID]],Customer_table[Customer_ID],Customer_table[Country],FALSE)</f>
        <v>USA</v>
      </c>
      <c r="Q1030" s="8" t="str">
        <f>_xlfn.XLOOKUP(total_table[[#This Row],[Product_ID]],Product_table[Product_ID],Product_table[Product_Name],FALSE)</f>
        <v>Kitchen Cutting Board</v>
      </c>
      <c r="R1030" s="8" t="str">
        <f>_xlfn.XLOOKUP(total_table[[#This Row],[Product_ID]],Product_table[Product_ID],Product_table[Category],FALSE)</f>
        <v>Home</v>
      </c>
      <c r="S1030" s="8" t="str">
        <f>_xlfn.XLOOKUP(total_table[[#This Row],[Product_ID]],Product_table[Product_ID],Product_table[Sub_Category],FALSE)</f>
        <v>Kitchen</v>
      </c>
      <c r="T1030" s="8" t="str">
        <f>_xlfn.XLOOKUP(total_table[[#This Row],[Product_ID]],Product_table[Product_ID],Product_table[Brand],FALSE)</f>
        <v>Taylor, Dodson and Johnston</v>
      </c>
      <c r="U1030" s="8">
        <f>_xlfn.XLOOKUP(total_table[[#This Row],[Product_ID]],Product_table[Product_ID],Product_table[Cost],FALSE)</f>
        <v>176.07</v>
      </c>
      <c r="V1030" s="11">
        <f>_xlfn.XLOOKUP(total_table[[#This Row],[Product_ID]],Product_table[Product_ID],Product_table[Stock],FALSE)</f>
        <v>82</v>
      </c>
      <c r="W1030" s="8" t="str">
        <f>_xlfn.XLOOKUP(total_table[[#This Row],[Store_ID]],Store_table[Store_ID],Store_table[Store_Name],FALSE)</f>
        <v>Guerrero-Schmitt</v>
      </c>
      <c r="X1030" s="8" t="str">
        <f>_xlfn.XLOOKUP(total_table[[#This Row],[Store_ID]],Store_table[Store_ID],Store_table[Region],FALSE)</f>
        <v>East</v>
      </c>
      <c r="Y1030" s="8" t="str">
        <f>_xlfn.XLOOKUP(total_table[[#This Row],[Store_ID]],Store_table[Store_ID],Store_table[City],FALSE)</f>
        <v>East Stevechester</v>
      </c>
      <c r="Z1030" s="8" t="str">
        <f>_xlfn.XLOOKUP(total_table[[#This Row],[Store_ID]],Store_table[Store_ID],Store_table[Store_Type],FALSE)</f>
        <v>Flagship</v>
      </c>
    </row>
    <row r="1031" spans="1:26" x14ac:dyDescent="0.35">
      <c r="A1031" s="2" t="s">
        <v>2833</v>
      </c>
      <c r="B1031" s="14">
        <v>45564</v>
      </c>
      <c r="C1031" s="2" t="s">
        <v>434</v>
      </c>
      <c r="D1031" s="2" t="s">
        <v>1688</v>
      </c>
      <c r="E1031" s="2" t="s">
        <v>1754</v>
      </c>
      <c r="F1031" s="11">
        <v>4</v>
      </c>
      <c r="G1031" s="8">
        <v>762.43</v>
      </c>
      <c r="H1031" s="8">
        <v>0.05</v>
      </c>
      <c r="I1031" s="2" t="s">
        <v>1802</v>
      </c>
      <c r="J1031" s="8">
        <v>3049.6699999999996</v>
      </c>
      <c r="K1031" s="8" t="str">
        <f>_xlfn.XLOOKUP(total_table[[#This Row],[Customer_ID]],Customer_table[Customer_ID],Customer_table[Name],FALSE)</f>
        <v>Jessica Mitchell</v>
      </c>
      <c r="L1031" s="11">
        <f>_xlfn.XLOOKUP(total_table[[#This Row],[Customer_ID]],Customer_table[Customer_ID],Customer_table[Age],FALSE)</f>
        <v>43</v>
      </c>
      <c r="M1031" s="8" t="str">
        <f>_xlfn.XLOOKUP(total_table[[#This Row],[Customer_ID]],Customer_table[Customer_ID],Customer_table[Gender],FALSE)</f>
        <v>Female</v>
      </c>
      <c r="N1031" s="8" t="str">
        <f>_xlfn.XLOOKUP(total_table[[#This Row],[Customer_ID]],Customer_table[Customer_ID],Customer_table[City],FALSE)</f>
        <v>Matthewbury</v>
      </c>
      <c r="O1031" s="8" t="str">
        <f>_xlfn.XLOOKUP(total_table[[#This Row],[Customer_ID]],Customer_table[Customer_ID],Customer_table[State],FALSE)</f>
        <v>South Dakota</v>
      </c>
      <c r="P1031" s="8" t="str">
        <f>_xlfn.XLOOKUP(total_table[[#This Row],[Customer_ID]],Customer_table[Customer_ID],Customer_table[Country],FALSE)</f>
        <v>USA</v>
      </c>
      <c r="Q1031" s="8" t="str">
        <f>_xlfn.XLOOKUP(total_table[[#This Row],[Product_ID]],Product_table[Product_ID],Product_table[Product_Name],FALSE)</f>
        <v>Badminton Racket Set</v>
      </c>
      <c r="R1031" s="8" t="str">
        <f>_xlfn.XLOOKUP(total_table[[#This Row],[Product_ID]],Product_table[Product_ID],Product_table[Category],FALSE)</f>
        <v>Sports</v>
      </c>
      <c r="S1031" s="8" t="str">
        <f>_xlfn.XLOOKUP(total_table[[#This Row],[Product_ID]],Product_table[Product_ID],Product_table[Sub_Category],FALSE)</f>
        <v>Equipment</v>
      </c>
      <c r="T1031" s="8" t="str">
        <f>_xlfn.XLOOKUP(total_table[[#This Row],[Product_ID]],Product_table[Product_ID],Product_table[Brand],FALSE)</f>
        <v>Robinson-Brown</v>
      </c>
      <c r="U1031" s="8">
        <f>_xlfn.XLOOKUP(total_table[[#This Row],[Product_ID]],Product_table[Product_ID],Product_table[Cost],FALSE)</f>
        <v>285.54000000000002</v>
      </c>
      <c r="V1031" s="11">
        <f>_xlfn.XLOOKUP(total_table[[#This Row],[Product_ID]],Product_table[Product_ID],Product_table[Stock],FALSE)</f>
        <v>358</v>
      </c>
      <c r="W1031" s="8" t="str">
        <f>_xlfn.XLOOKUP(total_table[[#This Row],[Store_ID]],Store_table[Store_ID],Store_table[Store_Name],FALSE)</f>
        <v>Benson-Elliott</v>
      </c>
      <c r="X1031" s="8" t="str">
        <f>_xlfn.XLOOKUP(total_table[[#This Row],[Store_ID]],Store_table[Store_ID],Store_table[Region],FALSE)</f>
        <v>East</v>
      </c>
      <c r="Y1031" s="8" t="str">
        <f>_xlfn.XLOOKUP(total_table[[#This Row],[Store_ID]],Store_table[Store_ID],Store_table[City],FALSE)</f>
        <v>Port Josephberg</v>
      </c>
      <c r="Z1031" s="8" t="str">
        <f>_xlfn.XLOOKUP(total_table[[#This Row],[Store_ID]],Store_table[Store_ID],Store_table[Store_Type],FALSE)</f>
        <v>Online</v>
      </c>
    </row>
    <row r="1032" spans="1:26" x14ac:dyDescent="0.35">
      <c r="A1032" s="2" t="s">
        <v>2834</v>
      </c>
      <c r="B1032" s="14">
        <v>45424</v>
      </c>
      <c r="C1032" s="2" t="s">
        <v>418</v>
      </c>
      <c r="D1032" s="2" t="s">
        <v>1672</v>
      </c>
      <c r="E1032" s="2" t="s">
        <v>1730</v>
      </c>
      <c r="F1032" s="11">
        <v>1</v>
      </c>
      <c r="G1032" s="8">
        <v>328.51</v>
      </c>
      <c r="H1032" s="8">
        <v>0.2</v>
      </c>
      <c r="I1032" s="2" t="s">
        <v>1807</v>
      </c>
      <c r="J1032" s="8">
        <v>328.31</v>
      </c>
      <c r="K1032" s="8" t="str">
        <f>_xlfn.XLOOKUP(total_table[[#This Row],[Customer_ID]],Customer_table[Customer_ID],Customer_table[Name],FALSE)</f>
        <v>Donald Lee</v>
      </c>
      <c r="L1032" s="11">
        <f>_xlfn.XLOOKUP(total_table[[#This Row],[Customer_ID]],Customer_table[Customer_ID],Customer_table[Age],FALSE)</f>
        <v>26</v>
      </c>
      <c r="M1032" s="8" t="str">
        <f>_xlfn.XLOOKUP(total_table[[#This Row],[Customer_ID]],Customer_table[Customer_ID],Customer_table[Gender],FALSE)</f>
        <v>Male</v>
      </c>
      <c r="N1032" s="8" t="str">
        <f>_xlfn.XLOOKUP(total_table[[#This Row],[Customer_ID]],Customer_table[Customer_ID],Customer_table[City],FALSE)</f>
        <v>Wongberg</v>
      </c>
      <c r="O1032" s="8" t="str">
        <f>_xlfn.XLOOKUP(total_table[[#This Row],[Customer_ID]],Customer_table[Customer_ID],Customer_table[State],FALSE)</f>
        <v>Illinois</v>
      </c>
      <c r="P1032" s="8" t="str">
        <f>_xlfn.XLOOKUP(total_table[[#This Row],[Customer_ID]],Customer_table[Customer_ID],Customer_table[Country],FALSE)</f>
        <v>USA</v>
      </c>
      <c r="Q1032" s="8" t="str">
        <f>_xlfn.XLOOKUP(total_table[[#This Row],[Product_ID]],Product_table[Product_ID],Product_table[Product_Name],FALSE)</f>
        <v>Shin Guards – Adult</v>
      </c>
      <c r="R1032" s="8" t="str">
        <f>_xlfn.XLOOKUP(total_table[[#This Row],[Product_ID]],Product_table[Product_ID],Product_table[Category],FALSE)</f>
        <v>Sports</v>
      </c>
      <c r="S1032" s="8" t="str">
        <f>_xlfn.XLOOKUP(total_table[[#This Row],[Product_ID]],Product_table[Product_ID],Product_table[Sub_Category],FALSE)</f>
        <v>Team Sports</v>
      </c>
      <c r="T1032" s="8" t="str">
        <f>_xlfn.XLOOKUP(total_table[[#This Row],[Product_ID]],Product_table[Product_ID],Product_table[Brand],FALSE)</f>
        <v>French Ltd</v>
      </c>
      <c r="U1032" s="8">
        <f>_xlfn.XLOOKUP(total_table[[#This Row],[Product_ID]],Product_table[Product_ID],Product_table[Cost],FALSE)</f>
        <v>107.06</v>
      </c>
      <c r="V1032" s="11">
        <f>_xlfn.XLOOKUP(total_table[[#This Row],[Product_ID]],Product_table[Product_ID],Product_table[Stock],FALSE)</f>
        <v>359</v>
      </c>
      <c r="W1032" s="8" t="str">
        <f>_xlfn.XLOOKUP(total_table[[#This Row],[Store_ID]],Store_table[Store_ID],Store_table[Store_Name],FALSE)</f>
        <v>Rivera-Warner</v>
      </c>
      <c r="X1032" s="8" t="str">
        <f>_xlfn.XLOOKUP(total_table[[#This Row],[Store_ID]],Store_table[Store_ID],Store_table[Region],FALSE)</f>
        <v>East</v>
      </c>
      <c r="Y1032" s="8" t="str">
        <f>_xlfn.XLOOKUP(total_table[[#This Row],[Store_ID]],Store_table[Store_ID],Store_table[City],FALSE)</f>
        <v>Washingtonfurt</v>
      </c>
      <c r="Z1032" s="8" t="str">
        <f>_xlfn.XLOOKUP(total_table[[#This Row],[Store_ID]],Store_table[Store_ID],Store_table[Store_Type],FALSE)</f>
        <v>Flagship</v>
      </c>
    </row>
    <row r="1033" spans="1:26" x14ac:dyDescent="0.35">
      <c r="A1033" s="2" t="s">
        <v>2835</v>
      </c>
      <c r="B1033" s="14">
        <v>45719</v>
      </c>
      <c r="C1033" s="2" t="s">
        <v>859</v>
      </c>
      <c r="D1033" s="2" t="s">
        <v>1614</v>
      </c>
      <c r="E1033" s="2" t="s">
        <v>1747</v>
      </c>
      <c r="F1033" s="11">
        <v>1</v>
      </c>
      <c r="G1033" s="8">
        <v>34.51</v>
      </c>
      <c r="H1033" s="8">
        <v>0.04</v>
      </c>
      <c r="I1033" s="2" t="s">
        <v>1807</v>
      </c>
      <c r="J1033" s="8">
        <v>34.47</v>
      </c>
      <c r="K1033" s="8" t="str">
        <f>_xlfn.XLOOKUP(total_table[[#This Row],[Customer_ID]],Customer_table[Customer_ID],Customer_table[Name],FALSE)</f>
        <v>Sarah Lane</v>
      </c>
      <c r="L1033" s="11">
        <f>_xlfn.XLOOKUP(total_table[[#This Row],[Customer_ID]],Customer_table[Customer_ID],Customer_table[Age],FALSE)</f>
        <v>38</v>
      </c>
      <c r="M1033" s="8" t="str">
        <f>_xlfn.XLOOKUP(total_table[[#This Row],[Customer_ID]],Customer_table[Customer_ID],Customer_table[Gender],FALSE)</f>
        <v>Male</v>
      </c>
      <c r="N1033" s="8" t="str">
        <f>_xlfn.XLOOKUP(total_table[[#This Row],[Customer_ID]],Customer_table[Customer_ID],Customer_table[City],FALSE)</f>
        <v>Edwardborough</v>
      </c>
      <c r="O1033" s="8" t="str">
        <f>_xlfn.XLOOKUP(total_table[[#This Row],[Customer_ID]],Customer_table[Customer_ID],Customer_table[State],FALSE)</f>
        <v>Vermont</v>
      </c>
      <c r="P1033" s="8" t="str">
        <f>_xlfn.XLOOKUP(total_table[[#This Row],[Customer_ID]],Customer_table[Customer_ID],Customer_table[Country],FALSE)</f>
        <v>USA</v>
      </c>
      <c r="Q1033" s="8" t="str">
        <f>_xlfn.XLOOKUP(total_table[[#This Row],[Product_ID]],Product_table[Product_ID],Product_table[Product_Name],FALSE)</f>
        <v>Adjustable Jump Rope</v>
      </c>
      <c r="R1033" s="8" t="str">
        <f>_xlfn.XLOOKUP(total_table[[#This Row],[Product_ID]],Product_table[Product_ID],Product_table[Category],FALSE)</f>
        <v>Sports</v>
      </c>
      <c r="S1033" s="8" t="str">
        <f>_xlfn.XLOOKUP(total_table[[#This Row],[Product_ID]],Product_table[Product_ID],Product_table[Sub_Category],FALSE)</f>
        <v>Fitness</v>
      </c>
      <c r="T1033" s="8" t="str">
        <f>_xlfn.XLOOKUP(total_table[[#This Row],[Product_ID]],Product_table[Product_ID],Product_table[Brand],FALSE)</f>
        <v>Cox Inc</v>
      </c>
      <c r="U1033" s="8">
        <f>_xlfn.XLOOKUP(total_table[[#This Row],[Product_ID]],Product_table[Product_ID],Product_table[Cost],FALSE)</f>
        <v>167.12</v>
      </c>
      <c r="V1033" s="11">
        <f>_xlfn.XLOOKUP(total_table[[#This Row],[Product_ID]],Product_table[Product_ID],Product_table[Stock],FALSE)</f>
        <v>316</v>
      </c>
      <c r="W1033" s="8" t="str">
        <f>_xlfn.XLOOKUP(total_table[[#This Row],[Store_ID]],Store_table[Store_ID],Store_table[Store_Name],FALSE)</f>
        <v>Alexander Group</v>
      </c>
      <c r="X1033" s="8" t="str">
        <f>_xlfn.XLOOKUP(total_table[[#This Row],[Store_ID]],Store_table[Store_ID],Store_table[Region],FALSE)</f>
        <v>South</v>
      </c>
      <c r="Y1033" s="8" t="str">
        <f>_xlfn.XLOOKUP(total_table[[#This Row],[Store_ID]],Store_table[Store_ID],Store_table[City],FALSE)</f>
        <v>Port Sharon</v>
      </c>
      <c r="Z1033" s="8" t="str">
        <f>_xlfn.XLOOKUP(total_table[[#This Row],[Store_ID]],Store_table[Store_ID],Store_table[Store_Type],FALSE)</f>
        <v>Online</v>
      </c>
    </row>
    <row r="1034" spans="1:26" x14ac:dyDescent="0.35">
      <c r="A1034" s="2" t="s">
        <v>2836</v>
      </c>
      <c r="B1034" s="14">
        <v>45250</v>
      </c>
      <c r="C1034" s="2" t="s">
        <v>362</v>
      </c>
      <c r="D1034" s="2" t="s">
        <v>1564</v>
      </c>
      <c r="E1034" s="2" t="s">
        <v>1770</v>
      </c>
      <c r="F1034" s="11">
        <v>3</v>
      </c>
      <c r="G1034" s="8">
        <v>663.73</v>
      </c>
      <c r="H1034" s="8">
        <v>0.06</v>
      </c>
      <c r="I1034" s="2" t="s">
        <v>1807</v>
      </c>
      <c r="J1034" s="8">
        <v>1991.13</v>
      </c>
      <c r="K1034" s="8" t="str">
        <f>_xlfn.XLOOKUP(total_table[[#This Row],[Customer_ID]],Customer_table[Customer_ID],Customer_table[Name],FALSE)</f>
        <v>Lance Baker</v>
      </c>
      <c r="L1034" s="11">
        <f>_xlfn.XLOOKUP(total_table[[#This Row],[Customer_ID]],Customer_table[Customer_ID],Customer_table[Age],FALSE)</f>
        <v>50</v>
      </c>
      <c r="M1034" s="8" t="str">
        <f>_xlfn.XLOOKUP(total_table[[#This Row],[Customer_ID]],Customer_table[Customer_ID],Customer_table[Gender],FALSE)</f>
        <v>Female</v>
      </c>
      <c r="N1034" s="8" t="str">
        <f>_xlfn.XLOOKUP(total_table[[#This Row],[Customer_ID]],Customer_table[Customer_ID],Customer_table[City],FALSE)</f>
        <v>Port Victoria</v>
      </c>
      <c r="O1034" s="8" t="str">
        <f>_xlfn.XLOOKUP(total_table[[#This Row],[Customer_ID]],Customer_table[Customer_ID],Customer_table[State],FALSE)</f>
        <v>Florida</v>
      </c>
      <c r="P1034" s="8" t="str">
        <f>_xlfn.XLOOKUP(total_table[[#This Row],[Customer_ID]],Customer_table[Customer_ID],Customer_table[Country],FALSE)</f>
        <v>USA</v>
      </c>
      <c r="Q1034" s="8" t="str">
        <f>_xlfn.XLOOKUP(total_table[[#This Row],[Product_ID]],Product_table[Product_ID],Product_table[Product_Name],FALSE)</f>
        <v>Knee Support Brace</v>
      </c>
      <c r="R1034" s="8" t="str">
        <f>_xlfn.XLOOKUP(total_table[[#This Row],[Product_ID]],Product_table[Product_ID],Product_table[Category],FALSE)</f>
        <v>Sports</v>
      </c>
      <c r="S1034" s="8" t="str">
        <f>_xlfn.XLOOKUP(total_table[[#This Row],[Product_ID]],Product_table[Product_ID],Product_table[Sub_Category],FALSE)</f>
        <v>Equipment</v>
      </c>
      <c r="T1034" s="8" t="str">
        <f>_xlfn.XLOOKUP(total_table[[#This Row],[Product_ID]],Product_table[Product_ID],Product_table[Brand],FALSE)</f>
        <v>May-Reese</v>
      </c>
      <c r="U1034" s="8">
        <f>_xlfn.XLOOKUP(total_table[[#This Row],[Product_ID]],Product_table[Product_ID],Product_table[Cost],FALSE)</f>
        <v>21.34</v>
      </c>
      <c r="V1034" s="11">
        <f>_xlfn.XLOOKUP(total_table[[#This Row],[Product_ID]],Product_table[Product_ID],Product_table[Stock],FALSE)</f>
        <v>65</v>
      </c>
      <c r="W1034" s="8" t="str">
        <f>_xlfn.XLOOKUP(total_table[[#This Row],[Store_ID]],Store_table[Store_ID],Store_table[Store_Name],FALSE)</f>
        <v>Aguirre-Keller</v>
      </c>
      <c r="X1034" s="8" t="str">
        <f>_xlfn.XLOOKUP(total_table[[#This Row],[Store_ID]],Store_table[Store_ID],Store_table[Region],FALSE)</f>
        <v>South</v>
      </c>
      <c r="Y1034" s="8" t="str">
        <f>_xlfn.XLOOKUP(total_table[[#This Row],[Store_ID]],Store_table[Store_ID],Store_table[City],FALSE)</f>
        <v>Lake Michael</v>
      </c>
      <c r="Z1034" s="8" t="str">
        <f>_xlfn.XLOOKUP(total_table[[#This Row],[Store_ID]],Store_table[Store_ID],Store_table[Store_Type],FALSE)</f>
        <v>Online</v>
      </c>
    </row>
    <row r="1035" spans="1:26" x14ac:dyDescent="0.35">
      <c r="A1035" s="2" t="s">
        <v>2837</v>
      </c>
      <c r="B1035" s="14">
        <v>45479</v>
      </c>
      <c r="C1035" s="2" t="s">
        <v>777</v>
      </c>
      <c r="D1035" s="2" t="s">
        <v>1592</v>
      </c>
      <c r="E1035" s="2" t="s">
        <v>1764</v>
      </c>
      <c r="F1035" s="11">
        <v>1</v>
      </c>
      <c r="G1035" s="8">
        <v>409.41</v>
      </c>
      <c r="H1035" s="8">
        <v>0.13</v>
      </c>
      <c r="I1035" s="2" t="s">
        <v>1804</v>
      </c>
      <c r="J1035" s="8">
        <v>409.28000000000003</v>
      </c>
      <c r="K1035" s="8" t="str">
        <f>_xlfn.XLOOKUP(total_table[[#This Row],[Customer_ID]],Customer_table[Customer_ID],Customer_table[Name],FALSE)</f>
        <v>Mary Russell</v>
      </c>
      <c r="L1035" s="11">
        <f>_xlfn.XLOOKUP(total_table[[#This Row],[Customer_ID]],Customer_table[Customer_ID],Customer_table[Age],FALSE)</f>
        <v>58</v>
      </c>
      <c r="M1035" s="8" t="str">
        <f>_xlfn.XLOOKUP(total_table[[#This Row],[Customer_ID]],Customer_table[Customer_ID],Customer_table[Gender],FALSE)</f>
        <v>Male</v>
      </c>
      <c r="N1035" s="8" t="str">
        <f>_xlfn.XLOOKUP(total_table[[#This Row],[Customer_ID]],Customer_table[Customer_ID],Customer_table[City],FALSE)</f>
        <v>South Regina</v>
      </c>
      <c r="O1035" s="8" t="str">
        <f>_xlfn.XLOOKUP(total_table[[#This Row],[Customer_ID]],Customer_table[Customer_ID],Customer_table[State],FALSE)</f>
        <v>Arkansas</v>
      </c>
      <c r="P1035" s="8" t="str">
        <f>_xlfn.XLOOKUP(total_table[[#This Row],[Customer_ID]],Customer_table[Customer_ID],Customer_table[Country],FALSE)</f>
        <v>USA</v>
      </c>
      <c r="Q1035" s="8" t="str">
        <f>_xlfn.XLOOKUP(total_table[[#This Row],[Product_ID]],Product_table[Product_ID],Product_table[Product_Name],FALSE)</f>
        <v>Modern Wall Clock</v>
      </c>
      <c r="R1035" s="8" t="str">
        <f>_xlfn.XLOOKUP(total_table[[#This Row],[Product_ID]],Product_table[Product_ID],Product_table[Category],FALSE)</f>
        <v>Home</v>
      </c>
      <c r="S1035" s="8" t="str">
        <f>_xlfn.XLOOKUP(total_table[[#This Row],[Product_ID]],Product_table[Product_ID],Product_table[Sub_Category],FALSE)</f>
        <v>Decor</v>
      </c>
      <c r="T1035" s="8" t="str">
        <f>_xlfn.XLOOKUP(total_table[[#This Row],[Product_ID]],Product_table[Product_ID],Product_table[Brand],FALSE)</f>
        <v>Weiss-Watson</v>
      </c>
      <c r="U1035" s="8">
        <f>_xlfn.XLOOKUP(total_table[[#This Row],[Product_ID]],Product_table[Product_ID],Product_table[Cost],FALSE)</f>
        <v>179.77</v>
      </c>
      <c r="V1035" s="11">
        <f>_xlfn.XLOOKUP(total_table[[#This Row],[Product_ID]],Product_table[Product_ID],Product_table[Stock],FALSE)</f>
        <v>305</v>
      </c>
      <c r="W1035" s="8" t="str">
        <f>_xlfn.XLOOKUP(total_table[[#This Row],[Store_ID]],Store_table[Store_ID],Store_table[Store_Name],FALSE)</f>
        <v>Moore, Padilla and Butler</v>
      </c>
      <c r="X1035" s="8" t="str">
        <f>_xlfn.XLOOKUP(total_table[[#This Row],[Store_ID]],Store_table[Store_ID],Store_table[Region],FALSE)</f>
        <v>South</v>
      </c>
      <c r="Y1035" s="8" t="str">
        <f>_xlfn.XLOOKUP(total_table[[#This Row],[Store_ID]],Store_table[Store_ID],Store_table[City],FALSE)</f>
        <v>East Johnstad</v>
      </c>
      <c r="Z1035" s="8" t="str">
        <f>_xlfn.XLOOKUP(total_table[[#This Row],[Store_ID]],Store_table[Store_ID],Store_table[Store_Type],FALSE)</f>
        <v>Flagship</v>
      </c>
    </row>
    <row r="1036" spans="1:26" x14ac:dyDescent="0.35">
      <c r="A1036" s="2" t="s">
        <v>2838</v>
      </c>
      <c r="B1036" s="14">
        <v>45727</v>
      </c>
      <c r="C1036" s="2" t="s">
        <v>322</v>
      </c>
      <c r="D1036" s="2" t="s">
        <v>1682</v>
      </c>
      <c r="E1036" s="2" t="s">
        <v>1744</v>
      </c>
      <c r="F1036" s="11">
        <v>3</v>
      </c>
      <c r="G1036" s="8">
        <v>461.03</v>
      </c>
      <c r="H1036" s="8">
        <v>0.11</v>
      </c>
      <c r="I1036" s="2" t="s">
        <v>1804</v>
      </c>
      <c r="J1036" s="8">
        <v>1382.98</v>
      </c>
      <c r="K1036" s="8" t="str">
        <f>_xlfn.XLOOKUP(total_table[[#This Row],[Customer_ID]],Customer_table[Customer_ID],Customer_table[Name],FALSE)</f>
        <v>Robert Jackson</v>
      </c>
      <c r="L1036" s="11">
        <f>_xlfn.XLOOKUP(total_table[[#This Row],[Customer_ID]],Customer_table[Customer_ID],Customer_table[Age],FALSE)</f>
        <v>44</v>
      </c>
      <c r="M1036" s="8" t="str">
        <f>_xlfn.XLOOKUP(total_table[[#This Row],[Customer_ID]],Customer_table[Customer_ID],Customer_table[Gender],FALSE)</f>
        <v>Female</v>
      </c>
      <c r="N1036" s="8" t="str">
        <f>_xlfn.XLOOKUP(total_table[[#This Row],[Customer_ID]],Customer_table[Customer_ID],Customer_table[City],FALSE)</f>
        <v>Lake Brandy</v>
      </c>
      <c r="O1036" s="8" t="str">
        <f>_xlfn.XLOOKUP(total_table[[#This Row],[Customer_ID]],Customer_table[Customer_ID],Customer_table[State],FALSE)</f>
        <v>Tennessee</v>
      </c>
      <c r="P1036" s="8" t="str">
        <f>_xlfn.XLOOKUP(total_table[[#This Row],[Customer_ID]],Customer_table[Customer_ID],Customer_table[Country],FALSE)</f>
        <v>USA</v>
      </c>
      <c r="Q1036" s="8" t="str">
        <f>_xlfn.XLOOKUP(total_table[[#This Row],[Product_ID]],Product_table[Product_ID],Product_table[Product_Name],FALSE)</f>
        <v>Essential Oil Diffuser</v>
      </c>
      <c r="R1036" s="8" t="str">
        <f>_xlfn.XLOOKUP(total_table[[#This Row],[Product_ID]],Product_table[Product_ID],Product_table[Category],FALSE)</f>
        <v>Home</v>
      </c>
      <c r="S1036" s="8" t="str">
        <f>_xlfn.XLOOKUP(total_table[[#This Row],[Product_ID]],Product_table[Product_ID],Product_table[Sub_Category],FALSE)</f>
        <v>Decor</v>
      </c>
      <c r="T1036" s="8" t="str">
        <f>_xlfn.XLOOKUP(total_table[[#This Row],[Product_ID]],Product_table[Product_ID],Product_table[Brand],FALSE)</f>
        <v>Hernandez Inc</v>
      </c>
      <c r="U1036" s="8">
        <f>_xlfn.XLOOKUP(total_table[[#This Row],[Product_ID]],Product_table[Product_ID],Product_table[Cost],FALSE)</f>
        <v>325.26</v>
      </c>
      <c r="V1036" s="11">
        <f>_xlfn.XLOOKUP(total_table[[#This Row],[Product_ID]],Product_table[Product_ID],Product_table[Stock],FALSE)</f>
        <v>400</v>
      </c>
      <c r="W1036" s="8" t="str">
        <f>_xlfn.XLOOKUP(total_table[[#This Row],[Store_ID]],Store_table[Store_ID],Store_table[Store_Name],FALSE)</f>
        <v>Johnson-Wright</v>
      </c>
      <c r="X1036" s="8" t="str">
        <f>_xlfn.XLOOKUP(total_table[[#This Row],[Store_ID]],Store_table[Store_ID],Store_table[Region],FALSE)</f>
        <v>North</v>
      </c>
      <c r="Y1036" s="8" t="str">
        <f>_xlfn.XLOOKUP(total_table[[#This Row],[Store_ID]],Store_table[Store_ID],Store_table[City],FALSE)</f>
        <v>Hoodberg</v>
      </c>
      <c r="Z1036" s="8" t="str">
        <f>_xlfn.XLOOKUP(total_table[[#This Row],[Store_ID]],Store_table[Store_ID],Store_table[Store_Type],FALSE)</f>
        <v>Outlet</v>
      </c>
    </row>
    <row r="1037" spans="1:26" x14ac:dyDescent="0.35">
      <c r="A1037" s="2" t="s">
        <v>2839</v>
      </c>
      <c r="B1037" s="14">
        <v>45394</v>
      </c>
      <c r="C1037" s="2" t="s">
        <v>1133</v>
      </c>
      <c r="D1037" s="2" t="s">
        <v>1564</v>
      </c>
      <c r="E1037" s="2" t="s">
        <v>1777</v>
      </c>
      <c r="F1037" s="11">
        <v>2</v>
      </c>
      <c r="G1037" s="8">
        <v>760.14</v>
      </c>
      <c r="H1037" s="8">
        <v>0.02</v>
      </c>
      <c r="I1037" s="2" t="s">
        <v>1807</v>
      </c>
      <c r="J1037" s="8">
        <v>1520.26</v>
      </c>
      <c r="K1037" s="8" t="str">
        <f>_xlfn.XLOOKUP(total_table[[#This Row],[Customer_ID]],Customer_table[Customer_ID],Customer_table[Name],FALSE)</f>
        <v>Miranda King</v>
      </c>
      <c r="L1037" s="11">
        <f>_xlfn.XLOOKUP(total_table[[#This Row],[Customer_ID]],Customer_table[Customer_ID],Customer_table[Age],FALSE)</f>
        <v>34</v>
      </c>
      <c r="M1037" s="8" t="str">
        <f>_xlfn.XLOOKUP(total_table[[#This Row],[Customer_ID]],Customer_table[Customer_ID],Customer_table[Gender],FALSE)</f>
        <v>Female</v>
      </c>
      <c r="N1037" s="8" t="str">
        <f>_xlfn.XLOOKUP(total_table[[#This Row],[Customer_ID]],Customer_table[Customer_ID],Customer_table[City],FALSE)</f>
        <v>West Mathew</v>
      </c>
      <c r="O1037" s="8" t="str">
        <f>_xlfn.XLOOKUP(total_table[[#This Row],[Customer_ID]],Customer_table[Customer_ID],Customer_table[State],FALSE)</f>
        <v>New York</v>
      </c>
      <c r="P1037" s="8" t="str">
        <f>_xlfn.XLOOKUP(total_table[[#This Row],[Customer_ID]],Customer_table[Customer_ID],Customer_table[Country],FALSE)</f>
        <v>USA</v>
      </c>
      <c r="Q1037" s="8" t="str">
        <f>_xlfn.XLOOKUP(total_table[[#This Row],[Product_ID]],Product_table[Product_ID],Product_table[Product_Name],FALSE)</f>
        <v>Knee Support Brace</v>
      </c>
      <c r="R1037" s="8" t="str">
        <f>_xlfn.XLOOKUP(total_table[[#This Row],[Product_ID]],Product_table[Product_ID],Product_table[Category],FALSE)</f>
        <v>Sports</v>
      </c>
      <c r="S1037" s="8" t="str">
        <f>_xlfn.XLOOKUP(total_table[[#This Row],[Product_ID]],Product_table[Product_ID],Product_table[Sub_Category],FALSE)</f>
        <v>Equipment</v>
      </c>
      <c r="T1037" s="8" t="str">
        <f>_xlfn.XLOOKUP(total_table[[#This Row],[Product_ID]],Product_table[Product_ID],Product_table[Brand],FALSE)</f>
        <v>May-Reese</v>
      </c>
      <c r="U1037" s="8">
        <f>_xlfn.XLOOKUP(total_table[[#This Row],[Product_ID]],Product_table[Product_ID],Product_table[Cost],FALSE)</f>
        <v>21.34</v>
      </c>
      <c r="V1037" s="11">
        <f>_xlfn.XLOOKUP(total_table[[#This Row],[Product_ID]],Product_table[Product_ID],Product_table[Stock],FALSE)</f>
        <v>65</v>
      </c>
      <c r="W1037" s="8" t="str">
        <f>_xlfn.XLOOKUP(total_table[[#This Row],[Store_ID]],Store_table[Store_ID],Store_table[Store_Name],FALSE)</f>
        <v>Mcdonald Inc</v>
      </c>
      <c r="X1037" s="8" t="str">
        <f>_xlfn.XLOOKUP(total_table[[#This Row],[Store_ID]],Store_table[Store_ID],Store_table[Region],FALSE)</f>
        <v>South</v>
      </c>
      <c r="Y1037" s="8" t="str">
        <f>_xlfn.XLOOKUP(total_table[[#This Row],[Store_ID]],Store_table[Store_ID],Store_table[City],FALSE)</f>
        <v>Christopherland</v>
      </c>
      <c r="Z1037" s="8" t="str">
        <f>_xlfn.XLOOKUP(total_table[[#This Row],[Store_ID]],Store_table[Store_ID],Store_table[Store_Type],FALSE)</f>
        <v>Outlet</v>
      </c>
    </row>
    <row r="1038" spans="1:26" x14ac:dyDescent="0.35">
      <c r="A1038" s="2" t="s">
        <v>2840</v>
      </c>
      <c r="B1038" s="14">
        <v>45773</v>
      </c>
      <c r="C1038" s="2" t="s">
        <v>871</v>
      </c>
      <c r="D1038" s="2" t="s">
        <v>1572</v>
      </c>
      <c r="E1038" s="2" t="s">
        <v>1735</v>
      </c>
      <c r="F1038" s="11">
        <v>3</v>
      </c>
      <c r="G1038" s="8">
        <v>688.76</v>
      </c>
      <c r="H1038" s="8">
        <v>0.12</v>
      </c>
      <c r="I1038" s="2" t="s">
        <v>1804</v>
      </c>
      <c r="J1038" s="8">
        <v>2066.16</v>
      </c>
      <c r="K1038" s="8" t="str">
        <f>_xlfn.XLOOKUP(total_table[[#This Row],[Customer_ID]],Customer_table[Customer_ID],Customer_table[Name],FALSE)</f>
        <v>Stephen Fowler</v>
      </c>
      <c r="L1038" s="11">
        <f>_xlfn.XLOOKUP(total_table[[#This Row],[Customer_ID]],Customer_table[Customer_ID],Customer_table[Age],FALSE)</f>
        <v>42</v>
      </c>
      <c r="M1038" s="8" t="str">
        <f>_xlfn.XLOOKUP(total_table[[#This Row],[Customer_ID]],Customer_table[Customer_ID],Customer_table[Gender],FALSE)</f>
        <v>Female</v>
      </c>
      <c r="N1038" s="8" t="str">
        <f>_xlfn.XLOOKUP(total_table[[#This Row],[Customer_ID]],Customer_table[Customer_ID],Customer_table[City],FALSE)</f>
        <v>Port Mariastad</v>
      </c>
      <c r="O1038" s="8" t="str">
        <f>_xlfn.XLOOKUP(total_table[[#This Row],[Customer_ID]],Customer_table[Customer_ID],Customer_table[State],FALSE)</f>
        <v>Rhode Island</v>
      </c>
      <c r="P1038" s="8" t="str">
        <f>_xlfn.XLOOKUP(total_table[[#This Row],[Customer_ID]],Customer_table[Customer_ID],Customer_table[Country],FALSE)</f>
        <v>USA</v>
      </c>
      <c r="Q1038" s="8" t="str">
        <f>_xlfn.XLOOKUP(total_table[[#This Row],[Product_ID]],Product_table[Product_ID],Product_table[Product_Name],FALSE)</f>
        <v>Men's Formal Shirt</v>
      </c>
      <c r="R1038" s="8" t="str">
        <f>_xlfn.XLOOKUP(total_table[[#This Row],[Product_ID]],Product_table[Product_ID],Product_table[Category],FALSE)</f>
        <v>Clothing</v>
      </c>
      <c r="S1038" s="8" t="str">
        <f>_xlfn.XLOOKUP(total_table[[#This Row],[Product_ID]],Product_table[Product_ID],Product_table[Sub_Category],FALSE)</f>
        <v>Tops</v>
      </c>
      <c r="T1038" s="8" t="str">
        <f>_xlfn.XLOOKUP(total_table[[#This Row],[Product_ID]],Product_table[Product_ID],Product_table[Brand],FALSE)</f>
        <v>Moon, Mora and Santos</v>
      </c>
      <c r="U1038" s="8">
        <f>_xlfn.XLOOKUP(total_table[[#This Row],[Product_ID]],Product_table[Product_ID],Product_table[Cost],FALSE)</f>
        <v>254.04361702127662</v>
      </c>
      <c r="V1038" s="11">
        <f>_xlfn.XLOOKUP(total_table[[#This Row],[Product_ID]],Product_table[Product_ID],Product_table[Stock],FALSE)</f>
        <v>360</v>
      </c>
      <c r="W1038" s="8" t="str">
        <f>_xlfn.XLOOKUP(total_table[[#This Row],[Store_ID]],Store_table[Store_ID],Store_table[Store_Name],FALSE)</f>
        <v>Martinez, Adkins and Johnson</v>
      </c>
      <c r="X1038" s="8" t="str">
        <f>_xlfn.XLOOKUP(total_table[[#This Row],[Store_ID]],Store_table[Store_ID],Store_table[Region],FALSE)</f>
        <v>North</v>
      </c>
      <c r="Y1038" s="8" t="str">
        <f>_xlfn.XLOOKUP(total_table[[#This Row],[Store_ID]],Store_table[Store_ID],Store_table[City],FALSE)</f>
        <v>Danielmouth</v>
      </c>
      <c r="Z1038" s="8" t="str">
        <f>_xlfn.XLOOKUP(total_table[[#This Row],[Store_ID]],Store_table[Store_ID],Store_table[Store_Type],FALSE)</f>
        <v>Flagship</v>
      </c>
    </row>
    <row r="1039" spans="1:26" x14ac:dyDescent="0.35">
      <c r="A1039" s="2" t="s">
        <v>2841</v>
      </c>
      <c r="B1039" s="14">
        <v>45779</v>
      </c>
      <c r="C1039" s="2" t="s">
        <v>522</v>
      </c>
      <c r="D1039" s="2" t="s">
        <v>1612</v>
      </c>
      <c r="E1039" s="2" t="s">
        <v>1764</v>
      </c>
      <c r="F1039" s="11">
        <v>2</v>
      </c>
      <c r="G1039" s="8">
        <v>257.77999999999997</v>
      </c>
      <c r="H1039" s="8">
        <v>0.05</v>
      </c>
      <c r="I1039" s="2" t="s">
        <v>1802</v>
      </c>
      <c r="J1039" s="8">
        <v>515.51</v>
      </c>
      <c r="K1039" s="8" t="str">
        <f>_xlfn.XLOOKUP(total_table[[#This Row],[Customer_ID]],Customer_table[Customer_ID],Customer_table[Name],FALSE)</f>
        <v>Brian Choi</v>
      </c>
      <c r="L1039" s="11">
        <f>_xlfn.XLOOKUP(total_table[[#This Row],[Customer_ID]],Customer_table[Customer_ID],Customer_table[Age],FALSE)</f>
        <v>46</v>
      </c>
      <c r="M1039" s="8" t="str">
        <f>_xlfn.XLOOKUP(total_table[[#This Row],[Customer_ID]],Customer_table[Customer_ID],Customer_table[Gender],FALSE)</f>
        <v>Female</v>
      </c>
      <c r="N1039" s="8" t="str">
        <f>_xlfn.XLOOKUP(total_table[[#This Row],[Customer_ID]],Customer_table[Customer_ID],Customer_table[City],FALSE)</f>
        <v>Floydton</v>
      </c>
      <c r="O1039" s="8" t="str">
        <f>_xlfn.XLOOKUP(total_table[[#This Row],[Customer_ID]],Customer_table[Customer_ID],Customer_table[State],FALSE)</f>
        <v>New Jersey</v>
      </c>
      <c r="P1039" s="8" t="str">
        <f>_xlfn.XLOOKUP(total_table[[#This Row],[Customer_ID]],Customer_table[Customer_ID],Customer_table[Country],FALSE)</f>
        <v>USA</v>
      </c>
      <c r="Q1039" s="8" t="str">
        <f>_xlfn.XLOOKUP(total_table[[#This Row],[Product_ID]],Product_table[Product_ID],Product_table[Product_Name],FALSE)</f>
        <v>USB External Hard Drive</v>
      </c>
      <c r="R1039" s="8" t="str">
        <f>_xlfn.XLOOKUP(total_table[[#This Row],[Product_ID]],Product_table[Product_ID],Product_table[Category],FALSE)</f>
        <v>Electronics</v>
      </c>
      <c r="S1039" s="8" t="str">
        <f>_xlfn.XLOOKUP(total_table[[#This Row],[Product_ID]],Product_table[Product_ID],Product_table[Sub_Category],FALSE)</f>
        <v>Computer</v>
      </c>
      <c r="T1039" s="8" t="str">
        <f>_xlfn.XLOOKUP(total_table[[#This Row],[Product_ID]],Product_table[Product_ID],Product_table[Brand],FALSE)</f>
        <v>Robinson Inc</v>
      </c>
      <c r="U1039" s="8">
        <f>_xlfn.XLOOKUP(total_table[[#This Row],[Product_ID]],Product_table[Product_ID],Product_table[Cost],FALSE)</f>
        <v>253.33</v>
      </c>
      <c r="V1039" s="11">
        <f>_xlfn.XLOOKUP(total_table[[#This Row],[Product_ID]],Product_table[Product_ID],Product_table[Stock],FALSE)</f>
        <v>266</v>
      </c>
      <c r="W1039" s="8" t="str">
        <f>_xlfn.XLOOKUP(total_table[[#This Row],[Store_ID]],Store_table[Store_ID],Store_table[Store_Name],FALSE)</f>
        <v>Moore, Padilla and Butler</v>
      </c>
      <c r="X1039" s="8" t="str">
        <f>_xlfn.XLOOKUP(total_table[[#This Row],[Store_ID]],Store_table[Store_ID],Store_table[Region],FALSE)</f>
        <v>South</v>
      </c>
      <c r="Y1039" s="8" t="str">
        <f>_xlfn.XLOOKUP(total_table[[#This Row],[Store_ID]],Store_table[Store_ID],Store_table[City],FALSE)</f>
        <v>East Johnstad</v>
      </c>
      <c r="Z1039" s="8" t="str">
        <f>_xlfn.XLOOKUP(total_table[[#This Row],[Store_ID]],Store_table[Store_ID],Store_table[Store_Type],FALSE)</f>
        <v>Flagship</v>
      </c>
    </row>
    <row r="1040" spans="1:26" x14ac:dyDescent="0.35">
      <c r="A1040" s="2" t="s">
        <v>2842</v>
      </c>
      <c r="B1040" s="14">
        <v>45400</v>
      </c>
      <c r="C1040" s="2" t="s">
        <v>190</v>
      </c>
      <c r="D1040" s="2" t="s">
        <v>1632</v>
      </c>
      <c r="E1040" s="2" t="s">
        <v>1757</v>
      </c>
      <c r="F1040" s="11">
        <v>2</v>
      </c>
      <c r="G1040" s="8">
        <v>314.29000000000002</v>
      </c>
      <c r="H1040" s="8">
        <v>0.19</v>
      </c>
      <c r="I1040" s="2" t="s">
        <v>1807</v>
      </c>
      <c r="J1040" s="8">
        <v>628.39</v>
      </c>
      <c r="K1040" s="8" t="str">
        <f>_xlfn.XLOOKUP(total_table[[#This Row],[Customer_ID]],Customer_table[Customer_ID],Customer_table[Name],FALSE)</f>
        <v>Debra Liu</v>
      </c>
      <c r="L1040" s="11">
        <f>_xlfn.XLOOKUP(total_table[[#This Row],[Customer_ID]],Customer_table[Customer_ID],Customer_table[Age],FALSE)</f>
        <v>55</v>
      </c>
      <c r="M1040" s="8" t="str">
        <f>_xlfn.XLOOKUP(total_table[[#This Row],[Customer_ID]],Customer_table[Customer_ID],Customer_table[Gender],FALSE)</f>
        <v>Male</v>
      </c>
      <c r="N1040" s="8" t="str">
        <f>_xlfn.XLOOKUP(total_table[[#This Row],[Customer_ID]],Customer_table[Customer_ID],Customer_table[City],FALSE)</f>
        <v>South Timtown</v>
      </c>
      <c r="O1040" s="8" t="str">
        <f>_xlfn.XLOOKUP(total_table[[#This Row],[Customer_ID]],Customer_table[Customer_ID],Customer_table[State],FALSE)</f>
        <v>Minnesota</v>
      </c>
      <c r="P1040" s="8" t="str">
        <f>_xlfn.XLOOKUP(total_table[[#This Row],[Customer_ID]],Customer_table[Customer_ID],Customer_table[Country],FALSE)</f>
        <v>USA</v>
      </c>
      <c r="Q1040" s="8" t="str">
        <f>_xlfn.XLOOKUP(total_table[[#This Row],[Product_ID]],Product_table[Product_ID],Product_table[Product_Name],FALSE)</f>
        <v>Men's Track Pants</v>
      </c>
      <c r="R1040" s="8" t="str">
        <f>_xlfn.XLOOKUP(total_table[[#This Row],[Product_ID]],Product_table[Product_ID],Product_table[Category],FALSE)</f>
        <v>Clothing</v>
      </c>
      <c r="S1040" s="8" t="str">
        <f>_xlfn.XLOOKUP(total_table[[#This Row],[Product_ID]],Product_table[Product_ID],Product_table[Sub_Category],FALSE)</f>
        <v>Bottoms</v>
      </c>
      <c r="T1040" s="8" t="str">
        <f>_xlfn.XLOOKUP(total_table[[#This Row],[Product_ID]],Product_table[Product_ID],Product_table[Brand],FALSE)</f>
        <v>Hamilton, Woods and Walker</v>
      </c>
      <c r="U1040" s="8">
        <f>_xlfn.XLOOKUP(total_table[[#This Row],[Product_ID]],Product_table[Product_ID],Product_table[Cost],FALSE)</f>
        <v>386.56</v>
      </c>
      <c r="V1040" s="11">
        <f>_xlfn.XLOOKUP(total_table[[#This Row],[Product_ID]],Product_table[Product_ID],Product_table[Stock],FALSE)</f>
        <v>125</v>
      </c>
      <c r="W1040" s="8" t="str">
        <f>_xlfn.XLOOKUP(total_table[[#This Row],[Store_ID]],Store_table[Store_ID],Store_table[Store_Name],FALSE)</f>
        <v>Martinez-Mullins</v>
      </c>
      <c r="X1040" s="8" t="str">
        <f>_xlfn.XLOOKUP(total_table[[#This Row],[Store_ID]],Store_table[Store_ID],Store_table[Region],FALSE)</f>
        <v>South</v>
      </c>
      <c r="Y1040" s="8" t="str">
        <f>_xlfn.XLOOKUP(total_table[[#This Row],[Store_ID]],Store_table[Store_ID],Store_table[City],FALSE)</f>
        <v>Williamsfurt</v>
      </c>
      <c r="Z1040" s="8" t="str">
        <f>_xlfn.XLOOKUP(total_table[[#This Row],[Store_ID]],Store_table[Store_ID],Store_table[Store_Type],FALSE)</f>
        <v>Online</v>
      </c>
    </row>
    <row r="1041" spans="1:26" x14ac:dyDescent="0.35">
      <c r="A1041" s="2" t="s">
        <v>2843</v>
      </c>
      <c r="B1041" s="14">
        <v>45520</v>
      </c>
      <c r="C1041" s="2" t="s">
        <v>510</v>
      </c>
      <c r="D1041" s="2" t="s">
        <v>1670</v>
      </c>
      <c r="E1041" s="2" t="s">
        <v>1777</v>
      </c>
      <c r="F1041" s="11">
        <v>3</v>
      </c>
      <c r="G1041" s="8">
        <v>336.09</v>
      </c>
      <c r="H1041" s="8">
        <v>0.01</v>
      </c>
      <c r="I1041" s="2" t="s">
        <v>1804</v>
      </c>
      <c r="J1041" s="8">
        <v>1008.26</v>
      </c>
      <c r="K1041" s="8" t="str">
        <f>_xlfn.XLOOKUP(total_table[[#This Row],[Customer_ID]],Customer_table[Customer_ID],Customer_table[Name],FALSE)</f>
        <v>Curtis Haynes</v>
      </c>
      <c r="L1041" s="11">
        <f>_xlfn.XLOOKUP(total_table[[#This Row],[Customer_ID]],Customer_table[Customer_ID],Customer_table[Age],FALSE)</f>
        <v>60</v>
      </c>
      <c r="M1041" s="8" t="str">
        <f>_xlfn.XLOOKUP(total_table[[#This Row],[Customer_ID]],Customer_table[Customer_ID],Customer_table[Gender],FALSE)</f>
        <v>Female</v>
      </c>
      <c r="N1041" s="8" t="str">
        <f>_xlfn.XLOOKUP(total_table[[#This Row],[Customer_ID]],Customer_table[Customer_ID],Customer_table[City],FALSE)</f>
        <v>Estradaside</v>
      </c>
      <c r="O1041" s="8" t="str">
        <f>_xlfn.XLOOKUP(total_table[[#This Row],[Customer_ID]],Customer_table[Customer_ID],Customer_table[State],FALSE)</f>
        <v>Iowa</v>
      </c>
      <c r="P1041" s="8" t="str">
        <f>_xlfn.XLOOKUP(total_table[[#This Row],[Customer_ID]],Customer_table[Customer_ID],Customer_table[Country],FALSE)</f>
        <v>USA</v>
      </c>
      <c r="Q1041" s="8" t="str">
        <f>_xlfn.XLOOKUP(total_table[[#This Row],[Product_ID]],Product_table[Product_ID],Product_table[Product_Name],FALSE)</f>
        <v>Professional Jump Rope</v>
      </c>
      <c r="R1041" s="8" t="str">
        <f>_xlfn.XLOOKUP(total_table[[#This Row],[Product_ID]],Product_table[Product_ID],Product_table[Category],FALSE)</f>
        <v>Sports</v>
      </c>
      <c r="S1041" s="8" t="str">
        <f>_xlfn.XLOOKUP(total_table[[#This Row],[Product_ID]],Product_table[Product_ID],Product_table[Sub_Category],FALSE)</f>
        <v>Fitness</v>
      </c>
      <c r="T1041" s="8" t="str">
        <f>_xlfn.XLOOKUP(total_table[[#This Row],[Product_ID]],Product_table[Product_ID],Product_table[Brand],FALSE)</f>
        <v>Davis PLC</v>
      </c>
      <c r="U1041" s="8">
        <f>_xlfn.XLOOKUP(total_table[[#This Row],[Product_ID]],Product_table[Product_ID],Product_table[Cost],FALSE)</f>
        <v>477.61</v>
      </c>
      <c r="V1041" s="11">
        <f>_xlfn.XLOOKUP(total_table[[#This Row],[Product_ID]],Product_table[Product_ID],Product_table[Stock],FALSE)</f>
        <v>300</v>
      </c>
      <c r="W1041" s="8" t="str">
        <f>_xlfn.XLOOKUP(total_table[[#This Row],[Store_ID]],Store_table[Store_ID],Store_table[Store_Name],FALSE)</f>
        <v>Mcdonald Inc</v>
      </c>
      <c r="X1041" s="8" t="str">
        <f>_xlfn.XLOOKUP(total_table[[#This Row],[Store_ID]],Store_table[Store_ID],Store_table[Region],FALSE)</f>
        <v>South</v>
      </c>
      <c r="Y1041" s="8" t="str">
        <f>_xlfn.XLOOKUP(total_table[[#This Row],[Store_ID]],Store_table[Store_ID],Store_table[City],FALSE)</f>
        <v>Christopherland</v>
      </c>
      <c r="Z1041" s="8" t="str">
        <f>_xlfn.XLOOKUP(total_table[[#This Row],[Store_ID]],Store_table[Store_ID],Store_table[Store_Type],FALSE)</f>
        <v>Outlet</v>
      </c>
    </row>
    <row r="1042" spans="1:26" x14ac:dyDescent="0.35">
      <c r="A1042" s="2" t="s">
        <v>2844</v>
      </c>
      <c r="B1042" s="14">
        <v>45861</v>
      </c>
      <c r="C1042" s="2" t="s">
        <v>17</v>
      </c>
      <c r="D1042" s="2" t="s">
        <v>1676</v>
      </c>
      <c r="E1042" s="2" t="s">
        <v>1785</v>
      </c>
      <c r="F1042" s="11">
        <v>3</v>
      </c>
      <c r="G1042" s="8">
        <v>202.07</v>
      </c>
      <c r="H1042" s="8">
        <v>0.23</v>
      </c>
      <c r="I1042" s="2" t="s">
        <v>1804</v>
      </c>
      <c r="J1042" s="8">
        <v>605.98</v>
      </c>
      <c r="K1042" s="8" t="str">
        <f>_xlfn.XLOOKUP(total_table[[#This Row],[Customer_ID]],Customer_table[Customer_ID],Customer_table[Name],FALSE)</f>
        <v>Dr. Benjamin Price</v>
      </c>
      <c r="L1042" s="11">
        <f>_xlfn.XLOOKUP(total_table[[#This Row],[Customer_ID]],Customer_table[Customer_ID],Customer_table[Age],FALSE)</f>
        <v>29</v>
      </c>
      <c r="M1042" s="8" t="str">
        <f>_xlfn.XLOOKUP(total_table[[#This Row],[Customer_ID]],Customer_table[Customer_ID],Customer_table[Gender],FALSE)</f>
        <v>Female</v>
      </c>
      <c r="N1042" s="8" t="str">
        <f>_xlfn.XLOOKUP(total_table[[#This Row],[Customer_ID]],Customer_table[Customer_ID],Customer_table[City],FALSE)</f>
        <v>Kylebury</v>
      </c>
      <c r="O1042" s="8" t="str">
        <f>_xlfn.XLOOKUP(total_table[[#This Row],[Customer_ID]],Customer_table[Customer_ID],Customer_table[State],FALSE)</f>
        <v>Alabama</v>
      </c>
      <c r="P1042" s="8" t="str">
        <f>_xlfn.XLOOKUP(total_table[[#This Row],[Customer_ID]],Customer_table[Customer_ID],Customer_table[Country],FALSE)</f>
        <v>USA</v>
      </c>
      <c r="Q1042" s="8" t="str">
        <f>_xlfn.XLOOKUP(total_table[[#This Row],[Product_ID]],Product_table[Product_ID],Product_table[Product_Name],FALSE)</f>
        <v>Women's Ankle Boots</v>
      </c>
      <c r="R1042" s="8" t="str">
        <f>_xlfn.XLOOKUP(total_table[[#This Row],[Product_ID]],Product_table[Product_ID],Product_table[Category],FALSE)</f>
        <v>Clothing</v>
      </c>
      <c r="S1042" s="8" t="str">
        <f>_xlfn.XLOOKUP(total_table[[#This Row],[Product_ID]],Product_table[Product_ID],Product_table[Sub_Category],FALSE)</f>
        <v>Footwear</v>
      </c>
      <c r="T1042" s="8" t="str">
        <f>_xlfn.XLOOKUP(total_table[[#This Row],[Product_ID]],Product_table[Product_ID],Product_table[Brand],FALSE)</f>
        <v>Poole PLC</v>
      </c>
      <c r="U1042" s="8">
        <f>_xlfn.XLOOKUP(total_table[[#This Row],[Product_ID]],Product_table[Product_ID],Product_table[Cost],FALSE)</f>
        <v>158.13999999999999</v>
      </c>
      <c r="V1042" s="11">
        <f>_xlfn.XLOOKUP(total_table[[#This Row],[Product_ID]],Product_table[Product_ID],Product_table[Stock],FALSE)</f>
        <v>82</v>
      </c>
      <c r="W1042" s="8" t="str">
        <f>_xlfn.XLOOKUP(total_table[[#This Row],[Store_ID]],Store_table[Store_ID],Store_table[Store_Name],FALSE)</f>
        <v>Holloway Ltd</v>
      </c>
      <c r="X1042" s="8" t="str">
        <f>_xlfn.XLOOKUP(total_table[[#This Row],[Store_ID]],Store_table[Store_ID],Store_table[Region],FALSE)</f>
        <v>North</v>
      </c>
      <c r="Y1042" s="8" t="str">
        <f>_xlfn.XLOOKUP(total_table[[#This Row],[Store_ID]],Store_table[Store_ID],Store_table[City],FALSE)</f>
        <v>Bensonhaven</v>
      </c>
      <c r="Z1042" s="8" t="str">
        <f>_xlfn.XLOOKUP(total_table[[#This Row],[Store_ID]],Store_table[Store_ID],Store_table[Store_Type],FALSE)</f>
        <v>Flagship</v>
      </c>
    </row>
    <row r="1043" spans="1:26" x14ac:dyDescent="0.35">
      <c r="A1043" s="2" t="s">
        <v>2845</v>
      </c>
      <c r="B1043" s="14">
        <v>45781</v>
      </c>
      <c r="C1043" s="2" t="s">
        <v>963</v>
      </c>
      <c r="D1043" s="2" t="s">
        <v>1560</v>
      </c>
      <c r="E1043" s="2" t="s">
        <v>1760</v>
      </c>
      <c r="F1043" s="11">
        <v>2</v>
      </c>
      <c r="G1043" s="8">
        <v>485.25</v>
      </c>
      <c r="H1043" s="8">
        <v>0.28000000000000003</v>
      </c>
      <c r="I1043" s="2" t="s">
        <v>1802</v>
      </c>
      <c r="J1043" s="8">
        <v>970.22</v>
      </c>
      <c r="K1043" s="8" t="str">
        <f>_xlfn.XLOOKUP(total_table[[#This Row],[Customer_ID]],Customer_table[Customer_ID],Customer_table[Name],FALSE)</f>
        <v>Kara Dodson</v>
      </c>
      <c r="L1043" s="11">
        <f>_xlfn.XLOOKUP(total_table[[#This Row],[Customer_ID]],Customer_table[Customer_ID],Customer_table[Age],FALSE)</f>
        <v>20</v>
      </c>
      <c r="M1043" s="8" t="str">
        <f>_xlfn.XLOOKUP(total_table[[#This Row],[Customer_ID]],Customer_table[Customer_ID],Customer_table[Gender],FALSE)</f>
        <v>Male</v>
      </c>
      <c r="N1043" s="8" t="str">
        <f>_xlfn.XLOOKUP(total_table[[#This Row],[Customer_ID]],Customer_table[Customer_ID],Customer_table[City],FALSE)</f>
        <v>Joelside</v>
      </c>
      <c r="O1043" s="8" t="str">
        <f>_xlfn.XLOOKUP(total_table[[#This Row],[Customer_ID]],Customer_table[Customer_ID],Customer_table[State],FALSE)</f>
        <v>Vermont</v>
      </c>
      <c r="P1043" s="8" t="str">
        <f>_xlfn.XLOOKUP(total_table[[#This Row],[Customer_ID]],Customer_table[Customer_ID],Customer_table[Country],FALSE)</f>
        <v>USA</v>
      </c>
      <c r="Q1043" s="8" t="str">
        <f>_xlfn.XLOOKUP(total_table[[#This Row],[Product_ID]],Product_table[Product_ID],Product_table[Product_Name],FALSE)</f>
        <v>Soccer Training Cone Set</v>
      </c>
      <c r="R1043" s="8" t="str">
        <f>_xlfn.XLOOKUP(total_table[[#This Row],[Product_ID]],Product_table[Product_ID],Product_table[Category],FALSE)</f>
        <v>Sports</v>
      </c>
      <c r="S1043" s="8" t="str">
        <f>_xlfn.XLOOKUP(total_table[[#This Row],[Product_ID]],Product_table[Product_ID],Product_table[Sub_Category],FALSE)</f>
        <v>Accessories</v>
      </c>
      <c r="T1043" s="8" t="str">
        <f>_xlfn.XLOOKUP(total_table[[#This Row],[Product_ID]],Product_table[Product_ID],Product_table[Brand],FALSE)</f>
        <v>Ford, Murphy and Wilson</v>
      </c>
      <c r="U1043" s="8">
        <f>_xlfn.XLOOKUP(total_table[[#This Row],[Product_ID]],Product_table[Product_ID],Product_table[Cost],FALSE)</f>
        <v>144.53</v>
      </c>
      <c r="V1043" s="11">
        <f>_xlfn.XLOOKUP(total_table[[#This Row],[Product_ID]],Product_table[Product_ID],Product_table[Stock],FALSE)</f>
        <v>367</v>
      </c>
      <c r="W1043" s="8" t="str">
        <f>_xlfn.XLOOKUP(total_table[[#This Row],[Store_ID]],Store_table[Store_ID],Store_table[Store_Name],FALSE)</f>
        <v>Bean, Jones and Park</v>
      </c>
      <c r="X1043" s="8" t="str">
        <f>_xlfn.XLOOKUP(total_table[[#This Row],[Store_ID]],Store_table[Store_ID],Store_table[Region],FALSE)</f>
        <v>West</v>
      </c>
      <c r="Y1043" s="8" t="str">
        <f>_xlfn.XLOOKUP(total_table[[#This Row],[Store_ID]],Store_table[Store_ID],Store_table[City],FALSE)</f>
        <v>Thompsonborough</v>
      </c>
      <c r="Z1043" s="8" t="str">
        <f>_xlfn.XLOOKUP(total_table[[#This Row],[Store_ID]],Store_table[Store_ID],Store_table[Store_Type],FALSE)</f>
        <v>Online</v>
      </c>
    </row>
    <row r="1044" spans="1:26" x14ac:dyDescent="0.35">
      <c r="A1044" s="2" t="s">
        <v>2846</v>
      </c>
      <c r="B1044" s="14">
        <v>45906</v>
      </c>
      <c r="C1044" s="2" t="s">
        <v>557</v>
      </c>
      <c r="D1044" s="2" t="s">
        <v>1676</v>
      </c>
      <c r="E1044" s="2" t="s">
        <v>1767</v>
      </c>
      <c r="F1044" s="11">
        <v>4</v>
      </c>
      <c r="G1044" s="8">
        <v>552.38</v>
      </c>
      <c r="H1044" s="8">
        <v>0.1</v>
      </c>
      <c r="I1044" s="2" t="s">
        <v>1804</v>
      </c>
      <c r="J1044" s="8">
        <v>2209.42</v>
      </c>
      <c r="K1044" s="8" t="str">
        <f>_xlfn.XLOOKUP(total_table[[#This Row],[Customer_ID]],Customer_table[Customer_ID],Customer_table[Name],FALSE)</f>
        <v>Amy Wilson</v>
      </c>
      <c r="L1044" s="11">
        <f>_xlfn.XLOOKUP(total_table[[#This Row],[Customer_ID]],Customer_table[Customer_ID],Customer_table[Age],FALSE)</f>
        <v>44</v>
      </c>
      <c r="M1044" s="8" t="str">
        <f>_xlfn.XLOOKUP(total_table[[#This Row],[Customer_ID]],Customer_table[Customer_ID],Customer_table[Gender],FALSE)</f>
        <v>Female</v>
      </c>
      <c r="N1044" s="8" t="str">
        <f>_xlfn.XLOOKUP(total_table[[#This Row],[Customer_ID]],Customer_table[Customer_ID],Customer_table[City],FALSE)</f>
        <v>Morrisburgh</v>
      </c>
      <c r="O1044" s="8" t="str">
        <f>_xlfn.XLOOKUP(total_table[[#This Row],[Customer_ID]],Customer_table[Customer_ID],Customer_table[State],FALSE)</f>
        <v>Indiana</v>
      </c>
      <c r="P1044" s="8" t="str">
        <f>_xlfn.XLOOKUP(total_table[[#This Row],[Customer_ID]],Customer_table[Customer_ID],Customer_table[Country],FALSE)</f>
        <v>USA</v>
      </c>
      <c r="Q1044" s="8" t="str">
        <f>_xlfn.XLOOKUP(total_table[[#This Row],[Product_ID]],Product_table[Product_ID],Product_table[Product_Name],FALSE)</f>
        <v>Women's Ankle Boots</v>
      </c>
      <c r="R1044" s="8" t="str">
        <f>_xlfn.XLOOKUP(total_table[[#This Row],[Product_ID]],Product_table[Product_ID],Product_table[Category],FALSE)</f>
        <v>Clothing</v>
      </c>
      <c r="S1044" s="8" t="str">
        <f>_xlfn.XLOOKUP(total_table[[#This Row],[Product_ID]],Product_table[Product_ID],Product_table[Sub_Category],FALSE)</f>
        <v>Footwear</v>
      </c>
      <c r="T1044" s="8" t="str">
        <f>_xlfn.XLOOKUP(total_table[[#This Row],[Product_ID]],Product_table[Product_ID],Product_table[Brand],FALSE)</f>
        <v>Poole PLC</v>
      </c>
      <c r="U1044" s="8">
        <f>_xlfn.XLOOKUP(total_table[[#This Row],[Product_ID]],Product_table[Product_ID],Product_table[Cost],FALSE)</f>
        <v>158.13999999999999</v>
      </c>
      <c r="V1044" s="11">
        <f>_xlfn.XLOOKUP(total_table[[#This Row],[Product_ID]],Product_table[Product_ID],Product_table[Stock],FALSE)</f>
        <v>82</v>
      </c>
      <c r="W1044" s="8" t="str">
        <f>_xlfn.XLOOKUP(total_table[[#This Row],[Store_ID]],Store_table[Store_ID],Store_table[Store_Name],FALSE)</f>
        <v>Hill, Wagner and Ballard</v>
      </c>
      <c r="X1044" s="8" t="str">
        <f>_xlfn.XLOOKUP(total_table[[#This Row],[Store_ID]],Store_table[Store_ID],Store_table[Region],FALSE)</f>
        <v>East</v>
      </c>
      <c r="Y1044" s="8" t="str">
        <f>_xlfn.XLOOKUP(total_table[[#This Row],[Store_ID]],Store_table[Store_ID],Store_table[City],FALSE)</f>
        <v>East Davidville</v>
      </c>
      <c r="Z1044" s="8" t="str">
        <f>_xlfn.XLOOKUP(total_table[[#This Row],[Store_ID]],Store_table[Store_ID],Store_table[Store_Type],FALSE)</f>
        <v>Online</v>
      </c>
    </row>
    <row r="1045" spans="1:26" x14ac:dyDescent="0.35">
      <c r="A1045" s="2" t="s">
        <v>2847</v>
      </c>
      <c r="B1045" s="14">
        <v>45251</v>
      </c>
      <c r="C1045" s="2" t="s">
        <v>368</v>
      </c>
      <c r="D1045" s="2" t="s">
        <v>1642</v>
      </c>
      <c r="E1045" s="2" t="s">
        <v>1785</v>
      </c>
      <c r="F1045" s="11">
        <v>4</v>
      </c>
      <c r="G1045" s="8">
        <v>377.26</v>
      </c>
      <c r="H1045" s="8">
        <v>0.22</v>
      </c>
      <c r="I1045" s="2" t="s">
        <v>1807</v>
      </c>
      <c r="J1045" s="8">
        <v>1508.82</v>
      </c>
      <c r="K1045" s="8" t="str">
        <f>_xlfn.XLOOKUP(total_table[[#This Row],[Customer_ID]],Customer_table[Customer_ID],Customer_table[Name],FALSE)</f>
        <v>Erica Carney</v>
      </c>
      <c r="L1045" s="11">
        <f>_xlfn.XLOOKUP(total_table[[#This Row],[Customer_ID]],Customer_table[Customer_ID],Customer_table[Age],FALSE)</f>
        <v>62</v>
      </c>
      <c r="M1045" s="8" t="str">
        <f>_xlfn.XLOOKUP(total_table[[#This Row],[Customer_ID]],Customer_table[Customer_ID],Customer_table[Gender],FALSE)</f>
        <v>Female</v>
      </c>
      <c r="N1045" s="8" t="str">
        <f>_xlfn.XLOOKUP(total_table[[#This Row],[Customer_ID]],Customer_table[Customer_ID],Customer_table[City],FALSE)</f>
        <v>North Justin</v>
      </c>
      <c r="O1045" s="8" t="str">
        <f>_xlfn.XLOOKUP(total_table[[#This Row],[Customer_ID]],Customer_table[Customer_ID],Customer_table[State],FALSE)</f>
        <v>North Dakota</v>
      </c>
      <c r="P1045" s="8" t="str">
        <f>_xlfn.XLOOKUP(total_table[[#This Row],[Customer_ID]],Customer_table[Customer_ID],Customer_table[Country],FALSE)</f>
        <v>USA</v>
      </c>
      <c r="Q1045" s="8" t="str">
        <f>_xlfn.XLOOKUP(total_table[[#This Row],[Product_ID]],Product_table[Product_ID],Product_table[Product_Name],FALSE)</f>
        <v>Womens Cotton Scarf</v>
      </c>
      <c r="R1045" s="8" t="str">
        <f>_xlfn.XLOOKUP(total_table[[#This Row],[Product_ID]],Product_table[Product_ID],Product_table[Category],FALSE)</f>
        <v>Clothing</v>
      </c>
      <c r="S1045" s="8" t="str">
        <f>_xlfn.XLOOKUP(total_table[[#This Row],[Product_ID]],Product_table[Product_ID],Product_table[Sub_Category],FALSE)</f>
        <v>Accessories</v>
      </c>
      <c r="T1045" s="8" t="str">
        <f>_xlfn.XLOOKUP(total_table[[#This Row],[Product_ID]],Product_table[Product_ID],Product_table[Brand],FALSE)</f>
        <v>Shepherd-Gould</v>
      </c>
      <c r="U1045" s="8">
        <f>_xlfn.XLOOKUP(total_table[[#This Row],[Product_ID]],Product_table[Product_ID],Product_table[Cost],FALSE)</f>
        <v>113.83</v>
      </c>
      <c r="V1045" s="11">
        <f>_xlfn.XLOOKUP(total_table[[#This Row],[Product_ID]],Product_table[Product_ID],Product_table[Stock],FALSE)</f>
        <v>485</v>
      </c>
      <c r="W1045" s="8" t="str">
        <f>_xlfn.XLOOKUP(total_table[[#This Row],[Store_ID]],Store_table[Store_ID],Store_table[Store_Name],FALSE)</f>
        <v>Holloway Ltd</v>
      </c>
      <c r="X1045" s="8" t="str">
        <f>_xlfn.XLOOKUP(total_table[[#This Row],[Store_ID]],Store_table[Store_ID],Store_table[Region],FALSE)</f>
        <v>North</v>
      </c>
      <c r="Y1045" s="8" t="str">
        <f>_xlfn.XLOOKUP(total_table[[#This Row],[Store_ID]],Store_table[Store_ID],Store_table[City],FALSE)</f>
        <v>Bensonhaven</v>
      </c>
      <c r="Z1045" s="8" t="str">
        <f>_xlfn.XLOOKUP(total_table[[#This Row],[Store_ID]],Store_table[Store_ID],Store_table[Store_Type],FALSE)</f>
        <v>Flagship</v>
      </c>
    </row>
    <row r="1046" spans="1:26" x14ac:dyDescent="0.35">
      <c r="A1046" s="2" t="s">
        <v>2848</v>
      </c>
      <c r="B1046" s="14">
        <v>45257</v>
      </c>
      <c r="C1046" s="2" t="s">
        <v>194</v>
      </c>
      <c r="D1046" s="2" t="s">
        <v>1620</v>
      </c>
      <c r="E1046" s="2" t="s">
        <v>1791</v>
      </c>
      <c r="F1046" s="11">
        <v>4</v>
      </c>
      <c r="G1046" s="8">
        <v>189.07</v>
      </c>
      <c r="H1046" s="8">
        <v>0.1</v>
      </c>
      <c r="I1046" s="2" t="s">
        <v>1807</v>
      </c>
      <c r="J1046" s="8">
        <v>756.18</v>
      </c>
      <c r="K1046" s="8" t="str">
        <f>_xlfn.XLOOKUP(total_table[[#This Row],[Customer_ID]],Customer_table[Customer_ID],Customer_table[Name],FALSE)</f>
        <v>Sharon Brown</v>
      </c>
      <c r="L1046" s="11">
        <f>_xlfn.XLOOKUP(total_table[[#This Row],[Customer_ID]],Customer_table[Customer_ID],Customer_table[Age],FALSE)</f>
        <v>37</v>
      </c>
      <c r="M1046" s="8" t="str">
        <f>_xlfn.XLOOKUP(total_table[[#This Row],[Customer_ID]],Customer_table[Customer_ID],Customer_table[Gender],FALSE)</f>
        <v>Female</v>
      </c>
      <c r="N1046" s="8" t="str">
        <f>_xlfn.XLOOKUP(total_table[[#This Row],[Customer_ID]],Customer_table[Customer_ID],Customer_table[City],FALSE)</f>
        <v>East Andrea</v>
      </c>
      <c r="O1046" s="8" t="str">
        <f>_xlfn.XLOOKUP(total_table[[#This Row],[Customer_ID]],Customer_table[Customer_ID],Customer_table[State],FALSE)</f>
        <v>Michigan</v>
      </c>
      <c r="P1046" s="8" t="str">
        <f>_xlfn.XLOOKUP(total_table[[#This Row],[Customer_ID]],Customer_table[Customer_ID],Customer_table[Country],FALSE)</f>
        <v>USA</v>
      </c>
      <c r="Q1046" s="8" t="str">
        <f>_xlfn.XLOOKUP(total_table[[#This Row],[Product_ID]],Product_table[Product_ID],Product_table[Product_Name],FALSE)</f>
        <v>Makeup Brush Set</v>
      </c>
      <c r="R1046" s="8" t="str">
        <f>_xlfn.XLOOKUP(total_table[[#This Row],[Product_ID]],Product_table[Product_ID],Product_table[Category],FALSE)</f>
        <v>Beauty</v>
      </c>
      <c r="S1046" s="8" t="str">
        <f>_xlfn.XLOOKUP(total_table[[#This Row],[Product_ID]],Product_table[Product_ID],Product_table[Sub_Category],FALSE)</f>
        <v>Makeup</v>
      </c>
      <c r="T1046" s="8" t="str">
        <f>_xlfn.XLOOKUP(total_table[[#This Row],[Product_ID]],Product_table[Product_ID],Product_table[Brand],FALSE)</f>
        <v>Cook Inc</v>
      </c>
      <c r="U1046" s="8">
        <f>_xlfn.XLOOKUP(total_table[[#This Row],[Product_ID]],Product_table[Product_ID],Product_table[Cost],FALSE)</f>
        <v>254.04361702127662</v>
      </c>
      <c r="V1046" s="11">
        <f>_xlfn.XLOOKUP(total_table[[#This Row],[Product_ID]],Product_table[Product_ID],Product_table[Stock],FALSE)</f>
        <v>431</v>
      </c>
      <c r="W1046" s="8" t="str">
        <f>_xlfn.XLOOKUP(total_table[[#This Row],[Store_ID]],Store_table[Store_ID],Store_table[Store_Name],FALSE)</f>
        <v>Mann-Austin</v>
      </c>
      <c r="X1046" s="8" t="str">
        <f>_xlfn.XLOOKUP(total_table[[#This Row],[Store_ID]],Store_table[Store_ID],Store_table[Region],FALSE)</f>
        <v>East</v>
      </c>
      <c r="Y1046" s="8" t="str">
        <f>_xlfn.XLOOKUP(total_table[[#This Row],[Store_ID]],Store_table[Store_ID],Store_table[City],FALSE)</f>
        <v>Vasquezborough</v>
      </c>
      <c r="Z1046" s="8" t="str">
        <f>_xlfn.XLOOKUP(total_table[[#This Row],[Store_ID]],Store_table[Store_ID],Store_table[Store_Type],FALSE)</f>
        <v>Online</v>
      </c>
    </row>
    <row r="1047" spans="1:26" x14ac:dyDescent="0.35">
      <c r="A1047" s="2" t="s">
        <v>2849</v>
      </c>
      <c r="B1047" s="14">
        <v>45818</v>
      </c>
      <c r="C1047" s="2" t="s">
        <v>1511</v>
      </c>
      <c r="D1047" s="2" t="s">
        <v>1586</v>
      </c>
      <c r="E1047" s="2" t="s">
        <v>1747</v>
      </c>
      <c r="F1047" s="11">
        <v>3</v>
      </c>
      <c r="G1047" s="8">
        <v>272.27</v>
      </c>
      <c r="H1047" s="8">
        <v>0.01</v>
      </c>
      <c r="I1047" s="2" t="s">
        <v>1802</v>
      </c>
      <c r="J1047" s="8">
        <v>816.8</v>
      </c>
      <c r="K1047" s="8" t="str">
        <f>_xlfn.XLOOKUP(total_table[[#This Row],[Customer_ID]],Customer_table[Customer_ID],Customer_table[Name],FALSE)</f>
        <v>Philip Pennington</v>
      </c>
      <c r="L1047" s="11">
        <f>_xlfn.XLOOKUP(total_table[[#This Row],[Customer_ID]],Customer_table[Customer_ID],Customer_table[Age],FALSE)</f>
        <v>27</v>
      </c>
      <c r="M1047" s="8" t="str">
        <f>_xlfn.XLOOKUP(total_table[[#This Row],[Customer_ID]],Customer_table[Customer_ID],Customer_table[Gender],FALSE)</f>
        <v>Female</v>
      </c>
      <c r="N1047" s="8" t="str">
        <f>_xlfn.XLOOKUP(total_table[[#This Row],[Customer_ID]],Customer_table[Customer_ID],Customer_table[City],FALSE)</f>
        <v>East Valerieview</v>
      </c>
      <c r="O1047" s="8" t="str">
        <f>_xlfn.XLOOKUP(total_table[[#This Row],[Customer_ID]],Customer_table[Customer_ID],Customer_table[State],FALSE)</f>
        <v>Oregon</v>
      </c>
      <c r="P1047" s="8" t="str">
        <f>_xlfn.XLOOKUP(total_table[[#This Row],[Customer_ID]],Customer_table[Customer_ID],Customer_table[Country],FALSE)</f>
        <v>USA</v>
      </c>
      <c r="Q1047" s="8" t="str">
        <f>_xlfn.XLOOKUP(total_table[[#This Row],[Product_ID]],Product_table[Product_ID],Product_table[Product_Name],FALSE)</f>
        <v>Stainless Steel Cutlery Set</v>
      </c>
      <c r="R1047" s="8" t="str">
        <f>_xlfn.XLOOKUP(total_table[[#This Row],[Product_ID]],Product_table[Product_ID],Product_table[Category],FALSE)</f>
        <v>Home</v>
      </c>
      <c r="S1047" s="8" t="str">
        <f>_xlfn.XLOOKUP(total_table[[#This Row],[Product_ID]],Product_table[Product_ID],Product_table[Sub_Category],FALSE)</f>
        <v>Kitchen</v>
      </c>
      <c r="T1047" s="8" t="str">
        <f>_xlfn.XLOOKUP(total_table[[#This Row],[Product_ID]],Product_table[Product_ID],Product_table[Brand],FALSE)</f>
        <v>Stevens, Fernandez and Martin</v>
      </c>
      <c r="U1047" s="8">
        <f>_xlfn.XLOOKUP(total_table[[#This Row],[Product_ID]],Product_table[Product_ID],Product_table[Cost],FALSE)</f>
        <v>19.52</v>
      </c>
      <c r="V1047" s="11">
        <f>_xlfn.XLOOKUP(total_table[[#This Row],[Product_ID]],Product_table[Product_ID],Product_table[Stock],FALSE)</f>
        <v>57</v>
      </c>
      <c r="W1047" s="8" t="str">
        <f>_xlfn.XLOOKUP(total_table[[#This Row],[Store_ID]],Store_table[Store_ID],Store_table[Store_Name],FALSE)</f>
        <v>Alexander Group</v>
      </c>
      <c r="X1047" s="8" t="str">
        <f>_xlfn.XLOOKUP(total_table[[#This Row],[Store_ID]],Store_table[Store_ID],Store_table[Region],FALSE)</f>
        <v>South</v>
      </c>
      <c r="Y1047" s="8" t="str">
        <f>_xlfn.XLOOKUP(total_table[[#This Row],[Store_ID]],Store_table[Store_ID],Store_table[City],FALSE)</f>
        <v>Port Sharon</v>
      </c>
      <c r="Z1047" s="8" t="str">
        <f>_xlfn.XLOOKUP(total_table[[#This Row],[Store_ID]],Store_table[Store_ID],Store_table[Store_Type],FALSE)</f>
        <v>Online</v>
      </c>
    </row>
    <row r="1048" spans="1:26" x14ac:dyDescent="0.35">
      <c r="A1048" s="2" t="s">
        <v>2850</v>
      </c>
      <c r="B1048" s="14">
        <v>45806</v>
      </c>
      <c r="C1048" s="2" t="s">
        <v>830</v>
      </c>
      <c r="D1048" s="2" t="s">
        <v>1710</v>
      </c>
      <c r="E1048" s="2" t="s">
        <v>1770</v>
      </c>
      <c r="F1048" s="11">
        <v>1</v>
      </c>
      <c r="G1048" s="8">
        <v>209.39</v>
      </c>
      <c r="H1048" s="8">
        <v>0.28000000000000003</v>
      </c>
      <c r="I1048" s="2" t="s">
        <v>1804</v>
      </c>
      <c r="J1048" s="8">
        <v>209.10999999999999</v>
      </c>
      <c r="K1048" s="8" t="str">
        <f>_xlfn.XLOOKUP(total_table[[#This Row],[Customer_ID]],Customer_table[Customer_ID],Customer_table[Name],FALSE)</f>
        <v>Matthew Payne</v>
      </c>
      <c r="L1048" s="11">
        <f>_xlfn.XLOOKUP(total_table[[#This Row],[Customer_ID]],Customer_table[Customer_ID],Customer_table[Age],FALSE)</f>
        <v>25</v>
      </c>
      <c r="M1048" s="8" t="str">
        <f>_xlfn.XLOOKUP(total_table[[#This Row],[Customer_ID]],Customer_table[Customer_ID],Customer_table[Gender],FALSE)</f>
        <v>Male</v>
      </c>
      <c r="N1048" s="8" t="str">
        <f>_xlfn.XLOOKUP(total_table[[#This Row],[Customer_ID]],Customer_table[Customer_ID],Customer_table[City],FALSE)</f>
        <v>Grahamfurt</v>
      </c>
      <c r="O1048" s="8" t="str">
        <f>_xlfn.XLOOKUP(total_table[[#This Row],[Customer_ID]],Customer_table[Customer_ID],Customer_table[State],FALSE)</f>
        <v>Wyoming</v>
      </c>
      <c r="P1048" s="8" t="str">
        <f>_xlfn.XLOOKUP(total_table[[#This Row],[Customer_ID]],Customer_table[Customer_ID],Customer_table[Country],FALSE)</f>
        <v>USA</v>
      </c>
      <c r="Q1048" s="8" t="str">
        <f>_xlfn.XLOOKUP(total_table[[#This Row],[Product_ID]],Product_table[Product_ID],Product_table[Product_Name],FALSE)</f>
        <v>Microwave Oven</v>
      </c>
      <c r="R1048" s="8" t="str">
        <f>_xlfn.XLOOKUP(total_table[[#This Row],[Product_ID]],Product_table[Product_ID],Product_table[Category],FALSE)</f>
        <v>Home</v>
      </c>
      <c r="S1048" s="8" t="str">
        <f>_xlfn.XLOOKUP(total_table[[#This Row],[Product_ID]],Product_table[Product_ID],Product_table[Sub_Category],FALSE)</f>
        <v>Appliances</v>
      </c>
      <c r="T1048" s="8" t="str">
        <f>_xlfn.XLOOKUP(total_table[[#This Row],[Product_ID]],Product_table[Product_ID],Product_table[Brand],FALSE)</f>
        <v>Green, Powell and Palmer</v>
      </c>
      <c r="U1048" s="8">
        <f>_xlfn.XLOOKUP(total_table[[#This Row],[Product_ID]],Product_table[Product_ID],Product_table[Cost],FALSE)</f>
        <v>447.43</v>
      </c>
      <c r="V1048" s="11">
        <f>_xlfn.XLOOKUP(total_table[[#This Row],[Product_ID]],Product_table[Product_ID],Product_table[Stock],FALSE)</f>
        <v>191</v>
      </c>
      <c r="W1048" s="8" t="str">
        <f>_xlfn.XLOOKUP(total_table[[#This Row],[Store_ID]],Store_table[Store_ID],Store_table[Store_Name],FALSE)</f>
        <v>Aguirre-Keller</v>
      </c>
      <c r="X1048" s="8" t="str">
        <f>_xlfn.XLOOKUP(total_table[[#This Row],[Store_ID]],Store_table[Store_ID],Store_table[Region],FALSE)</f>
        <v>South</v>
      </c>
      <c r="Y1048" s="8" t="str">
        <f>_xlfn.XLOOKUP(total_table[[#This Row],[Store_ID]],Store_table[Store_ID],Store_table[City],FALSE)</f>
        <v>Lake Michael</v>
      </c>
      <c r="Z1048" s="8" t="str">
        <f>_xlfn.XLOOKUP(total_table[[#This Row],[Store_ID]],Store_table[Store_ID],Store_table[Store_Type],FALSE)</f>
        <v>Online</v>
      </c>
    </row>
    <row r="1049" spans="1:26" x14ac:dyDescent="0.35">
      <c r="A1049" s="2" t="s">
        <v>2851</v>
      </c>
      <c r="B1049" s="14">
        <v>45288</v>
      </c>
      <c r="C1049" s="2" t="s">
        <v>194</v>
      </c>
      <c r="D1049" s="2" t="s">
        <v>1686</v>
      </c>
      <c r="E1049" s="2" t="s">
        <v>1764</v>
      </c>
      <c r="F1049" s="11">
        <v>1</v>
      </c>
      <c r="G1049" s="8">
        <v>813.87</v>
      </c>
      <c r="H1049" s="8">
        <v>0.23</v>
      </c>
      <c r="I1049" s="2" t="s">
        <v>1802</v>
      </c>
      <c r="J1049" s="8">
        <v>813.64</v>
      </c>
      <c r="K1049" s="8" t="str">
        <f>_xlfn.XLOOKUP(total_table[[#This Row],[Customer_ID]],Customer_table[Customer_ID],Customer_table[Name],FALSE)</f>
        <v>Sharon Brown</v>
      </c>
      <c r="L1049" s="11">
        <f>_xlfn.XLOOKUP(total_table[[#This Row],[Customer_ID]],Customer_table[Customer_ID],Customer_table[Age],FALSE)</f>
        <v>37</v>
      </c>
      <c r="M1049" s="8" t="str">
        <f>_xlfn.XLOOKUP(total_table[[#This Row],[Customer_ID]],Customer_table[Customer_ID],Customer_table[Gender],FALSE)</f>
        <v>Female</v>
      </c>
      <c r="N1049" s="8" t="str">
        <f>_xlfn.XLOOKUP(total_table[[#This Row],[Customer_ID]],Customer_table[Customer_ID],Customer_table[City],FALSE)</f>
        <v>East Andrea</v>
      </c>
      <c r="O1049" s="8" t="str">
        <f>_xlfn.XLOOKUP(total_table[[#This Row],[Customer_ID]],Customer_table[Customer_ID],Customer_table[State],FALSE)</f>
        <v>Michigan</v>
      </c>
      <c r="P1049" s="8" t="str">
        <f>_xlfn.XLOOKUP(total_table[[#This Row],[Customer_ID]],Customer_table[Customer_ID],Customer_table[Country],FALSE)</f>
        <v>USA</v>
      </c>
      <c r="Q1049" s="8" t="str">
        <f>_xlfn.XLOOKUP(total_table[[#This Row],[Product_ID]],Product_table[Product_ID],Product_table[Product_Name],FALSE)</f>
        <v>Wall-Mounted Spice Rack</v>
      </c>
      <c r="R1049" s="8" t="str">
        <f>_xlfn.XLOOKUP(total_table[[#This Row],[Product_ID]],Product_table[Product_ID],Product_table[Category],FALSE)</f>
        <v>Home</v>
      </c>
      <c r="S1049" s="8" t="str">
        <f>_xlfn.XLOOKUP(total_table[[#This Row],[Product_ID]],Product_table[Product_ID],Product_table[Sub_Category],FALSE)</f>
        <v>Kitchen</v>
      </c>
      <c r="T1049" s="8" t="str">
        <f>_xlfn.XLOOKUP(total_table[[#This Row],[Product_ID]],Product_table[Product_ID],Product_table[Brand],FALSE)</f>
        <v>Allison Ltd</v>
      </c>
      <c r="U1049" s="8">
        <f>_xlfn.XLOOKUP(total_table[[#This Row],[Product_ID]],Product_table[Product_ID],Product_table[Cost],FALSE)</f>
        <v>143.43</v>
      </c>
      <c r="V1049" s="11">
        <f>_xlfn.XLOOKUP(total_table[[#This Row],[Product_ID]],Product_table[Product_ID],Product_table[Stock],FALSE)</f>
        <v>58</v>
      </c>
      <c r="W1049" s="8" t="str">
        <f>_xlfn.XLOOKUP(total_table[[#This Row],[Store_ID]],Store_table[Store_ID],Store_table[Store_Name],FALSE)</f>
        <v>Moore, Padilla and Butler</v>
      </c>
      <c r="X1049" s="8" t="str">
        <f>_xlfn.XLOOKUP(total_table[[#This Row],[Store_ID]],Store_table[Store_ID],Store_table[Region],FALSE)</f>
        <v>South</v>
      </c>
      <c r="Y1049" s="8" t="str">
        <f>_xlfn.XLOOKUP(total_table[[#This Row],[Store_ID]],Store_table[Store_ID],Store_table[City],FALSE)</f>
        <v>East Johnstad</v>
      </c>
      <c r="Z1049" s="8" t="str">
        <f>_xlfn.XLOOKUP(total_table[[#This Row],[Store_ID]],Store_table[Store_ID],Store_table[Store_Type],FALSE)</f>
        <v>Flagship</v>
      </c>
    </row>
    <row r="1050" spans="1:26" x14ac:dyDescent="0.35">
      <c r="A1050" s="2" t="s">
        <v>2852</v>
      </c>
      <c r="B1050" s="14">
        <v>45783</v>
      </c>
      <c r="C1050" s="2" t="s">
        <v>809</v>
      </c>
      <c r="D1050" s="2" t="s">
        <v>1582</v>
      </c>
      <c r="E1050" s="2" t="s">
        <v>1730</v>
      </c>
      <c r="F1050" s="11">
        <v>1</v>
      </c>
      <c r="G1050" s="8">
        <v>143.69999999999999</v>
      </c>
      <c r="H1050" s="8">
        <v>0.19</v>
      </c>
      <c r="I1050" s="2" t="s">
        <v>1804</v>
      </c>
      <c r="J1050" s="8">
        <v>143.51</v>
      </c>
      <c r="K1050" s="8" t="str">
        <f>_xlfn.XLOOKUP(total_table[[#This Row],[Customer_ID]],Customer_table[Customer_ID],Customer_table[Name],FALSE)</f>
        <v>Christopher David</v>
      </c>
      <c r="L1050" s="11">
        <f>_xlfn.XLOOKUP(total_table[[#This Row],[Customer_ID]],Customer_table[Customer_ID],Customer_table[Age],FALSE)</f>
        <v>42</v>
      </c>
      <c r="M1050" s="8" t="str">
        <f>_xlfn.XLOOKUP(total_table[[#This Row],[Customer_ID]],Customer_table[Customer_ID],Customer_table[Gender],FALSE)</f>
        <v>Male</v>
      </c>
      <c r="N1050" s="8" t="str">
        <f>_xlfn.XLOOKUP(total_table[[#This Row],[Customer_ID]],Customer_table[Customer_ID],Customer_table[City],FALSE)</f>
        <v>Karenmouth</v>
      </c>
      <c r="O1050" s="8" t="str">
        <f>_xlfn.XLOOKUP(total_table[[#This Row],[Customer_ID]],Customer_table[Customer_ID],Customer_table[State],FALSE)</f>
        <v>Massachusetts</v>
      </c>
      <c r="P1050" s="8" t="str">
        <f>_xlfn.XLOOKUP(total_table[[#This Row],[Customer_ID]],Customer_table[Customer_ID],Customer_table[Country],FALSE)</f>
        <v>USA</v>
      </c>
      <c r="Q1050" s="8" t="str">
        <f>_xlfn.XLOOKUP(total_table[[#This Row],[Product_ID]],Product_table[Product_ID],Product_table[Product_Name],FALSE)</f>
        <v>Sports Stopwatch Timer</v>
      </c>
      <c r="R1050" s="8" t="str">
        <f>_xlfn.XLOOKUP(total_table[[#This Row],[Product_ID]],Product_table[Product_ID],Product_table[Category],FALSE)</f>
        <v>Sports</v>
      </c>
      <c r="S1050" s="8" t="str">
        <f>_xlfn.XLOOKUP(total_table[[#This Row],[Product_ID]],Product_table[Product_ID],Product_table[Sub_Category],FALSE)</f>
        <v>Accessories</v>
      </c>
      <c r="T1050" s="8" t="str">
        <f>_xlfn.XLOOKUP(total_table[[#This Row],[Product_ID]],Product_table[Product_ID],Product_table[Brand],FALSE)</f>
        <v>Burns-Hansen</v>
      </c>
      <c r="U1050" s="8">
        <f>_xlfn.XLOOKUP(total_table[[#This Row],[Product_ID]],Product_table[Product_ID],Product_table[Cost],FALSE)</f>
        <v>38.76</v>
      </c>
      <c r="V1050" s="11">
        <f>_xlfn.XLOOKUP(total_table[[#This Row],[Product_ID]],Product_table[Product_ID],Product_table[Stock],FALSE)</f>
        <v>137</v>
      </c>
      <c r="W1050" s="8" t="str">
        <f>_xlfn.XLOOKUP(total_table[[#This Row],[Store_ID]],Store_table[Store_ID],Store_table[Store_Name],FALSE)</f>
        <v>Rivera-Warner</v>
      </c>
      <c r="X1050" s="8" t="str">
        <f>_xlfn.XLOOKUP(total_table[[#This Row],[Store_ID]],Store_table[Store_ID],Store_table[Region],FALSE)</f>
        <v>East</v>
      </c>
      <c r="Y1050" s="8" t="str">
        <f>_xlfn.XLOOKUP(total_table[[#This Row],[Store_ID]],Store_table[Store_ID],Store_table[City],FALSE)</f>
        <v>Washingtonfurt</v>
      </c>
      <c r="Z1050" s="8" t="str">
        <f>_xlfn.XLOOKUP(total_table[[#This Row],[Store_ID]],Store_table[Store_ID],Store_table[Store_Type],FALSE)</f>
        <v>Flagship</v>
      </c>
    </row>
    <row r="1051" spans="1:26" x14ac:dyDescent="0.35">
      <c r="A1051" s="2" t="s">
        <v>2853</v>
      </c>
      <c r="B1051" s="14">
        <v>45385</v>
      </c>
      <c r="C1051" s="2" t="s">
        <v>1428</v>
      </c>
      <c r="D1051" s="2" t="s">
        <v>1618</v>
      </c>
      <c r="E1051" s="2" t="s">
        <v>1735</v>
      </c>
      <c r="F1051" s="11">
        <v>4</v>
      </c>
      <c r="G1051" s="8">
        <v>837.34</v>
      </c>
      <c r="H1051" s="8">
        <v>0.05</v>
      </c>
      <c r="I1051" s="2" t="s">
        <v>1804</v>
      </c>
      <c r="J1051" s="8">
        <v>3349.31</v>
      </c>
      <c r="K1051" s="8" t="str">
        <f>_xlfn.XLOOKUP(total_table[[#This Row],[Customer_ID]],Customer_table[Customer_ID],Customer_table[Name],FALSE)</f>
        <v>Manuel Fisher</v>
      </c>
      <c r="L1051" s="11">
        <f>_xlfn.XLOOKUP(total_table[[#This Row],[Customer_ID]],Customer_table[Customer_ID],Customer_table[Age],FALSE)</f>
        <v>21</v>
      </c>
      <c r="M1051" s="8" t="str">
        <f>_xlfn.XLOOKUP(total_table[[#This Row],[Customer_ID]],Customer_table[Customer_ID],Customer_table[Gender],FALSE)</f>
        <v>Female</v>
      </c>
      <c r="N1051" s="8" t="str">
        <f>_xlfn.XLOOKUP(total_table[[#This Row],[Customer_ID]],Customer_table[Customer_ID],Customer_table[City],FALSE)</f>
        <v>Kanebury</v>
      </c>
      <c r="O1051" s="8" t="str">
        <f>_xlfn.XLOOKUP(total_table[[#This Row],[Customer_ID]],Customer_table[Customer_ID],Customer_table[State],FALSE)</f>
        <v>New Hampshire</v>
      </c>
      <c r="P1051" s="8" t="str">
        <f>_xlfn.XLOOKUP(total_table[[#This Row],[Customer_ID]],Customer_table[Customer_ID],Customer_table[Country],FALSE)</f>
        <v>USA</v>
      </c>
      <c r="Q1051" s="8" t="str">
        <f>_xlfn.XLOOKUP(total_table[[#This Row],[Product_ID]],Product_table[Product_ID],Product_table[Product_Name],FALSE)</f>
        <v>Men's Winter Jacket</v>
      </c>
      <c r="R1051" s="8" t="str">
        <f>_xlfn.XLOOKUP(total_table[[#This Row],[Product_ID]],Product_table[Product_ID],Product_table[Category],FALSE)</f>
        <v>Clothing</v>
      </c>
      <c r="S1051" s="8" t="str">
        <f>_xlfn.XLOOKUP(total_table[[#This Row],[Product_ID]],Product_table[Product_ID],Product_table[Sub_Category],FALSE)</f>
        <v>Outerwear</v>
      </c>
      <c r="T1051" s="8" t="str">
        <f>_xlfn.XLOOKUP(total_table[[#This Row],[Product_ID]],Product_table[Product_ID],Product_table[Brand],FALSE)</f>
        <v>Kelly, Smith and Perez</v>
      </c>
      <c r="U1051" s="8">
        <f>_xlfn.XLOOKUP(total_table[[#This Row],[Product_ID]],Product_table[Product_ID],Product_table[Cost],FALSE)</f>
        <v>167.34</v>
      </c>
      <c r="V1051" s="11">
        <f>_xlfn.XLOOKUP(total_table[[#This Row],[Product_ID]],Product_table[Product_ID],Product_table[Stock],FALSE)</f>
        <v>296</v>
      </c>
      <c r="W1051" s="8" t="str">
        <f>_xlfn.XLOOKUP(total_table[[#This Row],[Store_ID]],Store_table[Store_ID],Store_table[Store_Name],FALSE)</f>
        <v>Martinez, Adkins and Johnson</v>
      </c>
      <c r="X1051" s="8" t="str">
        <f>_xlfn.XLOOKUP(total_table[[#This Row],[Store_ID]],Store_table[Store_ID],Store_table[Region],FALSE)</f>
        <v>North</v>
      </c>
      <c r="Y1051" s="8" t="str">
        <f>_xlfn.XLOOKUP(total_table[[#This Row],[Store_ID]],Store_table[Store_ID],Store_table[City],FALSE)</f>
        <v>Danielmouth</v>
      </c>
      <c r="Z1051" s="8" t="str">
        <f>_xlfn.XLOOKUP(total_table[[#This Row],[Store_ID]],Store_table[Store_ID],Store_table[Store_Type],FALSE)</f>
        <v>Flagship</v>
      </c>
    </row>
    <row r="1052" spans="1:26" x14ac:dyDescent="0.35">
      <c r="A1052" s="2" t="s">
        <v>2854</v>
      </c>
      <c r="B1052" s="14">
        <v>45878</v>
      </c>
      <c r="C1052" s="2" t="s">
        <v>407</v>
      </c>
      <c r="D1052" s="2" t="s">
        <v>1556</v>
      </c>
      <c r="E1052" s="2" t="s">
        <v>1791</v>
      </c>
      <c r="F1052" s="11">
        <v>1</v>
      </c>
      <c r="G1052" s="8">
        <v>151.66</v>
      </c>
      <c r="H1052" s="8">
        <v>0.16</v>
      </c>
      <c r="I1052" s="2" t="s">
        <v>1807</v>
      </c>
      <c r="J1052" s="8">
        <v>151.5</v>
      </c>
      <c r="K1052" s="8" t="str">
        <f>_xlfn.XLOOKUP(total_table[[#This Row],[Customer_ID]],Customer_table[Customer_ID],Customer_table[Name],FALSE)</f>
        <v>Jacob Hopkins</v>
      </c>
      <c r="L1052" s="11">
        <f>_xlfn.XLOOKUP(total_table[[#This Row],[Customer_ID]],Customer_table[Customer_ID],Customer_table[Age],FALSE)</f>
        <v>44</v>
      </c>
      <c r="M1052" s="8" t="str">
        <f>_xlfn.XLOOKUP(total_table[[#This Row],[Customer_ID]],Customer_table[Customer_ID],Customer_table[Gender],FALSE)</f>
        <v>Female</v>
      </c>
      <c r="N1052" s="8" t="str">
        <f>_xlfn.XLOOKUP(total_table[[#This Row],[Customer_ID]],Customer_table[Customer_ID],Customer_table[City],FALSE)</f>
        <v>Lake Tylerfort</v>
      </c>
      <c r="O1052" s="8" t="str">
        <f>_xlfn.XLOOKUP(total_table[[#This Row],[Customer_ID]],Customer_table[Customer_ID],Customer_table[State],FALSE)</f>
        <v>Pennsylvania</v>
      </c>
      <c r="P1052" s="8" t="str">
        <f>_xlfn.XLOOKUP(total_table[[#This Row],[Customer_ID]],Customer_table[Customer_ID],Customer_table[Country],FALSE)</f>
        <v>USA</v>
      </c>
      <c r="Q1052" s="8" t="str">
        <f>_xlfn.XLOOKUP(total_table[[#This Row],[Product_ID]],Product_table[Product_ID],Product_table[Product_Name],FALSE)</f>
        <v>4K Home Projector</v>
      </c>
      <c r="R1052" s="8" t="str">
        <f>_xlfn.XLOOKUP(total_table[[#This Row],[Product_ID]],Product_table[Product_ID],Product_table[Category],FALSE)</f>
        <v>Electronics</v>
      </c>
      <c r="S1052" s="8" t="str">
        <f>_xlfn.XLOOKUP(total_table[[#This Row],[Product_ID]],Product_table[Product_ID],Product_table[Sub_Category],FALSE)</f>
        <v>Appliances</v>
      </c>
      <c r="T1052" s="8" t="str">
        <f>_xlfn.XLOOKUP(total_table[[#This Row],[Product_ID]],Product_table[Product_ID],Product_table[Brand],FALSE)</f>
        <v>Thomas LLC</v>
      </c>
      <c r="U1052" s="8">
        <f>_xlfn.XLOOKUP(total_table[[#This Row],[Product_ID]],Product_table[Product_ID],Product_table[Cost],FALSE)</f>
        <v>465.34</v>
      </c>
      <c r="V1052" s="11">
        <f>_xlfn.XLOOKUP(total_table[[#This Row],[Product_ID]],Product_table[Product_ID],Product_table[Stock],FALSE)</f>
        <v>301</v>
      </c>
      <c r="W1052" s="8" t="str">
        <f>_xlfn.XLOOKUP(total_table[[#This Row],[Store_ID]],Store_table[Store_ID],Store_table[Store_Name],FALSE)</f>
        <v>Mann-Austin</v>
      </c>
      <c r="X1052" s="8" t="str">
        <f>_xlfn.XLOOKUP(total_table[[#This Row],[Store_ID]],Store_table[Store_ID],Store_table[Region],FALSE)</f>
        <v>East</v>
      </c>
      <c r="Y1052" s="8" t="str">
        <f>_xlfn.XLOOKUP(total_table[[#This Row],[Store_ID]],Store_table[Store_ID],Store_table[City],FALSE)</f>
        <v>Vasquezborough</v>
      </c>
      <c r="Z1052" s="8" t="str">
        <f>_xlfn.XLOOKUP(total_table[[#This Row],[Store_ID]],Store_table[Store_ID],Store_table[Store_Type],FALSE)</f>
        <v>Online</v>
      </c>
    </row>
    <row r="1053" spans="1:26" x14ac:dyDescent="0.35">
      <c r="A1053" s="2" t="s">
        <v>2855</v>
      </c>
      <c r="B1053" s="14">
        <v>45720</v>
      </c>
      <c r="C1053" s="2" t="s">
        <v>1511</v>
      </c>
      <c r="D1053" s="2" t="s">
        <v>1614</v>
      </c>
      <c r="E1053" s="2" t="s">
        <v>1760</v>
      </c>
      <c r="F1053" s="11">
        <v>3</v>
      </c>
      <c r="G1053" s="8">
        <v>961.4</v>
      </c>
      <c r="H1053" s="8">
        <v>0.02</v>
      </c>
      <c r="I1053" s="2" t="s">
        <v>1804</v>
      </c>
      <c r="J1053" s="8">
        <v>2884.18</v>
      </c>
      <c r="K1053" s="8" t="str">
        <f>_xlfn.XLOOKUP(total_table[[#This Row],[Customer_ID]],Customer_table[Customer_ID],Customer_table[Name],FALSE)</f>
        <v>Philip Pennington</v>
      </c>
      <c r="L1053" s="11">
        <f>_xlfn.XLOOKUP(total_table[[#This Row],[Customer_ID]],Customer_table[Customer_ID],Customer_table[Age],FALSE)</f>
        <v>27</v>
      </c>
      <c r="M1053" s="8" t="str">
        <f>_xlfn.XLOOKUP(total_table[[#This Row],[Customer_ID]],Customer_table[Customer_ID],Customer_table[Gender],FALSE)</f>
        <v>Female</v>
      </c>
      <c r="N1053" s="8" t="str">
        <f>_xlfn.XLOOKUP(total_table[[#This Row],[Customer_ID]],Customer_table[Customer_ID],Customer_table[City],FALSE)</f>
        <v>East Valerieview</v>
      </c>
      <c r="O1053" s="8" t="str">
        <f>_xlfn.XLOOKUP(total_table[[#This Row],[Customer_ID]],Customer_table[Customer_ID],Customer_table[State],FALSE)</f>
        <v>Oregon</v>
      </c>
      <c r="P1053" s="8" t="str">
        <f>_xlfn.XLOOKUP(total_table[[#This Row],[Customer_ID]],Customer_table[Customer_ID],Customer_table[Country],FALSE)</f>
        <v>USA</v>
      </c>
      <c r="Q1053" s="8" t="str">
        <f>_xlfn.XLOOKUP(total_table[[#This Row],[Product_ID]],Product_table[Product_ID],Product_table[Product_Name],FALSE)</f>
        <v>Adjustable Jump Rope</v>
      </c>
      <c r="R1053" s="8" t="str">
        <f>_xlfn.XLOOKUP(total_table[[#This Row],[Product_ID]],Product_table[Product_ID],Product_table[Category],FALSE)</f>
        <v>Sports</v>
      </c>
      <c r="S1053" s="8" t="str">
        <f>_xlfn.XLOOKUP(total_table[[#This Row],[Product_ID]],Product_table[Product_ID],Product_table[Sub_Category],FALSE)</f>
        <v>Fitness</v>
      </c>
      <c r="T1053" s="8" t="str">
        <f>_xlfn.XLOOKUP(total_table[[#This Row],[Product_ID]],Product_table[Product_ID],Product_table[Brand],FALSE)</f>
        <v>Cox Inc</v>
      </c>
      <c r="U1053" s="8">
        <f>_xlfn.XLOOKUP(total_table[[#This Row],[Product_ID]],Product_table[Product_ID],Product_table[Cost],FALSE)</f>
        <v>167.12</v>
      </c>
      <c r="V1053" s="11">
        <f>_xlfn.XLOOKUP(total_table[[#This Row],[Product_ID]],Product_table[Product_ID],Product_table[Stock],FALSE)</f>
        <v>316</v>
      </c>
      <c r="W1053" s="8" t="str">
        <f>_xlfn.XLOOKUP(total_table[[#This Row],[Store_ID]],Store_table[Store_ID],Store_table[Store_Name],FALSE)</f>
        <v>Bean, Jones and Park</v>
      </c>
      <c r="X1053" s="8" t="str">
        <f>_xlfn.XLOOKUP(total_table[[#This Row],[Store_ID]],Store_table[Store_ID],Store_table[Region],FALSE)</f>
        <v>West</v>
      </c>
      <c r="Y1053" s="8" t="str">
        <f>_xlfn.XLOOKUP(total_table[[#This Row],[Store_ID]],Store_table[Store_ID],Store_table[City],FALSE)</f>
        <v>Thompsonborough</v>
      </c>
      <c r="Z1053" s="8" t="str">
        <f>_xlfn.XLOOKUP(total_table[[#This Row],[Store_ID]],Store_table[Store_ID],Store_table[Store_Type],FALSE)</f>
        <v>Online</v>
      </c>
    </row>
    <row r="1054" spans="1:26" x14ac:dyDescent="0.35">
      <c r="A1054" s="2" t="s">
        <v>2856</v>
      </c>
      <c r="B1054" s="14">
        <v>45503</v>
      </c>
      <c r="C1054" s="2" t="s">
        <v>1139</v>
      </c>
      <c r="D1054" s="2" t="s">
        <v>1674</v>
      </c>
      <c r="E1054" s="2" t="s">
        <v>1788</v>
      </c>
      <c r="F1054" s="11">
        <v>4</v>
      </c>
      <c r="G1054" s="8">
        <v>475.98</v>
      </c>
      <c r="H1054" s="8">
        <v>0.19</v>
      </c>
      <c r="I1054" s="2" t="s">
        <v>1804</v>
      </c>
      <c r="J1054" s="8">
        <v>1903.73</v>
      </c>
      <c r="K1054" s="8" t="str">
        <f>_xlfn.XLOOKUP(total_table[[#This Row],[Customer_ID]],Customer_table[Customer_ID],Customer_table[Name],FALSE)</f>
        <v>James Holloway Jr.</v>
      </c>
      <c r="L1054" s="11">
        <f>_xlfn.XLOOKUP(total_table[[#This Row],[Customer_ID]],Customer_table[Customer_ID],Customer_table[Age],FALSE)</f>
        <v>45</v>
      </c>
      <c r="M1054" s="8" t="str">
        <f>_xlfn.XLOOKUP(total_table[[#This Row],[Customer_ID]],Customer_table[Customer_ID],Customer_table[Gender],FALSE)</f>
        <v>Male</v>
      </c>
      <c r="N1054" s="8" t="str">
        <f>_xlfn.XLOOKUP(total_table[[#This Row],[Customer_ID]],Customer_table[Customer_ID],Customer_table[City],FALSE)</f>
        <v>Millston</v>
      </c>
      <c r="O1054" s="8" t="str">
        <f>_xlfn.XLOOKUP(total_table[[#This Row],[Customer_ID]],Customer_table[Customer_ID],Customer_table[State],FALSE)</f>
        <v>Indiana</v>
      </c>
      <c r="P1054" s="8" t="str">
        <f>_xlfn.XLOOKUP(total_table[[#This Row],[Customer_ID]],Customer_table[Customer_ID],Customer_table[Country],FALSE)</f>
        <v>USA</v>
      </c>
      <c r="Q1054" s="8" t="str">
        <f>_xlfn.XLOOKUP(total_table[[#This Row],[Product_ID]],Product_table[Product_ID],Product_table[Product_Name],FALSE)</f>
        <v>Bluetooth Car Audio System</v>
      </c>
      <c r="R1054" s="8" t="str">
        <f>_xlfn.XLOOKUP(total_table[[#This Row],[Product_ID]],Product_table[Product_ID],Product_table[Category],FALSE)</f>
        <v>Electronics</v>
      </c>
      <c r="S1054" s="8" t="str">
        <f>_xlfn.XLOOKUP(total_table[[#This Row],[Product_ID]],Product_table[Product_ID],Product_table[Sub_Category],FALSE)</f>
        <v>Audio</v>
      </c>
      <c r="T1054" s="8" t="str">
        <f>_xlfn.XLOOKUP(total_table[[#This Row],[Product_ID]],Product_table[Product_ID],Product_table[Brand],FALSE)</f>
        <v>Bruce-Bowen</v>
      </c>
      <c r="U1054" s="8">
        <f>_xlfn.XLOOKUP(total_table[[#This Row],[Product_ID]],Product_table[Product_ID],Product_table[Cost],FALSE)</f>
        <v>403.71</v>
      </c>
      <c r="V1054" s="11">
        <f>_xlfn.XLOOKUP(total_table[[#This Row],[Product_ID]],Product_table[Product_ID],Product_table[Stock],FALSE)</f>
        <v>159</v>
      </c>
      <c r="W1054" s="8" t="str">
        <f>_xlfn.XLOOKUP(total_table[[#This Row],[Store_ID]],Store_table[Store_ID],Store_table[Store_Name],FALSE)</f>
        <v>Guerrero-Schmitt</v>
      </c>
      <c r="X1054" s="8" t="str">
        <f>_xlfn.XLOOKUP(total_table[[#This Row],[Store_ID]],Store_table[Store_ID],Store_table[Region],FALSE)</f>
        <v>East</v>
      </c>
      <c r="Y1054" s="8" t="str">
        <f>_xlfn.XLOOKUP(total_table[[#This Row],[Store_ID]],Store_table[Store_ID],Store_table[City],FALSE)</f>
        <v>East Stevechester</v>
      </c>
      <c r="Z1054" s="8" t="str">
        <f>_xlfn.XLOOKUP(total_table[[#This Row],[Store_ID]],Store_table[Store_ID],Store_table[Store_Type],FALSE)</f>
        <v>Flagship</v>
      </c>
    </row>
    <row r="1055" spans="1:26" x14ac:dyDescent="0.35">
      <c r="A1055" s="2" t="s">
        <v>2857</v>
      </c>
      <c r="B1055" s="14">
        <v>45551</v>
      </c>
      <c r="C1055" s="2" t="s">
        <v>1169</v>
      </c>
      <c r="D1055" s="2" t="s">
        <v>1602</v>
      </c>
      <c r="E1055" s="2" t="s">
        <v>1779</v>
      </c>
      <c r="F1055" s="11">
        <v>4</v>
      </c>
      <c r="G1055" s="8">
        <v>132.88999999999999</v>
      </c>
      <c r="H1055" s="8">
        <v>0.12</v>
      </c>
      <c r="I1055" s="2" t="s">
        <v>1802</v>
      </c>
      <c r="J1055" s="8">
        <v>531.43999999999994</v>
      </c>
      <c r="K1055" s="8" t="str">
        <f>_xlfn.XLOOKUP(total_table[[#This Row],[Customer_ID]],Customer_table[Customer_ID],Customer_table[Name],FALSE)</f>
        <v>Shelley Ponce</v>
      </c>
      <c r="L1055" s="11">
        <f>_xlfn.XLOOKUP(total_table[[#This Row],[Customer_ID]],Customer_table[Customer_ID],Customer_table[Age],FALSE)</f>
        <v>23</v>
      </c>
      <c r="M1055" s="8" t="str">
        <f>_xlfn.XLOOKUP(total_table[[#This Row],[Customer_ID]],Customer_table[Customer_ID],Customer_table[Gender],FALSE)</f>
        <v>Male</v>
      </c>
      <c r="N1055" s="8" t="str">
        <f>_xlfn.XLOOKUP(total_table[[#This Row],[Customer_ID]],Customer_table[Customer_ID],Customer_table[City],FALSE)</f>
        <v>South Cassandrachester</v>
      </c>
      <c r="O1055" s="8" t="str">
        <f>_xlfn.XLOOKUP(total_table[[#This Row],[Customer_ID]],Customer_table[Customer_ID],Customer_table[State],FALSE)</f>
        <v>Rhode Island</v>
      </c>
      <c r="P1055" s="8" t="str">
        <f>_xlfn.XLOOKUP(total_table[[#This Row],[Customer_ID]],Customer_table[Customer_ID],Customer_table[Country],FALSE)</f>
        <v>USA</v>
      </c>
      <c r="Q1055" s="8" t="str">
        <f>_xlfn.XLOOKUP(total_table[[#This Row],[Product_ID]],Product_table[Product_ID],Product_table[Product_Name],FALSE)</f>
        <v>Sports Water Hydration Pack</v>
      </c>
      <c r="R1055" s="8" t="str">
        <f>_xlfn.XLOOKUP(total_table[[#This Row],[Product_ID]],Product_table[Product_ID],Product_table[Category],FALSE)</f>
        <v>Sports</v>
      </c>
      <c r="S1055" s="8" t="str">
        <f>_xlfn.XLOOKUP(total_table[[#This Row],[Product_ID]],Product_table[Product_ID],Product_table[Sub_Category],FALSE)</f>
        <v>Outdoor</v>
      </c>
      <c r="T1055" s="8" t="str">
        <f>_xlfn.XLOOKUP(total_table[[#This Row],[Product_ID]],Product_table[Product_ID],Product_table[Brand],FALSE)</f>
        <v>Sims-Smith</v>
      </c>
      <c r="U1055" s="8">
        <f>_xlfn.XLOOKUP(total_table[[#This Row],[Product_ID]],Product_table[Product_ID],Product_table[Cost],FALSE)</f>
        <v>135.61000000000001</v>
      </c>
      <c r="V1055" s="11">
        <f>_xlfn.XLOOKUP(total_table[[#This Row],[Product_ID]],Product_table[Product_ID],Product_table[Stock],FALSE)</f>
        <v>394</v>
      </c>
      <c r="W1055" s="8" t="str">
        <f>_xlfn.XLOOKUP(total_table[[#This Row],[Store_ID]],Store_table[Store_ID],Store_table[Store_Name],FALSE)</f>
        <v>Shelton PLC</v>
      </c>
      <c r="X1055" s="8" t="str">
        <f>_xlfn.XLOOKUP(total_table[[#This Row],[Store_ID]],Store_table[Store_ID],Store_table[Region],FALSE)</f>
        <v>North</v>
      </c>
      <c r="Y1055" s="8" t="str">
        <f>_xlfn.XLOOKUP(total_table[[#This Row],[Store_ID]],Store_table[Store_ID],Store_table[City],FALSE)</f>
        <v>East Jenniferstad</v>
      </c>
      <c r="Z1055" s="8" t="str">
        <f>_xlfn.XLOOKUP(total_table[[#This Row],[Store_ID]],Store_table[Store_ID],Store_table[Store_Type],FALSE)</f>
        <v>Flagship</v>
      </c>
    </row>
    <row r="1056" spans="1:26" x14ac:dyDescent="0.35">
      <c r="A1056" s="2" t="s">
        <v>2858</v>
      </c>
      <c r="B1056" s="14">
        <v>45850</v>
      </c>
      <c r="C1056" s="2" t="s">
        <v>1334</v>
      </c>
      <c r="D1056" s="2" t="s">
        <v>1596</v>
      </c>
      <c r="E1056" s="2" t="s">
        <v>1772</v>
      </c>
      <c r="F1056" s="11">
        <v>3</v>
      </c>
      <c r="G1056" s="8">
        <v>471.31</v>
      </c>
      <c r="H1056" s="8">
        <v>0</v>
      </c>
      <c r="I1056" s="2" t="s">
        <v>1804</v>
      </c>
      <c r="J1056" s="8">
        <v>1413.93</v>
      </c>
      <c r="K1056" s="8" t="str">
        <f>_xlfn.XLOOKUP(total_table[[#This Row],[Customer_ID]],Customer_table[Customer_ID],Customer_table[Name],FALSE)</f>
        <v>Melinda Rivera</v>
      </c>
      <c r="L1056" s="11">
        <f>_xlfn.XLOOKUP(total_table[[#This Row],[Customer_ID]],Customer_table[Customer_ID],Customer_table[Age],FALSE)</f>
        <v>47</v>
      </c>
      <c r="M1056" s="8" t="str">
        <f>_xlfn.XLOOKUP(total_table[[#This Row],[Customer_ID]],Customer_table[Customer_ID],Customer_table[Gender],FALSE)</f>
        <v>Female</v>
      </c>
      <c r="N1056" s="8" t="str">
        <f>_xlfn.XLOOKUP(total_table[[#This Row],[Customer_ID]],Customer_table[Customer_ID],Customer_table[City],FALSE)</f>
        <v>East Davidmouth</v>
      </c>
      <c r="O1056" s="8" t="str">
        <f>_xlfn.XLOOKUP(total_table[[#This Row],[Customer_ID]],Customer_table[Customer_ID],Customer_table[State],FALSE)</f>
        <v>New Hampshire</v>
      </c>
      <c r="P1056" s="8" t="str">
        <f>_xlfn.XLOOKUP(total_table[[#This Row],[Customer_ID]],Customer_table[Customer_ID],Customer_table[Country],FALSE)</f>
        <v>USA</v>
      </c>
      <c r="Q1056" s="8" t="str">
        <f>_xlfn.XLOOKUP(total_table[[#This Row],[Product_ID]],Product_table[Product_ID],Product_table[Product_Name],FALSE)</f>
        <v>Bedroom Table Lamp</v>
      </c>
      <c r="R1056" s="8" t="str">
        <f>_xlfn.XLOOKUP(total_table[[#This Row],[Product_ID]],Product_table[Product_ID],Product_table[Category],FALSE)</f>
        <v>Home</v>
      </c>
      <c r="S1056" s="8" t="str">
        <f>_xlfn.XLOOKUP(total_table[[#This Row],[Product_ID]],Product_table[Product_ID],Product_table[Sub_Category],FALSE)</f>
        <v>Lighting</v>
      </c>
      <c r="T1056" s="8" t="str">
        <f>_xlfn.XLOOKUP(total_table[[#This Row],[Product_ID]],Product_table[Product_ID],Product_table[Brand],FALSE)</f>
        <v>Jones LLC</v>
      </c>
      <c r="U1056" s="8">
        <f>_xlfn.XLOOKUP(total_table[[#This Row],[Product_ID]],Product_table[Product_ID],Product_table[Cost],FALSE)</f>
        <v>382.22</v>
      </c>
      <c r="V1056" s="11">
        <f>_xlfn.XLOOKUP(total_table[[#This Row],[Product_ID]],Product_table[Product_ID],Product_table[Stock],FALSE)</f>
        <v>329</v>
      </c>
      <c r="W1056" s="8" t="str">
        <f>_xlfn.XLOOKUP(total_table[[#This Row],[Store_ID]],Store_table[Store_ID],Store_table[Store_Name],FALSE)</f>
        <v>Thomas, Bridges and Harris</v>
      </c>
      <c r="X1056" s="8" t="str">
        <f>_xlfn.XLOOKUP(total_table[[#This Row],[Store_ID]],Store_table[Store_ID],Store_table[Region],FALSE)</f>
        <v>North</v>
      </c>
      <c r="Y1056" s="8" t="str">
        <f>_xlfn.XLOOKUP(total_table[[#This Row],[Store_ID]],Store_table[Store_ID],Store_table[City],FALSE)</f>
        <v>Sabrinatown</v>
      </c>
      <c r="Z1056" s="8" t="str">
        <f>_xlfn.XLOOKUP(total_table[[#This Row],[Store_ID]],Store_table[Store_ID],Store_table[Store_Type],FALSE)</f>
        <v>Online</v>
      </c>
    </row>
    <row r="1057" spans="1:26" x14ac:dyDescent="0.35">
      <c r="A1057" s="2" t="s">
        <v>2859</v>
      </c>
      <c r="B1057" s="14">
        <v>45441</v>
      </c>
      <c r="C1057" s="2" t="s">
        <v>1410</v>
      </c>
      <c r="D1057" s="2" t="s">
        <v>1678</v>
      </c>
      <c r="E1057" s="2" t="s">
        <v>1777</v>
      </c>
      <c r="F1057" s="11">
        <v>2</v>
      </c>
      <c r="G1057" s="8">
        <v>720.32</v>
      </c>
      <c r="H1057" s="8">
        <v>0.26</v>
      </c>
      <c r="I1057" s="2" t="s">
        <v>1802</v>
      </c>
      <c r="J1057" s="8">
        <v>1440.38</v>
      </c>
      <c r="K1057" s="8" t="str">
        <f>_xlfn.XLOOKUP(total_table[[#This Row],[Customer_ID]],Customer_table[Customer_ID],Customer_table[Name],FALSE)</f>
        <v>David Pierce</v>
      </c>
      <c r="L1057" s="11">
        <f>_xlfn.XLOOKUP(total_table[[#This Row],[Customer_ID]],Customer_table[Customer_ID],Customer_table[Age],FALSE)</f>
        <v>45</v>
      </c>
      <c r="M1057" s="8" t="str">
        <f>_xlfn.XLOOKUP(total_table[[#This Row],[Customer_ID]],Customer_table[Customer_ID],Customer_table[Gender],FALSE)</f>
        <v>Female</v>
      </c>
      <c r="N1057" s="8" t="str">
        <f>_xlfn.XLOOKUP(total_table[[#This Row],[Customer_ID]],Customer_table[Customer_ID],Customer_table[City],FALSE)</f>
        <v>Grayland</v>
      </c>
      <c r="O1057" s="8" t="str">
        <f>_xlfn.XLOOKUP(total_table[[#This Row],[Customer_ID]],Customer_table[Customer_ID],Customer_table[State],FALSE)</f>
        <v>Washington</v>
      </c>
      <c r="P1057" s="8" t="str">
        <f>_xlfn.XLOOKUP(total_table[[#This Row],[Customer_ID]],Customer_table[Customer_ID],Customer_table[Country],FALSE)</f>
        <v>USA</v>
      </c>
      <c r="Q1057" s="8" t="str">
        <f>_xlfn.XLOOKUP(total_table[[#This Row],[Product_ID]],Product_table[Product_ID],Product_table[Product_Name],FALSE)</f>
        <v>Wireless Mouse</v>
      </c>
      <c r="R1057" s="8" t="str">
        <f>_xlfn.XLOOKUP(total_table[[#This Row],[Product_ID]],Product_table[Product_ID],Product_table[Category],FALSE)</f>
        <v>Electronics</v>
      </c>
      <c r="S1057" s="8" t="str">
        <f>_xlfn.XLOOKUP(total_table[[#This Row],[Product_ID]],Product_table[Product_ID],Product_table[Sub_Category],FALSE)</f>
        <v>Computer</v>
      </c>
      <c r="T1057" s="8" t="str">
        <f>_xlfn.XLOOKUP(total_table[[#This Row],[Product_ID]],Product_table[Product_ID],Product_table[Brand],FALSE)</f>
        <v>Larson Ltd</v>
      </c>
      <c r="U1057" s="8">
        <f>_xlfn.XLOOKUP(total_table[[#This Row],[Product_ID]],Product_table[Product_ID],Product_table[Cost],FALSE)</f>
        <v>392.89</v>
      </c>
      <c r="V1057" s="11">
        <f>_xlfn.XLOOKUP(total_table[[#This Row],[Product_ID]],Product_table[Product_ID],Product_table[Stock],FALSE)</f>
        <v>320</v>
      </c>
      <c r="W1057" s="8" t="str">
        <f>_xlfn.XLOOKUP(total_table[[#This Row],[Store_ID]],Store_table[Store_ID],Store_table[Store_Name],FALSE)</f>
        <v>Mcdonald Inc</v>
      </c>
      <c r="X1057" s="8" t="str">
        <f>_xlfn.XLOOKUP(total_table[[#This Row],[Store_ID]],Store_table[Store_ID],Store_table[Region],FALSE)</f>
        <v>South</v>
      </c>
      <c r="Y1057" s="8" t="str">
        <f>_xlfn.XLOOKUP(total_table[[#This Row],[Store_ID]],Store_table[Store_ID],Store_table[City],FALSE)</f>
        <v>Christopherland</v>
      </c>
      <c r="Z1057" s="8" t="str">
        <f>_xlfn.XLOOKUP(total_table[[#This Row],[Store_ID]],Store_table[Store_ID],Store_table[Store_Type],FALSE)</f>
        <v>Outlet</v>
      </c>
    </row>
    <row r="1058" spans="1:26" x14ac:dyDescent="0.35">
      <c r="A1058" s="2" t="s">
        <v>2860</v>
      </c>
      <c r="B1058" s="14">
        <v>45431</v>
      </c>
      <c r="C1058" s="2" t="s">
        <v>267</v>
      </c>
      <c r="D1058" s="2" t="s">
        <v>1658</v>
      </c>
      <c r="E1058" s="2" t="s">
        <v>1788</v>
      </c>
      <c r="F1058" s="11">
        <v>4</v>
      </c>
      <c r="G1058" s="8">
        <v>99.92</v>
      </c>
      <c r="H1058" s="8">
        <v>0.11</v>
      </c>
      <c r="I1058" s="2" t="s">
        <v>1807</v>
      </c>
      <c r="J1058" s="8">
        <v>399.57</v>
      </c>
      <c r="K1058" s="8" t="str">
        <f>_xlfn.XLOOKUP(total_table[[#This Row],[Customer_ID]],Customer_table[Customer_ID],Customer_table[Name],FALSE)</f>
        <v>Rhonda Morales</v>
      </c>
      <c r="L1058" s="11">
        <f>_xlfn.XLOOKUP(total_table[[#This Row],[Customer_ID]],Customer_table[Customer_ID],Customer_table[Age],FALSE)</f>
        <v>61</v>
      </c>
      <c r="M1058" s="8" t="str">
        <f>_xlfn.XLOOKUP(total_table[[#This Row],[Customer_ID]],Customer_table[Customer_ID],Customer_table[Gender],FALSE)</f>
        <v>Female</v>
      </c>
      <c r="N1058" s="8" t="str">
        <f>_xlfn.XLOOKUP(total_table[[#This Row],[Customer_ID]],Customer_table[Customer_ID],Customer_table[City],FALSE)</f>
        <v>Lake Barryfurt</v>
      </c>
      <c r="O1058" s="8" t="str">
        <f>_xlfn.XLOOKUP(total_table[[#This Row],[Customer_ID]],Customer_table[Customer_ID],Customer_table[State],FALSE)</f>
        <v>California</v>
      </c>
      <c r="P1058" s="8" t="str">
        <f>_xlfn.XLOOKUP(total_table[[#This Row],[Customer_ID]],Customer_table[Customer_ID],Customer_table[Country],FALSE)</f>
        <v>USA</v>
      </c>
      <c r="Q1058" s="8" t="str">
        <f>_xlfn.XLOOKUP(total_table[[#This Row],[Product_ID]],Product_table[Product_ID],Product_table[Product_Name],FALSE)</f>
        <v>Women's Hair Dryer Brush</v>
      </c>
      <c r="R1058" s="8" t="str">
        <f>_xlfn.XLOOKUP(total_table[[#This Row],[Product_ID]],Product_table[Product_ID],Product_table[Category],FALSE)</f>
        <v>Beauty</v>
      </c>
      <c r="S1058" s="8" t="str">
        <f>_xlfn.XLOOKUP(total_table[[#This Row],[Product_ID]],Product_table[Product_ID],Product_table[Sub_Category],FALSE)</f>
        <v>Haircare</v>
      </c>
      <c r="T1058" s="8" t="str">
        <f>_xlfn.XLOOKUP(total_table[[#This Row],[Product_ID]],Product_table[Product_ID],Product_table[Brand],FALSE)</f>
        <v>Torres, Spencer and Potter</v>
      </c>
      <c r="U1058" s="8">
        <f>_xlfn.XLOOKUP(total_table[[#This Row],[Product_ID]],Product_table[Product_ID],Product_table[Cost],FALSE)</f>
        <v>340.39</v>
      </c>
      <c r="V1058" s="11">
        <f>_xlfn.XLOOKUP(total_table[[#This Row],[Product_ID]],Product_table[Product_ID],Product_table[Stock],FALSE)</f>
        <v>177</v>
      </c>
      <c r="W1058" s="8" t="str">
        <f>_xlfn.XLOOKUP(total_table[[#This Row],[Store_ID]],Store_table[Store_ID],Store_table[Store_Name],FALSE)</f>
        <v>Guerrero-Schmitt</v>
      </c>
      <c r="X1058" s="8" t="str">
        <f>_xlfn.XLOOKUP(total_table[[#This Row],[Store_ID]],Store_table[Store_ID],Store_table[Region],FALSE)</f>
        <v>East</v>
      </c>
      <c r="Y1058" s="8" t="str">
        <f>_xlfn.XLOOKUP(total_table[[#This Row],[Store_ID]],Store_table[Store_ID],Store_table[City],FALSE)</f>
        <v>East Stevechester</v>
      </c>
      <c r="Z1058" s="8" t="str">
        <f>_xlfn.XLOOKUP(total_table[[#This Row],[Store_ID]],Store_table[Store_ID],Store_table[Store_Type],FALSE)</f>
        <v>Flagship</v>
      </c>
    </row>
    <row r="1059" spans="1:26" x14ac:dyDescent="0.35">
      <c r="A1059" s="2" t="s">
        <v>2861</v>
      </c>
      <c r="B1059" s="14">
        <v>45873</v>
      </c>
      <c r="C1059" s="2" t="s">
        <v>239</v>
      </c>
      <c r="D1059" s="2" t="s">
        <v>1546</v>
      </c>
      <c r="E1059" s="2" t="s">
        <v>1744</v>
      </c>
      <c r="F1059" s="11">
        <v>3</v>
      </c>
      <c r="G1059" s="8">
        <v>900.63</v>
      </c>
      <c r="H1059" s="8">
        <v>0.11</v>
      </c>
      <c r="I1059" s="2" t="s">
        <v>1807</v>
      </c>
      <c r="J1059" s="8">
        <v>2701.7799999999997</v>
      </c>
      <c r="K1059" s="8" t="str">
        <f>_xlfn.XLOOKUP(total_table[[#This Row],[Customer_ID]],Customer_table[Customer_ID],Customer_table[Name],FALSE)</f>
        <v>Amber Mcclain</v>
      </c>
      <c r="L1059" s="11">
        <f>_xlfn.XLOOKUP(total_table[[#This Row],[Customer_ID]],Customer_table[Customer_ID],Customer_table[Age],FALSE)</f>
        <v>58</v>
      </c>
      <c r="M1059" s="8" t="str">
        <f>_xlfn.XLOOKUP(total_table[[#This Row],[Customer_ID]],Customer_table[Customer_ID],Customer_table[Gender],FALSE)</f>
        <v>Male</v>
      </c>
      <c r="N1059" s="8" t="str">
        <f>_xlfn.XLOOKUP(total_table[[#This Row],[Customer_ID]],Customer_table[Customer_ID],Customer_table[City],FALSE)</f>
        <v>Brendaburgh</v>
      </c>
      <c r="O1059" s="8" t="str">
        <f>_xlfn.XLOOKUP(total_table[[#This Row],[Customer_ID]],Customer_table[Customer_ID],Customer_table[State],FALSE)</f>
        <v>Florida</v>
      </c>
      <c r="P1059" s="8" t="str">
        <f>_xlfn.XLOOKUP(total_table[[#This Row],[Customer_ID]],Customer_table[Customer_ID],Customer_table[Country],FALSE)</f>
        <v>USA</v>
      </c>
      <c r="Q1059" s="8" t="str">
        <f>_xlfn.XLOOKUP(total_table[[#This Row],[Product_ID]],Product_table[Product_ID],Product_table[Product_Name],FALSE)</f>
        <v>Ceramic Kitchen Bowl Set</v>
      </c>
      <c r="R1059" s="8" t="str">
        <f>_xlfn.XLOOKUP(total_table[[#This Row],[Product_ID]],Product_table[Product_ID],Product_table[Category],FALSE)</f>
        <v>Home</v>
      </c>
      <c r="S1059" s="8" t="str">
        <f>_xlfn.XLOOKUP(total_table[[#This Row],[Product_ID]],Product_table[Product_ID],Product_table[Sub_Category],FALSE)</f>
        <v>Kitchen</v>
      </c>
      <c r="T1059" s="8" t="str">
        <f>_xlfn.XLOOKUP(total_table[[#This Row],[Product_ID]],Product_table[Product_ID],Product_table[Brand],FALSE)</f>
        <v>Hamilton Group</v>
      </c>
      <c r="U1059" s="8">
        <f>_xlfn.XLOOKUP(total_table[[#This Row],[Product_ID]],Product_table[Product_ID],Product_table[Cost],FALSE)</f>
        <v>298.86</v>
      </c>
      <c r="V1059" s="11">
        <f>_xlfn.XLOOKUP(total_table[[#This Row],[Product_ID]],Product_table[Product_ID],Product_table[Stock],FALSE)</f>
        <v>308</v>
      </c>
      <c r="W1059" s="8" t="str">
        <f>_xlfn.XLOOKUP(total_table[[#This Row],[Store_ID]],Store_table[Store_ID],Store_table[Store_Name],FALSE)</f>
        <v>Johnson-Wright</v>
      </c>
      <c r="X1059" s="8" t="str">
        <f>_xlfn.XLOOKUP(total_table[[#This Row],[Store_ID]],Store_table[Store_ID],Store_table[Region],FALSE)</f>
        <v>North</v>
      </c>
      <c r="Y1059" s="8" t="str">
        <f>_xlfn.XLOOKUP(total_table[[#This Row],[Store_ID]],Store_table[Store_ID],Store_table[City],FALSE)</f>
        <v>Hoodberg</v>
      </c>
      <c r="Z1059" s="8" t="str">
        <f>_xlfn.XLOOKUP(total_table[[#This Row],[Store_ID]],Store_table[Store_ID],Store_table[Store_Type],FALSE)</f>
        <v>Outlet</v>
      </c>
    </row>
    <row r="1060" spans="1:26" x14ac:dyDescent="0.35">
      <c r="A1060" s="2" t="s">
        <v>2862</v>
      </c>
      <c r="B1060" s="14">
        <v>45629</v>
      </c>
      <c r="C1060" s="2" t="s">
        <v>1347</v>
      </c>
      <c r="D1060" s="2" t="s">
        <v>1618</v>
      </c>
      <c r="E1060" s="2" t="s">
        <v>1760</v>
      </c>
      <c r="F1060" s="11">
        <v>1</v>
      </c>
      <c r="G1060" s="8">
        <v>681.72</v>
      </c>
      <c r="H1060" s="8">
        <v>0.11</v>
      </c>
      <c r="I1060" s="2" t="s">
        <v>1804</v>
      </c>
      <c r="J1060" s="8">
        <v>681.61</v>
      </c>
      <c r="K1060" s="8" t="str">
        <f>_xlfn.XLOOKUP(total_table[[#This Row],[Customer_ID]],Customer_table[Customer_ID],Customer_table[Name],FALSE)</f>
        <v>Kelli Smith</v>
      </c>
      <c r="L1060" s="11">
        <f>_xlfn.XLOOKUP(total_table[[#This Row],[Customer_ID]],Customer_table[Customer_ID],Customer_table[Age],FALSE)</f>
        <v>42</v>
      </c>
      <c r="M1060" s="8" t="str">
        <f>_xlfn.XLOOKUP(total_table[[#This Row],[Customer_ID]],Customer_table[Customer_ID],Customer_table[Gender],FALSE)</f>
        <v>Female</v>
      </c>
      <c r="N1060" s="8" t="str">
        <f>_xlfn.XLOOKUP(total_table[[#This Row],[Customer_ID]],Customer_table[Customer_ID],Customer_table[City],FALSE)</f>
        <v>North Maryfort</v>
      </c>
      <c r="O1060" s="8" t="str">
        <f>_xlfn.XLOOKUP(total_table[[#This Row],[Customer_ID]],Customer_table[Customer_ID],Customer_table[State],FALSE)</f>
        <v>Oregon</v>
      </c>
      <c r="P1060" s="8" t="str">
        <f>_xlfn.XLOOKUP(total_table[[#This Row],[Customer_ID]],Customer_table[Customer_ID],Customer_table[Country],FALSE)</f>
        <v>USA</v>
      </c>
      <c r="Q1060" s="8" t="str">
        <f>_xlfn.XLOOKUP(total_table[[#This Row],[Product_ID]],Product_table[Product_ID],Product_table[Product_Name],FALSE)</f>
        <v>Men's Winter Jacket</v>
      </c>
      <c r="R1060" s="8" t="str">
        <f>_xlfn.XLOOKUP(total_table[[#This Row],[Product_ID]],Product_table[Product_ID],Product_table[Category],FALSE)</f>
        <v>Clothing</v>
      </c>
      <c r="S1060" s="8" t="str">
        <f>_xlfn.XLOOKUP(total_table[[#This Row],[Product_ID]],Product_table[Product_ID],Product_table[Sub_Category],FALSE)</f>
        <v>Outerwear</v>
      </c>
      <c r="T1060" s="8" t="str">
        <f>_xlfn.XLOOKUP(total_table[[#This Row],[Product_ID]],Product_table[Product_ID],Product_table[Brand],FALSE)</f>
        <v>Kelly, Smith and Perez</v>
      </c>
      <c r="U1060" s="8">
        <f>_xlfn.XLOOKUP(total_table[[#This Row],[Product_ID]],Product_table[Product_ID],Product_table[Cost],FALSE)</f>
        <v>167.34</v>
      </c>
      <c r="V1060" s="11">
        <f>_xlfn.XLOOKUP(total_table[[#This Row],[Product_ID]],Product_table[Product_ID],Product_table[Stock],FALSE)</f>
        <v>296</v>
      </c>
      <c r="W1060" s="8" t="str">
        <f>_xlfn.XLOOKUP(total_table[[#This Row],[Store_ID]],Store_table[Store_ID],Store_table[Store_Name],FALSE)</f>
        <v>Bean, Jones and Park</v>
      </c>
      <c r="X1060" s="8" t="str">
        <f>_xlfn.XLOOKUP(total_table[[#This Row],[Store_ID]],Store_table[Store_ID],Store_table[Region],FALSE)</f>
        <v>West</v>
      </c>
      <c r="Y1060" s="8" t="str">
        <f>_xlfn.XLOOKUP(total_table[[#This Row],[Store_ID]],Store_table[Store_ID],Store_table[City],FALSE)</f>
        <v>Thompsonborough</v>
      </c>
      <c r="Z1060" s="8" t="str">
        <f>_xlfn.XLOOKUP(total_table[[#This Row],[Store_ID]],Store_table[Store_ID],Store_table[Store_Type],FALSE)</f>
        <v>Online</v>
      </c>
    </row>
    <row r="1061" spans="1:26" x14ac:dyDescent="0.35">
      <c r="A1061" s="2" t="s">
        <v>2863</v>
      </c>
      <c r="B1061" s="14">
        <v>45222</v>
      </c>
      <c r="C1061" s="2" t="s">
        <v>43</v>
      </c>
      <c r="D1061" s="2" t="s">
        <v>1682</v>
      </c>
      <c r="E1061" s="2" t="s">
        <v>1775</v>
      </c>
      <c r="F1061" s="11">
        <v>2</v>
      </c>
      <c r="G1061" s="8">
        <v>838.22</v>
      </c>
      <c r="H1061" s="8">
        <v>0.3</v>
      </c>
      <c r="I1061" s="2" t="s">
        <v>1802</v>
      </c>
      <c r="J1061" s="8">
        <v>1676.14</v>
      </c>
      <c r="K1061" s="8" t="str">
        <f>_xlfn.XLOOKUP(total_table[[#This Row],[Customer_ID]],Customer_table[Customer_ID],Customer_table[Name],FALSE)</f>
        <v>Ms. Maria Leach</v>
      </c>
      <c r="L1061" s="11">
        <f>_xlfn.XLOOKUP(total_table[[#This Row],[Customer_ID]],Customer_table[Customer_ID],Customer_table[Age],FALSE)</f>
        <v>64</v>
      </c>
      <c r="M1061" s="8" t="str">
        <f>_xlfn.XLOOKUP(total_table[[#This Row],[Customer_ID]],Customer_table[Customer_ID],Customer_table[Gender],FALSE)</f>
        <v>Male</v>
      </c>
      <c r="N1061" s="8" t="str">
        <f>_xlfn.XLOOKUP(total_table[[#This Row],[Customer_ID]],Customer_table[Customer_ID],Customer_table[City],FALSE)</f>
        <v>Melissashire</v>
      </c>
      <c r="O1061" s="8" t="str">
        <f>_xlfn.XLOOKUP(total_table[[#This Row],[Customer_ID]],Customer_table[Customer_ID],Customer_table[State],FALSE)</f>
        <v>Pennsylvania</v>
      </c>
      <c r="P1061" s="8" t="str">
        <f>_xlfn.XLOOKUP(total_table[[#This Row],[Customer_ID]],Customer_table[Customer_ID],Customer_table[Country],FALSE)</f>
        <v>USA</v>
      </c>
      <c r="Q1061" s="8" t="str">
        <f>_xlfn.XLOOKUP(total_table[[#This Row],[Product_ID]],Product_table[Product_ID],Product_table[Product_Name],FALSE)</f>
        <v>Essential Oil Diffuser</v>
      </c>
      <c r="R1061" s="8" t="str">
        <f>_xlfn.XLOOKUP(total_table[[#This Row],[Product_ID]],Product_table[Product_ID],Product_table[Category],FALSE)</f>
        <v>Home</v>
      </c>
      <c r="S1061" s="8" t="str">
        <f>_xlfn.XLOOKUP(total_table[[#This Row],[Product_ID]],Product_table[Product_ID],Product_table[Sub_Category],FALSE)</f>
        <v>Decor</v>
      </c>
      <c r="T1061" s="8" t="str">
        <f>_xlfn.XLOOKUP(total_table[[#This Row],[Product_ID]],Product_table[Product_ID],Product_table[Brand],FALSE)</f>
        <v>Hernandez Inc</v>
      </c>
      <c r="U1061" s="8">
        <f>_xlfn.XLOOKUP(total_table[[#This Row],[Product_ID]],Product_table[Product_ID],Product_table[Cost],FALSE)</f>
        <v>325.26</v>
      </c>
      <c r="V1061" s="11">
        <f>_xlfn.XLOOKUP(total_table[[#This Row],[Product_ID]],Product_table[Product_ID],Product_table[Stock],FALSE)</f>
        <v>400</v>
      </c>
      <c r="W1061" s="8" t="str">
        <f>_xlfn.XLOOKUP(total_table[[#This Row],[Store_ID]],Store_table[Store_ID],Store_table[Store_Name],FALSE)</f>
        <v>Gardner, Humphrey and Contreras</v>
      </c>
      <c r="X1061" s="8" t="str">
        <f>_xlfn.XLOOKUP(total_table[[#This Row],[Store_ID]],Store_table[Store_ID],Store_table[Region],FALSE)</f>
        <v>East</v>
      </c>
      <c r="Y1061" s="8" t="str">
        <f>_xlfn.XLOOKUP(total_table[[#This Row],[Store_ID]],Store_table[Store_ID],Store_table[City],FALSE)</f>
        <v>Johnsonville</v>
      </c>
      <c r="Z1061" s="8" t="str">
        <f>_xlfn.XLOOKUP(total_table[[#This Row],[Store_ID]],Store_table[Store_ID],Store_table[Store_Type],FALSE)</f>
        <v>Flagship</v>
      </c>
    </row>
    <row r="1062" spans="1:26" x14ac:dyDescent="0.35">
      <c r="A1062" s="2" t="s">
        <v>2864</v>
      </c>
      <c r="B1062" s="14">
        <v>45797</v>
      </c>
      <c r="C1062" s="2" t="s">
        <v>626</v>
      </c>
      <c r="D1062" s="2" t="s">
        <v>1700</v>
      </c>
      <c r="E1062" s="2" t="s">
        <v>1772</v>
      </c>
      <c r="F1062" s="11">
        <v>2</v>
      </c>
      <c r="G1062" s="8">
        <v>816.22</v>
      </c>
      <c r="H1062" s="8">
        <v>0.27</v>
      </c>
      <c r="I1062" s="2" t="s">
        <v>1802</v>
      </c>
      <c r="J1062" s="8">
        <v>1632.17</v>
      </c>
      <c r="K1062" s="8" t="str">
        <f>_xlfn.XLOOKUP(total_table[[#This Row],[Customer_ID]],Customer_table[Customer_ID],Customer_table[Name],FALSE)</f>
        <v>Ashley Ferguson</v>
      </c>
      <c r="L1062" s="11">
        <f>_xlfn.XLOOKUP(total_table[[#This Row],[Customer_ID]],Customer_table[Customer_ID],Customer_table[Age],FALSE)</f>
        <v>46</v>
      </c>
      <c r="M1062" s="8" t="str">
        <f>_xlfn.XLOOKUP(total_table[[#This Row],[Customer_ID]],Customer_table[Customer_ID],Customer_table[Gender],FALSE)</f>
        <v>Male</v>
      </c>
      <c r="N1062" s="8" t="str">
        <f>_xlfn.XLOOKUP(total_table[[#This Row],[Customer_ID]],Customer_table[Customer_ID],Customer_table[City],FALSE)</f>
        <v>Sarahmouth</v>
      </c>
      <c r="O1062" s="8" t="str">
        <f>_xlfn.XLOOKUP(total_table[[#This Row],[Customer_ID]],Customer_table[Customer_ID],Customer_table[State],FALSE)</f>
        <v>Pennsylvania</v>
      </c>
      <c r="P1062" s="8" t="str">
        <f>_xlfn.XLOOKUP(total_table[[#This Row],[Customer_ID]],Customer_table[Customer_ID],Customer_table[Country],FALSE)</f>
        <v>USA</v>
      </c>
      <c r="Q1062" s="8" t="str">
        <f>_xlfn.XLOOKUP(total_table[[#This Row],[Product_ID]],Product_table[Product_ID],Product_table[Product_Name],FALSE)</f>
        <v>LED Bedside Lamp</v>
      </c>
      <c r="R1062" s="8" t="str">
        <f>_xlfn.XLOOKUP(total_table[[#This Row],[Product_ID]],Product_table[Product_ID],Product_table[Category],FALSE)</f>
        <v>Home</v>
      </c>
      <c r="S1062" s="8" t="str">
        <f>_xlfn.XLOOKUP(total_table[[#This Row],[Product_ID]],Product_table[Product_ID],Product_table[Sub_Category],FALSE)</f>
        <v>Lighting</v>
      </c>
      <c r="T1062" s="8" t="str">
        <f>_xlfn.XLOOKUP(total_table[[#This Row],[Product_ID]],Product_table[Product_ID],Product_table[Brand],FALSE)</f>
        <v>Aguilar, Horton and Lewis</v>
      </c>
      <c r="U1062" s="8">
        <f>_xlfn.XLOOKUP(total_table[[#This Row],[Product_ID]],Product_table[Product_ID],Product_table[Cost],FALSE)</f>
        <v>371.38</v>
      </c>
      <c r="V1062" s="11">
        <f>_xlfn.XLOOKUP(total_table[[#This Row],[Product_ID]],Product_table[Product_ID],Product_table[Stock],FALSE)</f>
        <v>220</v>
      </c>
      <c r="W1062" s="8" t="str">
        <f>_xlfn.XLOOKUP(total_table[[#This Row],[Store_ID]],Store_table[Store_ID],Store_table[Store_Name],FALSE)</f>
        <v>Thomas, Bridges and Harris</v>
      </c>
      <c r="X1062" s="8" t="str">
        <f>_xlfn.XLOOKUP(total_table[[#This Row],[Store_ID]],Store_table[Store_ID],Store_table[Region],FALSE)</f>
        <v>North</v>
      </c>
      <c r="Y1062" s="8" t="str">
        <f>_xlfn.XLOOKUP(total_table[[#This Row],[Store_ID]],Store_table[Store_ID],Store_table[City],FALSE)</f>
        <v>Sabrinatown</v>
      </c>
      <c r="Z1062" s="8" t="str">
        <f>_xlfn.XLOOKUP(total_table[[#This Row],[Store_ID]],Store_table[Store_ID],Store_table[Store_Type],FALSE)</f>
        <v>Online</v>
      </c>
    </row>
    <row r="1063" spans="1:26" x14ac:dyDescent="0.35">
      <c r="A1063" s="2" t="s">
        <v>2865</v>
      </c>
      <c r="B1063" s="14">
        <v>45554</v>
      </c>
      <c r="C1063" s="2" t="s">
        <v>1169</v>
      </c>
      <c r="D1063" s="2" t="s">
        <v>1648</v>
      </c>
      <c r="E1063" s="2" t="s">
        <v>1757</v>
      </c>
      <c r="F1063" s="11">
        <v>2</v>
      </c>
      <c r="G1063" s="8">
        <v>654.12</v>
      </c>
      <c r="H1063" s="8">
        <v>0.27</v>
      </c>
      <c r="I1063" s="2" t="s">
        <v>1804</v>
      </c>
      <c r="J1063" s="8">
        <v>1307.97</v>
      </c>
      <c r="K1063" s="8" t="str">
        <f>_xlfn.XLOOKUP(total_table[[#This Row],[Customer_ID]],Customer_table[Customer_ID],Customer_table[Name],FALSE)</f>
        <v>Shelley Ponce</v>
      </c>
      <c r="L1063" s="11">
        <f>_xlfn.XLOOKUP(total_table[[#This Row],[Customer_ID]],Customer_table[Customer_ID],Customer_table[Age],FALSE)</f>
        <v>23</v>
      </c>
      <c r="M1063" s="8" t="str">
        <f>_xlfn.XLOOKUP(total_table[[#This Row],[Customer_ID]],Customer_table[Customer_ID],Customer_table[Gender],FALSE)</f>
        <v>Male</v>
      </c>
      <c r="N1063" s="8" t="str">
        <f>_xlfn.XLOOKUP(total_table[[#This Row],[Customer_ID]],Customer_table[Customer_ID],Customer_table[City],FALSE)</f>
        <v>South Cassandrachester</v>
      </c>
      <c r="O1063" s="8" t="str">
        <f>_xlfn.XLOOKUP(total_table[[#This Row],[Customer_ID]],Customer_table[Customer_ID],Customer_table[State],FALSE)</f>
        <v>Rhode Island</v>
      </c>
      <c r="P1063" s="8" t="str">
        <f>_xlfn.XLOOKUP(total_table[[#This Row],[Customer_ID]],Customer_table[Customer_ID],Customer_table[Country],FALSE)</f>
        <v>USA</v>
      </c>
      <c r="Q1063" s="8" t="str">
        <f>_xlfn.XLOOKUP(total_table[[#This Row],[Product_ID]],Product_table[Product_ID],Product_table[Product_Name],FALSE)</f>
        <v>Tennis Ball 3-Pack</v>
      </c>
      <c r="R1063" s="8" t="str">
        <f>_xlfn.XLOOKUP(total_table[[#This Row],[Product_ID]],Product_table[Product_ID],Product_table[Category],FALSE)</f>
        <v>Sports</v>
      </c>
      <c r="S1063" s="8" t="str">
        <f>_xlfn.XLOOKUP(total_table[[#This Row],[Product_ID]],Product_table[Product_ID],Product_table[Sub_Category],FALSE)</f>
        <v>Equipment</v>
      </c>
      <c r="T1063" s="8" t="str">
        <f>_xlfn.XLOOKUP(total_table[[#This Row],[Product_ID]],Product_table[Product_ID],Product_table[Brand],FALSE)</f>
        <v>Lopez LLC</v>
      </c>
      <c r="U1063" s="8">
        <f>_xlfn.XLOOKUP(total_table[[#This Row],[Product_ID]],Product_table[Product_ID],Product_table[Cost],FALSE)</f>
        <v>103.45</v>
      </c>
      <c r="V1063" s="11">
        <f>_xlfn.XLOOKUP(total_table[[#This Row],[Product_ID]],Product_table[Product_ID],Product_table[Stock],FALSE)</f>
        <v>465</v>
      </c>
      <c r="W1063" s="8" t="str">
        <f>_xlfn.XLOOKUP(total_table[[#This Row],[Store_ID]],Store_table[Store_ID],Store_table[Store_Name],FALSE)</f>
        <v>Martinez-Mullins</v>
      </c>
      <c r="X1063" s="8" t="str">
        <f>_xlfn.XLOOKUP(total_table[[#This Row],[Store_ID]],Store_table[Store_ID],Store_table[Region],FALSE)</f>
        <v>South</v>
      </c>
      <c r="Y1063" s="8" t="str">
        <f>_xlfn.XLOOKUP(total_table[[#This Row],[Store_ID]],Store_table[Store_ID],Store_table[City],FALSE)</f>
        <v>Williamsfurt</v>
      </c>
      <c r="Z1063" s="8" t="str">
        <f>_xlfn.XLOOKUP(total_table[[#This Row],[Store_ID]],Store_table[Store_ID],Store_table[Store_Type],FALSE)</f>
        <v>Online</v>
      </c>
    </row>
    <row r="1064" spans="1:26" x14ac:dyDescent="0.35">
      <c r="A1064" s="2" t="s">
        <v>2866</v>
      </c>
      <c r="B1064" s="14">
        <v>45385</v>
      </c>
      <c r="C1064" s="2" t="s">
        <v>362</v>
      </c>
      <c r="D1064" s="2" t="s">
        <v>1672</v>
      </c>
      <c r="E1064" s="2" t="s">
        <v>1775</v>
      </c>
      <c r="F1064" s="11">
        <v>4</v>
      </c>
      <c r="G1064" s="8">
        <v>528.22</v>
      </c>
      <c r="H1064" s="8">
        <v>0.2</v>
      </c>
      <c r="I1064" s="2" t="s">
        <v>1804</v>
      </c>
      <c r="J1064" s="8">
        <v>2112.6800000000003</v>
      </c>
      <c r="K1064" s="8" t="str">
        <f>_xlfn.XLOOKUP(total_table[[#This Row],[Customer_ID]],Customer_table[Customer_ID],Customer_table[Name],FALSE)</f>
        <v>Lance Baker</v>
      </c>
      <c r="L1064" s="11">
        <f>_xlfn.XLOOKUP(total_table[[#This Row],[Customer_ID]],Customer_table[Customer_ID],Customer_table[Age],FALSE)</f>
        <v>50</v>
      </c>
      <c r="M1064" s="8" t="str">
        <f>_xlfn.XLOOKUP(total_table[[#This Row],[Customer_ID]],Customer_table[Customer_ID],Customer_table[Gender],FALSE)</f>
        <v>Female</v>
      </c>
      <c r="N1064" s="8" t="str">
        <f>_xlfn.XLOOKUP(total_table[[#This Row],[Customer_ID]],Customer_table[Customer_ID],Customer_table[City],FALSE)</f>
        <v>Port Victoria</v>
      </c>
      <c r="O1064" s="8" t="str">
        <f>_xlfn.XLOOKUP(total_table[[#This Row],[Customer_ID]],Customer_table[Customer_ID],Customer_table[State],FALSE)</f>
        <v>Florida</v>
      </c>
      <c r="P1064" s="8" t="str">
        <f>_xlfn.XLOOKUP(total_table[[#This Row],[Customer_ID]],Customer_table[Customer_ID],Customer_table[Country],FALSE)</f>
        <v>USA</v>
      </c>
      <c r="Q1064" s="8" t="str">
        <f>_xlfn.XLOOKUP(total_table[[#This Row],[Product_ID]],Product_table[Product_ID],Product_table[Product_Name],FALSE)</f>
        <v>Shin Guards – Adult</v>
      </c>
      <c r="R1064" s="8" t="str">
        <f>_xlfn.XLOOKUP(total_table[[#This Row],[Product_ID]],Product_table[Product_ID],Product_table[Category],FALSE)</f>
        <v>Sports</v>
      </c>
      <c r="S1064" s="8" t="str">
        <f>_xlfn.XLOOKUP(total_table[[#This Row],[Product_ID]],Product_table[Product_ID],Product_table[Sub_Category],FALSE)</f>
        <v>Team Sports</v>
      </c>
      <c r="T1064" s="8" t="str">
        <f>_xlfn.XLOOKUP(total_table[[#This Row],[Product_ID]],Product_table[Product_ID],Product_table[Brand],FALSE)</f>
        <v>French Ltd</v>
      </c>
      <c r="U1064" s="8">
        <f>_xlfn.XLOOKUP(total_table[[#This Row],[Product_ID]],Product_table[Product_ID],Product_table[Cost],FALSE)</f>
        <v>107.06</v>
      </c>
      <c r="V1064" s="11">
        <f>_xlfn.XLOOKUP(total_table[[#This Row],[Product_ID]],Product_table[Product_ID],Product_table[Stock],FALSE)</f>
        <v>359</v>
      </c>
      <c r="W1064" s="8" t="str">
        <f>_xlfn.XLOOKUP(total_table[[#This Row],[Store_ID]],Store_table[Store_ID],Store_table[Store_Name],FALSE)</f>
        <v>Gardner, Humphrey and Contreras</v>
      </c>
      <c r="X1064" s="8" t="str">
        <f>_xlfn.XLOOKUP(total_table[[#This Row],[Store_ID]],Store_table[Store_ID],Store_table[Region],FALSE)</f>
        <v>East</v>
      </c>
      <c r="Y1064" s="8" t="str">
        <f>_xlfn.XLOOKUP(total_table[[#This Row],[Store_ID]],Store_table[Store_ID],Store_table[City],FALSE)</f>
        <v>Johnsonville</v>
      </c>
      <c r="Z1064" s="8" t="str">
        <f>_xlfn.XLOOKUP(total_table[[#This Row],[Store_ID]],Store_table[Store_ID],Store_table[Store_Type],FALSE)</f>
        <v>Flagship</v>
      </c>
    </row>
    <row r="1065" spans="1:26" x14ac:dyDescent="0.35">
      <c r="A1065" s="2" t="s">
        <v>2867</v>
      </c>
      <c r="B1065" s="14">
        <v>45704</v>
      </c>
      <c r="C1065" s="2" t="s">
        <v>705</v>
      </c>
      <c r="D1065" s="2" t="s">
        <v>1594</v>
      </c>
      <c r="E1065" s="2" t="s">
        <v>1757</v>
      </c>
      <c r="F1065" s="11">
        <v>4</v>
      </c>
      <c r="G1065" s="8">
        <v>36.72</v>
      </c>
      <c r="H1065" s="8">
        <v>7.0000000000000007E-2</v>
      </c>
      <c r="I1065" s="2" t="s">
        <v>1807</v>
      </c>
      <c r="J1065" s="8">
        <v>146.81</v>
      </c>
      <c r="K1065" s="8" t="str">
        <f>_xlfn.XLOOKUP(total_table[[#This Row],[Customer_ID]],Customer_table[Customer_ID],Customer_table[Name],FALSE)</f>
        <v>Lisa Young</v>
      </c>
      <c r="L1065" s="11">
        <f>_xlfn.XLOOKUP(total_table[[#This Row],[Customer_ID]],Customer_table[Customer_ID],Customer_table[Age],FALSE)</f>
        <v>38</v>
      </c>
      <c r="M1065" s="8" t="str">
        <f>_xlfn.XLOOKUP(total_table[[#This Row],[Customer_ID]],Customer_table[Customer_ID],Customer_table[Gender],FALSE)</f>
        <v>Male</v>
      </c>
      <c r="N1065" s="8" t="str">
        <f>_xlfn.XLOOKUP(total_table[[#This Row],[Customer_ID]],Customer_table[Customer_ID],Customer_table[City],FALSE)</f>
        <v>Maybury</v>
      </c>
      <c r="O1065" s="8" t="str">
        <f>_xlfn.XLOOKUP(total_table[[#This Row],[Customer_ID]],Customer_table[Customer_ID],Customer_table[State],FALSE)</f>
        <v>Georgia</v>
      </c>
      <c r="P1065" s="8" t="str">
        <f>_xlfn.XLOOKUP(total_table[[#This Row],[Customer_ID]],Customer_table[Customer_ID],Customer_table[Country],FALSE)</f>
        <v>USA</v>
      </c>
      <c r="Q1065" s="8" t="str">
        <f>_xlfn.XLOOKUP(total_table[[#This Row],[Product_ID]],Product_table[Product_ID],Product_table[Product_Name],FALSE)</f>
        <v>Gaming Mechanical Keyboard</v>
      </c>
      <c r="R1065" s="8" t="str">
        <f>_xlfn.XLOOKUP(total_table[[#This Row],[Product_ID]],Product_table[Product_ID],Product_table[Category],FALSE)</f>
        <v>Electronics</v>
      </c>
      <c r="S1065" s="8" t="str">
        <f>_xlfn.XLOOKUP(total_table[[#This Row],[Product_ID]],Product_table[Product_ID],Product_table[Sub_Category],FALSE)</f>
        <v>Computer</v>
      </c>
      <c r="T1065" s="8" t="str">
        <f>_xlfn.XLOOKUP(total_table[[#This Row],[Product_ID]],Product_table[Product_ID],Product_table[Brand],FALSE)</f>
        <v>Lucero LLC</v>
      </c>
      <c r="U1065" s="8">
        <f>_xlfn.XLOOKUP(total_table[[#This Row],[Product_ID]],Product_table[Product_ID],Product_table[Cost],FALSE)</f>
        <v>419.28</v>
      </c>
      <c r="V1065" s="11">
        <f>_xlfn.XLOOKUP(total_table[[#This Row],[Product_ID]],Product_table[Product_ID],Product_table[Stock],FALSE)</f>
        <v>86</v>
      </c>
      <c r="W1065" s="8" t="str">
        <f>_xlfn.XLOOKUP(total_table[[#This Row],[Store_ID]],Store_table[Store_ID],Store_table[Store_Name],FALSE)</f>
        <v>Martinez-Mullins</v>
      </c>
      <c r="X1065" s="8" t="str">
        <f>_xlfn.XLOOKUP(total_table[[#This Row],[Store_ID]],Store_table[Store_ID],Store_table[Region],FALSE)</f>
        <v>South</v>
      </c>
      <c r="Y1065" s="8" t="str">
        <f>_xlfn.XLOOKUP(total_table[[#This Row],[Store_ID]],Store_table[Store_ID],Store_table[City],FALSE)</f>
        <v>Williamsfurt</v>
      </c>
      <c r="Z1065" s="8" t="str">
        <f>_xlfn.XLOOKUP(total_table[[#This Row],[Store_ID]],Store_table[Store_ID],Store_table[Store_Type],FALSE)</f>
        <v>Online</v>
      </c>
    </row>
    <row r="1066" spans="1:26" x14ac:dyDescent="0.35">
      <c r="A1066" s="2" t="s">
        <v>2868</v>
      </c>
      <c r="B1066" s="14">
        <v>45545</v>
      </c>
      <c r="C1066" s="2" t="s">
        <v>1139</v>
      </c>
      <c r="D1066" s="2" t="s">
        <v>1682</v>
      </c>
      <c r="E1066" s="2" t="s">
        <v>1791</v>
      </c>
      <c r="F1066" s="11">
        <v>2</v>
      </c>
      <c r="G1066" s="8">
        <v>705.97</v>
      </c>
      <c r="H1066" s="8">
        <v>0.1</v>
      </c>
      <c r="I1066" s="2" t="s">
        <v>1804</v>
      </c>
      <c r="J1066" s="8">
        <v>1411.8400000000001</v>
      </c>
      <c r="K1066" s="8" t="str">
        <f>_xlfn.XLOOKUP(total_table[[#This Row],[Customer_ID]],Customer_table[Customer_ID],Customer_table[Name],FALSE)</f>
        <v>James Holloway Jr.</v>
      </c>
      <c r="L1066" s="11">
        <f>_xlfn.XLOOKUP(total_table[[#This Row],[Customer_ID]],Customer_table[Customer_ID],Customer_table[Age],FALSE)</f>
        <v>45</v>
      </c>
      <c r="M1066" s="8" t="str">
        <f>_xlfn.XLOOKUP(total_table[[#This Row],[Customer_ID]],Customer_table[Customer_ID],Customer_table[Gender],FALSE)</f>
        <v>Male</v>
      </c>
      <c r="N1066" s="8" t="str">
        <f>_xlfn.XLOOKUP(total_table[[#This Row],[Customer_ID]],Customer_table[Customer_ID],Customer_table[City],FALSE)</f>
        <v>Millston</v>
      </c>
      <c r="O1066" s="8" t="str">
        <f>_xlfn.XLOOKUP(total_table[[#This Row],[Customer_ID]],Customer_table[Customer_ID],Customer_table[State],FALSE)</f>
        <v>Indiana</v>
      </c>
      <c r="P1066" s="8" t="str">
        <f>_xlfn.XLOOKUP(total_table[[#This Row],[Customer_ID]],Customer_table[Customer_ID],Customer_table[Country],FALSE)</f>
        <v>USA</v>
      </c>
      <c r="Q1066" s="8" t="str">
        <f>_xlfn.XLOOKUP(total_table[[#This Row],[Product_ID]],Product_table[Product_ID],Product_table[Product_Name],FALSE)</f>
        <v>Essential Oil Diffuser</v>
      </c>
      <c r="R1066" s="8" t="str">
        <f>_xlfn.XLOOKUP(total_table[[#This Row],[Product_ID]],Product_table[Product_ID],Product_table[Category],FALSE)</f>
        <v>Home</v>
      </c>
      <c r="S1066" s="8" t="str">
        <f>_xlfn.XLOOKUP(total_table[[#This Row],[Product_ID]],Product_table[Product_ID],Product_table[Sub_Category],FALSE)</f>
        <v>Decor</v>
      </c>
      <c r="T1066" s="8" t="str">
        <f>_xlfn.XLOOKUP(total_table[[#This Row],[Product_ID]],Product_table[Product_ID],Product_table[Brand],FALSE)</f>
        <v>Hernandez Inc</v>
      </c>
      <c r="U1066" s="8">
        <f>_xlfn.XLOOKUP(total_table[[#This Row],[Product_ID]],Product_table[Product_ID],Product_table[Cost],FALSE)</f>
        <v>325.26</v>
      </c>
      <c r="V1066" s="11">
        <f>_xlfn.XLOOKUP(total_table[[#This Row],[Product_ID]],Product_table[Product_ID],Product_table[Stock],FALSE)</f>
        <v>400</v>
      </c>
      <c r="W1066" s="8" t="str">
        <f>_xlfn.XLOOKUP(total_table[[#This Row],[Store_ID]],Store_table[Store_ID],Store_table[Store_Name],FALSE)</f>
        <v>Mann-Austin</v>
      </c>
      <c r="X1066" s="8" t="str">
        <f>_xlfn.XLOOKUP(total_table[[#This Row],[Store_ID]],Store_table[Store_ID],Store_table[Region],FALSE)</f>
        <v>East</v>
      </c>
      <c r="Y1066" s="8" t="str">
        <f>_xlfn.XLOOKUP(total_table[[#This Row],[Store_ID]],Store_table[Store_ID],Store_table[City],FALSE)</f>
        <v>Vasquezborough</v>
      </c>
      <c r="Z1066" s="8" t="str">
        <f>_xlfn.XLOOKUP(total_table[[#This Row],[Store_ID]],Store_table[Store_ID],Store_table[Store_Type],FALSE)</f>
        <v>Online</v>
      </c>
    </row>
    <row r="1067" spans="1:26" x14ac:dyDescent="0.35">
      <c r="A1067" s="2" t="s">
        <v>2869</v>
      </c>
      <c r="B1067" s="14">
        <v>45736</v>
      </c>
      <c r="C1067" s="2" t="s">
        <v>95</v>
      </c>
      <c r="D1067" s="2" t="s">
        <v>1606</v>
      </c>
      <c r="E1067" s="2" t="s">
        <v>1735</v>
      </c>
      <c r="F1067" s="11">
        <v>2</v>
      </c>
      <c r="G1067" s="8">
        <v>994.29</v>
      </c>
      <c r="H1067" s="8">
        <v>0.01</v>
      </c>
      <c r="I1067" s="2" t="s">
        <v>1804</v>
      </c>
      <c r="J1067" s="8">
        <v>1988.57</v>
      </c>
      <c r="K1067" s="8" t="str">
        <f>_xlfn.XLOOKUP(total_table[[#This Row],[Customer_ID]],Customer_table[Customer_ID],Customer_table[Name],FALSE)</f>
        <v>Jonathan Steele</v>
      </c>
      <c r="L1067" s="11">
        <f>_xlfn.XLOOKUP(total_table[[#This Row],[Customer_ID]],Customer_table[Customer_ID],Customer_table[Age],FALSE)</f>
        <v>52</v>
      </c>
      <c r="M1067" s="8" t="str">
        <f>_xlfn.XLOOKUP(total_table[[#This Row],[Customer_ID]],Customer_table[Customer_ID],Customer_table[Gender],FALSE)</f>
        <v>Female</v>
      </c>
      <c r="N1067" s="8" t="str">
        <f>_xlfn.XLOOKUP(total_table[[#This Row],[Customer_ID]],Customer_table[Customer_ID],Customer_table[City],FALSE)</f>
        <v>Molinabury</v>
      </c>
      <c r="O1067" s="8" t="str">
        <f>_xlfn.XLOOKUP(total_table[[#This Row],[Customer_ID]],Customer_table[Customer_ID],Customer_table[State],FALSE)</f>
        <v>Oregon</v>
      </c>
      <c r="P1067" s="8" t="str">
        <f>_xlfn.XLOOKUP(total_table[[#This Row],[Customer_ID]],Customer_table[Customer_ID],Customer_table[Country],FALSE)</f>
        <v>USA</v>
      </c>
      <c r="Q1067" s="8" t="str">
        <f>_xlfn.XLOOKUP(total_table[[#This Row],[Product_ID]],Product_table[Product_ID],Product_table[Product_Name],FALSE)</f>
        <v>Noise-Canceling Headphones</v>
      </c>
      <c r="R1067" s="8" t="str">
        <f>_xlfn.XLOOKUP(total_table[[#This Row],[Product_ID]],Product_table[Product_ID],Product_table[Category],FALSE)</f>
        <v>Electronics</v>
      </c>
      <c r="S1067" s="8" t="str">
        <f>_xlfn.XLOOKUP(total_table[[#This Row],[Product_ID]],Product_table[Product_ID],Product_table[Sub_Category],FALSE)</f>
        <v>Audio</v>
      </c>
      <c r="T1067" s="8" t="str">
        <f>_xlfn.XLOOKUP(total_table[[#This Row],[Product_ID]],Product_table[Product_ID],Product_table[Brand],FALSE)</f>
        <v>Taylor-Hart</v>
      </c>
      <c r="U1067" s="8">
        <f>_xlfn.XLOOKUP(total_table[[#This Row],[Product_ID]],Product_table[Product_ID],Product_table[Cost],FALSE)</f>
        <v>38.520000000000003</v>
      </c>
      <c r="V1067" s="11">
        <f>_xlfn.XLOOKUP(total_table[[#This Row],[Product_ID]],Product_table[Product_ID],Product_table[Stock],FALSE)</f>
        <v>378</v>
      </c>
      <c r="W1067" s="8" t="str">
        <f>_xlfn.XLOOKUP(total_table[[#This Row],[Store_ID]],Store_table[Store_ID],Store_table[Store_Name],FALSE)</f>
        <v>Martinez, Adkins and Johnson</v>
      </c>
      <c r="X1067" s="8" t="str">
        <f>_xlfn.XLOOKUP(total_table[[#This Row],[Store_ID]],Store_table[Store_ID],Store_table[Region],FALSE)</f>
        <v>North</v>
      </c>
      <c r="Y1067" s="8" t="str">
        <f>_xlfn.XLOOKUP(total_table[[#This Row],[Store_ID]],Store_table[Store_ID],Store_table[City],FALSE)</f>
        <v>Danielmouth</v>
      </c>
      <c r="Z1067" s="8" t="str">
        <f>_xlfn.XLOOKUP(total_table[[#This Row],[Store_ID]],Store_table[Store_ID],Store_table[Store_Type],FALSE)</f>
        <v>Flagship</v>
      </c>
    </row>
    <row r="1068" spans="1:26" x14ac:dyDescent="0.35">
      <c r="A1068" s="2" t="s">
        <v>2870</v>
      </c>
      <c r="B1068" s="14">
        <v>45608</v>
      </c>
      <c r="C1068" s="2" t="s">
        <v>1287</v>
      </c>
      <c r="D1068" s="2" t="s">
        <v>1710</v>
      </c>
      <c r="E1068" s="2" t="s">
        <v>1788</v>
      </c>
      <c r="F1068" s="11">
        <v>1</v>
      </c>
      <c r="G1068" s="8">
        <v>909.04</v>
      </c>
      <c r="H1068" s="8">
        <v>0.11</v>
      </c>
      <c r="I1068" s="2" t="s">
        <v>1802</v>
      </c>
      <c r="J1068" s="8">
        <v>908.93</v>
      </c>
      <c r="K1068" s="8" t="str">
        <f>_xlfn.XLOOKUP(total_table[[#This Row],[Customer_ID]],Customer_table[Customer_ID],Customer_table[Name],FALSE)</f>
        <v>Holly Robinson</v>
      </c>
      <c r="L1068" s="11">
        <f>_xlfn.XLOOKUP(total_table[[#This Row],[Customer_ID]],Customer_table[Customer_ID],Customer_table[Age],FALSE)</f>
        <v>45</v>
      </c>
      <c r="M1068" s="8" t="str">
        <f>_xlfn.XLOOKUP(total_table[[#This Row],[Customer_ID]],Customer_table[Customer_ID],Customer_table[Gender],FALSE)</f>
        <v>Female</v>
      </c>
      <c r="N1068" s="8" t="str">
        <f>_xlfn.XLOOKUP(total_table[[#This Row],[Customer_ID]],Customer_table[Customer_ID],Customer_table[City],FALSE)</f>
        <v>East Amy</v>
      </c>
      <c r="O1068" s="8" t="str">
        <f>_xlfn.XLOOKUP(total_table[[#This Row],[Customer_ID]],Customer_table[Customer_ID],Customer_table[State],FALSE)</f>
        <v>Washington</v>
      </c>
      <c r="P1068" s="8" t="str">
        <f>_xlfn.XLOOKUP(total_table[[#This Row],[Customer_ID]],Customer_table[Customer_ID],Customer_table[Country],FALSE)</f>
        <v>USA</v>
      </c>
      <c r="Q1068" s="8" t="str">
        <f>_xlfn.XLOOKUP(total_table[[#This Row],[Product_ID]],Product_table[Product_ID],Product_table[Product_Name],FALSE)</f>
        <v>Microwave Oven</v>
      </c>
      <c r="R1068" s="8" t="str">
        <f>_xlfn.XLOOKUP(total_table[[#This Row],[Product_ID]],Product_table[Product_ID],Product_table[Category],FALSE)</f>
        <v>Home</v>
      </c>
      <c r="S1068" s="8" t="str">
        <f>_xlfn.XLOOKUP(total_table[[#This Row],[Product_ID]],Product_table[Product_ID],Product_table[Sub_Category],FALSE)</f>
        <v>Appliances</v>
      </c>
      <c r="T1068" s="8" t="str">
        <f>_xlfn.XLOOKUP(total_table[[#This Row],[Product_ID]],Product_table[Product_ID],Product_table[Brand],FALSE)</f>
        <v>Green, Powell and Palmer</v>
      </c>
      <c r="U1068" s="8">
        <f>_xlfn.XLOOKUP(total_table[[#This Row],[Product_ID]],Product_table[Product_ID],Product_table[Cost],FALSE)</f>
        <v>447.43</v>
      </c>
      <c r="V1068" s="11">
        <f>_xlfn.XLOOKUP(total_table[[#This Row],[Product_ID]],Product_table[Product_ID],Product_table[Stock],FALSE)</f>
        <v>191</v>
      </c>
      <c r="W1068" s="8" t="str">
        <f>_xlfn.XLOOKUP(total_table[[#This Row],[Store_ID]],Store_table[Store_ID],Store_table[Store_Name],FALSE)</f>
        <v>Guerrero-Schmitt</v>
      </c>
      <c r="X1068" s="8" t="str">
        <f>_xlfn.XLOOKUP(total_table[[#This Row],[Store_ID]],Store_table[Store_ID],Store_table[Region],FALSE)</f>
        <v>East</v>
      </c>
      <c r="Y1068" s="8" t="str">
        <f>_xlfn.XLOOKUP(total_table[[#This Row],[Store_ID]],Store_table[Store_ID],Store_table[City],FALSE)</f>
        <v>East Stevechester</v>
      </c>
      <c r="Z1068" s="8" t="str">
        <f>_xlfn.XLOOKUP(total_table[[#This Row],[Store_ID]],Store_table[Store_ID],Store_table[Store_Type],FALSE)</f>
        <v>Flagship</v>
      </c>
    </row>
    <row r="1069" spans="1:26" x14ac:dyDescent="0.35">
      <c r="A1069" s="2" t="s">
        <v>2871</v>
      </c>
      <c r="B1069" s="14">
        <v>45334</v>
      </c>
      <c r="C1069" s="2" t="s">
        <v>1078</v>
      </c>
      <c r="D1069" s="2" t="s">
        <v>1594</v>
      </c>
      <c r="E1069" s="2" t="s">
        <v>1770</v>
      </c>
      <c r="F1069" s="11">
        <v>1</v>
      </c>
      <c r="G1069" s="8">
        <v>164.73</v>
      </c>
      <c r="H1069" s="8">
        <v>0.12</v>
      </c>
      <c r="I1069" s="2" t="s">
        <v>1804</v>
      </c>
      <c r="J1069" s="8">
        <v>164.60999999999999</v>
      </c>
      <c r="K1069" s="8" t="str">
        <f>_xlfn.XLOOKUP(total_table[[#This Row],[Customer_ID]],Customer_table[Customer_ID],Customer_table[Name],FALSE)</f>
        <v>Heather Valenzuela</v>
      </c>
      <c r="L1069" s="11">
        <f>_xlfn.XLOOKUP(total_table[[#This Row],[Customer_ID]],Customer_table[Customer_ID],Customer_table[Age],FALSE)</f>
        <v>31</v>
      </c>
      <c r="M1069" s="8" t="str">
        <f>_xlfn.XLOOKUP(total_table[[#This Row],[Customer_ID]],Customer_table[Customer_ID],Customer_table[Gender],FALSE)</f>
        <v>Male</v>
      </c>
      <c r="N1069" s="8" t="str">
        <f>_xlfn.XLOOKUP(total_table[[#This Row],[Customer_ID]],Customer_table[Customer_ID],Customer_table[City],FALSE)</f>
        <v>New Angiefurt</v>
      </c>
      <c r="O1069" s="8" t="str">
        <f>_xlfn.XLOOKUP(total_table[[#This Row],[Customer_ID]],Customer_table[Customer_ID],Customer_table[State],FALSE)</f>
        <v>Alaska</v>
      </c>
      <c r="P1069" s="8" t="str">
        <f>_xlfn.XLOOKUP(total_table[[#This Row],[Customer_ID]],Customer_table[Customer_ID],Customer_table[Country],FALSE)</f>
        <v>USA</v>
      </c>
      <c r="Q1069" s="8" t="str">
        <f>_xlfn.XLOOKUP(total_table[[#This Row],[Product_ID]],Product_table[Product_ID],Product_table[Product_Name],FALSE)</f>
        <v>Gaming Mechanical Keyboard</v>
      </c>
      <c r="R1069" s="8" t="str">
        <f>_xlfn.XLOOKUP(total_table[[#This Row],[Product_ID]],Product_table[Product_ID],Product_table[Category],FALSE)</f>
        <v>Electronics</v>
      </c>
      <c r="S1069" s="8" t="str">
        <f>_xlfn.XLOOKUP(total_table[[#This Row],[Product_ID]],Product_table[Product_ID],Product_table[Sub_Category],FALSE)</f>
        <v>Computer</v>
      </c>
      <c r="T1069" s="8" t="str">
        <f>_xlfn.XLOOKUP(total_table[[#This Row],[Product_ID]],Product_table[Product_ID],Product_table[Brand],FALSE)</f>
        <v>Lucero LLC</v>
      </c>
      <c r="U1069" s="8">
        <f>_xlfn.XLOOKUP(total_table[[#This Row],[Product_ID]],Product_table[Product_ID],Product_table[Cost],FALSE)</f>
        <v>419.28</v>
      </c>
      <c r="V1069" s="11">
        <f>_xlfn.XLOOKUP(total_table[[#This Row],[Product_ID]],Product_table[Product_ID],Product_table[Stock],FALSE)</f>
        <v>86</v>
      </c>
      <c r="W1069" s="8" t="str">
        <f>_xlfn.XLOOKUP(total_table[[#This Row],[Store_ID]],Store_table[Store_ID],Store_table[Store_Name],FALSE)</f>
        <v>Aguirre-Keller</v>
      </c>
      <c r="X1069" s="8" t="str">
        <f>_xlfn.XLOOKUP(total_table[[#This Row],[Store_ID]],Store_table[Store_ID],Store_table[Region],FALSE)</f>
        <v>South</v>
      </c>
      <c r="Y1069" s="8" t="str">
        <f>_xlfn.XLOOKUP(total_table[[#This Row],[Store_ID]],Store_table[Store_ID],Store_table[City],FALSE)</f>
        <v>Lake Michael</v>
      </c>
      <c r="Z1069" s="8" t="str">
        <f>_xlfn.XLOOKUP(total_table[[#This Row],[Store_ID]],Store_table[Store_ID],Store_table[Store_Type],FALSE)</f>
        <v>Online</v>
      </c>
    </row>
    <row r="1070" spans="1:26" x14ac:dyDescent="0.35">
      <c r="A1070" s="2" t="s">
        <v>2872</v>
      </c>
      <c r="B1070" s="14">
        <v>45690</v>
      </c>
      <c r="C1070" s="2" t="s">
        <v>222</v>
      </c>
      <c r="D1070" s="2" t="s">
        <v>1600</v>
      </c>
      <c r="E1070" s="2" t="s">
        <v>1757</v>
      </c>
      <c r="F1070" s="11">
        <v>2</v>
      </c>
      <c r="G1070" s="8">
        <v>606.35</v>
      </c>
      <c r="H1070" s="8">
        <v>0.16</v>
      </c>
      <c r="I1070" s="2" t="s">
        <v>1807</v>
      </c>
      <c r="J1070" s="8">
        <v>1212.54</v>
      </c>
      <c r="K1070" s="8" t="str">
        <f>_xlfn.XLOOKUP(total_table[[#This Row],[Customer_ID]],Customer_table[Customer_ID],Customer_table[Name],FALSE)</f>
        <v>James Bean</v>
      </c>
      <c r="L1070" s="11">
        <f>_xlfn.XLOOKUP(total_table[[#This Row],[Customer_ID]],Customer_table[Customer_ID],Customer_table[Age],FALSE)</f>
        <v>50</v>
      </c>
      <c r="M1070" s="8" t="str">
        <f>_xlfn.XLOOKUP(total_table[[#This Row],[Customer_ID]],Customer_table[Customer_ID],Customer_table[Gender],FALSE)</f>
        <v>Male</v>
      </c>
      <c r="N1070" s="8" t="str">
        <f>_xlfn.XLOOKUP(total_table[[#This Row],[Customer_ID]],Customer_table[Customer_ID],Customer_table[City],FALSE)</f>
        <v>Stevensonton</v>
      </c>
      <c r="O1070" s="8" t="str">
        <f>_xlfn.XLOOKUP(total_table[[#This Row],[Customer_ID]],Customer_table[Customer_ID],Customer_table[State],FALSE)</f>
        <v>New Mexico</v>
      </c>
      <c r="P1070" s="8" t="str">
        <f>_xlfn.XLOOKUP(total_table[[#This Row],[Customer_ID]],Customer_table[Customer_ID],Customer_table[Country],FALSE)</f>
        <v>USA</v>
      </c>
      <c r="Q1070" s="8" t="str">
        <f>_xlfn.XLOOKUP(total_table[[#This Row],[Product_ID]],Product_table[Product_ID],Product_table[Product_Name],FALSE)</f>
        <v>Men's Casual Sneakers</v>
      </c>
      <c r="R1070" s="8" t="str">
        <f>_xlfn.XLOOKUP(total_table[[#This Row],[Product_ID]],Product_table[Product_ID],Product_table[Category],FALSE)</f>
        <v>Clothing</v>
      </c>
      <c r="S1070" s="8" t="str">
        <f>_xlfn.XLOOKUP(total_table[[#This Row],[Product_ID]],Product_table[Product_ID],Product_table[Sub_Category],FALSE)</f>
        <v>Footwear</v>
      </c>
      <c r="T1070" s="8" t="str">
        <f>_xlfn.XLOOKUP(total_table[[#This Row],[Product_ID]],Product_table[Product_ID],Product_table[Brand],FALSE)</f>
        <v>Hogan-Lee</v>
      </c>
      <c r="U1070" s="8">
        <f>_xlfn.XLOOKUP(total_table[[#This Row],[Product_ID]],Product_table[Product_ID],Product_table[Cost],FALSE)</f>
        <v>353.47</v>
      </c>
      <c r="V1070" s="11">
        <f>_xlfn.XLOOKUP(total_table[[#This Row],[Product_ID]],Product_table[Product_ID],Product_table[Stock],FALSE)</f>
        <v>214</v>
      </c>
      <c r="W1070" s="8" t="str">
        <f>_xlfn.XLOOKUP(total_table[[#This Row],[Store_ID]],Store_table[Store_ID],Store_table[Store_Name],FALSE)</f>
        <v>Martinez-Mullins</v>
      </c>
      <c r="X1070" s="8" t="str">
        <f>_xlfn.XLOOKUP(total_table[[#This Row],[Store_ID]],Store_table[Store_ID],Store_table[Region],FALSE)</f>
        <v>South</v>
      </c>
      <c r="Y1070" s="8" t="str">
        <f>_xlfn.XLOOKUP(total_table[[#This Row],[Store_ID]],Store_table[Store_ID],Store_table[City],FALSE)</f>
        <v>Williamsfurt</v>
      </c>
      <c r="Z1070" s="8" t="str">
        <f>_xlfn.XLOOKUP(total_table[[#This Row],[Store_ID]],Store_table[Store_ID],Store_table[Store_Type],FALSE)</f>
        <v>Online</v>
      </c>
    </row>
    <row r="1071" spans="1:26" x14ac:dyDescent="0.35">
      <c r="A1071" s="2" t="s">
        <v>2873</v>
      </c>
      <c r="B1071" s="14">
        <v>45481</v>
      </c>
      <c r="C1071" s="2" t="s">
        <v>534</v>
      </c>
      <c r="D1071" s="2" t="s">
        <v>1722</v>
      </c>
      <c r="E1071" s="2" t="s">
        <v>1747</v>
      </c>
      <c r="F1071" s="11">
        <v>3</v>
      </c>
      <c r="G1071" s="8">
        <v>904.19</v>
      </c>
      <c r="H1071" s="8">
        <v>0.09</v>
      </c>
      <c r="I1071" s="2" t="s">
        <v>1802</v>
      </c>
      <c r="J1071" s="8">
        <v>2712.48</v>
      </c>
      <c r="K1071" s="8" t="str">
        <f>_xlfn.XLOOKUP(total_table[[#This Row],[Customer_ID]],Customer_table[Customer_ID],Customer_table[Name],FALSE)</f>
        <v>Joseph Jones</v>
      </c>
      <c r="L1071" s="11">
        <f>_xlfn.XLOOKUP(total_table[[#This Row],[Customer_ID]],Customer_table[Customer_ID],Customer_table[Age],FALSE)</f>
        <v>21</v>
      </c>
      <c r="M1071" s="8" t="str">
        <f>_xlfn.XLOOKUP(total_table[[#This Row],[Customer_ID]],Customer_table[Customer_ID],Customer_table[Gender],FALSE)</f>
        <v>Male</v>
      </c>
      <c r="N1071" s="8" t="str">
        <f>_xlfn.XLOOKUP(total_table[[#This Row],[Customer_ID]],Customer_table[Customer_ID],Customer_table[City],FALSE)</f>
        <v>North Matthew</v>
      </c>
      <c r="O1071" s="8" t="str">
        <f>_xlfn.XLOOKUP(total_table[[#This Row],[Customer_ID]],Customer_table[Customer_ID],Customer_table[State],FALSE)</f>
        <v>Illinois</v>
      </c>
      <c r="P1071" s="8" t="str">
        <f>_xlfn.XLOOKUP(total_table[[#This Row],[Customer_ID]],Customer_table[Customer_ID],Customer_table[Country],FALSE)</f>
        <v>USA</v>
      </c>
      <c r="Q1071" s="8" t="str">
        <f>_xlfn.XLOOKUP(total_table[[#This Row],[Product_ID]],Product_table[Product_ID],Product_table[Product_Name],FALSE)</f>
        <v>Portable Bluetooth Speaker</v>
      </c>
      <c r="R1071" s="8" t="str">
        <f>_xlfn.XLOOKUP(total_table[[#This Row],[Product_ID]],Product_table[Product_ID],Product_table[Category],FALSE)</f>
        <v>Electronics</v>
      </c>
      <c r="S1071" s="8" t="str">
        <f>_xlfn.XLOOKUP(total_table[[#This Row],[Product_ID]],Product_table[Product_ID],Product_table[Sub_Category],FALSE)</f>
        <v>Audio</v>
      </c>
      <c r="T1071" s="8" t="str">
        <f>_xlfn.XLOOKUP(total_table[[#This Row],[Product_ID]],Product_table[Product_ID],Product_table[Brand],FALSE)</f>
        <v>Flores-King</v>
      </c>
      <c r="U1071" s="8">
        <f>_xlfn.XLOOKUP(total_table[[#This Row],[Product_ID]],Product_table[Product_ID],Product_table[Cost],FALSE)</f>
        <v>431.67</v>
      </c>
      <c r="V1071" s="11">
        <f>_xlfn.XLOOKUP(total_table[[#This Row],[Product_ID]],Product_table[Product_ID],Product_table[Stock],FALSE)</f>
        <v>73</v>
      </c>
      <c r="W1071" s="8" t="str">
        <f>_xlfn.XLOOKUP(total_table[[#This Row],[Store_ID]],Store_table[Store_ID],Store_table[Store_Name],FALSE)</f>
        <v>Alexander Group</v>
      </c>
      <c r="X1071" s="8" t="str">
        <f>_xlfn.XLOOKUP(total_table[[#This Row],[Store_ID]],Store_table[Store_ID],Store_table[Region],FALSE)</f>
        <v>South</v>
      </c>
      <c r="Y1071" s="8" t="str">
        <f>_xlfn.XLOOKUP(total_table[[#This Row],[Store_ID]],Store_table[Store_ID],Store_table[City],FALSE)</f>
        <v>Port Sharon</v>
      </c>
      <c r="Z1071" s="8" t="str">
        <f>_xlfn.XLOOKUP(total_table[[#This Row],[Store_ID]],Store_table[Store_ID],Store_table[Store_Type],FALSE)</f>
        <v>Online</v>
      </c>
    </row>
    <row r="1072" spans="1:26" x14ac:dyDescent="0.35">
      <c r="A1072" s="2" t="s">
        <v>2874</v>
      </c>
      <c r="B1072" s="14">
        <v>45576</v>
      </c>
      <c r="C1072" s="2" t="s">
        <v>498</v>
      </c>
      <c r="D1072" s="2" t="s">
        <v>1626</v>
      </c>
      <c r="E1072" s="2" t="s">
        <v>1739</v>
      </c>
      <c r="F1072" s="11">
        <v>4</v>
      </c>
      <c r="G1072" s="8">
        <v>694.61</v>
      </c>
      <c r="H1072" s="8">
        <v>0.18</v>
      </c>
      <c r="I1072" s="2" t="s">
        <v>1807</v>
      </c>
      <c r="J1072" s="8">
        <v>2778.26</v>
      </c>
      <c r="K1072" s="8" t="str">
        <f>_xlfn.XLOOKUP(total_table[[#This Row],[Customer_ID]],Customer_table[Customer_ID],Customer_table[Name],FALSE)</f>
        <v>Michael Davies</v>
      </c>
      <c r="L1072" s="11">
        <f>_xlfn.XLOOKUP(total_table[[#This Row],[Customer_ID]],Customer_table[Customer_ID],Customer_table[Age],FALSE)</f>
        <v>25</v>
      </c>
      <c r="M1072" s="8" t="str">
        <f>_xlfn.XLOOKUP(total_table[[#This Row],[Customer_ID]],Customer_table[Customer_ID],Customer_table[Gender],FALSE)</f>
        <v>Female</v>
      </c>
      <c r="N1072" s="8" t="str">
        <f>_xlfn.XLOOKUP(total_table[[#This Row],[Customer_ID]],Customer_table[Customer_ID],Customer_table[City],FALSE)</f>
        <v>Lake Stevenfort</v>
      </c>
      <c r="O1072" s="8" t="str">
        <f>_xlfn.XLOOKUP(total_table[[#This Row],[Customer_ID]],Customer_table[Customer_ID],Customer_table[State],FALSE)</f>
        <v>Oregon</v>
      </c>
      <c r="P1072" s="8" t="str">
        <f>_xlfn.XLOOKUP(total_table[[#This Row],[Customer_ID]],Customer_table[Customer_ID],Customer_table[Country],FALSE)</f>
        <v>USA</v>
      </c>
      <c r="Q1072" s="8" t="str">
        <f>_xlfn.XLOOKUP(total_table[[#This Row],[Product_ID]],Product_table[Product_ID],Product_table[Product_Name],FALSE)</f>
        <v>Boxing Hand Wraps</v>
      </c>
      <c r="R1072" s="8" t="str">
        <f>_xlfn.XLOOKUP(total_table[[#This Row],[Product_ID]],Product_table[Product_ID],Product_table[Category],FALSE)</f>
        <v>Sports</v>
      </c>
      <c r="S1072" s="8" t="str">
        <f>_xlfn.XLOOKUP(total_table[[#This Row],[Product_ID]],Product_table[Product_ID],Product_table[Sub_Category],FALSE)</f>
        <v>Fitness</v>
      </c>
      <c r="T1072" s="8" t="str">
        <f>_xlfn.XLOOKUP(total_table[[#This Row],[Product_ID]],Product_table[Product_ID],Product_table[Brand],FALSE)</f>
        <v>Smith-King</v>
      </c>
      <c r="U1072" s="8">
        <f>_xlfn.XLOOKUP(total_table[[#This Row],[Product_ID]],Product_table[Product_ID],Product_table[Cost],FALSE)</f>
        <v>190.29</v>
      </c>
      <c r="V1072" s="11">
        <f>_xlfn.XLOOKUP(total_table[[#This Row],[Product_ID]],Product_table[Product_ID],Product_table[Stock],FALSE)</f>
        <v>260</v>
      </c>
      <c r="W1072" s="8" t="str">
        <f>_xlfn.XLOOKUP(total_table[[#This Row],[Store_ID]],Store_table[Store_ID],Store_table[Store_Name],FALSE)</f>
        <v>Black-Horn</v>
      </c>
      <c r="X1072" s="8" t="str">
        <f>_xlfn.XLOOKUP(total_table[[#This Row],[Store_ID]],Store_table[Store_ID],Store_table[Region],FALSE)</f>
        <v>South</v>
      </c>
      <c r="Y1072" s="8" t="str">
        <f>_xlfn.XLOOKUP(total_table[[#This Row],[Store_ID]],Store_table[Store_ID],Store_table[City],FALSE)</f>
        <v>North Nancyview</v>
      </c>
      <c r="Z1072" s="8" t="str">
        <f>_xlfn.XLOOKUP(total_table[[#This Row],[Store_ID]],Store_table[Store_ID],Store_table[Store_Type],FALSE)</f>
        <v>Outlet</v>
      </c>
    </row>
    <row r="1073" spans="1:26" x14ac:dyDescent="0.35">
      <c r="A1073" s="2" t="s">
        <v>2875</v>
      </c>
      <c r="B1073" s="14">
        <v>45215</v>
      </c>
      <c r="C1073" s="2" t="s">
        <v>716</v>
      </c>
      <c r="D1073" s="2" t="s">
        <v>1704</v>
      </c>
      <c r="E1073" s="2" t="s">
        <v>1739</v>
      </c>
      <c r="F1073" s="11">
        <v>4</v>
      </c>
      <c r="G1073" s="8">
        <v>753.83</v>
      </c>
      <c r="H1073" s="8">
        <v>0.24</v>
      </c>
      <c r="I1073" s="2" t="s">
        <v>1802</v>
      </c>
      <c r="J1073" s="8">
        <v>3015.0800000000004</v>
      </c>
      <c r="K1073" s="8" t="str">
        <f>_xlfn.XLOOKUP(total_table[[#This Row],[Customer_ID]],Customer_table[Customer_ID],Customer_table[Name],FALSE)</f>
        <v>Elizabeth Stanley</v>
      </c>
      <c r="L1073" s="11">
        <f>_xlfn.XLOOKUP(total_table[[#This Row],[Customer_ID]],Customer_table[Customer_ID],Customer_table[Age],FALSE)</f>
        <v>46</v>
      </c>
      <c r="M1073" s="8" t="str">
        <f>_xlfn.XLOOKUP(total_table[[#This Row],[Customer_ID]],Customer_table[Customer_ID],Customer_table[Gender],FALSE)</f>
        <v>Female</v>
      </c>
      <c r="N1073" s="8" t="str">
        <f>_xlfn.XLOOKUP(total_table[[#This Row],[Customer_ID]],Customer_table[Customer_ID],Customer_table[City],FALSE)</f>
        <v>Bethanyton</v>
      </c>
      <c r="O1073" s="8" t="str">
        <f>_xlfn.XLOOKUP(total_table[[#This Row],[Customer_ID]],Customer_table[Customer_ID],Customer_table[State],FALSE)</f>
        <v>Utah</v>
      </c>
      <c r="P1073" s="8" t="str">
        <f>_xlfn.XLOOKUP(total_table[[#This Row],[Customer_ID]],Customer_table[Customer_ID],Customer_table[Country],FALSE)</f>
        <v>USA</v>
      </c>
      <c r="Q1073" s="8" t="str">
        <f>_xlfn.XLOOKUP(total_table[[#This Row],[Product_ID]],Product_table[Product_ID],Product_table[Product_Name],FALSE)</f>
        <v>Face Foundation Kit</v>
      </c>
      <c r="R1073" s="8" t="str">
        <f>_xlfn.XLOOKUP(total_table[[#This Row],[Product_ID]],Product_table[Product_ID],Product_table[Category],FALSE)</f>
        <v>Beauty</v>
      </c>
      <c r="S1073" s="8" t="str">
        <f>_xlfn.XLOOKUP(total_table[[#This Row],[Product_ID]],Product_table[Product_ID],Product_table[Sub_Category],FALSE)</f>
        <v>Makeup</v>
      </c>
      <c r="T1073" s="8" t="str">
        <f>_xlfn.XLOOKUP(total_table[[#This Row],[Product_ID]],Product_table[Product_ID],Product_table[Brand],FALSE)</f>
        <v>Taylor-Elliott</v>
      </c>
      <c r="U1073" s="8">
        <f>_xlfn.XLOOKUP(total_table[[#This Row],[Product_ID]],Product_table[Product_ID],Product_table[Cost],FALSE)</f>
        <v>183.04</v>
      </c>
      <c r="V1073" s="11">
        <f>_xlfn.XLOOKUP(total_table[[#This Row],[Product_ID]],Product_table[Product_ID],Product_table[Stock],FALSE)</f>
        <v>457</v>
      </c>
      <c r="W1073" s="8" t="str">
        <f>_xlfn.XLOOKUP(total_table[[#This Row],[Store_ID]],Store_table[Store_ID],Store_table[Store_Name],FALSE)</f>
        <v>Black-Horn</v>
      </c>
      <c r="X1073" s="8" t="str">
        <f>_xlfn.XLOOKUP(total_table[[#This Row],[Store_ID]],Store_table[Store_ID],Store_table[Region],FALSE)</f>
        <v>South</v>
      </c>
      <c r="Y1073" s="8" t="str">
        <f>_xlfn.XLOOKUP(total_table[[#This Row],[Store_ID]],Store_table[Store_ID],Store_table[City],FALSE)</f>
        <v>North Nancyview</v>
      </c>
      <c r="Z1073" s="8" t="str">
        <f>_xlfn.XLOOKUP(total_table[[#This Row],[Store_ID]],Store_table[Store_ID],Store_table[Store_Type],FALSE)</f>
        <v>Outlet</v>
      </c>
    </row>
    <row r="1074" spans="1:26" x14ac:dyDescent="0.35">
      <c r="A1074" s="2" t="s">
        <v>2876</v>
      </c>
      <c r="B1074" s="14">
        <v>45653</v>
      </c>
      <c r="C1074" s="2" t="s">
        <v>635</v>
      </c>
      <c r="D1074" s="2" t="s">
        <v>1568</v>
      </c>
      <c r="E1074" s="2" t="s">
        <v>1760</v>
      </c>
      <c r="F1074" s="11">
        <v>1</v>
      </c>
      <c r="G1074" s="8">
        <v>66.22</v>
      </c>
      <c r="H1074" s="8">
        <v>0.02</v>
      </c>
      <c r="I1074" s="2" t="s">
        <v>1802</v>
      </c>
      <c r="J1074" s="8">
        <v>66.2</v>
      </c>
      <c r="K1074" s="8" t="str">
        <f>_xlfn.XLOOKUP(total_table[[#This Row],[Customer_ID]],Customer_table[Customer_ID],Customer_table[Name],FALSE)</f>
        <v>Andrea Jacobs</v>
      </c>
      <c r="L1074" s="11">
        <f>_xlfn.XLOOKUP(total_table[[#This Row],[Customer_ID]],Customer_table[Customer_ID],Customer_table[Age],FALSE)</f>
        <v>45</v>
      </c>
      <c r="M1074" s="8" t="str">
        <f>_xlfn.XLOOKUP(total_table[[#This Row],[Customer_ID]],Customer_table[Customer_ID],Customer_table[Gender],FALSE)</f>
        <v>Female</v>
      </c>
      <c r="N1074" s="8" t="str">
        <f>_xlfn.XLOOKUP(total_table[[#This Row],[Customer_ID]],Customer_table[Customer_ID],Customer_table[City],FALSE)</f>
        <v>Christopherland</v>
      </c>
      <c r="O1074" s="8" t="str">
        <f>_xlfn.XLOOKUP(total_table[[#This Row],[Customer_ID]],Customer_table[Customer_ID],Customer_table[State],FALSE)</f>
        <v>Minnesota</v>
      </c>
      <c r="P1074" s="8" t="str">
        <f>_xlfn.XLOOKUP(total_table[[#This Row],[Customer_ID]],Customer_table[Customer_ID],Customer_table[Country],FALSE)</f>
        <v>USA</v>
      </c>
      <c r="Q1074" s="8" t="str">
        <f>_xlfn.XLOOKUP(total_table[[#This Row],[Product_ID]],Product_table[Product_ID],Product_table[Product_Name],FALSE)</f>
        <v>Multi-Purpose Storage Box</v>
      </c>
      <c r="R1074" s="8" t="str">
        <f>_xlfn.XLOOKUP(total_table[[#This Row],[Product_ID]],Product_table[Product_ID],Product_table[Category],FALSE)</f>
        <v>Home</v>
      </c>
      <c r="S1074" s="8" t="str">
        <f>_xlfn.XLOOKUP(total_table[[#This Row],[Product_ID]],Product_table[Product_ID],Product_table[Sub_Category],FALSE)</f>
        <v>Storage</v>
      </c>
      <c r="T1074" s="8" t="str">
        <f>_xlfn.XLOOKUP(total_table[[#This Row],[Product_ID]],Product_table[Product_ID],Product_table[Brand],FALSE)</f>
        <v>Gardner-Montes</v>
      </c>
      <c r="U1074" s="8">
        <f>_xlfn.XLOOKUP(total_table[[#This Row],[Product_ID]],Product_table[Product_ID],Product_table[Cost],FALSE)</f>
        <v>123.46</v>
      </c>
      <c r="V1074" s="11">
        <f>_xlfn.XLOOKUP(total_table[[#This Row],[Product_ID]],Product_table[Product_ID],Product_table[Stock],FALSE)</f>
        <v>76</v>
      </c>
      <c r="W1074" s="8" t="str">
        <f>_xlfn.XLOOKUP(total_table[[#This Row],[Store_ID]],Store_table[Store_ID],Store_table[Store_Name],FALSE)</f>
        <v>Bean, Jones and Park</v>
      </c>
      <c r="X1074" s="8" t="str">
        <f>_xlfn.XLOOKUP(total_table[[#This Row],[Store_ID]],Store_table[Store_ID],Store_table[Region],FALSE)</f>
        <v>West</v>
      </c>
      <c r="Y1074" s="8" t="str">
        <f>_xlfn.XLOOKUP(total_table[[#This Row],[Store_ID]],Store_table[Store_ID],Store_table[City],FALSE)</f>
        <v>Thompsonborough</v>
      </c>
      <c r="Z1074" s="8" t="str">
        <f>_xlfn.XLOOKUP(total_table[[#This Row],[Store_ID]],Store_table[Store_ID],Store_table[Store_Type],FALSE)</f>
        <v>Online</v>
      </c>
    </row>
    <row r="1075" spans="1:26" x14ac:dyDescent="0.35">
      <c r="A1075" s="2" t="s">
        <v>2877</v>
      </c>
      <c r="B1075" s="14">
        <v>45241</v>
      </c>
      <c r="C1075" s="2" t="s">
        <v>1043</v>
      </c>
      <c r="D1075" s="2" t="s">
        <v>1654</v>
      </c>
      <c r="E1075" s="2" t="s">
        <v>1777</v>
      </c>
      <c r="F1075" s="11">
        <v>2</v>
      </c>
      <c r="G1075" s="8">
        <v>891.8</v>
      </c>
      <c r="H1075" s="8">
        <v>0.28999999999999998</v>
      </c>
      <c r="I1075" s="2" t="s">
        <v>1807</v>
      </c>
      <c r="J1075" s="8">
        <v>1783.31</v>
      </c>
      <c r="K1075" s="8" t="str">
        <f>_xlfn.XLOOKUP(total_table[[#This Row],[Customer_ID]],Customer_table[Customer_ID],Customer_table[Name],FALSE)</f>
        <v>Carol Lewis</v>
      </c>
      <c r="L1075" s="11">
        <f>_xlfn.XLOOKUP(total_table[[#This Row],[Customer_ID]],Customer_table[Customer_ID],Customer_table[Age],FALSE)</f>
        <v>40</v>
      </c>
      <c r="M1075" s="8" t="str">
        <f>_xlfn.XLOOKUP(total_table[[#This Row],[Customer_ID]],Customer_table[Customer_ID],Customer_table[Gender],FALSE)</f>
        <v>Female</v>
      </c>
      <c r="N1075" s="8" t="str">
        <f>_xlfn.XLOOKUP(total_table[[#This Row],[Customer_ID]],Customer_table[Customer_ID],Customer_table[City],FALSE)</f>
        <v>Ryanport</v>
      </c>
      <c r="O1075" s="8" t="str">
        <f>_xlfn.XLOOKUP(total_table[[#This Row],[Customer_ID]],Customer_table[Customer_ID],Customer_table[State],FALSE)</f>
        <v>North Carolina</v>
      </c>
      <c r="P1075" s="8" t="str">
        <f>_xlfn.XLOOKUP(total_table[[#This Row],[Customer_ID]],Customer_table[Customer_ID],Customer_table[Country],FALSE)</f>
        <v>USA</v>
      </c>
      <c r="Q1075" s="8" t="str">
        <f>_xlfn.XLOOKUP(total_table[[#This Row],[Product_ID]],Product_table[Product_ID],Product_table[Product_Name],FALSE)</f>
        <v>Matte Lipstick Set</v>
      </c>
      <c r="R1075" s="8" t="str">
        <f>_xlfn.XLOOKUP(total_table[[#This Row],[Product_ID]],Product_table[Product_ID],Product_table[Category],FALSE)</f>
        <v>Beauty</v>
      </c>
      <c r="S1075" s="8" t="str">
        <f>_xlfn.XLOOKUP(total_table[[#This Row],[Product_ID]],Product_table[Product_ID],Product_table[Sub_Category],FALSE)</f>
        <v>Makeup</v>
      </c>
      <c r="T1075" s="8" t="str">
        <f>_xlfn.XLOOKUP(total_table[[#This Row],[Product_ID]],Product_table[Product_ID],Product_table[Brand],FALSE)</f>
        <v>Zhang Inc</v>
      </c>
      <c r="U1075" s="8">
        <f>_xlfn.XLOOKUP(total_table[[#This Row],[Product_ID]],Product_table[Product_ID],Product_table[Cost],FALSE)</f>
        <v>299.11</v>
      </c>
      <c r="V1075" s="11">
        <f>_xlfn.XLOOKUP(total_table[[#This Row],[Product_ID]],Product_table[Product_ID],Product_table[Stock],FALSE)</f>
        <v>118</v>
      </c>
      <c r="W1075" s="8" t="str">
        <f>_xlfn.XLOOKUP(total_table[[#This Row],[Store_ID]],Store_table[Store_ID],Store_table[Store_Name],FALSE)</f>
        <v>Mcdonald Inc</v>
      </c>
      <c r="X1075" s="8" t="str">
        <f>_xlfn.XLOOKUP(total_table[[#This Row],[Store_ID]],Store_table[Store_ID],Store_table[Region],FALSE)</f>
        <v>South</v>
      </c>
      <c r="Y1075" s="8" t="str">
        <f>_xlfn.XLOOKUP(total_table[[#This Row],[Store_ID]],Store_table[Store_ID],Store_table[City],FALSE)</f>
        <v>Christopherland</v>
      </c>
      <c r="Z1075" s="8" t="str">
        <f>_xlfn.XLOOKUP(total_table[[#This Row],[Store_ID]],Store_table[Store_ID],Store_table[Store_Type],FALSE)</f>
        <v>Outlet</v>
      </c>
    </row>
    <row r="1076" spans="1:26" x14ac:dyDescent="0.35">
      <c r="A1076" s="2" t="s">
        <v>2878</v>
      </c>
      <c r="B1076" s="14">
        <v>45428</v>
      </c>
      <c r="C1076" s="2" t="s">
        <v>1118</v>
      </c>
      <c r="D1076" s="2" t="s">
        <v>1676</v>
      </c>
      <c r="E1076" s="2" t="s">
        <v>1764</v>
      </c>
      <c r="F1076" s="11">
        <v>4</v>
      </c>
      <c r="G1076" s="8">
        <v>255.48</v>
      </c>
      <c r="H1076" s="8">
        <v>0.03</v>
      </c>
      <c r="I1076" s="2" t="s">
        <v>1807</v>
      </c>
      <c r="J1076" s="8">
        <v>1021.89</v>
      </c>
      <c r="K1076" s="8" t="str">
        <f>_xlfn.XLOOKUP(total_table[[#This Row],[Customer_ID]],Customer_table[Customer_ID],Customer_table[Name],FALSE)</f>
        <v>Elizabeth Smith</v>
      </c>
      <c r="L1076" s="11">
        <f>_xlfn.XLOOKUP(total_table[[#This Row],[Customer_ID]],Customer_table[Customer_ID],Customer_table[Age],FALSE)</f>
        <v>23</v>
      </c>
      <c r="M1076" s="8" t="str">
        <f>_xlfn.XLOOKUP(total_table[[#This Row],[Customer_ID]],Customer_table[Customer_ID],Customer_table[Gender],FALSE)</f>
        <v>Male</v>
      </c>
      <c r="N1076" s="8" t="str">
        <f>_xlfn.XLOOKUP(total_table[[#This Row],[Customer_ID]],Customer_table[Customer_ID],Customer_table[City],FALSE)</f>
        <v>Murphytown</v>
      </c>
      <c r="O1076" s="8" t="str">
        <f>_xlfn.XLOOKUP(total_table[[#This Row],[Customer_ID]],Customer_table[Customer_ID],Customer_table[State],FALSE)</f>
        <v>Ohio</v>
      </c>
      <c r="P1076" s="8" t="str">
        <f>_xlfn.XLOOKUP(total_table[[#This Row],[Customer_ID]],Customer_table[Customer_ID],Customer_table[Country],FALSE)</f>
        <v>USA</v>
      </c>
      <c r="Q1076" s="8" t="str">
        <f>_xlfn.XLOOKUP(total_table[[#This Row],[Product_ID]],Product_table[Product_ID],Product_table[Product_Name],FALSE)</f>
        <v>Women's Ankle Boots</v>
      </c>
      <c r="R1076" s="8" t="str">
        <f>_xlfn.XLOOKUP(total_table[[#This Row],[Product_ID]],Product_table[Product_ID],Product_table[Category],FALSE)</f>
        <v>Clothing</v>
      </c>
      <c r="S1076" s="8" t="str">
        <f>_xlfn.XLOOKUP(total_table[[#This Row],[Product_ID]],Product_table[Product_ID],Product_table[Sub_Category],FALSE)</f>
        <v>Footwear</v>
      </c>
      <c r="T1076" s="8" t="str">
        <f>_xlfn.XLOOKUP(total_table[[#This Row],[Product_ID]],Product_table[Product_ID],Product_table[Brand],FALSE)</f>
        <v>Poole PLC</v>
      </c>
      <c r="U1076" s="8">
        <f>_xlfn.XLOOKUP(total_table[[#This Row],[Product_ID]],Product_table[Product_ID],Product_table[Cost],FALSE)</f>
        <v>158.13999999999999</v>
      </c>
      <c r="V1076" s="11">
        <f>_xlfn.XLOOKUP(total_table[[#This Row],[Product_ID]],Product_table[Product_ID],Product_table[Stock],FALSE)</f>
        <v>82</v>
      </c>
      <c r="W1076" s="8" t="str">
        <f>_xlfn.XLOOKUP(total_table[[#This Row],[Store_ID]],Store_table[Store_ID],Store_table[Store_Name],FALSE)</f>
        <v>Moore, Padilla and Butler</v>
      </c>
      <c r="X1076" s="8" t="str">
        <f>_xlfn.XLOOKUP(total_table[[#This Row],[Store_ID]],Store_table[Store_ID],Store_table[Region],FALSE)</f>
        <v>South</v>
      </c>
      <c r="Y1076" s="8" t="str">
        <f>_xlfn.XLOOKUP(total_table[[#This Row],[Store_ID]],Store_table[Store_ID],Store_table[City],FALSE)</f>
        <v>East Johnstad</v>
      </c>
      <c r="Z1076" s="8" t="str">
        <f>_xlfn.XLOOKUP(total_table[[#This Row],[Store_ID]],Store_table[Store_ID],Store_table[Store_Type],FALSE)</f>
        <v>Flagship</v>
      </c>
    </row>
    <row r="1077" spans="1:26" x14ac:dyDescent="0.35">
      <c r="A1077" s="2" t="s">
        <v>2879</v>
      </c>
      <c r="B1077" s="14">
        <v>45593</v>
      </c>
      <c r="C1077" s="2" t="s">
        <v>937</v>
      </c>
      <c r="D1077" s="2" t="s">
        <v>1694</v>
      </c>
      <c r="E1077" s="2" t="s">
        <v>1785</v>
      </c>
      <c r="F1077" s="11">
        <v>4</v>
      </c>
      <c r="G1077" s="8">
        <v>604.87</v>
      </c>
      <c r="H1077" s="8">
        <v>0.28000000000000003</v>
      </c>
      <c r="I1077" s="2" t="s">
        <v>1804</v>
      </c>
      <c r="J1077" s="8">
        <v>2419.1999999999998</v>
      </c>
      <c r="K1077" s="8" t="str">
        <f>_xlfn.XLOOKUP(total_table[[#This Row],[Customer_ID]],Customer_table[Customer_ID],Customer_table[Name],FALSE)</f>
        <v>Ryan Kane</v>
      </c>
      <c r="L1077" s="11">
        <f>_xlfn.XLOOKUP(total_table[[#This Row],[Customer_ID]],Customer_table[Customer_ID],Customer_table[Age],FALSE)</f>
        <v>50</v>
      </c>
      <c r="M1077" s="8" t="str">
        <f>_xlfn.XLOOKUP(total_table[[#This Row],[Customer_ID]],Customer_table[Customer_ID],Customer_table[Gender],FALSE)</f>
        <v>Male</v>
      </c>
      <c r="N1077" s="8" t="str">
        <f>_xlfn.XLOOKUP(total_table[[#This Row],[Customer_ID]],Customer_table[Customer_ID],Customer_table[City],FALSE)</f>
        <v>West Bruceburgh</v>
      </c>
      <c r="O1077" s="8" t="str">
        <f>_xlfn.XLOOKUP(total_table[[#This Row],[Customer_ID]],Customer_table[Customer_ID],Customer_table[State],FALSE)</f>
        <v>Virginia</v>
      </c>
      <c r="P1077" s="8" t="str">
        <f>_xlfn.XLOOKUP(total_table[[#This Row],[Customer_ID]],Customer_table[Customer_ID],Customer_table[Country],FALSE)</f>
        <v>USA</v>
      </c>
      <c r="Q1077" s="8" t="str">
        <f>_xlfn.XLOOKUP(total_table[[#This Row],[Product_ID]],Product_table[Product_ID],Product_table[Product_Name],FALSE)</f>
        <v>Wooden Bookshelf</v>
      </c>
      <c r="R1077" s="8" t="str">
        <f>_xlfn.XLOOKUP(total_table[[#This Row],[Product_ID]],Product_table[Product_ID],Product_table[Category],FALSE)</f>
        <v>Home</v>
      </c>
      <c r="S1077" s="8" t="str">
        <f>_xlfn.XLOOKUP(total_table[[#This Row],[Product_ID]],Product_table[Product_ID],Product_table[Sub_Category],FALSE)</f>
        <v>Furniture</v>
      </c>
      <c r="T1077" s="8" t="str">
        <f>_xlfn.XLOOKUP(total_table[[#This Row],[Product_ID]],Product_table[Product_ID],Product_table[Brand],FALSE)</f>
        <v>Collins-Stephenson</v>
      </c>
      <c r="U1077" s="8">
        <f>_xlfn.XLOOKUP(total_table[[#This Row],[Product_ID]],Product_table[Product_ID],Product_table[Cost],FALSE)</f>
        <v>388.46</v>
      </c>
      <c r="V1077" s="11">
        <f>_xlfn.XLOOKUP(total_table[[#This Row],[Product_ID]],Product_table[Product_ID],Product_table[Stock],FALSE)</f>
        <v>208</v>
      </c>
      <c r="W1077" s="8" t="str">
        <f>_xlfn.XLOOKUP(total_table[[#This Row],[Store_ID]],Store_table[Store_ID],Store_table[Store_Name],FALSE)</f>
        <v>Holloway Ltd</v>
      </c>
      <c r="X1077" s="8" t="str">
        <f>_xlfn.XLOOKUP(total_table[[#This Row],[Store_ID]],Store_table[Store_ID],Store_table[Region],FALSE)</f>
        <v>North</v>
      </c>
      <c r="Y1077" s="8" t="str">
        <f>_xlfn.XLOOKUP(total_table[[#This Row],[Store_ID]],Store_table[Store_ID],Store_table[City],FALSE)</f>
        <v>Bensonhaven</v>
      </c>
      <c r="Z1077" s="8" t="str">
        <f>_xlfn.XLOOKUP(total_table[[#This Row],[Store_ID]],Store_table[Store_ID],Store_table[Store_Type],FALSE)</f>
        <v>Flagship</v>
      </c>
    </row>
    <row r="1078" spans="1:26" x14ac:dyDescent="0.35">
      <c r="A1078" s="2" t="s">
        <v>2880</v>
      </c>
      <c r="B1078" s="14">
        <v>45370</v>
      </c>
      <c r="C1078" s="2" t="s">
        <v>169</v>
      </c>
      <c r="D1078" s="2" t="s">
        <v>1592</v>
      </c>
      <c r="E1078" s="2" t="s">
        <v>1785</v>
      </c>
      <c r="F1078" s="11">
        <v>3</v>
      </c>
      <c r="G1078" s="8">
        <v>623.82000000000005</v>
      </c>
      <c r="H1078" s="8">
        <v>0.13</v>
      </c>
      <c r="I1078" s="2" t="s">
        <v>1807</v>
      </c>
      <c r="J1078" s="8">
        <v>1871.33</v>
      </c>
      <c r="K1078" s="8" t="str">
        <f>_xlfn.XLOOKUP(total_table[[#This Row],[Customer_ID]],Customer_table[Customer_ID],Customer_table[Name],FALSE)</f>
        <v>Jordan Jackson Dds</v>
      </c>
      <c r="L1078" s="11">
        <f>_xlfn.XLOOKUP(total_table[[#This Row],[Customer_ID]],Customer_table[Customer_ID],Customer_table[Age],FALSE)</f>
        <v>54</v>
      </c>
      <c r="M1078" s="8" t="str">
        <f>_xlfn.XLOOKUP(total_table[[#This Row],[Customer_ID]],Customer_table[Customer_ID],Customer_table[Gender],FALSE)</f>
        <v>Male</v>
      </c>
      <c r="N1078" s="8" t="str">
        <f>_xlfn.XLOOKUP(total_table[[#This Row],[Customer_ID]],Customer_table[Customer_ID],Customer_table[City],FALSE)</f>
        <v>North Johnview</v>
      </c>
      <c r="O1078" s="8" t="str">
        <f>_xlfn.XLOOKUP(total_table[[#This Row],[Customer_ID]],Customer_table[Customer_ID],Customer_table[State],FALSE)</f>
        <v>Arizona</v>
      </c>
      <c r="P1078" s="8" t="str">
        <f>_xlfn.XLOOKUP(total_table[[#This Row],[Customer_ID]],Customer_table[Customer_ID],Customer_table[Country],FALSE)</f>
        <v>USA</v>
      </c>
      <c r="Q1078" s="8" t="str">
        <f>_xlfn.XLOOKUP(total_table[[#This Row],[Product_ID]],Product_table[Product_ID],Product_table[Product_Name],FALSE)</f>
        <v>Modern Wall Clock</v>
      </c>
      <c r="R1078" s="8" t="str">
        <f>_xlfn.XLOOKUP(total_table[[#This Row],[Product_ID]],Product_table[Product_ID],Product_table[Category],FALSE)</f>
        <v>Home</v>
      </c>
      <c r="S1078" s="8" t="str">
        <f>_xlfn.XLOOKUP(total_table[[#This Row],[Product_ID]],Product_table[Product_ID],Product_table[Sub_Category],FALSE)</f>
        <v>Decor</v>
      </c>
      <c r="T1078" s="8" t="str">
        <f>_xlfn.XLOOKUP(total_table[[#This Row],[Product_ID]],Product_table[Product_ID],Product_table[Brand],FALSE)</f>
        <v>Weiss-Watson</v>
      </c>
      <c r="U1078" s="8">
        <f>_xlfn.XLOOKUP(total_table[[#This Row],[Product_ID]],Product_table[Product_ID],Product_table[Cost],FALSE)</f>
        <v>179.77</v>
      </c>
      <c r="V1078" s="11">
        <f>_xlfn.XLOOKUP(total_table[[#This Row],[Product_ID]],Product_table[Product_ID],Product_table[Stock],FALSE)</f>
        <v>305</v>
      </c>
      <c r="W1078" s="8" t="str">
        <f>_xlfn.XLOOKUP(total_table[[#This Row],[Store_ID]],Store_table[Store_ID],Store_table[Store_Name],FALSE)</f>
        <v>Holloway Ltd</v>
      </c>
      <c r="X1078" s="8" t="str">
        <f>_xlfn.XLOOKUP(total_table[[#This Row],[Store_ID]],Store_table[Store_ID],Store_table[Region],FALSE)</f>
        <v>North</v>
      </c>
      <c r="Y1078" s="8" t="str">
        <f>_xlfn.XLOOKUP(total_table[[#This Row],[Store_ID]],Store_table[Store_ID],Store_table[City],FALSE)</f>
        <v>Bensonhaven</v>
      </c>
      <c r="Z1078" s="8" t="str">
        <f>_xlfn.XLOOKUP(total_table[[#This Row],[Store_ID]],Store_table[Store_ID],Store_table[Store_Type],FALSE)</f>
        <v>Flagship</v>
      </c>
    </row>
    <row r="1079" spans="1:26" x14ac:dyDescent="0.35">
      <c r="A1079" s="2" t="s">
        <v>2881</v>
      </c>
      <c r="B1079" s="14">
        <v>45882</v>
      </c>
      <c r="C1079" s="2" t="s">
        <v>460</v>
      </c>
      <c r="D1079" s="2" t="s">
        <v>1668</v>
      </c>
      <c r="E1079" s="2" t="s">
        <v>1782</v>
      </c>
      <c r="F1079" s="11">
        <v>3</v>
      </c>
      <c r="G1079" s="8">
        <v>575.24</v>
      </c>
      <c r="H1079" s="8">
        <v>0.12</v>
      </c>
      <c r="I1079" s="2" t="s">
        <v>1807</v>
      </c>
      <c r="J1079" s="8">
        <v>1725.6000000000001</v>
      </c>
      <c r="K1079" s="8" t="str">
        <f>_xlfn.XLOOKUP(total_table[[#This Row],[Customer_ID]],Customer_table[Customer_ID],Customer_table[Name],FALSE)</f>
        <v>Sean Roth</v>
      </c>
      <c r="L1079" s="11">
        <f>_xlfn.XLOOKUP(total_table[[#This Row],[Customer_ID]],Customer_table[Customer_ID],Customer_table[Age],FALSE)</f>
        <v>43</v>
      </c>
      <c r="M1079" s="8" t="str">
        <f>_xlfn.XLOOKUP(total_table[[#This Row],[Customer_ID]],Customer_table[Customer_ID],Customer_table[Gender],FALSE)</f>
        <v>Male</v>
      </c>
      <c r="N1079" s="8" t="str">
        <f>_xlfn.XLOOKUP(total_table[[#This Row],[Customer_ID]],Customer_table[Customer_ID],Customer_table[City],FALSE)</f>
        <v>Lake Michael</v>
      </c>
      <c r="O1079" s="8" t="str">
        <f>_xlfn.XLOOKUP(total_table[[#This Row],[Customer_ID]],Customer_table[Customer_ID],Customer_table[State],FALSE)</f>
        <v>Virginia</v>
      </c>
      <c r="P1079" s="8" t="str">
        <f>_xlfn.XLOOKUP(total_table[[#This Row],[Customer_ID]],Customer_table[Customer_ID],Customer_table[Country],FALSE)</f>
        <v>USA</v>
      </c>
      <c r="Q1079" s="8" t="str">
        <f>_xlfn.XLOOKUP(total_table[[#This Row],[Product_ID]],Product_table[Product_ID],Product_table[Product_Name],FALSE)</f>
        <v>Hair Repair Oil Treatment</v>
      </c>
      <c r="R1079" s="8" t="str">
        <f>_xlfn.XLOOKUP(total_table[[#This Row],[Product_ID]],Product_table[Product_ID],Product_table[Category],FALSE)</f>
        <v>Beauty</v>
      </c>
      <c r="S1079" s="8" t="str">
        <f>_xlfn.XLOOKUP(total_table[[#This Row],[Product_ID]],Product_table[Product_ID],Product_table[Sub_Category],FALSE)</f>
        <v>Haircare</v>
      </c>
      <c r="T1079" s="8" t="str">
        <f>_xlfn.XLOOKUP(total_table[[#This Row],[Product_ID]],Product_table[Product_ID],Product_table[Brand],FALSE)</f>
        <v>Hopkins Ltd</v>
      </c>
      <c r="U1079" s="8">
        <f>_xlfn.XLOOKUP(total_table[[#This Row],[Product_ID]],Product_table[Product_ID],Product_table[Cost],FALSE)</f>
        <v>214.32</v>
      </c>
      <c r="V1079" s="11">
        <f>_xlfn.XLOOKUP(total_table[[#This Row],[Product_ID]],Product_table[Product_ID],Product_table[Stock],FALSE)</f>
        <v>383</v>
      </c>
      <c r="W1079" s="8" t="str">
        <f>_xlfn.XLOOKUP(total_table[[#This Row],[Store_ID]],Store_table[Store_ID],Store_table[Store_Name],FALSE)</f>
        <v>Frederick-Wright</v>
      </c>
      <c r="X1079" s="8" t="str">
        <f>_xlfn.XLOOKUP(total_table[[#This Row],[Store_ID]],Store_table[Store_ID],Store_table[Region],FALSE)</f>
        <v>West</v>
      </c>
      <c r="Y1079" s="8" t="str">
        <f>_xlfn.XLOOKUP(total_table[[#This Row],[Store_ID]],Store_table[Store_ID],Store_table[City],FALSE)</f>
        <v>New Jimmymouth</v>
      </c>
      <c r="Z1079" s="8" t="str">
        <f>_xlfn.XLOOKUP(total_table[[#This Row],[Store_ID]],Store_table[Store_ID],Store_table[Store_Type],FALSE)</f>
        <v>Flagship</v>
      </c>
    </row>
    <row r="1080" spans="1:26" x14ac:dyDescent="0.35">
      <c r="A1080" s="2" t="s">
        <v>2882</v>
      </c>
      <c r="B1080" s="14">
        <v>45878</v>
      </c>
      <c r="C1080" s="2" t="s">
        <v>1267</v>
      </c>
      <c r="D1080" s="2" t="s">
        <v>1531</v>
      </c>
      <c r="E1080" s="2" t="s">
        <v>1770</v>
      </c>
      <c r="F1080" s="11">
        <v>1</v>
      </c>
      <c r="G1080" s="8">
        <v>769.4</v>
      </c>
      <c r="H1080" s="8">
        <v>0.16</v>
      </c>
      <c r="I1080" s="2" t="s">
        <v>1802</v>
      </c>
      <c r="J1080" s="8">
        <v>769.24</v>
      </c>
      <c r="K1080" s="8" t="str">
        <f>_xlfn.XLOOKUP(total_table[[#This Row],[Customer_ID]],Customer_table[Customer_ID],Customer_table[Name],FALSE)</f>
        <v>Melissa Valentine</v>
      </c>
      <c r="L1080" s="11">
        <f>_xlfn.XLOOKUP(total_table[[#This Row],[Customer_ID]],Customer_table[Customer_ID],Customer_table[Age],FALSE)</f>
        <v>35</v>
      </c>
      <c r="M1080" s="8" t="str">
        <f>_xlfn.XLOOKUP(total_table[[#This Row],[Customer_ID]],Customer_table[Customer_ID],Customer_table[Gender],FALSE)</f>
        <v>Female</v>
      </c>
      <c r="N1080" s="8" t="str">
        <f>_xlfn.XLOOKUP(total_table[[#This Row],[Customer_ID]],Customer_table[Customer_ID],Customer_table[City],FALSE)</f>
        <v>East Patriciafort</v>
      </c>
      <c r="O1080" s="8" t="str">
        <f>_xlfn.XLOOKUP(total_table[[#This Row],[Customer_ID]],Customer_table[Customer_ID],Customer_table[State],FALSE)</f>
        <v>Missouri</v>
      </c>
      <c r="P1080" s="8" t="str">
        <f>_xlfn.XLOOKUP(total_table[[#This Row],[Customer_ID]],Customer_table[Customer_ID],Customer_table[Country],FALSE)</f>
        <v>USA</v>
      </c>
      <c r="Q1080" s="8" t="str">
        <f>_xlfn.XLOOKUP(total_table[[#This Row],[Product_ID]],Product_table[Product_ID],Product_table[Product_Name],FALSE)</f>
        <v>Women's Yoga Pants</v>
      </c>
      <c r="R1080" s="8" t="str">
        <f>_xlfn.XLOOKUP(total_table[[#This Row],[Product_ID]],Product_table[Product_ID],Product_table[Category],FALSE)</f>
        <v>Clothing</v>
      </c>
      <c r="S1080" s="8" t="str">
        <f>_xlfn.XLOOKUP(total_table[[#This Row],[Product_ID]],Product_table[Product_ID],Product_table[Sub_Category],FALSE)</f>
        <v>Bottoms</v>
      </c>
      <c r="T1080" s="8" t="str">
        <f>_xlfn.XLOOKUP(total_table[[#This Row],[Product_ID]],Product_table[Product_ID],Product_table[Brand],FALSE)</f>
        <v>Gonzales-Davis</v>
      </c>
      <c r="U1080" s="8">
        <f>_xlfn.XLOOKUP(total_table[[#This Row],[Product_ID]],Product_table[Product_ID],Product_table[Cost],FALSE)</f>
        <v>306.45999999999998</v>
      </c>
      <c r="V1080" s="11">
        <f>_xlfn.XLOOKUP(total_table[[#This Row],[Product_ID]],Product_table[Product_ID],Product_table[Stock],FALSE)</f>
        <v>487</v>
      </c>
      <c r="W1080" s="8" t="str">
        <f>_xlfn.XLOOKUP(total_table[[#This Row],[Store_ID]],Store_table[Store_ID],Store_table[Store_Name],FALSE)</f>
        <v>Aguirre-Keller</v>
      </c>
      <c r="X1080" s="8" t="str">
        <f>_xlfn.XLOOKUP(total_table[[#This Row],[Store_ID]],Store_table[Store_ID],Store_table[Region],FALSE)</f>
        <v>South</v>
      </c>
      <c r="Y1080" s="8" t="str">
        <f>_xlfn.XLOOKUP(total_table[[#This Row],[Store_ID]],Store_table[Store_ID],Store_table[City],FALSE)</f>
        <v>Lake Michael</v>
      </c>
      <c r="Z1080" s="8" t="str">
        <f>_xlfn.XLOOKUP(total_table[[#This Row],[Store_ID]],Store_table[Store_ID],Store_table[Store_Type],FALSE)</f>
        <v>Online</v>
      </c>
    </row>
    <row r="1081" spans="1:26" x14ac:dyDescent="0.35">
      <c r="A1081" s="2" t="s">
        <v>2883</v>
      </c>
      <c r="B1081" s="14">
        <v>45420</v>
      </c>
      <c r="C1081" s="2" t="s">
        <v>1019</v>
      </c>
      <c r="D1081" s="2" t="s">
        <v>1531</v>
      </c>
      <c r="E1081" s="2" t="s">
        <v>1785</v>
      </c>
      <c r="F1081" s="11">
        <v>1</v>
      </c>
      <c r="G1081" s="8">
        <v>227.28</v>
      </c>
      <c r="H1081" s="8">
        <v>0.13</v>
      </c>
      <c r="I1081" s="2" t="s">
        <v>1807</v>
      </c>
      <c r="J1081" s="8">
        <v>227.15</v>
      </c>
      <c r="K1081" s="8" t="str">
        <f>_xlfn.XLOOKUP(total_table[[#This Row],[Customer_ID]],Customer_table[Customer_ID],Customer_table[Name],FALSE)</f>
        <v>Victor Mcintosh</v>
      </c>
      <c r="L1081" s="11">
        <f>_xlfn.XLOOKUP(total_table[[#This Row],[Customer_ID]],Customer_table[Customer_ID],Customer_table[Age],FALSE)</f>
        <v>62</v>
      </c>
      <c r="M1081" s="8" t="str">
        <f>_xlfn.XLOOKUP(total_table[[#This Row],[Customer_ID]],Customer_table[Customer_ID],Customer_table[Gender],FALSE)</f>
        <v>Female</v>
      </c>
      <c r="N1081" s="8" t="str">
        <f>_xlfn.XLOOKUP(total_table[[#This Row],[Customer_ID]],Customer_table[Customer_ID],Customer_table[City],FALSE)</f>
        <v>Tiffanyshire</v>
      </c>
      <c r="O1081" s="8" t="str">
        <f>_xlfn.XLOOKUP(total_table[[#This Row],[Customer_ID]],Customer_table[Customer_ID],Customer_table[State],FALSE)</f>
        <v>Minnesota</v>
      </c>
      <c r="P1081" s="8" t="str">
        <f>_xlfn.XLOOKUP(total_table[[#This Row],[Customer_ID]],Customer_table[Customer_ID],Customer_table[Country],FALSE)</f>
        <v>USA</v>
      </c>
      <c r="Q1081" s="8" t="str">
        <f>_xlfn.XLOOKUP(total_table[[#This Row],[Product_ID]],Product_table[Product_ID],Product_table[Product_Name],FALSE)</f>
        <v>Women's Yoga Pants</v>
      </c>
      <c r="R1081" s="8" t="str">
        <f>_xlfn.XLOOKUP(total_table[[#This Row],[Product_ID]],Product_table[Product_ID],Product_table[Category],FALSE)</f>
        <v>Clothing</v>
      </c>
      <c r="S1081" s="8" t="str">
        <f>_xlfn.XLOOKUP(total_table[[#This Row],[Product_ID]],Product_table[Product_ID],Product_table[Sub_Category],FALSE)</f>
        <v>Bottoms</v>
      </c>
      <c r="T1081" s="8" t="str">
        <f>_xlfn.XLOOKUP(total_table[[#This Row],[Product_ID]],Product_table[Product_ID],Product_table[Brand],FALSE)</f>
        <v>Gonzales-Davis</v>
      </c>
      <c r="U1081" s="8">
        <f>_xlfn.XLOOKUP(total_table[[#This Row],[Product_ID]],Product_table[Product_ID],Product_table[Cost],FALSE)</f>
        <v>306.45999999999998</v>
      </c>
      <c r="V1081" s="11">
        <f>_xlfn.XLOOKUP(total_table[[#This Row],[Product_ID]],Product_table[Product_ID],Product_table[Stock],FALSE)</f>
        <v>487</v>
      </c>
      <c r="W1081" s="8" t="str">
        <f>_xlfn.XLOOKUP(total_table[[#This Row],[Store_ID]],Store_table[Store_ID],Store_table[Store_Name],FALSE)</f>
        <v>Holloway Ltd</v>
      </c>
      <c r="X1081" s="8" t="str">
        <f>_xlfn.XLOOKUP(total_table[[#This Row],[Store_ID]],Store_table[Store_ID],Store_table[Region],FALSE)</f>
        <v>North</v>
      </c>
      <c r="Y1081" s="8" t="str">
        <f>_xlfn.XLOOKUP(total_table[[#This Row],[Store_ID]],Store_table[Store_ID],Store_table[City],FALSE)</f>
        <v>Bensonhaven</v>
      </c>
      <c r="Z1081" s="8" t="str">
        <f>_xlfn.XLOOKUP(total_table[[#This Row],[Store_ID]],Store_table[Store_ID],Store_table[Store_Type],FALSE)</f>
        <v>Flagship</v>
      </c>
    </row>
    <row r="1082" spans="1:26" x14ac:dyDescent="0.35">
      <c r="A1082" s="2" t="s">
        <v>2884</v>
      </c>
      <c r="B1082" s="14">
        <v>45361</v>
      </c>
      <c r="C1082" s="2" t="s">
        <v>187</v>
      </c>
      <c r="D1082" s="2" t="s">
        <v>1527</v>
      </c>
      <c r="E1082" s="2" t="s">
        <v>1785</v>
      </c>
      <c r="F1082" s="11">
        <v>4</v>
      </c>
      <c r="G1082" s="8">
        <v>127.58</v>
      </c>
      <c r="H1082" s="8">
        <v>0.15</v>
      </c>
      <c r="I1082" s="2" t="s">
        <v>1802</v>
      </c>
      <c r="J1082" s="8">
        <v>510.17</v>
      </c>
      <c r="K1082" s="8" t="str">
        <f>_xlfn.XLOOKUP(total_table[[#This Row],[Customer_ID]],Customer_table[Customer_ID],Customer_table[Name],FALSE)</f>
        <v>Sarah Rodgers</v>
      </c>
      <c r="L1082" s="11">
        <f>_xlfn.XLOOKUP(total_table[[#This Row],[Customer_ID]],Customer_table[Customer_ID],Customer_table[Age],FALSE)</f>
        <v>23</v>
      </c>
      <c r="M1082" s="8" t="str">
        <f>_xlfn.XLOOKUP(total_table[[#This Row],[Customer_ID]],Customer_table[Customer_ID],Customer_table[Gender],FALSE)</f>
        <v>Female</v>
      </c>
      <c r="N1082" s="8" t="str">
        <f>_xlfn.XLOOKUP(total_table[[#This Row],[Customer_ID]],Customer_table[Customer_ID],Customer_table[City],FALSE)</f>
        <v>New Julia</v>
      </c>
      <c r="O1082" s="8" t="str">
        <f>_xlfn.XLOOKUP(total_table[[#This Row],[Customer_ID]],Customer_table[Customer_ID],Customer_table[State],FALSE)</f>
        <v>West Virginia</v>
      </c>
      <c r="P1082" s="8" t="str">
        <f>_xlfn.XLOOKUP(total_table[[#This Row],[Customer_ID]],Customer_table[Customer_ID],Customer_table[Country],FALSE)</f>
        <v>USA</v>
      </c>
      <c r="Q1082" s="8" t="str">
        <f>_xlfn.XLOOKUP(total_table[[#This Row],[Product_ID]],Product_table[Product_ID],Product_table[Product_Name],FALSE)</f>
        <v>Women's Casual Hoodie</v>
      </c>
      <c r="R1082" s="8" t="str">
        <f>_xlfn.XLOOKUP(total_table[[#This Row],[Product_ID]],Product_table[Product_ID],Product_table[Category],FALSE)</f>
        <v>Clothing</v>
      </c>
      <c r="S1082" s="8" t="str">
        <f>_xlfn.XLOOKUP(total_table[[#This Row],[Product_ID]],Product_table[Product_ID],Product_table[Sub_Category],FALSE)</f>
        <v>Outerwear</v>
      </c>
      <c r="T1082" s="8" t="str">
        <f>_xlfn.XLOOKUP(total_table[[#This Row],[Product_ID]],Product_table[Product_ID],Product_table[Brand],FALSE)</f>
        <v>Sims Inc</v>
      </c>
      <c r="U1082" s="8">
        <f>_xlfn.XLOOKUP(total_table[[#This Row],[Product_ID]],Product_table[Product_ID],Product_table[Cost],FALSE)</f>
        <v>254.04361702127662</v>
      </c>
      <c r="V1082" s="11">
        <f>_xlfn.XLOOKUP(total_table[[#This Row],[Product_ID]],Product_table[Product_ID],Product_table[Stock],FALSE)</f>
        <v>352</v>
      </c>
      <c r="W1082" s="8" t="str">
        <f>_xlfn.XLOOKUP(total_table[[#This Row],[Store_ID]],Store_table[Store_ID],Store_table[Store_Name],FALSE)</f>
        <v>Holloway Ltd</v>
      </c>
      <c r="X1082" s="8" t="str">
        <f>_xlfn.XLOOKUP(total_table[[#This Row],[Store_ID]],Store_table[Store_ID],Store_table[Region],FALSE)</f>
        <v>North</v>
      </c>
      <c r="Y1082" s="8" t="str">
        <f>_xlfn.XLOOKUP(total_table[[#This Row],[Store_ID]],Store_table[Store_ID],Store_table[City],FALSE)</f>
        <v>Bensonhaven</v>
      </c>
      <c r="Z1082" s="8" t="str">
        <f>_xlfn.XLOOKUP(total_table[[#This Row],[Store_ID]],Store_table[Store_ID],Store_table[Store_Type],FALSE)</f>
        <v>Flagship</v>
      </c>
    </row>
    <row r="1083" spans="1:26" x14ac:dyDescent="0.35">
      <c r="A1083" s="2" t="s">
        <v>2885</v>
      </c>
      <c r="B1083" s="14">
        <v>45702</v>
      </c>
      <c r="C1083" s="2" t="s">
        <v>1279</v>
      </c>
      <c r="D1083" s="2" t="s">
        <v>1614</v>
      </c>
      <c r="E1083" s="2" t="s">
        <v>1744</v>
      </c>
      <c r="F1083" s="11">
        <v>1</v>
      </c>
      <c r="G1083" s="8">
        <v>793.21</v>
      </c>
      <c r="H1083" s="8">
        <v>0.09</v>
      </c>
      <c r="I1083" s="2" t="s">
        <v>1802</v>
      </c>
      <c r="J1083" s="8">
        <v>793.12</v>
      </c>
      <c r="K1083" s="8" t="str">
        <f>_xlfn.XLOOKUP(total_table[[#This Row],[Customer_ID]],Customer_table[Customer_ID],Customer_table[Name],FALSE)</f>
        <v>Luke Parks</v>
      </c>
      <c r="L1083" s="11">
        <f>_xlfn.XLOOKUP(total_table[[#This Row],[Customer_ID]],Customer_table[Customer_ID],Customer_table[Age],FALSE)</f>
        <v>60</v>
      </c>
      <c r="M1083" s="8" t="str">
        <f>_xlfn.XLOOKUP(total_table[[#This Row],[Customer_ID]],Customer_table[Customer_ID],Customer_table[Gender],FALSE)</f>
        <v>Female</v>
      </c>
      <c r="N1083" s="8" t="str">
        <f>_xlfn.XLOOKUP(total_table[[#This Row],[Customer_ID]],Customer_table[Customer_ID],Customer_table[City],FALSE)</f>
        <v>West Mario</v>
      </c>
      <c r="O1083" s="8" t="str">
        <f>_xlfn.XLOOKUP(total_table[[#This Row],[Customer_ID]],Customer_table[Customer_ID],Customer_table[State],FALSE)</f>
        <v>New Hampshire</v>
      </c>
      <c r="P1083" s="8" t="str">
        <f>_xlfn.XLOOKUP(total_table[[#This Row],[Customer_ID]],Customer_table[Customer_ID],Customer_table[Country],FALSE)</f>
        <v>USA</v>
      </c>
      <c r="Q1083" s="8" t="str">
        <f>_xlfn.XLOOKUP(total_table[[#This Row],[Product_ID]],Product_table[Product_ID],Product_table[Product_Name],FALSE)</f>
        <v>Adjustable Jump Rope</v>
      </c>
      <c r="R1083" s="8" t="str">
        <f>_xlfn.XLOOKUP(total_table[[#This Row],[Product_ID]],Product_table[Product_ID],Product_table[Category],FALSE)</f>
        <v>Sports</v>
      </c>
      <c r="S1083" s="8" t="str">
        <f>_xlfn.XLOOKUP(total_table[[#This Row],[Product_ID]],Product_table[Product_ID],Product_table[Sub_Category],FALSE)</f>
        <v>Fitness</v>
      </c>
      <c r="T1083" s="8" t="str">
        <f>_xlfn.XLOOKUP(total_table[[#This Row],[Product_ID]],Product_table[Product_ID],Product_table[Brand],FALSE)</f>
        <v>Cox Inc</v>
      </c>
      <c r="U1083" s="8">
        <f>_xlfn.XLOOKUP(total_table[[#This Row],[Product_ID]],Product_table[Product_ID],Product_table[Cost],FALSE)</f>
        <v>167.12</v>
      </c>
      <c r="V1083" s="11">
        <f>_xlfn.XLOOKUP(total_table[[#This Row],[Product_ID]],Product_table[Product_ID],Product_table[Stock],FALSE)</f>
        <v>316</v>
      </c>
      <c r="W1083" s="8" t="str">
        <f>_xlfn.XLOOKUP(total_table[[#This Row],[Store_ID]],Store_table[Store_ID],Store_table[Store_Name],FALSE)</f>
        <v>Johnson-Wright</v>
      </c>
      <c r="X1083" s="8" t="str">
        <f>_xlfn.XLOOKUP(total_table[[#This Row],[Store_ID]],Store_table[Store_ID],Store_table[Region],FALSE)</f>
        <v>North</v>
      </c>
      <c r="Y1083" s="8" t="str">
        <f>_xlfn.XLOOKUP(total_table[[#This Row],[Store_ID]],Store_table[Store_ID],Store_table[City],FALSE)</f>
        <v>Hoodberg</v>
      </c>
      <c r="Z1083" s="8" t="str">
        <f>_xlfn.XLOOKUP(total_table[[#This Row],[Store_ID]],Store_table[Store_ID],Store_table[Store_Type],FALSE)</f>
        <v>Outlet</v>
      </c>
    </row>
    <row r="1084" spans="1:26" x14ac:dyDescent="0.35">
      <c r="A1084" s="2" t="s">
        <v>2886</v>
      </c>
      <c r="B1084" s="14">
        <v>45871</v>
      </c>
      <c r="C1084" s="2" t="s">
        <v>937</v>
      </c>
      <c r="D1084" s="2" t="s">
        <v>1692</v>
      </c>
      <c r="E1084" s="2" t="s">
        <v>1772</v>
      </c>
      <c r="F1084" s="11">
        <v>3</v>
      </c>
      <c r="G1084" s="8">
        <v>435.61</v>
      </c>
      <c r="H1084" s="8">
        <v>0.03</v>
      </c>
      <c r="I1084" s="2" t="s">
        <v>1804</v>
      </c>
      <c r="J1084" s="8">
        <v>1306.8</v>
      </c>
      <c r="K1084" s="8" t="str">
        <f>_xlfn.XLOOKUP(total_table[[#This Row],[Customer_ID]],Customer_table[Customer_ID],Customer_table[Name],FALSE)</f>
        <v>Ryan Kane</v>
      </c>
      <c r="L1084" s="11">
        <f>_xlfn.XLOOKUP(total_table[[#This Row],[Customer_ID]],Customer_table[Customer_ID],Customer_table[Age],FALSE)</f>
        <v>50</v>
      </c>
      <c r="M1084" s="8" t="str">
        <f>_xlfn.XLOOKUP(total_table[[#This Row],[Customer_ID]],Customer_table[Customer_ID],Customer_table[Gender],FALSE)</f>
        <v>Male</v>
      </c>
      <c r="N1084" s="8" t="str">
        <f>_xlfn.XLOOKUP(total_table[[#This Row],[Customer_ID]],Customer_table[Customer_ID],Customer_table[City],FALSE)</f>
        <v>West Bruceburgh</v>
      </c>
      <c r="O1084" s="8" t="str">
        <f>_xlfn.XLOOKUP(total_table[[#This Row],[Customer_ID]],Customer_table[Customer_ID],Customer_table[State],FALSE)</f>
        <v>Virginia</v>
      </c>
      <c r="P1084" s="8" t="str">
        <f>_xlfn.XLOOKUP(total_table[[#This Row],[Customer_ID]],Customer_table[Customer_ID],Customer_table[Country],FALSE)</f>
        <v>USA</v>
      </c>
      <c r="Q1084" s="8" t="str">
        <f>_xlfn.XLOOKUP(total_table[[#This Row],[Product_ID]],Product_table[Product_ID],Product_table[Product_Name],FALSE)</f>
        <v>Hydrating Face Cleanser</v>
      </c>
      <c r="R1084" s="8" t="str">
        <f>_xlfn.XLOOKUP(total_table[[#This Row],[Product_ID]],Product_table[Product_ID],Product_table[Category],FALSE)</f>
        <v>Beauty</v>
      </c>
      <c r="S1084" s="8" t="str">
        <f>_xlfn.XLOOKUP(total_table[[#This Row],[Product_ID]],Product_table[Product_ID],Product_table[Sub_Category],FALSE)</f>
        <v>Skincare</v>
      </c>
      <c r="T1084" s="8" t="str">
        <f>_xlfn.XLOOKUP(total_table[[#This Row],[Product_ID]],Product_table[Product_ID],Product_table[Brand],FALSE)</f>
        <v>Butler Group</v>
      </c>
      <c r="U1084" s="8">
        <f>_xlfn.XLOOKUP(total_table[[#This Row],[Product_ID]],Product_table[Product_ID],Product_table[Cost],FALSE)</f>
        <v>254.04361702127662</v>
      </c>
      <c r="V1084" s="11">
        <f>_xlfn.XLOOKUP(total_table[[#This Row],[Product_ID]],Product_table[Product_ID],Product_table[Stock],FALSE)</f>
        <v>159</v>
      </c>
      <c r="W1084" s="8" t="str">
        <f>_xlfn.XLOOKUP(total_table[[#This Row],[Store_ID]],Store_table[Store_ID],Store_table[Store_Name],FALSE)</f>
        <v>Thomas, Bridges and Harris</v>
      </c>
      <c r="X1084" s="8" t="str">
        <f>_xlfn.XLOOKUP(total_table[[#This Row],[Store_ID]],Store_table[Store_ID],Store_table[Region],FALSE)</f>
        <v>North</v>
      </c>
      <c r="Y1084" s="8" t="str">
        <f>_xlfn.XLOOKUP(total_table[[#This Row],[Store_ID]],Store_table[Store_ID],Store_table[City],FALSE)</f>
        <v>Sabrinatown</v>
      </c>
      <c r="Z1084" s="8" t="str">
        <f>_xlfn.XLOOKUP(total_table[[#This Row],[Store_ID]],Store_table[Store_ID],Store_table[Store_Type],FALSE)</f>
        <v>Online</v>
      </c>
    </row>
    <row r="1085" spans="1:26" x14ac:dyDescent="0.35">
      <c r="A1085" s="2" t="s">
        <v>2887</v>
      </c>
      <c r="B1085" s="14">
        <v>45531</v>
      </c>
      <c r="C1085" s="2" t="s">
        <v>1184</v>
      </c>
      <c r="D1085" s="2" t="s">
        <v>1584</v>
      </c>
      <c r="E1085" s="2" t="s">
        <v>1782</v>
      </c>
      <c r="F1085" s="11">
        <v>1</v>
      </c>
      <c r="G1085" s="8">
        <v>850.06</v>
      </c>
      <c r="H1085" s="8">
        <v>0.28999999999999998</v>
      </c>
      <c r="I1085" s="2" t="s">
        <v>1804</v>
      </c>
      <c r="J1085" s="8">
        <v>849.77</v>
      </c>
      <c r="K1085" s="8" t="str">
        <f>_xlfn.XLOOKUP(total_table[[#This Row],[Customer_ID]],Customer_table[Customer_ID],Customer_table[Name],FALSE)</f>
        <v>Tammy Brennan</v>
      </c>
      <c r="L1085" s="11">
        <f>_xlfn.XLOOKUP(total_table[[#This Row],[Customer_ID]],Customer_table[Customer_ID],Customer_table[Age],FALSE)</f>
        <v>60</v>
      </c>
      <c r="M1085" s="8" t="str">
        <f>_xlfn.XLOOKUP(total_table[[#This Row],[Customer_ID]],Customer_table[Customer_ID],Customer_table[Gender],FALSE)</f>
        <v>Male</v>
      </c>
      <c r="N1085" s="8" t="str">
        <f>_xlfn.XLOOKUP(total_table[[#This Row],[Customer_ID]],Customer_table[Customer_ID],Customer_table[City],FALSE)</f>
        <v>Lake Brandontown</v>
      </c>
      <c r="O1085" s="8" t="str">
        <f>_xlfn.XLOOKUP(total_table[[#This Row],[Customer_ID]],Customer_table[Customer_ID],Customer_table[State],FALSE)</f>
        <v>South Carolina</v>
      </c>
      <c r="P1085" s="8" t="str">
        <f>_xlfn.XLOOKUP(total_table[[#This Row],[Customer_ID]],Customer_table[Customer_ID],Customer_table[Country],FALSE)</f>
        <v>USA</v>
      </c>
      <c r="Q1085" s="8" t="str">
        <f>_xlfn.XLOOKUP(total_table[[#This Row],[Product_ID]],Product_table[Product_ID],Product_table[Product_Name],FALSE)</f>
        <v>Fabric Sofa Throw Blanket</v>
      </c>
      <c r="R1085" s="8" t="str">
        <f>_xlfn.XLOOKUP(total_table[[#This Row],[Product_ID]],Product_table[Product_ID],Product_table[Category],FALSE)</f>
        <v>Home</v>
      </c>
      <c r="S1085" s="8" t="str">
        <f>_xlfn.XLOOKUP(total_table[[#This Row],[Product_ID]],Product_table[Product_ID],Product_table[Sub_Category],FALSE)</f>
        <v>Decor</v>
      </c>
      <c r="T1085" s="8" t="str">
        <f>_xlfn.XLOOKUP(total_table[[#This Row],[Product_ID]],Product_table[Product_ID],Product_table[Brand],FALSE)</f>
        <v>Hoffman Group</v>
      </c>
      <c r="U1085" s="8">
        <f>_xlfn.XLOOKUP(total_table[[#This Row],[Product_ID]],Product_table[Product_ID],Product_table[Cost],FALSE)</f>
        <v>218.48</v>
      </c>
      <c r="V1085" s="11">
        <f>_xlfn.XLOOKUP(total_table[[#This Row],[Product_ID]],Product_table[Product_ID],Product_table[Stock],FALSE)</f>
        <v>276</v>
      </c>
      <c r="W1085" s="8" t="str">
        <f>_xlfn.XLOOKUP(total_table[[#This Row],[Store_ID]],Store_table[Store_ID],Store_table[Store_Name],FALSE)</f>
        <v>Frederick-Wright</v>
      </c>
      <c r="X1085" s="8" t="str">
        <f>_xlfn.XLOOKUP(total_table[[#This Row],[Store_ID]],Store_table[Store_ID],Store_table[Region],FALSE)</f>
        <v>West</v>
      </c>
      <c r="Y1085" s="8" t="str">
        <f>_xlfn.XLOOKUP(total_table[[#This Row],[Store_ID]],Store_table[Store_ID],Store_table[City],FALSE)</f>
        <v>New Jimmymouth</v>
      </c>
      <c r="Z1085" s="8" t="str">
        <f>_xlfn.XLOOKUP(total_table[[#This Row],[Store_ID]],Store_table[Store_ID],Store_table[Store_Type],FALSE)</f>
        <v>Flagship</v>
      </c>
    </row>
    <row r="1086" spans="1:26" x14ac:dyDescent="0.35">
      <c r="A1086" s="2" t="s">
        <v>2888</v>
      </c>
      <c r="B1086" s="14">
        <v>45330</v>
      </c>
      <c r="C1086" s="2" t="s">
        <v>1073</v>
      </c>
      <c r="D1086" s="2" t="s">
        <v>1558</v>
      </c>
      <c r="E1086" s="2" t="s">
        <v>1782</v>
      </c>
      <c r="F1086" s="11">
        <v>2</v>
      </c>
      <c r="G1086" s="8">
        <v>753.92</v>
      </c>
      <c r="H1086" s="8">
        <v>0.17</v>
      </c>
      <c r="I1086" s="2" t="s">
        <v>1804</v>
      </c>
      <c r="J1086" s="8">
        <v>1507.6699999999998</v>
      </c>
      <c r="K1086" s="8" t="str">
        <f>_xlfn.XLOOKUP(total_table[[#This Row],[Customer_ID]],Customer_table[Customer_ID],Customer_table[Name],FALSE)</f>
        <v>Justin Mason Dds</v>
      </c>
      <c r="L1086" s="11">
        <f>_xlfn.XLOOKUP(total_table[[#This Row],[Customer_ID]],Customer_table[Customer_ID],Customer_table[Age],FALSE)</f>
        <v>39</v>
      </c>
      <c r="M1086" s="8" t="str">
        <f>_xlfn.XLOOKUP(total_table[[#This Row],[Customer_ID]],Customer_table[Customer_ID],Customer_table[Gender],FALSE)</f>
        <v>Female</v>
      </c>
      <c r="N1086" s="8" t="str">
        <f>_xlfn.XLOOKUP(total_table[[#This Row],[Customer_ID]],Customer_table[Customer_ID],Customer_table[City],FALSE)</f>
        <v>Peggystad</v>
      </c>
      <c r="O1086" s="8" t="str">
        <f>_xlfn.XLOOKUP(total_table[[#This Row],[Customer_ID]],Customer_table[Customer_ID],Customer_table[State],FALSE)</f>
        <v>Connecticut</v>
      </c>
      <c r="P1086" s="8" t="str">
        <f>_xlfn.XLOOKUP(total_table[[#This Row],[Customer_ID]],Customer_table[Customer_ID],Customer_table[Country],FALSE)</f>
        <v>USA</v>
      </c>
      <c r="Q1086" s="8" t="str">
        <f>_xlfn.XLOOKUP(total_table[[#This Row],[Product_ID]],Product_table[Product_ID],Product_table[Product_Name],FALSE)</f>
        <v>Beard Grooming Kit</v>
      </c>
      <c r="R1086" s="8" t="str">
        <f>_xlfn.XLOOKUP(total_table[[#This Row],[Product_ID]],Product_table[Product_ID],Product_table[Category],FALSE)</f>
        <v>Beauty</v>
      </c>
      <c r="S1086" s="8" t="str">
        <f>_xlfn.XLOOKUP(total_table[[#This Row],[Product_ID]],Product_table[Product_ID],Product_table[Sub_Category],FALSE)</f>
        <v>Grooming</v>
      </c>
      <c r="T1086" s="8" t="str">
        <f>_xlfn.XLOOKUP(total_table[[#This Row],[Product_ID]],Product_table[Product_ID],Product_table[Brand],FALSE)</f>
        <v>Erickson-Green</v>
      </c>
      <c r="U1086" s="8">
        <f>_xlfn.XLOOKUP(total_table[[#This Row],[Product_ID]],Product_table[Product_ID],Product_table[Cost],FALSE)</f>
        <v>337.42</v>
      </c>
      <c r="V1086" s="11">
        <f>_xlfn.XLOOKUP(total_table[[#This Row],[Product_ID]],Product_table[Product_ID],Product_table[Stock],FALSE)</f>
        <v>256</v>
      </c>
      <c r="W1086" s="8" t="str">
        <f>_xlfn.XLOOKUP(total_table[[#This Row],[Store_ID]],Store_table[Store_ID],Store_table[Store_Name],FALSE)</f>
        <v>Frederick-Wright</v>
      </c>
      <c r="X1086" s="8" t="str">
        <f>_xlfn.XLOOKUP(total_table[[#This Row],[Store_ID]],Store_table[Store_ID],Store_table[Region],FALSE)</f>
        <v>West</v>
      </c>
      <c r="Y1086" s="8" t="str">
        <f>_xlfn.XLOOKUP(total_table[[#This Row],[Store_ID]],Store_table[Store_ID],Store_table[City],FALSE)</f>
        <v>New Jimmymouth</v>
      </c>
      <c r="Z1086" s="8" t="str">
        <f>_xlfn.XLOOKUP(total_table[[#This Row],[Store_ID]],Store_table[Store_ID],Store_table[Store_Type],FALSE)</f>
        <v>Flagship</v>
      </c>
    </row>
    <row r="1087" spans="1:26" x14ac:dyDescent="0.35">
      <c r="A1087" s="2" t="s">
        <v>2889</v>
      </c>
      <c r="B1087" s="14">
        <v>45311</v>
      </c>
      <c r="C1087" s="2" t="s">
        <v>1479</v>
      </c>
      <c r="D1087" s="2" t="s">
        <v>1531</v>
      </c>
      <c r="E1087" s="2" t="s">
        <v>1775</v>
      </c>
      <c r="F1087" s="11">
        <v>3</v>
      </c>
      <c r="G1087" s="8">
        <v>408.99</v>
      </c>
      <c r="H1087" s="8">
        <v>0.27</v>
      </c>
      <c r="I1087" s="2" t="s">
        <v>1804</v>
      </c>
      <c r="J1087" s="8">
        <v>1226.7</v>
      </c>
      <c r="K1087" s="8" t="str">
        <f>_xlfn.XLOOKUP(total_table[[#This Row],[Customer_ID]],Customer_table[Customer_ID],Customer_table[Name],FALSE)</f>
        <v>Zachary Andrade</v>
      </c>
      <c r="L1087" s="11">
        <f>_xlfn.XLOOKUP(total_table[[#This Row],[Customer_ID]],Customer_table[Customer_ID],Customer_table[Age],FALSE)</f>
        <v>23</v>
      </c>
      <c r="M1087" s="8" t="str">
        <f>_xlfn.XLOOKUP(total_table[[#This Row],[Customer_ID]],Customer_table[Customer_ID],Customer_table[Gender],FALSE)</f>
        <v>Female</v>
      </c>
      <c r="N1087" s="8" t="str">
        <f>_xlfn.XLOOKUP(total_table[[#This Row],[Customer_ID]],Customer_table[Customer_ID],Customer_table[City],FALSE)</f>
        <v>South Davidport</v>
      </c>
      <c r="O1087" s="8" t="str">
        <f>_xlfn.XLOOKUP(total_table[[#This Row],[Customer_ID]],Customer_table[Customer_ID],Customer_table[State],FALSE)</f>
        <v>California</v>
      </c>
      <c r="P1087" s="8" t="str">
        <f>_xlfn.XLOOKUP(total_table[[#This Row],[Customer_ID]],Customer_table[Customer_ID],Customer_table[Country],FALSE)</f>
        <v>USA</v>
      </c>
      <c r="Q1087" s="8" t="str">
        <f>_xlfn.XLOOKUP(total_table[[#This Row],[Product_ID]],Product_table[Product_ID],Product_table[Product_Name],FALSE)</f>
        <v>Women's Yoga Pants</v>
      </c>
      <c r="R1087" s="8" t="str">
        <f>_xlfn.XLOOKUP(total_table[[#This Row],[Product_ID]],Product_table[Product_ID],Product_table[Category],FALSE)</f>
        <v>Clothing</v>
      </c>
      <c r="S1087" s="8" t="str">
        <f>_xlfn.XLOOKUP(total_table[[#This Row],[Product_ID]],Product_table[Product_ID],Product_table[Sub_Category],FALSE)</f>
        <v>Bottoms</v>
      </c>
      <c r="T1087" s="8" t="str">
        <f>_xlfn.XLOOKUP(total_table[[#This Row],[Product_ID]],Product_table[Product_ID],Product_table[Brand],FALSE)</f>
        <v>Gonzales-Davis</v>
      </c>
      <c r="U1087" s="8">
        <f>_xlfn.XLOOKUP(total_table[[#This Row],[Product_ID]],Product_table[Product_ID],Product_table[Cost],FALSE)</f>
        <v>306.45999999999998</v>
      </c>
      <c r="V1087" s="11">
        <f>_xlfn.XLOOKUP(total_table[[#This Row],[Product_ID]],Product_table[Product_ID],Product_table[Stock],FALSE)</f>
        <v>487</v>
      </c>
      <c r="W1087" s="8" t="str">
        <f>_xlfn.XLOOKUP(total_table[[#This Row],[Store_ID]],Store_table[Store_ID],Store_table[Store_Name],FALSE)</f>
        <v>Gardner, Humphrey and Contreras</v>
      </c>
      <c r="X1087" s="8" t="str">
        <f>_xlfn.XLOOKUP(total_table[[#This Row],[Store_ID]],Store_table[Store_ID],Store_table[Region],FALSE)</f>
        <v>East</v>
      </c>
      <c r="Y1087" s="8" t="str">
        <f>_xlfn.XLOOKUP(total_table[[#This Row],[Store_ID]],Store_table[Store_ID],Store_table[City],FALSE)</f>
        <v>Johnsonville</v>
      </c>
      <c r="Z1087" s="8" t="str">
        <f>_xlfn.XLOOKUP(total_table[[#This Row],[Store_ID]],Store_table[Store_ID],Store_table[Store_Type],FALSE)</f>
        <v>Flagship</v>
      </c>
    </row>
    <row r="1088" spans="1:26" x14ac:dyDescent="0.35">
      <c r="A1088" s="2" t="s">
        <v>2890</v>
      </c>
      <c r="B1088" s="14">
        <v>45567</v>
      </c>
      <c r="C1088" s="2" t="s">
        <v>892</v>
      </c>
      <c r="D1088" s="2" t="s">
        <v>1640</v>
      </c>
      <c r="E1088" s="2" t="s">
        <v>1751</v>
      </c>
      <c r="F1088" s="11">
        <v>3</v>
      </c>
      <c r="G1088" s="8">
        <v>404.5</v>
      </c>
      <c r="H1088" s="8">
        <v>0.22</v>
      </c>
      <c r="I1088" s="2" t="s">
        <v>1804</v>
      </c>
      <c r="J1088" s="8">
        <v>1213.28</v>
      </c>
      <c r="K1088" s="8" t="str">
        <f>_xlfn.XLOOKUP(total_table[[#This Row],[Customer_ID]],Customer_table[Customer_ID],Customer_table[Name],FALSE)</f>
        <v>Donna Guerra</v>
      </c>
      <c r="L1088" s="11">
        <f>_xlfn.XLOOKUP(total_table[[#This Row],[Customer_ID]],Customer_table[Customer_ID],Customer_table[Age],FALSE)</f>
        <v>46</v>
      </c>
      <c r="M1088" s="8" t="str">
        <f>_xlfn.XLOOKUP(total_table[[#This Row],[Customer_ID]],Customer_table[Customer_ID],Customer_table[Gender],FALSE)</f>
        <v>Female</v>
      </c>
      <c r="N1088" s="8" t="str">
        <f>_xlfn.XLOOKUP(total_table[[#This Row],[Customer_ID]],Customer_table[Customer_ID],Customer_table[City],FALSE)</f>
        <v>North Robert</v>
      </c>
      <c r="O1088" s="8" t="str">
        <f>_xlfn.XLOOKUP(total_table[[#This Row],[Customer_ID]],Customer_table[Customer_ID],Customer_table[State],FALSE)</f>
        <v>Massachusetts</v>
      </c>
      <c r="P1088" s="8" t="str">
        <f>_xlfn.XLOOKUP(total_table[[#This Row],[Customer_ID]],Customer_table[Customer_ID],Customer_table[Country],FALSE)</f>
        <v>USA</v>
      </c>
      <c r="Q1088" s="8" t="str">
        <f>_xlfn.XLOOKUP(total_table[[#This Row],[Product_ID]],Product_table[Product_ID],Product_table[Product_Name],FALSE)</f>
        <v>Foam Roller</v>
      </c>
      <c r="R1088" s="8" t="str">
        <f>_xlfn.XLOOKUP(total_table[[#This Row],[Product_ID]],Product_table[Product_ID],Product_table[Category],FALSE)</f>
        <v>Sports</v>
      </c>
      <c r="S1088" s="8" t="str">
        <f>_xlfn.XLOOKUP(total_table[[#This Row],[Product_ID]],Product_table[Product_ID],Product_table[Sub_Category],FALSE)</f>
        <v>Fitness</v>
      </c>
      <c r="T1088" s="8" t="str">
        <f>_xlfn.XLOOKUP(total_table[[#This Row],[Product_ID]],Product_table[Product_ID],Product_table[Brand],FALSE)</f>
        <v>Atkinson, Camacho and Oliver</v>
      </c>
      <c r="U1088" s="8">
        <f>_xlfn.XLOOKUP(total_table[[#This Row],[Product_ID]],Product_table[Product_ID],Product_table[Cost],FALSE)</f>
        <v>30.62</v>
      </c>
      <c r="V1088" s="11">
        <f>_xlfn.XLOOKUP(total_table[[#This Row],[Product_ID]],Product_table[Product_ID],Product_table[Stock],FALSE)</f>
        <v>138</v>
      </c>
      <c r="W1088" s="8" t="str">
        <f>_xlfn.XLOOKUP(total_table[[#This Row],[Store_ID]],Store_table[Store_ID],Store_table[Store_Name],FALSE)</f>
        <v>Gray Ltd</v>
      </c>
      <c r="X1088" s="8" t="str">
        <f>_xlfn.XLOOKUP(total_table[[#This Row],[Store_ID]],Store_table[Store_ID],Store_table[Region],FALSE)</f>
        <v>North</v>
      </c>
      <c r="Y1088" s="8" t="str">
        <f>_xlfn.XLOOKUP(total_table[[#This Row],[Store_ID]],Store_table[Store_ID],Store_table[City],FALSE)</f>
        <v>New Michaelchester</v>
      </c>
      <c r="Z1088" s="8" t="str">
        <f>_xlfn.XLOOKUP(total_table[[#This Row],[Store_ID]],Store_table[Store_ID],Store_table[Store_Type],FALSE)</f>
        <v>Outlet</v>
      </c>
    </row>
    <row r="1089" spans="1:26" x14ac:dyDescent="0.35">
      <c r="A1089" s="2" t="s">
        <v>2891</v>
      </c>
      <c r="B1089" s="14">
        <v>45239</v>
      </c>
      <c r="C1089" s="2" t="s">
        <v>1169</v>
      </c>
      <c r="D1089" s="2" t="s">
        <v>1604</v>
      </c>
      <c r="E1089" s="2" t="s">
        <v>1744</v>
      </c>
      <c r="F1089" s="11">
        <v>3</v>
      </c>
      <c r="G1089" s="8">
        <v>717.81</v>
      </c>
      <c r="H1089" s="8">
        <v>0.17</v>
      </c>
      <c r="I1089" s="2" t="s">
        <v>1807</v>
      </c>
      <c r="J1089" s="8">
        <v>2153.2599999999998</v>
      </c>
      <c r="K1089" s="8" t="str">
        <f>_xlfn.XLOOKUP(total_table[[#This Row],[Customer_ID]],Customer_table[Customer_ID],Customer_table[Name],FALSE)</f>
        <v>Shelley Ponce</v>
      </c>
      <c r="L1089" s="11">
        <f>_xlfn.XLOOKUP(total_table[[#This Row],[Customer_ID]],Customer_table[Customer_ID],Customer_table[Age],FALSE)</f>
        <v>23</v>
      </c>
      <c r="M1089" s="8" t="str">
        <f>_xlfn.XLOOKUP(total_table[[#This Row],[Customer_ID]],Customer_table[Customer_ID],Customer_table[Gender],FALSE)</f>
        <v>Male</v>
      </c>
      <c r="N1089" s="8" t="str">
        <f>_xlfn.XLOOKUP(total_table[[#This Row],[Customer_ID]],Customer_table[Customer_ID],Customer_table[City],FALSE)</f>
        <v>South Cassandrachester</v>
      </c>
      <c r="O1089" s="8" t="str">
        <f>_xlfn.XLOOKUP(total_table[[#This Row],[Customer_ID]],Customer_table[Customer_ID],Customer_table[State],FALSE)</f>
        <v>Rhode Island</v>
      </c>
      <c r="P1089" s="8" t="str">
        <f>_xlfn.XLOOKUP(total_table[[#This Row],[Customer_ID]],Customer_table[Customer_ID],Customer_table[Country],FALSE)</f>
        <v>USA</v>
      </c>
      <c r="Q1089" s="8" t="str">
        <f>_xlfn.XLOOKUP(total_table[[#This Row],[Product_ID]],Product_table[Product_ID],Product_table[Product_Name],FALSE)</f>
        <v>Portable Power Bank</v>
      </c>
      <c r="R1089" s="8" t="str">
        <f>_xlfn.XLOOKUP(total_table[[#This Row],[Product_ID]],Product_table[Product_ID],Product_table[Category],FALSE)</f>
        <v>Electronics</v>
      </c>
      <c r="S1089" s="8" t="str">
        <f>_xlfn.XLOOKUP(total_table[[#This Row],[Product_ID]],Product_table[Product_ID],Product_table[Sub_Category],FALSE)</f>
        <v>Mobile</v>
      </c>
      <c r="T1089" s="8" t="str">
        <f>_xlfn.XLOOKUP(total_table[[#This Row],[Product_ID]],Product_table[Product_ID],Product_table[Brand],FALSE)</f>
        <v>Cummings and Sons</v>
      </c>
      <c r="U1089" s="8">
        <f>_xlfn.XLOOKUP(total_table[[#This Row],[Product_ID]],Product_table[Product_ID],Product_table[Cost],FALSE)</f>
        <v>326.06</v>
      </c>
      <c r="V1089" s="11">
        <f>_xlfn.XLOOKUP(total_table[[#This Row],[Product_ID]],Product_table[Product_ID],Product_table[Stock],FALSE)</f>
        <v>301</v>
      </c>
      <c r="W1089" s="8" t="str">
        <f>_xlfn.XLOOKUP(total_table[[#This Row],[Store_ID]],Store_table[Store_ID],Store_table[Store_Name],FALSE)</f>
        <v>Johnson-Wright</v>
      </c>
      <c r="X1089" s="8" t="str">
        <f>_xlfn.XLOOKUP(total_table[[#This Row],[Store_ID]],Store_table[Store_ID],Store_table[Region],FALSE)</f>
        <v>North</v>
      </c>
      <c r="Y1089" s="8" t="str">
        <f>_xlfn.XLOOKUP(total_table[[#This Row],[Store_ID]],Store_table[Store_ID],Store_table[City],FALSE)</f>
        <v>Hoodberg</v>
      </c>
      <c r="Z1089" s="8" t="str">
        <f>_xlfn.XLOOKUP(total_table[[#This Row],[Store_ID]],Store_table[Store_ID],Store_table[Store_Type],FALSE)</f>
        <v>Outlet</v>
      </c>
    </row>
    <row r="1090" spans="1:26" x14ac:dyDescent="0.35">
      <c r="A1090" s="2" t="s">
        <v>2892</v>
      </c>
      <c r="B1090" s="14">
        <v>45284</v>
      </c>
      <c r="C1090" s="2" t="s">
        <v>792</v>
      </c>
      <c r="D1090" s="2" t="s">
        <v>1694</v>
      </c>
      <c r="E1090" s="2" t="s">
        <v>1735</v>
      </c>
      <c r="F1090" s="11">
        <v>3</v>
      </c>
      <c r="G1090" s="8">
        <v>204.77</v>
      </c>
      <c r="H1090" s="8">
        <v>0.14000000000000001</v>
      </c>
      <c r="I1090" s="2" t="s">
        <v>1802</v>
      </c>
      <c r="J1090" s="8">
        <v>614.17000000000007</v>
      </c>
      <c r="K1090" s="8" t="str">
        <f>_xlfn.XLOOKUP(total_table[[#This Row],[Customer_ID]],Customer_table[Customer_ID],Customer_table[Name],FALSE)</f>
        <v>Tyler Garner</v>
      </c>
      <c r="L1090" s="11">
        <f>_xlfn.XLOOKUP(total_table[[#This Row],[Customer_ID]],Customer_table[Customer_ID],Customer_table[Age],FALSE)</f>
        <v>64</v>
      </c>
      <c r="M1090" s="8" t="str">
        <f>_xlfn.XLOOKUP(total_table[[#This Row],[Customer_ID]],Customer_table[Customer_ID],Customer_table[Gender],FALSE)</f>
        <v>Male</v>
      </c>
      <c r="N1090" s="8" t="str">
        <f>_xlfn.XLOOKUP(total_table[[#This Row],[Customer_ID]],Customer_table[Customer_ID],Customer_table[City],FALSE)</f>
        <v>Port Coreyfort</v>
      </c>
      <c r="O1090" s="8" t="str">
        <f>_xlfn.XLOOKUP(total_table[[#This Row],[Customer_ID]],Customer_table[Customer_ID],Customer_table[State],FALSE)</f>
        <v>Alabama</v>
      </c>
      <c r="P1090" s="8" t="str">
        <f>_xlfn.XLOOKUP(total_table[[#This Row],[Customer_ID]],Customer_table[Customer_ID],Customer_table[Country],FALSE)</f>
        <v>USA</v>
      </c>
      <c r="Q1090" s="8" t="str">
        <f>_xlfn.XLOOKUP(total_table[[#This Row],[Product_ID]],Product_table[Product_ID],Product_table[Product_Name],FALSE)</f>
        <v>Wooden Bookshelf</v>
      </c>
      <c r="R1090" s="8" t="str">
        <f>_xlfn.XLOOKUP(total_table[[#This Row],[Product_ID]],Product_table[Product_ID],Product_table[Category],FALSE)</f>
        <v>Home</v>
      </c>
      <c r="S1090" s="8" t="str">
        <f>_xlfn.XLOOKUP(total_table[[#This Row],[Product_ID]],Product_table[Product_ID],Product_table[Sub_Category],FALSE)</f>
        <v>Furniture</v>
      </c>
      <c r="T1090" s="8" t="str">
        <f>_xlfn.XLOOKUP(total_table[[#This Row],[Product_ID]],Product_table[Product_ID],Product_table[Brand],FALSE)</f>
        <v>Collins-Stephenson</v>
      </c>
      <c r="U1090" s="8">
        <f>_xlfn.XLOOKUP(total_table[[#This Row],[Product_ID]],Product_table[Product_ID],Product_table[Cost],FALSE)</f>
        <v>388.46</v>
      </c>
      <c r="V1090" s="11">
        <f>_xlfn.XLOOKUP(total_table[[#This Row],[Product_ID]],Product_table[Product_ID],Product_table[Stock],FALSE)</f>
        <v>208</v>
      </c>
      <c r="W1090" s="8" t="str">
        <f>_xlfn.XLOOKUP(total_table[[#This Row],[Store_ID]],Store_table[Store_ID],Store_table[Store_Name],FALSE)</f>
        <v>Martinez, Adkins and Johnson</v>
      </c>
      <c r="X1090" s="8" t="str">
        <f>_xlfn.XLOOKUP(total_table[[#This Row],[Store_ID]],Store_table[Store_ID],Store_table[Region],FALSE)</f>
        <v>North</v>
      </c>
      <c r="Y1090" s="8" t="str">
        <f>_xlfn.XLOOKUP(total_table[[#This Row],[Store_ID]],Store_table[Store_ID],Store_table[City],FALSE)</f>
        <v>Danielmouth</v>
      </c>
      <c r="Z1090" s="8" t="str">
        <f>_xlfn.XLOOKUP(total_table[[#This Row],[Store_ID]],Store_table[Store_ID],Store_table[Store_Type],FALSE)</f>
        <v>Flagship</v>
      </c>
    </row>
    <row r="1091" spans="1:26" x14ac:dyDescent="0.35">
      <c r="A1091" s="2" t="s">
        <v>2893</v>
      </c>
      <c r="B1091" s="14">
        <v>45686</v>
      </c>
      <c r="C1091" s="2" t="s">
        <v>147</v>
      </c>
      <c r="D1091" s="2" t="s">
        <v>1622</v>
      </c>
      <c r="E1091" s="2" t="s">
        <v>1788</v>
      </c>
      <c r="F1091" s="11">
        <v>4</v>
      </c>
      <c r="G1091" s="8">
        <v>106.23</v>
      </c>
      <c r="H1091" s="8">
        <v>0.28000000000000003</v>
      </c>
      <c r="I1091" s="2" t="s">
        <v>1807</v>
      </c>
      <c r="J1091" s="8">
        <v>424.64000000000004</v>
      </c>
      <c r="K1091" s="8" t="str">
        <f>_xlfn.XLOOKUP(total_table[[#This Row],[Customer_ID]],Customer_table[Customer_ID],Customer_table[Name],FALSE)</f>
        <v>Tonya Reynolds</v>
      </c>
      <c r="L1091" s="11">
        <f>_xlfn.XLOOKUP(total_table[[#This Row],[Customer_ID]],Customer_table[Customer_ID],Customer_table[Age],FALSE)</f>
        <v>55</v>
      </c>
      <c r="M1091" s="8" t="str">
        <f>_xlfn.XLOOKUP(total_table[[#This Row],[Customer_ID]],Customer_table[Customer_ID],Customer_table[Gender],FALSE)</f>
        <v>Female</v>
      </c>
      <c r="N1091" s="8" t="str">
        <f>_xlfn.XLOOKUP(total_table[[#This Row],[Customer_ID]],Customer_table[Customer_ID],Customer_table[City],FALSE)</f>
        <v>Darleneton</v>
      </c>
      <c r="O1091" s="8" t="str">
        <f>_xlfn.XLOOKUP(total_table[[#This Row],[Customer_ID]],Customer_table[Customer_ID],Customer_table[State],FALSE)</f>
        <v>Michigan</v>
      </c>
      <c r="P1091" s="8" t="str">
        <f>_xlfn.XLOOKUP(total_table[[#This Row],[Customer_ID]],Customer_table[Customer_ID],Customer_table[Country],FALSE)</f>
        <v>USA</v>
      </c>
      <c r="Q1091" s="8" t="str">
        <f>_xlfn.XLOOKUP(total_table[[#This Row],[Product_ID]],Product_table[Product_ID],Product_table[Product_Name],FALSE)</f>
        <v>Car Dashboard Phone Holder</v>
      </c>
      <c r="R1091" s="8" t="str">
        <f>_xlfn.XLOOKUP(total_table[[#This Row],[Product_ID]],Product_table[Product_ID],Product_table[Category],FALSE)</f>
        <v>Electronics</v>
      </c>
      <c r="S1091" s="8" t="str">
        <f>_xlfn.XLOOKUP(total_table[[#This Row],[Product_ID]],Product_table[Product_ID],Product_table[Sub_Category],FALSE)</f>
        <v>Accessories</v>
      </c>
      <c r="T1091" s="8" t="str">
        <f>_xlfn.XLOOKUP(total_table[[#This Row],[Product_ID]],Product_table[Product_ID],Product_table[Brand],FALSE)</f>
        <v>Byrd, Stewart and Valdez</v>
      </c>
      <c r="U1091" s="8">
        <f>_xlfn.XLOOKUP(total_table[[#This Row],[Product_ID]],Product_table[Product_ID],Product_table[Cost],FALSE)</f>
        <v>177.98</v>
      </c>
      <c r="V1091" s="11">
        <f>_xlfn.XLOOKUP(total_table[[#This Row],[Product_ID]],Product_table[Product_ID],Product_table[Stock],FALSE)</f>
        <v>103</v>
      </c>
      <c r="W1091" s="8" t="str">
        <f>_xlfn.XLOOKUP(total_table[[#This Row],[Store_ID]],Store_table[Store_ID],Store_table[Store_Name],FALSE)</f>
        <v>Guerrero-Schmitt</v>
      </c>
      <c r="X1091" s="8" t="str">
        <f>_xlfn.XLOOKUP(total_table[[#This Row],[Store_ID]],Store_table[Store_ID],Store_table[Region],FALSE)</f>
        <v>East</v>
      </c>
      <c r="Y1091" s="8" t="str">
        <f>_xlfn.XLOOKUP(total_table[[#This Row],[Store_ID]],Store_table[Store_ID],Store_table[City],FALSE)</f>
        <v>East Stevechester</v>
      </c>
      <c r="Z1091" s="8" t="str">
        <f>_xlfn.XLOOKUP(total_table[[#This Row],[Store_ID]],Store_table[Store_ID],Store_table[Store_Type],FALSE)</f>
        <v>Flagship</v>
      </c>
    </row>
    <row r="1092" spans="1:26" x14ac:dyDescent="0.35">
      <c r="A1092" s="2" t="s">
        <v>2894</v>
      </c>
      <c r="B1092" s="14">
        <v>45824</v>
      </c>
      <c r="C1092" s="2" t="s">
        <v>1007</v>
      </c>
      <c r="D1092" s="2" t="s">
        <v>1658</v>
      </c>
      <c r="E1092" s="2" t="s">
        <v>1751</v>
      </c>
      <c r="F1092" s="11">
        <v>2</v>
      </c>
      <c r="G1092" s="8">
        <v>769.48</v>
      </c>
      <c r="H1092" s="8">
        <v>0.11</v>
      </c>
      <c r="I1092" s="2" t="s">
        <v>1804</v>
      </c>
      <c r="J1092" s="8">
        <v>1538.8500000000001</v>
      </c>
      <c r="K1092" s="8" t="str">
        <f>_xlfn.XLOOKUP(total_table[[#This Row],[Customer_ID]],Customer_table[Customer_ID],Customer_table[Name],FALSE)</f>
        <v>Andrew Smith</v>
      </c>
      <c r="L1092" s="11">
        <f>_xlfn.XLOOKUP(total_table[[#This Row],[Customer_ID]],Customer_table[Customer_ID],Customer_table[Age],FALSE)</f>
        <v>60</v>
      </c>
      <c r="M1092" s="8" t="str">
        <f>_xlfn.XLOOKUP(total_table[[#This Row],[Customer_ID]],Customer_table[Customer_ID],Customer_table[Gender],FALSE)</f>
        <v>Male</v>
      </c>
      <c r="N1092" s="8" t="str">
        <f>_xlfn.XLOOKUP(total_table[[#This Row],[Customer_ID]],Customer_table[Customer_ID],Customer_table[City],FALSE)</f>
        <v>East Matthew</v>
      </c>
      <c r="O1092" s="8" t="str">
        <f>_xlfn.XLOOKUP(total_table[[#This Row],[Customer_ID]],Customer_table[Customer_ID],Customer_table[State],FALSE)</f>
        <v>Wisconsin</v>
      </c>
      <c r="P1092" s="8" t="str">
        <f>_xlfn.XLOOKUP(total_table[[#This Row],[Customer_ID]],Customer_table[Customer_ID],Customer_table[Country],FALSE)</f>
        <v>USA</v>
      </c>
      <c r="Q1092" s="8" t="str">
        <f>_xlfn.XLOOKUP(total_table[[#This Row],[Product_ID]],Product_table[Product_ID],Product_table[Product_Name],FALSE)</f>
        <v>Women's Hair Dryer Brush</v>
      </c>
      <c r="R1092" s="8" t="str">
        <f>_xlfn.XLOOKUP(total_table[[#This Row],[Product_ID]],Product_table[Product_ID],Product_table[Category],FALSE)</f>
        <v>Beauty</v>
      </c>
      <c r="S1092" s="8" t="str">
        <f>_xlfn.XLOOKUP(total_table[[#This Row],[Product_ID]],Product_table[Product_ID],Product_table[Sub_Category],FALSE)</f>
        <v>Haircare</v>
      </c>
      <c r="T1092" s="8" t="str">
        <f>_xlfn.XLOOKUP(total_table[[#This Row],[Product_ID]],Product_table[Product_ID],Product_table[Brand],FALSE)</f>
        <v>Torres, Spencer and Potter</v>
      </c>
      <c r="U1092" s="8">
        <f>_xlfn.XLOOKUP(total_table[[#This Row],[Product_ID]],Product_table[Product_ID],Product_table[Cost],FALSE)</f>
        <v>340.39</v>
      </c>
      <c r="V1092" s="11">
        <f>_xlfn.XLOOKUP(total_table[[#This Row],[Product_ID]],Product_table[Product_ID],Product_table[Stock],FALSE)</f>
        <v>177</v>
      </c>
      <c r="W1092" s="8" t="str">
        <f>_xlfn.XLOOKUP(total_table[[#This Row],[Store_ID]],Store_table[Store_ID],Store_table[Store_Name],FALSE)</f>
        <v>Gray Ltd</v>
      </c>
      <c r="X1092" s="8" t="str">
        <f>_xlfn.XLOOKUP(total_table[[#This Row],[Store_ID]],Store_table[Store_ID],Store_table[Region],FALSE)</f>
        <v>North</v>
      </c>
      <c r="Y1092" s="8" t="str">
        <f>_xlfn.XLOOKUP(total_table[[#This Row],[Store_ID]],Store_table[Store_ID],Store_table[City],FALSE)</f>
        <v>New Michaelchester</v>
      </c>
      <c r="Z1092" s="8" t="str">
        <f>_xlfn.XLOOKUP(total_table[[#This Row],[Store_ID]],Store_table[Store_ID],Store_table[Store_Type],FALSE)</f>
        <v>Outlet</v>
      </c>
    </row>
    <row r="1093" spans="1:26" x14ac:dyDescent="0.35">
      <c r="A1093" s="2" t="s">
        <v>2895</v>
      </c>
      <c r="B1093" s="14">
        <v>45867</v>
      </c>
      <c r="C1093" s="2" t="s">
        <v>803</v>
      </c>
      <c r="D1093" s="2" t="s">
        <v>1640</v>
      </c>
      <c r="E1093" s="2" t="s">
        <v>1775</v>
      </c>
      <c r="F1093" s="11">
        <v>2</v>
      </c>
      <c r="G1093" s="8">
        <v>714.21</v>
      </c>
      <c r="H1093" s="8">
        <v>0.14000000000000001</v>
      </c>
      <c r="I1093" s="2" t="s">
        <v>1802</v>
      </c>
      <c r="J1093" s="8">
        <v>1428.28</v>
      </c>
      <c r="K1093" s="8" t="str">
        <f>_xlfn.XLOOKUP(total_table[[#This Row],[Customer_ID]],Customer_table[Customer_ID],Customer_table[Name],FALSE)</f>
        <v>Damon Perez</v>
      </c>
      <c r="L1093" s="11">
        <f>_xlfn.XLOOKUP(total_table[[#This Row],[Customer_ID]],Customer_table[Customer_ID],Customer_table[Age],FALSE)</f>
        <v>21</v>
      </c>
      <c r="M1093" s="8" t="str">
        <f>_xlfn.XLOOKUP(total_table[[#This Row],[Customer_ID]],Customer_table[Customer_ID],Customer_table[Gender],FALSE)</f>
        <v>Male</v>
      </c>
      <c r="N1093" s="8" t="str">
        <f>_xlfn.XLOOKUP(total_table[[#This Row],[Customer_ID]],Customer_table[Customer_ID],Customer_table[City],FALSE)</f>
        <v>Jasonton</v>
      </c>
      <c r="O1093" s="8" t="str">
        <f>_xlfn.XLOOKUP(total_table[[#This Row],[Customer_ID]],Customer_table[Customer_ID],Customer_table[State],FALSE)</f>
        <v>Ohio</v>
      </c>
      <c r="P1093" s="8" t="str">
        <f>_xlfn.XLOOKUP(total_table[[#This Row],[Customer_ID]],Customer_table[Customer_ID],Customer_table[Country],FALSE)</f>
        <v>USA</v>
      </c>
      <c r="Q1093" s="8" t="str">
        <f>_xlfn.XLOOKUP(total_table[[#This Row],[Product_ID]],Product_table[Product_ID],Product_table[Product_Name],FALSE)</f>
        <v>Foam Roller</v>
      </c>
      <c r="R1093" s="8" t="str">
        <f>_xlfn.XLOOKUP(total_table[[#This Row],[Product_ID]],Product_table[Product_ID],Product_table[Category],FALSE)</f>
        <v>Sports</v>
      </c>
      <c r="S1093" s="8" t="str">
        <f>_xlfn.XLOOKUP(total_table[[#This Row],[Product_ID]],Product_table[Product_ID],Product_table[Sub_Category],FALSE)</f>
        <v>Fitness</v>
      </c>
      <c r="T1093" s="8" t="str">
        <f>_xlfn.XLOOKUP(total_table[[#This Row],[Product_ID]],Product_table[Product_ID],Product_table[Brand],FALSE)</f>
        <v>Atkinson, Camacho and Oliver</v>
      </c>
      <c r="U1093" s="8">
        <f>_xlfn.XLOOKUP(total_table[[#This Row],[Product_ID]],Product_table[Product_ID],Product_table[Cost],FALSE)</f>
        <v>30.62</v>
      </c>
      <c r="V1093" s="11">
        <f>_xlfn.XLOOKUP(total_table[[#This Row],[Product_ID]],Product_table[Product_ID],Product_table[Stock],FALSE)</f>
        <v>138</v>
      </c>
      <c r="W1093" s="8" t="str">
        <f>_xlfn.XLOOKUP(total_table[[#This Row],[Store_ID]],Store_table[Store_ID],Store_table[Store_Name],FALSE)</f>
        <v>Gardner, Humphrey and Contreras</v>
      </c>
      <c r="X1093" s="8" t="str">
        <f>_xlfn.XLOOKUP(total_table[[#This Row],[Store_ID]],Store_table[Store_ID],Store_table[Region],FALSE)</f>
        <v>East</v>
      </c>
      <c r="Y1093" s="8" t="str">
        <f>_xlfn.XLOOKUP(total_table[[#This Row],[Store_ID]],Store_table[Store_ID],Store_table[City],FALSE)</f>
        <v>Johnsonville</v>
      </c>
      <c r="Z1093" s="8" t="str">
        <f>_xlfn.XLOOKUP(total_table[[#This Row],[Store_ID]],Store_table[Store_ID],Store_table[Store_Type],FALSE)</f>
        <v>Flagship</v>
      </c>
    </row>
    <row r="1094" spans="1:26" x14ac:dyDescent="0.35">
      <c r="A1094" s="2" t="s">
        <v>2896</v>
      </c>
      <c r="B1094" s="14">
        <v>45578</v>
      </c>
      <c r="C1094" s="2" t="s">
        <v>851</v>
      </c>
      <c r="D1094" s="2" t="s">
        <v>1548</v>
      </c>
      <c r="E1094" s="2" t="s">
        <v>1779</v>
      </c>
      <c r="F1094" s="11">
        <v>4</v>
      </c>
      <c r="G1094" s="8">
        <v>632.24</v>
      </c>
      <c r="H1094" s="8">
        <v>0.25</v>
      </c>
      <c r="I1094" s="2" t="s">
        <v>1804</v>
      </c>
      <c r="J1094" s="8">
        <v>2528.71</v>
      </c>
      <c r="K1094" s="8" t="str">
        <f>_xlfn.XLOOKUP(total_table[[#This Row],[Customer_ID]],Customer_table[Customer_ID],Customer_table[Name],FALSE)</f>
        <v>Daisy Johnson Dds</v>
      </c>
      <c r="L1094" s="11">
        <f>_xlfn.XLOOKUP(total_table[[#This Row],[Customer_ID]],Customer_table[Customer_ID],Customer_table[Age],FALSE)</f>
        <v>64</v>
      </c>
      <c r="M1094" s="8" t="str">
        <f>_xlfn.XLOOKUP(total_table[[#This Row],[Customer_ID]],Customer_table[Customer_ID],Customer_table[Gender],FALSE)</f>
        <v>Male</v>
      </c>
      <c r="N1094" s="8" t="str">
        <f>_xlfn.XLOOKUP(total_table[[#This Row],[Customer_ID]],Customer_table[Customer_ID],Customer_table[City],FALSE)</f>
        <v>North Stephanie</v>
      </c>
      <c r="O1094" s="8" t="str">
        <f>_xlfn.XLOOKUP(total_table[[#This Row],[Customer_ID]],Customer_table[Customer_ID],Customer_table[State],FALSE)</f>
        <v>Nebraska</v>
      </c>
      <c r="P1094" s="8" t="str">
        <f>_xlfn.XLOOKUP(total_table[[#This Row],[Customer_ID]],Customer_table[Customer_ID],Customer_table[Country],FALSE)</f>
        <v>USA</v>
      </c>
      <c r="Q1094" s="8" t="str">
        <f>_xlfn.XLOOKUP(total_table[[#This Row],[Product_ID]],Product_table[Product_ID],Product_table[Product_Name],FALSE)</f>
        <v>HD Smart TV Stick</v>
      </c>
      <c r="R1094" s="8" t="str">
        <f>_xlfn.XLOOKUP(total_table[[#This Row],[Product_ID]],Product_table[Product_ID],Product_table[Category],FALSE)</f>
        <v>Electronics</v>
      </c>
      <c r="S1094" s="8" t="str">
        <f>_xlfn.XLOOKUP(total_table[[#This Row],[Product_ID]],Product_table[Product_ID],Product_table[Sub_Category],FALSE)</f>
        <v>Accessories</v>
      </c>
      <c r="T1094" s="8" t="str">
        <f>_xlfn.XLOOKUP(total_table[[#This Row],[Product_ID]],Product_table[Product_ID],Product_table[Brand],FALSE)</f>
        <v>Gibson, Hobbs and Weaver</v>
      </c>
      <c r="U1094" s="8">
        <f>_xlfn.XLOOKUP(total_table[[#This Row],[Product_ID]],Product_table[Product_ID],Product_table[Cost],FALSE)</f>
        <v>449.4</v>
      </c>
      <c r="V1094" s="11">
        <f>_xlfn.XLOOKUP(total_table[[#This Row],[Product_ID]],Product_table[Product_ID],Product_table[Stock],FALSE)</f>
        <v>273.49484536082474</v>
      </c>
      <c r="W1094" s="8" t="str">
        <f>_xlfn.XLOOKUP(total_table[[#This Row],[Store_ID]],Store_table[Store_ID],Store_table[Store_Name],FALSE)</f>
        <v>Shelton PLC</v>
      </c>
      <c r="X1094" s="8" t="str">
        <f>_xlfn.XLOOKUP(total_table[[#This Row],[Store_ID]],Store_table[Store_ID],Store_table[Region],FALSE)</f>
        <v>North</v>
      </c>
      <c r="Y1094" s="8" t="str">
        <f>_xlfn.XLOOKUP(total_table[[#This Row],[Store_ID]],Store_table[Store_ID],Store_table[City],FALSE)</f>
        <v>East Jenniferstad</v>
      </c>
      <c r="Z1094" s="8" t="str">
        <f>_xlfn.XLOOKUP(total_table[[#This Row],[Store_ID]],Store_table[Store_ID],Store_table[Store_Type],FALSE)</f>
        <v>Flagship</v>
      </c>
    </row>
    <row r="1095" spans="1:26" x14ac:dyDescent="0.35">
      <c r="A1095" s="2" t="s">
        <v>2897</v>
      </c>
      <c r="B1095" s="14">
        <v>45575</v>
      </c>
      <c r="C1095" s="2" t="s">
        <v>528</v>
      </c>
      <c r="D1095" s="2" t="s">
        <v>1682</v>
      </c>
      <c r="E1095" s="2" t="s">
        <v>1744</v>
      </c>
      <c r="F1095" s="11">
        <v>2</v>
      </c>
      <c r="G1095" s="8">
        <v>845.27</v>
      </c>
      <c r="H1095" s="8">
        <v>0.18</v>
      </c>
      <c r="I1095" s="2" t="s">
        <v>1804</v>
      </c>
      <c r="J1095" s="8">
        <v>1690.36</v>
      </c>
      <c r="K1095" s="8" t="str">
        <f>_xlfn.XLOOKUP(total_table[[#This Row],[Customer_ID]],Customer_table[Customer_ID],Customer_table[Name],FALSE)</f>
        <v>Cynthia Morris</v>
      </c>
      <c r="L1095" s="11">
        <f>_xlfn.XLOOKUP(total_table[[#This Row],[Customer_ID]],Customer_table[Customer_ID],Customer_table[Age],FALSE)</f>
        <v>18</v>
      </c>
      <c r="M1095" s="8" t="str">
        <f>_xlfn.XLOOKUP(total_table[[#This Row],[Customer_ID]],Customer_table[Customer_ID],Customer_table[Gender],FALSE)</f>
        <v>Female</v>
      </c>
      <c r="N1095" s="8" t="str">
        <f>_xlfn.XLOOKUP(total_table[[#This Row],[Customer_ID]],Customer_table[Customer_ID],Customer_table[City],FALSE)</f>
        <v>Hessmouth</v>
      </c>
      <c r="O1095" s="8" t="str">
        <f>_xlfn.XLOOKUP(total_table[[#This Row],[Customer_ID]],Customer_table[Customer_ID],Customer_table[State],FALSE)</f>
        <v>Arizona</v>
      </c>
      <c r="P1095" s="8" t="str">
        <f>_xlfn.XLOOKUP(total_table[[#This Row],[Customer_ID]],Customer_table[Customer_ID],Customer_table[Country],FALSE)</f>
        <v>USA</v>
      </c>
      <c r="Q1095" s="8" t="str">
        <f>_xlfn.XLOOKUP(total_table[[#This Row],[Product_ID]],Product_table[Product_ID],Product_table[Product_Name],FALSE)</f>
        <v>Essential Oil Diffuser</v>
      </c>
      <c r="R1095" s="8" t="str">
        <f>_xlfn.XLOOKUP(total_table[[#This Row],[Product_ID]],Product_table[Product_ID],Product_table[Category],FALSE)</f>
        <v>Home</v>
      </c>
      <c r="S1095" s="8" t="str">
        <f>_xlfn.XLOOKUP(total_table[[#This Row],[Product_ID]],Product_table[Product_ID],Product_table[Sub_Category],FALSE)</f>
        <v>Decor</v>
      </c>
      <c r="T1095" s="8" t="str">
        <f>_xlfn.XLOOKUP(total_table[[#This Row],[Product_ID]],Product_table[Product_ID],Product_table[Brand],FALSE)</f>
        <v>Hernandez Inc</v>
      </c>
      <c r="U1095" s="8">
        <f>_xlfn.XLOOKUP(total_table[[#This Row],[Product_ID]],Product_table[Product_ID],Product_table[Cost],FALSE)</f>
        <v>325.26</v>
      </c>
      <c r="V1095" s="11">
        <f>_xlfn.XLOOKUP(total_table[[#This Row],[Product_ID]],Product_table[Product_ID],Product_table[Stock],FALSE)</f>
        <v>400</v>
      </c>
      <c r="W1095" s="8" t="str">
        <f>_xlfn.XLOOKUP(total_table[[#This Row],[Store_ID]],Store_table[Store_ID],Store_table[Store_Name],FALSE)</f>
        <v>Johnson-Wright</v>
      </c>
      <c r="X1095" s="8" t="str">
        <f>_xlfn.XLOOKUP(total_table[[#This Row],[Store_ID]],Store_table[Store_ID],Store_table[Region],FALSE)</f>
        <v>North</v>
      </c>
      <c r="Y1095" s="8" t="str">
        <f>_xlfn.XLOOKUP(total_table[[#This Row],[Store_ID]],Store_table[Store_ID],Store_table[City],FALSE)</f>
        <v>Hoodberg</v>
      </c>
      <c r="Z1095" s="8" t="str">
        <f>_xlfn.XLOOKUP(total_table[[#This Row],[Store_ID]],Store_table[Store_ID],Store_table[Store_Type],FALSE)</f>
        <v>Outlet</v>
      </c>
    </row>
    <row r="1096" spans="1:26" x14ac:dyDescent="0.35">
      <c r="A1096" s="2" t="s">
        <v>2898</v>
      </c>
      <c r="B1096" s="14">
        <v>45816</v>
      </c>
      <c r="C1096" s="2" t="s">
        <v>1505</v>
      </c>
      <c r="D1096" s="2" t="s">
        <v>1700</v>
      </c>
      <c r="E1096" s="2" t="s">
        <v>1775</v>
      </c>
      <c r="F1096" s="11">
        <v>1</v>
      </c>
      <c r="G1096" s="8">
        <v>575.94000000000005</v>
      </c>
      <c r="H1096" s="8">
        <v>0.17</v>
      </c>
      <c r="I1096" s="2" t="s">
        <v>1802</v>
      </c>
      <c r="J1096" s="8">
        <v>575.7700000000001</v>
      </c>
      <c r="K1096" s="8" t="str">
        <f>_xlfn.XLOOKUP(total_table[[#This Row],[Customer_ID]],Customer_table[Customer_ID],Customer_table[Name],FALSE)</f>
        <v>Sarah Marsh</v>
      </c>
      <c r="L1096" s="11">
        <f>_xlfn.XLOOKUP(total_table[[#This Row],[Customer_ID]],Customer_table[Customer_ID],Customer_table[Age],FALSE)</f>
        <v>47</v>
      </c>
      <c r="M1096" s="8" t="str">
        <f>_xlfn.XLOOKUP(total_table[[#This Row],[Customer_ID]],Customer_table[Customer_ID],Customer_table[Gender],FALSE)</f>
        <v>Female</v>
      </c>
      <c r="N1096" s="8" t="str">
        <f>_xlfn.XLOOKUP(total_table[[#This Row],[Customer_ID]],Customer_table[Customer_ID],Customer_table[City],FALSE)</f>
        <v>Port William</v>
      </c>
      <c r="O1096" s="8" t="str">
        <f>_xlfn.XLOOKUP(total_table[[#This Row],[Customer_ID]],Customer_table[Customer_ID],Customer_table[State],FALSE)</f>
        <v>New York</v>
      </c>
      <c r="P1096" s="8" t="str">
        <f>_xlfn.XLOOKUP(total_table[[#This Row],[Customer_ID]],Customer_table[Customer_ID],Customer_table[Country],FALSE)</f>
        <v>USA</v>
      </c>
      <c r="Q1096" s="8" t="str">
        <f>_xlfn.XLOOKUP(total_table[[#This Row],[Product_ID]],Product_table[Product_ID],Product_table[Product_Name],FALSE)</f>
        <v>LED Bedside Lamp</v>
      </c>
      <c r="R1096" s="8" t="str">
        <f>_xlfn.XLOOKUP(total_table[[#This Row],[Product_ID]],Product_table[Product_ID],Product_table[Category],FALSE)</f>
        <v>Home</v>
      </c>
      <c r="S1096" s="8" t="str">
        <f>_xlfn.XLOOKUP(total_table[[#This Row],[Product_ID]],Product_table[Product_ID],Product_table[Sub_Category],FALSE)</f>
        <v>Lighting</v>
      </c>
      <c r="T1096" s="8" t="str">
        <f>_xlfn.XLOOKUP(total_table[[#This Row],[Product_ID]],Product_table[Product_ID],Product_table[Brand],FALSE)</f>
        <v>Aguilar, Horton and Lewis</v>
      </c>
      <c r="U1096" s="8">
        <f>_xlfn.XLOOKUP(total_table[[#This Row],[Product_ID]],Product_table[Product_ID],Product_table[Cost],FALSE)</f>
        <v>371.38</v>
      </c>
      <c r="V1096" s="11">
        <f>_xlfn.XLOOKUP(total_table[[#This Row],[Product_ID]],Product_table[Product_ID],Product_table[Stock],FALSE)</f>
        <v>220</v>
      </c>
      <c r="W1096" s="8" t="str">
        <f>_xlfn.XLOOKUP(total_table[[#This Row],[Store_ID]],Store_table[Store_ID],Store_table[Store_Name],FALSE)</f>
        <v>Gardner, Humphrey and Contreras</v>
      </c>
      <c r="X1096" s="8" t="str">
        <f>_xlfn.XLOOKUP(total_table[[#This Row],[Store_ID]],Store_table[Store_ID],Store_table[Region],FALSE)</f>
        <v>East</v>
      </c>
      <c r="Y1096" s="8" t="str">
        <f>_xlfn.XLOOKUP(total_table[[#This Row],[Store_ID]],Store_table[Store_ID],Store_table[City],FALSE)</f>
        <v>Johnsonville</v>
      </c>
      <c r="Z1096" s="8" t="str">
        <f>_xlfn.XLOOKUP(total_table[[#This Row],[Store_ID]],Store_table[Store_ID],Store_table[Store_Type],FALSE)</f>
        <v>Flagship</v>
      </c>
    </row>
    <row r="1097" spans="1:26" x14ac:dyDescent="0.35">
      <c r="A1097" s="2" t="s">
        <v>2899</v>
      </c>
      <c r="B1097" s="14">
        <v>45620</v>
      </c>
      <c r="C1097" s="2" t="s">
        <v>792</v>
      </c>
      <c r="D1097" s="2" t="s">
        <v>1694</v>
      </c>
      <c r="E1097" s="2" t="s">
        <v>1779</v>
      </c>
      <c r="F1097" s="11">
        <v>1</v>
      </c>
      <c r="G1097" s="8">
        <v>907.97</v>
      </c>
      <c r="H1097" s="8">
        <v>0.26</v>
      </c>
      <c r="I1097" s="2" t="s">
        <v>1807</v>
      </c>
      <c r="J1097" s="8">
        <v>907.71</v>
      </c>
      <c r="K1097" s="8" t="str">
        <f>_xlfn.XLOOKUP(total_table[[#This Row],[Customer_ID]],Customer_table[Customer_ID],Customer_table[Name],FALSE)</f>
        <v>Tyler Garner</v>
      </c>
      <c r="L1097" s="11">
        <f>_xlfn.XLOOKUP(total_table[[#This Row],[Customer_ID]],Customer_table[Customer_ID],Customer_table[Age],FALSE)</f>
        <v>64</v>
      </c>
      <c r="M1097" s="8" t="str">
        <f>_xlfn.XLOOKUP(total_table[[#This Row],[Customer_ID]],Customer_table[Customer_ID],Customer_table[Gender],FALSE)</f>
        <v>Male</v>
      </c>
      <c r="N1097" s="8" t="str">
        <f>_xlfn.XLOOKUP(total_table[[#This Row],[Customer_ID]],Customer_table[Customer_ID],Customer_table[City],FALSE)</f>
        <v>Port Coreyfort</v>
      </c>
      <c r="O1097" s="8" t="str">
        <f>_xlfn.XLOOKUP(total_table[[#This Row],[Customer_ID]],Customer_table[Customer_ID],Customer_table[State],FALSE)</f>
        <v>Alabama</v>
      </c>
      <c r="P1097" s="8" t="str">
        <f>_xlfn.XLOOKUP(total_table[[#This Row],[Customer_ID]],Customer_table[Customer_ID],Customer_table[Country],FALSE)</f>
        <v>USA</v>
      </c>
      <c r="Q1097" s="8" t="str">
        <f>_xlfn.XLOOKUP(total_table[[#This Row],[Product_ID]],Product_table[Product_ID],Product_table[Product_Name],FALSE)</f>
        <v>Wooden Bookshelf</v>
      </c>
      <c r="R1097" s="8" t="str">
        <f>_xlfn.XLOOKUP(total_table[[#This Row],[Product_ID]],Product_table[Product_ID],Product_table[Category],FALSE)</f>
        <v>Home</v>
      </c>
      <c r="S1097" s="8" t="str">
        <f>_xlfn.XLOOKUP(total_table[[#This Row],[Product_ID]],Product_table[Product_ID],Product_table[Sub_Category],FALSE)</f>
        <v>Furniture</v>
      </c>
      <c r="T1097" s="8" t="str">
        <f>_xlfn.XLOOKUP(total_table[[#This Row],[Product_ID]],Product_table[Product_ID],Product_table[Brand],FALSE)</f>
        <v>Collins-Stephenson</v>
      </c>
      <c r="U1097" s="8">
        <f>_xlfn.XLOOKUP(total_table[[#This Row],[Product_ID]],Product_table[Product_ID],Product_table[Cost],FALSE)</f>
        <v>388.46</v>
      </c>
      <c r="V1097" s="11">
        <f>_xlfn.XLOOKUP(total_table[[#This Row],[Product_ID]],Product_table[Product_ID],Product_table[Stock],FALSE)</f>
        <v>208</v>
      </c>
      <c r="W1097" s="8" t="str">
        <f>_xlfn.XLOOKUP(total_table[[#This Row],[Store_ID]],Store_table[Store_ID],Store_table[Store_Name],FALSE)</f>
        <v>Shelton PLC</v>
      </c>
      <c r="X1097" s="8" t="str">
        <f>_xlfn.XLOOKUP(total_table[[#This Row],[Store_ID]],Store_table[Store_ID],Store_table[Region],FALSE)</f>
        <v>North</v>
      </c>
      <c r="Y1097" s="8" t="str">
        <f>_xlfn.XLOOKUP(total_table[[#This Row],[Store_ID]],Store_table[Store_ID],Store_table[City],FALSE)</f>
        <v>East Jenniferstad</v>
      </c>
      <c r="Z1097" s="8" t="str">
        <f>_xlfn.XLOOKUP(total_table[[#This Row],[Store_ID]],Store_table[Store_ID],Store_table[Store_Type],FALSE)</f>
        <v>Flagship</v>
      </c>
    </row>
    <row r="1098" spans="1:26" x14ac:dyDescent="0.35">
      <c r="A1098" s="2" t="s">
        <v>2900</v>
      </c>
      <c r="B1098" s="14">
        <v>45695</v>
      </c>
      <c r="C1098" s="2" t="s">
        <v>837</v>
      </c>
      <c r="D1098" s="2" t="s">
        <v>1566</v>
      </c>
      <c r="E1098" s="2" t="s">
        <v>1772</v>
      </c>
      <c r="F1098" s="11">
        <v>1</v>
      </c>
      <c r="G1098" s="8">
        <v>99.35</v>
      </c>
      <c r="H1098" s="8">
        <v>0.08</v>
      </c>
      <c r="I1098" s="2" t="s">
        <v>1807</v>
      </c>
      <c r="J1098" s="8">
        <v>99.27</v>
      </c>
      <c r="K1098" s="8" t="str">
        <f>_xlfn.XLOOKUP(total_table[[#This Row],[Customer_ID]],Customer_table[Customer_ID],Customer_table[Name],FALSE)</f>
        <v>Cynthia Payne</v>
      </c>
      <c r="L1098" s="11">
        <f>_xlfn.XLOOKUP(total_table[[#This Row],[Customer_ID]],Customer_table[Customer_ID],Customer_table[Age],FALSE)</f>
        <v>32</v>
      </c>
      <c r="M1098" s="8" t="str">
        <f>_xlfn.XLOOKUP(total_table[[#This Row],[Customer_ID]],Customer_table[Customer_ID],Customer_table[Gender],FALSE)</f>
        <v>Female</v>
      </c>
      <c r="N1098" s="8" t="str">
        <f>_xlfn.XLOOKUP(total_table[[#This Row],[Customer_ID]],Customer_table[Customer_ID],Customer_table[City],FALSE)</f>
        <v>South Gina</v>
      </c>
      <c r="O1098" s="8" t="str">
        <f>_xlfn.XLOOKUP(total_table[[#This Row],[Customer_ID]],Customer_table[Customer_ID],Customer_table[State],FALSE)</f>
        <v>Kentucky</v>
      </c>
      <c r="P1098" s="8" t="str">
        <f>_xlfn.XLOOKUP(total_table[[#This Row],[Customer_ID]],Customer_table[Customer_ID],Customer_table[Country],FALSE)</f>
        <v>USA</v>
      </c>
      <c r="Q1098" s="8" t="str">
        <f>_xlfn.XLOOKUP(total_table[[#This Row],[Product_ID]],Product_table[Product_ID],Product_table[Product_Name],FALSE)</f>
        <v>Outdoor Sports Water Bottle</v>
      </c>
      <c r="R1098" s="8" t="str">
        <f>_xlfn.XLOOKUP(total_table[[#This Row],[Product_ID]],Product_table[Product_ID],Product_table[Category],FALSE)</f>
        <v>Sports</v>
      </c>
      <c r="S1098" s="8" t="str">
        <f>_xlfn.XLOOKUP(total_table[[#This Row],[Product_ID]],Product_table[Product_ID],Product_table[Sub_Category],FALSE)</f>
        <v>Accessories</v>
      </c>
      <c r="T1098" s="8" t="str">
        <f>_xlfn.XLOOKUP(total_table[[#This Row],[Product_ID]],Product_table[Product_ID],Product_table[Brand],FALSE)</f>
        <v>Soto-Ellis</v>
      </c>
      <c r="U1098" s="8">
        <f>_xlfn.XLOOKUP(total_table[[#This Row],[Product_ID]],Product_table[Product_ID],Product_table[Cost],FALSE)</f>
        <v>131.51</v>
      </c>
      <c r="V1098" s="11">
        <f>_xlfn.XLOOKUP(total_table[[#This Row],[Product_ID]],Product_table[Product_ID],Product_table[Stock],FALSE)</f>
        <v>273.49484536082474</v>
      </c>
      <c r="W1098" s="8" t="str">
        <f>_xlfn.XLOOKUP(total_table[[#This Row],[Store_ID]],Store_table[Store_ID],Store_table[Store_Name],FALSE)</f>
        <v>Thomas, Bridges and Harris</v>
      </c>
      <c r="X1098" s="8" t="str">
        <f>_xlfn.XLOOKUP(total_table[[#This Row],[Store_ID]],Store_table[Store_ID],Store_table[Region],FALSE)</f>
        <v>North</v>
      </c>
      <c r="Y1098" s="8" t="str">
        <f>_xlfn.XLOOKUP(total_table[[#This Row],[Store_ID]],Store_table[Store_ID],Store_table[City],FALSE)</f>
        <v>Sabrinatown</v>
      </c>
      <c r="Z1098" s="8" t="str">
        <f>_xlfn.XLOOKUP(total_table[[#This Row],[Store_ID]],Store_table[Store_ID],Store_table[Store_Type],FALSE)</f>
        <v>Online</v>
      </c>
    </row>
    <row r="1099" spans="1:26" x14ac:dyDescent="0.35">
      <c r="A1099" s="2" t="s">
        <v>2901</v>
      </c>
      <c r="B1099" s="14">
        <v>45596</v>
      </c>
      <c r="C1099" s="2" t="s">
        <v>253</v>
      </c>
      <c r="D1099" s="2" t="s">
        <v>1521</v>
      </c>
      <c r="E1099" s="2" t="s">
        <v>1744</v>
      </c>
      <c r="F1099" s="11">
        <v>2</v>
      </c>
      <c r="G1099" s="8">
        <v>374.42</v>
      </c>
      <c r="H1099" s="8">
        <v>0.21</v>
      </c>
      <c r="I1099" s="2" t="s">
        <v>1807</v>
      </c>
      <c r="J1099" s="8">
        <v>748.63</v>
      </c>
      <c r="K1099" s="8" t="str">
        <f>_xlfn.XLOOKUP(total_table[[#This Row],[Customer_ID]],Customer_table[Customer_ID],Customer_table[Name],FALSE)</f>
        <v>Andrea Perez</v>
      </c>
      <c r="L1099" s="11">
        <f>_xlfn.XLOOKUP(total_table[[#This Row],[Customer_ID]],Customer_table[Customer_ID],Customer_table[Age],FALSE)</f>
        <v>61</v>
      </c>
      <c r="M1099" s="8" t="str">
        <f>_xlfn.XLOOKUP(total_table[[#This Row],[Customer_ID]],Customer_table[Customer_ID],Customer_table[Gender],FALSE)</f>
        <v>Female</v>
      </c>
      <c r="N1099" s="8" t="str">
        <f>_xlfn.XLOOKUP(total_table[[#This Row],[Customer_ID]],Customer_table[Customer_ID],Customer_table[City],FALSE)</f>
        <v>South Shaun</v>
      </c>
      <c r="O1099" s="8" t="str">
        <f>_xlfn.XLOOKUP(total_table[[#This Row],[Customer_ID]],Customer_table[Customer_ID],Customer_table[State],FALSE)</f>
        <v>New Mexico</v>
      </c>
      <c r="P1099" s="8" t="str">
        <f>_xlfn.XLOOKUP(total_table[[#This Row],[Customer_ID]],Customer_table[Customer_ID],Customer_table[Country],FALSE)</f>
        <v>USA</v>
      </c>
      <c r="Q1099" s="8" t="str">
        <f>_xlfn.XLOOKUP(total_table[[#This Row],[Product_ID]],Product_table[Product_ID],Product_table[Product_Name],FALSE)</f>
        <v>Brother Laser Printer</v>
      </c>
      <c r="R1099" s="8" t="str">
        <f>_xlfn.XLOOKUP(total_table[[#This Row],[Product_ID]],Product_table[Product_ID],Product_table[Category],FALSE)</f>
        <v>Electronics</v>
      </c>
      <c r="S1099" s="8" t="str">
        <f>_xlfn.XLOOKUP(total_table[[#This Row],[Product_ID]],Product_table[Product_ID],Product_table[Sub_Category],FALSE)</f>
        <v>Computer</v>
      </c>
      <c r="T1099" s="8" t="str">
        <f>_xlfn.XLOOKUP(total_table[[#This Row],[Product_ID]],Product_table[Product_ID],Product_table[Brand],FALSE)</f>
        <v>Hunt Inc</v>
      </c>
      <c r="U1099" s="8">
        <f>_xlfn.XLOOKUP(total_table[[#This Row],[Product_ID]],Product_table[Product_ID],Product_table[Cost],FALSE)</f>
        <v>112.42</v>
      </c>
      <c r="V1099" s="11">
        <f>_xlfn.XLOOKUP(total_table[[#This Row],[Product_ID]],Product_table[Product_ID],Product_table[Stock],FALSE)</f>
        <v>416</v>
      </c>
      <c r="W1099" s="8" t="str">
        <f>_xlfn.XLOOKUP(total_table[[#This Row],[Store_ID]],Store_table[Store_ID],Store_table[Store_Name],FALSE)</f>
        <v>Johnson-Wright</v>
      </c>
      <c r="X1099" s="8" t="str">
        <f>_xlfn.XLOOKUP(total_table[[#This Row],[Store_ID]],Store_table[Store_ID],Store_table[Region],FALSE)</f>
        <v>North</v>
      </c>
      <c r="Y1099" s="8" t="str">
        <f>_xlfn.XLOOKUP(total_table[[#This Row],[Store_ID]],Store_table[Store_ID],Store_table[City],FALSE)</f>
        <v>Hoodberg</v>
      </c>
      <c r="Z1099" s="8" t="str">
        <f>_xlfn.XLOOKUP(total_table[[#This Row],[Store_ID]],Store_table[Store_ID],Store_table[Store_Type],FALSE)</f>
        <v>Outlet</v>
      </c>
    </row>
    <row r="1100" spans="1:26" x14ac:dyDescent="0.35">
      <c r="A1100" s="2" t="s">
        <v>2902</v>
      </c>
      <c r="B1100" s="14">
        <v>45869</v>
      </c>
      <c r="C1100" s="2" t="s">
        <v>1459</v>
      </c>
      <c r="D1100" s="2" t="s">
        <v>1556</v>
      </c>
      <c r="E1100" s="2" t="s">
        <v>1779</v>
      </c>
      <c r="F1100" s="11">
        <v>3</v>
      </c>
      <c r="G1100" s="8">
        <v>248.43</v>
      </c>
      <c r="H1100" s="8">
        <v>0.24</v>
      </c>
      <c r="I1100" s="2" t="s">
        <v>1807</v>
      </c>
      <c r="J1100" s="8">
        <v>745.05</v>
      </c>
      <c r="K1100" s="8" t="str">
        <f>_xlfn.XLOOKUP(total_table[[#This Row],[Customer_ID]],Customer_table[Customer_ID],Customer_table[Name],FALSE)</f>
        <v>Bryan Tran</v>
      </c>
      <c r="L1100" s="11">
        <f>_xlfn.XLOOKUP(total_table[[#This Row],[Customer_ID]],Customer_table[Customer_ID],Customer_table[Age],FALSE)</f>
        <v>21</v>
      </c>
      <c r="M1100" s="8" t="str">
        <f>_xlfn.XLOOKUP(total_table[[#This Row],[Customer_ID]],Customer_table[Customer_ID],Customer_table[Gender],FALSE)</f>
        <v>Male</v>
      </c>
      <c r="N1100" s="8" t="str">
        <f>_xlfn.XLOOKUP(total_table[[#This Row],[Customer_ID]],Customer_table[Customer_ID],Customer_table[City],FALSE)</f>
        <v>Kelseybury</v>
      </c>
      <c r="O1100" s="8" t="str">
        <f>_xlfn.XLOOKUP(total_table[[#This Row],[Customer_ID]],Customer_table[Customer_ID],Customer_table[State],FALSE)</f>
        <v>Georgia</v>
      </c>
      <c r="P1100" s="8" t="str">
        <f>_xlfn.XLOOKUP(total_table[[#This Row],[Customer_ID]],Customer_table[Customer_ID],Customer_table[Country],FALSE)</f>
        <v>USA</v>
      </c>
      <c r="Q1100" s="8" t="str">
        <f>_xlfn.XLOOKUP(total_table[[#This Row],[Product_ID]],Product_table[Product_ID],Product_table[Product_Name],FALSE)</f>
        <v>4K Home Projector</v>
      </c>
      <c r="R1100" s="8" t="str">
        <f>_xlfn.XLOOKUP(total_table[[#This Row],[Product_ID]],Product_table[Product_ID],Product_table[Category],FALSE)</f>
        <v>Electronics</v>
      </c>
      <c r="S1100" s="8" t="str">
        <f>_xlfn.XLOOKUP(total_table[[#This Row],[Product_ID]],Product_table[Product_ID],Product_table[Sub_Category],FALSE)</f>
        <v>Appliances</v>
      </c>
      <c r="T1100" s="8" t="str">
        <f>_xlfn.XLOOKUP(total_table[[#This Row],[Product_ID]],Product_table[Product_ID],Product_table[Brand],FALSE)</f>
        <v>Thomas LLC</v>
      </c>
      <c r="U1100" s="8">
        <f>_xlfn.XLOOKUP(total_table[[#This Row],[Product_ID]],Product_table[Product_ID],Product_table[Cost],FALSE)</f>
        <v>465.34</v>
      </c>
      <c r="V1100" s="11">
        <f>_xlfn.XLOOKUP(total_table[[#This Row],[Product_ID]],Product_table[Product_ID],Product_table[Stock],FALSE)</f>
        <v>301</v>
      </c>
      <c r="W1100" s="8" t="str">
        <f>_xlfn.XLOOKUP(total_table[[#This Row],[Store_ID]],Store_table[Store_ID],Store_table[Store_Name],FALSE)</f>
        <v>Shelton PLC</v>
      </c>
      <c r="X1100" s="8" t="str">
        <f>_xlfn.XLOOKUP(total_table[[#This Row],[Store_ID]],Store_table[Store_ID],Store_table[Region],FALSE)</f>
        <v>North</v>
      </c>
      <c r="Y1100" s="8" t="str">
        <f>_xlfn.XLOOKUP(total_table[[#This Row],[Store_ID]],Store_table[Store_ID],Store_table[City],FALSE)</f>
        <v>East Jenniferstad</v>
      </c>
      <c r="Z1100" s="8" t="str">
        <f>_xlfn.XLOOKUP(total_table[[#This Row],[Store_ID]],Store_table[Store_ID],Store_table[Store_Type],FALSE)</f>
        <v>Flagship</v>
      </c>
    </row>
    <row r="1101" spans="1:26" x14ac:dyDescent="0.35">
      <c r="A1101" s="2" t="s">
        <v>2903</v>
      </c>
      <c r="B1101" s="14">
        <v>45631</v>
      </c>
      <c r="C1101" s="2" t="s">
        <v>1422</v>
      </c>
      <c r="D1101" s="2" t="s">
        <v>1696</v>
      </c>
      <c r="E1101" s="2" t="s">
        <v>1735</v>
      </c>
      <c r="F1101" s="11">
        <v>1</v>
      </c>
      <c r="G1101" s="8">
        <v>784.46</v>
      </c>
      <c r="H1101" s="8">
        <v>0.14000000000000001</v>
      </c>
      <c r="I1101" s="2" t="s">
        <v>1807</v>
      </c>
      <c r="J1101" s="8">
        <v>784.32</v>
      </c>
      <c r="K1101" s="8" t="str">
        <f>_xlfn.XLOOKUP(total_table[[#This Row],[Customer_ID]],Customer_table[Customer_ID],Customer_table[Name],FALSE)</f>
        <v>Gregory Curtis</v>
      </c>
      <c r="L1101" s="11">
        <f>_xlfn.XLOOKUP(total_table[[#This Row],[Customer_ID]],Customer_table[Customer_ID],Customer_table[Age],FALSE)</f>
        <v>45</v>
      </c>
      <c r="M1101" s="8" t="str">
        <f>_xlfn.XLOOKUP(total_table[[#This Row],[Customer_ID]],Customer_table[Customer_ID],Customer_table[Gender],FALSE)</f>
        <v>Male</v>
      </c>
      <c r="N1101" s="8" t="str">
        <f>_xlfn.XLOOKUP(total_table[[#This Row],[Customer_ID]],Customer_table[Customer_ID],Customer_table[City],FALSE)</f>
        <v>Bergermouth</v>
      </c>
      <c r="O1101" s="8" t="str">
        <f>_xlfn.XLOOKUP(total_table[[#This Row],[Customer_ID]],Customer_table[Customer_ID],Customer_table[State],FALSE)</f>
        <v>Vermont</v>
      </c>
      <c r="P1101" s="8" t="str">
        <f>_xlfn.XLOOKUP(total_table[[#This Row],[Customer_ID]],Customer_table[Customer_ID],Customer_table[Country],FALSE)</f>
        <v>USA</v>
      </c>
      <c r="Q1101" s="8" t="str">
        <f>_xlfn.XLOOKUP(total_table[[#This Row],[Product_ID]],Product_table[Product_ID],Product_table[Product_Name],FALSE)</f>
        <v>Women's Beanie Hat</v>
      </c>
      <c r="R1101" s="8" t="str">
        <f>_xlfn.XLOOKUP(total_table[[#This Row],[Product_ID]],Product_table[Product_ID],Product_table[Category],FALSE)</f>
        <v>Clothing</v>
      </c>
      <c r="S1101" s="8" t="str">
        <f>_xlfn.XLOOKUP(total_table[[#This Row],[Product_ID]],Product_table[Product_ID],Product_table[Sub_Category],FALSE)</f>
        <v>Accessories</v>
      </c>
      <c r="T1101" s="8" t="str">
        <f>_xlfn.XLOOKUP(total_table[[#This Row],[Product_ID]],Product_table[Product_ID],Product_table[Brand],FALSE)</f>
        <v>Richardson-Carrillo</v>
      </c>
      <c r="U1101" s="8">
        <f>_xlfn.XLOOKUP(total_table[[#This Row],[Product_ID]],Product_table[Product_ID],Product_table[Cost],FALSE)</f>
        <v>119.57</v>
      </c>
      <c r="V1101" s="11">
        <f>_xlfn.XLOOKUP(total_table[[#This Row],[Product_ID]],Product_table[Product_ID],Product_table[Stock],FALSE)</f>
        <v>210</v>
      </c>
      <c r="W1101" s="8" t="str">
        <f>_xlfn.XLOOKUP(total_table[[#This Row],[Store_ID]],Store_table[Store_ID],Store_table[Store_Name],FALSE)</f>
        <v>Martinez, Adkins and Johnson</v>
      </c>
      <c r="X1101" s="8" t="str">
        <f>_xlfn.XLOOKUP(total_table[[#This Row],[Store_ID]],Store_table[Store_ID],Store_table[Region],FALSE)</f>
        <v>North</v>
      </c>
      <c r="Y1101" s="8" t="str">
        <f>_xlfn.XLOOKUP(total_table[[#This Row],[Store_ID]],Store_table[Store_ID],Store_table[City],FALSE)</f>
        <v>Danielmouth</v>
      </c>
      <c r="Z1101" s="8" t="str">
        <f>_xlfn.XLOOKUP(total_table[[#This Row],[Store_ID]],Store_table[Store_ID],Store_table[Store_Type],FALSE)</f>
        <v>Flagship</v>
      </c>
    </row>
    <row r="1102" spans="1:26" x14ac:dyDescent="0.35">
      <c r="A1102" s="2" t="s">
        <v>2904</v>
      </c>
      <c r="B1102" s="14">
        <v>45379</v>
      </c>
      <c r="C1102" s="2" t="s">
        <v>815</v>
      </c>
      <c r="D1102" s="2" t="s">
        <v>1630</v>
      </c>
      <c r="E1102" s="2" t="s">
        <v>1767</v>
      </c>
      <c r="F1102" s="11">
        <v>3</v>
      </c>
      <c r="G1102" s="8">
        <v>70.88</v>
      </c>
      <c r="H1102" s="8">
        <v>0.27</v>
      </c>
      <c r="I1102" s="2" t="s">
        <v>1807</v>
      </c>
      <c r="J1102" s="8">
        <v>212.36999999999998</v>
      </c>
      <c r="K1102" s="8" t="str">
        <f>_xlfn.XLOOKUP(total_table[[#This Row],[Customer_ID]],Customer_table[Customer_ID],Customer_table[Name],FALSE)</f>
        <v>Beth Allen</v>
      </c>
      <c r="L1102" s="11">
        <f>_xlfn.XLOOKUP(total_table[[#This Row],[Customer_ID]],Customer_table[Customer_ID],Customer_table[Age],FALSE)</f>
        <v>32</v>
      </c>
      <c r="M1102" s="8" t="str">
        <f>_xlfn.XLOOKUP(total_table[[#This Row],[Customer_ID]],Customer_table[Customer_ID],Customer_table[Gender],FALSE)</f>
        <v>Female</v>
      </c>
      <c r="N1102" s="8" t="str">
        <f>_xlfn.XLOOKUP(total_table[[#This Row],[Customer_ID]],Customer_table[Customer_ID],Customer_table[City],FALSE)</f>
        <v>South Kathrynmouth</v>
      </c>
      <c r="O1102" s="8" t="str">
        <f>_xlfn.XLOOKUP(total_table[[#This Row],[Customer_ID]],Customer_table[Customer_ID],Customer_table[State],FALSE)</f>
        <v>Oklahoma</v>
      </c>
      <c r="P1102" s="8" t="str">
        <f>_xlfn.XLOOKUP(total_table[[#This Row],[Customer_ID]],Customer_table[Customer_ID],Customer_table[Country],FALSE)</f>
        <v>USA</v>
      </c>
      <c r="Q1102" s="8" t="str">
        <f>_xlfn.XLOOKUP(total_table[[#This Row],[Product_ID]],Product_table[Product_ID],Product_table[Product_Name],FALSE)</f>
        <v>Rugby Ball</v>
      </c>
      <c r="R1102" s="8" t="str">
        <f>_xlfn.XLOOKUP(total_table[[#This Row],[Product_ID]],Product_table[Product_ID],Product_table[Category],FALSE)</f>
        <v>Sports</v>
      </c>
      <c r="S1102" s="8" t="str">
        <f>_xlfn.XLOOKUP(total_table[[#This Row],[Product_ID]],Product_table[Product_ID],Product_table[Sub_Category],FALSE)</f>
        <v>Team Sports</v>
      </c>
      <c r="T1102" s="8" t="str">
        <f>_xlfn.XLOOKUP(total_table[[#This Row],[Product_ID]],Product_table[Product_ID],Product_table[Brand],FALSE)</f>
        <v>Harris Inc</v>
      </c>
      <c r="U1102" s="8">
        <f>_xlfn.XLOOKUP(total_table[[#This Row],[Product_ID]],Product_table[Product_ID],Product_table[Cost],FALSE)</f>
        <v>212.26</v>
      </c>
      <c r="V1102" s="11">
        <f>_xlfn.XLOOKUP(total_table[[#This Row],[Product_ID]],Product_table[Product_ID],Product_table[Stock],FALSE)</f>
        <v>82</v>
      </c>
      <c r="W1102" s="8" t="str">
        <f>_xlfn.XLOOKUP(total_table[[#This Row],[Store_ID]],Store_table[Store_ID],Store_table[Store_Name],FALSE)</f>
        <v>Hill, Wagner and Ballard</v>
      </c>
      <c r="X1102" s="8" t="str">
        <f>_xlfn.XLOOKUP(total_table[[#This Row],[Store_ID]],Store_table[Store_ID],Store_table[Region],FALSE)</f>
        <v>East</v>
      </c>
      <c r="Y1102" s="8" t="str">
        <f>_xlfn.XLOOKUP(total_table[[#This Row],[Store_ID]],Store_table[Store_ID],Store_table[City],FALSE)</f>
        <v>East Davidville</v>
      </c>
      <c r="Z1102" s="8" t="str">
        <f>_xlfn.XLOOKUP(total_table[[#This Row],[Store_ID]],Store_table[Store_ID],Store_table[Store_Type],FALSE)</f>
        <v>Online</v>
      </c>
    </row>
    <row r="1103" spans="1:26" x14ac:dyDescent="0.35">
      <c r="A1103" s="2" t="s">
        <v>2905</v>
      </c>
      <c r="B1103" s="14">
        <v>45641</v>
      </c>
      <c r="C1103" s="2" t="s">
        <v>377</v>
      </c>
      <c r="D1103" s="2" t="s">
        <v>1540</v>
      </c>
      <c r="E1103" s="2" t="s">
        <v>1735</v>
      </c>
      <c r="F1103" s="11">
        <v>3</v>
      </c>
      <c r="G1103" s="8">
        <v>324.29000000000002</v>
      </c>
      <c r="H1103" s="8">
        <v>0.16</v>
      </c>
      <c r="I1103" s="2" t="s">
        <v>1807</v>
      </c>
      <c r="J1103" s="8">
        <v>972.71000000000015</v>
      </c>
      <c r="K1103" s="8" t="str">
        <f>_xlfn.XLOOKUP(total_table[[#This Row],[Customer_ID]],Customer_table[Customer_ID],Customer_table[Name],FALSE)</f>
        <v>Ashley Griffin</v>
      </c>
      <c r="L1103" s="11">
        <f>_xlfn.XLOOKUP(total_table[[#This Row],[Customer_ID]],Customer_table[Customer_ID],Customer_table[Age],FALSE)</f>
        <v>40</v>
      </c>
      <c r="M1103" s="8" t="str">
        <f>_xlfn.XLOOKUP(total_table[[#This Row],[Customer_ID]],Customer_table[Customer_ID],Customer_table[Gender],FALSE)</f>
        <v>Female</v>
      </c>
      <c r="N1103" s="8" t="str">
        <f>_xlfn.XLOOKUP(total_table[[#This Row],[Customer_ID]],Customer_table[Customer_ID],Customer_table[City],FALSE)</f>
        <v>New Dawnton</v>
      </c>
      <c r="O1103" s="8" t="str">
        <f>_xlfn.XLOOKUP(total_table[[#This Row],[Customer_ID]],Customer_table[Customer_ID],Customer_table[State],FALSE)</f>
        <v>Maryland</v>
      </c>
      <c r="P1103" s="8" t="str">
        <f>_xlfn.XLOOKUP(total_table[[#This Row],[Customer_ID]],Customer_table[Customer_ID],Customer_table[Country],FALSE)</f>
        <v>USA</v>
      </c>
      <c r="Q1103" s="8" t="str">
        <f>_xlfn.XLOOKUP(total_table[[#This Row],[Product_ID]],Product_table[Product_ID],Product_table[Product_Name],FALSE)</f>
        <v>Wireless Bluetooth Earbuds</v>
      </c>
      <c r="R1103" s="8" t="str">
        <f>_xlfn.XLOOKUP(total_table[[#This Row],[Product_ID]],Product_table[Product_ID],Product_table[Category],FALSE)</f>
        <v>Electronics</v>
      </c>
      <c r="S1103" s="8" t="str">
        <f>_xlfn.XLOOKUP(total_table[[#This Row],[Product_ID]],Product_table[Product_ID],Product_table[Sub_Category],FALSE)</f>
        <v>Audio</v>
      </c>
      <c r="T1103" s="8" t="str">
        <f>_xlfn.XLOOKUP(total_table[[#This Row],[Product_ID]],Product_table[Product_ID],Product_table[Brand],FALSE)</f>
        <v>Perez-Johnston</v>
      </c>
      <c r="U1103" s="8">
        <f>_xlfn.XLOOKUP(total_table[[#This Row],[Product_ID]],Product_table[Product_ID],Product_table[Cost],FALSE)</f>
        <v>439.07</v>
      </c>
      <c r="V1103" s="11">
        <f>_xlfn.XLOOKUP(total_table[[#This Row],[Product_ID]],Product_table[Product_ID],Product_table[Stock],FALSE)</f>
        <v>142</v>
      </c>
      <c r="W1103" s="8" t="str">
        <f>_xlfn.XLOOKUP(total_table[[#This Row],[Store_ID]],Store_table[Store_ID],Store_table[Store_Name],FALSE)</f>
        <v>Martinez, Adkins and Johnson</v>
      </c>
      <c r="X1103" s="8" t="str">
        <f>_xlfn.XLOOKUP(total_table[[#This Row],[Store_ID]],Store_table[Store_ID],Store_table[Region],FALSE)</f>
        <v>North</v>
      </c>
      <c r="Y1103" s="8" t="str">
        <f>_xlfn.XLOOKUP(total_table[[#This Row],[Store_ID]],Store_table[Store_ID],Store_table[City],FALSE)</f>
        <v>Danielmouth</v>
      </c>
      <c r="Z1103" s="8" t="str">
        <f>_xlfn.XLOOKUP(total_table[[#This Row],[Store_ID]],Store_table[Store_ID],Store_table[Store_Type],FALSE)</f>
        <v>Flagship</v>
      </c>
    </row>
    <row r="1104" spans="1:26" x14ac:dyDescent="0.35">
      <c r="A1104" s="2" t="s">
        <v>2906</v>
      </c>
      <c r="B1104" s="14">
        <v>45842</v>
      </c>
      <c r="C1104" s="2" t="s">
        <v>468</v>
      </c>
      <c r="D1104" s="2" t="s">
        <v>1556</v>
      </c>
      <c r="E1104" s="2" t="s">
        <v>1744</v>
      </c>
      <c r="F1104" s="11">
        <v>4</v>
      </c>
      <c r="G1104" s="8">
        <v>243.92</v>
      </c>
      <c r="H1104" s="8">
        <v>0.02</v>
      </c>
      <c r="I1104" s="2" t="s">
        <v>1804</v>
      </c>
      <c r="J1104" s="8">
        <v>975.66</v>
      </c>
      <c r="K1104" s="8" t="str">
        <f>_xlfn.XLOOKUP(total_table[[#This Row],[Customer_ID]],Customer_table[Customer_ID],Customer_table[Name],FALSE)</f>
        <v>Cristian Wright</v>
      </c>
      <c r="L1104" s="11">
        <f>_xlfn.XLOOKUP(total_table[[#This Row],[Customer_ID]],Customer_table[Customer_ID],Customer_table[Age],FALSE)</f>
        <v>30</v>
      </c>
      <c r="M1104" s="8" t="str">
        <f>_xlfn.XLOOKUP(total_table[[#This Row],[Customer_ID]],Customer_table[Customer_ID],Customer_table[Gender],FALSE)</f>
        <v>Male</v>
      </c>
      <c r="N1104" s="8" t="str">
        <f>_xlfn.XLOOKUP(total_table[[#This Row],[Customer_ID]],Customer_table[Customer_ID],Customer_table[City],FALSE)</f>
        <v>Port Denise</v>
      </c>
      <c r="O1104" s="8" t="str">
        <f>_xlfn.XLOOKUP(total_table[[#This Row],[Customer_ID]],Customer_table[Customer_ID],Customer_table[State],FALSE)</f>
        <v>California</v>
      </c>
      <c r="P1104" s="8" t="str">
        <f>_xlfn.XLOOKUP(total_table[[#This Row],[Customer_ID]],Customer_table[Customer_ID],Customer_table[Country],FALSE)</f>
        <v>USA</v>
      </c>
      <c r="Q1104" s="8" t="str">
        <f>_xlfn.XLOOKUP(total_table[[#This Row],[Product_ID]],Product_table[Product_ID],Product_table[Product_Name],FALSE)</f>
        <v>4K Home Projector</v>
      </c>
      <c r="R1104" s="8" t="str">
        <f>_xlfn.XLOOKUP(total_table[[#This Row],[Product_ID]],Product_table[Product_ID],Product_table[Category],FALSE)</f>
        <v>Electronics</v>
      </c>
      <c r="S1104" s="8" t="str">
        <f>_xlfn.XLOOKUP(total_table[[#This Row],[Product_ID]],Product_table[Product_ID],Product_table[Sub_Category],FALSE)</f>
        <v>Appliances</v>
      </c>
      <c r="T1104" s="8" t="str">
        <f>_xlfn.XLOOKUP(total_table[[#This Row],[Product_ID]],Product_table[Product_ID],Product_table[Brand],FALSE)</f>
        <v>Thomas LLC</v>
      </c>
      <c r="U1104" s="8">
        <f>_xlfn.XLOOKUP(total_table[[#This Row],[Product_ID]],Product_table[Product_ID],Product_table[Cost],FALSE)</f>
        <v>465.34</v>
      </c>
      <c r="V1104" s="11">
        <f>_xlfn.XLOOKUP(total_table[[#This Row],[Product_ID]],Product_table[Product_ID],Product_table[Stock],FALSE)</f>
        <v>301</v>
      </c>
      <c r="W1104" s="8" t="str">
        <f>_xlfn.XLOOKUP(total_table[[#This Row],[Store_ID]],Store_table[Store_ID],Store_table[Store_Name],FALSE)</f>
        <v>Johnson-Wright</v>
      </c>
      <c r="X1104" s="8" t="str">
        <f>_xlfn.XLOOKUP(total_table[[#This Row],[Store_ID]],Store_table[Store_ID],Store_table[Region],FALSE)</f>
        <v>North</v>
      </c>
      <c r="Y1104" s="8" t="str">
        <f>_xlfn.XLOOKUP(total_table[[#This Row],[Store_ID]],Store_table[Store_ID],Store_table[City],FALSE)</f>
        <v>Hoodberg</v>
      </c>
      <c r="Z1104" s="8" t="str">
        <f>_xlfn.XLOOKUP(total_table[[#This Row],[Store_ID]],Store_table[Store_ID],Store_table[Store_Type],FALSE)</f>
        <v>Outlet</v>
      </c>
    </row>
    <row r="1105" spans="1:26" x14ac:dyDescent="0.35">
      <c r="A1105" s="2" t="s">
        <v>2907</v>
      </c>
      <c r="B1105" s="14">
        <v>45257</v>
      </c>
      <c r="C1105" s="2" t="s">
        <v>1154</v>
      </c>
      <c r="D1105" s="2" t="s">
        <v>1582</v>
      </c>
      <c r="E1105" s="2" t="s">
        <v>1775</v>
      </c>
      <c r="F1105" s="11">
        <v>1</v>
      </c>
      <c r="G1105" s="8">
        <v>664.35</v>
      </c>
      <c r="H1105" s="8">
        <v>0</v>
      </c>
      <c r="I1105" s="2" t="s">
        <v>1802</v>
      </c>
      <c r="J1105" s="8">
        <v>664.35</v>
      </c>
      <c r="K1105" s="8" t="str">
        <f>_xlfn.XLOOKUP(total_table[[#This Row],[Customer_ID]],Customer_table[Customer_ID],Customer_table[Name],FALSE)</f>
        <v>Joshua Bell</v>
      </c>
      <c r="L1105" s="11">
        <f>_xlfn.XLOOKUP(total_table[[#This Row],[Customer_ID]],Customer_table[Customer_ID],Customer_table[Age],FALSE)</f>
        <v>26</v>
      </c>
      <c r="M1105" s="8" t="str">
        <f>_xlfn.XLOOKUP(total_table[[#This Row],[Customer_ID]],Customer_table[Customer_ID],Customer_table[Gender],FALSE)</f>
        <v>Male</v>
      </c>
      <c r="N1105" s="8" t="str">
        <f>_xlfn.XLOOKUP(total_table[[#This Row],[Customer_ID]],Customer_table[Customer_ID],Customer_table[City],FALSE)</f>
        <v>Port Richardshire</v>
      </c>
      <c r="O1105" s="8" t="str">
        <f>_xlfn.XLOOKUP(total_table[[#This Row],[Customer_ID]],Customer_table[Customer_ID],Customer_table[State],FALSE)</f>
        <v>Minnesota</v>
      </c>
      <c r="P1105" s="8" t="str">
        <f>_xlfn.XLOOKUP(total_table[[#This Row],[Customer_ID]],Customer_table[Customer_ID],Customer_table[Country],FALSE)</f>
        <v>USA</v>
      </c>
      <c r="Q1105" s="8" t="str">
        <f>_xlfn.XLOOKUP(total_table[[#This Row],[Product_ID]],Product_table[Product_ID],Product_table[Product_Name],FALSE)</f>
        <v>Sports Stopwatch Timer</v>
      </c>
      <c r="R1105" s="8" t="str">
        <f>_xlfn.XLOOKUP(total_table[[#This Row],[Product_ID]],Product_table[Product_ID],Product_table[Category],FALSE)</f>
        <v>Sports</v>
      </c>
      <c r="S1105" s="8" t="str">
        <f>_xlfn.XLOOKUP(total_table[[#This Row],[Product_ID]],Product_table[Product_ID],Product_table[Sub_Category],FALSE)</f>
        <v>Accessories</v>
      </c>
      <c r="T1105" s="8" t="str">
        <f>_xlfn.XLOOKUP(total_table[[#This Row],[Product_ID]],Product_table[Product_ID],Product_table[Brand],FALSE)</f>
        <v>Burns-Hansen</v>
      </c>
      <c r="U1105" s="8">
        <f>_xlfn.XLOOKUP(total_table[[#This Row],[Product_ID]],Product_table[Product_ID],Product_table[Cost],FALSE)</f>
        <v>38.76</v>
      </c>
      <c r="V1105" s="11">
        <f>_xlfn.XLOOKUP(total_table[[#This Row],[Product_ID]],Product_table[Product_ID],Product_table[Stock],FALSE)</f>
        <v>137</v>
      </c>
      <c r="W1105" s="8" t="str">
        <f>_xlfn.XLOOKUP(total_table[[#This Row],[Store_ID]],Store_table[Store_ID],Store_table[Store_Name],FALSE)</f>
        <v>Gardner, Humphrey and Contreras</v>
      </c>
      <c r="X1105" s="8" t="str">
        <f>_xlfn.XLOOKUP(total_table[[#This Row],[Store_ID]],Store_table[Store_ID],Store_table[Region],FALSE)</f>
        <v>East</v>
      </c>
      <c r="Y1105" s="8" t="str">
        <f>_xlfn.XLOOKUP(total_table[[#This Row],[Store_ID]],Store_table[Store_ID],Store_table[City],FALSE)</f>
        <v>Johnsonville</v>
      </c>
      <c r="Z1105" s="8" t="str">
        <f>_xlfn.XLOOKUP(total_table[[#This Row],[Store_ID]],Store_table[Store_ID],Store_table[Store_Type],FALSE)</f>
        <v>Flagship</v>
      </c>
    </row>
    <row r="1106" spans="1:26" x14ac:dyDescent="0.35">
      <c r="A1106" s="2" t="s">
        <v>2908</v>
      </c>
      <c r="B1106" s="14">
        <v>45468</v>
      </c>
      <c r="C1106" s="2" t="s">
        <v>1181</v>
      </c>
      <c r="D1106" s="2" t="s">
        <v>1568</v>
      </c>
      <c r="E1106" s="2" t="s">
        <v>1767</v>
      </c>
      <c r="F1106" s="11">
        <v>2</v>
      </c>
      <c r="G1106" s="8">
        <v>218.07</v>
      </c>
      <c r="H1106" s="8">
        <v>0.19</v>
      </c>
      <c r="I1106" s="2" t="s">
        <v>1804</v>
      </c>
      <c r="J1106" s="8">
        <v>435.95</v>
      </c>
      <c r="K1106" s="8" t="str">
        <f>_xlfn.XLOOKUP(total_table[[#This Row],[Customer_ID]],Customer_table[Customer_ID],Customer_table[Name],FALSE)</f>
        <v>Andrew Mason</v>
      </c>
      <c r="L1106" s="11">
        <f>_xlfn.XLOOKUP(total_table[[#This Row],[Customer_ID]],Customer_table[Customer_ID],Customer_table[Age],FALSE)</f>
        <v>52</v>
      </c>
      <c r="M1106" s="8" t="str">
        <f>_xlfn.XLOOKUP(total_table[[#This Row],[Customer_ID]],Customer_table[Customer_ID],Customer_table[Gender],FALSE)</f>
        <v>Female</v>
      </c>
      <c r="N1106" s="8" t="str">
        <f>_xlfn.XLOOKUP(total_table[[#This Row],[Customer_ID]],Customer_table[Customer_ID],Customer_table[City],FALSE)</f>
        <v>North Michael</v>
      </c>
      <c r="O1106" s="8" t="str">
        <f>_xlfn.XLOOKUP(total_table[[#This Row],[Customer_ID]],Customer_table[Customer_ID],Customer_table[State],FALSE)</f>
        <v>Iowa</v>
      </c>
      <c r="P1106" s="8" t="str">
        <f>_xlfn.XLOOKUP(total_table[[#This Row],[Customer_ID]],Customer_table[Customer_ID],Customer_table[Country],FALSE)</f>
        <v>USA</v>
      </c>
      <c r="Q1106" s="8" t="str">
        <f>_xlfn.XLOOKUP(total_table[[#This Row],[Product_ID]],Product_table[Product_ID],Product_table[Product_Name],FALSE)</f>
        <v>Multi-Purpose Storage Box</v>
      </c>
      <c r="R1106" s="8" t="str">
        <f>_xlfn.XLOOKUP(total_table[[#This Row],[Product_ID]],Product_table[Product_ID],Product_table[Category],FALSE)</f>
        <v>Home</v>
      </c>
      <c r="S1106" s="8" t="str">
        <f>_xlfn.XLOOKUP(total_table[[#This Row],[Product_ID]],Product_table[Product_ID],Product_table[Sub_Category],FALSE)</f>
        <v>Storage</v>
      </c>
      <c r="T1106" s="8" t="str">
        <f>_xlfn.XLOOKUP(total_table[[#This Row],[Product_ID]],Product_table[Product_ID],Product_table[Brand],FALSE)</f>
        <v>Gardner-Montes</v>
      </c>
      <c r="U1106" s="8">
        <f>_xlfn.XLOOKUP(total_table[[#This Row],[Product_ID]],Product_table[Product_ID],Product_table[Cost],FALSE)</f>
        <v>123.46</v>
      </c>
      <c r="V1106" s="11">
        <f>_xlfn.XLOOKUP(total_table[[#This Row],[Product_ID]],Product_table[Product_ID],Product_table[Stock],FALSE)</f>
        <v>76</v>
      </c>
      <c r="W1106" s="8" t="str">
        <f>_xlfn.XLOOKUP(total_table[[#This Row],[Store_ID]],Store_table[Store_ID],Store_table[Store_Name],FALSE)</f>
        <v>Hill, Wagner and Ballard</v>
      </c>
      <c r="X1106" s="8" t="str">
        <f>_xlfn.XLOOKUP(total_table[[#This Row],[Store_ID]],Store_table[Store_ID],Store_table[Region],FALSE)</f>
        <v>East</v>
      </c>
      <c r="Y1106" s="8" t="str">
        <f>_xlfn.XLOOKUP(total_table[[#This Row],[Store_ID]],Store_table[Store_ID],Store_table[City],FALSE)</f>
        <v>East Davidville</v>
      </c>
      <c r="Z1106" s="8" t="str">
        <f>_xlfn.XLOOKUP(total_table[[#This Row],[Store_ID]],Store_table[Store_ID],Store_table[Store_Type],FALSE)</f>
        <v>Online</v>
      </c>
    </row>
    <row r="1107" spans="1:26" x14ac:dyDescent="0.35">
      <c r="A1107" s="2" t="s">
        <v>2909</v>
      </c>
      <c r="B1107" s="14">
        <v>45228</v>
      </c>
      <c r="C1107" s="2" t="s">
        <v>1178</v>
      </c>
      <c r="D1107" s="2" t="s">
        <v>1556</v>
      </c>
      <c r="E1107" s="2" t="s">
        <v>1744</v>
      </c>
      <c r="F1107" s="11">
        <v>4</v>
      </c>
      <c r="G1107" s="8">
        <v>921.83</v>
      </c>
      <c r="H1107" s="8">
        <v>0.27</v>
      </c>
      <c r="I1107" s="2" t="s">
        <v>1802</v>
      </c>
      <c r="J1107" s="8">
        <v>3687.05</v>
      </c>
      <c r="K1107" s="8" t="str">
        <f>_xlfn.XLOOKUP(total_table[[#This Row],[Customer_ID]],Customer_table[Customer_ID],Customer_table[Name],FALSE)</f>
        <v>Kristine Higgins</v>
      </c>
      <c r="L1107" s="11">
        <f>_xlfn.XLOOKUP(total_table[[#This Row],[Customer_ID]],Customer_table[Customer_ID],Customer_table[Age],FALSE)</f>
        <v>27</v>
      </c>
      <c r="M1107" s="8" t="str">
        <f>_xlfn.XLOOKUP(total_table[[#This Row],[Customer_ID]],Customer_table[Customer_ID],Customer_table[Gender],FALSE)</f>
        <v>Female</v>
      </c>
      <c r="N1107" s="8" t="str">
        <f>_xlfn.XLOOKUP(total_table[[#This Row],[Customer_ID]],Customer_table[Customer_ID],Customer_table[City],FALSE)</f>
        <v>Jennifertown</v>
      </c>
      <c r="O1107" s="8" t="str">
        <f>_xlfn.XLOOKUP(total_table[[#This Row],[Customer_ID]],Customer_table[Customer_ID],Customer_table[State],FALSE)</f>
        <v>South Carolina</v>
      </c>
      <c r="P1107" s="8" t="str">
        <f>_xlfn.XLOOKUP(total_table[[#This Row],[Customer_ID]],Customer_table[Customer_ID],Customer_table[Country],FALSE)</f>
        <v>USA</v>
      </c>
      <c r="Q1107" s="8" t="str">
        <f>_xlfn.XLOOKUP(total_table[[#This Row],[Product_ID]],Product_table[Product_ID],Product_table[Product_Name],FALSE)</f>
        <v>4K Home Projector</v>
      </c>
      <c r="R1107" s="8" t="str">
        <f>_xlfn.XLOOKUP(total_table[[#This Row],[Product_ID]],Product_table[Product_ID],Product_table[Category],FALSE)</f>
        <v>Electronics</v>
      </c>
      <c r="S1107" s="8" t="str">
        <f>_xlfn.XLOOKUP(total_table[[#This Row],[Product_ID]],Product_table[Product_ID],Product_table[Sub_Category],FALSE)</f>
        <v>Appliances</v>
      </c>
      <c r="T1107" s="8" t="str">
        <f>_xlfn.XLOOKUP(total_table[[#This Row],[Product_ID]],Product_table[Product_ID],Product_table[Brand],FALSE)</f>
        <v>Thomas LLC</v>
      </c>
      <c r="U1107" s="8">
        <f>_xlfn.XLOOKUP(total_table[[#This Row],[Product_ID]],Product_table[Product_ID],Product_table[Cost],FALSE)</f>
        <v>465.34</v>
      </c>
      <c r="V1107" s="11">
        <f>_xlfn.XLOOKUP(total_table[[#This Row],[Product_ID]],Product_table[Product_ID],Product_table[Stock],FALSE)</f>
        <v>301</v>
      </c>
      <c r="W1107" s="8" t="str">
        <f>_xlfn.XLOOKUP(total_table[[#This Row],[Store_ID]],Store_table[Store_ID],Store_table[Store_Name],FALSE)</f>
        <v>Johnson-Wright</v>
      </c>
      <c r="X1107" s="8" t="str">
        <f>_xlfn.XLOOKUP(total_table[[#This Row],[Store_ID]],Store_table[Store_ID],Store_table[Region],FALSE)</f>
        <v>North</v>
      </c>
      <c r="Y1107" s="8" t="str">
        <f>_xlfn.XLOOKUP(total_table[[#This Row],[Store_ID]],Store_table[Store_ID],Store_table[City],FALSE)</f>
        <v>Hoodberg</v>
      </c>
      <c r="Z1107" s="8" t="str">
        <f>_xlfn.XLOOKUP(total_table[[#This Row],[Store_ID]],Store_table[Store_ID],Store_table[Store_Type],FALSE)</f>
        <v>Outlet</v>
      </c>
    </row>
    <row r="1108" spans="1:26" x14ac:dyDescent="0.35">
      <c r="A1108" s="2" t="s">
        <v>2910</v>
      </c>
      <c r="B1108" s="14">
        <v>45661</v>
      </c>
      <c r="C1108" s="2" t="s">
        <v>549</v>
      </c>
      <c r="D1108" s="2" t="s">
        <v>1626</v>
      </c>
      <c r="E1108" s="2" t="s">
        <v>1735</v>
      </c>
      <c r="F1108" s="11">
        <v>3</v>
      </c>
      <c r="G1108" s="8">
        <v>326.2</v>
      </c>
      <c r="H1108" s="8">
        <v>0.22</v>
      </c>
      <c r="I1108" s="2" t="s">
        <v>1807</v>
      </c>
      <c r="J1108" s="8">
        <v>978.37999999999988</v>
      </c>
      <c r="K1108" s="8" t="str">
        <f>_xlfn.XLOOKUP(total_table[[#This Row],[Customer_ID]],Customer_table[Customer_ID],Customer_table[Name],FALSE)</f>
        <v>Daniel Contreras</v>
      </c>
      <c r="L1108" s="11">
        <f>_xlfn.XLOOKUP(total_table[[#This Row],[Customer_ID]],Customer_table[Customer_ID],Customer_table[Age],FALSE)</f>
        <v>36</v>
      </c>
      <c r="M1108" s="8" t="str">
        <f>_xlfn.XLOOKUP(total_table[[#This Row],[Customer_ID]],Customer_table[Customer_ID],Customer_table[Gender],FALSE)</f>
        <v>Female</v>
      </c>
      <c r="N1108" s="8" t="str">
        <f>_xlfn.XLOOKUP(total_table[[#This Row],[Customer_ID]],Customer_table[Customer_ID],Customer_table[City],FALSE)</f>
        <v>Robertview</v>
      </c>
      <c r="O1108" s="8" t="str">
        <f>_xlfn.XLOOKUP(total_table[[#This Row],[Customer_ID]],Customer_table[Customer_ID],Customer_table[State],FALSE)</f>
        <v>Florida</v>
      </c>
      <c r="P1108" s="8" t="str">
        <f>_xlfn.XLOOKUP(total_table[[#This Row],[Customer_ID]],Customer_table[Customer_ID],Customer_table[Country],FALSE)</f>
        <v>USA</v>
      </c>
      <c r="Q1108" s="8" t="str">
        <f>_xlfn.XLOOKUP(total_table[[#This Row],[Product_ID]],Product_table[Product_ID],Product_table[Product_Name],FALSE)</f>
        <v>Boxing Hand Wraps</v>
      </c>
      <c r="R1108" s="8" t="str">
        <f>_xlfn.XLOOKUP(total_table[[#This Row],[Product_ID]],Product_table[Product_ID],Product_table[Category],FALSE)</f>
        <v>Sports</v>
      </c>
      <c r="S1108" s="8" t="str">
        <f>_xlfn.XLOOKUP(total_table[[#This Row],[Product_ID]],Product_table[Product_ID],Product_table[Sub_Category],FALSE)</f>
        <v>Fitness</v>
      </c>
      <c r="T1108" s="8" t="str">
        <f>_xlfn.XLOOKUP(total_table[[#This Row],[Product_ID]],Product_table[Product_ID],Product_table[Brand],FALSE)</f>
        <v>Smith-King</v>
      </c>
      <c r="U1108" s="8">
        <f>_xlfn.XLOOKUP(total_table[[#This Row],[Product_ID]],Product_table[Product_ID],Product_table[Cost],FALSE)</f>
        <v>190.29</v>
      </c>
      <c r="V1108" s="11">
        <f>_xlfn.XLOOKUP(total_table[[#This Row],[Product_ID]],Product_table[Product_ID],Product_table[Stock],FALSE)</f>
        <v>260</v>
      </c>
      <c r="W1108" s="8" t="str">
        <f>_xlfn.XLOOKUP(total_table[[#This Row],[Store_ID]],Store_table[Store_ID],Store_table[Store_Name],FALSE)</f>
        <v>Martinez, Adkins and Johnson</v>
      </c>
      <c r="X1108" s="8" t="str">
        <f>_xlfn.XLOOKUP(total_table[[#This Row],[Store_ID]],Store_table[Store_ID],Store_table[Region],FALSE)</f>
        <v>North</v>
      </c>
      <c r="Y1108" s="8" t="str">
        <f>_xlfn.XLOOKUP(total_table[[#This Row],[Store_ID]],Store_table[Store_ID],Store_table[City],FALSE)</f>
        <v>Danielmouth</v>
      </c>
      <c r="Z1108" s="8" t="str">
        <f>_xlfn.XLOOKUP(total_table[[#This Row],[Store_ID]],Store_table[Store_ID],Store_table[Store_Type],FALSE)</f>
        <v>Flagship</v>
      </c>
    </row>
    <row r="1109" spans="1:26" x14ac:dyDescent="0.35">
      <c r="A1109" s="2" t="s">
        <v>2911</v>
      </c>
      <c r="B1109" s="14">
        <v>45701</v>
      </c>
      <c r="C1109" s="2" t="s">
        <v>1393</v>
      </c>
      <c r="D1109" s="2" t="s">
        <v>1560</v>
      </c>
      <c r="E1109" s="2" t="s">
        <v>1791</v>
      </c>
      <c r="F1109" s="11">
        <v>1</v>
      </c>
      <c r="G1109" s="8">
        <v>244.25</v>
      </c>
      <c r="H1109" s="8">
        <v>0.09</v>
      </c>
      <c r="I1109" s="2" t="s">
        <v>1804</v>
      </c>
      <c r="J1109" s="8">
        <v>244.16</v>
      </c>
      <c r="K1109" s="8" t="str">
        <f>_xlfn.XLOOKUP(total_table[[#This Row],[Customer_ID]],Customer_table[Customer_ID],Customer_table[Name],FALSE)</f>
        <v>Kelly Garrett</v>
      </c>
      <c r="L1109" s="11">
        <f>_xlfn.XLOOKUP(total_table[[#This Row],[Customer_ID]],Customer_table[Customer_ID],Customer_table[Age],FALSE)</f>
        <v>62</v>
      </c>
      <c r="M1109" s="8" t="str">
        <f>_xlfn.XLOOKUP(total_table[[#This Row],[Customer_ID]],Customer_table[Customer_ID],Customer_table[Gender],FALSE)</f>
        <v>Female</v>
      </c>
      <c r="N1109" s="8" t="str">
        <f>_xlfn.XLOOKUP(total_table[[#This Row],[Customer_ID]],Customer_table[Customer_ID],Customer_table[City],FALSE)</f>
        <v>Port Taylorberg</v>
      </c>
      <c r="O1109" s="8" t="str">
        <f>_xlfn.XLOOKUP(total_table[[#This Row],[Customer_ID]],Customer_table[Customer_ID],Customer_table[State],FALSE)</f>
        <v>Pennsylvania</v>
      </c>
      <c r="P1109" s="8" t="str">
        <f>_xlfn.XLOOKUP(total_table[[#This Row],[Customer_ID]],Customer_table[Customer_ID],Customer_table[Country],FALSE)</f>
        <v>USA</v>
      </c>
      <c r="Q1109" s="8" t="str">
        <f>_xlfn.XLOOKUP(total_table[[#This Row],[Product_ID]],Product_table[Product_ID],Product_table[Product_Name],FALSE)</f>
        <v>Soccer Training Cone Set</v>
      </c>
      <c r="R1109" s="8" t="str">
        <f>_xlfn.XLOOKUP(total_table[[#This Row],[Product_ID]],Product_table[Product_ID],Product_table[Category],FALSE)</f>
        <v>Sports</v>
      </c>
      <c r="S1109" s="8" t="str">
        <f>_xlfn.XLOOKUP(total_table[[#This Row],[Product_ID]],Product_table[Product_ID],Product_table[Sub_Category],FALSE)</f>
        <v>Accessories</v>
      </c>
      <c r="T1109" s="8" t="str">
        <f>_xlfn.XLOOKUP(total_table[[#This Row],[Product_ID]],Product_table[Product_ID],Product_table[Brand],FALSE)</f>
        <v>Ford, Murphy and Wilson</v>
      </c>
      <c r="U1109" s="8">
        <f>_xlfn.XLOOKUP(total_table[[#This Row],[Product_ID]],Product_table[Product_ID],Product_table[Cost],FALSE)</f>
        <v>144.53</v>
      </c>
      <c r="V1109" s="11">
        <f>_xlfn.XLOOKUP(total_table[[#This Row],[Product_ID]],Product_table[Product_ID],Product_table[Stock],FALSE)</f>
        <v>367</v>
      </c>
      <c r="W1109" s="8" t="str">
        <f>_xlfn.XLOOKUP(total_table[[#This Row],[Store_ID]],Store_table[Store_ID],Store_table[Store_Name],FALSE)</f>
        <v>Mann-Austin</v>
      </c>
      <c r="X1109" s="8" t="str">
        <f>_xlfn.XLOOKUP(total_table[[#This Row],[Store_ID]],Store_table[Store_ID],Store_table[Region],FALSE)</f>
        <v>East</v>
      </c>
      <c r="Y1109" s="8" t="str">
        <f>_xlfn.XLOOKUP(total_table[[#This Row],[Store_ID]],Store_table[Store_ID],Store_table[City],FALSE)</f>
        <v>Vasquezborough</v>
      </c>
      <c r="Z1109" s="8" t="str">
        <f>_xlfn.XLOOKUP(total_table[[#This Row],[Store_ID]],Store_table[Store_ID],Store_table[Store_Type],FALSE)</f>
        <v>Online</v>
      </c>
    </row>
    <row r="1110" spans="1:26" x14ac:dyDescent="0.35">
      <c r="A1110" s="2" t="s">
        <v>2912</v>
      </c>
      <c r="B1110" s="14">
        <v>45448</v>
      </c>
      <c r="C1110" s="2" t="s">
        <v>1136</v>
      </c>
      <c r="D1110" s="2" t="s">
        <v>1648</v>
      </c>
      <c r="E1110" s="2" t="s">
        <v>1767</v>
      </c>
      <c r="F1110" s="11">
        <v>3</v>
      </c>
      <c r="G1110" s="8">
        <v>808.87</v>
      </c>
      <c r="H1110" s="8">
        <v>0.12</v>
      </c>
      <c r="I1110" s="2" t="s">
        <v>1807</v>
      </c>
      <c r="J1110" s="8">
        <v>2426.4900000000002</v>
      </c>
      <c r="K1110" s="8" t="str">
        <f>_xlfn.XLOOKUP(total_table[[#This Row],[Customer_ID]],Customer_table[Customer_ID],Customer_table[Name],FALSE)</f>
        <v>Gregory Allen</v>
      </c>
      <c r="L1110" s="11">
        <f>_xlfn.XLOOKUP(total_table[[#This Row],[Customer_ID]],Customer_table[Customer_ID],Customer_table[Age],FALSE)</f>
        <v>20</v>
      </c>
      <c r="M1110" s="8" t="str">
        <f>_xlfn.XLOOKUP(total_table[[#This Row],[Customer_ID]],Customer_table[Customer_ID],Customer_table[Gender],FALSE)</f>
        <v>Female</v>
      </c>
      <c r="N1110" s="8" t="str">
        <f>_xlfn.XLOOKUP(total_table[[#This Row],[Customer_ID]],Customer_table[Customer_ID],Customer_table[City],FALSE)</f>
        <v>West Bruce</v>
      </c>
      <c r="O1110" s="8" t="str">
        <f>_xlfn.XLOOKUP(total_table[[#This Row],[Customer_ID]],Customer_table[Customer_ID],Customer_table[State],FALSE)</f>
        <v>Vermont</v>
      </c>
      <c r="P1110" s="8" t="str">
        <f>_xlfn.XLOOKUP(total_table[[#This Row],[Customer_ID]],Customer_table[Customer_ID],Customer_table[Country],FALSE)</f>
        <v>USA</v>
      </c>
      <c r="Q1110" s="8" t="str">
        <f>_xlfn.XLOOKUP(total_table[[#This Row],[Product_ID]],Product_table[Product_ID],Product_table[Product_Name],FALSE)</f>
        <v>Tennis Ball 3-Pack</v>
      </c>
      <c r="R1110" s="8" t="str">
        <f>_xlfn.XLOOKUP(total_table[[#This Row],[Product_ID]],Product_table[Product_ID],Product_table[Category],FALSE)</f>
        <v>Sports</v>
      </c>
      <c r="S1110" s="8" t="str">
        <f>_xlfn.XLOOKUP(total_table[[#This Row],[Product_ID]],Product_table[Product_ID],Product_table[Sub_Category],FALSE)</f>
        <v>Equipment</v>
      </c>
      <c r="T1110" s="8" t="str">
        <f>_xlfn.XLOOKUP(total_table[[#This Row],[Product_ID]],Product_table[Product_ID],Product_table[Brand],FALSE)</f>
        <v>Lopez LLC</v>
      </c>
      <c r="U1110" s="8">
        <f>_xlfn.XLOOKUP(total_table[[#This Row],[Product_ID]],Product_table[Product_ID],Product_table[Cost],FALSE)</f>
        <v>103.45</v>
      </c>
      <c r="V1110" s="11">
        <f>_xlfn.XLOOKUP(total_table[[#This Row],[Product_ID]],Product_table[Product_ID],Product_table[Stock],FALSE)</f>
        <v>465</v>
      </c>
      <c r="W1110" s="8" t="str">
        <f>_xlfn.XLOOKUP(total_table[[#This Row],[Store_ID]],Store_table[Store_ID],Store_table[Store_Name],FALSE)</f>
        <v>Hill, Wagner and Ballard</v>
      </c>
      <c r="X1110" s="8" t="str">
        <f>_xlfn.XLOOKUP(total_table[[#This Row],[Store_ID]],Store_table[Store_ID],Store_table[Region],FALSE)</f>
        <v>East</v>
      </c>
      <c r="Y1110" s="8" t="str">
        <f>_xlfn.XLOOKUP(total_table[[#This Row],[Store_ID]],Store_table[Store_ID],Store_table[City],FALSE)</f>
        <v>East Davidville</v>
      </c>
      <c r="Z1110" s="8" t="str">
        <f>_xlfn.XLOOKUP(total_table[[#This Row],[Store_ID]],Store_table[Store_ID],Store_table[Store_Type],FALSE)</f>
        <v>Online</v>
      </c>
    </row>
    <row r="1111" spans="1:26" x14ac:dyDescent="0.35">
      <c r="A1111" s="2" t="s">
        <v>2913</v>
      </c>
      <c r="B1111" s="14">
        <v>45387</v>
      </c>
      <c r="C1111" s="2" t="s">
        <v>1046</v>
      </c>
      <c r="D1111" s="2" t="s">
        <v>1588</v>
      </c>
      <c r="E1111" s="2" t="s">
        <v>1739</v>
      </c>
      <c r="F1111" s="11">
        <v>3</v>
      </c>
      <c r="G1111" s="8">
        <v>826.15</v>
      </c>
      <c r="H1111" s="8">
        <v>0</v>
      </c>
      <c r="I1111" s="2" t="s">
        <v>1804</v>
      </c>
      <c r="J1111" s="8">
        <v>2478.4499999999998</v>
      </c>
      <c r="K1111" s="8" t="str">
        <f>_xlfn.XLOOKUP(total_table[[#This Row],[Customer_ID]],Customer_table[Customer_ID],Customer_table[Name],FALSE)</f>
        <v>Jasmine Snyder</v>
      </c>
      <c r="L1111" s="11">
        <f>_xlfn.XLOOKUP(total_table[[#This Row],[Customer_ID]],Customer_table[Customer_ID],Customer_table[Age],FALSE)</f>
        <v>46</v>
      </c>
      <c r="M1111" s="8" t="str">
        <f>_xlfn.XLOOKUP(total_table[[#This Row],[Customer_ID]],Customer_table[Customer_ID],Customer_table[Gender],FALSE)</f>
        <v>Female</v>
      </c>
      <c r="N1111" s="8" t="str">
        <f>_xlfn.XLOOKUP(total_table[[#This Row],[Customer_ID]],Customer_table[Customer_ID],Customer_table[City],FALSE)</f>
        <v>Hudsonfort</v>
      </c>
      <c r="O1111" s="8" t="str">
        <f>_xlfn.XLOOKUP(total_table[[#This Row],[Customer_ID]],Customer_table[Customer_ID],Customer_table[State],FALSE)</f>
        <v>Connecticut</v>
      </c>
      <c r="P1111" s="8" t="str">
        <f>_xlfn.XLOOKUP(total_table[[#This Row],[Customer_ID]],Customer_table[Customer_ID],Customer_table[Country],FALSE)</f>
        <v>USA</v>
      </c>
      <c r="Q1111" s="8" t="str">
        <f>_xlfn.XLOOKUP(total_table[[#This Row],[Product_ID]],Product_table[Product_ID],Product_table[Product_Name],FALSE)</f>
        <v>Basketball</v>
      </c>
      <c r="R1111" s="8" t="str">
        <f>_xlfn.XLOOKUP(total_table[[#This Row],[Product_ID]],Product_table[Product_ID],Product_table[Category],FALSE)</f>
        <v>Sports</v>
      </c>
      <c r="S1111" s="8" t="str">
        <f>_xlfn.XLOOKUP(total_table[[#This Row],[Product_ID]],Product_table[Product_ID],Product_table[Sub_Category],FALSE)</f>
        <v>Team Sports</v>
      </c>
      <c r="T1111" s="8" t="str">
        <f>_xlfn.XLOOKUP(total_table[[#This Row],[Product_ID]],Product_table[Product_ID],Product_table[Brand],FALSE)</f>
        <v>Nolan-Snow</v>
      </c>
      <c r="U1111" s="8">
        <f>_xlfn.XLOOKUP(total_table[[#This Row],[Product_ID]],Product_table[Product_ID],Product_table[Cost],FALSE)</f>
        <v>204.39</v>
      </c>
      <c r="V1111" s="11">
        <f>_xlfn.XLOOKUP(total_table[[#This Row],[Product_ID]],Product_table[Product_ID],Product_table[Stock],FALSE)</f>
        <v>281</v>
      </c>
      <c r="W1111" s="8" t="str">
        <f>_xlfn.XLOOKUP(total_table[[#This Row],[Store_ID]],Store_table[Store_ID],Store_table[Store_Name],FALSE)</f>
        <v>Black-Horn</v>
      </c>
      <c r="X1111" s="8" t="str">
        <f>_xlfn.XLOOKUP(total_table[[#This Row],[Store_ID]],Store_table[Store_ID],Store_table[Region],FALSE)</f>
        <v>South</v>
      </c>
      <c r="Y1111" s="8" t="str">
        <f>_xlfn.XLOOKUP(total_table[[#This Row],[Store_ID]],Store_table[Store_ID],Store_table[City],FALSE)</f>
        <v>North Nancyview</v>
      </c>
      <c r="Z1111" s="8" t="str">
        <f>_xlfn.XLOOKUP(total_table[[#This Row],[Store_ID]],Store_table[Store_ID],Store_table[Store_Type],FALSE)</f>
        <v>Outlet</v>
      </c>
    </row>
    <row r="1112" spans="1:26" x14ac:dyDescent="0.35">
      <c r="A1112" s="2" t="s">
        <v>2914</v>
      </c>
      <c r="B1112" s="14">
        <v>45652</v>
      </c>
      <c r="C1112" s="2" t="s">
        <v>605</v>
      </c>
      <c r="D1112" s="2" t="s">
        <v>1574</v>
      </c>
      <c r="E1112" s="2" t="s">
        <v>1791</v>
      </c>
      <c r="F1112" s="11">
        <v>3</v>
      </c>
      <c r="G1112" s="8">
        <v>631.20000000000005</v>
      </c>
      <c r="H1112" s="8">
        <v>0.24</v>
      </c>
      <c r="I1112" s="2" t="s">
        <v>1802</v>
      </c>
      <c r="J1112" s="8">
        <v>1893.3600000000001</v>
      </c>
      <c r="K1112" s="8" t="str">
        <f>_xlfn.XLOOKUP(total_table[[#This Row],[Customer_ID]],Customer_table[Customer_ID],Customer_table[Name],FALSE)</f>
        <v>Dr. Suzanne Bullock</v>
      </c>
      <c r="L1112" s="11">
        <f>_xlfn.XLOOKUP(total_table[[#This Row],[Customer_ID]],Customer_table[Customer_ID],Customer_table[Age],FALSE)</f>
        <v>60</v>
      </c>
      <c r="M1112" s="8" t="str">
        <f>_xlfn.XLOOKUP(total_table[[#This Row],[Customer_ID]],Customer_table[Customer_ID],Customer_table[Gender],FALSE)</f>
        <v>Female</v>
      </c>
      <c r="N1112" s="8" t="str">
        <f>_xlfn.XLOOKUP(total_table[[#This Row],[Customer_ID]],Customer_table[Customer_ID],Customer_table[City],FALSE)</f>
        <v>Lake Blaketon</v>
      </c>
      <c r="O1112" s="8" t="str">
        <f>_xlfn.XLOOKUP(total_table[[#This Row],[Customer_ID]],Customer_table[Customer_ID],Customer_table[State],FALSE)</f>
        <v>Alabama</v>
      </c>
      <c r="P1112" s="8" t="str">
        <f>_xlfn.XLOOKUP(total_table[[#This Row],[Customer_ID]],Customer_table[Customer_ID],Customer_table[Country],FALSE)</f>
        <v>USA</v>
      </c>
      <c r="Q1112" s="8" t="str">
        <f>_xlfn.XLOOKUP(total_table[[#This Row],[Product_ID]],Product_table[Product_ID],Product_table[Product_Name],FALSE)</f>
        <v>Foldable Camping Chair</v>
      </c>
      <c r="R1112" s="8" t="str">
        <f>_xlfn.XLOOKUP(total_table[[#This Row],[Product_ID]],Product_table[Product_ID],Product_table[Category],FALSE)</f>
        <v>Sports</v>
      </c>
      <c r="S1112" s="8" t="str">
        <f>_xlfn.XLOOKUP(total_table[[#This Row],[Product_ID]],Product_table[Product_ID],Product_table[Sub_Category],FALSE)</f>
        <v>Outdoor</v>
      </c>
      <c r="T1112" s="8" t="str">
        <f>_xlfn.XLOOKUP(total_table[[#This Row],[Product_ID]],Product_table[Product_ID],Product_table[Brand],FALSE)</f>
        <v>Cook Ltd</v>
      </c>
      <c r="U1112" s="8">
        <f>_xlfn.XLOOKUP(total_table[[#This Row],[Product_ID]],Product_table[Product_ID],Product_table[Cost],FALSE)</f>
        <v>166.06</v>
      </c>
      <c r="V1112" s="11">
        <f>_xlfn.XLOOKUP(total_table[[#This Row],[Product_ID]],Product_table[Product_ID],Product_table[Stock],FALSE)</f>
        <v>340</v>
      </c>
      <c r="W1112" s="8" t="str">
        <f>_xlfn.XLOOKUP(total_table[[#This Row],[Store_ID]],Store_table[Store_ID],Store_table[Store_Name],FALSE)</f>
        <v>Mann-Austin</v>
      </c>
      <c r="X1112" s="8" t="str">
        <f>_xlfn.XLOOKUP(total_table[[#This Row],[Store_ID]],Store_table[Store_ID],Store_table[Region],FALSE)</f>
        <v>East</v>
      </c>
      <c r="Y1112" s="8" t="str">
        <f>_xlfn.XLOOKUP(total_table[[#This Row],[Store_ID]],Store_table[Store_ID],Store_table[City],FALSE)</f>
        <v>Vasquezborough</v>
      </c>
      <c r="Z1112" s="8" t="str">
        <f>_xlfn.XLOOKUP(total_table[[#This Row],[Store_ID]],Store_table[Store_ID],Store_table[Store_Type],FALSE)</f>
        <v>Online</v>
      </c>
    </row>
    <row r="1113" spans="1:26" x14ac:dyDescent="0.35">
      <c r="A1113" s="2" t="s">
        <v>2915</v>
      </c>
      <c r="B1113" s="14">
        <v>45316</v>
      </c>
      <c r="C1113" s="2" t="s">
        <v>859</v>
      </c>
      <c r="D1113" s="2" t="s">
        <v>1642</v>
      </c>
      <c r="E1113" s="2" t="s">
        <v>1767</v>
      </c>
      <c r="F1113" s="11">
        <v>1</v>
      </c>
      <c r="G1113" s="8">
        <v>937.01</v>
      </c>
      <c r="H1113" s="8">
        <v>7.0000000000000007E-2</v>
      </c>
      <c r="I1113" s="2" t="s">
        <v>1802</v>
      </c>
      <c r="J1113" s="8">
        <v>936.93999999999994</v>
      </c>
      <c r="K1113" s="8" t="str">
        <f>_xlfn.XLOOKUP(total_table[[#This Row],[Customer_ID]],Customer_table[Customer_ID],Customer_table[Name],FALSE)</f>
        <v>Sarah Lane</v>
      </c>
      <c r="L1113" s="11">
        <f>_xlfn.XLOOKUP(total_table[[#This Row],[Customer_ID]],Customer_table[Customer_ID],Customer_table[Age],FALSE)</f>
        <v>38</v>
      </c>
      <c r="M1113" s="8" t="str">
        <f>_xlfn.XLOOKUP(total_table[[#This Row],[Customer_ID]],Customer_table[Customer_ID],Customer_table[Gender],FALSE)</f>
        <v>Male</v>
      </c>
      <c r="N1113" s="8" t="str">
        <f>_xlfn.XLOOKUP(total_table[[#This Row],[Customer_ID]],Customer_table[Customer_ID],Customer_table[City],FALSE)</f>
        <v>Edwardborough</v>
      </c>
      <c r="O1113" s="8" t="str">
        <f>_xlfn.XLOOKUP(total_table[[#This Row],[Customer_ID]],Customer_table[Customer_ID],Customer_table[State],FALSE)</f>
        <v>Vermont</v>
      </c>
      <c r="P1113" s="8" t="str">
        <f>_xlfn.XLOOKUP(total_table[[#This Row],[Customer_ID]],Customer_table[Customer_ID],Customer_table[Country],FALSE)</f>
        <v>USA</v>
      </c>
      <c r="Q1113" s="8" t="str">
        <f>_xlfn.XLOOKUP(total_table[[#This Row],[Product_ID]],Product_table[Product_ID],Product_table[Product_Name],FALSE)</f>
        <v>Womens Cotton Scarf</v>
      </c>
      <c r="R1113" s="8" t="str">
        <f>_xlfn.XLOOKUP(total_table[[#This Row],[Product_ID]],Product_table[Product_ID],Product_table[Category],FALSE)</f>
        <v>Clothing</v>
      </c>
      <c r="S1113" s="8" t="str">
        <f>_xlfn.XLOOKUP(total_table[[#This Row],[Product_ID]],Product_table[Product_ID],Product_table[Sub_Category],FALSE)</f>
        <v>Accessories</v>
      </c>
      <c r="T1113" s="8" t="str">
        <f>_xlfn.XLOOKUP(total_table[[#This Row],[Product_ID]],Product_table[Product_ID],Product_table[Brand],FALSE)</f>
        <v>Shepherd-Gould</v>
      </c>
      <c r="U1113" s="8">
        <f>_xlfn.XLOOKUP(total_table[[#This Row],[Product_ID]],Product_table[Product_ID],Product_table[Cost],FALSE)</f>
        <v>113.83</v>
      </c>
      <c r="V1113" s="11">
        <f>_xlfn.XLOOKUP(total_table[[#This Row],[Product_ID]],Product_table[Product_ID],Product_table[Stock],FALSE)</f>
        <v>485</v>
      </c>
      <c r="W1113" s="8" t="str">
        <f>_xlfn.XLOOKUP(total_table[[#This Row],[Store_ID]],Store_table[Store_ID],Store_table[Store_Name],FALSE)</f>
        <v>Hill, Wagner and Ballard</v>
      </c>
      <c r="X1113" s="8" t="str">
        <f>_xlfn.XLOOKUP(total_table[[#This Row],[Store_ID]],Store_table[Store_ID],Store_table[Region],FALSE)</f>
        <v>East</v>
      </c>
      <c r="Y1113" s="8" t="str">
        <f>_xlfn.XLOOKUP(total_table[[#This Row],[Store_ID]],Store_table[Store_ID],Store_table[City],FALSE)</f>
        <v>East Davidville</v>
      </c>
      <c r="Z1113" s="8" t="str">
        <f>_xlfn.XLOOKUP(total_table[[#This Row],[Store_ID]],Store_table[Store_ID],Store_table[Store_Type],FALSE)</f>
        <v>Online</v>
      </c>
    </row>
    <row r="1114" spans="1:26" x14ac:dyDescent="0.35">
      <c r="A1114" s="2" t="s">
        <v>2916</v>
      </c>
      <c r="B1114" s="14">
        <v>45316</v>
      </c>
      <c r="C1114" s="2" t="s">
        <v>498</v>
      </c>
      <c r="D1114" s="2" t="s">
        <v>1672</v>
      </c>
      <c r="E1114" s="2" t="s">
        <v>1751</v>
      </c>
      <c r="F1114" s="11">
        <v>2</v>
      </c>
      <c r="G1114" s="8">
        <v>644</v>
      </c>
      <c r="H1114" s="8">
        <v>0.04</v>
      </c>
      <c r="I1114" s="2" t="s">
        <v>1804</v>
      </c>
      <c r="J1114" s="8">
        <v>1287.96</v>
      </c>
      <c r="K1114" s="8" t="str">
        <f>_xlfn.XLOOKUP(total_table[[#This Row],[Customer_ID]],Customer_table[Customer_ID],Customer_table[Name],FALSE)</f>
        <v>Michael Davies</v>
      </c>
      <c r="L1114" s="11">
        <f>_xlfn.XLOOKUP(total_table[[#This Row],[Customer_ID]],Customer_table[Customer_ID],Customer_table[Age],FALSE)</f>
        <v>25</v>
      </c>
      <c r="M1114" s="8" t="str">
        <f>_xlfn.XLOOKUP(total_table[[#This Row],[Customer_ID]],Customer_table[Customer_ID],Customer_table[Gender],FALSE)</f>
        <v>Female</v>
      </c>
      <c r="N1114" s="8" t="str">
        <f>_xlfn.XLOOKUP(total_table[[#This Row],[Customer_ID]],Customer_table[Customer_ID],Customer_table[City],FALSE)</f>
        <v>Lake Stevenfort</v>
      </c>
      <c r="O1114" s="8" t="str">
        <f>_xlfn.XLOOKUP(total_table[[#This Row],[Customer_ID]],Customer_table[Customer_ID],Customer_table[State],FALSE)</f>
        <v>Oregon</v>
      </c>
      <c r="P1114" s="8" t="str">
        <f>_xlfn.XLOOKUP(total_table[[#This Row],[Customer_ID]],Customer_table[Customer_ID],Customer_table[Country],FALSE)</f>
        <v>USA</v>
      </c>
      <c r="Q1114" s="8" t="str">
        <f>_xlfn.XLOOKUP(total_table[[#This Row],[Product_ID]],Product_table[Product_ID],Product_table[Product_Name],FALSE)</f>
        <v>Shin Guards – Adult</v>
      </c>
      <c r="R1114" s="8" t="str">
        <f>_xlfn.XLOOKUP(total_table[[#This Row],[Product_ID]],Product_table[Product_ID],Product_table[Category],FALSE)</f>
        <v>Sports</v>
      </c>
      <c r="S1114" s="8" t="str">
        <f>_xlfn.XLOOKUP(total_table[[#This Row],[Product_ID]],Product_table[Product_ID],Product_table[Sub_Category],FALSE)</f>
        <v>Team Sports</v>
      </c>
      <c r="T1114" s="8" t="str">
        <f>_xlfn.XLOOKUP(total_table[[#This Row],[Product_ID]],Product_table[Product_ID],Product_table[Brand],FALSE)</f>
        <v>French Ltd</v>
      </c>
      <c r="U1114" s="8">
        <f>_xlfn.XLOOKUP(total_table[[#This Row],[Product_ID]],Product_table[Product_ID],Product_table[Cost],FALSE)</f>
        <v>107.06</v>
      </c>
      <c r="V1114" s="11">
        <f>_xlfn.XLOOKUP(total_table[[#This Row],[Product_ID]],Product_table[Product_ID],Product_table[Stock],FALSE)</f>
        <v>359</v>
      </c>
      <c r="W1114" s="8" t="str">
        <f>_xlfn.XLOOKUP(total_table[[#This Row],[Store_ID]],Store_table[Store_ID],Store_table[Store_Name],FALSE)</f>
        <v>Gray Ltd</v>
      </c>
      <c r="X1114" s="8" t="str">
        <f>_xlfn.XLOOKUP(total_table[[#This Row],[Store_ID]],Store_table[Store_ID],Store_table[Region],FALSE)</f>
        <v>North</v>
      </c>
      <c r="Y1114" s="8" t="str">
        <f>_xlfn.XLOOKUP(total_table[[#This Row],[Store_ID]],Store_table[Store_ID],Store_table[City],FALSE)</f>
        <v>New Michaelchester</v>
      </c>
      <c r="Z1114" s="8" t="str">
        <f>_xlfn.XLOOKUP(total_table[[#This Row],[Store_ID]],Store_table[Store_ID],Store_table[Store_Type],FALSE)</f>
        <v>Outlet</v>
      </c>
    </row>
    <row r="1115" spans="1:26" x14ac:dyDescent="0.35">
      <c r="A1115" s="2" t="s">
        <v>2917</v>
      </c>
      <c r="B1115" s="14">
        <v>45888</v>
      </c>
      <c r="C1115" s="2" t="s">
        <v>328</v>
      </c>
      <c r="D1115" s="2" t="s">
        <v>1708</v>
      </c>
      <c r="E1115" s="2" t="s">
        <v>1751</v>
      </c>
      <c r="F1115" s="11">
        <v>3</v>
      </c>
      <c r="G1115" s="8">
        <v>629.58000000000004</v>
      </c>
      <c r="H1115" s="8">
        <v>0.05</v>
      </c>
      <c r="I1115" s="2" t="s">
        <v>1802</v>
      </c>
      <c r="J1115" s="8">
        <v>1888.6900000000003</v>
      </c>
      <c r="K1115" s="8" t="str">
        <f>_xlfn.XLOOKUP(total_table[[#This Row],[Customer_ID]],Customer_table[Customer_ID],Customer_table[Name],FALSE)</f>
        <v>David Patterson</v>
      </c>
      <c r="L1115" s="11">
        <f>_xlfn.XLOOKUP(total_table[[#This Row],[Customer_ID]],Customer_table[Customer_ID],Customer_table[Age],FALSE)</f>
        <v>43</v>
      </c>
      <c r="M1115" s="8" t="str">
        <f>_xlfn.XLOOKUP(total_table[[#This Row],[Customer_ID]],Customer_table[Customer_ID],Customer_table[Gender],FALSE)</f>
        <v>Female</v>
      </c>
      <c r="N1115" s="8" t="str">
        <f>_xlfn.XLOOKUP(total_table[[#This Row],[Customer_ID]],Customer_table[Customer_ID],Customer_table[City],FALSE)</f>
        <v>New Amyport</v>
      </c>
      <c r="O1115" s="8" t="str">
        <f>_xlfn.XLOOKUP(total_table[[#This Row],[Customer_ID]],Customer_table[Customer_ID],Customer_table[State],FALSE)</f>
        <v>Nevada</v>
      </c>
      <c r="P1115" s="8" t="str">
        <f>_xlfn.XLOOKUP(total_table[[#This Row],[Customer_ID]],Customer_table[Customer_ID],Customer_table[Country],FALSE)</f>
        <v>USA</v>
      </c>
      <c r="Q1115" s="8" t="str">
        <f>_xlfn.XLOOKUP(total_table[[#This Row],[Product_ID]],Product_table[Product_ID],Product_table[Product_Name],FALSE)</f>
        <v>Women's High Heels</v>
      </c>
      <c r="R1115" s="8" t="str">
        <f>_xlfn.XLOOKUP(total_table[[#This Row],[Product_ID]],Product_table[Product_ID],Product_table[Category],FALSE)</f>
        <v>Clothing</v>
      </c>
      <c r="S1115" s="8" t="str">
        <f>_xlfn.XLOOKUP(total_table[[#This Row],[Product_ID]],Product_table[Product_ID],Product_table[Sub_Category],FALSE)</f>
        <v>Footwear</v>
      </c>
      <c r="T1115" s="8" t="str">
        <f>_xlfn.XLOOKUP(total_table[[#This Row],[Product_ID]],Product_table[Product_ID],Product_table[Brand],FALSE)</f>
        <v>Smith-Charles</v>
      </c>
      <c r="U1115" s="8">
        <f>_xlfn.XLOOKUP(total_table[[#This Row],[Product_ID]],Product_table[Product_ID],Product_table[Cost],FALSE)</f>
        <v>438.25</v>
      </c>
      <c r="V1115" s="11">
        <f>_xlfn.XLOOKUP(total_table[[#This Row],[Product_ID]],Product_table[Product_ID],Product_table[Stock],FALSE)</f>
        <v>496</v>
      </c>
      <c r="W1115" s="8" t="str">
        <f>_xlfn.XLOOKUP(total_table[[#This Row],[Store_ID]],Store_table[Store_ID],Store_table[Store_Name],FALSE)</f>
        <v>Gray Ltd</v>
      </c>
      <c r="X1115" s="8" t="str">
        <f>_xlfn.XLOOKUP(total_table[[#This Row],[Store_ID]],Store_table[Store_ID],Store_table[Region],FALSE)</f>
        <v>North</v>
      </c>
      <c r="Y1115" s="8" t="str">
        <f>_xlfn.XLOOKUP(total_table[[#This Row],[Store_ID]],Store_table[Store_ID],Store_table[City],FALSE)</f>
        <v>New Michaelchester</v>
      </c>
      <c r="Z1115" s="8" t="str">
        <f>_xlfn.XLOOKUP(total_table[[#This Row],[Store_ID]],Store_table[Store_ID],Store_table[Store_Type],FALSE)</f>
        <v>Outlet</v>
      </c>
    </row>
    <row r="1116" spans="1:26" x14ac:dyDescent="0.35">
      <c r="A1116" s="2" t="s">
        <v>2918</v>
      </c>
      <c r="B1116" s="14">
        <v>45791</v>
      </c>
      <c r="C1116" s="2" t="s">
        <v>1416</v>
      </c>
      <c r="D1116" s="2" t="s">
        <v>1700</v>
      </c>
      <c r="E1116" s="2" t="s">
        <v>1739</v>
      </c>
      <c r="F1116" s="11">
        <v>2</v>
      </c>
      <c r="G1116" s="8">
        <v>121.52</v>
      </c>
      <c r="H1116" s="8">
        <v>0.18</v>
      </c>
      <c r="I1116" s="2" t="s">
        <v>1807</v>
      </c>
      <c r="J1116" s="8">
        <v>242.85999999999999</v>
      </c>
      <c r="K1116" s="8" t="str">
        <f>_xlfn.XLOOKUP(total_table[[#This Row],[Customer_ID]],Customer_table[Customer_ID],Customer_table[Name],FALSE)</f>
        <v>Cynthia Parrish</v>
      </c>
      <c r="L1116" s="11">
        <f>_xlfn.XLOOKUP(total_table[[#This Row],[Customer_ID]],Customer_table[Customer_ID],Customer_table[Age],FALSE)</f>
        <v>18</v>
      </c>
      <c r="M1116" s="8" t="str">
        <f>_xlfn.XLOOKUP(total_table[[#This Row],[Customer_ID]],Customer_table[Customer_ID],Customer_table[Gender],FALSE)</f>
        <v>Male</v>
      </c>
      <c r="N1116" s="8" t="str">
        <f>_xlfn.XLOOKUP(total_table[[#This Row],[Customer_ID]],Customer_table[Customer_ID],Customer_table[City],FALSE)</f>
        <v>Espinozaberg</v>
      </c>
      <c r="O1116" s="8" t="str">
        <f>_xlfn.XLOOKUP(total_table[[#This Row],[Customer_ID]],Customer_table[Customer_ID],Customer_table[State],FALSE)</f>
        <v>Minnesota</v>
      </c>
      <c r="P1116" s="8" t="str">
        <f>_xlfn.XLOOKUP(total_table[[#This Row],[Customer_ID]],Customer_table[Customer_ID],Customer_table[Country],FALSE)</f>
        <v>USA</v>
      </c>
      <c r="Q1116" s="8" t="str">
        <f>_xlfn.XLOOKUP(total_table[[#This Row],[Product_ID]],Product_table[Product_ID],Product_table[Product_Name],FALSE)</f>
        <v>LED Bedside Lamp</v>
      </c>
      <c r="R1116" s="8" t="str">
        <f>_xlfn.XLOOKUP(total_table[[#This Row],[Product_ID]],Product_table[Product_ID],Product_table[Category],FALSE)</f>
        <v>Home</v>
      </c>
      <c r="S1116" s="8" t="str">
        <f>_xlfn.XLOOKUP(total_table[[#This Row],[Product_ID]],Product_table[Product_ID],Product_table[Sub_Category],FALSE)</f>
        <v>Lighting</v>
      </c>
      <c r="T1116" s="8" t="str">
        <f>_xlfn.XLOOKUP(total_table[[#This Row],[Product_ID]],Product_table[Product_ID],Product_table[Brand],FALSE)</f>
        <v>Aguilar, Horton and Lewis</v>
      </c>
      <c r="U1116" s="8">
        <f>_xlfn.XLOOKUP(total_table[[#This Row],[Product_ID]],Product_table[Product_ID],Product_table[Cost],FALSE)</f>
        <v>371.38</v>
      </c>
      <c r="V1116" s="11">
        <f>_xlfn.XLOOKUP(total_table[[#This Row],[Product_ID]],Product_table[Product_ID],Product_table[Stock],FALSE)</f>
        <v>220</v>
      </c>
      <c r="W1116" s="8" t="str">
        <f>_xlfn.XLOOKUP(total_table[[#This Row],[Store_ID]],Store_table[Store_ID],Store_table[Store_Name],FALSE)</f>
        <v>Black-Horn</v>
      </c>
      <c r="X1116" s="8" t="str">
        <f>_xlfn.XLOOKUP(total_table[[#This Row],[Store_ID]],Store_table[Store_ID],Store_table[Region],FALSE)</f>
        <v>South</v>
      </c>
      <c r="Y1116" s="8" t="str">
        <f>_xlfn.XLOOKUP(total_table[[#This Row],[Store_ID]],Store_table[Store_ID],Store_table[City],FALSE)</f>
        <v>North Nancyview</v>
      </c>
      <c r="Z1116" s="8" t="str">
        <f>_xlfn.XLOOKUP(total_table[[#This Row],[Store_ID]],Store_table[Store_ID],Store_table[Store_Type],FALSE)</f>
        <v>Outlet</v>
      </c>
    </row>
    <row r="1117" spans="1:26" x14ac:dyDescent="0.35">
      <c r="A1117" s="2" t="s">
        <v>2919</v>
      </c>
      <c r="B1117" s="14">
        <v>45420</v>
      </c>
      <c r="C1117" s="2" t="s">
        <v>1230</v>
      </c>
      <c r="D1117" s="2" t="s">
        <v>1656</v>
      </c>
      <c r="E1117" s="2" t="s">
        <v>1791</v>
      </c>
      <c r="F1117" s="11">
        <v>2</v>
      </c>
      <c r="G1117" s="8">
        <v>549.83000000000004</v>
      </c>
      <c r="H1117" s="8">
        <v>7.0000000000000007E-2</v>
      </c>
      <c r="I1117" s="2" t="s">
        <v>1804</v>
      </c>
      <c r="J1117" s="8">
        <v>1099.5900000000001</v>
      </c>
      <c r="K1117" s="8" t="str">
        <f>_xlfn.XLOOKUP(total_table[[#This Row],[Customer_ID]],Customer_table[Customer_ID],Customer_table[Name],FALSE)</f>
        <v>Terry Moses</v>
      </c>
      <c r="L1117" s="11">
        <f>_xlfn.XLOOKUP(total_table[[#This Row],[Customer_ID]],Customer_table[Customer_ID],Customer_table[Age],FALSE)</f>
        <v>51</v>
      </c>
      <c r="M1117" s="8" t="str">
        <f>_xlfn.XLOOKUP(total_table[[#This Row],[Customer_ID]],Customer_table[Customer_ID],Customer_table[Gender],FALSE)</f>
        <v>Female</v>
      </c>
      <c r="N1117" s="8" t="str">
        <f>_xlfn.XLOOKUP(total_table[[#This Row],[Customer_ID]],Customer_table[Customer_ID],Customer_table[City],FALSE)</f>
        <v>Leahmouth</v>
      </c>
      <c r="O1117" s="8" t="str">
        <f>_xlfn.XLOOKUP(total_table[[#This Row],[Customer_ID]],Customer_table[Customer_ID],Customer_table[State],FALSE)</f>
        <v>Nevada</v>
      </c>
      <c r="P1117" s="8" t="str">
        <f>_xlfn.XLOOKUP(total_table[[#This Row],[Customer_ID]],Customer_table[Customer_ID],Customer_table[Country],FALSE)</f>
        <v>USA</v>
      </c>
      <c r="Q1117" s="8" t="str">
        <f>_xlfn.XLOOKUP(total_table[[#This Row],[Product_ID]],Product_table[Product_ID],Product_table[Product_Name],FALSE)</f>
        <v>Adjustable Dumbbells 20kg</v>
      </c>
      <c r="R1117" s="8" t="str">
        <f>_xlfn.XLOOKUP(total_table[[#This Row],[Product_ID]],Product_table[Product_ID],Product_table[Category],FALSE)</f>
        <v>Sports</v>
      </c>
      <c r="S1117" s="8" t="str">
        <f>_xlfn.XLOOKUP(total_table[[#This Row],[Product_ID]],Product_table[Product_ID],Product_table[Sub_Category],FALSE)</f>
        <v>Fitness</v>
      </c>
      <c r="T1117" s="8" t="str">
        <f>_xlfn.XLOOKUP(total_table[[#This Row],[Product_ID]],Product_table[Product_ID],Product_table[Brand],FALSE)</f>
        <v>Montgomery, Benton and Miller</v>
      </c>
      <c r="U1117" s="8">
        <f>_xlfn.XLOOKUP(total_table[[#This Row],[Product_ID]],Product_table[Product_ID],Product_table[Cost],FALSE)</f>
        <v>240.63</v>
      </c>
      <c r="V1117" s="11">
        <f>_xlfn.XLOOKUP(total_table[[#This Row],[Product_ID]],Product_table[Product_ID],Product_table[Stock],FALSE)</f>
        <v>423</v>
      </c>
      <c r="W1117" s="8" t="str">
        <f>_xlfn.XLOOKUP(total_table[[#This Row],[Store_ID]],Store_table[Store_ID],Store_table[Store_Name],FALSE)</f>
        <v>Mann-Austin</v>
      </c>
      <c r="X1117" s="8" t="str">
        <f>_xlfn.XLOOKUP(total_table[[#This Row],[Store_ID]],Store_table[Store_ID],Store_table[Region],FALSE)</f>
        <v>East</v>
      </c>
      <c r="Y1117" s="8" t="str">
        <f>_xlfn.XLOOKUP(total_table[[#This Row],[Store_ID]],Store_table[Store_ID],Store_table[City],FALSE)</f>
        <v>Vasquezborough</v>
      </c>
      <c r="Z1117" s="8" t="str">
        <f>_xlfn.XLOOKUP(total_table[[#This Row],[Store_ID]],Store_table[Store_ID],Store_table[Store_Type],FALSE)</f>
        <v>Online</v>
      </c>
    </row>
    <row r="1118" spans="1:26" x14ac:dyDescent="0.35">
      <c r="A1118" s="2" t="s">
        <v>2920</v>
      </c>
      <c r="B1118" s="14">
        <v>45219</v>
      </c>
      <c r="C1118" s="2" t="s">
        <v>465</v>
      </c>
      <c r="D1118" s="2" t="s">
        <v>1552</v>
      </c>
      <c r="E1118" s="2" t="s">
        <v>1760</v>
      </c>
      <c r="F1118" s="11">
        <v>3</v>
      </c>
      <c r="G1118" s="8">
        <v>278.38</v>
      </c>
      <c r="H1118" s="8">
        <v>0.03</v>
      </c>
      <c r="I1118" s="2" t="s">
        <v>1802</v>
      </c>
      <c r="J1118" s="8">
        <v>835.11</v>
      </c>
      <c r="K1118" s="8" t="str">
        <f>_xlfn.XLOOKUP(total_table[[#This Row],[Customer_ID]],Customer_table[Customer_ID],Customer_table[Name],FALSE)</f>
        <v>Patty Francis</v>
      </c>
      <c r="L1118" s="11">
        <f>_xlfn.XLOOKUP(total_table[[#This Row],[Customer_ID]],Customer_table[Customer_ID],Customer_table[Age],FALSE)</f>
        <v>63</v>
      </c>
      <c r="M1118" s="8" t="str">
        <f>_xlfn.XLOOKUP(total_table[[#This Row],[Customer_ID]],Customer_table[Customer_ID],Customer_table[Gender],FALSE)</f>
        <v>Female</v>
      </c>
      <c r="N1118" s="8" t="str">
        <f>_xlfn.XLOOKUP(total_table[[#This Row],[Customer_ID]],Customer_table[Customer_ID],Customer_table[City],FALSE)</f>
        <v>South Brooke</v>
      </c>
      <c r="O1118" s="8" t="str">
        <f>_xlfn.XLOOKUP(total_table[[#This Row],[Customer_ID]],Customer_table[Customer_ID],Customer_table[State],FALSE)</f>
        <v>Pennsylvania</v>
      </c>
      <c r="P1118" s="8" t="str">
        <f>_xlfn.XLOOKUP(total_table[[#This Row],[Customer_ID]],Customer_table[Customer_ID],Customer_table[Country],FALSE)</f>
        <v>USA</v>
      </c>
      <c r="Q1118" s="8" t="str">
        <f>_xlfn.XLOOKUP(total_table[[#This Row],[Product_ID]],Product_table[Product_ID],Product_table[Product_Name],FALSE)</f>
        <v>USB-C Fast Charger</v>
      </c>
      <c r="R1118" s="8" t="str">
        <f>_xlfn.XLOOKUP(total_table[[#This Row],[Product_ID]],Product_table[Product_ID],Product_table[Category],FALSE)</f>
        <v>Electronics</v>
      </c>
      <c r="S1118" s="8" t="str">
        <f>_xlfn.XLOOKUP(total_table[[#This Row],[Product_ID]],Product_table[Product_ID],Product_table[Sub_Category],FALSE)</f>
        <v>Accessories</v>
      </c>
      <c r="T1118" s="8" t="str">
        <f>_xlfn.XLOOKUP(total_table[[#This Row],[Product_ID]],Product_table[Product_ID],Product_table[Brand],FALSE)</f>
        <v>Dawson-Perkins</v>
      </c>
      <c r="U1118" s="8">
        <f>_xlfn.XLOOKUP(total_table[[#This Row],[Product_ID]],Product_table[Product_ID],Product_table[Cost],FALSE)</f>
        <v>242.23</v>
      </c>
      <c r="V1118" s="11">
        <f>_xlfn.XLOOKUP(total_table[[#This Row],[Product_ID]],Product_table[Product_ID],Product_table[Stock],FALSE)</f>
        <v>453</v>
      </c>
      <c r="W1118" s="8" t="str">
        <f>_xlfn.XLOOKUP(total_table[[#This Row],[Store_ID]],Store_table[Store_ID],Store_table[Store_Name],FALSE)</f>
        <v>Bean, Jones and Park</v>
      </c>
      <c r="X1118" s="8" t="str">
        <f>_xlfn.XLOOKUP(total_table[[#This Row],[Store_ID]],Store_table[Store_ID],Store_table[Region],FALSE)</f>
        <v>West</v>
      </c>
      <c r="Y1118" s="8" t="str">
        <f>_xlfn.XLOOKUP(total_table[[#This Row],[Store_ID]],Store_table[Store_ID],Store_table[City],FALSE)</f>
        <v>Thompsonborough</v>
      </c>
      <c r="Z1118" s="8" t="str">
        <f>_xlfn.XLOOKUP(total_table[[#This Row],[Store_ID]],Store_table[Store_ID],Store_table[Store_Type],FALSE)</f>
        <v>Online</v>
      </c>
    </row>
    <row r="1119" spans="1:26" x14ac:dyDescent="0.35">
      <c r="A1119" s="2" t="s">
        <v>2921</v>
      </c>
      <c r="B1119" s="14">
        <v>45510</v>
      </c>
      <c r="C1119" s="2" t="s">
        <v>1334</v>
      </c>
      <c r="D1119" s="2" t="s">
        <v>1718</v>
      </c>
      <c r="E1119" s="2" t="s">
        <v>1744</v>
      </c>
      <c r="F1119" s="11">
        <v>4</v>
      </c>
      <c r="G1119" s="8">
        <v>723.66</v>
      </c>
      <c r="H1119" s="8">
        <v>0.03</v>
      </c>
      <c r="I1119" s="2" t="s">
        <v>1804</v>
      </c>
      <c r="J1119" s="8">
        <v>2894.6099999999997</v>
      </c>
      <c r="K1119" s="8" t="str">
        <f>_xlfn.XLOOKUP(total_table[[#This Row],[Customer_ID]],Customer_table[Customer_ID],Customer_table[Name],FALSE)</f>
        <v>Melinda Rivera</v>
      </c>
      <c r="L1119" s="11">
        <f>_xlfn.XLOOKUP(total_table[[#This Row],[Customer_ID]],Customer_table[Customer_ID],Customer_table[Age],FALSE)</f>
        <v>47</v>
      </c>
      <c r="M1119" s="8" t="str">
        <f>_xlfn.XLOOKUP(total_table[[#This Row],[Customer_ID]],Customer_table[Customer_ID],Customer_table[Gender],FALSE)</f>
        <v>Female</v>
      </c>
      <c r="N1119" s="8" t="str">
        <f>_xlfn.XLOOKUP(total_table[[#This Row],[Customer_ID]],Customer_table[Customer_ID],Customer_table[City],FALSE)</f>
        <v>East Davidmouth</v>
      </c>
      <c r="O1119" s="8" t="str">
        <f>_xlfn.XLOOKUP(total_table[[#This Row],[Customer_ID]],Customer_table[Customer_ID],Customer_table[State],FALSE)</f>
        <v>New Hampshire</v>
      </c>
      <c r="P1119" s="8" t="str">
        <f>_xlfn.XLOOKUP(total_table[[#This Row],[Customer_ID]],Customer_table[Customer_ID],Customer_table[Country],FALSE)</f>
        <v>USA</v>
      </c>
      <c r="Q1119" s="8" t="str">
        <f>_xlfn.XLOOKUP(total_table[[#This Row],[Product_ID]],Product_table[Product_ID],Product_table[Product_Name],FALSE)</f>
        <v>Women's Formal Blazer</v>
      </c>
      <c r="R1119" s="8" t="str">
        <f>_xlfn.XLOOKUP(total_table[[#This Row],[Product_ID]],Product_table[Product_ID],Product_table[Category],FALSE)</f>
        <v>Clothing</v>
      </c>
      <c r="S1119" s="8" t="str">
        <f>_xlfn.XLOOKUP(total_table[[#This Row],[Product_ID]],Product_table[Product_ID],Product_table[Sub_Category],FALSE)</f>
        <v>Outerwear</v>
      </c>
      <c r="T1119" s="8" t="str">
        <f>_xlfn.XLOOKUP(total_table[[#This Row],[Product_ID]],Product_table[Product_ID],Product_table[Brand],FALSE)</f>
        <v>Phillips and Sons</v>
      </c>
      <c r="U1119" s="8">
        <f>_xlfn.XLOOKUP(total_table[[#This Row],[Product_ID]],Product_table[Product_ID],Product_table[Cost],FALSE)</f>
        <v>358.47</v>
      </c>
      <c r="V1119" s="11">
        <f>_xlfn.XLOOKUP(total_table[[#This Row],[Product_ID]],Product_table[Product_ID],Product_table[Stock],FALSE)</f>
        <v>143</v>
      </c>
      <c r="W1119" s="8" t="str">
        <f>_xlfn.XLOOKUP(total_table[[#This Row],[Store_ID]],Store_table[Store_ID],Store_table[Store_Name],FALSE)</f>
        <v>Johnson-Wright</v>
      </c>
      <c r="X1119" s="8" t="str">
        <f>_xlfn.XLOOKUP(total_table[[#This Row],[Store_ID]],Store_table[Store_ID],Store_table[Region],FALSE)</f>
        <v>North</v>
      </c>
      <c r="Y1119" s="8" t="str">
        <f>_xlfn.XLOOKUP(total_table[[#This Row],[Store_ID]],Store_table[Store_ID],Store_table[City],FALSE)</f>
        <v>Hoodberg</v>
      </c>
      <c r="Z1119" s="8" t="str">
        <f>_xlfn.XLOOKUP(total_table[[#This Row],[Store_ID]],Store_table[Store_ID],Store_table[Store_Type],FALSE)</f>
        <v>Outlet</v>
      </c>
    </row>
    <row r="1120" spans="1:26" x14ac:dyDescent="0.35">
      <c r="A1120" s="2" t="s">
        <v>2922</v>
      </c>
      <c r="B1120" s="14">
        <v>45687</v>
      </c>
      <c r="C1120" s="2" t="s">
        <v>658</v>
      </c>
      <c r="D1120" s="2" t="s">
        <v>1670</v>
      </c>
      <c r="E1120" s="2" t="s">
        <v>1764</v>
      </c>
      <c r="F1120" s="11">
        <v>1</v>
      </c>
      <c r="G1120" s="8">
        <v>724.74</v>
      </c>
      <c r="H1120" s="8">
        <v>0.15</v>
      </c>
      <c r="I1120" s="2" t="s">
        <v>1804</v>
      </c>
      <c r="J1120" s="8">
        <v>724.59</v>
      </c>
      <c r="K1120" s="8" t="str">
        <f>_xlfn.XLOOKUP(total_table[[#This Row],[Customer_ID]],Customer_table[Customer_ID],Customer_table[Name],FALSE)</f>
        <v>Michelle Carpenter</v>
      </c>
      <c r="L1120" s="11">
        <f>_xlfn.XLOOKUP(total_table[[#This Row],[Customer_ID]],Customer_table[Customer_ID],Customer_table[Age],FALSE)</f>
        <v>44</v>
      </c>
      <c r="M1120" s="8" t="str">
        <f>_xlfn.XLOOKUP(total_table[[#This Row],[Customer_ID]],Customer_table[Customer_ID],Customer_table[Gender],FALSE)</f>
        <v>Female</v>
      </c>
      <c r="N1120" s="8" t="str">
        <f>_xlfn.XLOOKUP(total_table[[#This Row],[Customer_ID]],Customer_table[Customer_ID],Customer_table[City],FALSE)</f>
        <v>Lake Danielleton</v>
      </c>
      <c r="O1120" s="8" t="str">
        <f>_xlfn.XLOOKUP(total_table[[#This Row],[Customer_ID]],Customer_table[Customer_ID],Customer_table[State],FALSE)</f>
        <v>New Jersey</v>
      </c>
      <c r="P1120" s="8" t="str">
        <f>_xlfn.XLOOKUP(total_table[[#This Row],[Customer_ID]],Customer_table[Customer_ID],Customer_table[Country],FALSE)</f>
        <v>USA</v>
      </c>
      <c r="Q1120" s="8" t="str">
        <f>_xlfn.XLOOKUP(total_table[[#This Row],[Product_ID]],Product_table[Product_ID],Product_table[Product_Name],FALSE)</f>
        <v>Professional Jump Rope</v>
      </c>
      <c r="R1120" s="8" t="str">
        <f>_xlfn.XLOOKUP(total_table[[#This Row],[Product_ID]],Product_table[Product_ID],Product_table[Category],FALSE)</f>
        <v>Sports</v>
      </c>
      <c r="S1120" s="8" t="str">
        <f>_xlfn.XLOOKUP(total_table[[#This Row],[Product_ID]],Product_table[Product_ID],Product_table[Sub_Category],FALSE)</f>
        <v>Fitness</v>
      </c>
      <c r="T1120" s="8" t="str">
        <f>_xlfn.XLOOKUP(total_table[[#This Row],[Product_ID]],Product_table[Product_ID],Product_table[Brand],FALSE)</f>
        <v>Davis PLC</v>
      </c>
      <c r="U1120" s="8">
        <f>_xlfn.XLOOKUP(total_table[[#This Row],[Product_ID]],Product_table[Product_ID],Product_table[Cost],FALSE)</f>
        <v>477.61</v>
      </c>
      <c r="V1120" s="11">
        <f>_xlfn.XLOOKUP(total_table[[#This Row],[Product_ID]],Product_table[Product_ID],Product_table[Stock],FALSE)</f>
        <v>300</v>
      </c>
      <c r="W1120" s="8" t="str">
        <f>_xlfn.XLOOKUP(total_table[[#This Row],[Store_ID]],Store_table[Store_ID],Store_table[Store_Name],FALSE)</f>
        <v>Moore, Padilla and Butler</v>
      </c>
      <c r="X1120" s="8" t="str">
        <f>_xlfn.XLOOKUP(total_table[[#This Row],[Store_ID]],Store_table[Store_ID],Store_table[Region],FALSE)</f>
        <v>South</v>
      </c>
      <c r="Y1120" s="8" t="str">
        <f>_xlfn.XLOOKUP(total_table[[#This Row],[Store_ID]],Store_table[Store_ID],Store_table[City],FALSE)</f>
        <v>East Johnstad</v>
      </c>
      <c r="Z1120" s="8" t="str">
        <f>_xlfn.XLOOKUP(total_table[[#This Row],[Store_ID]],Store_table[Store_ID],Store_table[Store_Type],FALSE)</f>
        <v>Flagship</v>
      </c>
    </row>
    <row r="1121" spans="1:26" x14ac:dyDescent="0.35">
      <c r="A1121" s="2" t="s">
        <v>2923</v>
      </c>
      <c r="B1121" s="14">
        <v>45271</v>
      </c>
      <c r="C1121" s="2" t="s">
        <v>1384</v>
      </c>
      <c r="D1121" s="2" t="s">
        <v>1568</v>
      </c>
      <c r="E1121" s="2" t="s">
        <v>1747</v>
      </c>
      <c r="F1121" s="11">
        <v>2</v>
      </c>
      <c r="G1121" s="8">
        <v>961.84</v>
      </c>
      <c r="H1121" s="8">
        <v>0.25</v>
      </c>
      <c r="I1121" s="2" t="s">
        <v>1804</v>
      </c>
      <c r="J1121" s="8">
        <v>1923.43</v>
      </c>
      <c r="K1121" s="8" t="str">
        <f>_xlfn.XLOOKUP(total_table[[#This Row],[Customer_ID]],Customer_table[Customer_ID],Customer_table[Name],FALSE)</f>
        <v>Tyler Weber</v>
      </c>
      <c r="L1121" s="11">
        <f>_xlfn.XLOOKUP(total_table[[#This Row],[Customer_ID]],Customer_table[Customer_ID],Customer_table[Age],FALSE)</f>
        <v>54</v>
      </c>
      <c r="M1121" s="8" t="str">
        <f>_xlfn.XLOOKUP(total_table[[#This Row],[Customer_ID]],Customer_table[Customer_ID],Customer_table[Gender],FALSE)</f>
        <v>Male</v>
      </c>
      <c r="N1121" s="8" t="str">
        <f>_xlfn.XLOOKUP(total_table[[#This Row],[Customer_ID]],Customer_table[Customer_ID],Customer_table[City],FALSE)</f>
        <v>East Yvette</v>
      </c>
      <c r="O1121" s="8" t="str">
        <f>_xlfn.XLOOKUP(total_table[[#This Row],[Customer_ID]],Customer_table[Customer_ID],Customer_table[State],FALSE)</f>
        <v>Illinois</v>
      </c>
      <c r="P1121" s="8" t="str">
        <f>_xlfn.XLOOKUP(total_table[[#This Row],[Customer_ID]],Customer_table[Customer_ID],Customer_table[Country],FALSE)</f>
        <v>USA</v>
      </c>
      <c r="Q1121" s="8" t="str">
        <f>_xlfn.XLOOKUP(total_table[[#This Row],[Product_ID]],Product_table[Product_ID],Product_table[Product_Name],FALSE)</f>
        <v>Multi-Purpose Storage Box</v>
      </c>
      <c r="R1121" s="8" t="str">
        <f>_xlfn.XLOOKUP(total_table[[#This Row],[Product_ID]],Product_table[Product_ID],Product_table[Category],FALSE)</f>
        <v>Home</v>
      </c>
      <c r="S1121" s="8" t="str">
        <f>_xlfn.XLOOKUP(total_table[[#This Row],[Product_ID]],Product_table[Product_ID],Product_table[Sub_Category],FALSE)</f>
        <v>Storage</v>
      </c>
      <c r="T1121" s="8" t="str">
        <f>_xlfn.XLOOKUP(total_table[[#This Row],[Product_ID]],Product_table[Product_ID],Product_table[Brand],FALSE)</f>
        <v>Gardner-Montes</v>
      </c>
      <c r="U1121" s="8">
        <f>_xlfn.XLOOKUP(total_table[[#This Row],[Product_ID]],Product_table[Product_ID],Product_table[Cost],FALSE)</f>
        <v>123.46</v>
      </c>
      <c r="V1121" s="11">
        <f>_xlfn.XLOOKUP(total_table[[#This Row],[Product_ID]],Product_table[Product_ID],Product_table[Stock],FALSE)</f>
        <v>76</v>
      </c>
      <c r="W1121" s="8" t="str">
        <f>_xlfn.XLOOKUP(total_table[[#This Row],[Store_ID]],Store_table[Store_ID],Store_table[Store_Name],FALSE)</f>
        <v>Alexander Group</v>
      </c>
      <c r="X1121" s="8" t="str">
        <f>_xlfn.XLOOKUP(total_table[[#This Row],[Store_ID]],Store_table[Store_ID],Store_table[Region],FALSE)</f>
        <v>South</v>
      </c>
      <c r="Y1121" s="8" t="str">
        <f>_xlfn.XLOOKUP(total_table[[#This Row],[Store_ID]],Store_table[Store_ID],Store_table[City],FALSE)</f>
        <v>Port Sharon</v>
      </c>
      <c r="Z1121" s="8" t="str">
        <f>_xlfn.XLOOKUP(total_table[[#This Row],[Store_ID]],Store_table[Store_ID],Store_table[Store_Type],FALSE)</f>
        <v>Online</v>
      </c>
    </row>
    <row r="1122" spans="1:26" x14ac:dyDescent="0.35">
      <c r="A1122" s="2" t="s">
        <v>2924</v>
      </c>
      <c r="B1122" s="14">
        <v>45446</v>
      </c>
      <c r="C1122" s="2" t="s">
        <v>84</v>
      </c>
      <c r="D1122" s="2" t="s">
        <v>1600</v>
      </c>
      <c r="E1122" s="2" t="s">
        <v>1782</v>
      </c>
      <c r="F1122" s="11">
        <v>4</v>
      </c>
      <c r="G1122" s="8">
        <v>21.12</v>
      </c>
      <c r="H1122" s="8">
        <v>0.18</v>
      </c>
      <c r="I1122" s="2" t="s">
        <v>1807</v>
      </c>
      <c r="J1122" s="8">
        <v>84.3</v>
      </c>
      <c r="K1122" s="8" t="str">
        <f>_xlfn.XLOOKUP(total_table[[#This Row],[Customer_ID]],Customer_table[Customer_ID],Customer_table[Name],FALSE)</f>
        <v>Bridget Allen</v>
      </c>
      <c r="L1122" s="11">
        <f>_xlfn.XLOOKUP(total_table[[#This Row],[Customer_ID]],Customer_table[Customer_ID],Customer_table[Age],FALSE)</f>
        <v>59</v>
      </c>
      <c r="M1122" s="8" t="str">
        <f>_xlfn.XLOOKUP(total_table[[#This Row],[Customer_ID]],Customer_table[Customer_ID],Customer_table[Gender],FALSE)</f>
        <v>Male</v>
      </c>
      <c r="N1122" s="8" t="str">
        <f>_xlfn.XLOOKUP(total_table[[#This Row],[Customer_ID]],Customer_table[Customer_ID],Customer_table[City],FALSE)</f>
        <v>Lake Shaneburgh</v>
      </c>
      <c r="O1122" s="8" t="str">
        <f>_xlfn.XLOOKUP(total_table[[#This Row],[Customer_ID]],Customer_table[Customer_ID],Customer_table[State],FALSE)</f>
        <v>Delaware</v>
      </c>
      <c r="P1122" s="8" t="str">
        <f>_xlfn.XLOOKUP(total_table[[#This Row],[Customer_ID]],Customer_table[Customer_ID],Customer_table[Country],FALSE)</f>
        <v>USA</v>
      </c>
      <c r="Q1122" s="8" t="str">
        <f>_xlfn.XLOOKUP(total_table[[#This Row],[Product_ID]],Product_table[Product_ID],Product_table[Product_Name],FALSE)</f>
        <v>Men's Casual Sneakers</v>
      </c>
      <c r="R1122" s="8" t="str">
        <f>_xlfn.XLOOKUP(total_table[[#This Row],[Product_ID]],Product_table[Product_ID],Product_table[Category],FALSE)</f>
        <v>Clothing</v>
      </c>
      <c r="S1122" s="8" t="str">
        <f>_xlfn.XLOOKUP(total_table[[#This Row],[Product_ID]],Product_table[Product_ID],Product_table[Sub_Category],FALSE)</f>
        <v>Footwear</v>
      </c>
      <c r="T1122" s="8" t="str">
        <f>_xlfn.XLOOKUP(total_table[[#This Row],[Product_ID]],Product_table[Product_ID],Product_table[Brand],FALSE)</f>
        <v>Hogan-Lee</v>
      </c>
      <c r="U1122" s="8">
        <f>_xlfn.XLOOKUP(total_table[[#This Row],[Product_ID]],Product_table[Product_ID],Product_table[Cost],FALSE)</f>
        <v>353.47</v>
      </c>
      <c r="V1122" s="11">
        <f>_xlfn.XLOOKUP(total_table[[#This Row],[Product_ID]],Product_table[Product_ID],Product_table[Stock],FALSE)</f>
        <v>214</v>
      </c>
      <c r="W1122" s="8" t="str">
        <f>_xlfn.XLOOKUP(total_table[[#This Row],[Store_ID]],Store_table[Store_ID],Store_table[Store_Name],FALSE)</f>
        <v>Frederick-Wright</v>
      </c>
      <c r="X1122" s="8" t="str">
        <f>_xlfn.XLOOKUP(total_table[[#This Row],[Store_ID]],Store_table[Store_ID],Store_table[Region],FALSE)</f>
        <v>West</v>
      </c>
      <c r="Y1122" s="8" t="str">
        <f>_xlfn.XLOOKUP(total_table[[#This Row],[Store_ID]],Store_table[Store_ID],Store_table[City],FALSE)</f>
        <v>New Jimmymouth</v>
      </c>
      <c r="Z1122" s="8" t="str">
        <f>_xlfn.XLOOKUP(total_table[[#This Row],[Store_ID]],Store_table[Store_ID],Store_table[Store_Type],FALSE)</f>
        <v>Flagship</v>
      </c>
    </row>
    <row r="1123" spans="1:26" x14ac:dyDescent="0.35">
      <c r="A1123" s="2" t="s">
        <v>2925</v>
      </c>
      <c r="B1123" s="14">
        <v>45579</v>
      </c>
      <c r="C1123" s="2" t="s">
        <v>990</v>
      </c>
      <c r="D1123" s="2" t="s">
        <v>1521</v>
      </c>
      <c r="E1123" s="2" t="s">
        <v>1747</v>
      </c>
      <c r="F1123" s="11">
        <v>3</v>
      </c>
      <c r="G1123" s="8">
        <v>819.93</v>
      </c>
      <c r="H1123" s="8">
        <v>0.08</v>
      </c>
      <c r="I1123" s="2" t="s">
        <v>1804</v>
      </c>
      <c r="J1123" s="8">
        <v>2459.71</v>
      </c>
      <c r="K1123" s="8" t="str">
        <f>_xlfn.XLOOKUP(total_table[[#This Row],[Customer_ID]],Customer_table[Customer_ID],Customer_table[Name],FALSE)</f>
        <v>Casey Simpson</v>
      </c>
      <c r="L1123" s="11">
        <f>_xlfn.XLOOKUP(total_table[[#This Row],[Customer_ID]],Customer_table[Customer_ID],Customer_table[Age],FALSE)</f>
        <v>54</v>
      </c>
      <c r="M1123" s="8" t="str">
        <f>_xlfn.XLOOKUP(total_table[[#This Row],[Customer_ID]],Customer_table[Customer_ID],Customer_table[Gender],FALSE)</f>
        <v>Male</v>
      </c>
      <c r="N1123" s="8" t="str">
        <f>_xlfn.XLOOKUP(total_table[[#This Row],[Customer_ID]],Customer_table[Customer_ID],Customer_table[City],FALSE)</f>
        <v>West Mathewside</v>
      </c>
      <c r="O1123" s="8" t="str">
        <f>_xlfn.XLOOKUP(total_table[[#This Row],[Customer_ID]],Customer_table[Customer_ID],Customer_table[State],FALSE)</f>
        <v>Mississippi</v>
      </c>
      <c r="P1123" s="8" t="str">
        <f>_xlfn.XLOOKUP(total_table[[#This Row],[Customer_ID]],Customer_table[Customer_ID],Customer_table[Country],FALSE)</f>
        <v>USA</v>
      </c>
      <c r="Q1123" s="8" t="str">
        <f>_xlfn.XLOOKUP(total_table[[#This Row],[Product_ID]],Product_table[Product_ID],Product_table[Product_Name],FALSE)</f>
        <v>Brother Laser Printer</v>
      </c>
      <c r="R1123" s="8" t="str">
        <f>_xlfn.XLOOKUP(total_table[[#This Row],[Product_ID]],Product_table[Product_ID],Product_table[Category],FALSE)</f>
        <v>Electronics</v>
      </c>
      <c r="S1123" s="8" t="str">
        <f>_xlfn.XLOOKUP(total_table[[#This Row],[Product_ID]],Product_table[Product_ID],Product_table[Sub_Category],FALSE)</f>
        <v>Computer</v>
      </c>
      <c r="T1123" s="8" t="str">
        <f>_xlfn.XLOOKUP(total_table[[#This Row],[Product_ID]],Product_table[Product_ID],Product_table[Brand],FALSE)</f>
        <v>Hunt Inc</v>
      </c>
      <c r="U1123" s="8">
        <f>_xlfn.XLOOKUP(total_table[[#This Row],[Product_ID]],Product_table[Product_ID],Product_table[Cost],FALSE)</f>
        <v>112.42</v>
      </c>
      <c r="V1123" s="11">
        <f>_xlfn.XLOOKUP(total_table[[#This Row],[Product_ID]],Product_table[Product_ID],Product_table[Stock],FALSE)</f>
        <v>416</v>
      </c>
      <c r="W1123" s="8" t="str">
        <f>_xlfn.XLOOKUP(total_table[[#This Row],[Store_ID]],Store_table[Store_ID],Store_table[Store_Name],FALSE)</f>
        <v>Alexander Group</v>
      </c>
      <c r="X1123" s="8" t="str">
        <f>_xlfn.XLOOKUP(total_table[[#This Row],[Store_ID]],Store_table[Store_ID],Store_table[Region],FALSE)</f>
        <v>South</v>
      </c>
      <c r="Y1123" s="8" t="str">
        <f>_xlfn.XLOOKUP(total_table[[#This Row],[Store_ID]],Store_table[Store_ID],Store_table[City],FALSE)</f>
        <v>Port Sharon</v>
      </c>
      <c r="Z1123" s="8" t="str">
        <f>_xlfn.XLOOKUP(total_table[[#This Row],[Store_ID]],Store_table[Store_ID],Store_table[Store_Type],FALSE)</f>
        <v>Online</v>
      </c>
    </row>
    <row r="1124" spans="1:26" x14ac:dyDescent="0.35">
      <c r="A1124" s="2" t="s">
        <v>2926</v>
      </c>
      <c r="B1124" s="14">
        <v>45725</v>
      </c>
      <c r="C1124" s="2" t="s">
        <v>918</v>
      </c>
      <c r="D1124" s="2" t="s">
        <v>1610</v>
      </c>
      <c r="E1124" s="2" t="s">
        <v>1730</v>
      </c>
      <c r="F1124" s="11">
        <v>2</v>
      </c>
      <c r="G1124" s="8">
        <v>700.95</v>
      </c>
      <c r="H1124" s="8">
        <v>0.18</v>
      </c>
      <c r="I1124" s="2" t="s">
        <v>1802</v>
      </c>
      <c r="J1124" s="8">
        <v>1401.72</v>
      </c>
      <c r="K1124" s="8" t="str">
        <f>_xlfn.XLOOKUP(total_table[[#This Row],[Customer_ID]],Customer_table[Customer_ID],Customer_table[Name],FALSE)</f>
        <v>Lisa Chandler</v>
      </c>
      <c r="L1124" s="11">
        <f>_xlfn.XLOOKUP(total_table[[#This Row],[Customer_ID]],Customer_table[Customer_ID],Customer_table[Age],FALSE)</f>
        <v>29</v>
      </c>
      <c r="M1124" s="8" t="str">
        <f>_xlfn.XLOOKUP(total_table[[#This Row],[Customer_ID]],Customer_table[Customer_ID],Customer_table[Gender],FALSE)</f>
        <v>Male</v>
      </c>
      <c r="N1124" s="8" t="str">
        <f>_xlfn.XLOOKUP(total_table[[#This Row],[Customer_ID]],Customer_table[Customer_ID],Customer_table[City],FALSE)</f>
        <v>Port Richard</v>
      </c>
      <c r="O1124" s="8" t="str">
        <f>_xlfn.XLOOKUP(total_table[[#This Row],[Customer_ID]],Customer_table[Customer_ID],Customer_table[State],FALSE)</f>
        <v>Montana</v>
      </c>
      <c r="P1124" s="8" t="str">
        <f>_xlfn.XLOOKUP(total_table[[#This Row],[Customer_ID]],Customer_table[Customer_ID],Customer_table[Country],FALSE)</f>
        <v>USA</v>
      </c>
      <c r="Q1124" s="8" t="str">
        <f>_xlfn.XLOOKUP(total_table[[#This Row],[Product_ID]],Product_table[Product_ID],Product_table[Product_Name],FALSE)</f>
        <v>Smart Home WiFi Camera</v>
      </c>
      <c r="R1124" s="8" t="str">
        <f>_xlfn.XLOOKUP(total_table[[#This Row],[Product_ID]],Product_table[Product_ID],Product_table[Category],FALSE)</f>
        <v>Electronics</v>
      </c>
      <c r="S1124" s="8" t="str">
        <f>_xlfn.XLOOKUP(total_table[[#This Row],[Product_ID]],Product_table[Product_ID],Product_table[Sub_Category],FALSE)</f>
        <v>Accessories</v>
      </c>
      <c r="T1124" s="8" t="str">
        <f>_xlfn.XLOOKUP(total_table[[#This Row],[Product_ID]],Product_table[Product_ID],Product_table[Brand],FALSE)</f>
        <v>Holmes LLC</v>
      </c>
      <c r="U1124" s="8">
        <f>_xlfn.XLOOKUP(total_table[[#This Row],[Product_ID]],Product_table[Product_ID],Product_table[Cost],FALSE)</f>
        <v>450.71</v>
      </c>
      <c r="V1124" s="11">
        <f>_xlfn.XLOOKUP(total_table[[#This Row],[Product_ID]],Product_table[Product_ID],Product_table[Stock],FALSE)</f>
        <v>389</v>
      </c>
      <c r="W1124" s="8" t="str">
        <f>_xlfn.XLOOKUP(total_table[[#This Row],[Store_ID]],Store_table[Store_ID],Store_table[Store_Name],FALSE)</f>
        <v>Rivera-Warner</v>
      </c>
      <c r="X1124" s="8" t="str">
        <f>_xlfn.XLOOKUP(total_table[[#This Row],[Store_ID]],Store_table[Store_ID],Store_table[Region],FALSE)</f>
        <v>East</v>
      </c>
      <c r="Y1124" s="8" t="str">
        <f>_xlfn.XLOOKUP(total_table[[#This Row],[Store_ID]],Store_table[Store_ID],Store_table[City],FALSE)</f>
        <v>Washingtonfurt</v>
      </c>
      <c r="Z1124" s="8" t="str">
        <f>_xlfn.XLOOKUP(total_table[[#This Row],[Store_ID]],Store_table[Store_ID],Store_table[Store_Type],FALSE)</f>
        <v>Flagship</v>
      </c>
    </row>
    <row r="1125" spans="1:26" x14ac:dyDescent="0.35">
      <c r="A1125" s="2" t="s">
        <v>2927</v>
      </c>
      <c r="B1125" s="14">
        <v>45910</v>
      </c>
      <c r="C1125" s="2" t="s">
        <v>468</v>
      </c>
      <c r="D1125" s="2" t="s">
        <v>1560</v>
      </c>
      <c r="E1125" s="2" t="s">
        <v>1777</v>
      </c>
      <c r="F1125" s="11">
        <v>2</v>
      </c>
      <c r="G1125" s="8">
        <v>456.38</v>
      </c>
      <c r="H1125" s="8">
        <v>0.12</v>
      </c>
      <c r="I1125" s="2" t="s">
        <v>1802</v>
      </c>
      <c r="J1125" s="8">
        <v>912.64</v>
      </c>
      <c r="K1125" s="8" t="str">
        <f>_xlfn.XLOOKUP(total_table[[#This Row],[Customer_ID]],Customer_table[Customer_ID],Customer_table[Name],FALSE)</f>
        <v>Cristian Wright</v>
      </c>
      <c r="L1125" s="11">
        <f>_xlfn.XLOOKUP(total_table[[#This Row],[Customer_ID]],Customer_table[Customer_ID],Customer_table[Age],FALSE)</f>
        <v>30</v>
      </c>
      <c r="M1125" s="8" t="str">
        <f>_xlfn.XLOOKUP(total_table[[#This Row],[Customer_ID]],Customer_table[Customer_ID],Customer_table[Gender],FALSE)</f>
        <v>Male</v>
      </c>
      <c r="N1125" s="8" t="str">
        <f>_xlfn.XLOOKUP(total_table[[#This Row],[Customer_ID]],Customer_table[Customer_ID],Customer_table[City],FALSE)</f>
        <v>Port Denise</v>
      </c>
      <c r="O1125" s="8" t="str">
        <f>_xlfn.XLOOKUP(total_table[[#This Row],[Customer_ID]],Customer_table[Customer_ID],Customer_table[State],FALSE)</f>
        <v>California</v>
      </c>
      <c r="P1125" s="8" t="str">
        <f>_xlfn.XLOOKUP(total_table[[#This Row],[Customer_ID]],Customer_table[Customer_ID],Customer_table[Country],FALSE)</f>
        <v>USA</v>
      </c>
      <c r="Q1125" s="8" t="str">
        <f>_xlfn.XLOOKUP(total_table[[#This Row],[Product_ID]],Product_table[Product_ID],Product_table[Product_Name],FALSE)</f>
        <v>Soccer Training Cone Set</v>
      </c>
      <c r="R1125" s="8" t="str">
        <f>_xlfn.XLOOKUP(total_table[[#This Row],[Product_ID]],Product_table[Product_ID],Product_table[Category],FALSE)</f>
        <v>Sports</v>
      </c>
      <c r="S1125" s="8" t="str">
        <f>_xlfn.XLOOKUP(total_table[[#This Row],[Product_ID]],Product_table[Product_ID],Product_table[Sub_Category],FALSE)</f>
        <v>Accessories</v>
      </c>
      <c r="T1125" s="8" t="str">
        <f>_xlfn.XLOOKUP(total_table[[#This Row],[Product_ID]],Product_table[Product_ID],Product_table[Brand],FALSE)</f>
        <v>Ford, Murphy and Wilson</v>
      </c>
      <c r="U1125" s="8">
        <f>_xlfn.XLOOKUP(total_table[[#This Row],[Product_ID]],Product_table[Product_ID],Product_table[Cost],FALSE)</f>
        <v>144.53</v>
      </c>
      <c r="V1125" s="11">
        <f>_xlfn.XLOOKUP(total_table[[#This Row],[Product_ID]],Product_table[Product_ID],Product_table[Stock],FALSE)</f>
        <v>367</v>
      </c>
      <c r="W1125" s="8" t="str">
        <f>_xlfn.XLOOKUP(total_table[[#This Row],[Store_ID]],Store_table[Store_ID],Store_table[Store_Name],FALSE)</f>
        <v>Mcdonald Inc</v>
      </c>
      <c r="X1125" s="8" t="str">
        <f>_xlfn.XLOOKUP(total_table[[#This Row],[Store_ID]],Store_table[Store_ID],Store_table[Region],FALSE)</f>
        <v>South</v>
      </c>
      <c r="Y1125" s="8" t="str">
        <f>_xlfn.XLOOKUP(total_table[[#This Row],[Store_ID]],Store_table[Store_ID],Store_table[City],FALSE)</f>
        <v>Christopherland</v>
      </c>
      <c r="Z1125" s="8" t="str">
        <f>_xlfn.XLOOKUP(total_table[[#This Row],[Store_ID]],Store_table[Store_ID],Store_table[Store_Type],FALSE)</f>
        <v>Outlet</v>
      </c>
    </row>
    <row r="1126" spans="1:26" x14ac:dyDescent="0.35">
      <c r="A1126" s="2" t="s">
        <v>2928</v>
      </c>
      <c r="B1126" s="14">
        <v>45447</v>
      </c>
      <c r="C1126" s="2" t="s">
        <v>1113</v>
      </c>
      <c r="D1126" s="2" t="s">
        <v>1678</v>
      </c>
      <c r="E1126" s="2" t="s">
        <v>1777</v>
      </c>
      <c r="F1126" s="11">
        <v>3</v>
      </c>
      <c r="G1126" s="8">
        <v>291.05</v>
      </c>
      <c r="H1126" s="8">
        <v>0.3</v>
      </c>
      <c r="I1126" s="2" t="s">
        <v>1802</v>
      </c>
      <c r="J1126" s="8">
        <v>872.85000000000014</v>
      </c>
      <c r="K1126" s="8" t="str">
        <f>_xlfn.XLOOKUP(total_table[[#This Row],[Customer_ID]],Customer_table[Customer_ID],Customer_table[Name],FALSE)</f>
        <v>Natalie Johnson</v>
      </c>
      <c r="L1126" s="11">
        <f>_xlfn.XLOOKUP(total_table[[#This Row],[Customer_ID]],Customer_table[Customer_ID],Customer_table[Age],FALSE)</f>
        <v>64</v>
      </c>
      <c r="M1126" s="8" t="str">
        <f>_xlfn.XLOOKUP(total_table[[#This Row],[Customer_ID]],Customer_table[Customer_ID],Customer_table[Gender],FALSE)</f>
        <v>Male</v>
      </c>
      <c r="N1126" s="8" t="str">
        <f>_xlfn.XLOOKUP(total_table[[#This Row],[Customer_ID]],Customer_table[Customer_ID],Customer_table[City],FALSE)</f>
        <v>New Jessechester</v>
      </c>
      <c r="O1126" s="8" t="str">
        <f>_xlfn.XLOOKUP(total_table[[#This Row],[Customer_ID]],Customer_table[Customer_ID],Customer_table[State],FALSE)</f>
        <v>Indiana</v>
      </c>
      <c r="P1126" s="8" t="str">
        <f>_xlfn.XLOOKUP(total_table[[#This Row],[Customer_ID]],Customer_table[Customer_ID],Customer_table[Country],FALSE)</f>
        <v>USA</v>
      </c>
      <c r="Q1126" s="8" t="str">
        <f>_xlfn.XLOOKUP(total_table[[#This Row],[Product_ID]],Product_table[Product_ID],Product_table[Product_Name],FALSE)</f>
        <v>Wireless Mouse</v>
      </c>
      <c r="R1126" s="8" t="str">
        <f>_xlfn.XLOOKUP(total_table[[#This Row],[Product_ID]],Product_table[Product_ID],Product_table[Category],FALSE)</f>
        <v>Electronics</v>
      </c>
      <c r="S1126" s="8" t="str">
        <f>_xlfn.XLOOKUP(total_table[[#This Row],[Product_ID]],Product_table[Product_ID],Product_table[Sub_Category],FALSE)</f>
        <v>Computer</v>
      </c>
      <c r="T1126" s="8" t="str">
        <f>_xlfn.XLOOKUP(total_table[[#This Row],[Product_ID]],Product_table[Product_ID],Product_table[Brand],FALSE)</f>
        <v>Larson Ltd</v>
      </c>
      <c r="U1126" s="8">
        <f>_xlfn.XLOOKUP(total_table[[#This Row],[Product_ID]],Product_table[Product_ID],Product_table[Cost],FALSE)</f>
        <v>392.89</v>
      </c>
      <c r="V1126" s="11">
        <f>_xlfn.XLOOKUP(total_table[[#This Row],[Product_ID]],Product_table[Product_ID],Product_table[Stock],FALSE)</f>
        <v>320</v>
      </c>
      <c r="W1126" s="8" t="str">
        <f>_xlfn.XLOOKUP(total_table[[#This Row],[Store_ID]],Store_table[Store_ID],Store_table[Store_Name],FALSE)</f>
        <v>Mcdonald Inc</v>
      </c>
      <c r="X1126" s="8" t="str">
        <f>_xlfn.XLOOKUP(total_table[[#This Row],[Store_ID]],Store_table[Store_ID],Store_table[Region],FALSE)</f>
        <v>South</v>
      </c>
      <c r="Y1126" s="8" t="str">
        <f>_xlfn.XLOOKUP(total_table[[#This Row],[Store_ID]],Store_table[Store_ID],Store_table[City],FALSE)</f>
        <v>Christopherland</v>
      </c>
      <c r="Z1126" s="8" t="str">
        <f>_xlfn.XLOOKUP(total_table[[#This Row],[Store_ID]],Store_table[Store_ID],Store_table[Store_Type],FALSE)</f>
        <v>Outlet</v>
      </c>
    </row>
    <row r="1127" spans="1:26" x14ac:dyDescent="0.35">
      <c r="A1127" s="2" t="s">
        <v>2929</v>
      </c>
      <c r="B1127" s="14">
        <v>45307</v>
      </c>
      <c r="C1127" s="2" t="s">
        <v>738</v>
      </c>
      <c r="D1127" s="2" t="s">
        <v>1716</v>
      </c>
      <c r="E1127" s="2" t="s">
        <v>1779</v>
      </c>
      <c r="F1127" s="11">
        <v>2</v>
      </c>
      <c r="G1127" s="8">
        <v>463.52</v>
      </c>
      <c r="H1127" s="8">
        <v>0.27</v>
      </c>
      <c r="I1127" s="2" t="s">
        <v>1804</v>
      </c>
      <c r="J1127" s="8">
        <v>926.77</v>
      </c>
      <c r="K1127" s="8" t="str">
        <f>_xlfn.XLOOKUP(total_table[[#This Row],[Customer_ID]],Customer_table[Customer_ID],Customer_table[Name],FALSE)</f>
        <v>Michelle Gonzalez</v>
      </c>
      <c r="L1127" s="11">
        <f>_xlfn.XLOOKUP(total_table[[#This Row],[Customer_ID]],Customer_table[Customer_ID],Customer_table[Age],FALSE)</f>
        <v>59</v>
      </c>
      <c r="M1127" s="8" t="str">
        <f>_xlfn.XLOOKUP(total_table[[#This Row],[Customer_ID]],Customer_table[Customer_ID],Customer_table[Gender],FALSE)</f>
        <v>Male</v>
      </c>
      <c r="N1127" s="8" t="str">
        <f>_xlfn.XLOOKUP(total_table[[#This Row],[Customer_ID]],Customer_table[Customer_ID],Customer_table[City],FALSE)</f>
        <v>Clarkport</v>
      </c>
      <c r="O1127" s="8" t="str">
        <f>_xlfn.XLOOKUP(total_table[[#This Row],[Customer_ID]],Customer_table[Customer_ID],Customer_table[State],FALSE)</f>
        <v>West Virginia</v>
      </c>
      <c r="P1127" s="8" t="str">
        <f>_xlfn.XLOOKUP(total_table[[#This Row],[Customer_ID]],Customer_table[Customer_ID],Customer_table[Country],FALSE)</f>
        <v>USA</v>
      </c>
      <c r="Q1127" s="8" t="str">
        <f>_xlfn.XLOOKUP(total_table[[#This Row],[Product_ID]],Product_table[Product_ID],Product_table[Product_Name],FALSE)</f>
        <v>Sports Stopwatch Basic</v>
      </c>
      <c r="R1127" s="8" t="str">
        <f>_xlfn.XLOOKUP(total_table[[#This Row],[Product_ID]],Product_table[Product_ID],Product_table[Category],FALSE)</f>
        <v>Sports</v>
      </c>
      <c r="S1127" s="8" t="str">
        <f>_xlfn.XLOOKUP(total_table[[#This Row],[Product_ID]],Product_table[Product_ID],Product_table[Sub_Category],FALSE)</f>
        <v>Accessories</v>
      </c>
      <c r="T1127" s="8" t="str">
        <f>_xlfn.XLOOKUP(total_table[[#This Row],[Product_ID]],Product_table[Product_ID],Product_table[Brand],FALSE)</f>
        <v>Wilson Group</v>
      </c>
      <c r="U1127" s="8">
        <f>_xlfn.XLOOKUP(total_table[[#This Row],[Product_ID]],Product_table[Product_ID],Product_table[Cost],FALSE)</f>
        <v>60.65</v>
      </c>
      <c r="V1127" s="11">
        <f>_xlfn.XLOOKUP(total_table[[#This Row],[Product_ID]],Product_table[Product_ID],Product_table[Stock],FALSE)</f>
        <v>75</v>
      </c>
      <c r="W1127" s="8" t="str">
        <f>_xlfn.XLOOKUP(total_table[[#This Row],[Store_ID]],Store_table[Store_ID],Store_table[Store_Name],FALSE)</f>
        <v>Shelton PLC</v>
      </c>
      <c r="X1127" s="8" t="str">
        <f>_xlfn.XLOOKUP(total_table[[#This Row],[Store_ID]],Store_table[Store_ID],Store_table[Region],FALSE)</f>
        <v>North</v>
      </c>
      <c r="Y1127" s="8" t="str">
        <f>_xlfn.XLOOKUP(total_table[[#This Row],[Store_ID]],Store_table[Store_ID],Store_table[City],FALSE)</f>
        <v>East Jenniferstad</v>
      </c>
      <c r="Z1127" s="8" t="str">
        <f>_xlfn.XLOOKUP(total_table[[#This Row],[Store_ID]],Store_table[Store_ID],Store_table[Store_Type],FALSE)</f>
        <v>Flagship</v>
      </c>
    </row>
    <row r="1128" spans="1:26" x14ac:dyDescent="0.35">
      <c r="A1128" s="2" t="s">
        <v>2930</v>
      </c>
      <c r="B1128" s="14">
        <v>45653</v>
      </c>
      <c r="C1128" s="2" t="s">
        <v>1166</v>
      </c>
      <c r="D1128" s="2" t="s">
        <v>1521</v>
      </c>
      <c r="E1128" s="2" t="s">
        <v>1785</v>
      </c>
      <c r="F1128" s="11">
        <v>3</v>
      </c>
      <c r="G1128" s="8">
        <v>241.64</v>
      </c>
      <c r="H1128" s="8">
        <v>0.28999999999999998</v>
      </c>
      <c r="I1128" s="2" t="s">
        <v>1804</v>
      </c>
      <c r="J1128" s="8">
        <v>724.63</v>
      </c>
      <c r="K1128" s="8" t="str">
        <f>_xlfn.XLOOKUP(total_table[[#This Row],[Customer_ID]],Customer_table[Customer_ID],Customer_table[Name],FALSE)</f>
        <v>Tanya Lopez</v>
      </c>
      <c r="L1128" s="11">
        <f>_xlfn.XLOOKUP(total_table[[#This Row],[Customer_ID]],Customer_table[Customer_ID],Customer_table[Age],FALSE)</f>
        <v>34</v>
      </c>
      <c r="M1128" s="8" t="str">
        <f>_xlfn.XLOOKUP(total_table[[#This Row],[Customer_ID]],Customer_table[Customer_ID],Customer_table[Gender],FALSE)</f>
        <v>Female</v>
      </c>
      <c r="N1128" s="8" t="str">
        <f>_xlfn.XLOOKUP(total_table[[#This Row],[Customer_ID]],Customer_table[Customer_ID],Customer_table[City],FALSE)</f>
        <v>West Jeffreyburgh</v>
      </c>
      <c r="O1128" s="8" t="str">
        <f>_xlfn.XLOOKUP(total_table[[#This Row],[Customer_ID]],Customer_table[Customer_ID],Customer_table[State],FALSE)</f>
        <v>Iowa</v>
      </c>
      <c r="P1128" s="8" t="str">
        <f>_xlfn.XLOOKUP(total_table[[#This Row],[Customer_ID]],Customer_table[Customer_ID],Customer_table[Country],FALSE)</f>
        <v>USA</v>
      </c>
      <c r="Q1128" s="8" t="str">
        <f>_xlfn.XLOOKUP(total_table[[#This Row],[Product_ID]],Product_table[Product_ID],Product_table[Product_Name],FALSE)</f>
        <v>Brother Laser Printer</v>
      </c>
      <c r="R1128" s="8" t="str">
        <f>_xlfn.XLOOKUP(total_table[[#This Row],[Product_ID]],Product_table[Product_ID],Product_table[Category],FALSE)</f>
        <v>Electronics</v>
      </c>
      <c r="S1128" s="8" t="str">
        <f>_xlfn.XLOOKUP(total_table[[#This Row],[Product_ID]],Product_table[Product_ID],Product_table[Sub_Category],FALSE)</f>
        <v>Computer</v>
      </c>
      <c r="T1128" s="8" t="str">
        <f>_xlfn.XLOOKUP(total_table[[#This Row],[Product_ID]],Product_table[Product_ID],Product_table[Brand],FALSE)</f>
        <v>Hunt Inc</v>
      </c>
      <c r="U1128" s="8">
        <f>_xlfn.XLOOKUP(total_table[[#This Row],[Product_ID]],Product_table[Product_ID],Product_table[Cost],FALSE)</f>
        <v>112.42</v>
      </c>
      <c r="V1128" s="11">
        <f>_xlfn.XLOOKUP(total_table[[#This Row],[Product_ID]],Product_table[Product_ID],Product_table[Stock],FALSE)</f>
        <v>416</v>
      </c>
      <c r="W1128" s="8" t="str">
        <f>_xlfn.XLOOKUP(total_table[[#This Row],[Store_ID]],Store_table[Store_ID],Store_table[Store_Name],FALSE)</f>
        <v>Holloway Ltd</v>
      </c>
      <c r="X1128" s="8" t="str">
        <f>_xlfn.XLOOKUP(total_table[[#This Row],[Store_ID]],Store_table[Store_ID],Store_table[Region],FALSE)</f>
        <v>North</v>
      </c>
      <c r="Y1128" s="8" t="str">
        <f>_xlfn.XLOOKUP(total_table[[#This Row],[Store_ID]],Store_table[Store_ID],Store_table[City],FALSE)</f>
        <v>Bensonhaven</v>
      </c>
      <c r="Z1128" s="8" t="str">
        <f>_xlfn.XLOOKUP(total_table[[#This Row],[Store_ID]],Store_table[Store_ID],Store_table[Store_Type],FALSE)</f>
        <v>Flagship</v>
      </c>
    </row>
    <row r="1129" spans="1:26" x14ac:dyDescent="0.35">
      <c r="A1129" s="2" t="s">
        <v>2931</v>
      </c>
      <c r="B1129" s="14">
        <v>45817</v>
      </c>
      <c r="C1129" s="2" t="s">
        <v>1465</v>
      </c>
      <c r="D1129" s="2" t="s">
        <v>1586</v>
      </c>
      <c r="E1129" s="2" t="s">
        <v>1767</v>
      </c>
      <c r="F1129" s="11">
        <v>2</v>
      </c>
      <c r="G1129" s="8">
        <v>47.86</v>
      </c>
      <c r="H1129" s="8">
        <v>0.03</v>
      </c>
      <c r="I1129" s="2" t="s">
        <v>1804</v>
      </c>
      <c r="J1129" s="8">
        <v>95.69</v>
      </c>
      <c r="K1129" s="8" t="str">
        <f>_xlfn.XLOOKUP(total_table[[#This Row],[Customer_ID]],Customer_table[Customer_ID],Customer_table[Name],FALSE)</f>
        <v>Sarah Smith</v>
      </c>
      <c r="L1129" s="11">
        <f>_xlfn.XLOOKUP(total_table[[#This Row],[Customer_ID]],Customer_table[Customer_ID],Customer_table[Age],FALSE)</f>
        <v>48</v>
      </c>
      <c r="M1129" s="8" t="str">
        <f>_xlfn.XLOOKUP(total_table[[#This Row],[Customer_ID]],Customer_table[Customer_ID],Customer_table[Gender],FALSE)</f>
        <v>Male</v>
      </c>
      <c r="N1129" s="8" t="str">
        <f>_xlfn.XLOOKUP(total_table[[#This Row],[Customer_ID]],Customer_table[Customer_ID],Customer_table[City],FALSE)</f>
        <v>East Rodney</v>
      </c>
      <c r="O1129" s="8" t="str">
        <f>_xlfn.XLOOKUP(total_table[[#This Row],[Customer_ID]],Customer_table[Customer_ID],Customer_table[State],FALSE)</f>
        <v>Nevada</v>
      </c>
      <c r="P1129" s="8" t="str">
        <f>_xlfn.XLOOKUP(total_table[[#This Row],[Customer_ID]],Customer_table[Customer_ID],Customer_table[Country],FALSE)</f>
        <v>USA</v>
      </c>
      <c r="Q1129" s="8" t="str">
        <f>_xlfn.XLOOKUP(total_table[[#This Row],[Product_ID]],Product_table[Product_ID],Product_table[Product_Name],FALSE)</f>
        <v>Stainless Steel Cutlery Set</v>
      </c>
      <c r="R1129" s="8" t="str">
        <f>_xlfn.XLOOKUP(total_table[[#This Row],[Product_ID]],Product_table[Product_ID],Product_table[Category],FALSE)</f>
        <v>Home</v>
      </c>
      <c r="S1129" s="8" t="str">
        <f>_xlfn.XLOOKUP(total_table[[#This Row],[Product_ID]],Product_table[Product_ID],Product_table[Sub_Category],FALSE)</f>
        <v>Kitchen</v>
      </c>
      <c r="T1129" s="8" t="str">
        <f>_xlfn.XLOOKUP(total_table[[#This Row],[Product_ID]],Product_table[Product_ID],Product_table[Brand],FALSE)</f>
        <v>Stevens, Fernandez and Martin</v>
      </c>
      <c r="U1129" s="8">
        <f>_xlfn.XLOOKUP(total_table[[#This Row],[Product_ID]],Product_table[Product_ID],Product_table[Cost],FALSE)</f>
        <v>19.52</v>
      </c>
      <c r="V1129" s="11">
        <f>_xlfn.XLOOKUP(total_table[[#This Row],[Product_ID]],Product_table[Product_ID],Product_table[Stock],FALSE)</f>
        <v>57</v>
      </c>
      <c r="W1129" s="8" t="str">
        <f>_xlfn.XLOOKUP(total_table[[#This Row],[Store_ID]],Store_table[Store_ID],Store_table[Store_Name],FALSE)</f>
        <v>Hill, Wagner and Ballard</v>
      </c>
      <c r="X1129" s="8" t="str">
        <f>_xlfn.XLOOKUP(total_table[[#This Row],[Store_ID]],Store_table[Store_ID],Store_table[Region],FALSE)</f>
        <v>East</v>
      </c>
      <c r="Y1129" s="8" t="str">
        <f>_xlfn.XLOOKUP(total_table[[#This Row],[Store_ID]],Store_table[Store_ID],Store_table[City],FALSE)</f>
        <v>East Davidville</v>
      </c>
      <c r="Z1129" s="8" t="str">
        <f>_xlfn.XLOOKUP(total_table[[#This Row],[Store_ID]],Store_table[Store_ID],Store_table[Store_Type],FALSE)</f>
        <v>Online</v>
      </c>
    </row>
    <row r="1130" spans="1:26" x14ac:dyDescent="0.35">
      <c r="A1130" s="2" t="s">
        <v>2932</v>
      </c>
      <c r="B1130" s="14">
        <v>45509</v>
      </c>
      <c r="C1130" s="2" t="s">
        <v>1064</v>
      </c>
      <c r="D1130" s="2" t="s">
        <v>1710</v>
      </c>
      <c r="E1130" s="2" t="s">
        <v>1744</v>
      </c>
      <c r="F1130" s="11">
        <v>1</v>
      </c>
      <c r="G1130" s="8">
        <v>805.07</v>
      </c>
      <c r="H1130" s="8">
        <v>0.06</v>
      </c>
      <c r="I1130" s="2" t="s">
        <v>1807</v>
      </c>
      <c r="J1130" s="8">
        <v>805.0100000000001</v>
      </c>
      <c r="K1130" s="8" t="str">
        <f>_xlfn.XLOOKUP(total_table[[#This Row],[Customer_ID]],Customer_table[Customer_ID],Customer_table[Name],FALSE)</f>
        <v>Evelyn Brown</v>
      </c>
      <c r="L1130" s="11">
        <f>_xlfn.XLOOKUP(total_table[[#This Row],[Customer_ID]],Customer_table[Customer_ID],Customer_table[Age],FALSE)</f>
        <v>39</v>
      </c>
      <c r="M1130" s="8" t="str">
        <f>_xlfn.XLOOKUP(total_table[[#This Row],[Customer_ID]],Customer_table[Customer_ID],Customer_table[Gender],FALSE)</f>
        <v>Male</v>
      </c>
      <c r="N1130" s="8" t="str">
        <f>_xlfn.XLOOKUP(total_table[[#This Row],[Customer_ID]],Customer_table[Customer_ID],Customer_table[City],FALSE)</f>
        <v>West Victoriaborough</v>
      </c>
      <c r="O1130" s="8" t="str">
        <f>_xlfn.XLOOKUP(total_table[[#This Row],[Customer_ID]],Customer_table[Customer_ID],Customer_table[State],FALSE)</f>
        <v>New Mexico</v>
      </c>
      <c r="P1130" s="8" t="str">
        <f>_xlfn.XLOOKUP(total_table[[#This Row],[Customer_ID]],Customer_table[Customer_ID],Customer_table[Country],FALSE)</f>
        <v>USA</v>
      </c>
      <c r="Q1130" s="8" t="str">
        <f>_xlfn.XLOOKUP(total_table[[#This Row],[Product_ID]],Product_table[Product_ID],Product_table[Product_Name],FALSE)</f>
        <v>Microwave Oven</v>
      </c>
      <c r="R1130" s="8" t="str">
        <f>_xlfn.XLOOKUP(total_table[[#This Row],[Product_ID]],Product_table[Product_ID],Product_table[Category],FALSE)</f>
        <v>Home</v>
      </c>
      <c r="S1130" s="8" t="str">
        <f>_xlfn.XLOOKUP(total_table[[#This Row],[Product_ID]],Product_table[Product_ID],Product_table[Sub_Category],FALSE)</f>
        <v>Appliances</v>
      </c>
      <c r="T1130" s="8" t="str">
        <f>_xlfn.XLOOKUP(total_table[[#This Row],[Product_ID]],Product_table[Product_ID],Product_table[Brand],FALSE)</f>
        <v>Green, Powell and Palmer</v>
      </c>
      <c r="U1130" s="8">
        <f>_xlfn.XLOOKUP(total_table[[#This Row],[Product_ID]],Product_table[Product_ID],Product_table[Cost],FALSE)</f>
        <v>447.43</v>
      </c>
      <c r="V1130" s="11">
        <f>_xlfn.XLOOKUP(total_table[[#This Row],[Product_ID]],Product_table[Product_ID],Product_table[Stock],FALSE)</f>
        <v>191</v>
      </c>
      <c r="W1130" s="8" t="str">
        <f>_xlfn.XLOOKUP(total_table[[#This Row],[Store_ID]],Store_table[Store_ID],Store_table[Store_Name],FALSE)</f>
        <v>Johnson-Wright</v>
      </c>
      <c r="X1130" s="8" t="str">
        <f>_xlfn.XLOOKUP(total_table[[#This Row],[Store_ID]],Store_table[Store_ID],Store_table[Region],FALSE)</f>
        <v>North</v>
      </c>
      <c r="Y1130" s="8" t="str">
        <f>_xlfn.XLOOKUP(total_table[[#This Row],[Store_ID]],Store_table[Store_ID],Store_table[City],FALSE)</f>
        <v>Hoodberg</v>
      </c>
      <c r="Z1130" s="8" t="str">
        <f>_xlfn.XLOOKUP(total_table[[#This Row],[Store_ID]],Store_table[Store_ID],Store_table[Store_Type],FALSE)</f>
        <v>Outlet</v>
      </c>
    </row>
    <row r="1131" spans="1:26" x14ac:dyDescent="0.35">
      <c r="A1131" s="2" t="s">
        <v>2933</v>
      </c>
      <c r="B1131" s="14">
        <v>45753</v>
      </c>
      <c r="C1131" s="2" t="s">
        <v>1148</v>
      </c>
      <c r="D1131" s="2" t="s">
        <v>1594</v>
      </c>
      <c r="E1131" s="2" t="s">
        <v>1735</v>
      </c>
      <c r="F1131" s="11">
        <v>3</v>
      </c>
      <c r="G1131" s="8">
        <v>848.48</v>
      </c>
      <c r="H1131" s="8">
        <v>0</v>
      </c>
      <c r="I1131" s="2" t="s">
        <v>1807</v>
      </c>
      <c r="J1131" s="8">
        <v>2545.44</v>
      </c>
      <c r="K1131" s="8" t="str">
        <f>_xlfn.XLOOKUP(total_table[[#This Row],[Customer_ID]],Customer_table[Customer_ID],Customer_table[Name],FALSE)</f>
        <v>James Orozco</v>
      </c>
      <c r="L1131" s="11">
        <f>_xlfn.XLOOKUP(total_table[[#This Row],[Customer_ID]],Customer_table[Customer_ID],Customer_table[Age],FALSE)</f>
        <v>37</v>
      </c>
      <c r="M1131" s="8" t="str">
        <f>_xlfn.XLOOKUP(total_table[[#This Row],[Customer_ID]],Customer_table[Customer_ID],Customer_table[Gender],FALSE)</f>
        <v>Female</v>
      </c>
      <c r="N1131" s="8" t="str">
        <f>_xlfn.XLOOKUP(total_table[[#This Row],[Customer_ID]],Customer_table[Customer_ID],Customer_table[City],FALSE)</f>
        <v>Simpsonfort</v>
      </c>
      <c r="O1131" s="8" t="str">
        <f>_xlfn.XLOOKUP(total_table[[#This Row],[Customer_ID]],Customer_table[Customer_ID],Customer_table[State],FALSE)</f>
        <v>Maine</v>
      </c>
      <c r="P1131" s="8" t="str">
        <f>_xlfn.XLOOKUP(total_table[[#This Row],[Customer_ID]],Customer_table[Customer_ID],Customer_table[Country],FALSE)</f>
        <v>USA</v>
      </c>
      <c r="Q1131" s="8" t="str">
        <f>_xlfn.XLOOKUP(total_table[[#This Row],[Product_ID]],Product_table[Product_ID],Product_table[Product_Name],FALSE)</f>
        <v>Gaming Mechanical Keyboard</v>
      </c>
      <c r="R1131" s="8" t="str">
        <f>_xlfn.XLOOKUP(total_table[[#This Row],[Product_ID]],Product_table[Product_ID],Product_table[Category],FALSE)</f>
        <v>Electronics</v>
      </c>
      <c r="S1131" s="8" t="str">
        <f>_xlfn.XLOOKUP(total_table[[#This Row],[Product_ID]],Product_table[Product_ID],Product_table[Sub_Category],FALSE)</f>
        <v>Computer</v>
      </c>
      <c r="T1131" s="8" t="str">
        <f>_xlfn.XLOOKUP(total_table[[#This Row],[Product_ID]],Product_table[Product_ID],Product_table[Brand],FALSE)</f>
        <v>Lucero LLC</v>
      </c>
      <c r="U1131" s="8">
        <f>_xlfn.XLOOKUP(total_table[[#This Row],[Product_ID]],Product_table[Product_ID],Product_table[Cost],FALSE)</f>
        <v>419.28</v>
      </c>
      <c r="V1131" s="11">
        <f>_xlfn.XLOOKUP(total_table[[#This Row],[Product_ID]],Product_table[Product_ID],Product_table[Stock],FALSE)</f>
        <v>86</v>
      </c>
      <c r="W1131" s="8" t="str">
        <f>_xlfn.XLOOKUP(total_table[[#This Row],[Store_ID]],Store_table[Store_ID],Store_table[Store_Name],FALSE)</f>
        <v>Martinez, Adkins and Johnson</v>
      </c>
      <c r="X1131" s="8" t="str">
        <f>_xlfn.XLOOKUP(total_table[[#This Row],[Store_ID]],Store_table[Store_ID],Store_table[Region],FALSE)</f>
        <v>North</v>
      </c>
      <c r="Y1131" s="8" t="str">
        <f>_xlfn.XLOOKUP(total_table[[#This Row],[Store_ID]],Store_table[Store_ID],Store_table[City],FALSE)</f>
        <v>Danielmouth</v>
      </c>
      <c r="Z1131" s="8" t="str">
        <f>_xlfn.XLOOKUP(total_table[[#This Row],[Store_ID]],Store_table[Store_ID],Store_table[Store_Type],FALSE)</f>
        <v>Flagship</v>
      </c>
    </row>
    <row r="1132" spans="1:26" x14ac:dyDescent="0.35">
      <c r="A1132" s="2" t="s">
        <v>2934</v>
      </c>
      <c r="B1132" s="14">
        <v>45512</v>
      </c>
      <c r="C1132" s="2" t="s">
        <v>771</v>
      </c>
      <c r="D1132" s="2" t="s">
        <v>1632</v>
      </c>
      <c r="E1132" s="2" t="s">
        <v>1760</v>
      </c>
      <c r="F1132" s="11">
        <v>2</v>
      </c>
      <c r="G1132" s="8">
        <v>568.95000000000005</v>
      </c>
      <c r="H1132" s="8">
        <v>0.22</v>
      </c>
      <c r="I1132" s="2" t="s">
        <v>1802</v>
      </c>
      <c r="J1132" s="8">
        <v>1137.68</v>
      </c>
      <c r="K1132" s="8" t="str">
        <f>_xlfn.XLOOKUP(total_table[[#This Row],[Customer_ID]],Customer_table[Customer_ID],Customer_table[Name],FALSE)</f>
        <v>Nancy Page</v>
      </c>
      <c r="L1132" s="11">
        <f>_xlfn.XLOOKUP(total_table[[#This Row],[Customer_ID]],Customer_table[Customer_ID],Customer_table[Age],FALSE)</f>
        <v>19</v>
      </c>
      <c r="M1132" s="8" t="str">
        <f>_xlfn.XLOOKUP(total_table[[#This Row],[Customer_ID]],Customer_table[Customer_ID],Customer_table[Gender],FALSE)</f>
        <v>Male</v>
      </c>
      <c r="N1132" s="8" t="str">
        <f>_xlfn.XLOOKUP(total_table[[#This Row],[Customer_ID]],Customer_table[Customer_ID],Customer_table[City],FALSE)</f>
        <v>West Julia</v>
      </c>
      <c r="O1132" s="8" t="str">
        <f>_xlfn.XLOOKUP(total_table[[#This Row],[Customer_ID]],Customer_table[Customer_ID],Customer_table[State],FALSE)</f>
        <v>Utah</v>
      </c>
      <c r="P1132" s="8" t="str">
        <f>_xlfn.XLOOKUP(total_table[[#This Row],[Customer_ID]],Customer_table[Customer_ID],Customer_table[Country],FALSE)</f>
        <v>USA</v>
      </c>
      <c r="Q1132" s="8" t="str">
        <f>_xlfn.XLOOKUP(total_table[[#This Row],[Product_ID]],Product_table[Product_ID],Product_table[Product_Name],FALSE)</f>
        <v>Men's Track Pants</v>
      </c>
      <c r="R1132" s="8" t="str">
        <f>_xlfn.XLOOKUP(total_table[[#This Row],[Product_ID]],Product_table[Product_ID],Product_table[Category],FALSE)</f>
        <v>Clothing</v>
      </c>
      <c r="S1132" s="8" t="str">
        <f>_xlfn.XLOOKUP(total_table[[#This Row],[Product_ID]],Product_table[Product_ID],Product_table[Sub_Category],FALSE)</f>
        <v>Bottoms</v>
      </c>
      <c r="T1132" s="8" t="str">
        <f>_xlfn.XLOOKUP(total_table[[#This Row],[Product_ID]],Product_table[Product_ID],Product_table[Brand],FALSE)</f>
        <v>Hamilton, Woods and Walker</v>
      </c>
      <c r="U1132" s="8">
        <f>_xlfn.XLOOKUP(total_table[[#This Row],[Product_ID]],Product_table[Product_ID],Product_table[Cost],FALSE)</f>
        <v>386.56</v>
      </c>
      <c r="V1132" s="11">
        <f>_xlfn.XLOOKUP(total_table[[#This Row],[Product_ID]],Product_table[Product_ID],Product_table[Stock],FALSE)</f>
        <v>125</v>
      </c>
      <c r="W1132" s="8" t="str">
        <f>_xlfn.XLOOKUP(total_table[[#This Row],[Store_ID]],Store_table[Store_ID],Store_table[Store_Name],FALSE)</f>
        <v>Bean, Jones and Park</v>
      </c>
      <c r="X1132" s="8" t="str">
        <f>_xlfn.XLOOKUP(total_table[[#This Row],[Store_ID]],Store_table[Store_ID],Store_table[Region],FALSE)</f>
        <v>West</v>
      </c>
      <c r="Y1132" s="8" t="str">
        <f>_xlfn.XLOOKUP(total_table[[#This Row],[Store_ID]],Store_table[Store_ID],Store_table[City],FALSE)</f>
        <v>Thompsonborough</v>
      </c>
      <c r="Z1132" s="8" t="str">
        <f>_xlfn.XLOOKUP(total_table[[#This Row],[Store_ID]],Store_table[Store_ID],Store_table[Store_Type],FALSE)</f>
        <v>Online</v>
      </c>
    </row>
    <row r="1133" spans="1:26" x14ac:dyDescent="0.35">
      <c r="A1133" s="2" t="s">
        <v>2935</v>
      </c>
      <c r="B1133" s="14">
        <v>45764</v>
      </c>
      <c r="C1133" s="2" t="s">
        <v>531</v>
      </c>
      <c r="D1133" s="2" t="s">
        <v>1632</v>
      </c>
      <c r="E1133" s="2" t="s">
        <v>1770</v>
      </c>
      <c r="F1133" s="11">
        <v>3</v>
      </c>
      <c r="G1133" s="8">
        <v>269.83999999999997</v>
      </c>
      <c r="H1133" s="8">
        <v>0.05</v>
      </c>
      <c r="I1133" s="2" t="s">
        <v>1804</v>
      </c>
      <c r="J1133" s="8">
        <v>809.47</v>
      </c>
      <c r="K1133" s="8" t="str">
        <f>_xlfn.XLOOKUP(total_table[[#This Row],[Customer_ID]],Customer_table[Customer_ID],Customer_table[Name],FALSE)</f>
        <v>Mariah Brown</v>
      </c>
      <c r="L1133" s="11">
        <f>_xlfn.XLOOKUP(total_table[[#This Row],[Customer_ID]],Customer_table[Customer_ID],Customer_table[Age],FALSE)</f>
        <v>37</v>
      </c>
      <c r="M1133" s="8" t="str">
        <f>_xlfn.XLOOKUP(total_table[[#This Row],[Customer_ID]],Customer_table[Customer_ID],Customer_table[Gender],FALSE)</f>
        <v>Male</v>
      </c>
      <c r="N1133" s="8" t="str">
        <f>_xlfn.XLOOKUP(total_table[[#This Row],[Customer_ID]],Customer_table[Customer_ID],Customer_table[City],FALSE)</f>
        <v>Palmerbury</v>
      </c>
      <c r="O1133" s="8" t="str">
        <f>_xlfn.XLOOKUP(total_table[[#This Row],[Customer_ID]],Customer_table[Customer_ID],Customer_table[State],FALSE)</f>
        <v>Tennessee</v>
      </c>
      <c r="P1133" s="8" t="str">
        <f>_xlfn.XLOOKUP(total_table[[#This Row],[Customer_ID]],Customer_table[Customer_ID],Customer_table[Country],FALSE)</f>
        <v>USA</v>
      </c>
      <c r="Q1133" s="8" t="str">
        <f>_xlfn.XLOOKUP(total_table[[#This Row],[Product_ID]],Product_table[Product_ID],Product_table[Product_Name],FALSE)</f>
        <v>Men's Track Pants</v>
      </c>
      <c r="R1133" s="8" t="str">
        <f>_xlfn.XLOOKUP(total_table[[#This Row],[Product_ID]],Product_table[Product_ID],Product_table[Category],FALSE)</f>
        <v>Clothing</v>
      </c>
      <c r="S1133" s="8" t="str">
        <f>_xlfn.XLOOKUP(total_table[[#This Row],[Product_ID]],Product_table[Product_ID],Product_table[Sub_Category],FALSE)</f>
        <v>Bottoms</v>
      </c>
      <c r="T1133" s="8" t="str">
        <f>_xlfn.XLOOKUP(total_table[[#This Row],[Product_ID]],Product_table[Product_ID],Product_table[Brand],FALSE)</f>
        <v>Hamilton, Woods and Walker</v>
      </c>
      <c r="U1133" s="8">
        <f>_xlfn.XLOOKUP(total_table[[#This Row],[Product_ID]],Product_table[Product_ID],Product_table[Cost],FALSE)</f>
        <v>386.56</v>
      </c>
      <c r="V1133" s="11">
        <f>_xlfn.XLOOKUP(total_table[[#This Row],[Product_ID]],Product_table[Product_ID],Product_table[Stock],FALSE)</f>
        <v>125</v>
      </c>
      <c r="W1133" s="8" t="str">
        <f>_xlfn.XLOOKUP(total_table[[#This Row],[Store_ID]],Store_table[Store_ID],Store_table[Store_Name],FALSE)</f>
        <v>Aguirre-Keller</v>
      </c>
      <c r="X1133" s="8" t="str">
        <f>_xlfn.XLOOKUP(total_table[[#This Row],[Store_ID]],Store_table[Store_ID],Store_table[Region],FALSE)</f>
        <v>South</v>
      </c>
      <c r="Y1133" s="8" t="str">
        <f>_xlfn.XLOOKUP(total_table[[#This Row],[Store_ID]],Store_table[Store_ID],Store_table[City],FALSE)</f>
        <v>Lake Michael</v>
      </c>
      <c r="Z1133" s="8" t="str">
        <f>_xlfn.XLOOKUP(total_table[[#This Row],[Store_ID]],Store_table[Store_ID],Store_table[Store_Type],FALSE)</f>
        <v>Online</v>
      </c>
    </row>
    <row r="1134" spans="1:26" x14ac:dyDescent="0.35">
      <c r="A1134" s="2" t="s">
        <v>2936</v>
      </c>
      <c r="B1134" s="14">
        <v>45746</v>
      </c>
      <c r="C1134" s="2" t="s">
        <v>960</v>
      </c>
      <c r="D1134" s="2" t="s">
        <v>1650</v>
      </c>
      <c r="E1134" s="2" t="s">
        <v>1775</v>
      </c>
      <c r="F1134" s="11">
        <v>4</v>
      </c>
      <c r="G1134" s="8">
        <v>267.36</v>
      </c>
      <c r="H1134" s="8">
        <v>0.27</v>
      </c>
      <c r="I1134" s="2" t="s">
        <v>1804</v>
      </c>
      <c r="J1134" s="8">
        <v>1069.17</v>
      </c>
      <c r="K1134" s="8" t="str">
        <f>_xlfn.XLOOKUP(total_table[[#This Row],[Customer_ID]],Customer_table[Customer_ID],Customer_table[Name],FALSE)</f>
        <v>Stacy Collins</v>
      </c>
      <c r="L1134" s="11">
        <f>_xlfn.XLOOKUP(total_table[[#This Row],[Customer_ID]],Customer_table[Customer_ID],Customer_table[Age],FALSE)</f>
        <v>41</v>
      </c>
      <c r="M1134" s="8" t="str">
        <f>_xlfn.XLOOKUP(total_table[[#This Row],[Customer_ID]],Customer_table[Customer_ID],Customer_table[Gender],FALSE)</f>
        <v>Female</v>
      </c>
      <c r="N1134" s="8" t="str">
        <f>_xlfn.XLOOKUP(total_table[[#This Row],[Customer_ID]],Customer_table[Customer_ID],Customer_table[City],FALSE)</f>
        <v>Randychester</v>
      </c>
      <c r="O1134" s="8" t="str">
        <f>_xlfn.XLOOKUP(total_table[[#This Row],[Customer_ID]],Customer_table[Customer_ID],Customer_table[State],FALSE)</f>
        <v>California</v>
      </c>
      <c r="P1134" s="8" t="str">
        <f>_xlfn.XLOOKUP(total_table[[#This Row],[Customer_ID]],Customer_table[Customer_ID],Customer_table[Country],FALSE)</f>
        <v>USA</v>
      </c>
      <c r="Q1134" s="8" t="str">
        <f>_xlfn.XLOOKUP(total_table[[#This Row],[Product_ID]],Product_table[Product_ID],Product_table[Product_Name],FALSE)</f>
        <v>Laptop Cooling Pad</v>
      </c>
      <c r="R1134" s="8" t="str">
        <f>_xlfn.XLOOKUP(total_table[[#This Row],[Product_ID]],Product_table[Product_ID],Product_table[Category],FALSE)</f>
        <v>Electronics</v>
      </c>
      <c r="S1134" s="8" t="str">
        <f>_xlfn.XLOOKUP(total_table[[#This Row],[Product_ID]],Product_table[Product_ID],Product_table[Sub_Category],FALSE)</f>
        <v>Computer</v>
      </c>
      <c r="T1134" s="8" t="str">
        <f>_xlfn.XLOOKUP(total_table[[#This Row],[Product_ID]],Product_table[Product_ID],Product_table[Brand],FALSE)</f>
        <v>Murray, Gould and Ware</v>
      </c>
      <c r="U1134" s="8">
        <f>_xlfn.XLOOKUP(total_table[[#This Row],[Product_ID]],Product_table[Product_ID],Product_table[Cost],FALSE)</f>
        <v>86.42</v>
      </c>
      <c r="V1134" s="11">
        <f>_xlfn.XLOOKUP(total_table[[#This Row],[Product_ID]],Product_table[Product_ID],Product_table[Stock],FALSE)</f>
        <v>222</v>
      </c>
      <c r="W1134" s="8" t="str">
        <f>_xlfn.XLOOKUP(total_table[[#This Row],[Store_ID]],Store_table[Store_ID],Store_table[Store_Name],FALSE)</f>
        <v>Gardner, Humphrey and Contreras</v>
      </c>
      <c r="X1134" s="8" t="str">
        <f>_xlfn.XLOOKUP(total_table[[#This Row],[Store_ID]],Store_table[Store_ID],Store_table[Region],FALSE)</f>
        <v>East</v>
      </c>
      <c r="Y1134" s="8" t="str">
        <f>_xlfn.XLOOKUP(total_table[[#This Row],[Store_ID]],Store_table[Store_ID],Store_table[City],FALSE)</f>
        <v>Johnsonville</v>
      </c>
      <c r="Z1134" s="8" t="str">
        <f>_xlfn.XLOOKUP(total_table[[#This Row],[Store_ID]],Store_table[Store_ID],Store_table[Store_Type],FALSE)</f>
        <v>Flagship</v>
      </c>
    </row>
    <row r="1135" spans="1:26" x14ac:dyDescent="0.35">
      <c r="A1135" s="2" t="s">
        <v>2937</v>
      </c>
      <c r="B1135" s="14">
        <v>45647</v>
      </c>
      <c r="C1135" s="2" t="s">
        <v>389</v>
      </c>
      <c r="D1135" s="2" t="s">
        <v>1600</v>
      </c>
      <c r="E1135" s="2" t="s">
        <v>1735</v>
      </c>
      <c r="F1135" s="11">
        <v>1</v>
      </c>
      <c r="G1135" s="8">
        <v>438.41</v>
      </c>
      <c r="H1135" s="8">
        <v>0.09</v>
      </c>
      <c r="I1135" s="2" t="s">
        <v>1802</v>
      </c>
      <c r="J1135" s="8">
        <v>438.32000000000005</v>
      </c>
      <c r="K1135" s="8" t="str">
        <f>_xlfn.XLOOKUP(total_table[[#This Row],[Customer_ID]],Customer_table[Customer_ID],Customer_table[Name],FALSE)</f>
        <v>Ryan Hernandez</v>
      </c>
      <c r="L1135" s="11">
        <f>_xlfn.XLOOKUP(total_table[[#This Row],[Customer_ID]],Customer_table[Customer_ID],Customer_table[Age],FALSE)</f>
        <v>30</v>
      </c>
      <c r="M1135" s="8" t="str">
        <f>_xlfn.XLOOKUP(total_table[[#This Row],[Customer_ID]],Customer_table[Customer_ID],Customer_table[Gender],FALSE)</f>
        <v>Male</v>
      </c>
      <c r="N1135" s="8" t="str">
        <f>_xlfn.XLOOKUP(total_table[[#This Row],[Customer_ID]],Customer_table[Customer_ID],Customer_table[City],FALSE)</f>
        <v>East Donna</v>
      </c>
      <c r="O1135" s="8" t="str">
        <f>_xlfn.XLOOKUP(total_table[[#This Row],[Customer_ID]],Customer_table[Customer_ID],Customer_table[State],FALSE)</f>
        <v>Nevada</v>
      </c>
      <c r="P1135" s="8" t="str">
        <f>_xlfn.XLOOKUP(total_table[[#This Row],[Customer_ID]],Customer_table[Customer_ID],Customer_table[Country],FALSE)</f>
        <v>USA</v>
      </c>
      <c r="Q1135" s="8" t="str">
        <f>_xlfn.XLOOKUP(total_table[[#This Row],[Product_ID]],Product_table[Product_ID],Product_table[Product_Name],FALSE)</f>
        <v>Men's Casual Sneakers</v>
      </c>
      <c r="R1135" s="8" t="str">
        <f>_xlfn.XLOOKUP(total_table[[#This Row],[Product_ID]],Product_table[Product_ID],Product_table[Category],FALSE)</f>
        <v>Clothing</v>
      </c>
      <c r="S1135" s="8" t="str">
        <f>_xlfn.XLOOKUP(total_table[[#This Row],[Product_ID]],Product_table[Product_ID],Product_table[Sub_Category],FALSE)</f>
        <v>Footwear</v>
      </c>
      <c r="T1135" s="8" t="str">
        <f>_xlfn.XLOOKUP(total_table[[#This Row],[Product_ID]],Product_table[Product_ID],Product_table[Brand],FALSE)</f>
        <v>Hogan-Lee</v>
      </c>
      <c r="U1135" s="8">
        <f>_xlfn.XLOOKUP(total_table[[#This Row],[Product_ID]],Product_table[Product_ID],Product_table[Cost],FALSE)</f>
        <v>353.47</v>
      </c>
      <c r="V1135" s="11">
        <f>_xlfn.XLOOKUP(total_table[[#This Row],[Product_ID]],Product_table[Product_ID],Product_table[Stock],FALSE)</f>
        <v>214</v>
      </c>
      <c r="W1135" s="8" t="str">
        <f>_xlfn.XLOOKUP(total_table[[#This Row],[Store_ID]],Store_table[Store_ID],Store_table[Store_Name],FALSE)</f>
        <v>Martinez, Adkins and Johnson</v>
      </c>
      <c r="X1135" s="8" t="str">
        <f>_xlfn.XLOOKUP(total_table[[#This Row],[Store_ID]],Store_table[Store_ID],Store_table[Region],FALSE)</f>
        <v>North</v>
      </c>
      <c r="Y1135" s="8" t="str">
        <f>_xlfn.XLOOKUP(total_table[[#This Row],[Store_ID]],Store_table[Store_ID],Store_table[City],FALSE)</f>
        <v>Danielmouth</v>
      </c>
      <c r="Z1135" s="8" t="str">
        <f>_xlfn.XLOOKUP(total_table[[#This Row],[Store_ID]],Store_table[Store_ID],Store_table[Store_Type],FALSE)</f>
        <v>Flagship</v>
      </c>
    </row>
    <row r="1136" spans="1:26" x14ac:dyDescent="0.35">
      <c r="A1136" s="2" t="s">
        <v>2938</v>
      </c>
      <c r="B1136" s="14">
        <v>45443</v>
      </c>
      <c r="C1136" s="2" t="s">
        <v>537</v>
      </c>
      <c r="D1136" s="2" t="s">
        <v>1628</v>
      </c>
      <c r="E1136" s="2" t="s">
        <v>1788</v>
      </c>
      <c r="F1136" s="11">
        <v>2</v>
      </c>
      <c r="G1136" s="8">
        <v>86.72</v>
      </c>
      <c r="H1136" s="8">
        <v>0.28000000000000003</v>
      </c>
      <c r="I1136" s="2" t="s">
        <v>1807</v>
      </c>
      <c r="J1136" s="8">
        <v>173.16</v>
      </c>
      <c r="K1136" s="8" t="str">
        <f>_xlfn.XLOOKUP(total_table[[#This Row],[Customer_ID]],Customer_table[Customer_ID],Customer_table[Name],FALSE)</f>
        <v>Daniel Rivas</v>
      </c>
      <c r="L1136" s="11">
        <f>_xlfn.XLOOKUP(total_table[[#This Row],[Customer_ID]],Customer_table[Customer_ID],Customer_table[Age],FALSE)</f>
        <v>39</v>
      </c>
      <c r="M1136" s="8" t="str">
        <f>_xlfn.XLOOKUP(total_table[[#This Row],[Customer_ID]],Customer_table[Customer_ID],Customer_table[Gender],FALSE)</f>
        <v>Female</v>
      </c>
      <c r="N1136" s="8" t="str">
        <f>_xlfn.XLOOKUP(total_table[[#This Row],[Customer_ID]],Customer_table[Customer_ID],Customer_table[City],FALSE)</f>
        <v>Dominiquefort</v>
      </c>
      <c r="O1136" s="8" t="str">
        <f>_xlfn.XLOOKUP(total_table[[#This Row],[Customer_ID]],Customer_table[Customer_ID],Customer_table[State],FALSE)</f>
        <v>Georgia</v>
      </c>
      <c r="P1136" s="8" t="str">
        <f>_xlfn.XLOOKUP(total_table[[#This Row],[Customer_ID]],Customer_table[Customer_ID],Customer_table[Country],FALSE)</f>
        <v>USA</v>
      </c>
      <c r="Q1136" s="8" t="str">
        <f>_xlfn.XLOOKUP(total_table[[#This Row],[Product_ID]],Product_table[Product_ID],Product_table[Product_Name],FALSE)</f>
        <v>HDMI Cable – 2m</v>
      </c>
      <c r="R1136" s="8" t="str">
        <f>_xlfn.XLOOKUP(total_table[[#This Row],[Product_ID]],Product_table[Product_ID],Product_table[Category],FALSE)</f>
        <v>Electronics</v>
      </c>
      <c r="S1136" s="8" t="str">
        <f>_xlfn.XLOOKUP(total_table[[#This Row],[Product_ID]],Product_table[Product_ID],Product_table[Sub_Category],FALSE)</f>
        <v>Accessories</v>
      </c>
      <c r="T1136" s="8" t="str">
        <f>_xlfn.XLOOKUP(total_table[[#This Row],[Product_ID]],Product_table[Product_ID],Product_table[Brand],FALSE)</f>
        <v>Bautista, Green and Hale</v>
      </c>
      <c r="U1136" s="8">
        <f>_xlfn.XLOOKUP(total_table[[#This Row],[Product_ID]],Product_table[Product_ID],Product_table[Cost],FALSE)</f>
        <v>88.49</v>
      </c>
      <c r="V1136" s="11">
        <f>_xlfn.XLOOKUP(total_table[[#This Row],[Product_ID]],Product_table[Product_ID],Product_table[Stock],FALSE)</f>
        <v>246</v>
      </c>
      <c r="W1136" s="8" t="str">
        <f>_xlfn.XLOOKUP(total_table[[#This Row],[Store_ID]],Store_table[Store_ID],Store_table[Store_Name],FALSE)</f>
        <v>Guerrero-Schmitt</v>
      </c>
      <c r="X1136" s="8" t="str">
        <f>_xlfn.XLOOKUP(total_table[[#This Row],[Store_ID]],Store_table[Store_ID],Store_table[Region],FALSE)</f>
        <v>East</v>
      </c>
      <c r="Y1136" s="8" t="str">
        <f>_xlfn.XLOOKUP(total_table[[#This Row],[Store_ID]],Store_table[Store_ID],Store_table[City],FALSE)</f>
        <v>East Stevechester</v>
      </c>
      <c r="Z1136" s="8" t="str">
        <f>_xlfn.XLOOKUP(total_table[[#This Row],[Store_ID]],Store_table[Store_ID],Store_table[Store_Type],FALSE)</f>
        <v>Flagship</v>
      </c>
    </row>
    <row r="1137" spans="1:26" x14ac:dyDescent="0.35">
      <c r="A1137" s="2" t="s">
        <v>2939</v>
      </c>
      <c r="B1137" s="14">
        <v>45722</v>
      </c>
      <c r="C1137" s="2" t="s">
        <v>1298</v>
      </c>
      <c r="D1137" s="2" t="s">
        <v>1704</v>
      </c>
      <c r="E1137" s="2" t="s">
        <v>1754</v>
      </c>
      <c r="F1137" s="11">
        <v>4</v>
      </c>
      <c r="G1137" s="8">
        <v>630.21</v>
      </c>
      <c r="H1137" s="8">
        <v>0.14000000000000001</v>
      </c>
      <c r="I1137" s="2" t="s">
        <v>1807</v>
      </c>
      <c r="J1137" s="8">
        <v>2520.7000000000003</v>
      </c>
      <c r="K1137" s="8" t="str">
        <f>_xlfn.XLOOKUP(total_table[[#This Row],[Customer_ID]],Customer_table[Customer_ID],Customer_table[Name],FALSE)</f>
        <v>Bryce Hawkins</v>
      </c>
      <c r="L1137" s="11">
        <f>_xlfn.XLOOKUP(total_table[[#This Row],[Customer_ID]],Customer_table[Customer_ID],Customer_table[Age],FALSE)</f>
        <v>40</v>
      </c>
      <c r="M1137" s="8" t="str">
        <f>_xlfn.XLOOKUP(total_table[[#This Row],[Customer_ID]],Customer_table[Customer_ID],Customer_table[Gender],FALSE)</f>
        <v>Male</v>
      </c>
      <c r="N1137" s="8" t="str">
        <f>_xlfn.XLOOKUP(total_table[[#This Row],[Customer_ID]],Customer_table[Customer_ID],Customer_table[City],FALSE)</f>
        <v>Lake Monique</v>
      </c>
      <c r="O1137" s="8" t="str">
        <f>_xlfn.XLOOKUP(total_table[[#This Row],[Customer_ID]],Customer_table[Customer_ID],Customer_table[State],FALSE)</f>
        <v>Utah</v>
      </c>
      <c r="P1137" s="8" t="str">
        <f>_xlfn.XLOOKUP(total_table[[#This Row],[Customer_ID]],Customer_table[Customer_ID],Customer_table[Country],FALSE)</f>
        <v>USA</v>
      </c>
      <c r="Q1137" s="8" t="str">
        <f>_xlfn.XLOOKUP(total_table[[#This Row],[Product_ID]],Product_table[Product_ID],Product_table[Product_Name],FALSE)</f>
        <v>Face Foundation Kit</v>
      </c>
      <c r="R1137" s="8" t="str">
        <f>_xlfn.XLOOKUP(total_table[[#This Row],[Product_ID]],Product_table[Product_ID],Product_table[Category],FALSE)</f>
        <v>Beauty</v>
      </c>
      <c r="S1137" s="8" t="str">
        <f>_xlfn.XLOOKUP(total_table[[#This Row],[Product_ID]],Product_table[Product_ID],Product_table[Sub_Category],FALSE)</f>
        <v>Makeup</v>
      </c>
      <c r="T1137" s="8" t="str">
        <f>_xlfn.XLOOKUP(total_table[[#This Row],[Product_ID]],Product_table[Product_ID],Product_table[Brand],FALSE)</f>
        <v>Taylor-Elliott</v>
      </c>
      <c r="U1137" s="8">
        <f>_xlfn.XLOOKUP(total_table[[#This Row],[Product_ID]],Product_table[Product_ID],Product_table[Cost],FALSE)</f>
        <v>183.04</v>
      </c>
      <c r="V1137" s="11">
        <f>_xlfn.XLOOKUP(total_table[[#This Row],[Product_ID]],Product_table[Product_ID],Product_table[Stock],FALSE)</f>
        <v>457</v>
      </c>
      <c r="W1137" s="8" t="str">
        <f>_xlfn.XLOOKUP(total_table[[#This Row],[Store_ID]],Store_table[Store_ID],Store_table[Store_Name],FALSE)</f>
        <v>Benson-Elliott</v>
      </c>
      <c r="X1137" s="8" t="str">
        <f>_xlfn.XLOOKUP(total_table[[#This Row],[Store_ID]],Store_table[Store_ID],Store_table[Region],FALSE)</f>
        <v>East</v>
      </c>
      <c r="Y1137" s="8" t="str">
        <f>_xlfn.XLOOKUP(total_table[[#This Row],[Store_ID]],Store_table[Store_ID],Store_table[City],FALSE)</f>
        <v>Port Josephberg</v>
      </c>
      <c r="Z1137" s="8" t="str">
        <f>_xlfn.XLOOKUP(total_table[[#This Row],[Store_ID]],Store_table[Store_ID],Store_table[Store_Type],FALSE)</f>
        <v>Online</v>
      </c>
    </row>
    <row r="1138" spans="1:26" x14ac:dyDescent="0.35">
      <c r="A1138" s="2" t="s">
        <v>2940</v>
      </c>
      <c r="B1138" s="14">
        <v>45575</v>
      </c>
      <c r="C1138" s="2" t="s">
        <v>1107</v>
      </c>
      <c r="D1138" s="2" t="s">
        <v>1644</v>
      </c>
      <c r="E1138" s="2" t="s">
        <v>1754</v>
      </c>
      <c r="F1138" s="11">
        <v>3</v>
      </c>
      <c r="G1138" s="8">
        <v>180.84</v>
      </c>
      <c r="H1138" s="8">
        <v>0.03</v>
      </c>
      <c r="I1138" s="2" t="s">
        <v>1804</v>
      </c>
      <c r="J1138" s="8">
        <v>542.49</v>
      </c>
      <c r="K1138" s="8" t="str">
        <f>_xlfn.XLOOKUP(total_table[[#This Row],[Customer_ID]],Customer_table[Customer_ID],Customer_table[Name],FALSE)</f>
        <v>Melanie Lam</v>
      </c>
      <c r="L1138" s="11">
        <f>_xlfn.XLOOKUP(total_table[[#This Row],[Customer_ID]],Customer_table[Customer_ID],Customer_table[Age],FALSE)</f>
        <v>32</v>
      </c>
      <c r="M1138" s="8" t="str">
        <f>_xlfn.XLOOKUP(total_table[[#This Row],[Customer_ID]],Customer_table[Customer_ID],Customer_table[Gender],FALSE)</f>
        <v>Male</v>
      </c>
      <c r="N1138" s="8" t="str">
        <f>_xlfn.XLOOKUP(total_table[[#This Row],[Customer_ID]],Customer_table[Customer_ID],Customer_table[City],FALSE)</f>
        <v>East Michaelton</v>
      </c>
      <c r="O1138" s="8" t="str">
        <f>_xlfn.XLOOKUP(total_table[[#This Row],[Customer_ID]],Customer_table[Customer_ID],Customer_table[State],FALSE)</f>
        <v>Kansas</v>
      </c>
      <c r="P1138" s="8" t="str">
        <f>_xlfn.XLOOKUP(total_table[[#This Row],[Customer_ID]],Customer_table[Customer_ID],Customer_table[Country],FALSE)</f>
        <v>USA</v>
      </c>
      <c r="Q1138" s="8" t="str">
        <f>_xlfn.XLOOKUP(total_table[[#This Row],[Product_ID]],Product_table[Product_ID],Product_table[Product_Name],FALSE)</f>
        <v>Men's Hair Styling Gel</v>
      </c>
      <c r="R1138" s="8" t="str">
        <f>_xlfn.XLOOKUP(total_table[[#This Row],[Product_ID]],Product_table[Product_ID],Product_table[Category],FALSE)</f>
        <v>Beauty</v>
      </c>
      <c r="S1138" s="8" t="str">
        <f>_xlfn.XLOOKUP(total_table[[#This Row],[Product_ID]],Product_table[Product_ID],Product_table[Sub_Category],FALSE)</f>
        <v>Haircare</v>
      </c>
      <c r="T1138" s="8" t="str">
        <f>_xlfn.XLOOKUP(total_table[[#This Row],[Product_ID]],Product_table[Product_ID],Product_table[Brand],FALSE)</f>
        <v>Cline-Mccarthy</v>
      </c>
      <c r="U1138" s="8">
        <f>_xlfn.XLOOKUP(total_table[[#This Row],[Product_ID]],Product_table[Product_ID],Product_table[Cost],FALSE)</f>
        <v>17.309999999999999</v>
      </c>
      <c r="V1138" s="11">
        <f>_xlfn.XLOOKUP(total_table[[#This Row],[Product_ID]],Product_table[Product_ID],Product_table[Stock],FALSE)</f>
        <v>399</v>
      </c>
      <c r="W1138" s="8" t="str">
        <f>_xlfn.XLOOKUP(total_table[[#This Row],[Store_ID]],Store_table[Store_ID],Store_table[Store_Name],FALSE)</f>
        <v>Benson-Elliott</v>
      </c>
      <c r="X1138" s="8" t="str">
        <f>_xlfn.XLOOKUP(total_table[[#This Row],[Store_ID]],Store_table[Store_ID],Store_table[Region],FALSE)</f>
        <v>East</v>
      </c>
      <c r="Y1138" s="8" t="str">
        <f>_xlfn.XLOOKUP(total_table[[#This Row],[Store_ID]],Store_table[Store_ID],Store_table[City],FALSE)</f>
        <v>Port Josephberg</v>
      </c>
      <c r="Z1138" s="8" t="str">
        <f>_xlfn.XLOOKUP(total_table[[#This Row],[Store_ID]],Store_table[Store_ID],Store_table[Store_Type],FALSE)</f>
        <v>Online</v>
      </c>
    </row>
    <row r="1139" spans="1:26" x14ac:dyDescent="0.35">
      <c r="A1139" s="2" t="s">
        <v>2941</v>
      </c>
      <c r="B1139" s="14">
        <v>45441</v>
      </c>
      <c r="C1139" s="2" t="s">
        <v>23</v>
      </c>
      <c r="D1139" s="2" t="s">
        <v>1654</v>
      </c>
      <c r="E1139" s="2" t="s">
        <v>1782</v>
      </c>
      <c r="F1139" s="11">
        <v>1</v>
      </c>
      <c r="G1139" s="8">
        <v>453.41</v>
      </c>
      <c r="H1139" s="8">
        <v>0.04</v>
      </c>
      <c r="I1139" s="2" t="s">
        <v>1807</v>
      </c>
      <c r="J1139" s="8">
        <v>453.37</v>
      </c>
      <c r="K1139" s="8" t="str">
        <f>_xlfn.XLOOKUP(total_table[[#This Row],[Customer_ID]],Customer_table[Customer_ID],Customer_table[Name],FALSE)</f>
        <v>Caroline Collins</v>
      </c>
      <c r="L1139" s="11">
        <f>_xlfn.XLOOKUP(total_table[[#This Row],[Customer_ID]],Customer_table[Customer_ID],Customer_table[Age],FALSE)</f>
        <v>64</v>
      </c>
      <c r="M1139" s="8" t="str">
        <f>_xlfn.XLOOKUP(total_table[[#This Row],[Customer_ID]],Customer_table[Customer_ID],Customer_table[Gender],FALSE)</f>
        <v>Female</v>
      </c>
      <c r="N1139" s="8" t="str">
        <f>_xlfn.XLOOKUP(total_table[[#This Row],[Customer_ID]],Customer_table[Customer_ID],Customer_table[City],FALSE)</f>
        <v>Nicholasshire</v>
      </c>
      <c r="O1139" s="8" t="str">
        <f>_xlfn.XLOOKUP(total_table[[#This Row],[Customer_ID]],Customer_table[Customer_ID],Customer_table[State],FALSE)</f>
        <v>California</v>
      </c>
      <c r="P1139" s="8" t="str">
        <f>_xlfn.XLOOKUP(total_table[[#This Row],[Customer_ID]],Customer_table[Customer_ID],Customer_table[Country],FALSE)</f>
        <v>USA</v>
      </c>
      <c r="Q1139" s="8" t="str">
        <f>_xlfn.XLOOKUP(total_table[[#This Row],[Product_ID]],Product_table[Product_ID],Product_table[Product_Name],FALSE)</f>
        <v>Matte Lipstick Set</v>
      </c>
      <c r="R1139" s="8" t="str">
        <f>_xlfn.XLOOKUP(total_table[[#This Row],[Product_ID]],Product_table[Product_ID],Product_table[Category],FALSE)</f>
        <v>Beauty</v>
      </c>
      <c r="S1139" s="8" t="str">
        <f>_xlfn.XLOOKUP(total_table[[#This Row],[Product_ID]],Product_table[Product_ID],Product_table[Sub_Category],FALSE)</f>
        <v>Makeup</v>
      </c>
      <c r="T1139" s="8" t="str">
        <f>_xlfn.XLOOKUP(total_table[[#This Row],[Product_ID]],Product_table[Product_ID],Product_table[Brand],FALSE)</f>
        <v>Zhang Inc</v>
      </c>
      <c r="U1139" s="8">
        <f>_xlfn.XLOOKUP(total_table[[#This Row],[Product_ID]],Product_table[Product_ID],Product_table[Cost],FALSE)</f>
        <v>299.11</v>
      </c>
      <c r="V1139" s="11">
        <f>_xlfn.XLOOKUP(total_table[[#This Row],[Product_ID]],Product_table[Product_ID],Product_table[Stock],FALSE)</f>
        <v>118</v>
      </c>
      <c r="W1139" s="8" t="str">
        <f>_xlfn.XLOOKUP(total_table[[#This Row],[Store_ID]],Store_table[Store_ID],Store_table[Store_Name],FALSE)</f>
        <v>Frederick-Wright</v>
      </c>
      <c r="X1139" s="8" t="str">
        <f>_xlfn.XLOOKUP(total_table[[#This Row],[Store_ID]],Store_table[Store_ID],Store_table[Region],FALSE)</f>
        <v>West</v>
      </c>
      <c r="Y1139" s="8" t="str">
        <f>_xlfn.XLOOKUP(total_table[[#This Row],[Store_ID]],Store_table[Store_ID],Store_table[City],FALSE)</f>
        <v>New Jimmymouth</v>
      </c>
      <c r="Z1139" s="8" t="str">
        <f>_xlfn.XLOOKUP(total_table[[#This Row],[Store_ID]],Store_table[Store_ID],Store_table[Store_Type],FALSE)</f>
        <v>Flagship</v>
      </c>
    </row>
    <row r="1140" spans="1:26" x14ac:dyDescent="0.35">
      <c r="A1140" s="2" t="s">
        <v>2942</v>
      </c>
      <c r="B1140" s="14">
        <v>45940</v>
      </c>
      <c r="C1140" s="2" t="s">
        <v>98</v>
      </c>
      <c r="D1140" s="2" t="s">
        <v>1628</v>
      </c>
      <c r="E1140" s="2" t="s">
        <v>1754</v>
      </c>
      <c r="F1140" s="11">
        <v>1</v>
      </c>
      <c r="G1140" s="8">
        <v>629.09</v>
      </c>
      <c r="H1140" s="8">
        <v>0.02</v>
      </c>
      <c r="I1140" s="2" t="s">
        <v>1802</v>
      </c>
      <c r="J1140" s="8">
        <v>629.07000000000005</v>
      </c>
      <c r="K1140" s="8" t="str">
        <f>_xlfn.XLOOKUP(total_table[[#This Row],[Customer_ID]],Customer_table[Customer_ID],Customer_table[Name],FALSE)</f>
        <v>Heather Collins</v>
      </c>
      <c r="L1140" s="11">
        <f>_xlfn.XLOOKUP(total_table[[#This Row],[Customer_ID]],Customer_table[Customer_ID],Customer_table[Age],FALSE)</f>
        <v>40</v>
      </c>
      <c r="M1140" s="8" t="str">
        <f>_xlfn.XLOOKUP(total_table[[#This Row],[Customer_ID]],Customer_table[Customer_ID],Customer_table[Gender],FALSE)</f>
        <v>Male</v>
      </c>
      <c r="N1140" s="8" t="str">
        <f>_xlfn.XLOOKUP(total_table[[#This Row],[Customer_ID]],Customer_table[Customer_ID],Customer_table[City],FALSE)</f>
        <v>Rogerschester</v>
      </c>
      <c r="O1140" s="8" t="str">
        <f>_xlfn.XLOOKUP(total_table[[#This Row],[Customer_ID]],Customer_table[Customer_ID],Customer_table[State],FALSE)</f>
        <v>Idaho</v>
      </c>
      <c r="P1140" s="8" t="str">
        <f>_xlfn.XLOOKUP(total_table[[#This Row],[Customer_ID]],Customer_table[Customer_ID],Customer_table[Country],FALSE)</f>
        <v>USA</v>
      </c>
      <c r="Q1140" s="8" t="str">
        <f>_xlfn.XLOOKUP(total_table[[#This Row],[Product_ID]],Product_table[Product_ID],Product_table[Product_Name],FALSE)</f>
        <v>HDMI Cable – 2m</v>
      </c>
      <c r="R1140" s="8" t="str">
        <f>_xlfn.XLOOKUP(total_table[[#This Row],[Product_ID]],Product_table[Product_ID],Product_table[Category],FALSE)</f>
        <v>Electronics</v>
      </c>
      <c r="S1140" s="8" t="str">
        <f>_xlfn.XLOOKUP(total_table[[#This Row],[Product_ID]],Product_table[Product_ID],Product_table[Sub_Category],FALSE)</f>
        <v>Accessories</v>
      </c>
      <c r="T1140" s="8" t="str">
        <f>_xlfn.XLOOKUP(total_table[[#This Row],[Product_ID]],Product_table[Product_ID],Product_table[Brand],FALSE)</f>
        <v>Bautista, Green and Hale</v>
      </c>
      <c r="U1140" s="8">
        <f>_xlfn.XLOOKUP(total_table[[#This Row],[Product_ID]],Product_table[Product_ID],Product_table[Cost],FALSE)</f>
        <v>88.49</v>
      </c>
      <c r="V1140" s="11">
        <f>_xlfn.XLOOKUP(total_table[[#This Row],[Product_ID]],Product_table[Product_ID],Product_table[Stock],FALSE)</f>
        <v>246</v>
      </c>
      <c r="W1140" s="8" t="str">
        <f>_xlfn.XLOOKUP(total_table[[#This Row],[Store_ID]],Store_table[Store_ID],Store_table[Store_Name],FALSE)</f>
        <v>Benson-Elliott</v>
      </c>
      <c r="X1140" s="8" t="str">
        <f>_xlfn.XLOOKUP(total_table[[#This Row],[Store_ID]],Store_table[Store_ID],Store_table[Region],FALSE)</f>
        <v>East</v>
      </c>
      <c r="Y1140" s="8" t="str">
        <f>_xlfn.XLOOKUP(total_table[[#This Row],[Store_ID]],Store_table[Store_ID],Store_table[City],FALSE)</f>
        <v>Port Josephberg</v>
      </c>
      <c r="Z1140" s="8" t="str">
        <f>_xlfn.XLOOKUP(total_table[[#This Row],[Store_ID]],Store_table[Store_ID],Store_table[Store_Type],FALSE)</f>
        <v>Online</v>
      </c>
    </row>
    <row r="1141" spans="1:26" x14ac:dyDescent="0.35">
      <c r="A1141" s="2" t="s">
        <v>2943</v>
      </c>
      <c r="B1141" s="14">
        <v>45518</v>
      </c>
      <c r="C1141" s="2" t="s">
        <v>92</v>
      </c>
      <c r="D1141" s="2" t="s">
        <v>1680</v>
      </c>
      <c r="E1141" s="2" t="s">
        <v>1739</v>
      </c>
      <c r="F1141" s="11">
        <v>2</v>
      </c>
      <c r="G1141" s="8">
        <v>257.45</v>
      </c>
      <c r="H1141" s="8">
        <v>0</v>
      </c>
      <c r="I1141" s="2" t="s">
        <v>1807</v>
      </c>
      <c r="J1141" s="8">
        <v>514.9</v>
      </c>
      <c r="K1141" s="8" t="str">
        <f>_xlfn.XLOOKUP(total_table[[#This Row],[Customer_ID]],Customer_table[Customer_ID],Customer_table[Name],FALSE)</f>
        <v>Paul Fox</v>
      </c>
      <c r="L1141" s="11">
        <f>_xlfn.XLOOKUP(total_table[[#This Row],[Customer_ID]],Customer_table[Customer_ID],Customer_table[Age],FALSE)</f>
        <v>33</v>
      </c>
      <c r="M1141" s="8" t="str">
        <f>_xlfn.XLOOKUP(total_table[[#This Row],[Customer_ID]],Customer_table[Customer_ID],Customer_table[Gender],FALSE)</f>
        <v>Female</v>
      </c>
      <c r="N1141" s="8" t="str">
        <f>_xlfn.XLOOKUP(total_table[[#This Row],[Customer_ID]],Customer_table[Customer_ID],Customer_table[City],FALSE)</f>
        <v>Michaelton</v>
      </c>
      <c r="O1141" s="8" t="str">
        <f>_xlfn.XLOOKUP(total_table[[#This Row],[Customer_ID]],Customer_table[Customer_ID],Customer_table[State],FALSE)</f>
        <v>Hawaii</v>
      </c>
      <c r="P1141" s="8" t="str">
        <f>_xlfn.XLOOKUP(total_table[[#This Row],[Customer_ID]],Customer_table[Customer_ID],Customer_table[Country],FALSE)</f>
        <v>USA</v>
      </c>
      <c r="Q1141" s="8" t="str">
        <f>_xlfn.XLOOKUP(total_table[[#This Row],[Product_ID]],Product_table[Product_ID],Product_table[Product_Name],FALSE)</f>
        <v>WiFi Mesh Router</v>
      </c>
      <c r="R1141" s="8" t="str">
        <f>_xlfn.XLOOKUP(total_table[[#This Row],[Product_ID]],Product_table[Product_ID],Product_table[Category],FALSE)</f>
        <v>Electronics</v>
      </c>
      <c r="S1141" s="8" t="str">
        <f>_xlfn.XLOOKUP(total_table[[#This Row],[Product_ID]],Product_table[Product_ID],Product_table[Sub_Category],FALSE)</f>
        <v>Appliances</v>
      </c>
      <c r="T1141" s="8" t="str">
        <f>_xlfn.XLOOKUP(total_table[[#This Row],[Product_ID]],Product_table[Product_ID],Product_table[Brand],FALSE)</f>
        <v>White, Reeves and Woods</v>
      </c>
      <c r="U1141" s="8">
        <f>_xlfn.XLOOKUP(total_table[[#This Row],[Product_ID]],Product_table[Product_ID],Product_table[Cost],FALSE)</f>
        <v>480.9</v>
      </c>
      <c r="V1141" s="11">
        <f>_xlfn.XLOOKUP(total_table[[#This Row],[Product_ID]],Product_table[Product_ID],Product_table[Stock],FALSE)</f>
        <v>104</v>
      </c>
      <c r="W1141" s="8" t="str">
        <f>_xlfn.XLOOKUP(total_table[[#This Row],[Store_ID]],Store_table[Store_ID],Store_table[Store_Name],FALSE)</f>
        <v>Black-Horn</v>
      </c>
      <c r="X1141" s="8" t="str">
        <f>_xlfn.XLOOKUP(total_table[[#This Row],[Store_ID]],Store_table[Store_ID],Store_table[Region],FALSE)</f>
        <v>South</v>
      </c>
      <c r="Y1141" s="8" t="str">
        <f>_xlfn.XLOOKUP(total_table[[#This Row],[Store_ID]],Store_table[Store_ID],Store_table[City],FALSE)</f>
        <v>North Nancyview</v>
      </c>
      <c r="Z1141" s="8" t="str">
        <f>_xlfn.XLOOKUP(total_table[[#This Row],[Store_ID]],Store_table[Store_ID],Store_table[Store_Type],FALSE)</f>
        <v>Outlet</v>
      </c>
    </row>
    <row r="1142" spans="1:26" x14ac:dyDescent="0.35">
      <c r="A1142" s="2" t="s">
        <v>2944</v>
      </c>
      <c r="B1142" s="14">
        <v>45861</v>
      </c>
      <c r="C1142" s="2" t="s">
        <v>581</v>
      </c>
      <c r="D1142" s="2" t="s">
        <v>1594</v>
      </c>
      <c r="E1142" s="2" t="s">
        <v>1779</v>
      </c>
      <c r="F1142" s="11">
        <v>2</v>
      </c>
      <c r="G1142" s="8">
        <v>696.61</v>
      </c>
      <c r="H1142" s="8">
        <v>0.17</v>
      </c>
      <c r="I1142" s="2" t="s">
        <v>1804</v>
      </c>
      <c r="J1142" s="8">
        <v>1393.05</v>
      </c>
      <c r="K1142" s="8" t="str">
        <f>_xlfn.XLOOKUP(total_table[[#This Row],[Customer_ID]],Customer_table[Customer_ID],Customer_table[Name],FALSE)</f>
        <v>Nicholas Bradshaw</v>
      </c>
      <c r="L1142" s="11">
        <f>_xlfn.XLOOKUP(total_table[[#This Row],[Customer_ID]],Customer_table[Customer_ID],Customer_table[Age],FALSE)</f>
        <v>43</v>
      </c>
      <c r="M1142" s="8" t="str">
        <f>_xlfn.XLOOKUP(total_table[[#This Row],[Customer_ID]],Customer_table[Customer_ID],Customer_table[Gender],FALSE)</f>
        <v>Female</v>
      </c>
      <c r="N1142" s="8" t="str">
        <f>_xlfn.XLOOKUP(total_table[[#This Row],[Customer_ID]],Customer_table[Customer_ID],Customer_table[City],FALSE)</f>
        <v>Murphyfurt</v>
      </c>
      <c r="O1142" s="8" t="str">
        <f>_xlfn.XLOOKUP(total_table[[#This Row],[Customer_ID]],Customer_table[Customer_ID],Customer_table[State],FALSE)</f>
        <v>Utah</v>
      </c>
      <c r="P1142" s="8" t="str">
        <f>_xlfn.XLOOKUP(total_table[[#This Row],[Customer_ID]],Customer_table[Customer_ID],Customer_table[Country],FALSE)</f>
        <v>USA</v>
      </c>
      <c r="Q1142" s="8" t="str">
        <f>_xlfn.XLOOKUP(total_table[[#This Row],[Product_ID]],Product_table[Product_ID],Product_table[Product_Name],FALSE)</f>
        <v>Gaming Mechanical Keyboard</v>
      </c>
      <c r="R1142" s="8" t="str">
        <f>_xlfn.XLOOKUP(total_table[[#This Row],[Product_ID]],Product_table[Product_ID],Product_table[Category],FALSE)</f>
        <v>Electronics</v>
      </c>
      <c r="S1142" s="8" t="str">
        <f>_xlfn.XLOOKUP(total_table[[#This Row],[Product_ID]],Product_table[Product_ID],Product_table[Sub_Category],FALSE)</f>
        <v>Computer</v>
      </c>
      <c r="T1142" s="8" t="str">
        <f>_xlfn.XLOOKUP(total_table[[#This Row],[Product_ID]],Product_table[Product_ID],Product_table[Brand],FALSE)</f>
        <v>Lucero LLC</v>
      </c>
      <c r="U1142" s="8">
        <f>_xlfn.XLOOKUP(total_table[[#This Row],[Product_ID]],Product_table[Product_ID],Product_table[Cost],FALSE)</f>
        <v>419.28</v>
      </c>
      <c r="V1142" s="11">
        <f>_xlfn.XLOOKUP(total_table[[#This Row],[Product_ID]],Product_table[Product_ID],Product_table[Stock],FALSE)</f>
        <v>86</v>
      </c>
      <c r="W1142" s="8" t="str">
        <f>_xlfn.XLOOKUP(total_table[[#This Row],[Store_ID]],Store_table[Store_ID],Store_table[Store_Name],FALSE)</f>
        <v>Shelton PLC</v>
      </c>
      <c r="X1142" s="8" t="str">
        <f>_xlfn.XLOOKUP(total_table[[#This Row],[Store_ID]],Store_table[Store_ID],Store_table[Region],FALSE)</f>
        <v>North</v>
      </c>
      <c r="Y1142" s="8" t="str">
        <f>_xlfn.XLOOKUP(total_table[[#This Row],[Store_ID]],Store_table[Store_ID],Store_table[City],FALSE)</f>
        <v>East Jenniferstad</v>
      </c>
      <c r="Z1142" s="8" t="str">
        <f>_xlfn.XLOOKUP(total_table[[#This Row],[Store_ID]],Store_table[Store_ID],Store_table[Store_Type],FALSE)</f>
        <v>Flagship</v>
      </c>
    </row>
    <row r="1143" spans="1:26" x14ac:dyDescent="0.35">
      <c r="A1143" s="2" t="s">
        <v>2945</v>
      </c>
      <c r="B1143" s="14">
        <v>45416</v>
      </c>
      <c r="C1143" s="2" t="s">
        <v>1148</v>
      </c>
      <c r="D1143" s="2" t="s">
        <v>1618</v>
      </c>
      <c r="E1143" s="2" t="s">
        <v>1757</v>
      </c>
      <c r="F1143" s="11">
        <v>2</v>
      </c>
      <c r="G1143" s="8">
        <v>143.79</v>
      </c>
      <c r="H1143" s="8">
        <v>0.1</v>
      </c>
      <c r="I1143" s="2" t="s">
        <v>1804</v>
      </c>
      <c r="J1143" s="8">
        <v>287.47999999999996</v>
      </c>
      <c r="K1143" s="8" t="str">
        <f>_xlfn.XLOOKUP(total_table[[#This Row],[Customer_ID]],Customer_table[Customer_ID],Customer_table[Name],FALSE)</f>
        <v>James Orozco</v>
      </c>
      <c r="L1143" s="11">
        <f>_xlfn.XLOOKUP(total_table[[#This Row],[Customer_ID]],Customer_table[Customer_ID],Customer_table[Age],FALSE)</f>
        <v>37</v>
      </c>
      <c r="M1143" s="8" t="str">
        <f>_xlfn.XLOOKUP(total_table[[#This Row],[Customer_ID]],Customer_table[Customer_ID],Customer_table[Gender],FALSE)</f>
        <v>Female</v>
      </c>
      <c r="N1143" s="8" t="str">
        <f>_xlfn.XLOOKUP(total_table[[#This Row],[Customer_ID]],Customer_table[Customer_ID],Customer_table[City],FALSE)</f>
        <v>Simpsonfort</v>
      </c>
      <c r="O1143" s="8" t="str">
        <f>_xlfn.XLOOKUP(total_table[[#This Row],[Customer_ID]],Customer_table[Customer_ID],Customer_table[State],FALSE)</f>
        <v>Maine</v>
      </c>
      <c r="P1143" s="8" t="str">
        <f>_xlfn.XLOOKUP(total_table[[#This Row],[Customer_ID]],Customer_table[Customer_ID],Customer_table[Country],FALSE)</f>
        <v>USA</v>
      </c>
      <c r="Q1143" s="8" t="str">
        <f>_xlfn.XLOOKUP(total_table[[#This Row],[Product_ID]],Product_table[Product_ID],Product_table[Product_Name],FALSE)</f>
        <v>Men's Winter Jacket</v>
      </c>
      <c r="R1143" s="8" t="str">
        <f>_xlfn.XLOOKUP(total_table[[#This Row],[Product_ID]],Product_table[Product_ID],Product_table[Category],FALSE)</f>
        <v>Clothing</v>
      </c>
      <c r="S1143" s="8" t="str">
        <f>_xlfn.XLOOKUP(total_table[[#This Row],[Product_ID]],Product_table[Product_ID],Product_table[Sub_Category],FALSE)</f>
        <v>Outerwear</v>
      </c>
      <c r="T1143" s="8" t="str">
        <f>_xlfn.XLOOKUP(total_table[[#This Row],[Product_ID]],Product_table[Product_ID],Product_table[Brand],FALSE)</f>
        <v>Kelly, Smith and Perez</v>
      </c>
      <c r="U1143" s="8">
        <f>_xlfn.XLOOKUP(total_table[[#This Row],[Product_ID]],Product_table[Product_ID],Product_table[Cost],FALSE)</f>
        <v>167.34</v>
      </c>
      <c r="V1143" s="11">
        <f>_xlfn.XLOOKUP(total_table[[#This Row],[Product_ID]],Product_table[Product_ID],Product_table[Stock],FALSE)</f>
        <v>296</v>
      </c>
      <c r="W1143" s="8" t="str">
        <f>_xlfn.XLOOKUP(total_table[[#This Row],[Store_ID]],Store_table[Store_ID],Store_table[Store_Name],FALSE)</f>
        <v>Martinez-Mullins</v>
      </c>
      <c r="X1143" s="8" t="str">
        <f>_xlfn.XLOOKUP(total_table[[#This Row],[Store_ID]],Store_table[Store_ID],Store_table[Region],FALSE)</f>
        <v>South</v>
      </c>
      <c r="Y1143" s="8" t="str">
        <f>_xlfn.XLOOKUP(total_table[[#This Row],[Store_ID]],Store_table[Store_ID],Store_table[City],FALSE)</f>
        <v>Williamsfurt</v>
      </c>
      <c r="Z1143" s="8" t="str">
        <f>_xlfn.XLOOKUP(total_table[[#This Row],[Store_ID]],Store_table[Store_ID],Store_table[Store_Type],FALSE)</f>
        <v>Online</v>
      </c>
    </row>
    <row r="1144" spans="1:26" x14ac:dyDescent="0.35">
      <c r="A1144" s="2" t="s">
        <v>2946</v>
      </c>
      <c r="B1144" s="14">
        <v>45608</v>
      </c>
      <c r="C1144" s="2" t="s">
        <v>923</v>
      </c>
      <c r="D1144" s="2" t="s">
        <v>1692</v>
      </c>
      <c r="E1144" s="2" t="s">
        <v>1735</v>
      </c>
      <c r="F1144" s="11">
        <v>3</v>
      </c>
      <c r="G1144" s="8">
        <v>460.93</v>
      </c>
      <c r="H1144" s="8">
        <v>0.19</v>
      </c>
      <c r="I1144" s="2" t="s">
        <v>1807</v>
      </c>
      <c r="J1144" s="8">
        <v>1382.6</v>
      </c>
      <c r="K1144" s="8" t="str">
        <f>_xlfn.XLOOKUP(total_table[[#This Row],[Customer_ID]],Customer_table[Customer_ID],Customer_table[Name],FALSE)</f>
        <v>Jared Moran</v>
      </c>
      <c r="L1144" s="11">
        <f>_xlfn.XLOOKUP(total_table[[#This Row],[Customer_ID]],Customer_table[Customer_ID],Customer_table[Age],FALSE)</f>
        <v>28</v>
      </c>
      <c r="M1144" s="8" t="str">
        <f>_xlfn.XLOOKUP(total_table[[#This Row],[Customer_ID]],Customer_table[Customer_ID],Customer_table[Gender],FALSE)</f>
        <v>Female</v>
      </c>
      <c r="N1144" s="8" t="str">
        <f>_xlfn.XLOOKUP(total_table[[#This Row],[Customer_ID]],Customer_table[Customer_ID],Customer_table[City],FALSE)</f>
        <v>South David</v>
      </c>
      <c r="O1144" s="8" t="str">
        <f>_xlfn.XLOOKUP(total_table[[#This Row],[Customer_ID]],Customer_table[Customer_ID],Customer_table[State],FALSE)</f>
        <v>West Virginia</v>
      </c>
      <c r="P1144" s="8" t="str">
        <f>_xlfn.XLOOKUP(total_table[[#This Row],[Customer_ID]],Customer_table[Customer_ID],Customer_table[Country],FALSE)</f>
        <v>USA</v>
      </c>
      <c r="Q1144" s="8" t="str">
        <f>_xlfn.XLOOKUP(total_table[[#This Row],[Product_ID]],Product_table[Product_ID],Product_table[Product_Name],FALSE)</f>
        <v>Hydrating Face Cleanser</v>
      </c>
      <c r="R1144" s="8" t="str">
        <f>_xlfn.XLOOKUP(total_table[[#This Row],[Product_ID]],Product_table[Product_ID],Product_table[Category],FALSE)</f>
        <v>Beauty</v>
      </c>
      <c r="S1144" s="8" t="str">
        <f>_xlfn.XLOOKUP(total_table[[#This Row],[Product_ID]],Product_table[Product_ID],Product_table[Sub_Category],FALSE)</f>
        <v>Skincare</v>
      </c>
      <c r="T1144" s="8" t="str">
        <f>_xlfn.XLOOKUP(total_table[[#This Row],[Product_ID]],Product_table[Product_ID],Product_table[Brand],FALSE)</f>
        <v>Butler Group</v>
      </c>
      <c r="U1144" s="8">
        <f>_xlfn.XLOOKUP(total_table[[#This Row],[Product_ID]],Product_table[Product_ID],Product_table[Cost],FALSE)</f>
        <v>254.04361702127662</v>
      </c>
      <c r="V1144" s="11">
        <f>_xlfn.XLOOKUP(total_table[[#This Row],[Product_ID]],Product_table[Product_ID],Product_table[Stock],FALSE)</f>
        <v>159</v>
      </c>
      <c r="W1144" s="8" t="str">
        <f>_xlfn.XLOOKUP(total_table[[#This Row],[Store_ID]],Store_table[Store_ID],Store_table[Store_Name],FALSE)</f>
        <v>Martinez, Adkins and Johnson</v>
      </c>
      <c r="X1144" s="8" t="str">
        <f>_xlfn.XLOOKUP(total_table[[#This Row],[Store_ID]],Store_table[Store_ID],Store_table[Region],FALSE)</f>
        <v>North</v>
      </c>
      <c r="Y1144" s="8" t="str">
        <f>_xlfn.XLOOKUP(total_table[[#This Row],[Store_ID]],Store_table[Store_ID],Store_table[City],FALSE)</f>
        <v>Danielmouth</v>
      </c>
      <c r="Z1144" s="8" t="str">
        <f>_xlfn.XLOOKUP(total_table[[#This Row],[Store_ID]],Store_table[Store_ID],Store_table[Store_Type],FALSE)</f>
        <v>Flagship</v>
      </c>
    </row>
    <row r="1145" spans="1:26" x14ac:dyDescent="0.35">
      <c r="A1145" s="2" t="s">
        <v>2947</v>
      </c>
      <c r="B1145" s="14">
        <v>45301</v>
      </c>
      <c r="C1145" s="2" t="s">
        <v>1511</v>
      </c>
      <c r="D1145" s="2" t="s">
        <v>1582</v>
      </c>
      <c r="E1145" s="2" t="s">
        <v>1764</v>
      </c>
      <c r="F1145" s="11">
        <v>2</v>
      </c>
      <c r="G1145" s="8">
        <v>67.55</v>
      </c>
      <c r="H1145" s="8">
        <v>0.03</v>
      </c>
      <c r="I1145" s="2" t="s">
        <v>1802</v>
      </c>
      <c r="J1145" s="8">
        <v>135.07</v>
      </c>
      <c r="K1145" s="8" t="str">
        <f>_xlfn.XLOOKUP(total_table[[#This Row],[Customer_ID]],Customer_table[Customer_ID],Customer_table[Name],FALSE)</f>
        <v>Philip Pennington</v>
      </c>
      <c r="L1145" s="11">
        <f>_xlfn.XLOOKUP(total_table[[#This Row],[Customer_ID]],Customer_table[Customer_ID],Customer_table[Age],FALSE)</f>
        <v>27</v>
      </c>
      <c r="M1145" s="8" t="str">
        <f>_xlfn.XLOOKUP(total_table[[#This Row],[Customer_ID]],Customer_table[Customer_ID],Customer_table[Gender],FALSE)</f>
        <v>Female</v>
      </c>
      <c r="N1145" s="8" t="str">
        <f>_xlfn.XLOOKUP(total_table[[#This Row],[Customer_ID]],Customer_table[Customer_ID],Customer_table[City],FALSE)</f>
        <v>East Valerieview</v>
      </c>
      <c r="O1145" s="8" t="str">
        <f>_xlfn.XLOOKUP(total_table[[#This Row],[Customer_ID]],Customer_table[Customer_ID],Customer_table[State],FALSE)</f>
        <v>Oregon</v>
      </c>
      <c r="P1145" s="8" t="str">
        <f>_xlfn.XLOOKUP(total_table[[#This Row],[Customer_ID]],Customer_table[Customer_ID],Customer_table[Country],FALSE)</f>
        <v>USA</v>
      </c>
      <c r="Q1145" s="8" t="str">
        <f>_xlfn.XLOOKUP(total_table[[#This Row],[Product_ID]],Product_table[Product_ID],Product_table[Product_Name],FALSE)</f>
        <v>Sports Stopwatch Timer</v>
      </c>
      <c r="R1145" s="8" t="str">
        <f>_xlfn.XLOOKUP(total_table[[#This Row],[Product_ID]],Product_table[Product_ID],Product_table[Category],FALSE)</f>
        <v>Sports</v>
      </c>
      <c r="S1145" s="8" t="str">
        <f>_xlfn.XLOOKUP(total_table[[#This Row],[Product_ID]],Product_table[Product_ID],Product_table[Sub_Category],FALSE)</f>
        <v>Accessories</v>
      </c>
      <c r="T1145" s="8" t="str">
        <f>_xlfn.XLOOKUP(total_table[[#This Row],[Product_ID]],Product_table[Product_ID],Product_table[Brand],FALSE)</f>
        <v>Burns-Hansen</v>
      </c>
      <c r="U1145" s="8">
        <f>_xlfn.XLOOKUP(total_table[[#This Row],[Product_ID]],Product_table[Product_ID],Product_table[Cost],FALSE)</f>
        <v>38.76</v>
      </c>
      <c r="V1145" s="11">
        <f>_xlfn.XLOOKUP(total_table[[#This Row],[Product_ID]],Product_table[Product_ID],Product_table[Stock],FALSE)</f>
        <v>137</v>
      </c>
      <c r="W1145" s="8" t="str">
        <f>_xlfn.XLOOKUP(total_table[[#This Row],[Store_ID]],Store_table[Store_ID],Store_table[Store_Name],FALSE)</f>
        <v>Moore, Padilla and Butler</v>
      </c>
      <c r="X1145" s="8" t="str">
        <f>_xlfn.XLOOKUP(total_table[[#This Row],[Store_ID]],Store_table[Store_ID],Store_table[Region],FALSE)</f>
        <v>South</v>
      </c>
      <c r="Y1145" s="8" t="str">
        <f>_xlfn.XLOOKUP(total_table[[#This Row],[Store_ID]],Store_table[Store_ID],Store_table[City],FALSE)</f>
        <v>East Johnstad</v>
      </c>
      <c r="Z1145" s="8" t="str">
        <f>_xlfn.XLOOKUP(total_table[[#This Row],[Store_ID]],Store_table[Store_ID],Store_table[Store_Type],FALSE)</f>
        <v>Flagship</v>
      </c>
    </row>
    <row r="1146" spans="1:26" x14ac:dyDescent="0.35">
      <c r="A1146" s="2" t="s">
        <v>2948</v>
      </c>
      <c r="B1146" s="14">
        <v>45433</v>
      </c>
      <c r="C1146" s="2" t="s">
        <v>673</v>
      </c>
      <c r="D1146" s="2" t="s">
        <v>1624</v>
      </c>
      <c r="E1146" s="2" t="s">
        <v>1735</v>
      </c>
      <c r="F1146" s="11">
        <v>3</v>
      </c>
      <c r="G1146" s="8">
        <v>803.31</v>
      </c>
      <c r="H1146" s="8">
        <v>0.1</v>
      </c>
      <c r="I1146" s="2" t="s">
        <v>1804</v>
      </c>
      <c r="J1146" s="8">
        <v>2409.83</v>
      </c>
      <c r="K1146" s="8" t="str">
        <f>_xlfn.XLOOKUP(total_table[[#This Row],[Customer_ID]],Customer_table[Customer_ID],Customer_table[Name],FALSE)</f>
        <v>Antonio Jones</v>
      </c>
      <c r="L1146" s="11">
        <f>_xlfn.XLOOKUP(total_table[[#This Row],[Customer_ID]],Customer_table[Customer_ID],Customer_table[Age],FALSE)</f>
        <v>48</v>
      </c>
      <c r="M1146" s="8" t="str">
        <f>_xlfn.XLOOKUP(total_table[[#This Row],[Customer_ID]],Customer_table[Customer_ID],Customer_table[Gender],FALSE)</f>
        <v>Male</v>
      </c>
      <c r="N1146" s="8" t="str">
        <f>_xlfn.XLOOKUP(total_table[[#This Row],[Customer_ID]],Customer_table[Customer_ID],Customer_table[City],FALSE)</f>
        <v>Matthewborough</v>
      </c>
      <c r="O1146" s="8" t="str">
        <f>_xlfn.XLOOKUP(total_table[[#This Row],[Customer_ID]],Customer_table[Customer_ID],Customer_table[State],FALSE)</f>
        <v>Georgia</v>
      </c>
      <c r="P1146" s="8" t="str">
        <f>_xlfn.XLOOKUP(total_table[[#This Row],[Customer_ID]],Customer_table[Customer_ID],Customer_table[Country],FALSE)</f>
        <v>USA</v>
      </c>
      <c r="Q1146" s="8" t="str">
        <f>_xlfn.XLOOKUP(total_table[[#This Row],[Product_ID]],Product_table[Product_ID],Product_table[Product_Name],FALSE)</f>
        <v>Men's Roll-On Perfume</v>
      </c>
      <c r="R1146" s="8" t="str">
        <f>_xlfn.XLOOKUP(total_table[[#This Row],[Product_ID]],Product_table[Product_ID],Product_table[Category],FALSE)</f>
        <v>Beauty</v>
      </c>
      <c r="S1146" s="8" t="str">
        <f>_xlfn.XLOOKUP(total_table[[#This Row],[Product_ID]],Product_table[Product_ID],Product_table[Sub_Category],FALSE)</f>
        <v>Fragrance</v>
      </c>
      <c r="T1146" s="8" t="str">
        <f>_xlfn.XLOOKUP(total_table[[#This Row],[Product_ID]],Product_table[Product_ID],Product_table[Brand],FALSE)</f>
        <v>Sullivan and Sons</v>
      </c>
      <c r="U1146" s="8">
        <f>_xlfn.XLOOKUP(total_table[[#This Row],[Product_ID]],Product_table[Product_ID],Product_table[Cost],FALSE)</f>
        <v>43.29</v>
      </c>
      <c r="V1146" s="11">
        <f>_xlfn.XLOOKUP(total_table[[#This Row],[Product_ID]],Product_table[Product_ID],Product_table[Stock],FALSE)</f>
        <v>267</v>
      </c>
      <c r="W1146" s="8" t="str">
        <f>_xlfn.XLOOKUP(total_table[[#This Row],[Store_ID]],Store_table[Store_ID],Store_table[Store_Name],FALSE)</f>
        <v>Martinez, Adkins and Johnson</v>
      </c>
      <c r="X1146" s="8" t="str">
        <f>_xlfn.XLOOKUP(total_table[[#This Row],[Store_ID]],Store_table[Store_ID],Store_table[Region],FALSE)</f>
        <v>North</v>
      </c>
      <c r="Y1146" s="8" t="str">
        <f>_xlfn.XLOOKUP(total_table[[#This Row],[Store_ID]],Store_table[Store_ID],Store_table[City],FALSE)</f>
        <v>Danielmouth</v>
      </c>
      <c r="Z1146" s="8" t="str">
        <f>_xlfn.XLOOKUP(total_table[[#This Row],[Store_ID]],Store_table[Store_ID],Store_table[Store_Type],FALSE)</f>
        <v>Flagship</v>
      </c>
    </row>
    <row r="1147" spans="1:26" x14ac:dyDescent="0.35">
      <c r="A1147" s="2" t="s">
        <v>2949</v>
      </c>
      <c r="B1147" s="14">
        <v>45821</v>
      </c>
      <c r="C1147" s="2" t="s">
        <v>1319</v>
      </c>
      <c r="D1147" s="2" t="s">
        <v>1558</v>
      </c>
      <c r="E1147" s="2" t="s">
        <v>1775</v>
      </c>
      <c r="F1147" s="11">
        <v>4</v>
      </c>
      <c r="G1147" s="8">
        <v>254.71</v>
      </c>
      <c r="H1147" s="8">
        <v>0.2</v>
      </c>
      <c r="I1147" s="2" t="s">
        <v>1807</v>
      </c>
      <c r="J1147" s="8">
        <v>1018.64</v>
      </c>
      <c r="K1147" s="8" t="str">
        <f>_xlfn.XLOOKUP(total_table[[#This Row],[Customer_ID]],Customer_table[Customer_ID],Customer_table[Name],FALSE)</f>
        <v>Summer Weiss</v>
      </c>
      <c r="L1147" s="11">
        <f>_xlfn.XLOOKUP(total_table[[#This Row],[Customer_ID]],Customer_table[Customer_ID],Customer_table[Age],FALSE)</f>
        <v>37</v>
      </c>
      <c r="M1147" s="8" t="str">
        <f>_xlfn.XLOOKUP(total_table[[#This Row],[Customer_ID]],Customer_table[Customer_ID],Customer_table[Gender],FALSE)</f>
        <v>Male</v>
      </c>
      <c r="N1147" s="8" t="str">
        <f>_xlfn.XLOOKUP(total_table[[#This Row],[Customer_ID]],Customer_table[Customer_ID],Customer_table[City],FALSE)</f>
        <v>Phyllisport</v>
      </c>
      <c r="O1147" s="8" t="str">
        <f>_xlfn.XLOOKUP(total_table[[#This Row],[Customer_ID]],Customer_table[Customer_ID],Customer_table[State],FALSE)</f>
        <v>New Jersey</v>
      </c>
      <c r="P1147" s="8" t="str">
        <f>_xlfn.XLOOKUP(total_table[[#This Row],[Customer_ID]],Customer_table[Customer_ID],Customer_table[Country],FALSE)</f>
        <v>USA</v>
      </c>
      <c r="Q1147" s="8" t="str">
        <f>_xlfn.XLOOKUP(total_table[[#This Row],[Product_ID]],Product_table[Product_ID],Product_table[Product_Name],FALSE)</f>
        <v>Beard Grooming Kit</v>
      </c>
      <c r="R1147" s="8" t="str">
        <f>_xlfn.XLOOKUP(total_table[[#This Row],[Product_ID]],Product_table[Product_ID],Product_table[Category],FALSE)</f>
        <v>Beauty</v>
      </c>
      <c r="S1147" s="8" t="str">
        <f>_xlfn.XLOOKUP(total_table[[#This Row],[Product_ID]],Product_table[Product_ID],Product_table[Sub_Category],FALSE)</f>
        <v>Grooming</v>
      </c>
      <c r="T1147" s="8" t="str">
        <f>_xlfn.XLOOKUP(total_table[[#This Row],[Product_ID]],Product_table[Product_ID],Product_table[Brand],FALSE)</f>
        <v>Erickson-Green</v>
      </c>
      <c r="U1147" s="8">
        <f>_xlfn.XLOOKUP(total_table[[#This Row],[Product_ID]],Product_table[Product_ID],Product_table[Cost],FALSE)</f>
        <v>337.42</v>
      </c>
      <c r="V1147" s="11">
        <f>_xlfn.XLOOKUP(total_table[[#This Row],[Product_ID]],Product_table[Product_ID],Product_table[Stock],FALSE)</f>
        <v>256</v>
      </c>
      <c r="W1147" s="8" t="str">
        <f>_xlfn.XLOOKUP(total_table[[#This Row],[Store_ID]],Store_table[Store_ID],Store_table[Store_Name],FALSE)</f>
        <v>Gardner, Humphrey and Contreras</v>
      </c>
      <c r="X1147" s="8" t="str">
        <f>_xlfn.XLOOKUP(total_table[[#This Row],[Store_ID]],Store_table[Store_ID],Store_table[Region],FALSE)</f>
        <v>East</v>
      </c>
      <c r="Y1147" s="8" t="str">
        <f>_xlfn.XLOOKUP(total_table[[#This Row],[Store_ID]],Store_table[Store_ID],Store_table[City],FALSE)</f>
        <v>Johnsonville</v>
      </c>
      <c r="Z1147" s="8" t="str">
        <f>_xlfn.XLOOKUP(total_table[[#This Row],[Store_ID]],Store_table[Store_ID],Store_table[Store_Type],FALSE)</f>
        <v>Flagship</v>
      </c>
    </row>
    <row r="1148" spans="1:26" x14ac:dyDescent="0.35">
      <c r="A1148" s="2" t="s">
        <v>2950</v>
      </c>
      <c r="B1148" s="14">
        <v>45508</v>
      </c>
      <c r="C1148" s="2" t="s">
        <v>187</v>
      </c>
      <c r="D1148" s="2" t="s">
        <v>1626</v>
      </c>
      <c r="E1148" s="2" t="s">
        <v>1747</v>
      </c>
      <c r="F1148" s="11">
        <v>4</v>
      </c>
      <c r="G1148" s="8">
        <v>594.89</v>
      </c>
      <c r="H1148" s="8">
        <v>0.3</v>
      </c>
      <c r="I1148" s="2" t="s">
        <v>1804</v>
      </c>
      <c r="J1148" s="8">
        <v>2379.2599999999998</v>
      </c>
      <c r="K1148" s="8" t="str">
        <f>_xlfn.XLOOKUP(total_table[[#This Row],[Customer_ID]],Customer_table[Customer_ID],Customer_table[Name],FALSE)</f>
        <v>Sarah Rodgers</v>
      </c>
      <c r="L1148" s="11">
        <f>_xlfn.XLOOKUP(total_table[[#This Row],[Customer_ID]],Customer_table[Customer_ID],Customer_table[Age],FALSE)</f>
        <v>23</v>
      </c>
      <c r="M1148" s="8" t="str">
        <f>_xlfn.XLOOKUP(total_table[[#This Row],[Customer_ID]],Customer_table[Customer_ID],Customer_table[Gender],FALSE)</f>
        <v>Female</v>
      </c>
      <c r="N1148" s="8" t="str">
        <f>_xlfn.XLOOKUP(total_table[[#This Row],[Customer_ID]],Customer_table[Customer_ID],Customer_table[City],FALSE)</f>
        <v>New Julia</v>
      </c>
      <c r="O1148" s="8" t="str">
        <f>_xlfn.XLOOKUP(total_table[[#This Row],[Customer_ID]],Customer_table[Customer_ID],Customer_table[State],FALSE)</f>
        <v>West Virginia</v>
      </c>
      <c r="P1148" s="8" t="str">
        <f>_xlfn.XLOOKUP(total_table[[#This Row],[Customer_ID]],Customer_table[Customer_ID],Customer_table[Country],FALSE)</f>
        <v>USA</v>
      </c>
      <c r="Q1148" s="8" t="str">
        <f>_xlfn.XLOOKUP(total_table[[#This Row],[Product_ID]],Product_table[Product_ID],Product_table[Product_Name],FALSE)</f>
        <v>Boxing Hand Wraps</v>
      </c>
      <c r="R1148" s="8" t="str">
        <f>_xlfn.XLOOKUP(total_table[[#This Row],[Product_ID]],Product_table[Product_ID],Product_table[Category],FALSE)</f>
        <v>Sports</v>
      </c>
      <c r="S1148" s="8" t="str">
        <f>_xlfn.XLOOKUP(total_table[[#This Row],[Product_ID]],Product_table[Product_ID],Product_table[Sub_Category],FALSE)</f>
        <v>Fitness</v>
      </c>
      <c r="T1148" s="8" t="str">
        <f>_xlfn.XLOOKUP(total_table[[#This Row],[Product_ID]],Product_table[Product_ID],Product_table[Brand],FALSE)</f>
        <v>Smith-King</v>
      </c>
      <c r="U1148" s="8">
        <f>_xlfn.XLOOKUP(total_table[[#This Row],[Product_ID]],Product_table[Product_ID],Product_table[Cost],FALSE)</f>
        <v>190.29</v>
      </c>
      <c r="V1148" s="11">
        <f>_xlfn.XLOOKUP(total_table[[#This Row],[Product_ID]],Product_table[Product_ID],Product_table[Stock],FALSE)</f>
        <v>260</v>
      </c>
      <c r="W1148" s="8" t="str">
        <f>_xlfn.XLOOKUP(total_table[[#This Row],[Store_ID]],Store_table[Store_ID],Store_table[Store_Name],FALSE)</f>
        <v>Alexander Group</v>
      </c>
      <c r="X1148" s="8" t="str">
        <f>_xlfn.XLOOKUP(total_table[[#This Row],[Store_ID]],Store_table[Store_ID],Store_table[Region],FALSE)</f>
        <v>South</v>
      </c>
      <c r="Y1148" s="8" t="str">
        <f>_xlfn.XLOOKUP(total_table[[#This Row],[Store_ID]],Store_table[Store_ID],Store_table[City],FALSE)</f>
        <v>Port Sharon</v>
      </c>
      <c r="Z1148" s="8" t="str">
        <f>_xlfn.XLOOKUP(total_table[[#This Row],[Store_ID]],Store_table[Store_ID],Store_table[Store_Type],FALSE)</f>
        <v>Online</v>
      </c>
    </row>
    <row r="1149" spans="1:26" x14ac:dyDescent="0.35">
      <c r="A1149" s="2" t="s">
        <v>2951</v>
      </c>
      <c r="B1149" s="14">
        <v>45854</v>
      </c>
      <c r="C1149" s="2" t="s">
        <v>700</v>
      </c>
      <c r="D1149" s="2" t="s">
        <v>1708</v>
      </c>
      <c r="E1149" s="2" t="s">
        <v>1730</v>
      </c>
      <c r="F1149" s="11">
        <v>2</v>
      </c>
      <c r="G1149" s="8">
        <v>844.31</v>
      </c>
      <c r="H1149" s="8">
        <v>7.0000000000000007E-2</v>
      </c>
      <c r="I1149" s="2" t="s">
        <v>1804</v>
      </c>
      <c r="J1149" s="8">
        <v>1688.55</v>
      </c>
      <c r="K1149" s="8" t="str">
        <f>_xlfn.XLOOKUP(total_table[[#This Row],[Customer_ID]],Customer_table[Customer_ID],Customer_table[Name],FALSE)</f>
        <v>Jordan Wells</v>
      </c>
      <c r="L1149" s="11">
        <f>_xlfn.XLOOKUP(total_table[[#This Row],[Customer_ID]],Customer_table[Customer_ID],Customer_table[Age],FALSE)</f>
        <v>47</v>
      </c>
      <c r="M1149" s="8" t="str">
        <f>_xlfn.XLOOKUP(total_table[[#This Row],[Customer_ID]],Customer_table[Customer_ID],Customer_table[Gender],FALSE)</f>
        <v>Female</v>
      </c>
      <c r="N1149" s="8" t="str">
        <f>_xlfn.XLOOKUP(total_table[[#This Row],[Customer_ID]],Customer_table[Customer_ID],Customer_table[City],FALSE)</f>
        <v>Phillipschester</v>
      </c>
      <c r="O1149" s="8" t="str">
        <f>_xlfn.XLOOKUP(total_table[[#This Row],[Customer_ID]],Customer_table[Customer_ID],Customer_table[State],FALSE)</f>
        <v>New Jersey</v>
      </c>
      <c r="P1149" s="8" t="str">
        <f>_xlfn.XLOOKUP(total_table[[#This Row],[Customer_ID]],Customer_table[Customer_ID],Customer_table[Country],FALSE)</f>
        <v>USA</v>
      </c>
      <c r="Q1149" s="8" t="str">
        <f>_xlfn.XLOOKUP(total_table[[#This Row],[Product_ID]],Product_table[Product_ID],Product_table[Product_Name],FALSE)</f>
        <v>Women's High Heels</v>
      </c>
      <c r="R1149" s="8" t="str">
        <f>_xlfn.XLOOKUP(total_table[[#This Row],[Product_ID]],Product_table[Product_ID],Product_table[Category],FALSE)</f>
        <v>Clothing</v>
      </c>
      <c r="S1149" s="8" t="str">
        <f>_xlfn.XLOOKUP(total_table[[#This Row],[Product_ID]],Product_table[Product_ID],Product_table[Sub_Category],FALSE)</f>
        <v>Footwear</v>
      </c>
      <c r="T1149" s="8" t="str">
        <f>_xlfn.XLOOKUP(total_table[[#This Row],[Product_ID]],Product_table[Product_ID],Product_table[Brand],FALSE)</f>
        <v>Smith-Charles</v>
      </c>
      <c r="U1149" s="8">
        <f>_xlfn.XLOOKUP(total_table[[#This Row],[Product_ID]],Product_table[Product_ID],Product_table[Cost],FALSE)</f>
        <v>438.25</v>
      </c>
      <c r="V1149" s="11">
        <f>_xlfn.XLOOKUP(total_table[[#This Row],[Product_ID]],Product_table[Product_ID],Product_table[Stock],FALSE)</f>
        <v>496</v>
      </c>
      <c r="W1149" s="8" t="str">
        <f>_xlfn.XLOOKUP(total_table[[#This Row],[Store_ID]],Store_table[Store_ID],Store_table[Store_Name],FALSE)</f>
        <v>Rivera-Warner</v>
      </c>
      <c r="X1149" s="8" t="str">
        <f>_xlfn.XLOOKUP(total_table[[#This Row],[Store_ID]],Store_table[Store_ID],Store_table[Region],FALSE)</f>
        <v>East</v>
      </c>
      <c r="Y1149" s="8" t="str">
        <f>_xlfn.XLOOKUP(total_table[[#This Row],[Store_ID]],Store_table[Store_ID],Store_table[City],FALSE)</f>
        <v>Washingtonfurt</v>
      </c>
      <c r="Z1149" s="8" t="str">
        <f>_xlfn.XLOOKUP(total_table[[#This Row],[Store_ID]],Store_table[Store_ID],Store_table[Store_Type],FALSE)</f>
        <v>Flagship</v>
      </c>
    </row>
    <row r="1150" spans="1:26" x14ac:dyDescent="0.35">
      <c r="A1150" s="2" t="s">
        <v>2952</v>
      </c>
      <c r="B1150" s="14">
        <v>45569</v>
      </c>
      <c r="C1150" s="2" t="s">
        <v>448</v>
      </c>
      <c r="D1150" s="2" t="s">
        <v>1556</v>
      </c>
      <c r="E1150" s="2" t="s">
        <v>1754</v>
      </c>
      <c r="F1150" s="11">
        <v>4</v>
      </c>
      <c r="G1150" s="8">
        <v>101.33</v>
      </c>
      <c r="H1150" s="8">
        <v>0</v>
      </c>
      <c r="I1150" s="2" t="s">
        <v>1802</v>
      </c>
      <c r="J1150" s="8">
        <v>405.32</v>
      </c>
      <c r="K1150" s="8" t="str">
        <f>_xlfn.XLOOKUP(total_table[[#This Row],[Customer_ID]],Customer_table[Customer_ID],Customer_table[Name],FALSE)</f>
        <v>Morgan Bowen</v>
      </c>
      <c r="L1150" s="11">
        <f>_xlfn.XLOOKUP(total_table[[#This Row],[Customer_ID]],Customer_table[Customer_ID],Customer_table[Age],FALSE)</f>
        <v>54</v>
      </c>
      <c r="M1150" s="8" t="str">
        <f>_xlfn.XLOOKUP(total_table[[#This Row],[Customer_ID]],Customer_table[Customer_ID],Customer_table[Gender],FALSE)</f>
        <v>Male</v>
      </c>
      <c r="N1150" s="8" t="str">
        <f>_xlfn.XLOOKUP(total_table[[#This Row],[Customer_ID]],Customer_table[Customer_ID],Customer_table[City],FALSE)</f>
        <v>Parksfort</v>
      </c>
      <c r="O1150" s="8" t="str">
        <f>_xlfn.XLOOKUP(total_table[[#This Row],[Customer_ID]],Customer_table[Customer_ID],Customer_table[State],FALSE)</f>
        <v>Washington</v>
      </c>
      <c r="P1150" s="8" t="str">
        <f>_xlfn.XLOOKUP(total_table[[#This Row],[Customer_ID]],Customer_table[Customer_ID],Customer_table[Country],FALSE)</f>
        <v>USA</v>
      </c>
      <c r="Q1150" s="8" t="str">
        <f>_xlfn.XLOOKUP(total_table[[#This Row],[Product_ID]],Product_table[Product_ID],Product_table[Product_Name],FALSE)</f>
        <v>4K Home Projector</v>
      </c>
      <c r="R1150" s="8" t="str">
        <f>_xlfn.XLOOKUP(total_table[[#This Row],[Product_ID]],Product_table[Product_ID],Product_table[Category],FALSE)</f>
        <v>Electronics</v>
      </c>
      <c r="S1150" s="8" t="str">
        <f>_xlfn.XLOOKUP(total_table[[#This Row],[Product_ID]],Product_table[Product_ID],Product_table[Sub_Category],FALSE)</f>
        <v>Appliances</v>
      </c>
      <c r="T1150" s="8" t="str">
        <f>_xlfn.XLOOKUP(total_table[[#This Row],[Product_ID]],Product_table[Product_ID],Product_table[Brand],FALSE)</f>
        <v>Thomas LLC</v>
      </c>
      <c r="U1150" s="8">
        <f>_xlfn.XLOOKUP(total_table[[#This Row],[Product_ID]],Product_table[Product_ID],Product_table[Cost],FALSE)</f>
        <v>465.34</v>
      </c>
      <c r="V1150" s="11">
        <f>_xlfn.XLOOKUP(total_table[[#This Row],[Product_ID]],Product_table[Product_ID],Product_table[Stock],FALSE)</f>
        <v>301</v>
      </c>
      <c r="W1150" s="8" t="str">
        <f>_xlfn.XLOOKUP(total_table[[#This Row],[Store_ID]],Store_table[Store_ID],Store_table[Store_Name],FALSE)</f>
        <v>Benson-Elliott</v>
      </c>
      <c r="X1150" s="8" t="str">
        <f>_xlfn.XLOOKUP(total_table[[#This Row],[Store_ID]],Store_table[Store_ID],Store_table[Region],FALSE)</f>
        <v>East</v>
      </c>
      <c r="Y1150" s="8" t="str">
        <f>_xlfn.XLOOKUP(total_table[[#This Row],[Store_ID]],Store_table[Store_ID],Store_table[City],FALSE)</f>
        <v>Port Josephberg</v>
      </c>
      <c r="Z1150" s="8" t="str">
        <f>_xlfn.XLOOKUP(total_table[[#This Row],[Store_ID]],Store_table[Store_ID],Store_table[Store_Type],FALSE)</f>
        <v>Online</v>
      </c>
    </row>
    <row r="1151" spans="1:26" x14ac:dyDescent="0.35">
      <c r="A1151" s="2" t="s">
        <v>2953</v>
      </c>
      <c r="B1151" s="14">
        <v>45824</v>
      </c>
      <c r="C1151" s="2" t="s">
        <v>439</v>
      </c>
      <c r="D1151" s="2" t="s">
        <v>1578</v>
      </c>
      <c r="E1151" s="2" t="s">
        <v>1760</v>
      </c>
      <c r="F1151" s="11">
        <v>3</v>
      </c>
      <c r="G1151" s="8">
        <v>922.56</v>
      </c>
      <c r="H1151" s="8">
        <v>0.18</v>
      </c>
      <c r="I1151" s="2" t="s">
        <v>1804</v>
      </c>
      <c r="J1151" s="8">
        <v>2767.5</v>
      </c>
      <c r="K1151" s="8" t="str">
        <f>_xlfn.XLOOKUP(total_table[[#This Row],[Customer_ID]],Customer_table[Customer_ID],Customer_table[Name],FALSE)</f>
        <v>Joseph Richards</v>
      </c>
      <c r="L1151" s="11">
        <f>_xlfn.XLOOKUP(total_table[[#This Row],[Customer_ID]],Customer_table[Customer_ID],Customer_table[Age],FALSE)</f>
        <v>34</v>
      </c>
      <c r="M1151" s="8" t="str">
        <f>_xlfn.XLOOKUP(total_table[[#This Row],[Customer_ID]],Customer_table[Customer_ID],Customer_table[Gender],FALSE)</f>
        <v>Female</v>
      </c>
      <c r="N1151" s="8" t="str">
        <f>_xlfn.XLOOKUP(total_table[[#This Row],[Customer_ID]],Customer_table[Customer_ID],Customer_table[City],FALSE)</f>
        <v>Wigginsville</v>
      </c>
      <c r="O1151" s="8" t="str">
        <f>_xlfn.XLOOKUP(total_table[[#This Row],[Customer_ID]],Customer_table[Customer_ID],Customer_table[State],FALSE)</f>
        <v>Alabama</v>
      </c>
      <c r="P1151" s="8" t="str">
        <f>_xlfn.XLOOKUP(total_table[[#This Row],[Customer_ID]],Customer_table[Customer_ID],Customer_table[Country],FALSE)</f>
        <v>USA</v>
      </c>
      <c r="Q1151" s="8" t="str">
        <f>_xlfn.XLOOKUP(total_table[[#This Row],[Product_ID]],Product_table[Product_ID],Product_table[Product_Name],FALSE)</f>
        <v>Wireless Bluetooth Speaker</v>
      </c>
      <c r="R1151" s="8" t="str">
        <f>_xlfn.XLOOKUP(total_table[[#This Row],[Product_ID]],Product_table[Product_ID],Product_table[Category],FALSE)</f>
        <v>Electronics</v>
      </c>
      <c r="S1151" s="8" t="str">
        <f>_xlfn.XLOOKUP(total_table[[#This Row],[Product_ID]],Product_table[Product_ID],Product_table[Sub_Category],FALSE)</f>
        <v>Audio</v>
      </c>
      <c r="T1151" s="8" t="str">
        <f>_xlfn.XLOOKUP(total_table[[#This Row],[Product_ID]],Product_table[Product_ID],Product_table[Brand],FALSE)</f>
        <v>Reed-Schmidt</v>
      </c>
      <c r="U1151" s="8">
        <f>_xlfn.XLOOKUP(total_table[[#This Row],[Product_ID]],Product_table[Product_ID],Product_table[Cost],FALSE)</f>
        <v>322.41000000000003</v>
      </c>
      <c r="V1151" s="11">
        <f>_xlfn.XLOOKUP(total_table[[#This Row],[Product_ID]],Product_table[Product_ID],Product_table[Stock],FALSE)</f>
        <v>213</v>
      </c>
      <c r="W1151" s="8" t="str">
        <f>_xlfn.XLOOKUP(total_table[[#This Row],[Store_ID]],Store_table[Store_ID],Store_table[Store_Name],FALSE)</f>
        <v>Bean, Jones and Park</v>
      </c>
      <c r="X1151" s="8" t="str">
        <f>_xlfn.XLOOKUP(total_table[[#This Row],[Store_ID]],Store_table[Store_ID],Store_table[Region],FALSE)</f>
        <v>West</v>
      </c>
      <c r="Y1151" s="8" t="str">
        <f>_xlfn.XLOOKUP(total_table[[#This Row],[Store_ID]],Store_table[Store_ID],Store_table[City],FALSE)</f>
        <v>Thompsonborough</v>
      </c>
      <c r="Z1151" s="8" t="str">
        <f>_xlfn.XLOOKUP(total_table[[#This Row],[Store_ID]],Store_table[Store_ID],Store_table[Store_Type],FALSE)</f>
        <v>Online</v>
      </c>
    </row>
    <row r="1152" spans="1:26" x14ac:dyDescent="0.35">
      <c r="A1152" s="2" t="s">
        <v>2954</v>
      </c>
      <c r="B1152" s="14">
        <v>45352</v>
      </c>
      <c r="C1152" s="2" t="s">
        <v>1319</v>
      </c>
      <c r="D1152" s="2" t="s">
        <v>1602</v>
      </c>
      <c r="E1152" s="2" t="s">
        <v>1777</v>
      </c>
      <c r="F1152" s="11">
        <v>4</v>
      </c>
      <c r="G1152" s="8">
        <v>867.19</v>
      </c>
      <c r="H1152" s="8">
        <v>7.0000000000000007E-2</v>
      </c>
      <c r="I1152" s="2" t="s">
        <v>1807</v>
      </c>
      <c r="J1152" s="8">
        <v>3468.69</v>
      </c>
      <c r="K1152" s="8" t="str">
        <f>_xlfn.XLOOKUP(total_table[[#This Row],[Customer_ID]],Customer_table[Customer_ID],Customer_table[Name],FALSE)</f>
        <v>Summer Weiss</v>
      </c>
      <c r="L1152" s="11">
        <f>_xlfn.XLOOKUP(total_table[[#This Row],[Customer_ID]],Customer_table[Customer_ID],Customer_table[Age],FALSE)</f>
        <v>37</v>
      </c>
      <c r="M1152" s="8" t="str">
        <f>_xlfn.XLOOKUP(total_table[[#This Row],[Customer_ID]],Customer_table[Customer_ID],Customer_table[Gender],FALSE)</f>
        <v>Male</v>
      </c>
      <c r="N1152" s="8" t="str">
        <f>_xlfn.XLOOKUP(total_table[[#This Row],[Customer_ID]],Customer_table[Customer_ID],Customer_table[City],FALSE)</f>
        <v>Phyllisport</v>
      </c>
      <c r="O1152" s="8" t="str">
        <f>_xlfn.XLOOKUP(total_table[[#This Row],[Customer_ID]],Customer_table[Customer_ID],Customer_table[State],FALSE)</f>
        <v>New Jersey</v>
      </c>
      <c r="P1152" s="8" t="str">
        <f>_xlfn.XLOOKUP(total_table[[#This Row],[Customer_ID]],Customer_table[Customer_ID],Customer_table[Country],FALSE)</f>
        <v>USA</v>
      </c>
      <c r="Q1152" s="8" t="str">
        <f>_xlfn.XLOOKUP(total_table[[#This Row],[Product_ID]],Product_table[Product_ID],Product_table[Product_Name],FALSE)</f>
        <v>Sports Water Hydration Pack</v>
      </c>
      <c r="R1152" s="8" t="str">
        <f>_xlfn.XLOOKUP(total_table[[#This Row],[Product_ID]],Product_table[Product_ID],Product_table[Category],FALSE)</f>
        <v>Sports</v>
      </c>
      <c r="S1152" s="8" t="str">
        <f>_xlfn.XLOOKUP(total_table[[#This Row],[Product_ID]],Product_table[Product_ID],Product_table[Sub_Category],FALSE)</f>
        <v>Outdoor</v>
      </c>
      <c r="T1152" s="8" t="str">
        <f>_xlfn.XLOOKUP(total_table[[#This Row],[Product_ID]],Product_table[Product_ID],Product_table[Brand],FALSE)</f>
        <v>Sims-Smith</v>
      </c>
      <c r="U1152" s="8">
        <f>_xlfn.XLOOKUP(total_table[[#This Row],[Product_ID]],Product_table[Product_ID],Product_table[Cost],FALSE)</f>
        <v>135.61000000000001</v>
      </c>
      <c r="V1152" s="11">
        <f>_xlfn.XLOOKUP(total_table[[#This Row],[Product_ID]],Product_table[Product_ID],Product_table[Stock],FALSE)</f>
        <v>394</v>
      </c>
      <c r="W1152" s="8" t="str">
        <f>_xlfn.XLOOKUP(total_table[[#This Row],[Store_ID]],Store_table[Store_ID],Store_table[Store_Name],FALSE)</f>
        <v>Mcdonald Inc</v>
      </c>
      <c r="X1152" s="8" t="str">
        <f>_xlfn.XLOOKUP(total_table[[#This Row],[Store_ID]],Store_table[Store_ID],Store_table[Region],FALSE)</f>
        <v>South</v>
      </c>
      <c r="Y1152" s="8" t="str">
        <f>_xlfn.XLOOKUP(total_table[[#This Row],[Store_ID]],Store_table[Store_ID],Store_table[City],FALSE)</f>
        <v>Christopherland</v>
      </c>
      <c r="Z1152" s="8" t="str">
        <f>_xlfn.XLOOKUP(total_table[[#This Row],[Store_ID]],Store_table[Store_ID],Store_table[Store_Type],FALSE)</f>
        <v>Outlet</v>
      </c>
    </row>
    <row r="1153" spans="1:26" x14ac:dyDescent="0.35">
      <c r="A1153" s="2" t="s">
        <v>2955</v>
      </c>
      <c r="B1153" s="14">
        <v>45454</v>
      </c>
      <c r="C1153" s="2" t="s">
        <v>31</v>
      </c>
      <c r="D1153" s="2" t="s">
        <v>1692</v>
      </c>
      <c r="E1153" s="2" t="s">
        <v>1785</v>
      </c>
      <c r="F1153" s="11">
        <v>3</v>
      </c>
      <c r="G1153" s="8">
        <v>816.87</v>
      </c>
      <c r="H1153" s="8">
        <v>0.14000000000000001</v>
      </c>
      <c r="I1153" s="2" t="s">
        <v>1804</v>
      </c>
      <c r="J1153" s="8">
        <v>2450.4700000000003</v>
      </c>
      <c r="K1153" s="8" t="str">
        <f>_xlfn.XLOOKUP(total_table[[#This Row],[Customer_ID]],Customer_table[Customer_ID],Customer_table[Name],FALSE)</f>
        <v>Amber Jackson</v>
      </c>
      <c r="L1153" s="11">
        <f>_xlfn.XLOOKUP(total_table[[#This Row],[Customer_ID]],Customer_table[Customer_ID],Customer_table[Age],FALSE)</f>
        <v>29</v>
      </c>
      <c r="M1153" s="8" t="str">
        <f>_xlfn.XLOOKUP(total_table[[#This Row],[Customer_ID]],Customer_table[Customer_ID],Customer_table[Gender],FALSE)</f>
        <v>Female</v>
      </c>
      <c r="N1153" s="8" t="str">
        <f>_xlfn.XLOOKUP(total_table[[#This Row],[Customer_ID]],Customer_table[Customer_ID],Customer_table[City],FALSE)</f>
        <v>Deborahborough</v>
      </c>
      <c r="O1153" s="8" t="str">
        <f>_xlfn.XLOOKUP(total_table[[#This Row],[Customer_ID]],Customer_table[Customer_ID],Customer_table[State],FALSE)</f>
        <v>South Dakota</v>
      </c>
      <c r="P1153" s="8" t="str">
        <f>_xlfn.XLOOKUP(total_table[[#This Row],[Customer_ID]],Customer_table[Customer_ID],Customer_table[Country],FALSE)</f>
        <v>USA</v>
      </c>
      <c r="Q1153" s="8" t="str">
        <f>_xlfn.XLOOKUP(total_table[[#This Row],[Product_ID]],Product_table[Product_ID],Product_table[Product_Name],FALSE)</f>
        <v>Hydrating Face Cleanser</v>
      </c>
      <c r="R1153" s="8" t="str">
        <f>_xlfn.XLOOKUP(total_table[[#This Row],[Product_ID]],Product_table[Product_ID],Product_table[Category],FALSE)</f>
        <v>Beauty</v>
      </c>
      <c r="S1153" s="8" t="str">
        <f>_xlfn.XLOOKUP(total_table[[#This Row],[Product_ID]],Product_table[Product_ID],Product_table[Sub_Category],FALSE)</f>
        <v>Skincare</v>
      </c>
      <c r="T1153" s="8" t="str">
        <f>_xlfn.XLOOKUP(total_table[[#This Row],[Product_ID]],Product_table[Product_ID],Product_table[Brand],FALSE)</f>
        <v>Butler Group</v>
      </c>
      <c r="U1153" s="8">
        <f>_xlfn.XLOOKUP(total_table[[#This Row],[Product_ID]],Product_table[Product_ID],Product_table[Cost],FALSE)</f>
        <v>254.04361702127662</v>
      </c>
      <c r="V1153" s="11">
        <f>_xlfn.XLOOKUP(total_table[[#This Row],[Product_ID]],Product_table[Product_ID],Product_table[Stock],FALSE)</f>
        <v>159</v>
      </c>
      <c r="W1153" s="8" t="str">
        <f>_xlfn.XLOOKUP(total_table[[#This Row],[Store_ID]],Store_table[Store_ID],Store_table[Store_Name],FALSE)</f>
        <v>Holloway Ltd</v>
      </c>
      <c r="X1153" s="8" t="str">
        <f>_xlfn.XLOOKUP(total_table[[#This Row],[Store_ID]],Store_table[Store_ID],Store_table[Region],FALSE)</f>
        <v>North</v>
      </c>
      <c r="Y1153" s="8" t="str">
        <f>_xlfn.XLOOKUP(total_table[[#This Row],[Store_ID]],Store_table[Store_ID],Store_table[City],FALSE)</f>
        <v>Bensonhaven</v>
      </c>
      <c r="Z1153" s="8" t="str">
        <f>_xlfn.XLOOKUP(total_table[[#This Row],[Store_ID]],Store_table[Store_ID],Store_table[Store_Type],FALSE)</f>
        <v>Flagship</v>
      </c>
    </row>
    <row r="1154" spans="1:26" x14ac:dyDescent="0.35">
      <c r="A1154" s="2" t="s">
        <v>2956</v>
      </c>
      <c r="B1154" s="14">
        <v>45924</v>
      </c>
      <c r="C1154" s="2" t="s">
        <v>1456</v>
      </c>
      <c r="D1154" s="2" t="s">
        <v>1656</v>
      </c>
      <c r="E1154" s="2" t="s">
        <v>1744</v>
      </c>
      <c r="F1154" s="11">
        <v>3</v>
      </c>
      <c r="G1154" s="8">
        <v>258.06</v>
      </c>
      <c r="H1154" s="8">
        <v>0</v>
      </c>
      <c r="I1154" s="2" t="s">
        <v>1804</v>
      </c>
      <c r="J1154" s="8">
        <v>774.18000000000006</v>
      </c>
      <c r="K1154" s="8" t="str">
        <f>_xlfn.XLOOKUP(total_table[[#This Row],[Customer_ID]],Customer_table[Customer_ID],Customer_table[Name],FALSE)</f>
        <v>Jordan Medina</v>
      </c>
      <c r="L1154" s="11">
        <f>_xlfn.XLOOKUP(total_table[[#This Row],[Customer_ID]],Customer_table[Customer_ID],Customer_table[Age],FALSE)</f>
        <v>33</v>
      </c>
      <c r="M1154" s="8" t="str">
        <f>_xlfn.XLOOKUP(total_table[[#This Row],[Customer_ID]],Customer_table[Customer_ID],Customer_table[Gender],FALSE)</f>
        <v>Male</v>
      </c>
      <c r="N1154" s="8" t="str">
        <f>_xlfn.XLOOKUP(total_table[[#This Row],[Customer_ID]],Customer_table[Customer_ID],Customer_table[City],FALSE)</f>
        <v>Robinchester</v>
      </c>
      <c r="O1154" s="8" t="str">
        <f>_xlfn.XLOOKUP(total_table[[#This Row],[Customer_ID]],Customer_table[Customer_ID],Customer_table[State],FALSE)</f>
        <v>Florida</v>
      </c>
      <c r="P1154" s="8" t="str">
        <f>_xlfn.XLOOKUP(total_table[[#This Row],[Customer_ID]],Customer_table[Customer_ID],Customer_table[Country],FALSE)</f>
        <v>USA</v>
      </c>
      <c r="Q1154" s="8" t="str">
        <f>_xlfn.XLOOKUP(total_table[[#This Row],[Product_ID]],Product_table[Product_ID],Product_table[Product_Name],FALSE)</f>
        <v>Adjustable Dumbbells 20kg</v>
      </c>
      <c r="R1154" s="8" t="str">
        <f>_xlfn.XLOOKUP(total_table[[#This Row],[Product_ID]],Product_table[Product_ID],Product_table[Category],FALSE)</f>
        <v>Sports</v>
      </c>
      <c r="S1154" s="8" t="str">
        <f>_xlfn.XLOOKUP(total_table[[#This Row],[Product_ID]],Product_table[Product_ID],Product_table[Sub_Category],FALSE)</f>
        <v>Fitness</v>
      </c>
      <c r="T1154" s="8" t="str">
        <f>_xlfn.XLOOKUP(total_table[[#This Row],[Product_ID]],Product_table[Product_ID],Product_table[Brand],FALSE)</f>
        <v>Montgomery, Benton and Miller</v>
      </c>
      <c r="U1154" s="8">
        <f>_xlfn.XLOOKUP(total_table[[#This Row],[Product_ID]],Product_table[Product_ID],Product_table[Cost],FALSE)</f>
        <v>240.63</v>
      </c>
      <c r="V1154" s="11">
        <f>_xlfn.XLOOKUP(total_table[[#This Row],[Product_ID]],Product_table[Product_ID],Product_table[Stock],FALSE)</f>
        <v>423</v>
      </c>
      <c r="W1154" s="8" t="str">
        <f>_xlfn.XLOOKUP(total_table[[#This Row],[Store_ID]],Store_table[Store_ID],Store_table[Store_Name],FALSE)</f>
        <v>Johnson-Wright</v>
      </c>
      <c r="X1154" s="8" t="str">
        <f>_xlfn.XLOOKUP(total_table[[#This Row],[Store_ID]],Store_table[Store_ID],Store_table[Region],FALSE)</f>
        <v>North</v>
      </c>
      <c r="Y1154" s="8" t="str">
        <f>_xlfn.XLOOKUP(total_table[[#This Row],[Store_ID]],Store_table[Store_ID],Store_table[City],FALSE)</f>
        <v>Hoodberg</v>
      </c>
      <c r="Z1154" s="8" t="str">
        <f>_xlfn.XLOOKUP(total_table[[#This Row],[Store_ID]],Store_table[Store_ID],Store_table[Store_Type],FALSE)</f>
        <v>Outlet</v>
      </c>
    </row>
    <row r="1155" spans="1:26" x14ac:dyDescent="0.35">
      <c r="A1155" s="2" t="s">
        <v>2957</v>
      </c>
      <c r="B1155" s="14">
        <v>45694</v>
      </c>
      <c r="C1155" s="2" t="s">
        <v>969</v>
      </c>
      <c r="D1155" s="2" t="s">
        <v>1602</v>
      </c>
      <c r="E1155" s="2" t="s">
        <v>1777</v>
      </c>
      <c r="F1155" s="11">
        <v>2</v>
      </c>
      <c r="G1155" s="8">
        <v>574.58000000000004</v>
      </c>
      <c r="H1155" s="8">
        <v>0.06</v>
      </c>
      <c r="I1155" s="2" t="s">
        <v>1802</v>
      </c>
      <c r="J1155" s="8">
        <v>1149.1000000000001</v>
      </c>
      <c r="K1155" s="8" t="str">
        <f>_xlfn.XLOOKUP(total_table[[#This Row],[Customer_ID]],Customer_table[Customer_ID],Customer_table[Name],FALSE)</f>
        <v>Jason Mullins</v>
      </c>
      <c r="L1155" s="11">
        <f>_xlfn.XLOOKUP(total_table[[#This Row],[Customer_ID]],Customer_table[Customer_ID],Customer_table[Age],FALSE)</f>
        <v>47</v>
      </c>
      <c r="M1155" s="8" t="str">
        <f>_xlfn.XLOOKUP(total_table[[#This Row],[Customer_ID]],Customer_table[Customer_ID],Customer_table[Gender],FALSE)</f>
        <v>Female</v>
      </c>
      <c r="N1155" s="8" t="str">
        <f>_xlfn.XLOOKUP(total_table[[#This Row],[Customer_ID]],Customer_table[Customer_ID],Customer_table[City],FALSE)</f>
        <v>Brianchester</v>
      </c>
      <c r="O1155" s="8" t="str">
        <f>_xlfn.XLOOKUP(total_table[[#This Row],[Customer_ID]],Customer_table[Customer_ID],Customer_table[State],FALSE)</f>
        <v>Delaware</v>
      </c>
      <c r="P1155" s="8" t="str">
        <f>_xlfn.XLOOKUP(total_table[[#This Row],[Customer_ID]],Customer_table[Customer_ID],Customer_table[Country],FALSE)</f>
        <v>USA</v>
      </c>
      <c r="Q1155" s="8" t="str">
        <f>_xlfn.XLOOKUP(total_table[[#This Row],[Product_ID]],Product_table[Product_ID],Product_table[Product_Name],FALSE)</f>
        <v>Sports Water Hydration Pack</v>
      </c>
      <c r="R1155" s="8" t="str">
        <f>_xlfn.XLOOKUP(total_table[[#This Row],[Product_ID]],Product_table[Product_ID],Product_table[Category],FALSE)</f>
        <v>Sports</v>
      </c>
      <c r="S1155" s="8" t="str">
        <f>_xlfn.XLOOKUP(total_table[[#This Row],[Product_ID]],Product_table[Product_ID],Product_table[Sub_Category],FALSE)</f>
        <v>Outdoor</v>
      </c>
      <c r="T1155" s="8" t="str">
        <f>_xlfn.XLOOKUP(total_table[[#This Row],[Product_ID]],Product_table[Product_ID],Product_table[Brand],FALSE)</f>
        <v>Sims-Smith</v>
      </c>
      <c r="U1155" s="8">
        <f>_xlfn.XLOOKUP(total_table[[#This Row],[Product_ID]],Product_table[Product_ID],Product_table[Cost],FALSE)</f>
        <v>135.61000000000001</v>
      </c>
      <c r="V1155" s="11">
        <f>_xlfn.XLOOKUP(total_table[[#This Row],[Product_ID]],Product_table[Product_ID],Product_table[Stock],FALSE)</f>
        <v>394</v>
      </c>
      <c r="W1155" s="8" t="str">
        <f>_xlfn.XLOOKUP(total_table[[#This Row],[Store_ID]],Store_table[Store_ID],Store_table[Store_Name],FALSE)</f>
        <v>Mcdonald Inc</v>
      </c>
      <c r="X1155" s="8" t="str">
        <f>_xlfn.XLOOKUP(total_table[[#This Row],[Store_ID]],Store_table[Store_ID],Store_table[Region],FALSE)</f>
        <v>South</v>
      </c>
      <c r="Y1155" s="8" t="str">
        <f>_xlfn.XLOOKUP(total_table[[#This Row],[Store_ID]],Store_table[Store_ID],Store_table[City],FALSE)</f>
        <v>Christopherland</v>
      </c>
      <c r="Z1155" s="8" t="str">
        <f>_xlfn.XLOOKUP(total_table[[#This Row],[Store_ID]],Store_table[Store_ID],Store_table[Store_Type],FALSE)</f>
        <v>Outlet</v>
      </c>
    </row>
    <row r="1156" spans="1:26" x14ac:dyDescent="0.35">
      <c r="A1156" s="2" t="s">
        <v>2958</v>
      </c>
      <c r="B1156" s="14">
        <v>45587</v>
      </c>
      <c r="C1156" s="2" t="s">
        <v>92</v>
      </c>
      <c r="D1156" s="2" t="s">
        <v>1692</v>
      </c>
      <c r="E1156" s="2" t="s">
        <v>1754</v>
      </c>
      <c r="F1156" s="11">
        <v>2</v>
      </c>
      <c r="G1156" s="8">
        <v>472.18</v>
      </c>
      <c r="H1156" s="8">
        <v>0.27</v>
      </c>
      <c r="I1156" s="2" t="s">
        <v>1804</v>
      </c>
      <c r="J1156" s="8">
        <v>944.09</v>
      </c>
      <c r="K1156" s="8" t="str">
        <f>_xlfn.XLOOKUP(total_table[[#This Row],[Customer_ID]],Customer_table[Customer_ID],Customer_table[Name],FALSE)</f>
        <v>Paul Fox</v>
      </c>
      <c r="L1156" s="11">
        <f>_xlfn.XLOOKUP(total_table[[#This Row],[Customer_ID]],Customer_table[Customer_ID],Customer_table[Age],FALSE)</f>
        <v>33</v>
      </c>
      <c r="M1156" s="8" t="str">
        <f>_xlfn.XLOOKUP(total_table[[#This Row],[Customer_ID]],Customer_table[Customer_ID],Customer_table[Gender],FALSE)</f>
        <v>Female</v>
      </c>
      <c r="N1156" s="8" t="str">
        <f>_xlfn.XLOOKUP(total_table[[#This Row],[Customer_ID]],Customer_table[Customer_ID],Customer_table[City],FALSE)</f>
        <v>Michaelton</v>
      </c>
      <c r="O1156" s="8" t="str">
        <f>_xlfn.XLOOKUP(total_table[[#This Row],[Customer_ID]],Customer_table[Customer_ID],Customer_table[State],FALSE)</f>
        <v>Hawaii</v>
      </c>
      <c r="P1156" s="8" t="str">
        <f>_xlfn.XLOOKUP(total_table[[#This Row],[Customer_ID]],Customer_table[Customer_ID],Customer_table[Country],FALSE)</f>
        <v>USA</v>
      </c>
      <c r="Q1156" s="8" t="str">
        <f>_xlfn.XLOOKUP(total_table[[#This Row],[Product_ID]],Product_table[Product_ID],Product_table[Product_Name],FALSE)</f>
        <v>Hydrating Face Cleanser</v>
      </c>
      <c r="R1156" s="8" t="str">
        <f>_xlfn.XLOOKUP(total_table[[#This Row],[Product_ID]],Product_table[Product_ID],Product_table[Category],FALSE)</f>
        <v>Beauty</v>
      </c>
      <c r="S1156" s="8" t="str">
        <f>_xlfn.XLOOKUP(total_table[[#This Row],[Product_ID]],Product_table[Product_ID],Product_table[Sub_Category],FALSE)</f>
        <v>Skincare</v>
      </c>
      <c r="T1156" s="8" t="str">
        <f>_xlfn.XLOOKUP(total_table[[#This Row],[Product_ID]],Product_table[Product_ID],Product_table[Brand],FALSE)</f>
        <v>Butler Group</v>
      </c>
      <c r="U1156" s="8">
        <f>_xlfn.XLOOKUP(total_table[[#This Row],[Product_ID]],Product_table[Product_ID],Product_table[Cost],FALSE)</f>
        <v>254.04361702127662</v>
      </c>
      <c r="V1156" s="11">
        <f>_xlfn.XLOOKUP(total_table[[#This Row],[Product_ID]],Product_table[Product_ID],Product_table[Stock],FALSE)</f>
        <v>159</v>
      </c>
      <c r="W1156" s="8" t="str">
        <f>_xlfn.XLOOKUP(total_table[[#This Row],[Store_ID]],Store_table[Store_ID],Store_table[Store_Name],FALSE)</f>
        <v>Benson-Elliott</v>
      </c>
      <c r="X1156" s="8" t="str">
        <f>_xlfn.XLOOKUP(total_table[[#This Row],[Store_ID]],Store_table[Store_ID],Store_table[Region],FALSE)</f>
        <v>East</v>
      </c>
      <c r="Y1156" s="8" t="str">
        <f>_xlfn.XLOOKUP(total_table[[#This Row],[Store_ID]],Store_table[Store_ID],Store_table[City],FALSE)</f>
        <v>Port Josephberg</v>
      </c>
      <c r="Z1156" s="8" t="str">
        <f>_xlfn.XLOOKUP(total_table[[#This Row],[Store_ID]],Store_table[Store_ID],Store_table[Store_Type],FALSE)</f>
        <v>Online</v>
      </c>
    </row>
    <row r="1157" spans="1:26" x14ac:dyDescent="0.35">
      <c r="A1157" s="2" t="s">
        <v>2959</v>
      </c>
      <c r="B1157" s="14">
        <v>45556</v>
      </c>
      <c r="C1157" s="2" t="s">
        <v>1052</v>
      </c>
      <c r="D1157" s="2" t="s">
        <v>1608</v>
      </c>
      <c r="E1157" s="2" t="s">
        <v>1751</v>
      </c>
      <c r="F1157" s="11">
        <v>2</v>
      </c>
      <c r="G1157" s="8">
        <v>20.47</v>
      </c>
      <c r="H1157" s="8">
        <v>0.12</v>
      </c>
      <c r="I1157" s="2" t="s">
        <v>1807</v>
      </c>
      <c r="J1157" s="8">
        <v>40.82</v>
      </c>
      <c r="K1157" s="8" t="str">
        <f>_xlfn.XLOOKUP(total_table[[#This Row],[Customer_ID]],Customer_table[Customer_ID],Customer_table[Name],FALSE)</f>
        <v>Eric Davis</v>
      </c>
      <c r="L1157" s="11">
        <f>_xlfn.XLOOKUP(total_table[[#This Row],[Customer_ID]],Customer_table[Customer_ID],Customer_table[Age],FALSE)</f>
        <v>27</v>
      </c>
      <c r="M1157" s="8" t="str">
        <f>_xlfn.XLOOKUP(total_table[[#This Row],[Customer_ID]],Customer_table[Customer_ID],Customer_table[Gender],FALSE)</f>
        <v>Male</v>
      </c>
      <c r="N1157" s="8" t="str">
        <f>_xlfn.XLOOKUP(total_table[[#This Row],[Customer_ID]],Customer_table[Customer_ID],Customer_table[City],FALSE)</f>
        <v>Johntown</v>
      </c>
      <c r="O1157" s="8" t="str">
        <f>_xlfn.XLOOKUP(total_table[[#This Row],[Customer_ID]],Customer_table[Customer_ID],Customer_table[State],FALSE)</f>
        <v>Colorado</v>
      </c>
      <c r="P1157" s="8" t="str">
        <f>_xlfn.XLOOKUP(total_table[[#This Row],[Customer_ID]],Customer_table[Customer_ID],Customer_table[Country],FALSE)</f>
        <v>USA</v>
      </c>
      <c r="Q1157" s="8" t="str">
        <f>_xlfn.XLOOKUP(total_table[[#This Row],[Product_ID]],Product_table[Product_ID],Product_table[Product_Name],FALSE)</f>
        <v>Yoga Exercise Mat</v>
      </c>
      <c r="R1157" s="8" t="str">
        <f>_xlfn.XLOOKUP(total_table[[#This Row],[Product_ID]],Product_table[Product_ID],Product_table[Category],FALSE)</f>
        <v>Sports</v>
      </c>
      <c r="S1157" s="8" t="str">
        <f>_xlfn.XLOOKUP(total_table[[#This Row],[Product_ID]],Product_table[Product_ID],Product_table[Sub_Category],FALSE)</f>
        <v>Fitness</v>
      </c>
      <c r="T1157" s="8" t="str">
        <f>_xlfn.XLOOKUP(total_table[[#This Row],[Product_ID]],Product_table[Product_ID],Product_table[Brand],FALSE)</f>
        <v>Carroll, Long and Mendoza</v>
      </c>
      <c r="U1157" s="8">
        <f>_xlfn.XLOOKUP(total_table[[#This Row],[Product_ID]],Product_table[Product_ID],Product_table[Cost],FALSE)</f>
        <v>313.26</v>
      </c>
      <c r="V1157" s="11">
        <f>_xlfn.XLOOKUP(total_table[[#This Row],[Product_ID]],Product_table[Product_ID],Product_table[Stock],FALSE)</f>
        <v>369</v>
      </c>
      <c r="W1157" s="8" t="str">
        <f>_xlfn.XLOOKUP(total_table[[#This Row],[Store_ID]],Store_table[Store_ID],Store_table[Store_Name],FALSE)</f>
        <v>Gray Ltd</v>
      </c>
      <c r="X1157" s="8" t="str">
        <f>_xlfn.XLOOKUP(total_table[[#This Row],[Store_ID]],Store_table[Store_ID],Store_table[Region],FALSE)</f>
        <v>North</v>
      </c>
      <c r="Y1157" s="8" t="str">
        <f>_xlfn.XLOOKUP(total_table[[#This Row],[Store_ID]],Store_table[Store_ID],Store_table[City],FALSE)</f>
        <v>New Michaelchester</v>
      </c>
      <c r="Z1157" s="8" t="str">
        <f>_xlfn.XLOOKUP(total_table[[#This Row],[Store_ID]],Store_table[Store_ID],Store_table[Store_Type],FALSE)</f>
        <v>Outlet</v>
      </c>
    </row>
    <row r="1158" spans="1:26" x14ac:dyDescent="0.35">
      <c r="A1158" s="2" t="s">
        <v>2960</v>
      </c>
      <c r="B1158" s="14">
        <v>45923</v>
      </c>
      <c r="C1158" s="2" t="s">
        <v>95</v>
      </c>
      <c r="D1158" s="2" t="s">
        <v>1570</v>
      </c>
      <c r="E1158" s="2" t="s">
        <v>1757</v>
      </c>
      <c r="F1158" s="11">
        <v>3</v>
      </c>
      <c r="G1158" s="8">
        <v>235.41</v>
      </c>
      <c r="H1158" s="8">
        <v>0.15</v>
      </c>
      <c r="I1158" s="2" t="s">
        <v>1804</v>
      </c>
      <c r="J1158" s="8">
        <v>706.08</v>
      </c>
      <c r="K1158" s="8" t="str">
        <f>_xlfn.XLOOKUP(total_table[[#This Row],[Customer_ID]],Customer_table[Customer_ID],Customer_table[Name],FALSE)</f>
        <v>Jonathan Steele</v>
      </c>
      <c r="L1158" s="11">
        <f>_xlfn.XLOOKUP(total_table[[#This Row],[Customer_ID]],Customer_table[Customer_ID],Customer_table[Age],FALSE)</f>
        <v>52</v>
      </c>
      <c r="M1158" s="8" t="str">
        <f>_xlfn.XLOOKUP(total_table[[#This Row],[Customer_ID]],Customer_table[Customer_ID],Customer_table[Gender],FALSE)</f>
        <v>Female</v>
      </c>
      <c r="N1158" s="8" t="str">
        <f>_xlfn.XLOOKUP(total_table[[#This Row],[Customer_ID]],Customer_table[Customer_ID],Customer_table[City],FALSE)</f>
        <v>Molinabury</v>
      </c>
      <c r="O1158" s="8" t="str">
        <f>_xlfn.XLOOKUP(total_table[[#This Row],[Customer_ID]],Customer_table[Customer_ID],Customer_table[State],FALSE)</f>
        <v>Oregon</v>
      </c>
      <c r="P1158" s="8" t="str">
        <f>_xlfn.XLOOKUP(total_table[[#This Row],[Customer_ID]],Customer_table[Customer_ID],Customer_table[Country],FALSE)</f>
        <v>USA</v>
      </c>
      <c r="Q1158" s="8" t="str">
        <f>_xlfn.XLOOKUP(total_table[[#This Row],[Product_ID]],Product_table[Product_ID],Product_table[Product_Name],FALSE)</f>
        <v>Carbon Fiber Tennis Racket</v>
      </c>
      <c r="R1158" s="8" t="str">
        <f>_xlfn.XLOOKUP(total_table[[#This Row],[Product_ID]],Product_table[Product_ID],Product_table[Category],FALSE)</f>
        <v>Sports</v>
      </c>
      <c r="S1158" s="8" t="str">
        <f>_xlfn.XLOOKUP(total_table[[#This Row],[Product_ID]],Product_table[Product_ID],Product_table[Sub_Category],FALSE)</f>
        <v>Equipment</v>
      </c>
      <c r="T1158" s="8" t="str">
        <f>_xlfn.XLOOKUP(total_table[[#This Row],[Product_ID]],Product_table[Product_ID],Product_table[Brand],FALSE)</f>
        <v>Flores, Pineda and Rodriguez</v>
      </c>
      <c r="U1158" s="8">
        <f>_xlfn.XLOOKUP(total_table[[#This Row],[Product_ID]],Product_table[Product_ID],Product_table[Cost],FALSE)</f>
        <v>484.62</v>
      </c>
      <c r="V1158" s="11">
        <f>_xlfn.XLOOKUP(total_table[[#This Row],[Product_ID]],Product_table[Product_ID],Product_table[Stock],FALSE)</f>
        <v>432</v>
      </c>
      <c r="W1158" s="8" t="str">
        <f>_xlfn.XLOOKUP(total_table[[#This Row],[Store_ID]],Store_table[Store_ID],Store_table[Store_Name],FALSE)</f>
        <v>Martinez-Mullins</v>
      </c>
      <c r="X1158" s="8" t="str">
        <f>_xlfn.XLOOKUP(total_table[[#This Row],[Store_ID]],Store_table[Store_ID],Store_table[Region],FALSE)</f>
        <v>South</v>
      </c>
      <c r="Y1158" s="8" t="str">
        <f>_xlfn.XLOOKUP(total_table[[#This Row],[Store_ID]],Store_table[Store_ID],Store_table[City],FALSE)</f>
        <v>Williamsfurt</v>
      </c>
      <c r="Z1158" s="8" t="str">
        <f>_xlfn.XLOOKUP(total_table[[#This Row],[Store_ID]],Store_table[Store_ID],Store_table[Store_Type],FALSE)</f>
        <v>Online</v>
      </c>
    </row>
    <row r="1159" spans="1:26" x14ac:dyDescent="0.35">
      <c r="A1159" s="2" t="s">
        <v>2961</v>
      </c>
      <c r="B1159" s="14">
        <v>45811</v>
      </c>
      <c r="C1159" s="2" t="s">
        <v>729</v>
      </c>
      <c r="D1159" s="2" t="s">
        <v>1682</v>
      </c>
      <c r="E1159" s="2" t="s">
        <v>1757</v>
      </c>
      <c r="F1159" s="11">
        <v>3</v>
      </c>
      <c r="G1159" s="8">
        <v>744.9</v>
      </c>
      <c r="H1159" s="8">
        <v>0.27</v>
      </c>
      <c r="I1159" s="2" t="s">
        <v>1804</v>
      </c>
      <c r="J1159" s="8">
        <v>2234.4299999999998</v>
      </c>
      <c r="K1159" s="8" t="str">
        <f>_xlfn.XLOOKUP(total_table[[#This Row],[Customer_ID]],Customer_table[Customer_ID],Customer_table[Name],FALSE)</f>
        <v>Timothy Sanders</v>
      </c>
      <c r="L1159" s="11">
        <f>_xlfn.XLOOKUP(total_table[[#This Row],[Customer_ID]],Customer_table[Customer_ID],Customer_table[Age],FALSE)</f>
        <v>29</v>
      </c>
      <c r="M1159" s="8" t="str">
        <f>_xlfn.XLOOKUP(total_table[[#This Row],[Customer_ID]],Customer_table[Customer_ID],Customer_table[Gender],FALSE)</f>
        <v>Male</v>
      </c>
      <c r="N1159" s="8" t="str">
        <f>_xlfn.XLOOKUP(total_table[[#This Row],[Customer_ID]],Customer_table[Customer_ID],Customer_table[City],FALSE)</f>
        <v>Aaronmouth</v>
      </c>
      <c r="O1159" s="8" t="str">
        <f>_xlfn.XLOOKUP(total_table[[#This Row],[Customer_ID]],Customer_table[Customer_ID],Customer_table[State],FALSE)</f>
        <v>Florida</v>
      </c>
      <c r="P1159" s="8" t="str">
        <f>_xlfn.XLOOKUP(total_table[[#This Row],[Customer_ID]],Customer_table[Customer_ID],Customer_table[Country],FALSE)</f>
        <v>USA</v>
      </c>
      <c r="Q1159" s="8" t="str">
        <f>_xlfn.XLOOKUP(total_table[[#This Row],[Product_ID]],Product_table[Product_ID],Product_table[Product_Name],FALSE)</f>
        <v>Essential Oil Diffuser</v>
      </c>
      <c r="R1159" s="8" t="str">
        <f>_xlfn.XLOOKUP(total_table[[#This Row],[Product_ID]],Product_table[Product_ID],Product_table[Category],FALSE)</f>
        <v>Home</v>
      </c>
      <c r="S1159" s="8" t="str">
        <f>_xlfn.XLOOKUP(total_table[[#This Row],[Product_ID]],Product_table[Product_ID],Product_table[Sub_Category],FALSE)</f>
        <v>Decor</v>
      </c>
      <c r="T1159" s="8" t="str">
        <f>_xlfn.XLOOKUP(total_table[[#This Row],[Product_ID]],Product_table[Product_ID],Product_table[Brand],FALSE)</f>
        <v>Hernandez Inc</v>
      </c>
      <c r="U1159" s="8">
        <f>_xlfn.XLOOKUP(total_table[[#This Row],[Product_ID]],Product_table[Product_ID],Product_table[Cost],FALSE)</f>
        <v>325.26</v>
      </c>
      <c r="V1159" s="11">
        <f>_xlfn.XLOOKUP(total_table[[#This Row],[Product_ID]],Product_table[Product_ID],Product_table[Stock],FALSE)</f>
        <v>400</v>
      </c>
      <c r="W1159" s="8" t="str">
        <f>_xlfn.XLOOKUP(total_table[[#This Row],[Store_ID]],Store_table[Store_ID],Store_table[Store_Name],FALSE)</f>
        <v>Martinez-Mullins</v>
      </c>
      <c r="X1159" s="8" t="str">
        <f>_xlfn.XLOOKUP(total_table[[#This Row],[Store_ID]],Store_table[Store_ID],Store_table[Region],FALSE)</f>
        <v>South</v>
      </c>
      <c r="Y1159" s="8" t="str">
        <f>_xlfn.XLOOKUP(total_table[[#This Row],[Store_ID]],Store_table[Store_ID],Store_table[City],FALSE)</f>
        <v>Williamsfurt</v>
      </c>
      <c r="Z1159" s="8" t="str">
        <f>_xlfn.XLOOKUP(total_table[[#This Row],[Store_ID]],Store_table[Store_ID],Store_table[Store_Type],FALSE)</f>
        <v>Online</v>
      </c>
    </row>
    <row r="1160" spans="1:26" x14ac:dyDescent="0.35">
      <c r="A1160" s="2" t="s">
        <v>2962</v>
      </c>
      <c r="B1160" s="14">
        <v>45559</v>
      </c>
      <c r="C1160" s="2" t="s">
        <v>173</v>
      </c>
      <c r="D1160" s="2" t="s">
        <v>1562</v>
      </c>
      <c r="E1160" s="2" t="s">
        <v>1744</v>
      </c>
      <c r="F1160" s="11">
        <v>2</v>
      </c>
      <c r="G1160" s="8">
        <v>382.2</v>
      </c>
      <c r="H1160" s="8">
        <v>0.15</v>
      </c>
      <c r="I1160" s="2" t="s">
        <v>1802</v>
      </c>
      <c r="J1160" s="8">
        <v>764.25</v>
      </c>
      <c r="K1160" s="8" t="str">
        <f>_xlfn.XLOOKUP(total_table[[#This Row],[Customer_ID]],Customer_table[Customer_ID],Customer_table[Name],FALSE)</f>
        <v>Gina Knight</v>
      </c>
      <c r="L1160" s="11">
        <f>_xlfn.XLOOKUP(total_table[[#This Row],[Customer_ID]],Customer_table[Customer_ID],Customer_table[Age],FALSE)</f>
        <v>54</v>
      </c>
      <c r="M1160" s="8" t="str">
        <f>_xlfn.XLOOKUP(total_table[[#This Row],[Customer_ID]],Customer_table[Customer_ID],Customer_table[Gender],FALSE)</f>
        <v>Female</v>
      </c>
      <c r="N1160" s="8" t="str">
        <f>_xlfn.XLOOKUP(total_table[[#This Row],[Customer_ID]],Customer_table[Customer_ID],Customer_table[City],FALSE)</f>
        <v>Lake Roberthaven</v>
      </c>
      <c r="O1160" s="8" t="str">
        <f>_xlfn.XLOOKUP(total_table[[#This Row],[Customer_ID]],Customer_table[Customer_ID],Customer_table[State],FALSE)</f>
        <v>Nevada</v>
      </c>
      <c r="P1160" s="8" t="str">
        <f>_xlfn.XLOOKUP(total_table[[#This Row],[Customer_ID]],Customer_table[Customer_ID],Customer_table[Country],FALSE)</f>
        <v>USA</v>
      </c>
      <c r="Q1160" s="8" t="str">
        <f>_xlfn.XLOOKUP(total_table[[#This Row],[Product_ID]],Product_table[Product_ID],Product_table[Product_Name],FALSE)</f>
        <v>Women's Denim Jeans</v>
      </c>
      <c r="R1160" s="8" t="str">
        <f>_xlfn.XLOOKUP(total_table[[#This Row],[Product_ID]],Product_table[Product_ID],Product_table[Category],FALSE)</f>
        <v>Clothing</v>
      </c>
      <c r="S1160" s="8" t="str">
        <f>_xlfn.XLOOKUP(total_table[[#This Row],[Product_ID]],Product_table[Product_ID],Product_table[Sub_Category],FALSE)</f>
        <v>Bottoms</v>
      </c>
      <c r="T1160" s="8" t="str">
        <f>_xlfn.XLOOKUP(total_table[[#This Row],[Product_ID]],Product_table[Product_ID],Product_table[Brand],FALSE)</f>
        <v>Guerra-Hendrix</v>
      </c>
      <c r="U1160" s="8">
        <f>_xlfn.XLOOKUP(total_table[[#This Row],[Product_ID]],Product_table[Product_ID],Product_table[Cost],FALSE)</f>
        <v>254.04361702127662</v>
      </c>
      <c r="V1160" s="11">
        <f>_xlfn.XLOOKUP(total_table[[#This Row],[Product_ID]],Product_table[Product_ID],Product_table[Stock],FALSE)</f>
        <v>343</v>
      </c>
      <c r="W1160" s="8" t="str">
        <f>_xlfn.XLOOKUP(total_table[[#This Row],[Store_ID]],Store_table[Store_ID],Store_table[Store_Name],FALSE)</f>
        <v>Johnson-Wright</v>
      </c>
      <c r="X1160" s="8" t="str">
        <f>_xlfn.XLOOKUP(total_table[[#This Row],[Store_ID]],Store_table[Store_ID],Store_table[Region],FALSE)</f>
        <v>North</v>
      </c>
      <c r="Y1160" s="8" t="str">
        <f>_xlfn.XLOOKUP(total_table[[#This Row],[Store_ID]],Store_table[Store_ID],Store_table[City],FALSE)</f>
        <v>Hoodberg</v>
      </c>
      <c r="Z1160" s="8" t="str">
        <f>_xlfn.XLOOKUP(total_table[[#This Row],[Store_ID]],Store_table[Store_ID],Store_table[Store_Type],FALSE)</f>
        <v>Outlet</v>
      </c>
    </row>
    <row r="1161" spans="1:26" x14ac:dyDescent="0.35">
      <c r="A1161" s="2" t="s">
        <v>2963</v>
      </c>
      <c r="B1161" s="14">
        <v>45881</v>
      </c>
      <c r="C1161" s="2" t="s">
        <v>1070</v>
      </c>
      <c r="D1161" s="2" t="s">
        <v>1706</v>
      </c>
      <c r="E1161" s="2" t="s">
        <v>1782</v>
      </c>
      <c r="F1161" s="11">
        <v>1</v>
      </c>
      <c r="G1161" s="8">
        <v>269.25</v>
      </c>
      <c r="H1161" s="8">
        <v>0.14000000000000001</v>
      </c>
      <c r="I1161" s="2" t="s">
        <v>1804</v>
      </c>
      <c r="J1161" s="8">
        <v>269.11</v>
      </c>
      <c r="K1161" s="8" t="str">
        <f>_xlfn.XLOOKUP(total_table[[#This Row],[Customer_ID]],Customer_table[Customer_ID],Customer_table[Name],FALSE)</f>
        <v>John Jordan</v>
      </c>
      <c r="L1161" s="11">
        <f>_xlfn.XLOOKUP(total_table[[#This Row],[Customer_ID]],Customer_table[Customer_ID],Customer_table[Age],FALSE)</f>
        <v>58</v>
      </c>
      <c r="M1161" s="8" t="str">
        <f>_xlfn.XLOOKUP(total_table[[#This Row],[Customer_ID]],Customer_table[Customer_ID],Customer_table[Gender],FALSE)</f>
        <v>Female</v>
      </c>
      <c r="N1161" s="8" t="str">
        <f>_xlfn.XLOOKUP(total_table[[#This Row],[Customer_ID]],Customer_table[Customer_ID],Customer_table[City],FALSE)</f>
        <v>Port Crystalberg</v>
      </c>
      <c r="O1161" s="8" t="str">
        <f>_xlfn.XLOOKUP(total_table[[#This Row],[Customer_ID]],Customer_table[Customer_ID],Customer_table[State],FALSE)</f>
        <v>Tennessee</v>
      </c>
      <c r="P1161" s="8" t="str">
        <f>_xlfn.XLOOKUP(total_table[[#This Row],[Customer_ID]],Customer_table[Customer_ID],Customer_table[Country],FALSE)</f>
        <v>USA</v>
      </c>
      <c r="Q1161" s="8" t="str">
        <f>_xlfn.XLOOKUP(total_table[[#This Row],[Product_ID]],Product_table[Product_ID],Product_table[Product_Name],FALSE)</f>
        <v>Gaming Mouse Pad XL</v>
      </c>
      <c r="R1161" s="8" t="str">
        <f>_xlfn.XLOOKUP(total_table[[#This Row],[Product_ID]],Product_table[Product_ID],Product_table[Category],FALSE)</f>
        <v>Electronics</v>
      </c>
      <c r="S1161" s="8" t="str">
        <f>_xlfn.XLOOKUP(total_table[[#This Row],[Product_ID]],Product_table[Product_ID],Product_table[Sub_Category],FALSE)</f>
        <v>Accessories</v>
      </c>
      <c r="T1161" s="8" t="str">
        <f>_xlfn.XLOOKUP(total_table[[#This Row],[Product_ID]],Product_table[Product_ID],Product_table[Brand],FALSE)</f>
        <v>Sharp, Taylor and Rodriguez</v>
      </c>
      <c r="U1161" s="8">
        <f>_xlfn.XLOOKUP(total_table[[#This Row],[Product_ID]],Product_table[Product_ID],Product_table[Cost],FALSE)</f>
        <v>340.14</v>
      </c>
      <c r="V1161" s="11">
        <f>_xlfn.XLOOKUP(total_table[[#This Row],[Product_ID]],Product_table[Product_ID],Product_table[Stock],FALSE)</f>
        <v>361</v>
      </c>
      <c r="W1161" s="8" t="str">
        <f>_xlfn.XLOOKUP(total_table[[#This Row],[Store_ID]],Store_table[Store_ID],Store_table[Store_Name],FALSE)</f>
        <v>Frederick-Wright</v>
      </c>
      <c r="X1161" s="8" t="str">
        <f>_xlfn.XLOOKUP(total_table[[#This Row],[Store_ID]],Store_table[Store_ID],Store_table[Region],FALSE)</f>
        <v>West</v>
      </c>
      <c r="Y1161" s="8" t="str">
        <f>_xlfn.XLOOKUP(total_table[[#This Row],[Store_ID]],Store_table[Store_ID],Store_table[City],FALSE)</f>
        <v>New Jimmymouth</v>
      </c>
      <c r="Z1161" s="8" t="str">
        <f>_xlfn.XLOOKUP(total_table[[#This Row],[Store_ID]],Store_table[Store_ID],Store_table[Store_Type],FALSE)</f>
        <v>Flagship</v>
      </c>
    </row>
    <row r="1162" spans="1:26" x14ac:dyDescent="0.35">
      <c r="A1162" s="2" t="s">
        <v>2964</v>
      </c>
      <c r="B1162" s="14">
        <v>45367</v>
      </c>
      <c r="C1162" s="2" t="s">
        <v>1124</v>
      </c>
      <c r="D1162" s="2" t="s">
        <v>1586</v>
      </c>
      <c r="E1162" s="2" t="s">
        <v>1770</v>
      </c>
      <c r="F1162" s="11">
        <v>2</v>
      </c>
      <c r="G1162" s="8">
        <v>723.75</v>
      </c>
      <c r="H1162" s="8">
        <v>0.03</v>
      </c>
      <c r="I1162" s="2" t="s">
        <v>1804</v>
      </c>
      <c r="J1162" s="8">
        <v>1447.47</v>
      </c>
      <c r="K1162" s="8" t="str">
        <f>_xlfn.XLOOKUP(total_table[[#This Row],[Customer_ID]],Customer_table[Customer_ID],Customer_table[Name],FALSE)</f>
        <v>Brandon Mcbride</v>
      </c>
      <c r="L1162" s="11">
        <f>_xlfn.XLOOKUP(total_table[[#This Row],[Customer_ID]],Customer_table[Customer_ID],Customer_table[Age],FALSE)</f>
        <v>63</v>
      </c>
      <c r="M1162" s="8" t="str">
        <f>_xlfn.XLOOKUP(total_table[[#This Row],[Customer_ID]],Customer_table[Customer_ID],Customer_table[Gender],FALSE)</f>
        <v>Female</v>
      </c>
      <c r="N1162" s="8" t="str">
        <f>_xlfn.XLOOKUP(total_table[[#This Row],[Customer_ID]],Customer_table[Customer_ID],Customer_table[City],FALSE)</f>
        <v>Kellyside</v>
      </c>
      <c r="O1162" s="8" t="str">
        <f>_xlfn.XLOOKUP(total_table[[#This Row],[Customer_ID]],Customer_table[Customer_ID],Customer_table[State],FALSE)</f>
        <v>Alaska</v>
      </c>
      <c r="P1162" s="8" t="str">
        <f>_xlfn.XLOOKUP(total_table[[#This Row],[Customer_ID]],Customer_table[Customer_ID],Customer_table[Country],FALSE)</f>
        <v>USA</v>
      </c>
      <c r="Q1162" s="8" t="str">
        <f>_xlfn.XLOOKUP(total_table[[#This Row],[Product_ID]],Product_table[Product_ID],Product_table[Product_Name],FALSE)</f>
        <v>Stainless Steel Cutlery Set</v>
      </c>
      <c r="R1162" s="8" t="str">
        <f>_xlfn.XLOOKUP(total_table[[#This Row],[Product_ID]],Product_table[Product_ID],Product_table[Category],FALSE)</f>
        <v>Home</v>
      </c>
      <c r="S1162" s="8" t="str">
        <f>_xlfn.XLOOKUP(total_table[[#This Row],[Product_ID]],Product_table[Product_ID],Product_table[Sub_Category],FALSE)</f>
        <v>Kitchen</v>
      </c>
      <c r="T1162" s="8" t="str">
        <f>_xlfn.XLOOKUP(total_table[[#This Row],[Product_ID]],Product_table[Product_ID],Product_table[Brand],FALSE)</f>
        <v>Stevens, Fernandez and Martin</v>
      </c>
      <c r="U1162" s="8">
        <f>_xlfn.XLOOKUP(total_table[[#This Row],[Product_ID]],Product_table[Product_ID],Product_table[Cost],FALSE)</f>
        <v>19.52</v>
      </c>
      <c r="V1162" s="11">
        <f>_xlfn.XLOOKUP(total_table[[#This Row],[Product_ID]],Product_table[Product_ID],Product_table[Stock],FALSE)</f>
        <v>57</v>
      </c>
      <c r="W1162" s="8" t="str">
        <f>_xlfn.XLOOKUP(total_table[[#This Row],[Store_ID]],Store_table[Store_ID],Store_table[Store_Name],FALSE)</f>
        <v>Aguirre-Keller</v>
      </c>
      <c r="X1162" s="8" t="str">
        <f>_xlfn.XLOOKUP(total_table[[#This Row],[Store_ID]],Store_table[Store_ID],Store_table[Region],FALSE)</f>
        <v>South</v>
      </c>
      <c r="Y1162" s="8" t="str">
        <f>_xlfn.XLOOKUP(total_table[[#This Row],[Store_ID]],Store_table[Store_ID],Store_table[City],FALSE)</f>
        <v>Lake Michael</v>
      </c>
      <c r="Z1162" s="8" t="str">
        <f>_xlfn.XLOOKUP(total_table[[#This Row],[Store_ID]],Store_table[Store_ID],Store_table[Store_Type],FALSE)</f>
        <v>Online</v>
      </c>
    </row>
    <row r="1163" spans="1:26" x14ac:dyDescent="0.35">
      <c r="A1163" s="2" t="s">
        <v>2965</v>
      </c>
      <c r="B1163" s="14">
        <v>45832</v>
      </c>
      <c r="C1163" s="2" t="s">
        <v>880</v>
      </c>
      <c r="D1163" s="2" t="s">
        <v>1564</v>
      </c>
      <c r="E1163" s="2" t="s">
        <v>1791</v>
      </c>
      <c r="F1163" s="11">
        <v>4</v>
      </c>
      <c r="G1163" s="8">
        <v>58.92</v>
      </c>
      <c r="H1163" s="8">
        <v>0.18</v>
      </c>
      <c r="I1163" s="2" t="s">
        <v>1802</v>
      </c>
      <c r="J1163" s="8">
        <v>235.5</v>
      </c>
      <c r="K1163" s="8" t="str">
        <f>_xlfn.XLOOKUP(total_table[[#This Row],[Customer_ID]],Customer_table[Customer_ID],Customer_table[Name],FALSE)</f>
        <v>Brittany Watson</v>
      </c>
      <c r="L1163" s="11">
        <f>_xlfn.XLOOKUP(total_table[[#This Row],[Customer_ID]],Customer_table[Customer_ID],Customer_table[Age],FALSE)</f>
        <v>59</v>
      </c>
      <c r="M1163" s="8" t="str">
        <f>_xlfn.XLOOKUP(total_table[[#This Row],[Customer_ID]],Customer_table[Customer_ID],Customer_table[Gender],FALSE)</f>
        <v>Male</v>
      </c>
      <c r="N1163" s="8" t="str">
        <f>_xlfn.XLOOKUP(total_table[[#This Row],[Customer_ID]],Customer_table[Customer_ID],Customer_table[City],FALSE)</f>
        <v>North Joshualand</v>
      </c>
      <c r="O1163" s="8" t="str">
        <f>_xlfn.XLOOKUP(total_table[[#This Row],[Customer_ID]],Customer_table[Customer_ID],Customer_table[State],FALSE)</f>
        <v>Connecticut</v>
      </c>
      <c r="P1163" s="8" t="str">
        <f>_xlfn.XLOOKUP(total_table[[#This Row],[Customer_ID]],Customer_table[Customer_ID],Customer_table[Country],FALSE)</f>
        <v>USA</v>
      </c>
      <c r="Q1163" s="8" t="str">
        <f>_xlfn.XLOOKUP(total_table[[#This Row],[Product_ID]],Product_table[Product_ID],Product_table[Product_Name],FALSE)</f>
        <v>Knee Support Brace</v>
      </c>
      <c r="R1163" s="8" t="str">
        <f>_xlfn.XLOOKUP(total_table[[#This Row],[Product_ID]],Product_table[Product_ID],Product_table[Category],FALSE)</f>
        <v>Sports</v>
      </c>
      <c r="S1163" s="8" t="str">
        <f>_xlfn.XLOOKUP(total_table[[#This Row],[Product_ID]],Product_table[Product_ID],Product_table[Sub_Category],FALSE)</f>
        <v>Equipment</v>
      </c>
      <c r="T1163" s="8" t="str">
        <f>_xlfn.XLOOKUP(total_table[[#This Row],[Product_ID]],Product_table[Product_ID],Product_table[Brand],FALSE)</f>
        <v>May-Reese</v>
      </c>
      <c r="U1163" s="8">
        <f>_xlfn.XLOOKUP(total_table[[#This Row],[Product_ID]],Product_table[Product_ID],Product_table[Cost],FALSE)</f>
        <v>21.34</v>
      </c>
      <c r="V1163" s="11">
        <f>_xlfn.XLOOKUP(total_table[[#This Row],[Product_ID]],Product_table[Product_ID],Product_table[Stock],FALSE)</f>
        <v>65</v>
      </c>
      <c r="W1163" s="8" t="str">
        <f>_xlfn.XLOOKUP(total_table[[#This Row],[Store_ID]],Store_table[Store_ID],Store_table[Store_Name],FALSE)</f>
        <v>Mann-Austin</v>
      </c>
      <c r="X1163" s="8" t="str">
        <f>_xlfn.XLOOKUP(total_table[[#This Row],[Store_ID]],Store_table[Store_ID],Store_table[Region],FALSE)</f>
        <v>East</v>
      </c>
      <c r="Y1163" s="8" t="str">
        <f>_xlfn.XLOOKUP(total_table[[#This Row],[Store_ID]],Store_table[Store_ID],Store_table[City],FALSE)</f>
        <v>Vasquezborough</v>
      </c>
      <c r="Z1163" s="8" t="str">
        <f>_xlfn.XLOOKUP(total_table[[#This Row],[Store_ID]],Store_table[Store_ID],Store_table[Store_Type],FALSE)</f>
        <v>Online</v>
      </c>
    </row>
    <row r="1164" spans="1:26" x14ac:dyDescent="0.35">
      <c r="A1164" s="2" t="s">
        <v>2966</v>
      </c>
      <c r="B1164" s="14">
        <v>45438</v>
      </c>
      <c r="C1164" s="2" t="s">
        <v>608</v>
      </c>
      <c r="D1164" s="2" t="s">
        <v>1668</v>
      </c>
      <c r="E1164" s="2" t="s">
        <v>1767</v>
      </c>
      <c r="F1164" s="11">
        <v>2</v>
      </c>
      <c r="G1164" s="8">
        <v>913.08</v>
      </c>
      <c r="H1164" s="8">
        <v>0.26</v>
      </c>
      <c r="I1164" s="2" t="s">
        <v>1802</v>
      </c>
      <c r="J1164" s="8">
        <v>1825.9</v>
      </c>
      <c r="K1164" s="8" t="str">
        <f>_xlfn.XLOOKUP(total_table[[#This Row],[Customer_ID]],Customer_table[Customer_ID],Customer_table[Name],FALSE)</f>
        <v>Kimberly Brooks</v>
      </c>
      <c r="L1164" s="11">
        <f>_xlfn.XLOOKUP(total_table[[#This Row],[Customer_ID]],Customer_table[Customer_ID],Customer_table[Age],FALSE)</f>
        <v>42</v>
      </c>
      <c r="M1164" s="8" t="str">
        <f>_xlfn.XLOOKUP(total_table[[#This Row],[Customer_ID]],Customer_table[Customer_ID],Customer_table[Gender],FALSE)</f>
        <v>Male</v>
      </c>
      <c r="N1164" s="8" t="str">
        <f>_xlfn.XLOOKUP(total_table[[#This Row],[Customer_ID]],Customer_table[Customer_ID],Customer_table[City],FALSE)</f>
        <v>Kingfort</v>
      </c>
      <c r="O1164" s="8" t="str">
        <f>_xlfn.XLOOKUP(total_table[[#This Row],[Customer_ID]],Customer_table[Customer_ID],Customer_table[State],FALSE)</f>
        <v>New Mexico</v>
      </c>
      <c r="P1164" s="8" t="str">
        <f>_xlfn.XLOOKUP(total_table[[#This Row],[Customer_ID]],Customer_table[Customer_ID],Customer_table[Country],FALSE)</f>
        <v>USA</v>
      </c>
      <c r="Q1164" s="8" t="str">
        <f>_xlfn.XLOOKUP(total_table[[#This Row],[Product_ID]],Product_table[Product_ID],Product_table[Product_Name],FALSE)</f>
        <v>Hair Repair Oil Treatment</v>
      </c>
      <c r="R1164" s="8" t="str">
        <f>_xlfn.XLOOKUP(total_table[[#This Row],[Product_ID]],Product_table[Product_ID],Product_table[Category],FALSE)</f>
        <v>Beauty</v>
      </c>
      <c r="S1164" s="8" t="str">
        <f>_xlfn.XLOOKUP(total_table[[#This Row],[Product_ID]],Product_table[Product_ID],Product_table[Sub_Category],FALSE)</f>
        <v>Haircare</v>
      </c>
      <c r="T1164" s="8" t="str">
        <f>_xlfn.XLOOKUP(total_table[[#This Row],[Product_ID]],Product_table[Product_ID],Product_table[Brand],FALSE)</f>
        <v>Hopkins Ltd</v>
      </c>
      <c r="U1164" s="8">
        <f>_xlfn.XLOOKUP(total_table[[#This Row],[Product_ID]],Product_table[Product_ID],Product_table[Cost],FALSE)</f>
        <v>214.32</v>
      </c>
      <c r="V1164" s="11">
        <f>_xlfn.XLOOKUP(total_table[[#This Row],[Product_ID]],Product_table[Product_ID],Product_table[Stock],FALSE)</f>
        <v>383</v>
      </c>
      <c r="W1164" s="8" t="str">
        <f>_xlfn.XLOOKUP(total_table[[#This Row],[Store_ID]],Store_table[Store_ID],Store_table[Store_Name],FALSE)</f>
        <v>Hill, Wagner and Ballard</v>
      </c>
      <c r="X1164" s="8" t="str">
        <f>_xlfn.XLOOKUP(total_table[[#This Row],[Store_ID]],Store_table[Store_ID],Store_table[Region],FALSE)</f>
        <v>East</v>
      </c>
      <c r="Y1164" s="8" t="str">
        <f>_xlfn.XLOOKUP(total_table[[#This Row],[Store_ID]],Store_table[Store_ID],Store_table[City],FALSE)</f>
        <v>East Davidville</v>
      </c>
      <c r="Z1164" s="8" t="str">
        <f>_xlfn.XLOOKUP(total_table[[#This Row],[Store_ID]],Store_table[Store_ID],Store_table[Store_Type],FALSE)</f>
        <v>Online</v>
      </c>
    </row>
    <row r="1165" spans="1:26" x14ac:dyDescent="0.35">
      <c r="A1165" s="2" t="s">
        <v>2967</v>
      </c>
      <c r="B1165" s="14">
        <v>45691</v>
      </c>
      <c r="C1165" s="2" t="s">
        <v>765</v>
      </c>
      <c r="D1165" s="2" t="s">
        <v>1688</v>
      </c>
      <c r="E1165" s="2" t="s">
        <v>1735</v>
      </c>
      <c r="F1165" s="11">
        <v>1</v>
      </c>
      <c r="G1165" s="8">
        <v>791.83</v>
      </c>
      <c r="H1165" s="8">
        <v>0.28000000000000003</v>
      </c>
      <c r="I1165" s="2" t="s">
        <v>1804</v>
      </c>
      <c r="J1165" s="8">
        <v>791.55000000000007</v>
      </c>
      <c r="K1165" s="8" t="str">
        <f>_xlfn.XLOOKUP(total_table[[#This Row],[Customer_ID]],Customer_table[Customer_ID],Customer_table[Name],FALSE)</f>
        <v>William Jackson</v>
      </c>
      <c r="L1165" s="11">
        <f>_xlfn.XLOOKUP(total_table[[#This Row],[Customer_ID]],Customer_table[Customer_ID],Customer_table[Age],FALSE)</f>
        <v>58</v>
      </c>
      <c r="M1165" s="8" t="str">
        <f>_xlfn.XLOOKUP(total_table[[#This Row],[Customer_ID]],Customer_table[Customer_ID],Customer_table[Gender],FALSE)</f>
        <v>Female</v>
      </c>
      <c r="N1165" s="8" t="str">
        <f>_xlfn.XLOOKUP(total_table[[#This Row],[Customer_ID]],Customer_table[Customer_ID],Customer_table[City],FALSE)</f>
        <v>New Tina</v>
      </c>
      <c r="O1165" s="8" t="str">
        <f>_xlfn.XLOOKUP(total_table[[#This Row],[Customer_ID]],Customer_table[Customer_ID],Customer_table[State],FALSE)</f>
        <v>Connecticut</v>
      </c>
      <c r="P1165" s="8" t="str">
        <f>_xlfn.XLOOKUP(total_table[[#This Row],[Customer_ID]],Customer_table[Customer_ID],Customer_table[Country],FALSE)</f>
        <v>USA</v>
      </c>
      <c r="Q1165" s="8" t="str">
        <f>_xlfn.XLOOKUP(total_table[[#This Row],[Product_ID]],Product_table[Product_ID],Product_table[Product_Name],FALSE)</f>
        <v>Badminton Racket Set</v>
      </c>
      <c r="R1165" s="8" t="str">
        <f>_xlfn.XLOOKUP(total_table[[#This Row],[Product_ID]],Product_table[Product_ID],Product_table[Category],FALSE)</f>
        <v>Sports</v>
      </c>
      <c r="S1165" s="8" t="str">
        <f>_xlfn.XLOOKUP(total_table[[#This Row],[Product_ID]],Product_table[Product_ID],Product_table[Sub_Category],FALSE)</f>
        <v>Equipment</v>
      </c>
      <c r="T1165" s="8" t="str">
        <f>_xlfn.XLOOKUP(total_table[[#This Row],[Product_ID]],Product_table[Product_ID],Product_table[Brand],FALSE)</f>
        <v>Robinson-Brown</v>
      </c>
      <c r="U1165" s="8">
        <f>_xlfn.XLOOKUP(total_table[[#This Row],[Product_ID]],Product_table[Product_ID],Product_table[Cost],FALSE)</f>
        <v>285.54000000000002</v>
      </c>
      <c r="V1165" s="11">
        <f>_xlfn.XLOOKUP(total_table[[#This Row],[Product_ID]],Product_table[Product_ID],Product_table[Stock],FALSE)</f>
        <v>358</v>
      </c>
      <c r="W1165" s="8" t="str">
        <f>_xlfn.XLOOKUP(total_table[[#This Row],[Store_ID]],Store_table[Store_ID],Store_table[Store_Name],FALSE)</f>
        <v>Martinez, Adkins and Johnson</v>
      </c>
      <c r="X1165" s="8" t="str">
        <f>_xlfn.XLOOKUP(total_table[[#This Row],[Store_ID]],Store_table[Store_ID],Store_table[Region],FALSE)</f>
        <v>North</v>
      </c>
      <c r="Y1165" s="8" t="str">
        <f>_xlfn.XLOOKUP(total_table[[#This Row],[Store_ID]],Store_table[Store_ID],Store_table[City],FALSE)</f>
        <v>Danielmouth</v>
      </c>
      <c r="Z1165" s="8" t="str">
        <f>_xlfn.XLOOKUP(total_table[[#This Row],[Store_ID]],Store_table[Store_ID],Store_table[Store_Type],FALSE)</f>
        <v>Flagship</v>
      </c>
    </row>
    <row r="1166" spans="1:26" x14ac:dyDescent="0.35">
      <c r="A1166" s="2" t="s">
        <v>2968</v>
      </c>
      <c r="B1166" s="14">
        <v>45506</v>
      </c>
      <c r="C1166" s="2" t="s">
        <v>1431</v>
      </c>
      <c r="D1166" s="2" t="s">
        <v>1529</v>
      </c>
      <c r="E1166" s="2" t="s">
        <v>1779</v>
      </c>
      <c r="F1166" s="11">
        <v>1</v>
      </c>
      <c r="G1166" s="8">
        <v>74.290000000000006</v>
      </c>
      <c r="H1166" s="8">
        <v>0.3</v>
      </c>
      <c r="I1166" s="2" t="s">
        <v>1807</v>
      </c>
      <c r="J1166" s="8">
        <v>73.990000000000009</v>
      </c>
      <c r="K1166" s="8" t="str">
        <f>_xlfn.XLOOKUP(total_table[[#This Row],[Customer_ID]],Customer_table[Customer_ID],Customer_table[Name],FALSE)</f>
        <v>Debra Mccullough</v>
      </c>
      <c r="L1166" s="11">
        <f>_xlfn.XLOOKUP(total_table[[#This Row],[Customer_ID]],Customer_table[Customer_ID],Customer_table[Age],FALSE)</f>
        <v>42</v>
      </c>
      <c r="M1166" s="8" t="str">
        <f>_xlfn.XLOOKUP(total_table[[#This Row],[Customer_ID]],Customer_table[Customer_ID],Customer_table[Gender],FALSE)</f>
        <v>Male</v>
      </c>
      <c r="N1166" s="8" t="str">
        <f>_xlfn.XLOOKUP(total_table[[#This Row],[Customer_ID]],Customer_table[Customer_ID],Customer_table[City],FALSE)</f>
        <v>Mcdanielfurt</v>
      </c>
      <c r="O1166" s="8" t="str">
        <f>_xlfn.XLOOKUP(total_table[[#This Row],[Customer_ID]],Customer_table[Customer_ID],Customer_table[State],FALSE)</f>
        <v>Montana</v>
      </c>
      <c r="P1166" s="8" t="str">
        <f>_xlfn.XLOOKUP(total_table[[#This Row],[Customer_ID]],Customer_table[Customer_ID],Customer_table[Country],FALSE)</f>
        <v>USA</v>
      </c>
      <c r="Q1166" s="8" t="str">
        <f>_xlfn.XLOOKUP(total_table[[#This Row],[Product_ID]],Product_table[Product_ID],Product_table[Product_Name],FALSE)</f>
        <v>Men's Running Jacket</v>
      </c>
      <c r="R1166" s="8" t="str">
        <f>_xlfn.XLOOKUP(total_table[[#This Row],[Product_ID]],Product_table[Product_ID],Product_table[Category],FALSE)</f>
        <v>Clothing</v>
      </c>
      <c r="S1166" s="8" t="str">
        <f>_xlfn.XLOOKUP(total_table[[#This Row],[Product_ID]],Product_table[Product_ID],Product_table[Sub_Category],FALSE)</f>
        <v>Outerwear</v>
      </c>
      <c r="T1166" s="8" t="str">
        <f>_xlfn.XLOOKUP(total_table[[#This Row],[Product_ID]],Product_table[Product_ID],Product_table[Brand],FALSE)</f>
        <v>Pineda Ltd</v>
      </c>
      <c r="U1166" s="8">
        <f>_xlfn.XLOOKUP(total_table[[#This Row],[Product_ID]],Product_table[Product_ID],Product_table[Cost],FALSE)</f>
        <v>364.67</v>
      </c>
      <c r="V1166" s="11">
        <f>_xlfn.XLOOKUP(total_table[[#This Row],[Product_ID]],Product_table[Product_ID],Product_table[Stock],FALSE)</f>
        <v>452</v>
      </c>
      <c r="W1166" s="8" t="str">
        <f>_xlfn.XLOOKUP(total_table[[#This Row],[Store_ID]],Store_table[Store_ID],Store_table[Store_Name],FALSE)</f>
        <v>Shelton PLC</v>
      </c>
      <c r="X1166" s="8" t="str">
        <f>_xlfn.XLOOKUP(total_table[[#This Row],[Store_ID]],Store_table[Store_ID],Store_table[Region],FALSE)</f>
        <v>North</v>
      </c>
      <c r="Y1166" s="8" t="str">
        <f>_xlfn.XLOOKUP(total_table[[#This Row],[Store_ID]],Store_table[Store_ID],Store_table[City],FALSE)</f>
        <v>East Jenniferstad</v>
      </c>
      <c r="Z1166" s="8" t="str">
        <f>_xlfn.XLOOKUP(total_table[[#This Row],[Store_ID]],Store_table[Store_ID],Store_table[Store_Type],FALSE)</f>
        <v>Flagship</v>
      </c>
    </row>
    <row r="1167" spans="1:26" x14ac:dyDescent="0.35">
      <c r="A1167" s="2" t="s">
        <v>2969</v>
      </c>
      <c r="B1167" s="14">
        <v>45251</v>
      </c>
      <c r="C1167" s="2" t="s">
        <v>768</v>
      </c>
      <c r="D1167" s="2" t="s">
        <v>1596</v>
      </c>
      <c r="E1167" s="2" t="s">
        <v>1730</v>
      </c>
      <c r="F1167" s="11">
        <v>2</v>
      </c>
      <c r="G1167" s="8">
        <v>961.68</v>
      </c>
      <c r="H1167" s="8">
        <v>0.27</v>
      </c>
      <c r="I1167" s="2" t="s">
        <v>1804</v>
      </c>
      <c r="J1167" s="8">
        <v>1923.09</v>
      </c>
      <c r="K1167" s="8" t="str">
        <f>_xlfn.XLOOKUP(total_table[[#This Row],[Customer_ID]],Customer_table[Customer_ID],Customer_table[Name],FALSE)</f>
        <v>Brian Hammond</v>
      </c>
      <c r="L1167" s="11">
        <f>_xlfn.XLOOKUP(total_table[[#This Row],[Customer_ID]],Customer_table[Customer_ID],Customer_table[Age],FALSE)</f>
        <v>56</v>
      </c>
      <c r="M1167" s="8" t="str">
        <f>_xlfn.XLOOKUP(total_table[[#This Row],[Customer_ID]],Customer_table[Customer_ID],Customer_table[Gender],FALSE)</f>
        <v>Female</v>
      </c>
      <c r="N1167" s="8" t="str">
        <f>_xlfn.XLOOKUP(total_table[[#This Row],[Customer_ID]],Customer_table[Customer_ID],Customer_table[City],FALSE)</f>
        <v>North Nicholas</v>
      </c>
      <c r="O1167" s="8" t="str">
        <f>_xlfn.XLOOKUP(total_table[[#This Row],[Customer_ID]],Customer_table[Customer_ID],Customer_table[State],FALSE)</f>
        <v>Texas</v>
      </c>
      <c r="P1167" s="8" t="str">
        <f>_xlfn.XLOOKUP(total_table[[#This Row],[Customer_ID]],Customer_table[Customer_ID],Customer_table[Country],FALSE)</f>
        <v>USA</v>
      </c>
      <c r="Q1167" s="8" t="str">
        <f>_xlfn.XLOOKUP(total_table[[#This Row],[Product_ID]],Product_table[Product_ID],Product_table[Product_Name],FALSE)</f>
        <v>Bedroom Table Lamp</v>
      </c>
      <c r="R1167" s="8" t="str">
        <f>_xlfn.XLOOKUP(total_table[[#This Row],[Product_ID]],Product_table[Product_ID],Product_table[Category],FALSE)</f>
        <v>Home</v>
      </c>
      <c r="S1167" s="8" t="str">
        <f>_xlfn.XLOOKUP(total_table[[#This Row],[Product_ID]],Product_table[Product_ID],Product_table[Sub_Category],FALSE)</f>
        <v>Lighting</v>
      </c>
      <c r="T1167" s="8" t="str">
        <f>_xlfn.XLOOKUP(total_table[[#This Row],[Product_ID]],Product_table[Product_ID],Product_table[Brand],FALSE)</f>
        <v>Jones LLC</v>
      </c>
      <c r="U1167" s="8">
        <f>_xlfn.XLOOKUP(total_table[[#This Row],[Product_ID]],Product_table[Product_ID],Product_table[Cost],FALSE)</f>
        <v>382.22</v>
      </c>
      <c r="V1167" s="11">
        <f>_xlfn.XLOOKUP(total_table[[#This Row],[Product_ID]],Product_table[Product_ID],Product_table[Stock],FALSE)</f>
        <v>329</v>
      </c>
      <c r="W1167" s="8" t="str">
        <f>_xlfn.XLOOKUP(total_table[[#This Row],[Store_ID]],Store_table[Store_ID],Store_table[Store_Name],FALSE)</f>
        <v>Rivera-Warner</v>
      </c>
      <c r="X1167" s="8" t="str">
        <f>_xlfn.XLOOKUP(total_table[[#This Row],[Store_ID]],Store_table[Store_ID],Store_table[Region],FALSE)</f>
        <v>East</v>
      </c>
      <c r="Y1167" s="8" t="str">
        <f>_xlfn.XLOOKUP(total_table[[#This Row],[Store_ID]],Store_table[Store_ID],Store_table[City],FALSE)</f>
        <v>Washingtonfurt</v>
      </c>
      <c r="Z1167" s="8" t="str">
        <f>_xlfn.XLOOKUP(total_table[[#This Row],[Store_ID]],Store_table[Store_ID],Store_table[Store_Type],FALSE)</f>
        <v>Flagship</v>
      </c>
    </row>
    <row r="1168" spans="1:26" x14ac:dyDescent="0.35">
      <c r="A1168" s="2" t="s">
        <v>2970</v>
      </c>
      <c r="B1168" s="14">
        <v>45722</v>
      </c>
      <c r="C1168" s="2" t="s">
        <v>1496</v>
      </c>
      <c r="D1168" s="2" t="s">
        <v>1564</v>
      </c>
      <c r="E1168" s="2" t="s">
        <v>1777</v>
      </c>
      <c r="F1168" s="11">
        <v>1</v>
      </c>
      <c r="G1168" s="8">
        <v>90.72</v>
      </c>
      <c r="H1168" s="8">
        <v>0.1</v>
      </c>
      <c r="I1168" s="2" t="s">
        <v>1804</v>
      </c>
      <c r="J1168" s="8">
        <v>90.62</v>
      </c>
      <c r="K1168" s="8" t="str">
        <f>_xlfn.XLOOKUP(total_table[[#This Row],[Customer_ID]],Customer_table[Customer_ID],Customer_table[Name],FALSE)</f>
        <v>Justin Lopez</v>
      </c>
      <c r="L1168" s="11">
        <f>_xlfn.XLOOKUP(total_table[[#This Row],[Customer_ID]],Customer_table[Customer_ID],Customer_table[Age],FALSE)</f>
        <v>21</v>
      </c>
      <c r="M1168" s="8" t="str">
        <f>_xlfn.XLOOKUP(total_table[[#This Row],[Customer_ID]],Customer_table[Customer_ID],Customer_table[Gender],FALSE)</f>
        <v>Male</v>
      </c>
      <c r="N1168" s="8" t="str">
        <f>_xlfn.XLOOKUP(total_table[[#This Row],[Customer_ID]],Customer_table[Customer_ID],Customer_table[City],FALSE)</f>
        <v>Port Cheryl</v>
      </c>
      <c r="O1168" s="8" t="str">
        <f>_xlfn.XLOOKUP(total_table[[#This Row],[Customer_ID]],Customer_table[Customer_ID],Customer_table[State],FALSE)</f>
        <v>Texas</v>
      </c>
      <c r="P1168" s="8" t="str">
        <f>_xlfn.XLOOKUP(total_table[[#This Row],[Customer_ID]],Customer_table[Customer_ID],Customer_table[Country],FALSE)</f>
        <v>USA</v>
      </c>
      <c r="Q1168" s="8" t="str">
        <f>_xlfn.XLOOKUP(total_table[[#This Row],[Product_ID]],Product_table[Product_ID],Product_table[Product_Name],FALSE)</f>
        <v>Knee Support Brace</v>
      </c>
      <c r="R1168" s="8" t="str">
        <f>_xlfn.XLOOKUP(total_table[[#This Row],[Product_ID]],Product_table[Product_ID],Product_table[Category],FALSE)</f>
        <v>Sports</v>
      </c>
      <c r="S1168" s="8" t="str">
        <f>_xlfn.XLOOKUP(total_table[[#This Row],[Product_ID]],Product_table[Product_ID],Product_table[Sub_Category],FALSE)</f>
        <v>Equipment</v>
      </c>
      <c r="T1168" s="8" t="str">
        <f>_xlfn.XLOOKUP(total_table[[#This Row],[Product_ID]],Product_table[Product_ID],Product_table[Brand],FALSE)</f>
        <v>May-Reese</v>
      </c>
      <c r="U1168" s="8">
        <f>_xlfn.XLOOKUP(total_table[[#This Row],[Product_ID]],Product_table[Product_ID],Product_table[Cost],FALSE)</f>
        <v>21.34</v>
      </c>
      <c r="V1168" s="11">
        <f>_xlfn.XLOOKUP(total_table[[#This Row],[Product_ID]],Product_table[Product_ID],Product_table[Stock],FALSE)</f>
        <v>65</v>
      </c>
      <c r="W1168" s="8" t="str">
        <f>_xlfn.XLOOKUP(total_table[[#This Row],[Store_ID]],Store_table[Store_ID],Store_table[Store_Name],FALSE)</f>
        <v>Mcdonald Inc</v>
      </c>
      <c r="X1168" s="8" t="str">
        <f>_xlfn.XLOOKUP(total_table[[#This Row],[Store_ID]],Store_table[Store_ID],Store_table[Region],FALSE)</f>
        <v>South</v>
      </c>
      <c r="Y1168" s="8" t="str">
        <f>_xlfn.XLOOKUP(total_table[[#This Row],[Store_ID]],Store_table[Store_ID],Store_table[City],FALSE)</f>
        <v>Christopherland</v>
      </c>
      <c r="Z1168" s="8" t="str">
        <f>_xlfn.XLOOKUP(total_table[[#This Row],[Store_ID]],Store_table[Store_ID],Store_table[Store_Type],FALSE)</f>
        <v>Outlet</v>
      </c>
    </row>
    <row r="1169" spans="1:26" x14ac:dyDescent="0.35">
      <c r="A1169" s="2" t="s">
        <v>2971</v>
      </c>
      <c r="B1169" s="14">
        <v>45689</v>
      </c>
      <c r="C1169" s="2" t="s">
        <v>216</v>
      </c>
      <c r="D1169" s="2" t="s">
        <v>1642</v>
      </c>
      <c r="E1169" s="2" t="s">
        <v>1757</v>
      </c>
      <c r="F1169" s="11">
        <v>1</v>
      </c>
      <c r="G1169" s="8">
        <v>458.69</v>
      </c>
      <c r="H1169" s="8">
        <v>0.16</v>
      </c>
      <c r="I1169" s="2" t="s">
        <v>1804</v>
      </c>
      <c r="J1169" s="8">
        <v>458.53</v>
      </c>
      <c r="K1169" s="8" t="str">
        <f>_xlfn.XLOOKUP(total_table[[#This Row],[Customer_ID]],Customer_table[Customer_ID],Customer_table[Name],FALSE)</f>
        <v>Dr. David Smith</v>
      </c>
      <c r="L1169" s="11">
        <f>_xlfn.XLOOKUP(total_table[[#This Row],[Customer_ID]],Customer_table[Customer_ID],Customer_table[Age],FALSE)</f>
        <v>22</v>
      </c>
      <c r="M1169" s="8" t="str">
        <f>_xlfn.XLOOKUP(total_table[[#This Row],[Customer_ID]],Customer_table[Customer_ID],Customer_table[Gender],FALSE)</f>
        <v>Female</v>
      </c>
      <c r="N1169" s="8" t="str">
        <f>_xlfn.XLOOKUP(total_table[[#This Row],[Customer_ID]],Customer_table[Customer_ID],Customer_table[City],FALSE)</f>
        <v>Schmidtchester</v>
      </c>
      <c r="O1169" s="8" t="str">
        <f>_xlfn.XLOOKUP(total_table[[#This Row],[Customer_ID]],Customer_table[Customer_ID],Customer_table[State],FALSE)</f>
        <v>Alaska</v>
      </c>
      <c r="P1169" s="8" t="str">
        <f>_xlfn.XLOOKUP(total_table[[#This Row],[Customer_ID]],Customer_table[Customer_ID],Customer_table[Country],FALSE)</f>
        <v>USA</v>
      </c>
      <c r="Q1169" s="8" t="str">
        <f>_xlfn.XLOOKUP(total_table[[#This Row],[Product_ID]],Product_table[Product_ID],Product_table[Product_Name],FALSE)</f>
        <v>Womens Cotton Scarf</v>
      </c>
      <c r="R1169" s="8" t="str">
        <f>_xlfn.XLOOKUP(total_table[[#This Row],[Product_ID]],Product_table[Product_ID],Product_table[Category],FALSE)</f>
        <v>Clothing</v>
      </c>
      <c r="S1169" s="8" t="str">
        <f>_xlfn.XLOOKUP(total_table[[#This Row],[Product_ID]],Product_table[Product_ID],Product_table[Sub_Category],FALSE)</f>
        <v>Accessories</v>
      </c>
      <c r="T1169" s="8" t="str">
        <f>_xlfn.XLOOKUP(total_table[[#This Row],[Product_ID]],Product_table[Product_ID],Product_table[Brand],FALSE)</f>
        <v>Shepherd-Gould</v>
      </c>
      <c r="U1169" s="8">
        <f>_xlfn.XLOOKUP(total_table[[#This Row],[Product_ID]],Product_table[Product_ID],Product_table[Cost],FALSE)</f>
        <v>113.83</v>
      </c>
      <c r="V1169" s="11">
        <f>_xlfn.XLOOKUP(total_table[[#This Row],[Product_ID]],Product_table[Product_ID],Product_table[Stock],FALSE)</f>
        <v>485</v>
      </c>
      <c r="W1169" s="8" t="str">
        <f>_xlfn.XLOOKUP(total_table[[#This Row],[Store_ID]],Store_table[Store_ID],Store_table[Store_Name],FALSE)</f>
        <v>Martinez-Mullins</v>
      </c>
      <c r="X1169" s="8" t="str">
        <f>_xlfn.XLOOKUP(total_table[[#This Row],[Store_ID]],Store_table[Store_ID],Store_table[Region],FALSE)</f>
        <v>South</v>
      </c>
      <c r="Y1169" s="8" t="str">
        <f>_xlfn.XLOOKUP(total_table[[#This Row],[Store_ID]],Store_table[Store_ID],Store_table[City],FALSE)</f>
        <v>Williamsfurt</v>
      </c>
      <c r="Z1169" s="8" t="str">
        <f>_xlfn.XLOOKUP(total_table[[#This Row],[Store_ID]],Store_table[Store_ID],Store_table[Store_Type],FALSE)</f>
        <v>Online</v>
      </c>
    </row>
    <row r="1170" spans="1:26" x14ac:dyDescent="0.35">
      <c r="A1170" s="2" t="s">
        <v>2972</v>
      </c>
      <c r="B1170" s="14">
        <v>45346</v>
      </c>
      <c r="C1170" s="2" t="s">
        <v>732</v>
      </c>
      <c r="D1170" s="2" t="s">
        <v>1594</v>
      </c>
      <c r="E1170" s="2" t="s">
        <v>1757</v>
      </c>
      <c r="F1170" s="11">
        <v>1</v>
      </c>
      <c r="G1170" s="8">
        <v>168.29</v>
      </c>
      <c r="H1170" s="8">
        <v>0.05</v>
      </c>
      <c r="I1170" s="2" t="s">
        <v>1804</v>
      </c>
      <c r="J1170" s="8">
        <v>168.23999999999998</v>
      </c>
      <c r="K1170" s="8" t="str">
        <f>_xlfn.XLOOKUP(total_table[[#This Row],[Customer_ID]],Customer_table[Customer_ID],Customer_table[Name],FALSE)</f>
        <v>Timothy Juarez</v>
      </c>
      <c r="L1170" s="11">
        <f>_xlfn.XLOOKUP(total_table[[#This Row],[Customer_ID]],Customer_table[Customer_ID],Customer_table[Age],FALSE)</f>
        <v>22</v>
      </c>
      <c r="M1170" s="8" t="str">
        <f>_xlfn.XLOOKUP(total_table[[#This Row],[Customer_ID]],Customer_table[Customer_ID],Customer_table[Gender],FALSE)</f>
        <v>Female</v>
      </c>
      <c r="N1170" s="8" t="str">
        <f>_xlfn.XLOOKUP(total_table[[#This Row],[Customer_ID]],Customer_table[Customer_ID],Customer_table[City],FALSE)</f>
        <v>Grahamstad</v>
      </c>
      <c r="O1170" s="8" t="str">
        <f>_xlfn.XLOOKUP(total_table[[#This Row],[Customer_ID]],Customer_table[Customer_ID],Customer_table[State],FALSE)</f>
        <v>South Carolina</v>
      </c>
      <c r="P1170" s="8" t="str">
        <f>_xlfn.XLOOKUP(total_table[[#This Row],[Customer_ID]],Customer_table[Customer_ID],Customer_table[Country],FALSE)</f>
        <v>USA</v>
      </c>
      <c r="Q1170" s="8" t="str">
        <f>_xlfn.XLOOKUP(total_table[[#This Row],[Product_ID]],Product_table[Product_ID],Product_table[Product_Name],FALSE)</f>
        <v>Gaming Mechanical Keyboard</v>
      </c>
      <c r="R1170" s="8" t="str">
        <f>_xlfn.XLOOKUP(total_table[[#This Row],[Product_ID]],Product_table[Product_ID],Product_table[Category],FALSE)</f>
        <v>Electronics</v>
      </c>
      <c r="S1170" s="8" t="str">
        <f>_xlfn.XLOOKUP(total_table[[#This Row],[Product_ID]],Product_table[Product_ID],Product_table[Sub_Category],FALSE)</f>
        <v>Computer</v>
      </c>
      <c r="T1170" s="8" t="str">
        <f>_xlfn.XLOOKUP(total_table[[#This Row],[Product_ID]],Product_table[Product_ID],Product_table[Brand],FALSE)</f>
        <v>Lucero LLC</v>
      </c>
      <c r="U1170" s="8">
        <f>_xlfn.XLOOKUP(total_table[[#This Row],[Product_ID]],Product_table[Product_ID],Product_table[Cost],FALSE)</f>
        <v>419.28</v>
      </c>
      <c r="V1170" s="11">
        <f>_xlfn.XLOOKUP(total_table[[#This Row],[Product_ID]],Product_table[Product_ID],Product_table[Stock],FALSE)</f>
        <v>86</v>
      </c>
      <c r="W1170" s="8" t="str">
        <f>_xlfn.XLOOKUP(total_table[[#This Row],[Store_ID]],Store_table[Store_ID],Store_table[Store_Name],FALSE)</f>
        <v>Martinez-Mullins</v>
      </c>
      <c r="X1170" s="8" t="str">
        <f>_xlfn.XLOOKUP(total_table[[#This Row],[Store_ID]],Store_table[Store_ID],Store_table[Region],FALSE)</f>
        <v>South</v>
      </c>
      <c r="Y1170" s="8" t="str">
        <f>_xlfn.XLOOKUP(total_table[[#This Row],[Store_ID]],Store_table[Store_ID],Store_table[City],FALSE)</f>
        <v>Williamsfurt</v>
      </c>
      <c r="Z1170" s="8" t="str">
        <f>_xlfn.XLOOKUP(total_table[[#This Row],[Store_ID]],Store_table[Store_ID],Store_table[Store_Type],FALSE)</f>
        <v>Online</v>
      </c>
    </row>
    <row r="1171" spans="1:26" x14ac:dyDescent="0.35">
      <c r="A1171" s="2" t="s">
        <v>2973</v>
      </c>
      <c r="B1171" s="14">
        <v>45549</v>
      </c>
      <c r="C1171" s="2" t="s">
        <v>676</v>
      </c>
      <c r="D1171" s="2" t="s">
        <v>1560</v>
      </c>
      <c r="E1171" s="2" t="s">
        <v>1785</v>
      </c>
      <c r="F1171" s="11">
        <v>1</v>
      </c>
      <c r="G1171" s="8">
        <v>391.77</v>
      </c>
      <c r="H1171" s="8">
        <v>0.1</v>
      </c>
      <c r="I1171" s="2" t="s">
        <v>1804</v>
      </c>
      <c r="J1171" s="8">
        <v>391.66999999999996</v>
      </c>
      <c r="K1171" s="8" t="str">
        <f>_xlfn.XLOOKUP(total_table[[#This Row],[Customer_ID]],Customer_table[Customer_ID],Customer_table[Name],FALSE)</f>
        <v>Rodney Huffman</v>
      </c>
      <c r="L1171" s="11">
        <f>_xlfn.XLOOKUP(total_table[[#This Row],[Customer_ID]],Customer_table[Customer_ID],Customer_table[Age],FALSE)</f>
        <v>20</v>
      </c>
      <c r="M1171" s="8" t="str">
        <f>_xlfn.XLOOKUP(total_table[[#This Row],[Customer_ID]],Customer_table[Customer_ID],Customer_table[Gender],FALSE)</f>
        <v>Female</v>
      </c>
      <c r="N1171" s="8" t="str">
        <f>_xlfn.XLOOKUP(total_table[[#This Row],[Customer_ID]],Customer_table[Customer_ID],Customer_table[City],FALSE)</f>
        <v>Garzafort</v>
      </c>
      <c r="O1171" s="8" t="str">
        <f>_xlfn.XLOOKUP(total_table[[#This Row],[Customer_ID]],Customer_table[Customer_ID],Customer_table[State],FALSE)</f>
        <v>Delaware</v>
      </c>
      <c r="P1171" s="8" t="str">
        <f>_xlfn.XLOOKUP(total_table[[#This Row],[Customer_ID]],Customer_table[Customer_ID],Customer_table[Country],FALSE)</f>
        <v>USA</v>
      </c>
      <c r="Q1171" s="8" t="str">
        <f>_xlfn.XLOOKUP(total_table[[#This Row],[Product_ID]],Product_table[Product_ID],Product_table[Product_Name],FALSE)</f>
        <v>Soccer Training Cone Set</v>
      </c>
      <c r="R1171" s="8" t="str">
        <f>_xlfn.XLOOKUP(total_table[[#This Row],[Product_ID]],Product_table[Product_ID],Product_table[Category],FALSE)</f>
        <v>Sports</v>
      </c>
      <c r="S1171" s="8" t="str">
        <f>_xlfn.XLOOKUP(total_table[[#This Row],[Product_ID]],Product_table[Product_ID],Product_table[Sub_Category],FALSE)</f>
        <v>Accessories</v>
      </c>
      <c r="T1171" s="8" t="str">
        <f>_xlfn.XLOOKUP(total_table[[#This Row],[Product_ID]],Product_table[Product_ID],Product_table[Brand],FALSE)</f>
        <v>Ford, Murphy and Wilson</v>
      </c>
      <c r="U1171" s="8">
        <f>_xlfn.XLOOKUP(total_table[[#This Row],[Product_ID]],Product_table[Product_ID],Product_table[Cost],FALSE)</f>
        <v>144.53</v>
      </c>
      <c r="V1171" s="11">
        <f>_xlfn.XLOOKUP(total_table[[#This Row],[Product_ID]],Product_table[Product_ID],Product_table[Stock],FALSE)</f>
        <v>367</v>
      </c>
      <c r="W1171" s="8" t="str">
        <f>_xlfn.XLOOKUP(total_table[[#This Row],[Store_ID]],Store_table[Store_ID],Store_table[Store_Name],FALSE)</f>
        <v>Holloway Ltd</v>
      </c>
      <c r="X1171" s="8" t="str">
        <f>_xlfn.XLOOKUP(total_table[[#This Row],[Store_ID]],Store_table[Store_ID],Store_table[Region],FALSE)</f>
        <v>North</v>
      </c>
      <c r="Y1171" s="8" t="str">
        <f>_xlfn.XLOOKUP(total_table[[#This Row],[Store_ID]],Store_table[Store_ID],Store_table[City],FALSE)</f>
        <v>Bensonhaven</v>
      </c>
      <c r="Z1171" s="8" t="str">
        <f>_xlfn.XLOOKUP(total_table[[#This Row],[Store_ID]],Store_table[Store_ID],Store_table[Store_Type],FALSE)</f>
        <v>Flagship</v>
      </c>
    </row>
    <row r="1172" spans="1:26" x14ac:dyDescent="0.35">
      <c r="A1172" s="2" t="s">
        <v>2974</v>
      </c>
      <c r="B1172" s="14">
        <v>45900</v>
      </c>
      <c r="C1172" s="2" t="s">
        <v>1061</v>
      </c>
      <c r="D1172" s="2" t="s">
        <v>1550</v>
      </c>
      <c r="E1172" s="2" t="s">
        <v>1777</v>
      </c>
      <c r="F1172" s="11">
        <v>1</v>
      </c>
      <c r="G1172" s="8">
        <v>424.83</v>
      </c>
      <c r="H1172" s="8">
        <v>0.05</v>
      </c>
      <c r="I1172" s="2" t="s">
        <v>1807</v>
      </c>
      <c r="J1172" s="8">
        <v>424.78</v>
      </c>
      <c r="K1172" s="8" t="str">
        <f>_xlfn.XLOOKUP(total_table[[#This Row],[Customer_ID]],Customer_table[Customer_ID],Customer_table[Name],FALSE)</f>
        <v>Ryan Moore</v>
      </c>
      <c r="L1172" s="11">
        <f>_xlfn.XLOOKUP(total_table[[#This Row],[Customer_ID]],Customer_table[Customer_ID],Customer_table[Age],FALSE)</f>
        <v>38</v>
      </c>
      <c r="M1172" s="8" t="str">
        <f>_xlfn.XLOOKUP(total_table[[#This Row],[Customer_ID]],Customer_table[Customer_ID],Customer_table[Gender],FALSE)</f>
        <v>Male</v>
      </c>
      <c r="N1172" s="8" t="str">
        <f>_xlfn.XLOOKUP(total_table[[#This Row],[Customer_ID]],Customer_table[Customer_ID],Customer_table[City],FALSE)</f>
        <v>Cartershire</v>
      </c>
      <c r="O1172" s="8" t="str">
        <f>_xlfn.XLOOKUP(total_table[[#This Row],[Customer_ID]],Customer_table[Customer_ID],Customer_table[State],FALSE)</f>
        <v>Virginia</v>
      </c>
      <c r="P1172" s="8" t="str">
        <f>_xlfn.XLOOKUP(total_table[[#This Row],[Customer_ID]],Customer_table[Customer_ID],Customer_table[Country],FALSE)</f>
        <v>USA</v>
      </c>
      <c r="Q1172" s="8" t="str">
        <f>_xlfn.XLOOKUP(total_table[[#This Row],[Product_ID]],Product_table[Product_ID],Product_table[Product_Name],FALSE)</f>
        <v>Hair Strengthening Shampoo</v>
      </c>
      <c r="R1172" s="8" t="str">
        <f>_xlfn.XLOOKUP(total_table[[#This Row],[Product_ID]],Product_table[Product_ID],Product_table[Category],FALSE)</f>
        <v>Beauty</v>
      </c>
      <c r="S1172" s="8" t="str">
        <f>_xlfn.XLOOKUP(total_table[[#This Row],[Product_ID]],Product_table[Product_ID],Product_table[Sub_Category],FALSE)</f>
        <v>Haircare</v>
      </c>
      <c r="T1172" s="8" t="str">
        <f>_xlfn.XLOOKUP(total_table[[#This Row],[Product_ID]],Product_table[Product_ID],Product_table[Brand],FALSE)</f>
        <v>Rice LLC</v>
      </c>
      <c r="U1172" s="8">
        <f>_xlfn.XLOOKUP(total_table[[#This Row],[Product_ID]],Product_table[Product_ID],Product_table[Cost],FALSE)</f>
        <v>115.82</v>
      </c>
      <c r="V1172" s="11">
        <f>_xlfn.XLOOKUP(total_table[[#This Row],[Product_ID]],Product_table[Product_ID],Product_table[Stock],FALSE)</f>
        <v>460</v>
      </c>
      <c r="W1172" s="8" t="str">
        <f>_xlfn.XLOOKUP(total_table[[#This Row],[Store_ID]],Store_table[Store_ID],Store_table[Store_Name],FALSE)</f>
        <v>Mcdonald Inc</v>
      </c>
      <c r="X1172" s="8" t="str">
        <f>_xlfn.XLOOKUP(total_table[[#This Row],[Store_ID]],Store_table[Store_ID],Store_table[Region],FALSE)</f>
        <v>South</v>
      </c>
      <c r="Y1172" s="8" t="str">
        <f>_xlfn.XLOOKUP(total_table[[#This Row],[Store_ID]],Store_table[Store_ID],Store_table[City],FALSE)</f>
        <v>Christopherland</v>
      </c>
      <c r="Z1172" s="8" t="str">
        <f>_xlfn.XLOOKUP(total_table[[#This Row],[Store_ID]],Store_table[Store_ID],Store_table[Store_Type],FALSE)</f>
        <v>Outlet</v>
      </c>
    </row>
    <row r="1173" spans="1:26" x14ac:dyDescent="0.35">
      <c r="A1173" s="2" t="s">
        <v>2975</v>
      </c>
      <c r="B1173" s="14">
        <v>45308</v>
      </c>
      <c r="C1173" s="2" t="s">
        <v>194</v>
      </c>
      <c r="D1173" s="2" t="s">
        <v>1548</v>
      </c>
      <c r="E1173" s="2" t="s">
        <v>1744</v>
      </c>
      <c r="F1173" s="11">
        <v>1</v>
      </c>
      <c r="G1173" s="8">
        <v>499.46</v>
      </c>
      <c r="H1173" s="8">
        <v>0.1</v>
      </c>
      <c r="I1173" s="2" t="s">
        <v>1802</v>
      </c>
      <c r="J1173" s="8">
        <v>499.35999999999996</v>
      </c>
      <c r="K1173" s="8" t="str">
        <f>_xlfn.XLOOKUP(total_table[[#This Row],[Customer_ID]],Customer_table[Customer_ID],Customer_table[Name],FALSE)</f>
        <v>Sharon Brown</v>
      </c>
      <c r="L1173" s="11">
        <f>_xlfn.XLOOKUP(total_table[[#This Row],[Customer_ID]],Customer_table[Customer_ID],Customer_table[Age],FALSE)</f>
        <v>37</v>
      </c>
      <c r="M1173" s="8" t="str">
        <f>_xlfn.XLOOKUP(total_table[[#This Row],[Customer_ID]],Customer_table[Customer_ID],Customer_table[Gender],FALSE)</f>
        <v>Female</v>
      </c>
      <c r="N1173" s="8" t="str">
        <f>_xlfn.XLOOKUP(total_table[[#This Row],[Customer_ID]],Customer_table[Customer_ID],Customer_table[City],FALSE)</f>
        <v>East Andrea</v>
      </c>
      <c r="O1173" s="8" t="str">
        <f>_xlfn.XLOOKUP(total_table[[#This Row],[Customer_ID]],Customer_table[Customer_ID],Customer_table[State],FALSE)</f>
        <v>Michigan</v>
      </c>
      <c r="P1173" s="8" t="str">
        <f>_xlfn.XLOOKUP(total_table[[#This Row],[Customer_ID]],Customer_table[Customer_ID],Customer_table[Country],FALSE)</f>
        <v>USA</v>
      </c>
      <c r="Q1173" s="8" t="str">
        <f>_xlfn.XLOOKUP(total_table[[#This Row],[Product_ID]],Product_table[Product_ID],Product_table[Product_Name],FALSE)</f>
        <v>HD Smart TV Stick</v>
      </c>
      <c r="R1173" s="8" t="str">
        <f>_xlfn.XLOOKUP(total_table[[#This Row],[Product_ID]],Product_table[Product_ID],Product_table[Category],FALSE)</f>
        <v>Electronics</v>
      </c>
      <c r="S1173" s="8" t="str">
        <f>_xlfn.XLOOKUP(total_table[[#This Row],[Product_ID]],Product_table[Product_ID],Product_table[Sub_Category],FALSE)</f>
        <v>Accessories</v>
      </c>
      <c r="T1173" s="8" t="str">
        <f>_xlfn.XLOOKUP(total_table[[#This Row],[Product_ID]],Product_table[Product_ID],Product_table[Brand],FALSE)</f>
        <v>Gibson, Hobbs and Weaver</v>
      </c>
      <c r="U1173" s="8">
        <f>_xlfn.XLOOKUP(total_table[[#This Row],[Product_ID]],Product_table[Product_ID],Product_table[Cost],FALSE)</f>
        <v>449.4</v>
      </c>
      <c r="V1173" s="11">
        <f>_xlfn.XLOOKUP(total_table[[#This Row],[Product_ID]],Product_table[Product_ID],Product_table[Stock],FALSE)</f>
        <v>273.49484536082474</v>
      </c>
      <c r="W1173" s="8" t="str">
        <f>_xlfn.XLOOKUP(total_table[[#This Row],[Store_ID]],Store_table[Store_ID],Store_table[Store_Name],FALSE)</f>
        <v>Johnson-Wright</v>
      </c>
      <c r="X1173" s="8" t="str">
        <f>_xlfn.XLOOKUP(total_table[[#This Row],[Store_ID]],Store_table[Store_ID],Store_table[Region],FALSE)</f>
        <v>North</v>
      </c>
      <c r="Y1173" s="8" t="str">
        <f>_xlfn.XLOOKUP(total_table[[#This Row],[Store_ID]],Store_table[Store_ID],Store_table[City],FALSE)</f>
        <v>Hoodberg</v>
      </c>
      <c r="Z1173" s="8" t="str">
        <f>_xlfn.XLOOKUP(total_table[[#This Row],[Store_ID]],Store_table[Store_ID],Store_table[Store_Type],FALSE)</f>
        <v>Outlet</v>
      </c>
    </row>
    <row r="1174" spans="1:26" x14ac:dyDescent="0.35">
      <c r="A1174" s="2" t="s">
        <v>2976</v>
      </c>
      <c r="B1174" s="14">
        <v>45336</v>
      </c>
      <c r="C1174" s="2" t="s">
        <v>80</v>
      </c>
      <c r="D1174" s="2" t="s">
        <v>1724</v>
      </c>
      <c r="E1174" s="2" t="s">
        <v>1735</v>
      </c>
      <c r="F1174" s="11">
        <v>2</v>
      </c>
      <c r="G1174" s="8">
        <v>698.34</v>
      </c>
      <c r="H1174" s="8">
        <v>0.15</v>
      </c>
      <c r="I1174" s="2" t="s">
        <v>1804</v>
      </c>
      <c r="J1174" s="8">
        <v>1396.53</v>
      </c>
      <c r="K1174" s="8" t="str">
        <f>_xlfn.XLOOKUP(total_table[[#This Row],[Customer_ID]],Customer_table[Customer_ID],Customer_table[Name],FALSE)</f>
        <v>Michael Torres</v>
      </c>
      <c r="L1174" s="11">
        <f>_xlfn.XLOOKUP(total_table[[#This Row],[Customer_ID]],Customer_table[Customer_ID],Customer_table[Age],FALSE)</f>
        <v>46</v>
      </c>
      <c r="M1174" s="8" t="str">
        <f>_xlfn.XLOOKUP(total_table[[#This Row],[Customer_ID]],Customer_table[Customer_ID],Customer_table[Gender],FALSE)</f>
        <v>Female</v>
      </c>
      <c r="N1174" s="8" t="str">
        <f>_xlfn.XLOOKUP(total_table[[#This Row],[Customer_ID]],Customer_table[Customer_ID],Customer_table[City],FALSE)</f>
        <v>Gonzalezfort</v>
      </c>
      <c r="O1174" s="8" t="str">
        <f>_xlfn.XLOOKUP(total_table[[#This Row],[Customer_ID]],Customer_table[Customer_ID],Customer_table[State],FALSE)</f>
        <v>New Jersey</v>
      </c>
      <c r="P1174" s="8" t="str">
        <f>_xlfn.XLOOKUP(total_table[[#This Row],[Customer_ID]],Customer_table[Customer_ID],Customer_table[Country],FALSE)</f>
        <v>USA</v>
      </c>
      <c r="Q1174" s="8" t="str">
        <f>_xlfn.XLOOKUP(total_table[[#This Row],[Product_ID]],Product_table[Product_ID],Product_table[Product_Name],FALSE)</f>
        <v>Stainless Steel Cookware Set</v>
      </c>
      <c r="R1174" s="8" t="str">
        <f>_xlfn.XLOOKUP(total_table[[#This Row],[Product_ID]],Product_table[Product_ID],Product_table[Category],FALSE)</f>
        <v>Home</v>
      </c>
      <c r="S1174" s="8" t="str">
        <f>_xlfn.XLOOKUP(total_table[[#This Row],[Product_ID]],Product_table[Product_ID],Product_table[Sub_Category],FALSE)</f>
        <v>Kitchen</v>
      </c>
      <c r="T1174" s="8" t="str">
        <f>_xlfn.XLOOKUP(total_table[[#This Row],[Product_ID]],Product_table[Product_ID],Product_table[Brand],FALSE)</f>
        <v>Campbell Ltd</v>
      </c>
      <c r="U1174" s="8">
        <f>_xlfn.XLOOKUP(total_table[[#This Row],[Product_ID]],Product_table[Product_ID],Product_table[Cost],FALSE)</f>
        <v>201.41</v>
      </c>
      <c r="V1174" s="11">
        <f>_xlfn.XLOOKUP(total_table[[#This Row],[Product_ID]],Product_table[Product_ID],Product_table[Stock],FALSE)</f>
        <v>146</v>
      </c>
      <c r="W1174" s="8" t="str">
        <f>_xlfn.XLOOKUP(total_table[[#This Row],[Store_ID]],Store_table[Store_ID],Store_table[Store_Name],FALSE)</f>
        <v>Martinez, Adkins and Johnson</v>
      </c>
      <c r="X1174" s="8" t="str">
        <f>_xlfn.XLOOKUP(total_table[[#This Row],[Store_ID]],Store_table[Store_ID],Store_table[Region],FALSE)</f>
        <v>North</v>
      </c>
      <c r="Y1174" s="8" t="str">
        <f>_xlfn.XLOOKUP(total_table[[#This Row],[Store_ID]],Store_table[Store_ID],Store_table[City],FALSE)</f>
        <v>Danielmouth</v>
      </c>
      <c r="Z1174" s="8" t="str">
        <f>_xlfn.XLOOKUP(total_table[[#This Row],[Store_ID]],Store_table[Store_ID],Store_table[Store_Type],FALSE)</f>
        <v>Flagship</v>
      </c>
    </row>
    <row r="1175" spans="1:26" x14ac:dyDescent="0.35">
      <c r="A1175" s="2" t="s">
        <v>2977</v>
      </c>
      <c r="B1175" s="14">
        <v>45213</v>
      </c>
      <c r="C1175" s="2" t="s">
        <v>886</v>
      </c>
      <c r="D1175" s="2" t="s">
        <v>1638</v>
      </c>
      <c r="E1175" s="2" t="s">
        <v>1782</v>
      </c>
      <c r="F1175" s="11">
        <v>2</v>
      </c>
      <c r="G1175" s="8">
        <v>805.08</v>
      </c>
      <c r="H1175" s="8">
        <v>0.27</v>
      </c>
      <c r="I1175" s="2" t="s">
        <v>1804</v>
      </c>
      <c r="J1175" s="8">
        <v>1609.89</v>
      </c>
      <c r="K1175" s="8" t="str">
        <f>_xlfn.XLOOKUP(total_table[[#This Row],[Customer_ID]],Customer_table[Customer_ID],Customer_table[Name],FALSE)</f>
        <v>Bryan Garcia</v>
      </c>
      <c r="L1175" s="11">
        <f>_xlfn.XLOOKUP(total_table[[#This Row],[Customer_ID]],Customer_table[Customer_ID],Customer_table[Age],FALSE)</f>
        <v>54</v>
      </c>
      <c r="M1175" s="8" t="str">
        <f>_xlfn.XLOOKUP(total_table[[#This Row],[Customer_ID]],Customer_table[Customer_ID],Customer_table[Gender],FALSE)</f>
        <v>Female</v>
      </c>
      <c r="N1175" s="8" t="str">
        <f>_xlfn.XLOOKUP(total_table[[#This Row],[Customer_ID]],Customer_table[Customer_ID],Customer_table[City],FALSE)</f>
        <v>Garciaborough</v>
      </c>
      <c r="O1175" s="8" t="str">
        <f>_xlfn.XLOOKUP(total_table[[#This Row],[Customer_ID]],Customer_table[Customer_ID],Customer_table[State],FALSE)</f>
        <v>Wyoming</v>
      </c>
      <c r="P1175" s="8" t="str">
        <f>_xlfn.XLOOKUP(total_table[[#This Row],[Customer_ID]],Customer_table[Customer_ID],Customer_table[Country],FALSE)</f>
        <v>USA</v>
      </c>
      <c r="Q1175" s="8" t="str">
        <f>_xlfn.XLOOKUP(total_table[[#This Row],[Product_ID]],Product_table[Product_ID],Product_table[Product_Name],FALSE)</f>
        <v>Premium Blanket Throw</v>
      </c>
      <c r="R1175" s="8" t="str">
        <f>_xlfn.XLOOKUP(total_table[[#This Row],[Product_ID]],Product_table[Product_ID],Product_table[Category],FALSE)</f>
        <v>Home</v>
      </c>
      <c r="S1175" s="8" t="str">
        <f>_xlfn.XLOOKUP(total_table[[#This Row],[Product_ID]],Product_table[Product_ID],Product_table[Sub_Category],FALSE)</f>
        <v>Decor</v>
      </c>
      <c r="T1175" s="8" t="str">
        <f>_xlfn.XLOOKUP(total_table[[#This Row],[Product_ID]],Product_table[Product_ID],Product_table[Brand],FALSE)</f>
        <v>Hernandez, Kennedy and Porter</v>
      </c>
      <c r="U1175" s="8">
        <f>_xlfn.XLOOKUP(total_table[[#This Row],[Product_ID]],Product_table[Product_ID],Product_table[Cost],FALSE)</f>
        <v>461.47</v>
      </c>
      <c r="V1175" s="11">
        <f>_xlfn.XLOOKUP(total_table[[#This Row],[Product_ID]],Product_table[Product_ID],Product_table[Stock],FALSE)</f>
        <v>190</v>
      </c>
      <c r="W1175" s="8" t="str">
        <f>_xlfn.XLOOKUP(total_table[[#This Row],[Store_ID]],Store_table[Store_ID],Store_table[Store_Name],FALSE)</f>
        <v>Frederick-Wright</v>
      </c>
      <c r="X1175" s="8" t="str">
        <f>_xlfn.XLOOKUP(total_table[[#This Row],[Store_ID]],Store_table[Store_ID],Store_table[Region],FALSE)</f>
        <v>West</v>
      </c>
      <c r="Y1175" s="8" t="str">
        <f>_xlfn.XLOOKUP(total_table[[#This Row],[Store_ID]],Store_table[Store_ID],Store_table[City],FALSE)</f>
        <v>New Jimmymouth</v>
      </c>
      <c r="Z1175" s="8" t="str">
        <f>_xlfn.XLOOKUP(total_table[[#This Row],[Store_ID]],Store_table[Store_ID],Store_table[Store_Type],FALSE)</f>
        <v>Flagship</v>
      </c>
    </row>
    <row r="1176" spans="1:26" x14ac:dyDescent="0.35">
      <c r="A1176" s="2" t="s">
        <v>2978</v>
      </c>
      <c r="B1176" s="14">
        <v>45742</v>
      </c>
      <c r="C1176" s="2" t="s">
        <v>1416</v>
      </c>
      <c r="D1176" s="2" t="s">
        <v>1678</v>
      </c>
      <c r="E1176" s="2" t="s">
        <v>1739</v>
      </c>
      <c r="F1176" s="11">
        <v>4</v>
      </c>
      <c r="G1176" s="8">
        <v>934.79</v>
      </c>
      <c r="H1176" s="8">
        <v>0.08</v>
      </c>
      <c r="I1176" s="2" t="s">
        <v>1804</v>
      </c>
      <c r="J1176" s="8">
        <v>3739.08</v>
      </c>
      <c r="K1176" s="8" t="str">
        <f>_xlfn.XLOOKUP(total_table[[#This Row],[Customer_ID]],Customer_table[Customer_ID],Customer_table[Name],FALSE)</f>
        <v>Cynthia Parrish</v>
      </c>
      <c r="L1176" s="11">
        <f>_xlfn.XLOOKUP(total_table[[#This Row],[Customer_ID]],Customer_table[Customer_ID],Customer_table[Age],FALSE)</f>
        <v>18</v>
      </c>
      <c r="M1176" s="8" t="str">
        <f>_xlfn.XLOOKUP(total_table[[#This Row],[Customer_ID]],Customer_table[Customer_ID],Customer_table[Gender],FALSE)</f>
        <v>Male</v>
      </c>
      <c r="N1176" s="8" t="str">
        <f>_xlfn.XLOOKUP(total_table[[#This Row],[Customer_ID]],Customer_table[Customer_ID],Customer_table[City],FALSE)</f>
        <v>Espinozaberg</v>
      </c>
      <c r="O1176" s="8" t="str">
        <f>_xlfn.XLOOKUP(total_table[[#This Row],[Customer_ID]],Customer_table[Customer_ID],Customer_table[State],FALSE)</f>
        <v>Minnesota</v>
      </c>
      <c r="P1176" s="8" t="str">
        <f>_xlfn.XLOOKUP(total_table[[#This Row],[Customer_ID]],Customer_table[Customer_ID],Customer_table[Country],FALSE)</f>
        <v>USA</v>
      </c>
      <c r="Q1176" s="8" t="str">
        <f>_xlfn.XLOOKUP(total_table[[#This Row],[Product_ID]],Product_table[Product_ID],Product_table[Product_Name],FALSE)</f>
        <v>Wireless Mouse</v>
      </c>
      <c r="R1176" s="8" t="str">
        <f>_xlfn.XLOOKUP(total_table[[#This Row],[Product_ID]],Product_table[Product_ID],Product_table[Category],FALSE)</f>
        <v>Electronics</v>
      </c>
      <c r="S1176" s="8" t="str">
        <f>_xlfn.XLOOKUP(total_table[[#This Row],[Product_ID]],Product_table[Product_ID],Product_table[Sub_Category],FALSE)</f>
        <v>Computer</v>
      </c>
      <c r="T1176" s="8" t="str">
        <f>_xlfn.XLOOKUP(total_table[[#This Row],[Product_ID]],Product_table[Product_ID],Product_table[Brand],FALSE)</f>
        <v>Larson Ltd</v>
      </c>
      <c r="U1176" s="8">
        <f>_xlfn.XLOOKUP(total_table[[#This Row],[Product_ID]],Product_table[Product_ID],Product_table[Cost],FALSE)</f>
        <v>392.89</v>
      </c>
      <c r="V1176" s="11">
        <f>_xlfn.XLOOKUP(total_table[[#This Row],[Product_ID]],Product_table[Product_ID],Product_table[Stock],FALSE)</f>
        <v>320</v>
      </c>
      <c r="W1176" s="8" t="str">
        <f>_xlfn.XLOOKUP(total_table[[#This Row],[Store_ID]],Store_table[Store_ID],Store_table[Store_Name],FALSE)</f>
        <v>Black-Horn</v>
      </c>
      <c r="X1176" s="8" t="str">
        <f>_xlfn.XLOOKUP(total_table[[#This Row],[Store_ID]],Store_table[Store_ID],Store_table[Region],FALSE)</f>
        <v>South</v>
      </c>
      <c r="Y1176" s="8" t="str">
        <f>_xlfn.XLOOKUP(total_table[[#This Row],[Store_ID]],Store_table[Store_ID],Store_table[City],FALSE)</f>
        <v>North Nancyview</v>
      </c>
      <c r="Z1176" s="8" t="str">
        <f>_xlfn.XLOOKUP(total_table[[#This Row],[Store_ID]],Store_table[Store_ID],Store_table[Store_Type],FALSE)</f>
        <v>Outlet</v>
      </c>
    </row>
    <row r="1177" spans="1:26" x14ac:dyDescent="0.35">
      <c r="A1177" s="2" t="s">
        <v>2979</v>
      </c>
      <c r="B1177" s="14">
        <v>45932</v>
      </c>
      <c r="C1177" s="2" t="s">
        <v>80</v>
      </c>
      <c r="D1177" s="2" t="s">
        <v>1646</v>
      </c>
      <c r="E1177" s="2" t="s">
        <v>1735</v>
      </c>
      <c r="F1177" s="11">
        <v>2</v>
      </c>
      <c r="G1177" s="8">
        <v>424.54</v>
      </c>
      <c r="H1177" s="8">
        <v>0.24</v>
      </c>
      <c r="I1177" s="2" t="s">
        <v>1804</v>
      </c>
      <c r="J1177" s="8">
        <v>848.84</v>
      </c>
      <c r="K1177" s="8" t="str">
        <f>_xlfn.XLOOKUP(total_table[[#This Row],[Customer_ID]],Customer_table[Customer_ID],Customer_table[Name],FALSE)</f>
        <v>Michael Torres</v>
      </c>
      <c r="L1177" s="11">
        <f>_xlfn.XLOOKUP(total_table[[#This Row],[Customer_ID]],Customer_table[Customer_ID],Customer_table[Age],FALSE)</f>
        <v>46</v>
      </c>
      <c r="M1177" s="8" t="str">
        <f>_xlfn.XLOOKUP(total_table[[#This Row],[Customer_ID]],Customer_table[Customer_ID],Customer_table[Gender],FALSE)</f>
        <v>Female</v>
      </c>
      <c r="N1177" s="8" t="str">
        <f>_xlfn.XLOOKUP(total_table[[#This Row],[Customer_ID]],Customer_table[Customer_ID],Customer_table[City],FALSE)</f>
        <v>Gonzalezfort</v>
      </c>
      <c r="O1177" s="8" t="str">
        <f>_xlfn.XLOOKUP(total_table[[#This Row],[Customer_ID]],Customer_table[Customer_ID],Customer_table[State],FALSE)</f>
        <v>New Jersey</v>
      </c>
      <c r="P1177" s="8" t="str">
        <f>_xlfn.XLOOKUP(total_table[[#This Row],[Customer_ID]],Customer_table[Customer_ID],Customer_table[Country],FALSE)</f>
        <v>USA</v>
      </c>
      <c r="Q1177" s="8" t="str">
        <f>_xlfn.XLOOKUP(total_table[[#This Row],[Product_ID]],Product_table[Product_ID],Product_table[Product_Name],FALSE)</f>
        <v>Luxury Perfume Spray</v>
      </c>
      <c r="R1177" s="8" t="str">
        <f>_xlfn.XLOOKUP(total_table[[#This Row],[Product_ID]],Product_table[Product_ID],Product_table[Category],FALSE)</f>
        <v>Beauty</v>
      </c>
      <c r="S1177" s="8" t="str">
        <f>_xlfn.XLOOKUP(total_table[[#This Row],[Product_ID]],Product_table[Product_ID],Product_table[Sub_Category],FALSE)</f>
        <v>Fragrance</v>
      </c>
      <c r="T1177" s="8" t="str">
        <f>_xlfn.XLOOKUP(total_table[[#This Row],[Product_ID]],Product_table[Product_ID],Product_table[Brand],FALSE)</f>
        <v>Gibson, Green and Lopez</v>
      </c>
      <c r="U1177" s="8">
        <f>_xlfn.XLOOKUP(total_table[[#This Row],[Product_ID]],Product_table[Product_ID],Product_table[Cost],FALSE)</f>
        <v>482.75</v>
      </c>
      <c r="V1177" s="11">
        <f>_xlfn.XLOOKUP(total_table[[#This Row],[Product_ID]],Product_table[Product_ID],Product_table[Stock],FALSE)</f>
        <v>444</v>
      </c>
      <c r="W1177" s="8" t="str">
        <f>_xlfn.XLOOKUP(total_table[[#This Row],[Store_ID]],Store_table[Store_ID],Store_table[Store_Name],FALSE)</f>
        <v>Martinez, Adkins and Johnson</v>
      </c>
      <c r="X1177" s="8" t="str">
        <f>_xlfn.XLOOKUP(total_table[[#This Row],[Store_ID]],Store_table[Store_ID],Store_table[Region],FALSE)</f>
        <v>North</v>
      </c>
      <c r="Y1177" s="8" t="str">
        <f>_xlfn.XLOOKUP(total_table[[#This Row],[Store_ID]],Store_table[Store_ID],Store_table[City],FALSE)</f>
        <v>Danielmouth</v>
      </c>
      <c r="Z1177" s="8" t="str">
        <f>_xlfn.XLOOKUP(total_table[[#This Row],[Store_ID]],Store_table[Store_ID],Store_table[Store_Type],FALSE)</f>
        <v>Flagship</v>
      </c>
    </row>
    <row r="1178" spans="1:26" x14ac:dyDescent="0.35">
      <c r="A1178" s="2" t="s">
        <v>2980</v>
      </c>
      <c r="B1178" s="14">
        <v>45462</v>
      </c>
      <c r="C1178" s="2" t="s">
        <v>1013</v>
      </c>
      <c r="D1178" s="2" t="s">
        <v>1694</v>
      </c>
      <c r="E1178" s="2" t="s">
        <v>1785</v>
      </c>
      <c r="F1178" s="11">
        <v>1</v>
      </c>
      <c r="G1178" s="8">
        <v>235.44</v>
      </c>
      <c r="H1178" s="8">
        <v>0.19</v>
      </c>
      <c r="I1178" s="2" t="s">
        <v>1807</v>
      </c>
      <c r="J1178" s="8">
        <v>235.25</v>
      </c>
      <c r="K1178" s="8" t="str">
        <f>_xlfn.XLOOKUP(total_table[[#This Row],[Customer_ID]],Customer_table[Customer_ID],Customer_table[Name],FALSE)</f>
        <v>Reginald Willis</v>
      </c>
      <c r="L1178" s="11">
        <f>_xlfn.XLOOKUP(total_table[[#This Row],[Customer_ID]],Customer_table[Customer_ID],Customer_table[Age],FALSE)</f>
        <v>62</v>
      </c>
      <c r="M1178" s="8" t="str">
        <f>_xlfn.XLOOKUP(total_table[[#This Row],[Customer_ID]],Customer_table[Customer_ID],Customer_table[Gender],FALSE)</f>
        <v>Female</v>
      </c>
      <c r="N1178" s="8" t="str">
        <f>_xlfn.XLOOKUP(total_table[[#This Row],[Customer_ID]],Customer_table[Customer_ID],Customer_table[City],FALSE)</f>
        <v>Kellybury</v>
      </c>
      <c r="O1178" s="8" t="str">
        <f>_xlfn.XLOOKUP(total_table[[#This Row],[Customer_ID]],Customer_table[Customer_ID],Customer_table[State],FALSE)</f>
        <v>New York</v>
      </c>
      <c r="P1178" s="8" t="str">
        <f>_xlfn.XLOOKUP(total_table[[#This Row],[Customer_ID]],Customer_table[Customer_ID],Customer_table[Country],FALSE)</f>
        <v>USA</v>
      </c>
      <c r="Q1178" s="8" t="str">
        <f>_xlfn.XLOOKUP(total_table[[#This Row],[Product_ID]],Product_table[Product_ID],Product_table[Product_Name],FALSE)</f>
        <v>Wooden Bookshelf</v>
      </c>
      <c r="R1178" s="8" t="str">
        <f>_xlfn.XLOOKUP(total_table[[#This Row],[Product_ID]],Product_table[Product_ID],Product_table[Category],FALSE)</f>
        <v>Home</v>
      </c>
      <c r="S1178" s="8" t="str">
        <f>_xlfn.XLOOKUP(total_table[[#This Row],[Product_ID]],Product_table[Product_ID],Product_table[Sub_Category],FALSE)</f>
        <v>Furniture</v>
      </c>
      <c r="T1178" s="8" t="str">
        <f>_xlfn.XLOOKUP(total_table[[#This Row],[Product_ID]],Product_table[Product_ID],Product_table[Brand],FALSE)</f>
        <v>Collins-Stephenson</v>
      </c>
      <c r="U1178" s="8">
        <f>_xlfn.XLOOKUP(total_table[[#This Row],[Product_ID]],Product_table[Product_ID],Product_table[Cost],FALSE)</f>
        <v>388.46</v>
      </c>
      <c r="V1178" s="11">
        <f>_xlfn.XLOOKUP(total_table[[#This Row],[Product_ID]],Product_table[Product_ID],Product_table[Stock],FALSE)</f>
        <v>208</v>
      </c>
      <c r="W1178" s="8" t="str">
        <f>_xlfn.XLOOKUP(total_table[[#This Row],[Store_ID]],Store_table[Store_ID],Store_table[Store_Name],FALSE)</f>
        <v>Holloway Ltd</v>
      </c>
      <c r="X1178" s="8" t="str">
        <f>_xlfn.XLOOKUP(total_table[[#This Row],[Store_ID]],Store_table[Store_ID],Store_table[Region],FALSE)</f>
        <v>North</v>
      </c>
      <c r="Y1178" s="8" t="str">
        <f>_xlfn.XLOOKUP(total_table[[#This Row],[Store_ID]],Store_table[Store_ID],Store_table[City],FALSE)</f>
        <v>Bensonhaven</v>
      </c>
      <c r="Z1178" s="8" t="str">
        <f>_xlfn.XLOOKUP(total_table[[#This Row],[Store_ID]],Store_table[Store_ID],Store_table[Store_Type],FALSE)</f>
        <v>Flagship</v>
      </c>
    </row>
    <row r="1179" spans="1:26" x14ac:dyDescent="0.35">
      <c r="A1179" s="2" t="s">
        <v>2981</v>
      </c>
      <c r="B1179" s="14">
        <v>45568</v>
      </c>
      <c r="C1179" s="2" t="s">
        <v>851</v>
      </c>
      <c r="D1179" s="2" t="s">
        <v>1624</v>
      </c>
      <c r="E1179" s="2" t="s">
        <v>1775</v>
      </c>
      <c r="F1179" s="11">
        <v>2</v>
      </c>
      <c r="G1179" s="8">
        <v>620.71</v>
      </c>
      <c r="H1179" s="8">
        <v>0.27</v>
      </c>
      <c r="I1179" s="2" t="s">
        <v>1802</v>
      </c>
      <c r="J1179" s="8">
        <v>1241.1500000000001</v>
      </c>
      <c r="K1179" s="8" t="str">
        <f>_xlfn.XLOOKUP(total_table[[#This Row],[Customer_ID]],Customer_table[Customer_ID],Customer_table[Name],FALSE)</f>
        <v>Daisy Johnson Dds</v>
      </c>
      <c r="L1179" s="11">
        <f>_xlfn.XLOOKUP(total_table[[#This Row],[Customer_ID]],Customer_table[Customer_ID],Customer_table[Age],FALSE)</f>
        <v>64</v>
      </c>
      <c r="M1179" s="8" t="str">
        <f>_xlfn.XLOOKUP(total_table[[#This Row],[Customer_ID]],Customer_table[Customer_ID],Customer_table[Gender],FALSE)</f>
        <v>Male</v>
      </c>
      <c r="N1179" s="8" t="str">
        <f>_xlfn.XLOOKUP(total_table[[#This Row],[Customer_ID]],Customer_table[Customer_ID],Customer_table[City],FALSE)</f>
        <v>North Stephanie</v>
      </c>
      <c r="O1179" s="8" t="str">
        <f>_xlfn.XLOOKUP(total_table[[#This Row],[Customer_ID]],Customer_table[Customer_ID],Customer_table[State],FALSE)</f>
        <v>Nebraska</v>
      </c>
      <c r="P1179" s="8" t="str">
        <f>_xlfn.XLOOKUP(total_table[[#This Row],[Customer_ID]],Customer_table[Customer_ID],Customer_table[Country],FALSE)</f>
        <v>USA</v>
      </c>
      <c r="Q1179" s="8" t="str">
        <f>_xlfn.XLOOKUP(total_table[[#This Row],[Product_ID]],Product_table[Product_ID],Product_table[Product_Name],FALSE)</f>
        <v>Men's Roll-On Perfume</v>
      </c>
      <c r="R1179" s="8" t="str">
        <f>_xlfn.XLOOKUP(total_table[[#This Row],[Product_ID]],Product_table[Product_ID],Product_table[Category],FALSE)</f>
        <v>Beauty</v>
      </c>
      <c r="S1179" s="8" t="str">
        <f>_xlfn.XLOOKUP(total_table[[#This Row],[Product_ID]],Product_table[Product_ID],Product_table[Sub_Category],FALSE)</f>
        <v>Fragrance</v>
      </c>
      <c r="T1179" s="8" t="str">
        <f>_xlfn.XLOOKUP(total_table[[#This Row],[Product_ID]],Product_table[Product_ID],Product_table[Brand],FALSE)</f>
        <v>Sullivan and Sons</v>
      </c>
      <c r="U1179" s="8">
        <f>_xlfn.XLOOKUP(total_table[[#This Row],[Product_ID]],Product_table[Product_ID],Product_table[Cost],FALSE)</f>
        <v>43.29</v>
      </c>
      <c r="V1179" s="11">
        <f>_xlfn.XLOOKUP(total_table[[#This Row],[Product_ID]],Product_table[Product_ID],Product_table[Stock],FALSE)</f>
        <v>267</v>
      </c>
      <c r="W1179" s="8" t="str">
        <f>_xlfn.XLOOKUP(total_table[[#This Row],[Store_ID]],Store_table[Store_ID],Store_table[Store_Name],FALSE)</f>
        <v>Gardner, Humphrey and Contreras</v>
      </c>
      <c r="X1179" s="8" t="str">
        <f>_xlfn.XLOOKUP(total_table[[#This Row],[Store_ID]],Store_table[Store_ID],Store_table[Region],FALSE)</f>
        <v>East</v>
      </c>
      <c r="Y1179" s="8" t="str">
        <f>_xlfn.XLOOKUP(total_table[[#This Row],[Store_ID]],Store_table[Store_ID],Store_table[City],FALSE)</f>
        <v>Johnsonville</v>
      </c>
      <c r="Z1179" s="8" t="str">
        <f>_xlfn.XLOOKUP(total_table[[#This Row],[Store_ID]],Store_table[Store_ID],Store_table[Store_Type],FALSE)</f>
        <v>Flagship</v>
      </c>
    </row>
    <row r="1180" spans="1:26" x14ac:dyDescent="0.35">
      <c r="A1180" s="2" t="s">
        <v>2982</v>
      </c>
      <c r="B1180" s="14">
        <v>45397</v>
      </c>
      <c r="C1180" s="2" t="s">
        <v>392</v>
      </c>
      <c r="D1180" s="2" t="s">
        <v>1558</v>
      </c>
      <c r="E1180" s="2" t="s">
        <v>1770</v>
      </c>
      <c r="F1180" s="11">
        <v>2</v>
      </c>
      <c r="G1180" s="8">
        <v>851.77</v>
      </c>
      <c r="H1180" s="8">
        <v>0.13</v>
      </c>
      <c r="I1180" s="2" t="s">
        <v>1804</v>
      </c>
      <c r="J1180" s="8">
        <v>1703.4099999999999</v>
      </c>
      <c r="K1180" s="8" t="str">
        <f>_xlfn.XLOOKUP(total_table[[#This Row],[Customer_ID]],Customer_table[Customer_ID],Customer_table[Name],FALSE)</f>
        <v>Tyler Conrad</v>
      </c>
      <c r="L1180" s="11">
        <f>_xlfn.XLOOKUP(total_table[[#This Row],[Customer_ID]],Customer_table[Customer_ID],Customer_table[Age],FALSE)</f>
        <v>53</v>
      </c>
      <c r="M1180" s="8" t="str">
        <f>_xlfn.XLOOKUP(total_table[[#This Row],[Customer_ID]],Customer_table[Customer_ID],Customer_table[Gender],FALSE)</f>
        <v>Female</v>
      </c>
      <c r="N1180" s="8" t="str">
        <f>_xlfn.XLOOKUP(total_table[[#This Row],[Customer_ID]],Customer_table[Customer_ID],Customer_table[City],FALSE)</f>
        <v>North Curtischester</v>
      </c>
      <c r="O1180" s="8" t="str">
        <f>_xlfn.XLOOKUP(total_table[[#This Row],[Customer_ID]],Customer_table[Customer_ID],Customer_table[State],FALSE)</f>
        <v>North Dakota</v>
      </c>
      <c r="P1180" s="8" t="str">
        <f>_xlfn.XLOOKUP(total_table[[#This Row],[Customer_ID]],Customer_table[Customer_ID],Customer_table[Country],FALSE)</f>
        <v>USA</v>
      </c>
      <c r="Q1180" s="8" t="str">
        <f>_xlfn.XLOOKUP(total_table[[#This Row],[Product_ID]],Product_table[Product_ID],Product_table[Product_Name],FALSE)</f>
        <v>Beard Grooming Kit</v>
      </c>
      <c r="R1180" s="8" t="str">
        <f>_xlfn.XLOOKUP(total_table[[#This Row],[Product_ID]],Product_table[Product_ID],Product_table[Category],FALSE)</f>
        <v>Beauty</v>
      </c>
      <c r="S1180" s="8" t="str">
        <f>_xlfn.XLOOKUP(total_table[[#This Row],[Product_ID]],Product_table[Product_ID],Product_table[Sub_Category],FALSE)</f>
        <v>Grooming</v>
      </c>
      <c r="T1180" s="8" t="str">
        <f>_xlfn.XLOOKUP(total_table[[#This Row],[Product_ID]],Product_table[Product_ID],Product_table[Brand],FALSE)</f>
        <v>Erickson-Green</v>
      </c>
      <c r="U1180" s="8">
        <f>_xlfn.XLOOKUP(total_table[[#This Row],[Product_ID]],Product_table[Product_ID],Product_table[Cost],FALSE)</f>
        <v>337.42</v>
      </c>
      <c r="V1180" s="11">
        <f>_xlfn.XLOOKUP(total_table[[#This Row],[Product_ID]],Product_table[Product_ID],Product_table[Stock],FALSE)</f>
        <v>256</v>
      </c>
      <c r="W1180" s="8" t="str">
        <f>_xlfn.XLOOKUP(total_table[[#This Row],[Store_ID]],Store_table[Store_ID],Store_table[Store_Name],FALSE)</f>
        <v>Aguirre-Keller</v>
      </c>
      <c r="X1180" s="8" t="str">
        <f>_xlfn.XLOOKUP(total_table[[#This Row],[Store_ID]],Store_table[Store_ID],Store_table[Region],FALSE)</f>
        <v>South</v>
      </c>
      <c r="Y1180" s="8" t="str">
        <f>_xlfn.XLOOKUP(total_table[[#This Row],[Store_ID]],Store_table[Store_ID],Store_table[City],FALSE)</f>
        <v>Lake Michael</v>
      </c>
      <c r="Z1180" s="8" t="str">
        <f>_xlfn.XLOOKUP(total_table[[#This Row],[Store_ID]],Store_table[Store_ID],Store_table[Store_Type],FALSE)</f>
        <v>Online</v>
      </c>
    </row>
    <row r="1181" spans="1:26" x14ac:dyDescent="0.35">
      <c r="A1181" s="2" t="s">
        <v>2983</v>
      </c>
      <c r="B1181" s="14">
        <v>45569</v>
      </c>
      <c r="C1181" s="2" t="s">
        <v>549</v>
      </c>
      <c r="D1181" s="2" t="s">
        <v>1616</v>
      </c>
      <c r="E1181" s="2" t="s">
        <v>1735</v>
      </c>
      <c r="F1181" s="11">
        <v>3</v>
      </c>
      <c r="G1181" s="8">
        <v>876.01</v>
      </c>
      <c r="H1181" s="8">
        <v>0.2</v>
      </c>
      <c r="I1181" s="2" t="s">
        <v>1802</v>
      </c>
      <c r="J1181" s="8">
        <v>2627.83</v>
      </c>
      <c r="K1181" s="8" t="str">
        <f>_xlfn.XLOOKUP(total_table[[#This Row],[Customer_ID]],Customer_table[Customer_ID],Customer_table[Name],FALSE)</f>
        <v>Daniel Contreras</v>
      </c>
      <c r="L1181" s="11">
        <f>_xlfn.XLOOKUP(total_table[[#This Row],[Customer_ID]],Customer_table[Customer_ID],Customer_table[Age],FALSE)</f>
        <v>36</v>
      </c>
      <c r="M1181" s="8" t="str">
        <f>_xlfn.XLOOKUP(total_table[[#This Row],[Customer_ID]],Customer_table[Customer_ID],Customer_table[Gender],FALSE)</f>
        <v>Female</v>
      </c>
      <c r="N1181" s="8" t="str">
        <f>_xlfn.XLOOKUP(total_table[[#This Row],[Customer_ID]],Customer_table[Customer_ID],Customer_table[City],FALSE)</f>
        <v>Robertview</v>
      </c>
      <c r="O1181" s="8" t="str">
        <f>_xlfn.XLOOKUP(total_table[[#This Row],[Customer_ID]],Customer_table[Customer_ID],Customer_table[State],FALSE)</f>
        <v>Florida</v>
      </c>
      <c r="P1181" s="8" t="str">
        <f>_xlfn.XLOOKUP(total_table[[#This Row],[Customer_ID]],Customer_table[Customer_ID],Customer_table[Country],FALSE)</f>
        <v>USA</v>
      </c>
      <c r="Q1181" s="8" t="str">
        <f>_xlfn.XLOOKUP(total_table[[#This Row],[Product_ID]],Product_table[Product_ID],Product_table[Product_Name],FALSE)</f>
        <v>High-Grip Football</v>
      </c>
      <c r="R1181" s="8" t="str">
        <f>_xlfn.XLOOKUP(total_table[[#This Row],[Product_ID]],Product_table[Product_ID],Product_table[Category],FALSE)</f>
        <v>Sports</v>
      </c>
      <c r="S1181" s="8" t="str">
        <f>_xlfn.XLOOKUP(total_table[[#This Row],[Product_ID]],Product_table[Product_ID],Product_table[Sub_Category],FALSE)</f>
        <v>Team Sports</v>
      </c>
      <c r="T1181" s="8" t="str">
        <f>_xlfn.XLOOKUP(total_table[[#This Row],[Product_ID]],Product_table[Product_ID],Product_table[Brand],FALSE)</f>
        <v>Bridges, Banks and Cummings</v>
      </c>
      <c r="U1181" s="8">
        <f>_xlfn.XLOOKUP(total_table[[#This Row],[Product_ID]],Product_table[Product_ID],Product_table[Cost],FALSE)</f>
        <v>318.91000000000003</v>
      </c>
      <c r="V1181" s="11">
        <f>_xlfn.XLOOKUP(total_table[[#This Row],[Product_ID]],Product_table[Product_ID],Product_table[Stock],FALSE)</f>
        <v>114</v>
      </c>
      <c r="W1181" s="8" t="str">
        <f>_xlfn.XLOOKUP(total_table[[#This Row],[Store_ID]],Store_table[Store_ID],Store_table[Store_Name],FALSE)</f>
        <v>Martinez, Adkins and Johnson</v>
      </c>
      <c r="X1181" s="8" t="str">
        <f>_xlfn.XLOOKUP(total_table[[#This Row],[Store_ID]],Store_table[Store_ID],Store_table[Region],FALSE)</f>
        <v>North</v>
      </c>
      <c r="Y1181" s="8" t="str">
        <f>_xlfn.XLOOKUP(total_table[[#This Row],[Store_ID]],Store_table[Store_ID],Store_table[City],FALSE)</f>
        <v>Danielmouth</v>
      </c>
      <c r="Z1181" s="8" t="str">
        <f>_xlfn.XLOOKUP(total_table[[#This Row],[Store_ID]],Store_table[Store_ID],Store_table[Store_Type],FALSE)</f>
        <v>Flagship</v>
      </c>
    </row>
    <row r="1182" spans="1:26" x14ac:dyDescent="0.35">
      <c r="A1182" s="2" t="s">
        <v>2984</v>
      </c>
      <c r="B1182" s="14">
        <v>45353</v>
      </c>
      <c r="C1182" s="2" t="s">
        <v>865</v>
      </c>
      <c r="D1182" s="2" t="s">
        <v>1580</v>
      </c>
      <c r="E1182" s="2" t="s">
        <v>1764</v>
      </c>
      <c r="F1182" s="11">
        <v>2</v>
      </c>
      <c r="G1182" s="8">
        <v>717.21</v>
      </c>
      <c r="H1182" s="8">
        <v>0.15</v>
      </c>
      <c r="I1182" s="2" t="s">
        <v>1807</v>
      </c>
      <c r="J1182" s="8">
        <v>1434.27</v>
      </c>
      <c r="K1182" s="8" t="str">
        <f>_xlfn.XLOOKUP(total_table[[#This Row],[Customer_ID]],Customer_table[Customer_ID],Customer_table[Name],FALSE)</f>
        <v>Arthur Warren</v>
      </c>
      <c r="L1182" s="11">
        <f>_xlfn.XLOOKUP(total_table[[#This Row],[Customer_ID]],Customer_table[Customer_ID],Customer_table[Age],FALSE)</f>
        <v>38</v>
      </c>
      <c r="M1182" s="8" t="str">
        <f>_xlfn.XLOOKUP(total_table[[#This Row],[Customer_ID]],Customer_table[Customer_ID],Customer_table[Gender],FALSE)</f>
        <v>Male</v>
      </c>
      <c r="N1182" s="8" t="str">
        <f>_xlfn.XLOOKUP(total_table[[#This Row],[Customer_ID]],Customer_table[Customer_ID],Customer_table[City],FALSE)</f>
        <v>Ericshire</v>
      </c>
      <c r="O1182" s="8" t="str">
        <f>_xlfn.XLOOKUP(total_table[[#This Row],[Customer_ID]],Customer_table[Customer_ID],Customer_table[State],FALSE)</f>
        <v>Nevada</v>
      </c>
      <c r="P1182" s="8" t="str">
        <f>_xlfn.XLOOKUP(total_table[[#This Row],[Customer_ID]],Customer_table[Customer_ID],Customer_table[Country],FALSE)</f>
        <v>USA</v>
      </c>
      <c r="Q1182" s="8" t="str">
        <f>_xlfn.XLOOKUP(total_table[[#This Row],[Product_ID]],Product_table[Product_ID],Product_table[Product_Name],FALSE)</f>
        <v>Decorative Floor Vase</v>
      </c>
      <c r="R1182" s="8" t="str">
        <f>_xlfn.XLOOKUP(total_table[[#This Row],[Product_ID]],Product_table[Product_ID],Product_table[Category],FALSE)</f>
        <v>Home</v>
      </c>
      <c r="S1182" s="8" t="str">
        <f>_xlfn.XLOOKUP(total_table[[#This Row],[Product_ID]],Product_table[Product_ID],Product_table[Sub_Category],FALSE)</f>
        <v>Decor</v>
      </c>
      <c r="T1182" s="8" t="str">
        <f>_xlfn.XLOOKUP(total_table[[#This Row],[Product_ID]],Product_table[Product_ID],Product_table[Brand],FALSE)</f>
        <v>Khan, Jones and Paul</v>
      </c>
      <c r="U1182" s="8">
        <f>_xlfn.XLOOKUP(total_table[[#This Row],[Product_ID]],Product_table[Product_ID],Product_table[Cost],FALSE)</f>
        <v>254.04361702127662</v>
      </c>
      <c r="V1182" s="11">
        <f>_xlfn.XLOOKUP(total_table[[#This Row],[Product_ID]],Product_table[Product_ID],Product_table[Stock],FALSE)</f>
        <v>378</v>
      </c>
      <c r="W1182" s="8" t="str">
        <f>_xlfn.XLOOKUP(total_table[[#This Row],[Store_ID]],Store_table[Store_ID],Store_table[Store_Name],FALSE)</f>
        <v>Moore, Padilla and Butler</v>
      </c>
      <c r="X1182" s="8" t="str">
        <f>_xlfn.XLOOKUP(total_table[[#This Row],[Store_ID]],Store_table[Store_ID],Store_table[Region],FALSE)</f>
        <v>South</v>
      </c>
      <c r="Y1182" s="8" t="str">
        <f>_xlfn.XLOOKUP(total_table[[#This Row],[Store_ID]],Store_table[Store_ID],Store_table[City],FALSE)</f>
        <v>East Johnstad</v>
      </c>
      <c r="Z1182" s="8" t="str">
        <f>_xlfn.XLOOKUP(total_table[[#This Row],[Store_ID]],Store_table[Store_ID],Store_table[Store_Type],FALSE)</f>
        <v>Flagship</v>
      </c>
    </row>
    <row r="1183" spans="1:26" x14ac:dyDescent="0.35">
      <c r="A1183" s="2" t="s">
        <v>2985</v>
      </c>
      <c r="B1183" s="14">
        <v>45343</v>
      </c>
      <c r="C1183" s="2" t="s">
        <v>203</v>
      </c>
      <c r="D1183" s="2" t="s">
        <v>1608</v>
      </c>
      <c r="E1183" s="2" t="s">
        <v>1760</v>
      </c>
      <c r="F1183" s="11">
        <v>2</v>
      </c>
      <c r="G1183" s="8">
        <v>871.43</v>
      </c>
      <c r="H1183" s="8">
        <v>0.05</v>
      </c>
      <c r="I1183" s="2" t="s">
        <v>1802</v>
      </c>
      <c r="J1183" s="8">
        <v>1742.81</v>
      </c>
      <c r="K1183" s="8" t="str">
        <f>_xlfn.XLOOKUP(total_table[[#This Row],[Customer_ID]],Customer_table[Customer_ID],Customer_table[Name],FALSE)</f>
        <v>Christopher Sutton</v>
      </c>
      <c r="L1183" s="11">
        <f>_xlfn.XLOOKUP(total_table[[#This Row],[Customer_ID]],Customer_table[Customer_ID],Customer_table[Age],FALSE)</f>
        <v>49</v>
      </c>
      <c r="M1183" s="8" t="str">
        <f>_xlfn.XLOOKUP(total_table[[#This Row],[Customer_ID]],Customer_table[Customer_ID],Customer_table[Gender],FALSE)</f>
        <v>Female</v>
      </c>
      <c r="N1183" s="8" t="str">
        <f>_xlfn.XLOOKUP(total_table[[#This Row],[Customer_ID]],Customer_table[Customer_ID],Customer_table[City],FALSE)</f>
        <v>Deborahberg</v>
      </c>
      <c r="O1183" s="8" t="str">
        <f>_xlfn.XLOOKUP(total_table[[#This Row],[Customer_ID]],Customer_table[Customer_ID],Customer_table[State],FALSE)</f>
        <v>Pennsylvania</v>
      </c>
      <c r="P1183" s="8" t="str">
        <f>_xlfn.XLOOKUP(total_table[[#This Row],[Customer_ID]],Customer_table[Customer_ID],Customer_table[Country],FALSE)</f>
        <v>USA</v>
      </c>
      <c r="Q1183" s="8" t="str">
        <f>_xlfn.XLOOKUP(total_table[[#This Row],[Product_ID]],Product_table[Product_ID],Product_table[Product_Name],FALSE)</f>
        <v>Yoga Exercise Mat</v>
      </c>
      <c r="R1183" s="8" t="str">
        <f>_xlfn.XLOOKUP(total_table[[#This Row],[Product_ID]],Product_table[Product_ID],Product_table[Category],FALSE)</f>
        <v>Sports</v>
      </c>
      <c r="S1183" s="8" t="str">
        <f>_xlfn.XLOOKUP(total_table[[#This Row],[Product_ID]],Product_table[Product_ID],Product_table[Sub_Category],FALSE)</f>
        <v>Fitness</v>
      </c>
      <c r="T1183" s="8" t="str">
        <f>_xlfn.XLOOKUP(total_table[[#This Row],[Product_ID]],Product_table[Product_ID],Product_table[Brand],FALSE)</f>
        <v>Carroll, Long and Mendoza</v>
      </c>
      <c r="U1183" s="8">
        <f>_xlfn.XLOOKUP(total_table[[#This Row],[Product_ID]],Product_table[Product_ID],Product_table[Cost],FALSE)</f>
        <v>313.26</v>
      </c>
      <c r="V1183" s="11">
        <f>_xlfn.XLOOKUP(total_table[[#This Row],[Product_ID]],Product_table[Product_ID],Product_table[Stock],FALSE)</f>
        <v>369</v>
      </c>
      <c r="W1183" s="8" t="str">
        <f>_xlfn.XLOOKUP(total_table[[#This Row],[Store_ID]],Store_table[Store_ID],Store_table[Store_Name],FALSE)</f>
        <v>Bean, Jones and Park</v>
      </c>
      <c r="X1183" s="8" t="str">
        <f>_xlfn.XLOOKUP(total_table[[#This Row],[Store_ID]],Store_table[Store_ID],Store_table[Region],FALSE)</f>
        <v>West</v>
      </c>
      <c r="Y1183" s="8" t="str">
        <f>_xlfn.XLOOKUP(total_table[[#This Row],[Store_ID]],Store_table[Store_ID],Store_table[City],FALSE)</f>
        <v>Thompsonborough</v>
      </c>
      <c r="Z1183" s="8" t="str">
        <f>_xlfn.XLOOKUP(total_table[[#This Row],[Store_ID]],Store_table[Store_ID],Store_table[Store_Type],FALSE)</f>
        <v>Online</v>
      </c>
    </row>
    <row r="1184" spans="1:26" x14ac:dyDescent="0.35">
      <c r="A1184" s="2" t="s">
        <v>2986</v>
      </c>
      <c r="B1184" s="14">
        <v>45321</v>
      </c>
      <c r="C1184" s="2" t="s">
        <v>1379</v>
      </c>
      <c r="D1184" s="2" t="s">
        <v>1598</v>
      </c>
      <c r="E1184" s="2" t="s">
        <v>1757</v>
      </c>
      <c r="F1184" s="11">
        <v>1</v>
      </c>
      <c r="G1184" s="8">
        <v>514.65</v>
      </c>
      <c r="H1184" s="8">
        <v>0.18</v>
      </c>
      <c r="I1184" s="2" t="s">
        <v>1802</v>
      </c>
      <c r="J1184" s="8">
        <v>514.47</v>
      </c>
      <c r="K1184" s="8" t="str">
        <f>_xlfn.XLOOKUP(total_table[[#This Row],[Customer_ID]],Customer_table[Customer_ID],Customer_table[Name],FALSE)</f>
        <v>April Phillips</v>
      </c>
      <c r="L1184" s="11">
        <f>_xlfn.XLOOKUP(total_table[[#This Row],[Customer_ID]],Customer_table[Customer_ID],Customer_table[Age],FALSE)</f>
        <v>62</v>
      </c>
      <c r="M1184" s="8" t="str">
        <f>_xlfn.XLOOKUP(total_table[[#This Row],[Customer_ID]],Customer_table[Customer_ID],Customer_table[Gender],FALSE)</f>
        <v>Female</v>
      </c>
      <c r="N1184" s="8" t="str">
        <f>_xlfn.XLOOKUP(total_table[[#This Row],[Customer_ID]],Customer_table[Customer_ID],Customer_table[City],FALSE)</f>
        <v>Lake Carolyn</v>
      </c>
      <c r="O1184" s="8" t="str">
        <f>_xlfn.XLOOKUP(total_table[[#This Row],[Customer_ID]],Customer_table[Customer_ID],Customer_table[State],FALSE)</f>
        <v>Hawaii</v>
      </c>
      <c r="P1184" s="8" t="str">
        <f>_xlfn.XLOOKUP(total_table[[#This Row],[Customer_ID]],Customer_table[Customer_ID],Customer_table[Country],FALSE)</f>
        <v>USA</v>
      </c>
      <c r="Q1184" s="8" t="str">
        <f>_xlfn.XLOOKUP(total_table[[#This Row],[Product_ID]],Product_table[Product_ID],Product_table[Product_Name],FALSE)</f>
        <v>Women's Summer Dress</v>
      </c>
      <c r="R1184" s="8" t="str">
        <f>_xlfn.XLOOKUP(total_table[[#This Row],[Product_ID]],Product_table[Product_ID],Product_table[Category],FALSE)</f>
        <v>Clothing</v>
      </c>
      <c r="S1184" s="8" t="str">
        <f>_xlfn.XLOOKUP(total_table[[#This Row],[Product_ID]],Product_table[Product_ID],Product_table[Sub_Category],FALSE)</f>
        <v>Tops</v>
      </c>
      <c r="T1184" s="8" t="str">
        <f>_xlfn.XLOOKUP(total_table[[#This Row],[Product_ID]],Product_table[Product_ID],Product_table[Brand],FALSE)</f>
        <v>Smith-Mills</v>
      </c>
      <c r="U1184" s="8">
        <f>_xlfn.XLOOKUP(total_table[[#This Row],[Product_ID]],Product_table[Product_ID],Product_table[Cost],FALSE)</f>
        <v>223.43</v>
      </c>
      <c r="V1184" s="11">
        <f>_xlfn.XLOOKUP(total_table[[#This Row],[Product_ID]],Product_table[Product_ID],Product_table[Stock],FALSE)</f>
        <v>154</v>
      </c>
      <c r="W1184" s="8" t="str">
        <f>_xlfn.XLOOKUP(total_table[[#This Row],[Store_ID]],Store_table[Store_ID],Store_table[Store_Name],FALSE)</f>
        <v>Martinez-Mullins</v>
      </c>
      <c r="X1184" s="8" t="str">
        <f>_xlfn.XLOOKUP(total_table[[#This Row],[Store_ID]],Store_table[Store_ID],Store_table[Region],FALSE)</f>
        <v>South</v>
      </c>
      <c r="Y1184" s="8" t="str">
        <f>_xlfn.XLOOKUP(total_table[[#This Row],[Store_ID]],Store_table[Store_ID],Store_table[City],FALSE)</f>
        <v>Williamsfurt</v>
      </c>
      <c r="Z1184" s="8" t="str">
        <f>_xlfn.XLOOKUP(total_table[[#This Row],[Store_ID]],Store_table[Store_ID],Store_table[Store_Type],FALSE)</f>
        <v>Online</v>
      </c>
    </row>
    <row r="1185" spans="1:26" x14ac:dyDescent="0.35">
      <c r="A1185" s="2" t="s">
        <v>2987</v>
      </c>
      <c r="B1185" s="14">
        <v>45650</v>
      </c>
      <c r="C1185" s="2" t="s">
        <v>1396</v>
      </c>
      <c r="D1185" s="2" t="s">
        <v>1650</v>
      </c>
      <c r="E1185" s="2" t="s">
        <v>1782</v>
      </c>
      <c r="F1185" s="11">
        <v>3</v>
      </c>
      <c r="G1185" s="8">
        <v>198.76</v>
      </c>
      <c r="H1185" s="8">
        <v>0.28000000000000003</v>
      </c>
      <c r="I1185" s="2" t="s">
        <v>1807</v>
      </c>
      <c r="J1185" s="8">
        <v>596</v>
      </c>
      <c r="K1185" s="8" t="str">
        <f>_xlfn.XLOOKUP(total_table[[#This Row],[Customer_ID]],Customer_table[Customer_ID],Customer_table[Name],FALSE)</f>
        <v>John Perez</v>
      </c>
      <c r="L1185" s="11">
        <f>_xlfn.XLOOKUP(total_table[[#This Row],[Customer_ID]],Customer_table[Customer_ID],Customer_table[Age],FALSE)</f>
        <v>29</v>
      </c>
      <c r="M1185" s="8" t="str">
        <f>_xlfn.XLOOKUP(total_table[[#This Row],[Customer_ID]],Customer_table[Customer_ID],Customer_table[Gender],FALSE)</f>
        <v>Female</v>
      </c>
      <c r="N1185" s="8" t="str">
        <f>_xlfn.XLOOKUP(total_table[[#This Row],[Customer_ID]],Customer_table[Customer_ID],Customer_table[City],FALSE)</f>
        <v>Brandontown</v>
      </c>
      <c r="O1185" s="8" t="str">
        <f>_xlfn.XLOOKUP(total_table[[#This Row],[Customer_ID]],Customer_table[Customer_ID],Customer_table[State],FALSE)</f>
        <v>South Carolina</v>
      </c>
      <c r="P1185" s="8" t="str">
        <f>_xlfn.XLOOKUP(total_table[[#This Row],[Customer_ID]],Customer_table[Customer_ID],Customer_table[Country],FALSE)</f>
        <v>USA</v>
      </c>
      <c r="Q1185" s="8" t="str">
        <f>_xlfn.XLOOKUP(total_table[[#This Row],[Product_ID]],Product_table[Product_ID],Product_table[Product_Name],FALSE)</f>
        <v>Laptop Cooling Pad</v>
      </c>
      <c r="R1185" s="8" t="str">
        <f>_xlfn.XLOOKUP(total_table[[#This Row],[Product_ID]],Product_table[Product_ID],Product_table[Category],FALSE)</f>
        <v>Electronics</v>
      </c>
      <c r="S1185" s="8" t="str">
        <f>_xlfn.XLOOKUP(total_table[[#This Row],[Product_ID]],Product_table[Product_ID],Product_table[Sub_Category],FALSE)</f>
        <v>Computer</v>
      </c>
      <c r="T1185" s="8" t="str">
        <f>_xlfn.XLOOKUP(total_table[[#This Row],[Product_ID]],Product_table[Product_ID],Product_table[Brand],FALSE)</f>
        <v>Murray, Gould and Ware</v>
      </c>
      <c r="U1185" s="8">
        <f>_xlfn.XLOOKUP(total_table[[#This Row],[Product_ID]],Product_table[Product_ID],Product_table[Cost],FALSE)</f>
        <v>86.42</v>
      </c>
      <c r="V1185" s="11">
        <f>_xlfn.XLOOKUP(total_table[[#This Row],[Product_ID]],Product_table[Product_ID],Product_table[Stock],FALSE)</f>
        <v>222</v>
      </c>
      <c r="W1185" s="8" t="str">
        <f>_xlfn.XLOOKUP(total_table[[#This Row],[Store_ID]],Store_table[Store_ID],Store_table[Store_Name],FALSE)</f>
        <v>Frederick-Wright</v>
      </c>
      <c r="X1185" s="8" t="str">
        <f>_xlfn.XLOOKUP(total_table[[#This Row],[Store_ID]],Store_table[Store_ID],Store_table[Region],FALSE)</f>
        <v>West</v>
      </c>
      <c r="Y1185" s="8" t="str">
        <f>_xlfn.XLOOKUP(total_table[[#This Row],[Store_ID]],Store_table[Store_ID],Store_table[City],FALSE)</f>
        <v>New Jimmymouth</v>
      </c>
      <c r="Z1185" s="8" t="str">
        <f>_xlfn.XLOOKUP(total_table[[#This Row],[Store_ID]],Store_table[Store_ID],Store_table[Store_Type],FALSE)</f>
        <v>Flagship</v>
      </c>
    </row>
    <row r="1186" spans="1:26" x14ac:dyDescent="0.35">
      <c r="A1186" s="2" t="s">
        <v>2988</v>
      </c>
      <c r="B1186" s="14">
        <v>45811</v>
      </c>
      <c r="C1186" s="2" t="s">
        <v>716</v>
      </c>
      <c r="D1186" s="2" t="s">
        <v>1652</v>
      </c>
      <c r="E1186" s="2" t="s">
        <v>1744</v>
      </c>
      <c r="F1186" s="11">
        <v>2</v>
      </c>
      <c r="G1186" s="8">
        <v>975.72</v>
      </c>
      <c r="H1186" s="8">
        <v>0.16</v>
      </c>
      <c r="I1186" s="2" t="s">
        <v>1807</v>
      </c>
      <c r="J1186" s="8">
        <v>1951.28</v>
      </c>
      <c r="K1186" s="8" t="str">
        <f>_xlfn.XLOOKUP(total_table[[#This Row],[Customer_ID]],Customer_table[Customer_ID],Customer_table[Name],FALSE)</f>
        <v>Elizabeth Stanley</v>
      </c>
      <c r="L1186" s="11">
        <f>_xlfn.XLOOKUP(total_table[[#This Row],[Customer_ID]],Customer_table[Customer_ID],Customer_table[Age],FALSE)</f>
        <v>46</v>
      </c>
      <c r="M1186" s="8" t="str">
        <f>_xlfn.XLOOKUP(total_table[[#This Row],[Customer_ID]],Customer_table[Customer_ID],Customer_table[Gender],FALSE)</f>
        <v>Female</v>
      </c>
      <c r="N1186" s="8" t="str">
        <f>_xlfn.XLOOKUP(total_table[[#This Row],[Customer_ID]],Customer_table[Customer_ID],Customer_table[City],FALSE)</f>
        <v>Bethanyton</v>
      </c>
      <c r="O1186" s="8" t="str">
        <f>_xlfn.XLOOKUP(total_table[[#This Row],[Customer_ID]],Customer_table[Customer_ID],Customer_table[State],FALSE)</f>
        <v>Utah</v>
      </c>
      <c r="P1186" s="8" t="str">
        <f>_xlfn.XLOOKUP(total_table[[#This Row],[Customer_ID]],Customer_table[Customer_ID],Customer_table[Country],FALSE)</f>
        <v>USA</v>
      </c>
      <c r="Q1186" s="8" t="str">
        <f>_xlfn.XLOOKUP(total_table[[#This Row],[Product_ID]],Product_table[Product_ID],Product_table[Product_Name],FALSE)</f>
        <v>Organic Sunscreen Lotion</v>
      </c>
      <c r="R1186" s="8" t="str">
        <f>_xlfn.XLOOKUP(total_table[[#This Row],[Product_ID]],Product_table[Product_ID],Product_table[Category],FALSE)</f>
        <v>Beauty</v>
      </c>
      <c r="S1186" s="8" t="str">
        <f>_xlfn.XLOOKUP(total_table[[#This Row],[Product_ID]],Product_table[Product_ID],Product_table[Sub_Category],FALSE)</f>
        <v>Skincare</v>
      </c>
      <c r="T1186" s="8" t="str">
        <f>_xlfn.XLOOKUP(total_table[[#This Row],[Product_ID]],Product_table[Product_ID],Product_table[Brand],FALSE)</f>
        <v>Anderson-Riley</v>
      </c>
      <c r="U1186" s="8">
        <f>_xlfn.XLOOKUP(total_table[[#This Row],[Product_ID]],Product_table[Product_ID],Product_table[Cost],FALSE)</f>
        <v>266.86</v>
      </c>
      <c r="V1186" s="11">
        <f>_xlfn.XLOOKUP(total_table[[#This Row],[Product_ID]],Product_table[Product_ID],Product_table[Stock],FALSE)</f>
        <v>458</v>
      </c>
      <c r="W1186" s="8" t="str">
        <f>_xlfn.XLOOKUP(total_table[[#This Row],[Store_ID]],Store_table[Store_ID],Store_table[Store_Name],FALSE)</f>
        <v>Johnson-Wright</v>
      </c>
      <c r="X1186" s="8" t="str">
        <f>_xlfn.XLOOKUP(total_table[[#This Row],[Store_ID]],Store_table[Store_ID],Store_table[Region],FALSE)</f>
        <v>North</v>
      </c>
      <c r="Y1186" s="8" t="str">
        <f>_xlfn.XLOOKUP(total_table[[#This Row],[Store_ID]],Store_table[Store_ID],Store_table[City],FALSE)</f>
        <v>Hoodberg</v>
      </c>
      <c r="Z1186" s="8" t="str">
        <f>_xlfn.XLOOKUP(total_table[[#This Row],[Store_ID]],Store_table[Store_ID],Store_table[Store_Type],FALSE)</f>
        <v>Outlet</v>
      </c>
    </row>
    <row r="1187" spans="1:26" x14ac:dyDescent="0.35">
      <c r="A1187" s="2" t="s">
        <v>2989</v>
      </c>
      <c r="B1187" s="14">
        <v>45505</v>
      </c>
      <c r="C1187" s="2" t="s">
        <v>1285</v>
      </c>
      <c r="D1187" s="2" t="s">
        <v>1556</v>
      </c>
      <c r="E1187" s="2" t="s">
        <v>1735</v>
      </c>
      <c r="F1187" s="11">
        <v>1</v>
      </c>
      <c r="G1187" s="8">
        <v>86.03</v>
      </c>
      <c r="H1187" s="8">
        <v>0.01</v>
      </c>
      <c r="I1187" s="2" t="s">
        <v>1802</v>
      </c>
      <c r="J1187" s="8">
        <v>86.02</v>
      </c>
      <c r="K1187" s="8" t="str">
        <f>_xlfn.XLOOKUP(total_table[[#This Row],[Customer_ID]],Customer_table[Customer_ID],Customer_table[Name],FALSE)</f>
        <v>Dr. Tamara White Md</v>
      </c>
      <c r="L1187" s="11">
        <f>_xlfn.XLOOKUP(total_table[[#This Row],[Customer_ID]],Customer_table[Customer_ID],Customer_table[Age],FALSE)</f>
        <v>60</v>
      </c>
      <c r="M1187" s="8" t="str">
        <f>_xlfn.XLOOKUP(total_table[[#This Row],[Customer_ID]],Customer_table[Customer_ID],Customer_table[Gender],FALSE)</f>
        <v>Male</v>
      </c>
      <c r="N1187" s="8" t="str">
        <f>_xlfn.XLOOKUP(total_table[[#This Row],[Customer_ID]],Customer_table[Customer_ID],Customer_table[City],FALSE)</f>
        <v>New Benjamin</v>
      </c>
      <c r="O1187" s="8" t="str">
        <f>_xlfn.XLOOKUP(total_table[[#This Row],[Customer_ID]],Customer_table[Customer_ID],Customer_table[State],FALSE)</f>
        <v>North Carolina</v>
      </c>
      <c r="P1187" s="8" t="str">
        <f>_xlfn.XLOOKUP(total_table[[#This Row],[Customer_ID]],Customer_table[Customer_ID],Customer_table[Country],FALSE)</f>
        <v>USA</v>
      </c>
      <c r="Q1187" s="8" t="str">
        <f>_xlfn.XLOOKUP(total_table[[#This Row],[Product_ID]],Product_table[Product_ID],Product_table[Product_Name],FALSE)</f>
        <v>4K Home Projector</v>
      </c>
      <c r="R1187" s="8" t="str">
        <f>_xlfn.XLOOKUP(total_table[[#This Row],[Product_ID]],Product_table[Product_ID],Product_table[Category],FALSE)</f>
        <v>Electronics</v>
      </c>
      <c r="S1187" s="8" t="str">
        <f>_xlfn.XLOOKUP(total_table[[#This Row],[Product_ID]],Product_table[Product_ID],Product_table[Sub_Category],FALSE)</f>
        <v>Appliances</v>
      </c>
      <c r="T1187" s="8" t="str">
        <f>_xlfn.XLOOKUP(total_table[[#This Row],[Product_ID]],Product_table[Product_ID],Product_table[Brand],FALSE)</f>
        <v>Thomas LLC</v>
      </c>
      <c r="U1187" s="8">
        <f>_xlfn.XLOOKUP(total_table[[#This Row],[Product_ID]],Product_table[Product_ID],Product_table[Cost],FALSE)</f>
        <v>465.34</v>
      </c>
      <c r="V1187" s="11">
        <f>_xlfn.XLOOKUP(total_table[[#This Row],[Product_ID]],Product_table[Product_ID],Product_table[Stock],FALSE)</f>
        <v>301</v>
      </c>
      <c r="W1187" s="8" t="str">
        <f>_xlfn.XLOOKUP(total_table[[#This Row],[Store_ID]],Store_table[Store_ID],Store_table[Store_Name],FALSE)</f>
        <v>Martinez, Adkins and Johnson</v>
      </c>
      <c r="X1187" s="8" t="str">
        <f>_xlfn.XLOOKUP(total_table[[#This Row],[Store_ID]],Store_table[Store_ID],Store_table[Region],FALSE)</f>
        <v>North</v>
      </c>
      <c r="Y1187" s="8" t="str">
        <f>_xlfn.XLOOKUP(total_table[[#This Row],[Store_ID]],Store_table[Store_ID],Store_table[City],FALSE)</f>
        <v>Danielmouth</v>
      </c>
      <c r="Z1187" s="8" t="str">
        <f>_xlfn.XLOOKUP(total_table[[#This Row],[Store_ID]],Store_table[Store_ID],Store_table[Store_Type],FALSE)</f>
        <v>Flagship</v>
      </c>
    </row>
    <row r="1188" spans="1:26" x14ac:dyDescent="0.35">
      <c r="A1188" s="2" t="s">
        <v>2990</v>
      </c>
      <c r="B1188" s="14">
        <v>45897</v>
      </c>
      <c r="C1188" s="2" t="s">
        <v>305</v>
      </c>
      <c r="D1188" s="2" t="s">
        <v>1634</v>
      </c>
      <c r="E1188" s="2" t="s">
        <v>1772</v>
      </c>
      <c r="F1188" s="11">
        <v>4</v>
      </c>
      <c r="G1188" s="8">
        <v>705.12</v>
      </c>
      <c r="H1188" s="8">
        <v>0.15</v>
      </c>
      <c r="I1188" s="2" t="s">
        <v>1804</v>
      </c>
      <c r="J1188" s="8">
        <v>2820.33</v>
      </c>
      <c r="K1188" s="8" t="str">
        <f>_xlfn.XLOOKUP(total_table[[#This Row],[Customer_ID]],Customer_table[Customer_ID],Customer_table[Name],FALSE)</f>
        <v>Melissa Duffy Md</v>
      </c>
      <c r="L1188" s="11">
        <f>_xlfn.XLOOKUP(total_table[[#This Row],[Customer_ID]],Customer_table[Customer_ID],Customer_table[Age],FALSE)</f>
        <v>58</v>
      </c>
      <c r="M1188" s="8" t="str">
        <f>_xlfn.XLOOKUP(total_table[[#This Row],[Customer_ID]],Customer_table[Customer_ID],Customer_table[Gender],FALSE)</f>
        <v>Female</v>
      </c>
      <c r="N1188" s="8" t="str">
        <f>_xlfn.XLOOKUP(total_table[[#This Row],[Customer_ID]],Customer_table[Customer_ID],Customer_table[City],FALSE)</f>
        <v>East Jenna</v>
      </c>
      <c r="O1188" s="8" t="str">
        <f>_xlfn.XLOOKUP(total_table[[#This Row],[Customer_ID]],Customer_table[Customer_ID],Customer_table[State],FALSE)</f>
        <v>South Carolina</v>
      </c>
      <c r="P1188" s="8" t="str">
        <f>_xlfn.XLOOKUP(total_table[[#This Row],[Customer_ID]],Customer_table[Customer_ID],Customer_table[Country],FALSE)</f>
        <v>USA</v>
      </c>
      <c r="Q1188" s="8" t="str">
        <f>_xlfn.XLOOKUP(total_table[[#This Row],[Product_ID]],Product_table[Product_ID],Product_table[Product_Name],FALSE)</f>
        <v>Sports Stopwatch Pro</v>
      </c>
      <c r="R1188" s="8" t="str">
        <f>_xlfn.XLOOKUP(total_table[[#This Row],[Product_ID]],Product_table[Product_ID],Product_table[Category],FALSE)</f>
        <v>Sports</v>
      </c>
      <c r="S1188" s="8" t="str">
        <f>_xlfn.XLOOKUP(total_table[[#This Row],[Product_ID]],Product_table[Product_ID],Product_table[Sub_Category],FALSE)</f>
        <v>Accessories</v>
      </c>
      <c r="T1188" s="8" t="str">
        <f>_xlfn.XLOOKUP(total_table[[#This Row],[Product_ID]],Product_table[Product_ID],Product_table[Brand],FALSE)</f>
        <v>Thompson-French</v>
      </c>
      <c r="U1188" s="8">
        <f>_xlfn.XLOOKUP(total_table[[#This Row],[Product_ID]],Product_table[Product_ID],Product_table[Cost],FALSE)</f>
        <v>434.84</v>
      </c>
      <c r="V1188" s="11">
        <f>_xlfn.XLOOKUP(total_table[[#This Row],[Product_ID]],Product_table[Product_ID],Product_table[Stock],FALSE)</f>
        <v>185</v>
      </c>
      <c r="W1188" s="8" t="str">
        <f>_xlfn.XLOOKUP(total_table[[#This Row],[Store_ID]],Store_table[Store_ID],Store_table[Store_Name],FALSE)</f>
        <v>Thomas, Bridges and Harris</v>
      </c>
      <c r="X1188" s="8" t="str">
        <f>_xlfn.XLOOKUP(total_table[[#This Row],[Store_ID]],Store_table[Store_ID],Store_table[Region],FALSE)</f>
        <v>North</v>
      </c>
      <c r="Y1188" s="8" t="str">
        <f>_xlfn.XLOOKUP(total_table[[#This Row],[Store_ID]],Store_table[Store_ID],Store_table[City],FALSE)</f>
        <v>Sabrinatown</v>
      </c>
      <c r="Z1188" s="8" t="str">
        <f>_xlfn.XLOOKUP(total_table[[#This Row],[Store_ID]],Store_table[Store_ID],Store_table[Store_Type],FALSE)</f>
        <v>Online</v>
      </c>
    </row>
    <row r="1189" spans="1:26" x14ac:dyDescent="0.35">
      <c r="A1189" s="2" t="s">
        <v>2991</v>
      </c>
      <c r="B1189" s="14">
        <v>45602</v>
      </c>
      <c r="C1189" s="2" t="s">
        <v>1142</v>
      </c>
      <c r="D1189" s="2" t="s">
        <v>1562</v>
      </c>
      <c r="E1189" s="2" t="s">
        <v>1772</v>
      </c>
      <c r="F1189" s="11">
        <v>3</v>
      </c>
      <c r="G1189" s="8">
        <v>99.77</v>
      </c>
      <c r="H1189" s="8">
        <v>0.01</v>
      </c>
      <c r="I1189" s="2" t="s">
        <v>1804</v>
      </c>
      <c r="J1189" s="8">
        <v>299.3</v>
      </c>
      <c r="K1189" s="8" t="str">
        <f>_xlfn.XLOOKUP(total_table[[#This Row],[Customer_ID]],Customer_table[Customer_ID],Customer_table[Name],FALSE)</f>
        <v>Michael Garner</v>
      </c>
      <c r="L1189" s="11">
        <f>_xlfn.XLOOKUP(total_table[[#This Row],[Customer_ID]],Customer_table[Customer_ID],Customer_table[Age],FALSE)</f>
        <v>21</v>
      </c>
      <c r="M1189" s="8" t="str">
        <f>_xlfn.XLOOKUP(total_table[[#This Row],[Customer_ID]],Customer_table[Customer_ID],Customer_table[Gender],FALSE)</f>
        <v>Female</v>
      </c>
      <c r="N1189" s="8" t="str">
        <f>_xlfn.XLOOKUP(total_table[[#This Row],[Customer_ID]],Customer_table[Customer_ID],Customer_table[City],FALSE)</f>
        <v>Port Crystal</v>
      </c>
      <c r="O1189" s="8" t="str">
        <f>_xlfn.XLOOKUP(total_table[[#This Row],[Customer_ID]],Customer_table[Customer_ID],Customer_table[State],FALSE)</f>
        <v>New Hampshire</v>
      </c>
      <c r="P1189" s="8" t="str">
        <f>_xlfn.XLOOKUP(total_table[[#This Row],[Customer_ID]],Customer_table[Customer_ID],Customer_table[Country],FALSE)</f>
        <v>USA</v>
      </c>
      <c r="Q1189" s="8" t="str">
        <f>_xlfn.XLOOKUP(total_table[[#This Row],[Product_ID]],Product_table[Product_ID],Product_table[Product_Name],FALSE)</f>
        <v>Women's Denim Jeans</v>
      </c>
      <c r="R1189" s="8" t="str">
        <f>_xlfn.XLOOKUP(total_table[[#This Row],[Product_ID]],Product_table[Product_ID],Product_table[Category],FALSE)</f>
        <v>Clothing</v>
      </c>
      <c r="S1189" s="8" t="str">
        <f>_xlfn.XLOOKUP(total_table[[#This Row],[Product_ID]],Product_table[Product_ID],Product_table[Sub_Category],FALSE)</f>
        <v>Bottoms</v>
      </c>
      <c r="T1189" s="8" t="str">
        <f>_xlfn.XLOOKUP(total_table[[#This Row],[Product_ID]],Product_table[Product_ID],Product_table[Brand],FALSE)</f>
        <v>Guerra-Hendrix</v>
      </c>
      <c r="U1189" s="8">
        <f>_xlfn.XLOOKUP(total_table[[#This Row],[Product_ID]],Product_table[Product_ID],Product_table[Cost],FALSE)</f>
        <v>254.04361702127662</v>
      </c>
      <c r="V1189" s="11">
        <f>_xlfn.XLOOKUP(total_table[[#This Row],[Product_ID]],Product_table[Product_ID],Product_table[Stock],FALSE)</f>
        <v>343</v>
      </c>
      <c r="W1189" s="8" t="str">
        <f>_xlfn.XLOOKUP(total_table[[#This Row],[Store_ID]],Store_table[Store_ID],Store_table[Store_Name],FALSE)</f>
        <v>Thomas, Bridges and Harris</v>
      </c>
      <c r="X1189" s="8" t="str">
        <f>_xlfn.XLOOKUP(total_table[[#This Row],[Store_ID]],Store_table[Store_ID],Store_table[Region],FALSE)</f>
        <v>North</v>
      </c>
      <c r="Y1189" s="8" t="str">
        <f>_xlfn.XLOOKUP(total_table[[#This Row],[Store_ID]],Store_table[Store_ID],Store_table[City],FALSE)</f>
        <v>Sabrinatown</v>
      </c>
      <c r="Z1189" s="8" t="str">
        <f>_xlfn.XLOOKUP(total_table[[#This Row],[Store_ID]],Store_table[Store_ID],Store_table[Store_Type],FALSE)</f>
        <v>Online</v>
      </c>
    </row>
    <row r="1190" spans="1:26" x14ac:dyDescent="0.35">
      <c r="A1190" s="2" t="s">
        <v>2992</v>
      </c>
      <c r="B1190" s="14">
        <v>45530</v>
      </c>
      <c r="C1190" s="2" t="s">
        <v>670</v>
      </c>
      <c r="D1190" s="2" t="s">
        <v>1594</v>
      </c>
      <c r="E1190" s="2" t="s">
        <v>1764</v>
      </c>
      <c r="F1190" s="11">
        <v>2</v>
      </c>
      <c r="G1190" s="8">
        <v>166.26</v>
      </c>
      <c r="H1190" s="8">
        <v>0.14000000000000001</v>
      </c>
      <c r="I1190" s="2" t="s">
        <v>1804</v>
      </c>
      <c r="J1190" s="8">
        <v>332.38</v>
      </c>
      <c r="K1190" s="8" t="str">
        <f>_xlfn.XLOOKUP(total_table[[#This Row],[Customer_ID]],Customer_table[Customer_ID],Customer_table[Name],FALSE)</f>
        <v>Joan Johnson</v>
      </c>
      <c r="L1190" s="11">
        <f>_xlfn.XLOOKUP(total_table[[#This Row],[Customer_ID]],Customer_table[Customer_ID],Customer_table[Age],FALSE)</f>
        <v>50</v>
      </c>
      <c r="M1190" s="8" t="str">
        <f>_xlfn.XLOOKUP(total_table[[#This Row],[Customer_ID]],Customer_table[Customer_ID],Customer_table[Gender],FALSE)</f>
        <v>Female</v>
      </c>
      <c r="N1190" s="8" t="str">
        <f>_xlfn.XLOOKUP(total_table[[#This Row],[Customer_ID]],Customer_table[Customer_ID],Customer_table[City],FALSE)</f>
        <v>Lake Josephport</v>
      </c>
      <c r="O1190" s="8" t="str">
        <f>_xlfn.XLOOKUP(total_table[[#This Row],[Customer_ID]],Customer_table[Customer_ID],Customer_table[State],FALSE)</f>
        <v>Maine</v>
      </c>
      <c r="P1190" s="8" t="str">
        <f>_xlfn.XLOOKUP(total_table[[#This Row],[Customer_ID]],Customer_table[Customer_ID],Customer_table[Country],FALSE)</f>
        <v>USA</v>
      </c>
      <c r="Q1190" s="8" t="str">
        <f>_xlfn.XLOOKUP(total_table[[#This Row],[Product_ID]],Product_table[Product_ID],Product_table[Product_Name],FALSE)</f>
        <v>Gaming Mechanical Keyboard</v>
      </c>
      <c r="R1190" s="8" t="str">
        <f>_xlfn.XLOOKUP(total_table[[#This Row],[Product_ID]],Product_table[Product_ID],Product_table[Category],FALSE)</f>
        <v>Electronics</v>
      </c>
      <c r="S1190" s="8" t="str">
        <f>_xlfn.XLOOKUP(total_table[[#This Row],[Product_ID]],Product_table[Product_ID],Product_table[Sub_Category],FALSE)</f>
        <v>Computer</v>
      </c>
      <c r="T1190" s="8" t="str">
        <f>_xlfn.XLOOKUP(total_table[[#This Row],[Product_ID]],Product_table[Product_ID],Product_table[Brand],FALSE)</f>
        <v>Lucero LLC</v>
      </c>
      <c r="U1190" s="8">
        <f>_xlfn.XLOOKUP(total_table[[#This Row],[Product_ID]],Product_table[Product_ID],Product_table[Cost],FALSE)</f>
        <v>419.28</v>
      </c>
      <c r="V1190" s="11">
        <f>_xlfn.XLOOKUP(total_table[[#This Row],[Product_ID]],Product_table[Product_ID],Product_table[Stock],FALSE)</f>
        <v>86</v>
      </c>
      <c r="W1190" s="8" t="str">
        <f>_xlfn.XLOOKUP(total_table[[#This Row],[Store_ID]],Store_table[Store_ID],Store_table[Store_Name],FALSE)</f>
        <v>Moore, Padilla and Butler</v>
      </c>
      <c r="X1190" s="8" t="str">
        <f>_xlfn.XLOOKUP(total_table[[#This Row],[Store_ID]],Store_table[Store_ID],Store_table[Region],FALSE)</f>
        <v>South</v>
      </c>
      <c r="Y1190" s="8" t="str">
        <f>_xlfn.XLOOKUP(total_table[[#This Row],[Store_ID]],Store_table[Store_ID],Store_table[City],FALSE)</f>
        <v>East Johnstad</v>
      </c>
      <c r="Z1190" s="8" t="str">
        <f>_xlfn.XLOOKUP(total_table[[#This Row],[Store_ID]],Store_table[Store_ID],Store_table[Store_Type],FALSE)</f>
        <v>Flagship</v>
      </c>
    </row>
    <row r="1191" spans="1:26" x14ac:dyDescent="0.35">
      <c r="A1191" s="2" t="s">
        <v>2993</v>
      </c>
      <c r="B1191" s="14">
        <v>45729</v>
      </c>
      <c r="C1191" s="2" t="s">
        <v>1396</v>
      </c>
      <c r="D1191" s="2" t="s">
        <v>1578</v>
      </c>
      <c r="E1191" s="2" t="s">
        <v>1751</v>
      </c>
      <c r="F1191" s="11">
        <v>1</v>
      </c>
      <c r="G1191" s="8">
        <v>429.25</v>
      </c>
      <c r="H1191" s="8">
        <v>0.28999999999999998</v>
      </c>
      <c r="I1191" s="2" t="s">
        <v>1802</v>
      </c>
      <c r="J1191" s="8">
        <v>428.96</v>
      </c>
      <c r="K1191" s="8" t="str">
        <f>_xlfn.XLOOKUP(total_table[[#This Row],[Customer_ID]],Customer_table[Customer_ID],Customer_table[Name],FALSE)</f>
        <v>John Perez</v>
      </c>
      <c r="L1191" s="11">
        <f>_xlfn.XLOOKUP(total_table[[#This Row],[Customer_ID]],Customer_table[Customer_ID],Customer_table[Age],FALSE)</f>
        <v>29</v>
      </c>
      <c r="M1191" s="8" t="str">
        <f>_xlfn.XLOOKUP(total_table[[#This Row],[Customer_ID]],Customer_table[Customer_ID],Customer_table[Gender],FALSE)</f>
        <v>Female</v>
      </c>
      <c r="N1191" s="8" t="str">
        <f>_xlfn.XLOOKUP(total_table[[#This Row],[Customer_ID]],Customer_table[Customer_ID],Customer_table[City],FALSE)</f>
        <v>Brandontown</v>
      </c>
      <c r="O1191" s="8" t="str">
        <f>_xlfn.XLOOKUP(total_table[[#This Row],[Customer_ID]],Customer_table[Customer_ID],Customer_table[State],FALSE)</f>
        <v>South Carolina</v>
      </c>
      <c r="P1191" s="8" t="str">
        <f>_xlfn.XLOOKUP(total_table[[#This Row],[Customer_ID]],Customer_table[Customer_ID],Customer_table[Country],FALSE)</f>
        <v>USA</v>
      </c>
      <c r="Q1191" s="8" t="str">
        <f>_xlfn.XLOOKUP(total_table[[#This Row],[Product_ID]],Product_table[Product_ID],Product_table[Product_Name],FALSE)</f>
        <v>Wireless Bluetooth Speaker</v>
      </c>
      <c r="R1191" s="8" t="str">
        <f>_xlfn.XLOOKUP(total_table[[#This Row],[Product_ID]],Product_table[Product_ID],Product_table[Category],FALSE)</f>
        <v>Electronics</v>
      </c>
      <c r="S1191" s="8" t="str">
        <f>_xlfn.XLOOKUP(total_table[[#This Row],[Product_ID]],Product_table[Product_ID],Product_table[Sub_Category],FALSE)</f>
        <v>Audio</v>
      </c>
      <c r="T1191" s="8" t="str">
        <f>_xlfn.XLOOKUP(total_table[[#This Row],[Product_ID]],Product_table[Product_ID],Product_table[Brand],FALSE)</f>
        <v>Reed-Schmidt</v>
      </c>
      <c r="U1191" s="8">
        <f>_xlfn.XLOOKUP(total_table[[#This Row],[Product_ID]],Product_table[Product_ID],Product_table[Cost],FALSE)</f>
        <v>322.41000000000003</v>
      </c>
      <c r="V1191" s="11">
        <f>_xlfn.XLOOKUP(total_table[[#This Row],[Product_ID]],Product_table[Product_ID],Product_table[Stock],FALSE)</f>
        <v>213</v>
      </c>
      <c r="W1191" s="8" t="str">
        <f>_xlfn.XLOOKUP(total_table[[#This Row],[Store_ID]],Store_table[Store_ID],Store_table[Store_Name],FALSE)</f>
        <v>Gray Ltd</v>
      </c>
      <c r="X1191" s="8" t="str">
        <f>_xlfn.XLOOKUP(total_table[[#This Row],[Store_ID]],Store_table[Store_ID],Store_table[Region],FALSE)</f>
        <v>North</v>
      </c>
      <c r="Y1191" s="8" t="str">
        <f>_xlfn.XLOOKUP(total_table[[#This Row],[Store_ID]],Store_table[Store_ID],Store_table[City],FALSE)</f>
        <v>New Michaelchester</v>
      </c>
      <c r="Z1191" s="8" t="str">
        <f>_xlfn.XLOOKUP(total_table[[#This Row],[Store_ID]],Store_table[Store_ID],Store_table[Store_Type],FALSE)</f>
        <v>Outlet</v>
      </c>
    </row>
    <row r="1192" spans="1:26" x14ac:dyDescent="0.35">
      <c r="A1192" s="2" t="s">
        <v>2994</v>
      </c>
      <c r="B1192" s="14">
        <v>45468</v>
      </c>
      <c r="C1192" s="2" t="s">
        <v>1350</v>
      </c>
      <c r="D1192" s="2" t="s">
        <v>1521</v>
      </c>
      <c r="E1192" s="2" t="s">
        <v>1764</v>
      </c>
      <c r="F1192" s="11">
        <v>2</v>
      </c>
      <c r="G1192" s="8">
        <v>540.48</v>
      </c>
      <c r="H1192" s="8">
        <v>0.28999999999999998</v>
      </c>
      <c r="I1192" s="2" t="s">
        <v>1802</v>
      </c>
      <c r="J1192" s="8">
        <v>1080.67</v>
      </c>
      <c r="K1192" s="8" t="str">
        <f>_xlfn.XLOOKUP(total_table[[#This Row],[Customer_ID]],Customer_table[Customer_ID],Customer_table[Name],FALSE)</f>
        <v>Adam Castro</v>
      </c>
      <c r="L1192" s="11">
        <f>_xlfn.XLOOKUP(total_table[[#This Row],[Customer_ID]],Customer_table[Customer_ID],Customer_table[Age],FALSE)</f>
        <v>51</v>
      </c>
      <c r="M1192" s="8" t="str">
        <f>_xlfn.XLOOKUP(total_table[[#This Row],[Customer_ID]],Customer_table[Customer_ID],Customer_table[Gender],FALSE)</f>
        <v>Male</v>
      </c>
      <c r="N1192" s="8" t="str">
        <f>_xlfn.XLOOKUP(total_table[[#This Row],[Customer_ID]],Customer_table[Customer_ID],Customer_table[City],FALSE)</f>
        <v>New Donnabury</v>
      </c>
      <c r="O1192" s="8" t="str">
        <f>_xlfn.XLOOKUP(total_table[[#This Row],[Customer_ID]],Customer_table[Customer_ID],Customer_table[State],FALSE)</f>
        <v>Texas</v>
      </c>
      <c r="P1192" s="8" t="str">
        <f>_xlfn.XLOOKUP(total_table[[#This Row],[Customer_ID]],Customer_table[Customer_ID],Customer_table[Country],FALSE)</f>
        <v>USA</v>
      </c>
      <c r="Q1192" s="8" t="str">
        <f>_xlfn.XLOOKUP(total_table[[#This Row],[Product_ID]],Product_table[Product_ID],Product_table[Product_Name],FALSE)</f>
        <v>Brother Laser Printer</v>
      </c>
      <c r="R1192" s="8" t="str">
        <f>_xlfn.XLOOKUP(total_table[[#This Row],[Product_ID]],Product_table[Product_ID],Product_table[Category],FALSE)</f>
        <v>Electronics</v>
      </c>
      <c r="S1192" s="8" t="str">
        <f>_xlfn.XLOOKUP(total_table[[#This Row],[Product_ID]],Product_table[Product_ID],Product_table[Sub_Category],FALSE)</f>
        <v>Computer</v>
      </c>
      <c r="T1192" s="8" t="str">
        <f>_xlfn.XLOOKUP(total_table[[#This Row],[Product_ID]],Product_table[Product_ID],Product_table[Brand],FALSE)</f>
        <v>Hunt Inc</v>
      </c>
      <c r="U1192" s="8">
        <f>_xlfn.XLOOKUP(total_table[[#This Row],[Product_ID]],Product_table[Product_ID],Product_table[Cost],FALSE)</f>
        <v>112.42</v>
      </c>
      <c r="V1192" s="11">
        <f>_xlfn.XLOOKUP(total_table[[#This Row],[Product_ID]],Product_table[Product_ID],Product_table[Stock],FALSE)</f>
        <v>416</v>
      </c>
      <c r="W1192" s="8" t="str">
        <f>_xlfn.XLOOKUP(total_table[[#This Row],[Store_ID]],Store_table[Store_ID],Store_table[Store_Name],FALSE)</f>
        <v>Moore, Padilla and Butler</v>
      </c>
      <c r="X1192" s="8" t="str">
        <f>_xlfn.XLOOKUP(total_table[[#This Row],[Store_ID]],Store_table[Store_ID],Store_table[Region],FALSE)</f>
        <v>South</v>
      </c>
      <c r="Y1192" s="8" t="str">
        <f>_xlfn.XLOOKUP(total_table[[#This Row],[Store_ID]],Store_table[Store_ID],Store_table[City],FALSE)</f>
        <v>East Johnstad</v>
      </c>
      <c r="Z1192" s="8" t="str">
        <f>_xlfn.XLOOKUP(total_table[[#This Row],[Store_ID]],Store_table[Store_ID],Store_table[Store_Type],FALSE)</f>
        <v>Flagship</v>
      </c>
    </row>
    <row r="1193" spans="1:26" x14ac:dyDescent="0.35">
      <c r="A1193" s="2" t="s">
        <v>2995</v>
      </c>
      <c r="B1193" s="14">
        <v>45936</v>
      </c>
      <c r="C1193" s="2" t="s">
        <v>845</v>
      </c>
      <c r="D1193" s="2" t="s">
        <v>1644</v>
      </c>
      <c r="E1193" s="2" t="s">
        <v>1777</v>
      </c>
      <c r="F1193" s="11">
        <v>2</v>
      </c>
      <c r="G1193" s="8">
        <v>579.52</v>
      </c>
      <c r="H1193" s="8">
        <v>0.01</v>
      </c>
      <c r="I1193" s="2" t="s">
        <v>1804</v>
      </c>
      <c r="J1193" s="8">
        <v>1159.03</v>
      </c>
      <c r="K1193" s="8" t="str">
        <f>_xlfn.XLOOKUP(total_table[[#This Row],[Customer_ID]],Customer_table[Customer_ID],Customer_table[Name],FALSE)</f>
        <v>Tyrone Olson</v>
      </c>
      <c r="L1193" s="11">
        <f>_xlfn.XLOOKUP(total_table[[#This Row],[Customer_ID]],Customer_table[Customer_ID],Customer_table[Age],FALSE)</f>
        <v>45</v>
      </c>
      <c r="M1193" s="8" t="str">
        <f>_xlfn.XLOOKUP(total_table[[#This Row],[Customer_ID]],Customer_table[Customer_ID],Customer_table[Gender],FALSE)</f>
        <v>Female</v>
      </c>
      <c r="N1193" s="8" t="str">
        <f>_xlfn.XLOOKUP(total_table[[#This Row],[Customer_ID]],Customer_table[Customer_ID],Customer_table[City],FALSE)</f>
        <v>Emilytown</v>
      </c>
      <c r="O1193" s="8" t="str">
        <f>_xlfn.XLOOKUP(total_table[[#This Row],[Customer_ID]],Customer_table[Customer_ID],Customer_table[State],FALSE)</f>
        <v>California</v>
      </c>
      <c r="P1193" s="8" t="str">
        <f>_xlfn.XLOOKUP(total_table[[#This Row],[Customer_ID]],Customer_table[Customer_ID],Customer_table[Country],FALSE)</f>
        <v>USA</v>
      </c>
      <c r="Q1193" s="8" t="str">
        <f>_xlfn.XLOOKUP(total_table[[#This Row],[Product_ID]],Product_table[Product_ID],Product_table[Product_Name],FALSE)</f>
        <v>Men's Hair Styling Gel</v>
      </c>
      <c r="R1193" s="8" t="str">
        <f>_xlfn.XLOOKUP(total_table[[#This Row],[Product_ID]],Product_table[Product_ID],Product_table[Category],FALSE)</f>
        <v>Beauty</v>
      </c>
      <c r="S1193" s="8" t="str">
        <f>_xlfn.XLOOKUP(total_table[[#This Row],[Product_ID]],Product_table[Product_ID],Product_table[Sub_Category],FALSE)</f>
        <v>Haircare</v>
      </c>
      <c r="T1193" s="8" t="str">
        <f>_xlfn.XLOOKUP(total_table[[#This Row],[Product_ID]],Product_table[Product_ID],Product_table[Brand],FALSE)</f>
        <v>Cline-Mccarthy</v>
      </c>
      <c r="U1193" s="8">
        <f>_xlfn.XLOOKUP(total_table[[#This Row],[Product_ID]],Product_table[Product_ID],Product_table[Cost],FALSE)</f>
        <v>17.309999999999999</v>
      </c>
      <c r="V1193" s="11">
        <f>_xlfn.XLOOKUP(total_table[[#This Row],[Product_ID]],Product_table[Product_ID],Product_table[Stock],FALSE)</f>
        <v>399</v>
      </c>
      <c r="W1193" s="8" t="str">
        <f>_xlfn.XLOOKUP(total_table[[#This Row],[Store_ID]],Store_table[Store_ID],Store_table[Store_Name],FALSE)</f>
        <v>Mcdonald Inc</v>
      </c>
      <c r="X1193" s="8" t="str">
        <f>_xlfn.XLOOKUP(total_table[[#This Row],[Store_ID]],Store_table[Store_ID],Store_table[Region],FALSE)</f>
        <v>South</v>
      </c>
      <c r="Y1193" s="8" t="str">
        <f>_xlfn.XLOOKUP(total_table[[#This Row],[Store_ID]],Store_table[Store_ID],Store_table[City],FALSE)</f>
        <v>Christopherland</v>
      </c>
      <c r="Z1193" s="8" t="str">
        <f>_xlfn.XLOOKUP(total_table[[#This Row],[Store_ID]],Store_table[Store_ID],Store_table[Store_Type],FALSE)</f>
        <v>Outlet</v>
      </c>
    </row>
    <row r="1194" spans="1:26" x14ac:dyDescent="0.35">
      <c r="A1194" s="2" t="s">
        <v>2996</v>
      </c>
      <c r="B1194" s="14">
        <v>45622</v>
      </c>
      <c r="C1194" s="2" t="s">
        <v>105</v>
      </c>
      <c r="D1194" s="2" t="s">
        <v>1664</v>
      </c>
      <c r="E1194" s="2" t="s">
        <v>1785</v>
      </c>
      <c r="F1194" s="11">
        <v>4</v>
      </c>
      <c r="G1194" s="8">
        <v>477.52</v>
      </c>
      <c r="H1194" s="8">
        <v>7.0000000000000007E-2</v>
      </c>
      <c r="I1194" s="2" t="s">
        <v>1804</v>
      </c>
      <c r="J1194" s="8">
        <v>1910.01</v>
      </c>
      <c r="K1194" s="8" t="str">
        <f>_xlfn.XLOOKUP(total_table[[#This Row],[Customer_ID]],Customer_table[Customer_ID],Customer_table[Name],FALSE)</f>
        <v>Amber Carlson</v>
      </c>
      <c r="L1194" s="11">
        <f>_xlfn.XLOOKUP(total_table[[#This Row],[Customer_ID]],Customer_table[Customer_ID],Customer_table[Age],FALSE)</f>
        <v>18</v>
      </c>
      <c r="M1194" s="8" t="str">
        <f>_xlfn.XLOOKUP(total_table[[#This Row],[Customer_ID]],Customer_table[Customer_ID],Customer_table[Gender],FALSE)</f>
        <v>Female</v>
      </c>
      <c r="N1194" s="8" t="str">
        <f>_xlfn.XLOOKUP(total_table[[#This Row],[Customer_ID]],Customer_table[Customer_ID],Customer_table[City],FALSE)</f>
        <v>East Michellemouth</v>
      </c>
      <c r="O1194" s="8" t="str">
        <f>_xlfn.XLOOKUP(total_table[[#This Row],[Customer_ID]],Customer_table[Customer_ID],Customer_table[State],FALSE)</f>
        <v>Missouri</v>
      </c>
      <c r="P1194" s="8" t="str">
        <f>_xlfn.XLOOKUP(total_table[[#This Row],[Customer_ID]],Customer_table[Customer_ID],Customer_table[Country],FALSE)</f>
        <v>USA</v>
      </c>
      <c r="Q1194" s="8" t="str">
        <f>_xlfn.XLOOKUP(total_table[[#This Row],[Product_ID]],Product_table[Product_ID],Product_table[Product_Name],FALSE)</f>
        <v>Men's Sports Shorts</v>
      </c>
      <c r="R1194" s="8" t="str">
        <f>_xlfn.XLOOKUP(total_table[[#This Row],[Product_ID]],Product_table[Product_ID],Product_table[Category],FALSE)</f>
        <v>Clothing</v>
      </c>
      <c r="S1194" s="8" t="str">
        <f>_xlfn.XLOOKUP(total_table[[#This Row],[Product_ID]],Product_table[Product_ID],Product_table[Sub_Category],FALSE)</f>
        <v>Bottoms</v>
      </c>
      <c r="T1194" s="8" t="str">
        <f>_xlfn.XLOOKUP(total_table[[#This Row],[Product_ID]],Product_table[Product_ID],Product_table[Brand],FALSE)</f>
        <v>Fitzpatrick Ltd</v>
      </c>
      <c r="U1194" s="8">
        <f>_xlfn.XLOOKUP(total_table[[#This Row],[Product_ID]],Product_table[Product_ID],Product_table[Cost],FALSE)</f>
        <v>218.22</v>
      </c>
      <c r="V1194" s="11">
        <f>_xlfn.XLOOKUP(total_table[[#This Row],[Product_ID]],Product_table[Product_ID],Product_table[Stock],FALSE)</f>
        <v>224</v>
      </c>
      <c r="W1194" s="8" t="str">
        <f>_xlfn.XLOOKUP(total_table[[#This Row],[Store_ID]],Store_table[Store_ID],Store_table[Store_Name],FALSE)</f>
        <v>Holloway Ltd</v>
      </c>
      <c r="X1194" s="8" t="str">
        <f>_xlfn.XLOOKUP(total_table[[#This Row],[Store_ID]],Store_table[Store_ID],Store_table[Region],FALSE)</f>
        <v>North</v>
      </c>
      <c r="Y1194" s="8" t="str">
        <f>_xlfn.XLOOKUP(total_table[[#This Row],[Store_ID]],Store_table[Store_ID],Store_table[City],FALSE)</f>
        <v>Bensonhaven</v>
      </c>
      <c r="Z1194" s="8" t="str">
        <f>_xlfn.XLOOKUP(total_table[[#This Row],[Store_ID]],Store_table[Store_ID],Store_table[Store_Type],FALSE)</f>
        <v>Flagship</v>
      </c>
    </row>
    <row r="1195" spans="1:26" x14ac:dyDescent="0.35">
      <c r="A1195" s="2" t="s">
        <v>2997</v>
      </c>
      <c r="B1195" s="14">
        <v>45705</v>
      </c>
      <c r="C1195" s="2" t="s">
        <v>815</v>
      </c>
      <c r="D1195" s="2" t="s">
        <v>1708</v>
      </c>
      <c r="E1195" s="2" t="s">
        <v>1754</v>
      </c>
      <c r="F1195" s="11">
        <v>3</v>
      </c>
      <c r="G1195" s="8">
        <v>242.58</v>
      </c>
      <c r="H1195" s="8">
        <v>0.25</v>
      </c>
      <c r="I1195" s="2" t="s">
        <v>1802</v>
      </c>
      <c r="J1195" s="8">
        <v>727.49</v>
      </c>
      <c r="K1195" s="8" t="str">
        <f>_xlfn.XLOOKUP(total_table[[#This Row],[Customer_ID]],Customer_table[Customer_ID],Customer_table[Name],FALSE)</f>
        <v>Beth Allen</v>
      </c>
      <c r="L1195" s="11">
        <f>_xlfn.XLOOKUP(total_table[[#This Row],[Customer_ID]],Customer_table[Customer_ID],Customer_table[Age],FALSE)</f>
        <v>32</v>
      </c>
      <c r="M1195" s="8" t="str">
        <f>_xlfn.XLOOKUP(total_table[[#This Row],[Customer_ID]],Customer_table[Customer_ID],Customer_table[Gender],FALSE)</f>
        <v>Female</v>
      </c>
      <c r="N1195" s="8" t="str">
        <f>_xlfn.XLOOKUP(total_table[[#This Row],[Customer_ID]],Customer_table[Customer_ID],Customer_table[City],FALSE)</f>
        <v>South Kathrynmouth</v>
      </c>
      <c r="O1195" s="8" t="str">
        <f>_xlfn.XLOOKUP(total_table[[#This Row],[Customer_ID]],Customer_table[Customer_ID],Customer_table[State],FALSE)</f>
        <v>Oklahoma</v>
      </c>
      <c r="P1195" s="8" t="str">
        <f>_xlfn.XLOOKUP(total_table[[#This Row],[Customer_ID]],Customer_table[Customer_ID],Customer_table[Country],FALSE)</f>
        <v>USA</v>
      </c>
      <c r="Q1195" s="8" t="str">
        <f>_xlfn.XLOOKUP(total_table[[#This Row],[Product_ID]],Product_table[Product_ID],Product_table[Product_Name],FALSE)</f>
        <v>Women's High Heels</v>
      </c>
      <c r="R1195" s="8" t="str">
        <f>_xlfn.XLOOKUP(total_table[[#This Row],[Product_ID]],Product_table[Product_ID],Product_table[Category],FALSE)</f>
        <v>Clothing</v>
      </c>
      <c r="S1195" s="8" t="str">
        <f>_xlfn.XLOOKUP(total_table[[#This Row],[Product_ID]],Product_table[Product_ID],Product_table[Sub_Category],FALSE)</f>
        <v>Footwear</v>
      </c>
      <c r="T1195" s="8" t="str">
        <f>_xlfn.XLOOKUP(total_table[[#This Row],[Product_ID]],Product_table[Product_ID],Product_table[Brand],FALSE)</f>
        <v>Smith-Charles</v>
      </c>
      <c r="U1195" s="8">
        <f>_xlfn.XLOOKUP(total_table[[#This Row],[Product_ID]],Product_table[Product_ID],Product_table[Cost],FALSE)</f>
        <v>438.25</v>
      </c>
      <c r="V1195" s="11">
        <f>_xlfn.XLOOKUP(total_table[[#This Row],[Product_ID]],Product_table[Product_ID],Product_table[Stock],FALSE)</f>
        <v>496</v>
      </c>
      <c r="W1195" s="8" t="str">
        <f>_xlfn.XLOOKUP(total_table[[#This Row],[Store_ID]],Store_table[Store_ID],Store_table[Store_Name],FALSE)</f>
        <v>Benson-Elliott</v>
      </c>
      <c r="X1195" s="8" t="str">
        <f>_xlfn.XLOOKUP(total_table[[#This Row],[Store_ID]],Store_table[Store_ID],Store_table[Region],FALSE)</f>
        <v>East</v>
      </c>
      <c r="Y1195" s="8" t="str">
        <f>_xlfn.XLOOKUP(total_table[[#This Row],[Store_ID]],Store_table[Store_ID],Store_table[City],FALSE)</f>
        <v>Port Josephberg</v>
      </c>
      <c r="Z1195" s="8" t="str">
        <f>_xlfn.XLOOKUP(total_table[[#This Row],[Store_ID]],Store_table[Store_ID],Store_table[Store_Type],FALSE)</f>
        <v>Online</v>
      </c>
    </row>
    <row r="1196" spans="1:26" x14ac:dyDescent="0.35">
      <c r="A1196" s="2" t="s">
        <v>2998</v>
      </c>
      <c r="B1196" s="14">
        <v>45250</v>
      </c>
      <c r="C1196" s="2" t="s">
        <v>1130</v>
      </c>
      <c r="D1196" s="2" t="s">
        <v>1578</v>
      </c>
      <c r="E1196" s="2" t="s">
        <v>1785</v>
      </c>
      <c r="F1196" s="11">
        <v>2</v>
      </c>
      <c r="G1196" s="8">
        <v>519.29999999999995</v>
      </c>
      <c r="H1196" s="8">
        <v>0.09</v>
      </c>
      <c r="I1196" s="2" t="s">
        <v>1804</v>
      </c>
      <c r="J1196" s="8">
        <v>1038.51</v>
      </c>
      <c r="K1196" s="8" t="str">
        <f>_xlfn.XLOOKUP(total_table[[#This Row],[Customer_ID]],Customer_table[Customer_ID],Customer_table[Name],FALSE)</f>
        <v>Melinda Johnson</v>
      </c>
      <c r="L1196" s="11">
        <f>_xlfn.XLOOKUP(total_table[[#This Row],[Customer_ID]],Customer_table[Customer_ID],Customer_table[Age],FALSE)</f>
        <v>51</v>
      </c>
      <c r="M1196" s="8" t="str">
        <f>_xlfn.XLOOKUP(total_table[[#This Row],[Customer_ID]],Customer_table[Customer_ID],Customer_table[Gender],FALSE)</f>
        <v>Male</v>
      </c>
      <c r="N1196" s="8" t="str">
        <f>_xlfn.XLOOKUP(total_table[[#This Row],[Customer_ID]],Customer_table[Customer_ID],Customer_table[City],FALSE)</f>
        <v>Kaufmanfurt</v>
      </c>
      <c r="O1196" s="8" t="str">
        <f>_xlfn.XLOOKUP(total_table[[#This Row],[Customer_ID]],Customer_table[Customer_ID],Customer_table[State],FALSE)</f>
        <v>Ohio</v>
      </c>
      <c r="P1196" s="8" t="str">
        <f>_xlfn.XLOOKUP(total_table[[#This Row],[Customer_ID]],Customer_table[Customer_ID],Customer_table[Country],FALSE)</f>
        <v>USA</v>
      </c>
      <c r="Q1196" s="8" t="str">
        <f>_xlfn.XLOOKUP(total_table[[#This Row],[Product_ID]],Product_table[Product_ID],Product_table[Product_Name],FALSE)</f>
        <v>Wireless Bluetooth Speaker</v>
      </c>
      <c r="R1196" s="8" t="str">
        <f>_xlfn.XLOOKUP(total_table[[#This Row],[Product_ID]],Product_table[Product_ID],Product_table[Category],FALSE)</f>
        <v>Electronics</v>
      </c>
      <c r="S1196" s="8" t="str">
        <f>_xlfn.XLOOKUP(total_table[[#This Row],[Product_ID]],Product_table[Product_ID],Product_table[Sub_Category],FALSE)</f>
        <v>Audio</v>
      </c>
      <c r="T1196" s="8" t="str">
        <f>_xlfn.XLOOKUP(total_table[[#This Row],[Product_ID]],Product_table[Product_ID],Product_table[Brand],FALSE)</f>
        <v>Reed-Schmidt</v>
      </c>
      <c r="U1196" s="8">
        <f>_xlfn.XLOOKUP(total_table[[#This Row],[Product_ID]],Product_table[Product_ID],Product_table[Cost],FALSE)</f>
        <v>322.41000000000003</v>
      </c>
      <c r="V1196" s="11">
        <f>_xlfn.XLOOKUP(total_table[[#This Row],[Product_ID]],Product_table[Product_ID],Product_table[Stock],FALSE)</f>
        <v>213</v>
      </c>
      <c r="W1196" s="8" t="str">
        <f>_xlfn.XLOOKUP(total_table[[#This Row],[Store_ID]],Store_table[Store_ID],Store_table[Store_Name],FALSE)</f>
        <v>Holloway Ltd</v>
      </c>
      <c r="X1196" s="8" t="str">
        <f>_xlfn.XLOOKUP(total_table[[#This Row],[Store_ID]],Store_table[Store_ID],Store_table[Region],FALSE)</f>
        <v>North</v>
      </c>
      <c r="Y1196" s="8" t="str">
        <f>_xlfn.XLOOKUP(total_table[[#This Row],[Store_ID]],Store_table[Store_ID],Store_table[City],FALSE)</f>
        <v>Bensonhaven</v>
      </c>
      <c r="Z1196" s="8" t="str">
        <f>_xlfn.XLOOKUP(total_table[[#This Row],[Store_ID]],Store_table[Store_ID],Store_table[Store_Type],FALSE)</f>
        <v>Flagship</v>
      </c>
    </row>
    <row r="1197" spans="1:26" x14ac:dyDescent="0.35">
      <c r="A1197" s="2" t="s">
        <v>2999</v>
      </c>
      <c r="B1197" s="14">
        <v>45684</v>
      </c>
      <c r="C1197" s="2" t="s">
        <v>1488</v>
      </c>
      <c r="D1197" s="2" t="s">
        <v>1714</v>
      </c>
      <c r="E1197" s="2" t="s">
        <v>1770</v>
      </c>
      <c r="F1197" s="11">
        <v>3</v>
      </c>
      <c r="G1197" s="8">
        <v>845.67</v>
      </c>
      <c r="H1197" s="8">
        <v>0.12</v>
      </c>
      <c r="I1197" s="2" t="s">
        <v>1807</v>
      </c>
      <c r="J1197" s="8">
        <v>2536.89</v>
      </c>
      <c r="K1197" s="8" t="str">
        <f>_xlfn.XLOOKUP(total_table[[#This Row],[Customer_ID]],Customer_table[Customer_ID],Customer_table[Name],FALSE)</f>
        <v>Kaitlin Brown</v>
      </c>
      <c r="L1197" s="11">
        <f>_xlfn.XLOOKUP(total_table[[#This Row],[Customer_ID]],Customer_table[Customer_ID],Customer_table[Age],FALSE)</f>
        <v>52</v>
      </c>
      <c r="M1197" s="8" t="str">
        <f>_xlfn.XLOOKUP(total_table[[#This Row],[Customer_ID]],Customer_table[Customer_ID],Customer_table[Gender],FALSE)</f>
        <v>Female</v>
      </c>
      <c r="N1197" s="8" t="str">
        <f>_xlfn.XLOOKUP(total_table[[#This Row],[Customer_ID]],Customer_table[Customer_ID],Customer_table[City],FALSE)</f>
        <v>Kellyberg</v>
      </c>
      <c r="O1197" s="8" t="str">
        <f>_xlfn.XLOOKUP(total_table[[#This Row],[Customer_ID]],Customer_table[Customer_ID],Customer_table[State],FALSE)</f>
        <v>South Dakota</v>
      </c>
      <c r="P1197" s="8" t="str">
        <f>_xlfn.XLOOKUP(total_table[[#This Row],[Customer_ID]],Customer_table[Customer_ID],Customer_table[Country],FALSE)</f>
        <v>USA</v>
      </c>
      <c r="Q1197" s="8" t="str">
        <f>_xlfn.XLOOKUP(total_table[[#This Row],[Product_ID]],Product_table[Product_ID],Product_table[Product_Name],FALSE)</f>
        <v>Vitamin E Body Lotion</v>
      </c>
      <c r="R1197" s="8" t="str">
        <f>_xlfn.XLOOKUP(total_table[[#This Row],[Product_ID]],Product_table[Product_ID],Product_table[Category],FALSE)</f>
        <v>Beauty</v>
      </c>
      <c r="S1197" s="8" t="str">
        <f>_xlfn.XLOOKUP(total_table[[#This Row],[Product_ID]],Product_table[Product_ID],Product_table[Sub_Category],FALSE)</f>
        <v>Skincare</v>
      </c>
      <c r="T1197" s="8" t="str">
        <f>_xlfn.XLOOKUP(total_table[[#This Row],[Product_ID]],Product_table[Product_ID],Product_table[Brand],FALSE)</f>
        <v>Hoffman-Williams</v>
      </c>
      <c r="U1197" s="8">
        <f>_xlfn.XLOOKUP(total_table[[#This Row],[Product_ID]],Product_table[Product_ID],Product_table[Cost],FALSE)</f>
        <v>358.47</v>
      </c>
      <c r="V1197" s="11">
        <f>_xlfn.XLOOKUP(total_table[[#This Row],[Product_ID]],Product_table[Product_ID],Product_table[Stock],FALSE)</f>
        <v>213</v>
      </c>
      <c r="W1197" s="8" t="str">
        <f>_xlfn.XLOOKUP(total_table[[#This Row],[Store_ID]],Store_table[Store_ID],Store_table[Store_Name],FALSE)</f>
        <v>Aguirre-Keller</v>
      </c>
      <c r="X1197" s="8" t="str">
        <f>_xlfn.XLOOKUP(total_table[[#This Row],[Store_ID]],Store_table[Store_ID],Store_table[Region],FALSE)</f>
        <v>South</v>
      </c>
      <c r="Y1197" s="8" t="str">
        <f>_xlfn.XLOOKUP(total_table[[#This Row],[Store_ID]],Store_table[Store_ID],Store_table[City],FALSE)</f>
        <v>Lake Michael</v>
      </c>
      <c r="Z1197" s="8" t="str">
        <f>_xlfn.XLOOKUP(total_table[[#This Row],[Store_ID]],Store_table[Store_ID],Store_table[Store_Type],FALSE)</f>
        <v>Online</v>
      </c>
    </row>
    <row r="1198" spans="1:26" x14ac:dyDescent="0.35">
      <c r="A1198" s="2" t="s">
        <v>3000</v>
      </c>
      <c r="B1198" s="14">
        <v>45395</v>
      </c>
      <c r="C1198" s="2" t="s">
        <v>948</v>
      </c>
      <c r="D1198" s="2" t="s">
        <v>1636</v>
      </c>
      <c r="E1198" s="2" t="s">
        <v>1782</v>
      </c>
      <c r="F1198" s="11">
        <v>4</v>
      </c>
      <c r="G1198" s="8">
        <v>750.26</v>
      </c>
      <c r="H1198" s="8">
        <v>0.01</v>
      </c>
      <c r="I1198" s="2" t="s">
        <v>1804</v>
      </c>
      <c r="J1198" s="8">
        <v>3001.0299999999997</v>
      </c>
      <c r="K1198" s="8" t="str">
        <f>_xlfn.XLOOKUP(total_table[[#This Row],[Customer_ID]],Customer_table[Customer_ID],Customer_table[Name],FALSE)</f>
        <v>Roberta Green</v>
      </c>
      <c r="L1198" s="11">
        <f>_xlfn.XLOOKUP(total_table[[#This Row],[Customer_ID]],Customer_table[Customer_ID],Customer_table[Age],FALSE)</f>
        <v>64</v>
      </c>
      <c r="M1198" s="8" t="str">
        <f>_xlfn.XLOOKUP(total_table[[#This Row],[Customer_ID]],Customer_table[Customer_ID],Customer_table[Gender],FALSE)</f>
        <v>Male</v>
      </c>
      <c r="N1198" s="8" t="str">
        <f>_xlfn.XLOOKUP(total_table[[#This Row],[Customer_ID]],Customer_table[Customer_ID],Customer_table[City],FALSE)</f>
        <v>West Joseph</v>
      </c>
      <c r="O1198" s="8" t="str">
        <f>_xlfn.XLOOKUP(total_table[[#This Row],[Customer_ID]],Customer_table[Customer_ID],Customer_table[State],FALSE)</f>
        <v>Washington</v>
      </c>
      <c r="P1198" s="8" t="str">
        <f>_xlfn.XLOOKUP(total_table[[#This Row],[Customer_ID]],Customer_table[Customer_ID],Customer_table[Country],FALSE)</f>
        <v>USA</v>
      </c>
      <c r="Q1198" s="8" t="str">
        <f>_xlfn.XLOOKUP(total_table[[#This Row],[Product_ID]],Product_table[Product_ID],Product_table[Product_Name],FALSE)</f>
        <v>Ceramic Plant Pot</v>
      </c>
      <c r="R1198" s="8" t="str">
        <f>_xlfn.XLOOKUP(total_table[[#This Row],[Product_ID]],Product_table[Product_ID],Product_table[Category],FALSE)</f>
        <v>Home</v>
      </c>
      <c r="S1198" s="8" t="str">
        <f>_xlfn.XLOOKUP(total_table[[#This Row],[Product_ID]],Product_table[Product_ID],Product_table[Sub_Category],FALSE)</f>
        <v>Decor</v>
      </c>
      <c r="T1198" s="8" t="str">
        <f>_xlfn.XLOOKUP(total_table[[#This Row],[Product_ID]],Product_table[Product_ID],Product_table[Brand],FALSE)</f>
        <v>Hatfield, Baird and Torres</v>
      </c>
      <c r="U1198" s="8">
        <f>_xlfn.XLOOKUP(total_table[[#This Row],[Product_ID]],Product_table[Product_ID],Product_table[Cost],FALSE)</f>
        <v>81.75</v>
      </c>
      <c r="V1198" s="11">
        <f>_xlfn.XLOOKUP(total_table[[#This Row],[Product_ID]],Product_table[Product_ID],Product_table[Stock],FALSE)</f>
        <v>273.49484536082474</v>
      </c>
      <c r="W1198" s="8" t="str">
        <f>_xlfn.XLOOKUP(total_table[[#This Row],[Store_ID]],Store_table[Store_ID],Store_table[Store_Name],FALSE)</f>
        <v>Frederick-Wright</v>
      </c>
      <c r="X1198" s="8" t="str">
        <f>_xlfn.XLOOKUP(total_table[[#This Row],[Store_ID]],Store_table[Store_ID],Store_table[Region],FALSE)</f>
        <v>West</v>
      </c>
      <c r="Y1198" s="8" t="str">
        <f>_xlfn.XLOOKUP(total_table[[#This Row],[Store_ID]],Store_table[Store_ID],Store_table[City],FALSE)</f>
        <v>New Jimmymouth</v>
      </c>
      <c r="Z1198" s="8" t="str">
        <f>_xlfn.XLOOKUP(total_table[[#This Row],[Store_ID]],Store_table[Store_ID],Store_table[Store_Type],FALSE)</f>
        <v>Flagship</v>
      </c>
    </row>
    <row r="1199" spans="1:26" x14ac:dyDescent="0.35">
      <c r="A1199" s="2" t="s">
        <v>3001</v>
      </c>
      <c r="B1199" s="14">
        <v>45382</v>
      </c>
      <c r="C1199" s="2" t="s">
        <v>1028</v>
      </c>
      <c r="D1199" s="2" t="s">
        <v>1710</v>
      </c>
      <c r="E1199" s="2" t="s">
        <v>1772</v>
      </c>
      <c r="F1199" s="11">
        <v>4</v>
      </c>
      <c r="G1199" s="8">
        <v>294.38</v>
      </c>
      <c r="H1199" s="8">
        <v>0.2</v>
      </c>
      <c r="I1199" s="2" t="s">
        <v>1802</v>
      </c>
      <c r="J1199" s="8">
        <v>1177.32</v>
      </c>
      <c r="K1199" s="8" t="str">
        <f>_xlfn.XLOOKUP(total_table[[#This Row],[Customer_ID]],Customer_table[Customer_ID],Customer_table[Name],FALSE)</f>
        <v>Dr. Lindsay Hanna</v>
      </c>
      <c r="L1199" s="11">
        <f>_xlfn.XLOOKUP(total_table[[#This Row],[Customer_ID]],Customer_table[Customer_ID],Customer_table[Age],FALSE)</f>
        <v>34</v>
      </c>
      <c r="M1199" s="8" t="str">
        <f>_xlfn.XLOOKUP(total_table[[#This Row],[Customer_ID]],Customer_table[Customer_ID],Customer_table[Gender],FALSE)</f>
        <v>Female</v>
      </c>
      <c r="N1199" s="8" t="str">
        <f>_xlfn.XLOOKUP(total_table[[#This Row],[Customer_ID]],Customer_table[Customer_ID],Customer_table[City],FALSE)</f>
        <v>New Paulstad</v>
      </c>
      <c r="O1199" s="8" t="str">
        <f>_xlfn.XLOOKUP(total_table[[#This Row],[Customer_ID]],Customer_table[Customer_ID],Customer_table[State],FALSE)</f>
        <v>Hawaii</v>
      </c>
      <c r="P1199" s="8" t="str">
        <f>_xlfn.XLOOKUP(total_table[[#This Row],[Customer_ID]],Customer_table[Customer_ID],Customer_table[Country],FALSE)</f>
        <v>USA</v>
      </c>
      <c r="Q1199" s="8" t="str">
        <f>_xlfn.XLOOKUP(total_table[[#This Row],[Product_ID]],Product_table[Product_ID],Product_table[Product_Name],FALSE)</f>
        <v>Microwave Oven</v>
      </c>
      <c r="R1199" s="8" t="str">
        <f>_xlfn.XLOOKUP(total_table[[#This Row],[Product_ID]],Product_table[Product_ID],Product_table[Category],FALSE)</f>
        <v>Home</v>
      </c>
      <c r="S1199" s="8" t="str">
        <f>_xlfn.XLOOKUP(total_table[[#This Row],[Product_ID]],Product_table[Product_ID],Product_table[Sub_Category],FALSE)</f>
        <v>Appliances</v>
      </c>
      <c r="T1199" s="8" t="str">
        <f>_xlfn.XLOOKUP(total_table[[#This Row],[Product_ID]],Product_table[Product_ID],Product_table[Brand],FALSE)</f>
        <v>Green, Powell and Palmer</v>
      </c>
      <c r="U1199" s="8">
        <f>_xlfn.XLOOKUP(total_table[[#This Row],[Product_ID]],Product_table[Product_ID],Product_table[Cost],FALSE)</f>
        <v>447.43</v>
      </c>
      <c r="V1199" s="11">
        <f>_xlfn.XLOOKUP(total_table[[#This Row],[Product_ID]],Product_table[Product_ID],Product_table[Stock],FALSE)</f>
        <v>191</v>
      </c>
      <c r="W1199" s="8" t="str">
        <f>_xlfn.XLOOKUP(total_table[[#This Row],[Store_ID]],Store_table[Store_ID],Store_table[Store_Name],FALSE)</f>
        <v>Thomas, Bridges and Harris</v>
      </c>
      <c r="X1199" s="8" t="str">
        <f>_xlfn.XLOOKUP(total_table[[#This Row],[Store_ID]],Store_table[Store_ID],Store_table[Region],FALSE)</f>
        <v>North</v>
      </c>
      <c r="Y1199" s="8" t="str">
        <f>_xlfn.XLOOKUP(total_table[[#This Row],[Store_ID]],Store_table[Store_ID],Store_table[City],FALSE)</f>
        <v>Sabrinatown</v>
      </c>
      <c r="Z1199" s="8" t="str">
        <f>_xlfn.XLOOKUP(total_table[[#This Row],[Store_ID]],Store_table[Store_ID],Store_table[Store_Type],FALSE)</f>
        <v>Online</v>
      </c>
    </row>
    <row r="1200" spans="1:26" x14ac:dyDescent="0.35">
      <c r="A1200" s="2" t="s">
        <v>3002</v>
      </c>
      <c r="B1200" s="14">
        <v>45919</v>
      </c>
      <c r="C1200" s="2" t="s">
        <v>337</v>
      </c>
      <c r="D1200" s="2" t="s">
        <v>1718</v>
      </c>
      <c r="E1200" s="2" t="s">
        <v>1739</v>
      </c>
      <c r="F1200" s="11">
        <v>3</v>
      </c>
      <c r="G1200" s="8">
        <v>583.52</v>
      </c>
      <c r="H1200" s="8">
        <v>7.0000000000000007E-2</v>
      </c>
      <c r="I1200" s="2" t="s">
        <v>1804</v>
      </c>
      <c r="J1200" s="8">
        <v>1750.49</v>
      </c>
      <c r="K1200" s="8" t="str">
        <f>_xlfn.XLOOKUP(total_table[[#This Row],[Customer_ID]],Customer_table[Customer_ID],Customer_table[Name],FALSE)</f>
        <v>David Cobb</v>
      </c>
      <c r="L1200" s="11">
        <f>_xlfn.XLOOKUP(total_table[[#This Row],[Customer_ID]],Customer_table[Customer_ID],Customer_table[Age],FALSE)</f>
        <v>36</v>
      </c>
      <c r="M1200" s="8" t="str">
        <f>_xlfn.XLOOKUP(total_table[[#This Row],[Customer_ID]],Customer_table[Customer_ID],Customer_table[Gender],FALSE)</f>
        <v>Male</v>
      </c>
      <c r="N1200" s="8" t="str">
        <f>_xlfn.XLOOKUP(total_table[[#This Row],[Customer_ID]],Customer_table[Customer_ID],Customer_table[City],FALSE)</f>
        <v>Lake Thomas</v>
      </c>
      <c r="O1200" s="8" t="str">
        <f>_xlfn.XLOOKUP(total_table[[#This Row],[Customer_ID]],Customer_table[Customer_ID],Customer_table[State],FALSE)</f>
        <v>South Dakota</v>
      </c>
      <c r="P1200" s="8" t="str">
        <f>_xlfn.XLOOKUP(total_table[[#This Row],[Customer_ID]],Customer_table[Customer_ID],Customer_table[Country],FALSE)</f>
        <v>USA</v>
      </c>
      <c r="Q1200" s="8" t="str">
        <f>_xlfn.XLOOKUP(total_table[[#This Row],[Product_ID]],Product_table[Product_ID],Product_table[Product_Name],FALSE)</f>
        <v>Women's Formal Blazer</v>
      </c>
      <c r="R1200" s="8" t="str">
        <f>_xlfn.XLOOKUP(total_table[[#This Row],[Product_ID]],Product_table[Product_ID],Product_table[Category],FALSE)</f>
        <v>Clothing</v>
      </c>
      <c r="S1200" s="8" t="str">
        <f>_xlfn.XLOOKUP(total_table[[#This Row],[Product_ID]],Product_table[Product_ID],Product_table[Sub_Category],FALSE)</f>
        <v>Outerwear</v>
      </c>
      <c r="T1200" s="8" t="str">
        <f>_xlfn.XLOOKUP(total_table[[#This Row],[Product_ID]],Product_table[Product_ID],Product_table[Brand],FALSE)</f>
        <v>Phillips and Sons</v>
      </c>
      <c r="U1200" s="8">
        <f>_xlfn.XLOOKUP(total_table[[#This Row],[Product_ID]],Product_table[Product_ID],Product_table[Cost],FALSE)</f>
        <v>358.47</v>
      </c>
      <c r="V1200" s="11">
        <f>_xlfn.XLOOKUP(total_table[[#This Row],[Product_ID]],Product_table[Product_ID],Product_table[Stock],FALSE)</f>
        <v>143</v>
      </c>
      <c r="W1200" s="8" t="str">
        <f>_xlfn.XLOOKUP(total_table[[#This Row],[Store_ID]],Store_table[Store_ID],Store_table[Store_Name],FALSE)</f>
        <v>Black-Horn</v>
      </c>
      <c r="X1200" s="8" t="str">
        <f>_xlfn.XLOOKUP(total_table[[#This Row],[Store_ID]],Store_table[Store_ID],Store_table[Region],FALSE)</f>
        <v>South</v>
      </c>
      <c r="Y1200" s="8" t="str">
        <f>_xlfn.XLOOKUP(total_table[[#This Row],[Store_ID]],Store_table[Store_ID],Store_table[City],FALSE)</f>
        <v>North Nancyview</v>
      </c>
      <c r="Z1200" s="8" t="str">
        <f>_xlfn.XLOOKUP(total_table[[#This Row],[Store_ID]],Store_table[Store_ID],Store_table[Store_Type],FALSE)</f>
        <v>Outlet</v>
      </c>
    </row>
    <row r="1201" spans="1:26" x14ac:dyDescent="0.35">
      <c r="A1201" s="2" t="s">
        <v>3003</v>
      </c>
      <c r="B1201" s="14">
        <v>45453</v>
      </c>
      <c r="C1201" s="2" t="s">
        <v>1428</v>
      </c>
      <c r="D1201" s="2" t="s">
        <v>1704</v>
      </c>
      <c r="E1201" s="2" t="s">
        <v>1782</v>
      </c>
      <c r="F1201" s="11">
        <v>2</v>
      </c>
      <c r="G1201" s="8">
        <v>635.22</v>
      </c>
      <c r="H1201" s="8">
        <v>0.3</v>
      </c>
      <c r="I1201" s="2" t="s">
        <v>1807</v>
      </c>
      <c r="J1201" s="8">
        <v>1270.1400000000001</v>
      </c>
      <c r="K1201" s="8" t="str">
        <f>_xlfn.XLOOKUP(total_table[[#This Row],[Customer_ID]],Customer_table[Customer_ID],Customer_table[Name],FALSE)</f>
        <v>Manuel Fisher</v>
      </c>
      <c r="L1201" s="11">
        <f>_xlfn.XLOOKUP(total_table[[#This Row],[Customer_ID]],Customer_table[Customer_ID],Customer_table[Age],FALSE)</f>
        <v>21</v>
      </c>
      <c r="M1201" s="8" t="str">
        <f>_xlfn.XLOOKUP(total_table[[#This Row],[Customer_ID]],Customer_table[Customer_ID],Customer_table[Gender],FALSE)</f>
        <v>Female</v>
      </c>
      <c r="N1201" s="8" t="str">
        <f>_xlfn.XLOOKUP(total_table[[#This Row],[Customer_ID]],Customer_table[Customer_ID],Customer_table[City],FALSE)</f>
        <v>Kanebury</v>
      </c>
      <c r="O1201" s="8" t="str">
        <f>_xlfn.XLOOKUP(total_table[[#This Row],[Customer_ID]],Customer_table[Customer_ID],Customer_table[State],FALSE)</f>
        <v>New Hampshire</v>
      </c>
      <c r="P1201" s="8" t="str">
        <f>_xlfn.XLOOKUP(total_table[[#This Row],[Customer_ID]],Customer_table[Customer_ID],Customer_table[Country],FALSE)</f>
        <v>USA</v>
      </c>
      <c r="Q1201" s="8" t="str">
        <f>_xlfn.XLOOKUP(total_table[[#This Row],[Product_ID]],Product_table[Product_ID],Product_table[Product_Name],FALSE)</f>
        <v>Face Foundation Kit</v>
      </c>
      <c r="R1201" s="8" t="str">
        <f>_xlfn.XLOOKUP(total_table[[#This Row],[Product_ID]],Product_table[Product_ID],Product_table[Category],FALSE)</f>
        <v>Beauty</v>
      </c>
      <c r="S1201" s="8" t="str">
        <f>_xlfn.XLOOKUP(total_table[[#This Row],[Product_ID]],Product_table[Product_ID],Product_table[Sub_Category],FALSE)</f>
        <v>Makeup</v>
      </c>
      <c r="T1201" s="8" t="str">
        <f>_xlfn.XLOOKUP(total_table[[#This Row],[Product_ID]],Product_table[Product_ID],Product_table[Brand],FALSE)</f>
        <v>Taylor-Elliott</v>
      </c>
      <c r="U1201" s="8">
        <f>_xlfn.XLOOKUP(total_table[[#This Row],[Product_ID]],Product_table[Product_ID],Product_table[Cost],FALSE)</f>
        <v>183.04</v>
      </c>
      <c r="V1201" s="11">
        <f>_xlfn.XLOOKUP(total_table[[#This Row],[Product_ID]],Product_table[Product_ID],Product_table[Stock],FALSE)</f>
        <v>457</v>
      </c>
      <c r="W1201" s="8" t="str">
        <f>_xlfn.XLOOKUP(total_table[[#This Row],[Store_ID]],Store_table[Store_ID],Store_table[Store_Name],FALSE)</f>
        <v>Frederick-Wright</v>
      </c>
      <c r="X1201" s="8" t="str">
        <f>_xlfn.XLOOKUP(total_table[[#This Row],[Store_ID]],Store_table[Store_ID],Store_table[Region],FALSE)</f>
        <v>West</v>
      </c>
      <c r="Y1201" s="8" t="str">
        <f>_xlfn.XLOOKUP(total_table[[#This Row],[Store_ID]],Store_table[Store_ID],Store_table[City],FALSE)</f>
        <v>New Jimmymouth</v>
      </c>
      <c r="Z1201" s="8" t="str">
        <f>_xlfn.XLOOKUP(total_table[[#This Row],[Store_ID]],Store_table[Store_ID],Store_table[Store_Type],FALSE)</f>
        <v>Flagship</v>
      </c>
    </row>
    <row r="1202" spans="1:26" x14ac:dyDescent="0.35">
      <c r="A1202" s="2" t="s">
        <v>3004</v>
      </c>
      <c r="B1202" s="14">
        <v>45313</v>
      </c>
      <c r="C1202" s="2" t="s">
        <v>1307</v>
      </c>
      <c r="D1202" s="2" t="s">
        <v>1658</v>
      </c>
      <c r="E1202" s="2" t="s">
        <v>1739</v>
      </c>
      <c r="F1202" s="11">
        <v>1</v>
      </c>
      <c r="G1202" s="8">
        <v>743.55</v>
      </c>
      <c r="H1202" s="8">
        <v>0.11</v>
      </c>
      <c r="I1202" s="2" t="s">
        <v>1807</v>
      </c>
      <c r="J1202" s="8">
        <v>743.43999999999994</v>
      </c>
      <c r="K1202" s="8" t="str">
        <f>_xlfn.XLOOKUP(total_table[[#This Row],[Customer_ID]],Customer_table[Customer_ID],Customer_table[Name],FALSE)</f>
        <v>Samuel Mullins</v>
      </c>
      <c r="L1202" s="11">
        <f>_xlfn.XLOOKUP(total_table[[#This Row],[Customer_ID]],Customer_table[Customer_ID],Customer_table[Age],FALSE)</f>
        <v>27</v>
      </c>
      <c r="M1202" s="8" t="str">
        <f>_xlfn.XLOOKUP(total_table[[#This Row],[Customer_ID]],Customer_table[Customer_ID],Customer_table[Gender],FALSE)</f>
        <v>Female</v>
      </c>
      <c r="N1202" s="8" t="str">
        <f>_xlfn.XLOOKUP(total_table[[#This Row],[Customer_ID]],Customer_table[Customer_ID],Customer_table[City],FALSE)</f>
        <v>Hartmouth</v>
      </c>
      <c r="O1202" s="8" t="str">
        <f>_xlfn.XLOOKUP(total_table[[#This Row],[Customer_ID]],Customer_table[Customer_ID],Customer_table[State],FALSE)</f>
        <v>Louisiana</v>
      </c>
      <c r="P1202" s="8" t="str">
        <f>_xlfn.XLOOKUP(total_table[[#This Row],[Customer_ID]],Customer_table[Customer_ID],Customer_table[Country],FALSE)</f>
        <v>USA</v>
      </c>
      <c r="Q1202" s="8" t="str">
        <f>_xlfn.XLOOKUP(total_table[[#This Row],[Product_ID]],Product_table[Product_ID],Product_table[Product_Name],FALSE)</f>
        <v>Women's Hair Dryer Brush</v>
      </c>
      <c r="R1202" s="8" t="str">
        <f>_xlfn.XLOOKUP(total_table[[#This Row],[Product_ID]],Product_table[Product_ID],Product_table[Category],FALSE)</f>
        <v>Beauty</v>
      </c>
      <c r="S1202" s="8" t="str">
        <f>_xlfn.XLOOKUP(total_table[[#This Row],[Product_ID]],Product_table[Product_ID],Product_table[Sub_Category],FALSE)</f>
        <v>Haircare</v>
      </c>
      <c r="T1202" s="8" t="str">
        <f>_xlfn.XLOOKUP(total_table[[#This Row],[Product_ID]],Product_table[Product_ID],Product_table[Brand],FALSE)</f>
        <v>Torres, Spencer and Potter</v>
      </c>
      <c r="U1202" s="8">
        <f>_xlfn.XLOOKUP(total_table[[#This Row],[Product_ID]],Product_table[Product_ID],Product_table[Cost],FALSE)</f>
        <v>340.39</v>
      </c>
      <c r="V1202" s="11">
        <f>_xlfn.XLOOKUP(total_table[[#This Row],[Product_ID]],Product_table[Product_ID],Product_table[Stock],FALSE)</f>
        <v>177</v>
      </c>
      <c r="W1202" s="8" t="str">
        <f>_xlfn.XLOOKUP(total_table[[#This Row],[Store_ID]],Store_table[Store_ID],Store_table[Store_Name],FALSE)</f>
        <v>Black-Horn</v>
      </c>
      <c r="X1202" s="8" t="str">
        <f>_xlfn.XLOOKUP(total_table[[#This Row],[Store_ID]],Store_table[Store_ID],Store_table[Region],FALSE)</f>
        <v>South</v>
      </c>
      <c r="Y1202" s="8" t="str">
        <f>_xlfn.XLOOKUP(total_table[[#This Row],[Store_ID]],Store_table[Store_ID],Store_table[City],FALSE)</f>
        <v>North Nancyview</v>
      </c>
      <c r="Z1202" s="8" t="str">
        <f>_xlfn.XLOOKUP(total_table[[#This Row],[Store_ID]],Store_table[Store_ID],Store_table[Store_Type],FALSE)</f>
        <v>Outlet</v>
      </c>
    </row>
    <row r="1203" spans="1:26" x14ac:dyDescent="0.35">
      <c r="A1203" s="2" t="s">
        <v>3005</v>
      </c>
      <c r="B1203" s="14">
        <v>45377</v>
      </c>
      <c r="C1203" s="2" t="s">
        <v>350</v>
      </c>
      <c r="D1203" s="2" t="s">
        <v>1614</v>
      </c>
      <c r="E1203" s="2" t="s">
        <v>1744</v>
      </c>
      <c r="F1203" s="11">
        <v>4</v>
      </c>
      <c r="G1203" s="8">
        <v>530.45000000000005</v>
      </c>
      <c r="H1203" s="8">
        <v>0.13</v>
      </c>
      <c r="I1203" s="2" t="s">
        <v>1802</v>
      </c>
      <c r="J1203" s="8">
        <v>2121.67</v>
      </c>
      <c r="K1203" s="8" t="str">
        <f>_xlfn.XLOOKUP(total_table[[#This Row],[Customer_ID]],Customer_table[Customer_ID],Customer_table[Name],FALSE)</f>
        <v>Colleen Maynard</v>
      </c>
      <c r="L1203" s="11">
        <f>_xlfn.XLOOKUP(total_table[[#This Row],[Customer_ID]],Customer_table[Customer_ID],Customer_table[Age],FALSE)</f>
        <v>29</v>
      </c>
      <c r="M1203" s="8" t="str">
        <f>_xlfn.XLOOKUP(total_table[[#This Row],[Customer_ID]],Customer_table[Customer_ID],Customer_table[Gender],FALSE)</f>
        <v>Male</v>
      </c>
      <c r="N1203" s="8" t="str">
        <f>_xlfn.XLOOKUP(total_table[[#This Row],[Customer_ID]],Customer_table[Customer_ID],Customer_table[City],FALSE)</f>
        <v>Singletonmouth</v>
      </c>
      <c r="O1203" s="8" t="str">
        <f>_xlfn.XLOOKUP(total_table[[#This Row],[Customer_ID]],Customer_table[Customer_ID],Customer_table[State],FALSE)</f>
        <v>Utah</v>
      </c>
      <c r="P1203" s="8" t="str">
        <f>_xlfn.XLOOKUP(total_table[[#This Row],[Customer_ID]],Customer_table[Customer_ID],Customer_table[Country],FALSE)</f>
        <v>USA</v>
      </c>
      <c r="Q1203" s="8" t="str">
        <f>_xlfn.XLOOKUP(total_table[[#This Row],[Product_ID]],Product_table[Product_ID],Product_table[Product_Name],FALSE)</f>
        <v>Adjustable Jump Rope</v>
      </c>
      <c r="R1203" s="8" t="str">
        <f>_xlfn.XLOOKUP(total_table[[#This Row],[Product_ID]],Product_table[Product_ID],Product_table[Category],FALSE)</f>
        <v>Sports</v>
      </c>
      <c r="S1203" s="8" t="str">
        <f>_xlfn.XLOOKUP(total_table[[#This Row],[Product_ID]],Product_table[Product_ID],Product_table[Sub_Category],FALSE)</f>
        <v>Fitness</v>
      </c>
      <c r="T1203" s="8" t="str">
        <f>_xlfn.XLOOKUP(total_table[[#This Row],[Product_ID]],Product_table[Product_ID],Product_table[Brand],FALSE)</f>
        <v>Cox Inc</v>
      </c>
      <c r="U1203" s="8">
        <f>_xlfn.XLOOKUP(total_table[[#This Row],[Product_ID]],Product_table[Product_ID],Product_table[Cost],FALSE)</f>
        <v>167.12</v>
      </c>
      <c r="V1203" s="11">
        <f>_xlfn.XLOOKUP(total_table[[#This Row],[Product_ID]],Product_table[Product_ID],Product_table[Stock],FALSE)</f>
        <v>316</v>
      </c>
      <c r="W1203" s="8" t="str">
        <f>_xlfn.XLOOKUP(total_table[[#This Row],[Store_ID]],Store_table[Store_ID],Store_table[Store_Name],FALSE)</f>
        <v>Johnson-Wright</v>
      </c>
      <c r="X1203" s="8" t="str">
        <f>_xlfn.XLOOKUP(total_table[[#This Row],[Store_ID]],Store_table[Store_ID],Store_table[Region],FALSE)</f>
        <v>North</v>
      </c>
      <c r="Y1203" s="8" t="str">
        <f>_xlfn.XLOOKUP(total_table[[#This Row],[Store_ID]],Store_table[Store_ID],Store_table[City],FALSE)</f>
        <v>Hoodberg</v>
      </c>
      <c r="Z1203" s="8" t="str">
        <f>_xlfn.XLOOKUP(total_table[[#This Row],[Store_ID]],Store_table[Store_ID],Store_table[Store_Type],FALSE)</f>
        <v>Outlet</v>
      </c>
    </row>
    <row r="1204" spans="1:26" x14ac:dyDescent="0.35">
      <c r="A1204" s="2" t="s">
        <v>3006</v>
      </c>
      <c r="B1204" s="14">
        <v>45371</v>
      </c>
      <c r="C1204" s="2" t="s">
        <v>830</v>
      </c>
      <c r="D1204" s="2" t="s">
        <v>1658</v>
      </c>
      <c r="E1204" s="2" t="s">
        <v>1764</v>
      </c>
      <c r="F1204" s="11">
        <v>2</v>
      </c>
      <c r="G1204" s="8">
        <v>972.4</v>
      </c>
      <c r="H1204" s="8">
        <v>0.06</v>
      </c>
      <c r="I1204" s="2" t="s">
        <v>1807</v>
      </c>
      <c r="J1204" s="8">
        <v>1944.74</v>
      </c>
      <c r="K1204" s="8" t="str">
        <f>_xlfn.XLOOKUP(total_table[[#This Row],[Customer_ID]],Customer_table[Customer_ID],Customer_table[Name],FALSE)</f>
        <v>Matthew Payne</v>
      </c>
      <c r="L1204" s="11">
        <f>_xlfn.XLOOKUP(total_table[[#This Row],[Customer_ID]],Customer_table[Customer_ID],Customer_table[Age],FALSE)</f>
        <v>25</v>
      </c>
      <c r="M1204" s="8" t="str">
        <f>_xlfn.XLOOKUP(total_table[[#This Row],[Customer_ID]],Customer_table[Customer_ID],Customer_table[Gender],FALSE)</f>
        <v>Male</v>
      </c>
      <c r="N1204" s="8" t="str">
        <f>_xlfn.XLOOKUP(total_table[[#This Row],[Customer_ID]],Customer_table[Customer_ID],Customer_table[City],FALSE)</f>
        <v>Grahamfurt</v>
      </c>
      <c r="O1204" s="8" t="str">
        <f>_xlfn.XLOOKUP(total_table[[#This Row],[Customer_ID]],Customer_table[Customer_ID],Customer_table[State],FALSE)</f>
        <v>Wyoming</v>
      </c>
      <c r="P1204" s="8" t="str">
        <f>_xlfn.XLOOKUP(total_table[[#This Row],[Customer_ID]],Customer_table[Customer_ID],Customer_table[Country],FALSE)</f>
        <v>USA</v>
      </c>
      <c r="Q1204" s="8" t="str">
        <f>_xlfn.XLOOKUP(total_table[[#This Row],[Product_ID]],Product_table[Product_ID],Product_table[Product_Name],FALSE)</f>
        <v>Women's Hair Dryer Brush</v>
      </c>
      <c r="R1204" s="8" t="str">
        <f>_xlfn.XLOOKUP(total_table[[#This Row],[Product_ID]],Product_table[Product_ID],Product_table[Category],FALSE)</f>
        <v>Beauty</v>
      </c>
      <c r="S1204" s="8" t="str">
        <f>_xlfn.XLOOKUP(total_table[[#This Row],[Product_ID]],Product_table[Product_ID],Product_table[Sub_Category],FALSE)</f>
        <v>Haircare</v>
      </c>
      <c r="T1204" s="8" t="str">
        <f>_xlfn.XLOOKUP(total_table[[#This Row],[Product_ID]],Product_table[Product_ID],Product_table[Brand],FALSE)</f>
        <v>Torres, Spencer and Potter</v>
      </c>
      <c r="U1204" s="8">
        <f>_xlfn.XLOOKUP(total_table[[#This Row],[Product_ID]],Product_table[Product_ID],Product_table[Cost],FALSE)</f>
        <v>340.39</v>
      </c>
      <c r="V1204" s="11">
        <f>_xlfn.XLOOKUP(total_table[[#This Row],[Product_ID]],Product_table[Product_ID],Product_table[Stock],FALSE)</f>
        <v>177</v>
      </c>
      <c r="W1204" s="8" t="str">
        <f>_xlfn.XLOOKUP(total_table[[#This Row],[Store_ID]],Store_table[Store_ID],Store_table[Store_Name],FALSE)</f>
        <v>Moore, Padilla and Butler</v>
      </c>
      <c r="X1204" s="8" t="str">
        <f>_xlfn.XLOOKUP(total_table[[#This Row],[Store_ID]],Store_table[Store_ID],Store_table[Region],FALSE)</f>
        <v>South</v>
      </c>
      <c r="Y1204" s="8" t="str">
        <f>_xlfn.XLOOKUP(total_table[[#This Row],[Store_ID]],Store_table[Store_ID],Store_table[City],FALSE)</f>
        <v>East Johnstad</v>
      </c>
      <c r="Z1204" s="8" t="str">
        <f>_xlfn.XLOOKUP(total_table[[#This Row],[Store_ID]],Store_table[Store_ID],Store_table[Store_Type],FALSE)</f>
        <v>Flagship</v>
      </c>
    </row>
    <row r="1205" spans="1:26" x14ac:dyDescent="0.35">
      <c r="A1205" s="2" t="s">
        <v>3007</v>
      </c>
      <c r="B1205" s="14">
        <v>45797</v>
      </c>
      <c r="C1205" s="2" t="s">
        <v>1163</v>
      </c>
      <c r="D1205" s="2" t="s">
        <v>1556</v>
      </c>
      <c r="E1205" s="2" t="s">
        <v>1788</v>
      </c>
      <c r="F1205" s="11">
        <v>3</v>
      </c>
      <c r="G1205" s="8">
        <v>197.93</v>
      </c>
      <c r="H1205" s="8">
        <v>0</v>
      </c>
      <c r="I1205" s="2" t="s">
        <v>1807</v>
      </c>
      <c r="J1205" s="8">
        <v>593.79</v>
      </c>
      <c r="K1205" s="8" t="str">
        <f>_xlfn.XLOOKUP(total_table[[#This Row],[Customer_ID]],Customer_table[Customer_ID],Customer_table[Name],FALSE)</f>
        <v>Frank Stewart</v>
      </c>
      <c r="L1205" s="11">
        <f>_xlfn.XLOOKUP(total_table[[#This Row],[Customer_ID]],Customer_table[Customer_ID],Customer_table[Age],FALSE)</f>
        <v>44</v>
      </c>
      <c r="M1205" s="8" t="str">
        <f>_xlfn.XLOOKUP(total_table[[#This Row],[Customer_ID]],Customer_table[Customer_ID],Customer_table[Gender],FALSE)</f>
        <v>Female</v>
      </c>
      <c r="N1205" s="8" t="str">
        <f>_xlfn.XLOOKUP(total_table[[#This Row],[Customer_ID]],Customer_table[Customer_ID],Customer_table[City],FALSE)</f>
        <v>Fischerborough</v>
      </c>
      <c r="O1205" s="8" t="str">
        <f>_xlfn.XLOOKUP(total_table[[#This Row],[Customer_ID]],Customer_table[Customer_ID],Customer_table[State],FALSE)</f>
        <v>Delaware</v>
      </c>
      <c r="P1205" s="8" t="str">
        <f>_xlfn.XLOOKUP(total_table[[#This Row],[Customer_ID]],Customer_table[Customer_ID],Customer_table[Country],FALSE)</f>
        <v>USA</v>
      </c>
      <c r="Q1205" s="8" t="str">
        <f>_xlfn.XLOOKUP(total_table[[#This Row],[Product_ID]],Product_table[Product_ID],Product_table[Product_Name],FALSE)</f>
        <v>4K Home Projector</v>
      </c>
      <c r="R1205" s="8" t="str">
        <f>_xlfn.XLOOKUP(total_table[[#This Row],[Product_ID]],Product_table[Product_ID],Product_table[Category],FALSE)</f>
        <v>Electronics</v>
      </c>
      <c r="S1205" s="8" t="str">
        <f>_xlfn.XLOOKUP(total_table[[#This Row],[Product_ID]],Product_table[Product_ID],Product_table[Sub_Category],FALSE)</f>
        <v>Appliances</v>
      </c>
      <c r="T1205" s="8" t="str">
        <f>_xlfn.XLOOKUP(total_table[[#This Row],[Product_ID]],Product_table[Product_ID],Product_table[Brand],FALSE)</f>
        <v>Thomas LLC</v>
      </c>
      <c r="U1205" s="8">
        <f>_xlfn.XLOOKUP(total_table[[#This Row],[Product_ID]],Product_table[Product_ID],Product_table[Cost],FALSE)</f>
        <v>465.34</v>
      </c>
      <c r="V1205" s="11">
        <f>_xlfn.XLOOKUP(total_table[[#This Row],[Product_ID]],Product_table[Product_ID],Product_table[Stock],FALSE)</f>
        <v>301</v>
      </c>
      <c r="W1205" s="8" t="str">
        <f>_xlfn.XLOOKUP(total_table[[#This Row],[Store_ID]],Store_table[Store_ID],Store_table[Store_Name],FALSE)</f>
        <v>Guerrero-Schmitt</v>
      </c>
      <c r="X1205" s="8" t="str">
        <f>_xlfn.XLOOKUP(total_table[[#This Row],[Store_ID]],Store_table[Store_ID],Store_table[Region],FALSE)</f>
        <v>East</v>
      </c>
      <c r="Y1205" s="8" t="str">
        <f>_xlfn.XLOOKUP(total_table[[#This Row],[Store_ID]],Store_table[Store_ID],Store_table[City],FALSE)</f>
        <v>East Stevechester</v>
      </c>
      <c r="Z1205" s="8" t="str">
        <f>_xlfn.XLOOKUP(total_table[[#This Row],[Store_ID]],Store_table[Store_ID],Store_table[Store_Type],FALSE)</f>
        <v>Flagship</v>
      </c>
    </row>
    <row r="1206" spans="1:26" x14ac:dyDescent="0.35">
      <c r="A1206" s="2" t="s">
        <v>3008</v>
      </c>
      <c r="B1206" s="14">
        <v>45575</v>
      </c>
      <c r="C1206" s="2" t="s">
        <v>1058</v>
      </c>
      <c r="D1206" s="2" t="s">
        <v>1700</v>
      </c>
      <c r="E1206" s="2" t="s">
        <v>1770</v>
      </c>
      <c r="F1206" s="11">
        <v>4</v>
      </c>
      <c r="G1206" s="8">
        <v>565.51</v>
      </c>
      <c r="H1206" s="8">
        <v>0.16</v>
      </c>
      <c r="I1206" s="2" t="s">
        <v>1804</v>
      </c>
      <c r="J1206" s="8">
        <v>2261.88</v>
      </c>
      <c r="K1206" s="8" t="str">
        <f>_xlfn.XLOOKUP(total_table[[#This Row],[Customer_ID]],Customer_table[Customer_ID],Customer_table[Name],FALSE)</f>
        <v>Michelle Cunningham</v>
      </c>
      <c r="L1206" s="11">
        <f>_xlfn.XLOOKUP(total_table[[#This Row],[Customer_ID]],Customer_table[Customer_ID],Customer_table[Age],FALSE)</f>
        <v>30</v>
      </c>
      <c r="M1206" s="8" t="str">
        <f>_xlfn.XLOOKUP(total_table[[#This Row],[Customer_ID]],Customer_table[Customer_ID],Customer_table[Gender],FALSE)</f>
        <v>Female</v>
      </c>
      <c r="N1206" s="8" t="str">
        <f>_xlfn.XLOOKUP(total_table[[#This Row],[Customer_ID]],Customer_table[Customer_ID],Customer_table[City],FALSE)</f>
        <v>Amandaborough</v>
      </c>
      <c r="O1206" s="8" t="str">
        <f>_xlfn.XLOOKUP(total_table[[#This Row],[Customer_ID]],Customer_table[Customer_ID],Customer_table[State],FALSE)</f>
        <v>Connecticut</v>
      </c>
      <c r="P1206" s="8" t="str">
        <f>_xlfn.XLOOKUP(total_table[[#This Row],[Customer_ID]],Customer_table[Customer_ID],Customer_table[Country],FALSE)</f>
        <v>USA</v>
      </c>
      <c r="Q1206" s="8" t="str">
        <f>_xlfn.XLOOKUP(total_table[[#This Row],[Product_ID]],Product_table[Product_ID],Product_table[Product_Name],FALSE)</f>
        <v>LED Bedside Lamp</v>
      </c>
      <c r="R1206" s="8" t="str">
        <f>_xlfn.XLOOKUP(total_table[[#This Row],[Product_ID]],Product_table[Product_ID],Product_table[Category],FALSE)</f>
        <v>Home</v>
      </c>
      <c r="S1206" s="8" t="str">
        <f>_xlfn.XLOOKUP(total_table[[#This Row],[Product_ID]],Product_table[Product_ID],Product_table[Sub_Category],FALSE)</f>
        <v>Lighting</v>
      </c>
      <c r="T1206" s="8" t="str">
        <f>_xlfn.XLOOKUP(total_table[[#This Row],[Product_ID]],Product_table[Product_ID],Product_table[Brand],FALSE)</f>
        <v>Aguilar, Horton and Lewis</v>
      </c>
      <c r="U1206" s="8">
        <f>_xlfn.XLOOKUP(total_table[[#This Row],[Product_ID]],Product_table[Product_ID],Product_table[Cost],FALSE)</f>
        <v>371.38</v>
      </c>
      <c r="V1206" s="11">
        <f>_xlfn.XLOOKUP(total_table[[#This Row],[Product_ID]],Product_table[Product_ID],Product_table[Stock],FALSE)</f>
        <v>220</v>
      </c>
      <c r="W1206" s="8" t="str">
        <f>_xlfn.XLOOKUP(total_table[[#This Row],[Store_ID]],Store_table[Store_ID],Store_table[Store_Name],FALSE)</f>
        <v>Aguirre-Keller</v>
      </c>
      <c r="X1206" s="8" t="str">
        <f>_xlfn.XLOOKUP(total_table[[#This Row],[Store_ID]],Store_table[Store_ID],Store_table[Region],FALSE)</f>
        <v>South</v>
      </c>
      <c r="Y1206" s="8" t="str">
        <f>_xlfn.XLOOKUP(total_table[[#This Row],[Store_ID]],Store_table[Store_ID],Store_table[City],FALSE)</f>
        <v>Lake Michael</v>
      </c>
      <c r="Z1206" s="8" t="str">
        <f>_xlfn.XLOOKUP(total_table[[#This Row],[Store_ID]],Store_table[Store_ID],Store_table[Store_Type],FALSE)</f>
        <v>Online</v>
      </c>
    </row>
    <row r="1207" spans="1:26" x14ac:dyDescent="0.35">
      <c r="A1207" s="2" t="s">
        <v>3009</v>
      </c>
      <c r="B1207" s="14">
        <v>45566</v>
      </c>
      <c r="C1207" s="2" t="s">
        <v>1227</v>
      </c>
      <c r="D1207" s="2" t="s">
        <v>1604</v>
      </c>
      <c r="E1207" s="2" t="s">
        <v>1747</v>
      </c>
      <c r="F1207" s="11">
        <v>4</v>
      </c>
      <c r="G1207" s="8">
        <v>983.38</v>
      </c>
      <c r="H1207" s="8">
        <v>0.25</v>
      </c>
      <c r="I1207" s="2" t="s">
        <v>1807</v>
      </c>
      <c r="J1207" s="8">
        <v>3933.27</v>
      </c>
      <c r="K1207" s="8" t="str">
        <f>_xlfn.XLOOKUP(total_table[[#This Row],[Customer_ID]],Customer_table[Customer_ID],Customer_table[Name],FALSE)</f>
        <v>Mark Rogers</v>
      </c>
      <c r="L1207" s="11">
        <f>_xlfn.XLOOKUP(total_table[[#This Row],[Customer_ID]],Customer_table[Customer_ID],Customer_table[Age],FALSE)</f>
        <v>57</v>
      </c>
      <c r="M1207" s="8" t="str">
        <f>_xlfn.XLOOKUP(total_table[[#This Row],[Customer_ID]],Customer_table[Customer_ID],Customer_table[Gender],FALSE)</f>
        <v>Female</v>
      </c>
      <c r="N1207" s="8" t="str">
        <f>_xlfn.XLOOKUP(total_table[[#This Row],[Customer_ID]],Customer_table[Customer_ID],Customer_table[City],FALSE)</f>
        <v>Bookertown</v>
      </c>
      <c r="O1207" s="8" t="str">
        <f>_xlfn.XLOOKUP(total_table[[#This Row],[Customer_ID]],Customer_table[Customer_ID],Customer_table[State],FALSE)</f>
        <v>Oklahoma</v>
      </c>
      <c r="P1207" s="8" t="str">
        <f>_xlfn.XLOOKUP(total_table[[#This Row],[Customer_ID]],Customer_table[Customer_ID],Customer_table[Country],FALSE)</f>
        <v>USA</v>
      </c>
      <c r="Q1207" s="8" t="str">
        <f>_xlfn.XLOOKUP(total_table[[#This Row],[Product_ID]],Product_table[Product_ID],Product_table[Product_Name],FALSE)</f>
        <v>Portable Power Bank</v>
      </c>
      <c r="R1207" s="8" t="str">
        <f>_xlfn.XLOOKUP(total_table[[#This Row],[Product_ID]],Product_table[Product_ID],Product_table[Category],FALSE)</f>
        <v>Electronics</v>
      </c>
      <c r="S1207" s="8" t="str">
        <f>_xlfn.XLOOKUP(total_table[[#This Row],[Product_ID]],Product_table[Product_ID],Product_table[Sub_Category],FALSE)</f>
        <v>Mobile</v>
      </c>
      <c r="T1207" s="8" t="str">
        <f>_xlfn.XLOOKUP(total_table[[#This Row],[Product_ID]],Product_table[Product_ID],Product_table[Brand],FALSE)</f>
        <v>Cummings and Sons</v>
      </c>
      <c r="U1207" s="8">
        <f>_xlfn.XLOOKUP(total_table[[#This Row],[Product_ID]],Product_table[Product_ID],Product_table[Cost],FALSE)</f>
        <v>326.06</v>
      </c>
      <c r="V1207" s="11">
        <f>_xlfn.XLOOKUP(total_table[[#This Row],[Product_ID]],Product_table[Product_ID],Product_table[Stock],FALSE)</f>
        <v>301</v>
      </c>
      <c r="W1207" s="8" t="str">
        <f>_xlfn.XLOOKUP(total_table[[#This Row],[Store_ID]],Store_table[Store_ID],Store_table[Store_Name],FALSE)</f>
        <v>Alexander Group</v>
      </c>
      <c r="X1207" s="8" t="str">
        <f>_xlfn.XLOOKUP(total_table[[#This Row],[Store_ID]],Store_table[Store_ID],Store_table[Region],FALSE)</f>
        <v>South</v>
      </c>
      <c r="Y1207" s="8" t="str">
        <f>_xlfn.XLOOKUP(total_table[[#This Row],[Store_ID]],Store_table[Store_ID],Store_table[City],FALSE)</f>
        <v>Port Sharon</v>
      </c>
      <c r="Z1207" s="8" t="str">
        <f>_xlfn.XLOOKUP(total_table[[#This Row],[Store_ID]],Store_table[Store_ID],Store_table[Store_Type],FALSE)</f>
        <v>Online</v>
      </c>
    </row>
    <row r="1208" spans="1:26" x14ac:dyDescent="0.35">
      <c r="A1208" s="2" t="s">
        <v>3010</v>
      </c>
      <c r="B1208" s="14">
        <v>45252</v>
      </c>
      <c r="C1208" s="2" t="s">
        <v>741</v>
      </c>
      <c r="D1208" s="2" t="s">
        <v>1724</v>
      </c>
      <c r="E1208" s="2" t="s">
        <v>1764</v>
      </c>
      <c r="F1208" s="11">
        <v>1</v>
      </c>
      <c r="G1208" s="8">
        <v>955.06</v>
      </c>
      <c r="H1208" s="8">
        <v>0.14000000000000001</v>
      </c>
      <c r="I1208" s="2" t="s">
        <v>1802</v>
      </c>
      <c r="J1208" s="8">
        <v>954.92</v>
      </c>
      <c r="K1208" s="8" t="str">
        <f>_xlfn.XLOOKUP(total_table[[#This Row],[Customer_ID]],Customer_table[Customer_ID],Customer_table[Name],FALSE)</f>
        <v>Nathaniel Hill</v>
      </c>
      <c r="L1208" s="11">
        <f>_xlfn.XLOOKUP(total_table[[#This Row],[Customer_ID]],Customer_table[Customer_ID],Customer_table[Age],FALSE)</f>
        <v>43</v>
      </c>
      <c r="M1208" s="8" t="str">
        <f>_xlfn.XLOOKUP(total_table[[#This Row],[Customer_ID]],Customer_table[Customer_ID],Customer_table[Gender],FALSE)</f>
        <v>Female</v>
      </c>
      <c r="N1208" s="8" t="str">
        <f>_xlfn.XLOOKUP(total_table[[#This Row],[Customer_ID]],Customer_table[Customer_ID],Customer_table[City],FALSE)</f>
        <v>Lake Mark</v>
      </c>
      <c r="O1208" s="8" t="str">
        <f>_xlfn.XLOOKUP(total_table[[#This Row],[Customer_ID]],Customer_table[Customer_ID],Customer_table[State],FALSE)</f>
        <v>Kansas</v>
      </c>
      <c r="P1208" s="8" t="str">
        <f>_xlfn.XLOOKUP(total_table[[#This Row],[Customer_ID]],Customer_table[Customer_ID],Customer_table[Country],FALSE)</f>
        <v>USA</v>
      </c>
      <c r="Q1208" s="8" t="str">
        <f>_xlfn.XLOOKUP(total_table[[#This Row],[Product_ID]],Product_table[Product_ID],Product_table[Product_Name],FALSE)</f>
        <v>Stainless Steel Cookware Set</v>
      </c>
      <c r="R1208" s="8" t="str">
        <f>_xlfn.XLOOKUP(total_table[[#This Row],[Product_ID]],Product_table[Product_ID],Product_table[Category],FALSE)</f>
        <v>Home</v>
      </c>
      <c r="S1208" s="8" t="str">
        <f>_xlfn.XLOOKUP(total_table[[#This Row],[Product_ID]],Product_table[Product_ID],Product_table[Sub_Category],FALSE)</f>
        <v>Kitchen</v>
      </c>
      <c r="T1208" s="8" t="str">
        <f>_xlfn.XLOOKUP(total_table[[#This Row],[Product_ID]],Product_table[Product_ID],Product_table[Brand],FALSE)</f>
        <v>Campbell Ltd</v>
      </c>
      <c r="U1208" s="8">
        <f>_xlfn.XLOOKUP(total_table[[#This Row],[Product_ID]],Product_table[Product_ID],Product_table[Cost],FALSE)</f>
        <v>201.41</v>
      </c>
      <c r="V1208" s="11">
        <f>_xlfn.XLOOKUP(total_table[[#This Row],[Product_ID]],Product_table[Product_ID],Product_table[Stock],FALSE)</f>
        <v>146</v>
      </c>
      <c r="W1208" s="8" t="str">
        <f>_xlfn.XLOOKUP(total_table[[#This Row],[Store_ID]],Store_table[Store_ID],Store_table[Store_Name],FALSE)</f>
        <v>Moore, Padilla and Butler</v>
      </c>
      <c r="X1208" s="8" t="str">
        <f>_xlfn.XLOOKUP(total_table[[#This Row],[Store_ID]],Store_table[Store_ID],Store_table[Region],FALSE)</f>
        <v>South</v>
      </c>
      <c r="Y1208" s="8" t="str">
        <f>_xlfn.XLOOKUP(total_table[[#This Row],[Store_ID]],Store_table[Store_ID],Store_table[City],FALSE)</f>
        <v>East Johnstad</v>
      </c>
      <c r="Z1208" s="8" t="str">
        <f>_xlfn.XLOOKUP(total_table[[#This Row],[Store_ID]],Store_table[Store_ID],Store_table[Store_Type],FALSE)</f>
        <v>Flagship</v>
      </c>
    </row>
    <row r="1209" spans="1:26" x14ac:dyDescent="0.35">
      <c r="A1209" s="2" t="s">
        <v>3011</v>
      </c>
      <c r="B1209" s="14">
        <v>45693</v>
      </c>
      <c r="C1209" s="2" t="s">
        <v>1087</v>
      </c>
      <c r="D1209" s="2" t="s">
        <v>1644</v>
      </c>
      <c r="E1209" s="2" t="s">
        <v>1779</v>
      </c>
      <c r="F1209" s="11">
        <v>3</v>
      </c>
      <c r="G1209" s="8">
        <v>597.46</v>
      </c>
      <c r="H1209" s="8">
        <v>0.02</v>
      </c>
      <c r="I1209" s="2" t="s">
        <v>1804</v>
      </c>
      <c r="J1209" s="8">
        <v>1792.3600000000001</v>
      </c>
      <c r="K1209" s="8" t="str">
        <f>_xlfn.XLOOKUP(total_table[[#This Row],[Customer_ID]],Customer_table[Customer_ID],Customer_table[Name],FALSE)</f>
        <v>Michael Greene</v>
      </c>
      <c r="L1209" s="11">
        <f>_xlfn.XLOOKUP(total_table[[#This Row],[Customer_ID]],Customer_table[Customer_ID],Customer_table[Age],FALSE)</f>
        <v>52</v>
      </c>
      <c r="M1209" s="8" t="str">
        <f>_xlfn.XLOOKUP(total_table[[#This Row],[Customer_ID]],Customer_table[Customer_ID],Customer_table[Gender],FALSE)</f>
        <v>Female</v>
      </c>
      <c r="N1209" s="8" t="str">
        <f>_xlfn.XLOOKUP(total_table[[#This Row],[Customer_ID]],Customer_table[Customer_ID],Customer_table[City],FALSE)</f>
        <v>Port Saramouth</v>
      </c>
      <c r="O1209" s="8" t="str">
        <f>_xlfn.XLOOKUP(total_table[[#This Row],[Customer_ID]],Customer_table[Customer_ID],Customer_table[State],FALSE)</f>
        <v>Wisconsin</v>
      </c>
      <c r="P1209" s="8" t="str">
        <f>_xlfn.XLOOKUP(total_table[[#This Row],[Customer_ID]],Customer_table[Customer_ID],Customer_table[Country],FALSE)</f>
        <v>USA</v>
      </c>
      <c r="Q1209" s="8" t="str">
        <f>_xlfn.XLOOKUP(total_table[[#This Row],[Product_ID]],Product_table[Product_ID],Product_table[Product_Name],FALSE)</f>
        <v>Men's Hair Styling Gel</v>
      </c>
      <c r="R1209" s="8" t="str">
        <f>_xlfn.XLOOKUP(total_table[[#This Row],[Product_ID]],Product_table[Product_ID],Product_table[Category],FALSE)</f>
        <v>Beauty</v>
      </c>
      <c r="S1209" s="8" t="str">
        <f>_xlfn.XLOOKUP(total_table[[#This Row],[Product_ID]],Product_table[Product_ID],Product_table[Sub_Category],FALSE)</f>
        <v>Haircare</v>
      </c>
      <c r="T1209" s="8" t="str">
        <f>_xlfn.XLOOKUP(total_table[[#This Row],[Product_ID]],Product_table[Product_ID],Product_table[Brand],FALSE)</f>
        <v>Cline-Mccarthy</v>
      </c>
      <c r="U1209" s="8">
        <f>_xlfn.XLOOKUP(total_table[[#This Row],[Product_ID]],Product_table[Product_ID],Product_table[Cost],FALSE)</f>
        <v>17.309999999999999</v>
      </c>
      <c r="V1209" s="11">
        <f>_xlfn.XLOOKUP(total_table[[#This Row],[Product_ID]],Product_table[Product_ID],Product_table[Stock],FALSE)</f>
        <v>399</v>
      </c>
      <c r="W1209" s="8" t="str">
        <f>_xlfn.XLOOKUP(total_table[[#This Row],[Store_ID]],Store_table[Store_ID],Store_table[Store_Name],FALSE)</f>
        <v>Shelton PLC</v>
      </c>
      <c r="X1209" s="8" t="str">
        <f>_xlfn.XLOOKUP(total_table[[#This Row],[Store_ID]],Store_table[Store_ID],Store_table[Region],FALSE)</f>
        <v>North</v>
      </c>
      <c r="Y1209" s="8" t="str">
        <f>_xlfn.XLOOKUP(total_table[[#This Row],[Store_ID]],Store_table[Store_ID],Store_table[City],FALSE)</f>
        <v>East Jenniferstad</v>
      </c>
      <c r="Z1209" s="8" t="str">
        <f>_xlfn.XLOOKUP(total_table[[#This Row],[Store_ID]],Store_table[Store_ID],Store_table[Store_Type],FALSE)</f>
        <v>Flagship</v>
      </c>
    </row>
    <row r="1210" spans="1:26" x14ac:dyDescent="0.35">
      <c r="A1210" s="2" t="s">
        <v>3012</v>
      </c>
      <c r="B1210" s="14">
        <v>45446</v>
      </c>
      <c r="C1210" s="2" t="s">
        <v>984</v>
      </c>
      <c r="D1210" s="2" t="s">
        <v>1540</v>
      </c>
      <c r="E1210" s="2" t="s">
        <v>1782</v>
      </c>
      <c r="F1210" s="11">
        <v>3</v>
      </c>
      <c r="G1210" s="8">
        <v>581.09</v>
      </c>
      <c r="H1210" s="8">
        <v>0.1</v>
      </c>
      <c r="I1210" s="2" t="s">
        <v>1807</v>
      </c>
      <c r="J1210" s="8">
        <v>1743.17</v>
      </c>
      <c r="K1210" s="8" t="str">
        <f>_xlfn.XLOOKUP(total_table[[#This Row],[Customer_ID]],Customer_table[Customer_ID],Customer_table[Name],FALSE)</f>
        <v>Tiffany Williams</v>
      </c>
      <c r="L1210" s="11">
        <f>_xlfn.XLOOKUP(total_table[[#This Row],[Customer_ID]],Customer_table[Customer_ID],Customer_table[Age],FALSE)</f>
        <v>64</v>
      </c>
      <c r="M1210" s="8" t="str">
        <f>_xlfn.XLOOKUP(total_table[[#This Row],[Customer_ID]],Customer_table[Customer_ID],Customer_table[Gender],FALSE)</f>
        <v>Female</v>
      </c>
      <c r="N1210" s="8" t="str">
        <f>_xlfn.XLOOKUP(total_table[[#This Row],[Customer_ID]],Customer_table[Customer_ID],Customer_table[City],FALSE)</f>
        <v>Richardsport</v>
      </c>
      <c r="O1210" s="8" t="str">
        <f>_xlfn.XLOOKUP(total_table[[#This Row],[Customer_ID]],Customer_table[Customer_ID],Customer_table[State],FALSE)</f>
        <v>New Hampshire</v>
      </c>
      <c r="P1210" s="8" t="str">
        <f>_xlfn.XLOOKUP(total_table[[#This Row],[Customer_ID]],Customer_table[Customer_ID],Customer_table[Country],FALSE)</f>
        <v>USA</v>
      </c>
      <c r="Q1210" s="8" t="str">
        <f>_xlfn.XLOOKUP(total_table[[#This Row],[Product_ID]],Product_table[Product_ID],Product_table[Product_Name],FALSE)</f>
        <v>Wireless Bluetooth Earbuds</v>
      </c>
      <c r="R1210" s="8" t="str">
        <f>_xlfn.XLOOKUP(total_table[[#This Row],[Product_ID]],Product_table[Product_ID],Product_table[Category],FALSE)</f>
        <v>Electronics</v>
      </c>
      <c r="S1210" s="8" t="str">
        <f>_xlfn.XLOOKUP(total_table[[#This Row],[Product_ID]],Product_table[Product_ID],Product_table[Sub_Category],FALSE)</f>
        <v>Audio</v>
      </c>
      <c r="T1210" s="8" t="str">
        <f>_xlfn.XLOOKUP(total_table[[#This Row],[Product_ID]],Product_table[Product_ID],Product_table[Brand],FALSE)</f>
        <v>Perez-Johnston</v>
      </c>
      <c r="U1210" s="8">
        <f>_xlfn.XLOOKUP(total_table[[#This Row],[Product_ID]],Product_table[Product_ID],Product_table[Cost],FALSE)</f>
        <v>439.07</v>
      </c>
      <c r="V1210" s="11">
        <f>_xlfn.XLOOKUP(total_table[[#This Row],[Product_ID]],Product_table[Product_ID],Product_table[Stock],FALSE)</f>
        <v>142</v>
      </c>
      <c r="W1210" s="8" t="str">
        <f>_xlfn.XLOOKUP(total_table[[#This Row],[Store_ID]],Store_table[Store_ID],Store_table[Store_Name],FALSE)</f>
        <v>Frederick-Wright</v>
      </c>
      <c r="X1210" s="8" t="str">
        <f>_xlfn.XLOOKUP(total_table[[#This Row],[Store_ID]],Store_table[Store_ID],Store_table[Region],FALSE)</f>
        <v>West</v>
      </c>
      <c r="Y1210" s="8" t="str">
        <f>_xlfn.XLOOKUP(total_table[[#This Row],[Store_ID]],Store_table[Store_ID],Store_table[City],FALSE)</f>
        <v>New Jimmymouth</v>
      </c>
      <c r="Z1210" s="8" t="str">
        <f>_xlfn.XLOOKUP(total_table[[#This Row],[Store_ID]],Store_table[Store_ID],Store_table[Store_Type],FALSE)</f>
        <v>Flagship</v>
      </c>
    </row>
    <row r="1211" spans="1:26" x14ac:dyDescent="0.35">
      <c r="A1211" s="2" t="s">
        <v>3013</v>
      </c>
      <c r="B1211" s="14">
        <v>45862</v>
      </c>
      <c r="C1211" s="2" t="s">
        <v>197</v>
      </c>
      <c r="D1211" s="2" t="s">
        <v>1586</v>
      </c>
      <c r="E1211" s="2" t="s">
        <v>1747</v>
      </c>
      <c r="F1211" s="11">
        <v>4</v>
      </c>
      <c r="G1211" s="8">
        <v>153.94999999999999</v>
      </c>
      <c r="H1211" s="8">
        <v>0.11</v>
      </c>
      <c r="I1211" s="2" t="s">
        <v>1804</v>
      </c>
      <c r="J1211" s="8">
        <v>615.68999999999994</v>
      </c>
      <c r="K1211" s="8" t="str">
        <f>_xlfn.XLOOKUP(total_table[[#This Row],[Customer_ID]],Customer_table[Customer_ID],Customer_table[Name],FALSE)</f>
        <v>Katherine Dorsey</v>
      </c>
      <c r="L1211" s="11">
        <f>_xlfn.XLOOKUP(total_table[[#This Row],[Customer_ID]],Customer_table[Customer_ID],Customer_table[Age],FALSE)</f>
        <v>24</v>
      </c>
      <c r="M1211" s="8" t="str">
        <f>_xlfn.XLOOKUP(total_table[[#This Row],[Customer_ID]],Customer_table[Customer_ID],Customer_table[Gender],FALSE)</f>
        <v>Male</v>
      </c>
      <c r="N1211" s="8" t="str">
        <f>_xlfn.XLOOKUP(total_table[[#This Row],[Customer_ID]],Customer_table[Customer_ID],Customer_table[City],FALSE)</f>
        <v>Christopherland</v>
      </c>
      <c r="O1211" s="8" t="str">
        <f>_xlfn.XLOOKUP(total_table[[#This Row],[Customer_ID]],Customer_table[Customer_ID],Customer_table[State],FALSE)</f>
        <v>Oklahoma</v>
      </c>
      <c r="P1211" s="8" t="str">
        <f>_xlfn.XLOOKUP(total_table[[#This Row],[Customer_ID]],Customer_table[Customer_ID],Customer_table[Country],FALSE)</f>
        <v>USA</v>
      </c>
      <c r="Q1211" s="8" t="str">
        <f>_xlfn.XLOOKUP(total_table[[#This Row],[Product_ID]],Product_table[Product_ID],Product_table[Product_Name],FALSE)</f>
        <v>Stainless Steel Cutlery Set</v>
      </c>
      <c r="R1211" s="8" t="str">
        <f>_xlfn.XLOOKUP(total_table[[#This Row],[Product_ID]],Product_table[Product_ID],Product_table[Category],FALSE)</f>
        <v>Home</v>
      </c>
      <c r="S1211" s="8" t="str">
        <f>_xlfn.XLOOKUP(total_table[[#This Row],[Product_ID]],Product_table[Product_ID],Product_table[Sub_Category],FALSE)</f>
        <v>Kitchen</v>
      </c>
      <c r="T1211" s="8" t="str">
        <f>_xlfn.XLOOKUP(total_table[[#This Row],[Product_ID]],Product_table[Product_ID],Product_table[Brand],FALSE)</f>
        <v>Stevens, Fernandez and Martin</v>
      </c>
      <c r="U1211" s="8">
        <f>_xlfn.XLOOKUP(total_table[[#This Row],[Product_ID]],Product_table[Product_ID],Product_table[Cost],FALSE)</f>
        <v>19.52</v>
      </c>
      <c r="V1211" s="11">
        <f>_xlfn.XLOOKUP(total_table[[#This Row],[Product_ID]],Product_table[Product_ID],Product_table[Stock],FALSE)</f>
        <v>57</v>
      </c>
      <c r="W1211" s="8" t="str">
        <f>_xlfn.XLOOKUP(total_table[[#This Row],[Store_ID]],Store_table[Store_ID],Store_table[Store_Name],FALSE)</f>
        <v>Alexander Group</v>
      </c>
      <c r="X1211" s="8" t="str">
        <f>_xlfn.XLOOKUP(total_table[[#This Row],[Store_ID]],Store_table[Store_ID],Store_table[Region],FALSE)</f>
        <v>South</v>
      </c>
      <c r="Y1211" s="8" t="str">
        <f>_xlfn.XLOOKUP(total_table[[#This Row],[Store_ID]],Store_table[Store_ID],Store_table[City],FALSE)</f>
        <v>Port Sharon</v>
      </c>
      <c r="Z1211" s="8" t="str">
        <f>_xlfn.XLOOKUP(total_table[[#This Row],[Store_ID]],Store_table[Store_ID],Store_table[Store_Type],FALSE)</f>
        <v>Online</v>
      </c>
    </row>
    <row r="1212" spans="1:26" x14ac:dyDescent="0.35">
      <c r="A1212" s="2" t="s">
        <v>3014</v>
      </c>
      <c r="B1212" s="14">
        <v>45530</v>
      </c>
      <c r="C1212" s="2" t="s">
        <v>287</v>
      </c>
      <c r="D1212" s="2" t="s">
        <v>1598</v>
      </c>
      <c r="E1212" s="2" t="s">
        <v>1760</v>
      </c>
      <c r="F1212" s="11">
        <v>4</v>
      </c>
      <c r="G1212" s="8">
        <v>271.04000000000002</v>
      </c>
      <c r="H1212" s="8">
        <v>0.12</v>
      </c>
      <c r="I1212" s="2" t="s">
        <v>1807</v>
      </c>
      <c r="J1212" s="8">
        <v>1084.0400000000002</v>
      </c>
      <c r="K1212" s="8" t="str">
        <f>_xlfn.XLOOKUP(total_table[[#This Row],[Customer_ID]],Customer_table[Customer_ID],Customer_table[Name],FALSE)</f>
        <v>Krystal Ford</v>
      </c>
      <c r="L1212" s="11">
        <f>_xlfn.XLOOKUP(total_table[[#This Row],[Customer_ID]],Customer_table[Customer_ID],Customer_table[Age],FALSE)</f>
        <v>34</v>
      </c>
      <c r="M1212" s="8" t="str">
        <f>_xlfn.XLOOKUP(total_table[[#This Row],[Customer_ID]],Customer_table[Customer_ID],Customer_table[Gender],FALSE)</f>
        <v>Female</v>
      </c>
      <c r="N1212" s="8" t="str">
        <f>_xlfn.XLOOKUP(total_table[[#This Row],[Customer_ID]],Customer_table[Customer_ID],Customer_table[City],FALSE)</f>
        <v>South David</v>
      </c>
      <c r="O1212" s="8" t="str">
        <f>_xlfn.XLOOKUP(total_table[[#This Row],[Customer_ID]],Customer_table[Customer_ID],Customer_table[State],FALSE)</f>
        <v>Arizona</v>
      </c>
      <c r="P1212" s="8" t="str">
        <f>_xlfn.XLOOKUP(total_table[[#This Row],[Customer_ID]],Customer_table[Customer_ID],Customer_table[Country],FALSE)</f>
        <v>USA</v>
      </c>
      <c r="Q1212" s="8" t="str">
        <f>_xlfn.XLOOKUP(total_table[[#This Row],[Product_ID]],Product_table[Product_ID],Product_table[Product_Name],FALSE)</f>
        <v>Women's Summer Dress</v>
      </c>
      <c r="R1212" s="8" t="str">
        <f>_xlfn.XLOOKUP(total_table[[#This Row],[Product_ID]],Product_table[Product_ID],Product_table[Category],FALSE)</f>
        <v>Clothing</v>
      </c>
      <c r="S1212" s="8" t="str">
        <f>_xlfn.XLOOKUP(total_table[[#This Row],[Product_ID]],Product_table[Product_ID],Product_table[Sub_Category],FALSE)</f>
        <v>Tops</v>
      </c>
      <c r="T1212" s="8" t="str">
        <f>_xlfn.XLOOKUP(total_table[[#This Row],[Product_ID]],Product_table[Product_ID],Product_table[Brand],FALSE)</f>
        <v>Smith-Mills</v>
      </c>
      <c r="U1212" s="8">
        <f>_xlfn.XLOOKUP(total_table[[#This Row],[Product_ID]],Product_table[Product_ID],Product_table[Cost],FALSE)</f>
        <v>223.43</v>
      </c>
      <c r="V1212" s="11">
        <f>_xlfn.XLOOKUP(total_table[[#This Row],[Product_ID]],Product_table[Product_ID],Product_table[Stock],FALSE)</f>
        <v>154</v>
      </c>
      <c r="W1212" s="8" t="str">
        <f>_xlfn.XLOOKUP(total_table[[#This Row],[Store_ID]],Store_table[Store_ID],Store_table[Store_Name],FALSE)</f>
        <v>Bean, Jones and Park</v>
      </c>
      <c r="X1212" s="8" t="str">
        <f>_xlfn.XLOOKUP(total_table[[#This Row],[Store_ID]],Store_table[Store_ID],Store_table[Region],FALSE)</f>
        <v>West</v>
      </c>
      <c r="Y1212" s="8" t="str">
        <f>_xlfn.XLOOKUP(total_table[[#This Row],[Store_ID]],Store_table[Store_ID],Store_table[City],FALSE)</f>
        <v>Thompsonborough</v>
      </c>
      <c r="Z1212" s="8" t="str">
        <f>_xlfn.XLOOKUP(total_table[[#This Row],[Store_ID]],Store_table[Store_ID],Store_table[Store_Type],FALSE)</f>
        <v>Online</v>
      </c>
    </row>
    <row r="1213" spans="1:26" x14ac:dyDescent="0.35">
      <c r="A1213" s="2" t="s">
        <v>3015</v>
      </c>
      <c r="B1213" s="14">
        <v>45558</v>
      </c>
      <c r="C1213" s="2" t="s">
        <v>66</v>
      </c>
      <c r="D1213" s="2" t="s">
        <v>1596</v>
      </c>
      <c r="E1213" s="2" t="s">
        <v>1754</v>
      </c>
      <c r="F1213" s="11">
        <v>4</v>
      </c>
      <c r="G1213" s="8">
        <v>328.27</v>
      </c>
      <c r="H1213" s="8">
        <v>0.09</v>
      </c>
      <c r="I1213" s="2" t="s">
        <v>1804</v>
      </c>
      <c r="J1213" s="8">
        <v>1312.99</v>
      </c>
      <c r="K1213" s="8" t="str">
        <f>_xlfn.XLOOKUP(total_table[[#This Row],[Customer_ID]],Customer_table[Customer_ID],Customer_table[Name],FALSE)</f>
        <v>Laura Alvarez</v>
      </c>
      <c r="L1213" s="11">
        <f>_xlfn.XLOOKUP(total_table[[#This Row],[Customer_ID]],Customer_table[Customer_ID],Customer_table[Age],FALSE)</f>
        <v>49</v>
      </c>
      <c r="M1213" s="8" t="str">
        <f>_xlfn.XLOOKUP(total_table[[#This Row],[Customer_ID]],Customer_table[Customer_ID],Customer_table[Gender],FALSE)</f>
        <v>Female</v>
      </c>
      <c r="N1213" s="8" t="str">
        <f>_xlfn.XLOOKUP(total_table[[#This Row],[Customer_ID]],Customer_table[Customer_ID],Customer_table[City],FALSE)</f>
        <v>Lawsonhaven</v>
      </c>
      <c r="O1213" s="8" t="str">
        <f>_xlfn.XLOOKUP(total_table[[#This Row],[Customer_ID]],Customer_table[Customer_ID],Customer_table[State],FALSE)</f>
        <v>Washington</v>
      </c>
      <c r="P1213" s="8" t="str">
        <f>_xlfn.XLOOKUP(total_table[[#This Row],[Customer_ID]],Customer_table[Customer_ID],Customer_table[Country],FALSE)</f>
        <v>USA</v>
      </c>
      <c r="Q1213" s="8" t="str">
        <f>_xlfn.XLOOKUP(total_table[[#This Row],[Product_ID]],Product_table[Product_ID],Product_table[Product_Name],FALSE)</f>
        <v>Bedroom Table Lamp</v>
      </c>
      <c r="R1213" s="8" t="str">
        <f>_xlfn.XLOOKUP(total_table[[#This Row],[Product_ID]],Product_table[Product_ID],Product_table[Category],FALSE)</f>
        <v>Home</v>
      </c>
      <c r="S1213" s="8" t="str">
        <f>_xlfn.XLOOKUP(total_table[[#This Row],[Product_ID]],Product_table[Product_ID],Product_table[Sub_Category],FALSE)</f>
        <v>Lighting</v>
      </c>
      <c r="T1213" s="8" t="str">
        <f>_xlfn.XLOOKUP(total_table[[#This Row],[Product_ID]],Product_table[Product_ID],Product_table[Brand],FALSE)</f>
        <v>Jones LLC</v>
      </c>
      <c r="U1213" s="8">
        <f>_xlfn.XLOOKUP(total_table[[#This Row],[Product_ID]],Product_table[Product_ID],Product_table[Cost],FALSE)</f>
        <v>382.22</v>
      </c>
      <c r="V1213" s="11">
        <f>_xlfn.XLOOKUP(total_table[[#This Row],[Product_ID]],Product_table[Product_ID],Product_table[Stock],FALSE)</f>
        <v>329</v>
      </c>
      <c r="W1213" s="8" t="str">
        <f>_xlfn.XLOOKUP(total_table[[#This Row],[Store_ID]],Store_table[Store_ID],Store_table[Store_Name],FALSE)</f>
        <v>Benson-Elliott</v>
      </c>
      <c r="X1213" s="8" t="str">
        <f>_xlfn.XLOOKUP(total_table[[#This Row],[Store_ID]],Store_table[Store_ID],Store_table[Region],FALSE)</f>
        <v>East</v>
      </c>
      <c r="Y1213" s="8" t="str">
        <f>_xlfn.XLOOKUP(total_table[[#This Row],[Store_ID]],Store_table[Store_ID],Store_table[City],FALSE)</f>
        <v>Port Josephberg</v>
      </c>
      <c r="Z1213" s="8" t="str">
        <f>_xlfn.XLOOKUP(total_table[[#This Row],[Store_ID]],Store_table[Store_ID],Store_table[Store_Type],FALSE)</f>
        <v>Online</v>
      </c>
    </row>
    <row r="1214" spans="1:26" x14ac:dyDescent="0.35">
      <c r="A1214" s="2" t="s">
        <v>3016</v>
      </c>
      <c r="B1214" s="14">
        <v>45472</v>
      </c>
      <c r="C1214" s="2" t="s">
        <v>1496</v>
      </c>
      <c r="D1214" s="2" t="s">
        <v>1560</v>
      </c>
      <c r="E1214" s="2" t="s">
        <v>1777</v>
      </c>
      <c r="F1214" s="11">
        <v>4</v>
      </c>
      <c r="G1214" s="8">
        <v>884.71</v>
      </c>
      <c r="H1214" s="8">
        <v>0.09</v>
      </c>
      <c r="I1214" s="2" t="s">
        <v>1804</v>
      </c>
      <c r="J1214" s="8">
        <v>3538.75</v>
      </c>
      <c r="K1214" s="8" t="str">
        <f>_xlfn.XLOOKUP(total_table[[#This Row],[Customer_ID]],Customer_table[Customer_ID],Customer_table[Name],FALSE)</f>
        <v>Justin Lopez</v>
      </c>
      <c r="L1214" s="11">
        <f>_xlfn.XLOOKUP(total_table[[#This Row],[Customer_ID]],Customer_table[Customer_ID],Customer_table[Age],FALSE)</f>
        <v>21</v>
      </c>
      <c r="M1214" s="8" t="str">
        <f>_xlfn.XLOOKUP(total_table[[#This Row],[Customer_ID]],Customer_table[Customer_ID],Customer_table[Gender],FALSE)</f>
        <v>Male</v>
      </c>
      <c r="N1214" s="8" t="str">
        <f>_xlfn.XLOOKUP(total_table[[#This Row],[Customer_ID]],Customer_table[Customer_ID],Customer_table[City],FALSE)</f>
        <v>Port Cheryl</v>
      </c>
      <c r="O1214" s="8" t="str">
        <f>_xlfn.XLOOKUP(total_table[[#This Row],[Customer_ID]],Customer_table[Customer_ID],Customer_table[State],FALSE)</f>
        <v>Texas</v>
      </c>
      <c r="P1214" s="8" t="str">
        <f>_xlfn.XLOOKUP(total_table[[#This Row],[Customer_ID]],Customer_table[Customer_ID],Customer_table[Country],FALSE)</f>
        <v>USA</v>
      </c>
      <c r="Q1214" s="8" t="str">
        <f>_xlfn.XLOOKUP(total_table[[#This Row],[Product_ID]],Product_table[Product_ID],Product_table[Product_Name],FALSE)</f>
        <v>Soccer Training Cone Set</v>
      </c>
      <c r="R1214" s="8" t="str">
        <f>_xlfn.XLOOKUP(total_table[[#This Row],[Product_ID]],Product_table[Product_ID],Product_table[Category],FALSE)</f>
        <v>Sports</v>
      </c>
      <c r="S1214" s="8" t="str">
        <f>_xlfn.XLOOKUP(total_table[[#This Row],[Product_ID]],Product_table[Product_ID],Product_table[Sub_Category],FALSE)</f>
        <v>Accessories</v>
      </c>
      <c r="T1214" s="8" t="str">
        <f>_xlfn.XLOOKUP(total_table[[#This Row],[Product_ID]],Product_table[Product_ID],Product_table[Brand],FALSE)</f>
        <v>Ford, Murphy and Wilson</v>
      </c>
      <c r="U1214" s="8">
        <f>_xlfn.XLOOKUP(total_table[[#This Row],[Product_ID]],Product_table[Product_ID],Product_table[Cost],FALSE)</f>
        <v>144.53</v>
      </c>
      <c r="V1214" s="11">
        <f>_xlfn.XLOOKUP(total_table[[#This Row],[Product_ID]],Product_table[Product_ID],Product_table[Stock],FALSE)</f>
        <v>367</v>
      </c>
      <c r="W1214" s="8" t="str">
        <f>_xlfn.XLOOKUP(total_table[[#This Row],[Store_ID]],Store_table[Store_ID],Store_table[Store_Name],FALSE)</f>
        <v>Mcdonald Inc</v>
      </c>
      <c r="X1214" s="8" t="str">
        <f>_xlfn.XLOOKUP(total_table[[#This Row],[Store_ID]],Store_table[Store_ID],Store_table[Region],FALSE)</f>
        <v>South</v>
      </c>
      <c r="Y1214" s="8" t="str">
        <f>_xlfn.XLOOKUP(total_table[[#This Row],[Store_ID]],Store_table[Store_ID],Store_table[City],FALSE)</f>
        <v>Christopherland</v>
      </c>
      <c r="Z1214" s="8" t="str">
        <f>_xlfn.XLOOKUP(total_table[[#This Row],[Store_ID]],Store_table[Store_ID],Store_table[Store_Type],FALSE)</f>
        <v>Outlet</v>
      </c>
    </row>
    <row r="1215" spans="1:26" x14ac:dyDescent="0.35">
      <c r="A1215" s="2" t="s">
        <v>3017</v>
      </c>
      <c r="B1215" s="14">
        <v>45809</v>
      </c>
      <c r="C1215" s="2" t="s">
        <v>786</v>
      </c>
      <c r="D1215" s="2" t="s">
        <v>1670</v>
      </c>
      <c r="E1215" s="2" t="s">
        <v>1747</v>
      </c>
      <c r="F1215" s="11">
        <v>1</v>
      </c>
      <c r="G1215" s="8">
        <v>41.39</v>
      </c>
      <c r="H1215" s="8">
        <v>0.01</v>
      </c>
      <c r="I1215" s="2" t="s">
        <v>1802</v>
      </c>
      <c r="J1215" s="8">
        <v>41.38</v>
      </c>
      <c r="K1215" s="8" t="str">
        <f>_xlfn.XLOOKUP(total_table[[#This Row],[Customer_ID]],Customer_table[Customer_ID],Customer_table[Name],FALSE)</f>
        <v>Lauren George</v>
      </c>
      <c r="L1215" s="11">
        <f>_xlfn.XLOOKUP(total_table[[#This Row],[Customer_ID]],Customer_table[Customer_ID],Customer_table[Age],FALSE)</f>
        <v>41</v>
      </c>
      <c r="M1215" s="8" t="str">
        <f>_xlfn.XLOOKUP(total_table[[#This Row],[Customer_ID]],Customer_table[Customer_ID],Customer_table[Gender],FALSE)</f>
        <v>Female</v>
      </c>
      <c r="N1215" s="8" t="str">
        <f>_xlfn.XLOOKUP(total_table[[#This Row],[Customer_ID]],Customer_table[Customer_ID],Customer_table[City],FALSE)</f>
        <v>Garciamouth</v>
      </c>
      <c r="O1215" s="8" t="str">
        <f>_xlfn.XLOOKUP(total_table[[#This Row],[Customer_ID]],Customer_table[Customer_ID],Customer_table[State],FALSE)</f>
        <v>New York</v>
      </c>
      <c r="P1215" s="8" t="str">
        <f>_xlfn.XLOOKUP(total_table[[#This Row],[Customer_ID]],Customer_table[Customer_ID],Customer_table[Country],FALSE)</f>
        <v>USA</v>
      </c>
      <c r="Q1215" s="8" t="str">
        <f>_xlfn.XLOOKUP(total_table[[#This Row],[Product_ID]],Product_table[Product_ID],Product_table[Product_Name],FALSE)</f>
        <v>Professional Jump Rope</v>
      </c>
      <c r="R1215" s="8" t="str">
        <f>_xlfn.XLOOKUP(total_table[[#This Row],[Product_ID]],Product_table[Product_ID],Product_table[Category],FALSE)</f>
        <v>Sports</v>
      </c>
      <c r="S1215" s="8" t="str">
        <f>_xlfn.XLOOKUP(total_table[[#This Row],[Product_ID]],Product_table[Product_ID],Product_table[Sub_Category],FALSE)</f>
        <v>Fitness</v>
      </c>
      <c r="T1215" s="8" t="str">
        <f>_xlfn.XLOOKUP(total_table[[#This Row],[Product_ID]],Product_table[Product_ID],Product_table[Brand],FALSE)</f>
        <v>Davis PLC</v>
      </c>
      <c r="U1215" s="8">
        <f>_xlfn.XLOOKUP(total_table[[#This Row],[Product_ID]],Product_table[Product_ID],Product_table[Cost],FALSE)</f>
        <v>477.61</v>
      </c>
      <c r="V1215" s="11">
        <f>_xlfn.XLOOKUP(total_table[[#This Row],[Product_ID]],Product_table[Product_ID],Product_table[Stock],FALSE)</f>
        <v>300</v>
      </c>
      <c r="W1215" s="8" t="str">
        <f>_xlfn.XLOOKUP(total_table[[#This Row],[Store_ID]],Store_table[Store_ID],Store_table[Store_Name],FALSE)</f>
        <v>Alexander Group</v>
      </c>
      <c r="X1215" s="8" t="str">
        <f>_xlfn.XLOOKUP(total_table[[#This Row],[Store_ID]],Store_table[Store_ID],Store_table[Region],FALSE)</f>
        <v>South</v>
      </c>
      <c r="Y1215" s="8" t="str">
        <f>_xlfn.XLOOKUP(total_table[[#This Row],[Store_ID]],Store_table[Store_ID],Store_table[City],FALSE)</f>
        <v>Port Sharon</v>
      </c>
      <c r="Z1215" s="8" t="str">
        <f>_xlfn.XLOOKUP(total_table[[#This Row],[Store_ID]],Store_table[Store_ID],Store_table[Store_Type],FALSE)</f>
        <v>Online</v>
      </c>
    </row>
    <row r="1216" spans="1:26" x14ac:dyDescent="0.35">
      <c r="A1216" s="2" t="s">
        <v>3018</v>
      </c>
      <c r="B1216" s="14">
        <v>45783</v>
      </c>
      <c r="C1216" s="2" t="s">
        <v>540</v>
      </c>
      <c r="D1216" s="2" t="s">
        <v>1640</v>
      </c>
      <c r="E1216" s="2" t="s">
        <v>1764</v>
      </c>
      <c r="F1216" s="11">
        <v>4</v>
      </c>
      <c r="G1216" s="8">
        <v>64.06</v>
      </c>
      <c r="H1216" s="8">
        <v>0.26</v>
      </c>
      <c r="I1216" s="2" t="s">
        <v>1802</v>
      </c>
      <c r="J1216" s="8">
        <v>255.98000000000002</v>
      </c>
      <c r="K1216" s="8" t="str">
        <f>_xlfn.XLOOKUP(total_table[[#This Row],[Customer_ID]],Customer_table[Customer_ID],Customer_table[Name],FALSE)</f>
        <v>Jason Wheeler</v>
      </c>
      <c r="L1216" s="11">
        <f>_xlfn.XLOOKUP(total_table[[#This Row],[Customer_ID]],Customer_table[Customer_ID],Customer_table[Age],FALSE)</f>
        <v>47</v>
      </c>
      <c r="M1216" s="8" t="str">
        <f>_xlfn.XLOOKUP(total_table[[#This Row],[Customer_ID]],Customer_table[Customer_ID],Customer_table[Gender],FALSE)</f>
        <v>Female</v>
      </c>
      <c r="N1216" s="8" t="str">
        <f>_xlfn.XLOOKUP(total_table[[#This Row],[Customer_ID]],Customer_table[Customer_ID],Customer_table[City],FALSE)</f>
        <v>Carolview</v>
      </c>
      <c r="O1216" s="8" t="str">
        <f>_xlfn.XLOOKUP(total_table[[#This Row],[Customer_ID]],Customer_table[Customer_ID],Customer_table[State],FALSE)</f>
        <v>Illinois</v>
      </c>
      <c r="P1216" s="8" t="str">
        <f>_xlfn.XLOOKUP(total_table[[#This Row],[Customer_ID]],Customer_table[Customer_ID],Customer_table[Country],FALSE)</f>
        <v>USA</v>
      </c>
      <c r="Q1216" s="8" t="str">
        <f>_xlfn.XLOOKUP(total_table[[#This Row],[Product_ID]],Product_table[Product_ID],Product_table[Product_Name],FALSE)</f>
        <v>Foam Roller</v>
      </c>
      <c r="R1216" s="8" t="str">
        <f>_xlfn.XLOOKUP(total_table[[#This Row],[Product_ID]],Product_table[Product_ID],Product_table[Category],FALSE)</f>
        <v>Sports</v>
      </c>
      <c r="S1216" s="8" t="str">
        <f>_xlfn.XLOOKUP(total_table[[#This Row],[Product_ID]],Product_table[Product_ID],Product_table[Sub_Category],FALSE)</f>
        <v>Fitness</v>
      </c>
      <c r="T1216" s="8" t="str">
        <f>_xlfn.XLOOKUP(total_table[[#This Row],[Product_ID]],Product_table[Product_ID],Product_table[Brand],FALSE)</f>
        <v>Atkinson, Camacho and Oliver</v>
      </c>
      <c r="U1216" s="8">
        <f>_xlfn.XLOOKUP(total_table[[#This Row],[Product_ID]],Product_table[Product_ID],Product_table[Cost],FALSE)</f>
        <v>30.62</v>
      </c>
      <c r="V1216" s="11">
        <f>_xlfn.XLOOKUP(total_table[[#This Row],[Product_ID]],Product_table[Product_ID],Product_table[Stock],FALSE)</f>
        <v>138</v>
      </c>
      <c r="W1216" s="8" t="str">
        <f>_xlfn.XLOOKUP(total_table[[#This Row],[Store_ID]],Store_table[Store_ID],Store_table[Store_Name],FALSE)</f>
        <v>Moore, Padilla and Butler</v>
      </c>
      <c r="X1216" s="8" t="str">
        <f>_xlfn.XLOOKUP(total_table[[#This Row],[Store_ID]],Store_table[Store_ID],Store_table[Region],FALSE)</f>
        <v>South</v>
      </c>
      <c r="Y1216" s="8" t="str">
        <f>_xlfn.XLOOKUP(total_table[[#This Row],[Store_ID]],Store_table[Store_ID],Store_table[City],FALSE)</f>
        <v>East Johnstad</v>
      </c>
      <c r="Z1216" s="8" t="str">
        <f>_xlfn.XLOOKUP(total_table[[#This Row],[Store_ID]],Store_table[Store_ID],Store_table[Store_Type],FALSE)</f>
        <v>Flagship</v>
      </c>
    </row>
    <row r="1217" spans="1:26" x14ac:dyDescent="0.35">
      <c r="A1217" s="2" t="s">
        <v>3019</v>
      </c>
      <c r="B1217" s="14">
        <v>45849</v>
      </c>
      <c r="C1217" s="2" t="s">
        <v>1070</v>
      </c>
      <c r="D1217" s="2" t="s">
        <v>1618</v>
      </c>
      <c r="E1217" s="2" t="s">
        <v>1764</v>
      </c>
      <c r="F1217" s="11">
        <v>2</v>
      </c>
      <c r="G1217" s="8">
        <v>152.25</v>
      </c>
      <c r="H1217" s="8">
        <v>0.13</v>
      </c>
      <c r="I1217" s="2" t="s">
        <v>1802</v>
      </c>
      <c r="J1217" s="8">
        <v>304.37</v>
      </c>
      <c r="K1217" s="8" t="str">
        <f>_xlfn.XLOOKUP(total_table[[#This Row],[Customer_ID]],Customer_table[Customer_ID],Customer_table[Name],FALSE)</f>
        <v>John Jordan</v>
      </c>
      <c r="L1217" s="11">
        <f>_xlfn.XLOOKUP(total_table[[#This Row],[Customer_ID]],Customer_table[Customer_ID],Customer_table[Age],FALSE)</f>
        <v>58</v>
      </c>
      <c r="M1217" s="8" t="str">
        <f>_xlfn.XLOOKUP(total_table[[#This Row],[Customer_ID]],Customer_table[Customer_ID],Customer_table[Gender],FALSE)</f>
        <v>Female</v>
      </c>
      <c r="N1217" s="8" t="str">
        <f>_xlfn.XLOOKUP(total_table[[#This Row],[Customer_ID]],Customer_table[Customer_ID],Customer_table[City],FALSE)</f>
        <v>Port Crystalberg</v>
      </c>
      <c r="O1217" s="8" t="str">
        <f>_xlfn.XLOOKUP(total_table[[#This Row],[Customer_ID]],Customer_table[Customer_ID],Customer_table[State],FALSE)</f>
        <v>Tennessee</v>
      </c>
      <c r="P1217" s="8" t="str">
        <f>_xlfn.XLOOKUP(total_table[[#This Row],[Customer_ID]],Customer_table[Customer_ID],Customer_table[Country],FALSE)</f>
        <v>USA</v>
      </c>
      <c r="Q1217" s="8" t="str">
        <f>_xlfn.XLOOKUP(total_table[[#This Row],[Product_ID]],Product_table[Product_ID],Product_table[Product_Name],FALSE)</f>
        <v>Men's Winter Jacket</v>
      </c>
      <c r="R1217" s="8" t="str">
        <f>_xlfn.XLOOKUP(total_table[[#This Row],[Product_ID]],Product_table[Product_ID],Product_table[Category],FALSE)</f>
        <v>Clothing</v>
      </c>
      <c r="S1217" s="8" t="str">
        <f>_xlfn.XLOOKUP(total_table[[#This Row],[Product_ID]],Product_table[Product_ID],Product_table[Sub_Category],FALSE)</f>
        <v>Outerwear</v>
      </c>
      <c r="T1217" s="8" t="str">
        <f>_xlfn.XLOOKUP(total_table[[#This Row],[Product_ID]],Product_table[Product_ID],Product_table[Brand],FALSE)</f>
        <v>Kelly, Smith and Perez</v>
      </c>
      <c r="U1217" s="8">
        <f>_xlfn.XLOOKUP(total_table[[#This Row],[Product_ID]],Product_table[Product_ID],Product_table[Cost],FALSE)</f>
        <v>167.34</v>
      </c>
      <c r="V1217" s="11">
        <f>_xlfn.XLOOKUP(total_table[[#This Row],[Product_ID]],Product_table[Product_ID],Product_table[Stock],FALSE)</f>
        <v>296</v>
      </c>
      <c r="W1217" s="8" t="str">
        <f>_xlfn.XLOOKUP(total_table[[#This Row],[Store_ID]],Store_table[Store_ID],Store_table[Store_Name],FALSE)</f>
        <v>Moore, Padilla and Butler</v>
      </c>
      <c r="X1217" s="8" t="str">
        <f>_xlfn.XLOOKUP(total_table[[#This Row],[Store_ID]],Store_table[Store_ID],Store_table[Region],FALSE)</f>
        <v>South</v>
      </c>
      <c r="Y1217" s="8" t="str">
        <f>_xlfn.XLOOKUP(total_table[[#This Row],[Store_ID]],Store_table[Store_ID],Store_table[City],FALSE)</f>
        <v>East Johnstad</v>
      </c>
      <c r="Z1217" s="8" t="str">
        <f>_xlfn.XLOOKUP(total_table[[#This Row],[Store_ID]],Store_table[Store_ID],Store_table[Store_Type],FALSE)</f>
        <v>Flagship</v>
      </c>
    </row>
    <row r="1218" spans="1:26" x14ac:dyDescent="0.35">
      <c r="A1218" s="2" t="s">
        <v>3020</v>
      </c>
      <c r="B1218" s="14">
        <v>45281</v>
      </c>
      <c r="C1218" s="2" t="s">
        <v>346</v>
      </c>
      <c r="D1218" s="2" t="s">
        <v>1552</v>
      </c>
      <c r="E1218" s="2" t="s">
        <v>1791</v>
      </c>
      <c r="F1218" s="11">
        <v>2</v>
      </c>
      <c r="G1218" s="8">
        <v>889.04</v>
      </c>
      <c r="H1218" s="8">
        <v>0.23</v>
      </c>
      <c r="I1218" s="2" t="s">
        <v>1802</v>
      </c>
      <c r="J1218" s="8">
        <v>1777.85</v>
      </c>
      <c r="K1218" s="8" t="str">
        <f>_xlfn.XLOOKUP(total_table[[#This Row],[Customer_ID]],Customer_table[Customer_ID],Customer_table[Name],FALSE)</f>
        <v>Diane Watson</v>
      </c>
      <c r="L1218" s="11">
        <f>_xlfn.XLOOKUP(total_table[[#This Row],[Customer_ID]],Customer_table[Customer_ID],Customer_table[Age],FALSE)</f>
        <v>53</v>
      </c>
      <c r="M1218" s="8" t="str">
        <f>_xlfn.XLOOKUP(total_table[[#This Row],[Customer_ID]],Customer_table[Customer_ID],Customer_table[Gender],FALSE)</f>
        <v>Female</v>
      </c>
      <c r="N1218" s="8" t="str">
        <f>_xlfn.XLOOKUP(total_table[[#This Row],[Customer_ID]],Customer_table[Customer_ID],Customer_table[City],FALSE)</f>
        <v>North Codyport</v>
      </c>
      <c r="O1218" s="8" t="str">
        <f>_xlfn.XLOOKUP(total_table[[#This Row],[Customer_ID]],Customer_table[Customer_ID],Customer_table[State],FALSE)</f>
        <v>Texas</v>
      </c>
      <c r="P1218" s="8" t="str">
        <f>_xlfn.XLOOKUP(total_table[[#This Row],[Customer_ID]],Customer_table[Customer_ID],Customer_table[Country],FALSE)</f>
        <v>USA</v>
      </c>
      <c r="Q1218" s="8" t="str">
        <f>_xlfn.XLOOKUP(total_table[[#This Row],[Product_ID]],Product_table[Product_ID],Product_table[Product_Name],FALSE)</f>
        <v>USB-C Fast Charger</v>
      </c>
      <c r="R1218" s="8" t="str">
        <f>_xlfn.XLOOKUP(total_table[[#This Row],[Product_ID]],Product_table[Product_ID],Product_table[Category],FALSE)</f>
        <v>Electronics</v>
      </c>
      <c r="S1218" s="8" t="str">
        <f>_xlfn.XLOOKUP(total_table[[#This Row],[Product_ID]],Product_table[Product_ID],Product_table[Sub_Category],FALSE)</f>
        <v>Accessories</v>
      </c>
      <c r="T1218" s="8" t="str">
        <f>_xlfn.XLOOKUP(total_table[[#This Row],[Product_ID]],Product_table[Product_ID],Product_table[Brand],FALSE)</f>
        <v>Dawson-Perkins</v>
      </c>
      <c r="U1218" s="8">
        <f>_xlfn.XLOOKUP(total_table[[#This Row],[Product_ID]],Product_table[Product_ID],Product_table[Cost],FALSE)</f>
        <v>242.23</v>
      </c>
      <c r="V1218" s="11">
        <f>_xlfn.XLOOKUP(total_table[[#This Row],[Product_ID]],Product_table[Product_ID],Product_table[Stock],FALSE)</f>
        <v>453</v>
      </c>
      <c r="W1218" s="8" t="str">
        <f>_xlfn.XLOOKUP(total_table[[#This Row],[Store_ID]],Store_table[Store_ID],Store_table[Store_Name],FALSE)</f>
        <v>Mann-Austin</v>
      </c>
      <c r="X1218" s="8" t="str">
        <f>_xlfn.XLOOKUP(total_table[[#This Row],[Store_ID]],Store_table[Store_ID],Store_table[Region],FALSE)</f>
        <v>East</v>
      </c>
      <c r="Y1218" s="8" t="str">
        <f>_xlfn.XLOOKUP(total_table[[#This Row],[Store_ID]],Store_table[Store_ID],Store_table[City],FALSE)</f>
        <v>Vasquezborough</v>
      </c>
      <c r="Z1218" s="8" t="str">
        <f>_xlfn.XLOOKUP(total_table[[#This Row],[Store_ID]],Store_table[Store_ID],Store_table[Store_Type],FALSE)</f>
        <v>Online</v>
      </c>
    </row>
    <row r="1219" spans="1:26" x14ac:dyDescent="0.35">
      <c r="A1219" s="2" t="s">
        <v>3021</v>
      </c>
      <c r="B1219" s="14">
        <v>45322</v>
      </c>
      <c r="C1219" s="2" t="s">
        <v>528</v>
      </c>
      <c r="D1219" s="2" t="s">
        <v>1600</v>
      </c>
      <c r="E1219" s="2" t="s">
        <v>1767</v>
      </c>
      <c r="F1219" s="11">
        <v>3</v>
      </c>
      <c r="G1219" s="8">
        <v>145.25</v>
      </c>
      <c r="H1219" s="8">
        <v>0.24</v>
      </c>
      <c r="I1219" s="2" t="s">
        <v>1804</v>
      </c>
      <c r="J1219" s="8">
        <v>435.51</v>
      </c>
      <c r="K1219" s="8" t="str">
        <f>_xlfn.XLOOKUP(total_table[[#This Row],[Customer_ID]],Customer_table[Customer_ID],Customer_table[Name],FALSE)</f>
        <v>Cynthia Morris</v>
      </c>
      <c r="L1219" s="11">
        <f>_xlfn.XLOOKUP(total_table[[#This Row],[Customer_ID]],Customer_table[Customer_ID],Customer_table[Age],FALSE)</f>
        <v>18</v>
      </c>
      <c r="M1219" s="8" t="str">
        <f>_xlfn.XLOOKUP(total_table[[#This Row],[Customer_ID]],Customer_table[Customer_ID],Customer_table[Gender],FALSE)</f>
        <v>Female</v>
      </c>
      <c r="N1219" s="8" t="str">
        <f>_xlfn.XLOOKUP(total_table[[#This Row],[Customer_ID]],Customer_table[Customer_ID],Customer_table[City],FALSE)</f>
        <v>Hessmouth</v>
      </c>
      <c r="O1219" s="8" t="str">
        <f>_xlfn.XLOOKUP(total_table[[#This Row],[Customer_ID]],Customer_table[Customer_ID],Customer_table[State],FALSE)</f>
        <v>Arizona</v>
      </c>
      <c r="P1219" s="8" t="str">
        <f>_xlfn.XLOOKUP(total_table[[#This Row],[Customer_ID]],Customer_table[Customer_ID],Customer_table[Country],FALSE)</f>
        <v>USA</v>
      </c>
      <c r="Q1219" s="8" t="str">
        <f>_xlfn.XLOOKUP(total_table[[#This Row],[Product_ID]],Product_table[Product_ID],Product_table[Product_Name],FALSE)</f>
        <v>Men's Casual Sneakers</v>
      </c>
      <c r="R1219" s="8" t="str">
        <f>_xlfn.XLOOKUP(total_table[[#This Row],[Product_ID]],Product_table[Product_ID],Product_table[Category],FALSE)</f>
        <v>Clothing</v>
      </c>
      <c r="S1219" s="8" t="str">
        <f>_xlfn.XLOOKUP(total_table[[#This Row],[Product_ID]],Product_table[Product_ID],Product_table[Sub_Category],FALSE)</f>
        <v>Footwear</v>
      </c>
      <c r="T1219" s="8" t="str">
        <f>_xlfn.XLOOKUP(total_table[[#This Row],[Product_ID]],Product_table[Product_ID],Product_table[Brand],FALSE)</f>
        <v>Hogan-Lee</v>
      </c>
      <c r="U1219" s="8">
        <f>_xlfn.XLOOKUP(total_table[[#This Row],[Product_ID]],Product_table[Product_ID],Product_table[Cost],FALSE)</f>
        <v>353.47</v>
      </c>
      <c r="V1219" s="11">
        <f>_xlfn.XLOOKUP(total_table[[#This Row],[Product_ID]],Product_table[Product_ID],Product_table[Stock],FALSE)</f>
        <v>214</v>
      </c>
      <c r="W1219" s="8" t="str">
        <f>_xlfn.XLOOKUP(total_table[[#This Row],[Store_ID]],Store_table[Store_ID],Store_table[Store_Name],FALSE)</f>
        <v>Hill, Wagner and Ballard</v>
      </c>
      <c r="X1219" s="8" t="str">
        <f>_xlfn.XLOOKUP(total_table[[#This Row],[Store_ID]],Store_table[Store_ID],Store_table[Region],FALSE)</f>
        <v>East</v>
      </c>
      <c r="Y1219" s="8" t="str">
        <f>_xlfn.XLOOKUP(total_table[[#This Row],[Store_ID]],Store_table[Store_ID],Store_table[City],FALSE)</f>
        <v>East Davidville</v>
      </c>
      <c r="Z1219" s="8" t="str">
        <f>_xlfn.XLOOKUP(total_table[[#This Row],[Store_ID]],Store_table[Store_ID],Store_table[Store_Type],FALSE)</f>
        <v>Online</v>
      </c>
    </row>
    <row r="1220" spans="1:26" x14ac:dyDescent="0.35">
      <c r="A1220" s="2" t="s">
        <v>3022</v>
      </c>
      <c r="B1220" s="14">
        <v>45560</v>
      </c>
      <c r="C1220" s="2" t="s">
        <v>203</v>
      </c>
      <c r="D1220" s="2" t="s">
        <v>1702</v>
      </c>
      <c r="E1220" s="2" t="s">
        <v>1739</v>
      </c>
      <c r="F1220" s="11">
        <v>2</v>
      </c>
      <c r="G1220" s="8">
        <v>898.45</v>
      </c>
      <c r="H1220" s="8">
        <v>0.28999999999999998</v>
      </c>
      <c r="I1220" s="2" t="s">
        <v>1807</v>
      </c>
      <c r="J1220" s="8">
        <v>1796.6100000000001</v>
      </c>
      <c r="K1220" s="8" t="str">
        <f>_xlfn.XLOOKUP(total_table[[#This Row],[Customer_ID]],Customer_table[Customer_ID],Customer_table[Name],FALSE)</f>
        <v>Christopher Sutton</v>
      </c>
      <c r="L1220" s="11">
        <f>_xlfn.XLOOKUP(total_table[[#This Row],[Customer_ID]],Customer_table[Customer_ID],Customer_table[Age],FALSE)</f>
        <v>49</v>
      </c>
      <c r="M1220" s="8" t="str">
        <f>_xlfn.XLOOKUP(total_table[[#This Row],[Customer_ID]],Customer_table[Customer_ID],Customer_table[Gender],FALSE)</f>
        <v>Female</v>
      </c>
      <c r="N1220" s="8" t="str">
        <f>_xlfn.XLOOKUP(total_table[[#This Row],[Customer_ID]],Customer_table[Customer_ID],Customer_table[City],FALSE)</f>
        <v>Deborahberg</v>
      </c>
      <c r="O1220" s="8" t="str">
        <f>_xlfn.XLOOKUP(total_table[[#This Row],[Customer_ID]],Customer_table[Customer_ID],Customer_table[State],FALSE)</f>
        <v>Pennsylvania</v>
      </c>
      <c r="P1220" s="8" t="str">
        <f>_xlfn.XLOOKUP(total_table[[#This Row],[Customer_ID]],Customer_table[Customer_ID],Customer_table[Country],FALSE)</f>
        <v>USA</v>
      </c>
      <c r="Q1220" s="8" t="str">
        <f>_xlfn.XLOOKUP(total_table[[#This Row],[Product_ID]],Product_table[Product_ID],Product_table[Product_Name],FALSE)</f>
        <v>Sports Wrist Sweatbands</v>
      </c>
      <c r="R1220" s="8" t="str">
        <f>_xlfn.XLOOKUP(total_table[[#This Row],[Product_ID]],Product_table[Product_ID],Product_table[Category],FALSE)</f>
        <v>Sports</v>
      </c>
      <c r="S1220" s="8" t="str">
        <f>_xlfn.XLOOKUP(total_table[[#This Row],[Product_ID]],Product_table[Product_ID],Product_table[Sub_Category],FALSE)</f>
        <v>Accessories</v>
      </c>
      <c r="T1220" s="8" t="str">
        <f>_xlfn.XLOOKUP(total_table[[#This Row],[Product_ID]],Product_table[Product_ID],Product_table[Brand],FALSE)</f>
        <v>Olsen-Daniels</v>
      </c>
      <c r="U1220" s="8">
        <f>_xlfn.XLOOKUP(total_table[[#This Row],[Product_ID]],Product_table[Product_ID],Product_table[Cost],FALSE)</f>
        <v>131.24</v>
      </c>
      <c r="V1220" s="11">
        <f>_xlfn.XLOOKUP(total_table[[#This Row],[Product_ID]],Product_table[Product_ID],Product_table[Stock],FALSE)</f>
        <v>232</v>
      </c>
      <c r="W1220" s="8" t="str">
        <f>_xlfn.XLOOKUP(total_table[[#This Row],[Store_ID]],Store_table[Store_ID],Store_table[Store_Name],FALSE)</f>
        <v>Black-Horn</v>
      </c>
      <c r="X1220" s="8" t="str">
        <f>_xlfn.XLOOKUP(total_table[[#This Row],[Store_ID]],Store_table[Store_ID],Store_table[Region],FALSE)</f>
        <v>South</v>
      </c>
      <c r="Y1220" s="8" t="str">
        <f>_xlfn.XLOOKUP(total_table[[#This Row],[Store_ID]],Store_table[Store_ID],Store_table[City],FALSE)</f>
        <v>North Nancyview</v>
      </c>
      <c r="Z1220" s="8" t="str">
        <f>_xlfn.XLOOKUP(total_table[[#This Row],[Store_ID]],Store_table[Store_ID],Store_table[Store_Type],FALSE)</f>
        <v>Outlet</v>
      </c>
    </row>
    <row r="1221" spans="1:26" x14ac:dyDescent="0.35">
      <c r="A1221" s="2" t="s">
        <v>3023</v>
      </c>
      <c r="B1221" s="14">
        <v>45905</v>
      </c>
      <c r="C1221" s="2" t="s">
        <v>119</v>
      </c>
      <c r="D1221" s="2" t="s">
        <v>1596</v>
      </c>
      <c r="E1221" s="2" t="s">
        <v>1779</v>
      </c>
      <c r="F1221" s="11">
        <v>4</v>
      </c>
      <c r="G1221" s="8">
        <v>642.04999999999995</v>
      </c>
      <c r="H1221" s="8">
        <v>0.25</v>
      </c>
      <c r="I1221" s="2" t="s">
        <v>1802</v>
      </c>
      <c r="J1221" s="8">
        <v>2567.9499999999998</v>
      </c>
      <c r="K1221" s="8" t="str">
        <f>_xlfn.XLOOKUP(total_table[[#This Row],[Customer_ID]],Customer_table[Customer_ID],Customer_table[Name],FALSE)</f>
        <v>Jessica Acevedo</v>
      </c>
      <c r="L1221" s="11">
        <f>_xlfn.XLOOKUP(total_table[[#This Row],[Customer_ID]],Customer_table[Customer_ID],Customer_table[Age],FALSE)</f>
        <v>64</v>
      </c>
      <c r="M1221" s="8" t="str">
        <f>_xlfn.XLOOKUP(total_table[[#This Row],[Customer_ID]],Customer_table[Customer_ID],Customer_table[Gender],FALSE)</f>
        <v>Female</v>
      </c>
      <c r="N1221" s="8" t="str">
        <f>_xlfn.XLOOKUP(total_table[[#This Row],[Customer_ID]],Customer_table[Customer_ID],Customer_table[City],FALSE)</f>
        <v>Amybury</v>
      </c>
      <c r="O1221" s="8" t="str">
        <f>_xlfn.XLOOKUP(total_table[[#This Row],[Customer_ID]],Customer_table[Customer_ID],Customer_table[State],FALSE)</f>
        <v>Pennsylvania</v>
      </c>
      <c r="P1221" s="8" t="str">
        <f>_xlfn.XLOOKUP(total_table[[#This Row],[Customer_ID]],Customer_table[Customer_ID],Customer_table[Country],FALSE)</f>
        <v>USA</v>
      </c>
      <c r="Q1221" s="8" t="str">
        <f>_xlfn.XLOOKUP(total_table[[#This Row],[Product_ID]],Product_table[Product_ID],Product_table[Product_Name],FALSE)</f>
        <v>Bedroom Table Lamp</v>
      </c>
      <c r="R1221" s="8" t="str">
        <f>_xlfn.XLOOKUP(total_table[[#This Row],[Product_ID]],Product_table[Product_ID],Product_table[Category],FALSE)</f>
        <v>Home</v>
      </c>
      <c r="S1221" s="8" t="str">
        <f>_xlfn.XLOOKUP(total_table[[#This Row],[Product_ID]],Product_table[Product_ID],Product_table[Sub_Category],FALSE)</f>
        <v>Lighting</v>
      </c>
      <c r="T1221" s="8" t="str">
        <f>_xlfn.XLOOKUP(total_table[[#This Row],[Product_ID]],Product_table[Product_ID],Product_table[Brand],FALSE)</f>
        <v>Jones LLC</v>
      </c>
      <c r="U1221" s="8">
        <f>_xlfn.XLOOKUP(total_table[[#This Row],[Product_ID]],Product_table[Product_ID],Product_table[Cost],FALSE)</f>
        <v>382.22</v>
      </c>
      <c r="V1221" s="11">
        <f>_xlfn.XLOOKUP(total_table[[#This Row],[Product_ID]],Product_table[Product_ID],Product_table[Stock],FALSE)</f>
        <v>329</v>
      </c>
      <c r="W1221" s="8" t="str">
        <f>_xlfn.XLOOKUP(total_table[[#This Row],[Store_ID]],Store_table[Store_ID],Store_table[Store_Name],FALSE)</f>
        <v>Shelton PLC</v>
      </c>
      <c r="X1221" s="8" t="str">
        <f>_xlfn.XLOOKUP(total_table[[#This Row],[Store_ID]],Store_table[Store_ID],Store_table[Region],FALSE)</f>
        <v>North</v>
      </c>
      <c r="Y1221" s="8" t="str">
        <f>_xlfn.XLOOKUP(total_table[[#This Row],[Store_ID]],Store_table[Store_ID],Store_table[City],FALSE)</f>
        <v>East Jenniferstad</v>
      </c>
      <c r="Z1221" s="8" t="str">
        <f>_xlfn.XLOOKUP(total_table[[#This Row],[Store_ID]],Store_table[Store_ID],Store_table[Store_Type],FALSE)</f>
        <v>Flagship</v>
      </c>
    </row>
    <row r="1222" spans="1:26" x14ac:dyDescent="0.35">
      <c r="A1222" s="2" t="s">
        <v>3024</v>
      </c>
      <c r="B1222" s="14">
        <v>45531</v>
      </c>
      <c r="C1222" s="2" t="s">
        <v>972</v>
      </c>
      <c r="D1222" s="2" t="s">
        <v>1694</v>
      </c>
      <c r="E1222" s="2" t="s">
        <v>1757</v>
      </c>
      <c r="F1222" s="11">
        <v>4</v>
      </c>
      <c r="G1222" s="8">
        <v>450.83</v>
      </c>
      <c r="H1222" s="8">
        <v>0.24</v>
      </c>
      <c r="I1222" s="2" t="s">
        <v>1802</v>
      </c>
      <c r="J1222" s="8">
        <v>1803.08</v>
      </c>
      <c r="K1222" s="8" t="str">
        <f>_xlfn.XLOOKUP(total_table[[#This Row],[Customer_ID]],Customer_table[Customer_ID],Customer_table[Name],FALSE)</f>
        <v>Elizabeth Jones</v>
      </c>
      <c r="L1222" s="11">
        <f>_xlfn.XLOOKUP(total_table[[#This Row],[Customer_ID]],Customer_table[Customer_ID],Customer_table[Age],FALSE)</f>
        <v>62</v>
      </c>
      <c r="M1222" s="8" t="str">
        <f>_xlfn.XLOOKUP(total_table[[#This Row],[Customer_ID]],Customer_table[Customer_ID],Customer_table[Gender],FALSE)</f>
        <v>Male</v>
      </c>
      <c r="N1222" s="8" t="str">
        <f>_xlfn.XLOOKUP(total_table[[#This Row],[Customer_ID]],Customer_table[Customer_ID],Customer_table[City],FALSE)</f>
        <v>Brownburgh</v>
      </c>
      <c r="O1222" s="8" t="str">
        <f>_xlfn.XLOOKUP(total_table[[#This Row],[Customer_ID]],Customer_table[Customer_ID],Customer_table[State],FALSE)</f>
        <v>Maryland</v>
      </c>
      <c r="P1222" s="8" t="str">
        <f>_xlfn.XLOOKUP(total_table[[#This Row],[Customer_ID]],Customer_table[Customer_ID],Customer_table[Country],FALSE)</f>
        <v>USA</v>
      </c>
      <c r="Q1222" s="8" t="str">
        <f>_xlfn.XLOOKUP(total_table[[#This Row],[Product_ID]],Product_table[Product_ID],Product_table[Product_Name],FALSE)</f>
        <v>Wooden Bookshelf</v>
      </c>
      <c r="R1222" s="8" t="str">
        <f>_xlfn.XLOOKUP(total_table[[#This Row],[Product_ID]],Product_table[Product_ID],Product_table[Category],FALSE)</f>
        <v>Home</v>
      </c>
      <c r="S1222" s="8" t="str">
        <f>_xlfn.XLOOKUP(total_table[[#This Row],[Product_ID]],Product_table[Product_ID],Product_table[Sub_Category],FALSE)</f>
        <v>Furniture</v>
      </c>
      <c r="T1222" s="8" t="str">
        <f>_xlfn.XLOOKUP(total_table[[#This Row],[Product_ID]],Product_table[Product_ID],Product_table[Brand],FALSE)</f>
        <v>Collins-Stephenson</v>
      </c>
      <c r="U1222" s="8">
        <f>_xlfn.XLOOKUP(total_table[[#This Row],[Product_ID]],Product_table[Product_ID],Product_table[Cost],FALSE)</f>
        <v>388.46</v>
      </c>
      <c r="V1222" s="11">
        <f>_xlfn.XLOOKUP(total_table[[#This Row],[Product_ID]],Product_table[Product_ID],Product_table[Stock],FALSE)</f>
        <v>208</v>
      </c>
      <c r="W1222" s="8" t="str">
        <f>_xlfn.XLOOKUP(total_table[[#This Row],[Store_ID]],Store_table[Store_ID],Store_table[Store_Name],FALSE)</f>
        <v>Martinez-Mullins</v>
      </c>
      <c r="X1222" s="8" t="str">
        <f>_xlfn.XLOOKUP(total_table[[#This Row],[Store_ID]],Store_table[Store_ID],Store_table[Region],FALSE)</f>
        <v>South</v>
      </c>
      <c r="Y1222" s="8" t="str">
        <f>_xlfn.XLOOKUP(total_table[[#This Row],[Store_ID]],Store_table[Store_ID],Store_table[City],FALSE)</f>
        <v>Williamsfurt</v>
      </c>
      <c r="Z1222" s="8" t="str">
        <f>_xlfn.XLOOKUP(total_table[[#This Row],[Store_ID]],Store_table[Store_ID],Store_table[Store_Type],FALSE)</f>
        <v>Online</v>
      </c>
    </row>
    <row r="1223" spans="1:26" x14ac:dyDescent="0.35">
      <c r="A1223" s="2" t="s">
        <v>3025</v>
      </c>
      <c r="B1223" s="14">
        <v>45216</v>
      </c>
      <c r="C1223" s="2" t="s">
        <v>47</v>
      </c>
      <c r="D1223" s="2" t="s">
        <v>1630</v>
      </c>
      <c r="E1223" s="2" t="s">
        <v>1791</v>
      </c>
      <c r="F1223" s="11">
        <v>2</v>
      </c>
      <c r="G1223" s="8">
        <v>441.03</v>
      </c>
      <c r="H1223" s="8">
        <v>0.23</v>
      </c>
      <c r="I1223" s="2" t="s">
        <v>1807</v>
      </c>
      <c r="J1223" s="8">
        <v>881.82999999999993</v>
      </c>
      <c r="K1223" s="8" t="str">
        <f>_xlfn.XLOOKUP(total_table[[#This Row],[Customer_ID]],Customer_table[Customer_ID],Customer_table[Name],FALSE)</f>
        <v>Dominic Page</v>
      </c>
      <c r="L1223" s="11">
        <f>_xlfn.XLOOKUP(total_table[[#This Row],[Customer_ID]],Customer_table[Customer_ID],Customer_table[Age],FALSE)</f>
        <v>53</v>
      </c>
      <c r="M1223" s="8" t="str">
        <f>_xlfn.XLOOKUP(total_table[[#This Row],[Customer_ID]],Customer_table[Customer_ID],Customer_table[Gender],FALSE)</f>
        <v>Male</v>
      </c>
      <c r="N1223" s="8" t="str">
        <f>_xlfn.XLOOKUP(total_table[[#This Row],[Customer_ID]],Customer_table[Customer_ID],Customer_table[City],FALSE)</f>
        <v>Port Michaelburgh</v>
      </c>
      <c r="O1223" s="8" t="str">
        <f>_xlfn.XLOOKUP(total_table[[#This Row],[Customer_ID]],Customer_table[Customer_ID],Customer_table[State],FALSE)</f>
        <v>Pennsylvania</v>
      </c>
      <c r="P1223" s="8" t="str">
        <f>_xlfn.XLOOKUP(total_table[[#This Row],[Customer_ID]],Customer_table[Customer_ID],Customer_table[Country],FALSE)</f>
        <v>USA</v>
      </c>
      <c r="Q1223" s="8" t="str">
        <f>_xlfn.XLOOKUP(total_table[[#This Row],[Product_ID]],Product_table[Product_ID],Product_table[Product_Name],FALSE)</f>
        <v>Rugby Ball</v>
      </c>
      <c r="R1223" s="8" t="str">
        <f>_xlfn.XLOOKUP(total_table[[#This Row],[Product_ID]],Product_table[Product_ID],Product_table[Category],FALSE)</f>
        <v>Sports</v>
      </c>
      <c r="S1223" s="8" t="str">
        <f>_xlfn.XLOOKUP(total_table[[#This Row],[Product_ID]],Product_table[Product_ID],Product_table[Sub_Category],FALSE)</f>
        <v>Team Sports</v>
      </c>
      <c r="T1223" s="8" t="str">
        <f>_xlfn.XLOOKUP(total_table[[#This Row],[Product_ID]],Product_table[Product_ID],Product_table[Brand],FALSE)</f>
        <v>Harris Inc</v>
      </c>
      <c r="U1223" s="8">
        <f>_xlfn.XLOOKUP(total_table[[#This Row],[Product_ID]],Product_table[Product_ID],Product_table[Cost],FALSE)</f>
        <v>212.26</v>
      </c>
      <c r="V1223" s="11">
        <f>_xlfn.XLOOKUP(total_table[[#This Row],[Product_ID]],Product_table[Product_ID],Product_table[Stock],FALSE)</f>
        <v>82</v>
      </c>
      <c r="W1223" s="8" t="str">
        <f>_xlfn.XLOOKUP(total_table[[#This Row],[Store_ID]],Store_table[Store_ID],Store_table[Store_Name],FALSE)</f>
        <v>Mann-Austin</v>
      </c>
      <c r="X1223" s="8" t="str">
        <f>_xlfn.XLOOKUP(total_table[[#This Row],[Store_ID]],Store_table[Store_ID],Store_table[Region],FALSE)</f>
        <v>East</v>
      </c>
      <c r="Y1223" s="8" t="str">
        <f>_xlfn.XLOOKUP(total_table[[#This Row],[Store_ID]],Store_table[Store_ID],Store_table[City],FALSE)</f>
        <v>Vasquezborough</v>
      </c>
      <c r="Z1223" s="8" t="str">
        <f>_xlfn.XLOOKUP(total_table[[#This Row],[Store_ID]],Store_table[Store_ID],Store_table[Store_Type],FALSE)</f>
        <v>Online</v>
      </c>
    </row>
    <row r="1224" spans="1:26" x14ac:dyDescent="0.35">
      <c r="A1224" s="2" t="s">
        <v>3026</v>
      </c>
      <c r="B1224" s="14">
        <v>45384</v>
      </c>
      <c r="C1224" s="2" t="s">
        <v>290</v>
      </c>
      <c r="D1224" s="2" t="s">
        <v>1576</v>
      </c>
      <c r="E1224" s="2" t="s">
        <v>1739</v>
      </c>
      <c r="F1224" s="11">
        <v>3</v>
      </c>
      <c r="G1224" s="8">
        <v>377.69</v>
      </c>
      <c r="H1224" s="8">
        <v>7.0000000000000007E-2</v>
      </c>
      <c r="I1224" s="2" t="s">
        <v>1804</v>
      </c>
      <c r="J1224" s="8">
        <v>1133</v>
      </c>
      <c r="K1224" s="8" t="str">
        <f>_xlfn.XLOOKUP(total_table[[#This Row],[Customer_ID]],Customer_table[Customer_ID],Customer_table[Name],FALSE)</f>
        <v>George Rosario</v>
      </c>
      <c r="L1224" s="11">
        <f>_xlfn.XLOOKUP(total_table[[#This Row],[Customer_ID]],Customer_table[Customer_ID],Customer_table[Age],FALSE)</f>
        <v>53</v>
      </c>
      <c r="M1224" s="8" t="str">
        <f>_xlfn.XLOOKUP(total_table[[#This Row],[Customer_ID]],Customer_table[Customer_ID],Customer_table[Gender],FALSE)</f>
        <v>Male</v>
      </c>
      <c r="N1224" s="8" t="str">
        <f>_xlfn.XLOOKUP(total_table[[#This Row],[Customer_ID]],Customer_table[Customer_ID],Customer_table[City],FALSE)</f>
        <v>Leburgh</v>
      </c>
      <c r="O1224" s="8" t="str">
        <f>_xlfn.XLOOKUP(total_table[[#This Row],[Customer_ID]],Customer_table[Customer_ID],Customer_table[State],FALSE)</f>
        <v>Florida</v>
      </c>
      <c r="P1224" s="8" t="str">
        <f>_xlfn.XLOOKUP(total_table[[#This Row],[Customer_ID]],Customer_table[Customer_ID],Customer_table[Country],FALSE)</f>
        <v>USA</v>
      </c>
      <c r="Q1224" s="8" t="str">
        <f>_xlfn.XLOOKUP(total_table[[#This Row],[Product_ID]],Product_table[Product_ID],Product_table[Product_Name],FALSE)</f>
        <v>Women's Scarf Set</v>
      </c>
      <c r="R1224" s="8" t="str">
        <f>_xlfn.XLOOKUP(total_table[[#This Row],[Product_ID]],Product_table[Product_ID],Product_table[Category],FALSE)</f>
        <v>Clothing</v>
      </c>
      <c r="S1224" s="8" t="str">
        <f>_xlfn.XLOOKUP(total_table[[#This Row],[Product_ID]],Product_table[Product_ID],Product_table[Sub_Category],FALSE)</f>
        <v>Accessories</v>
      </c>
      <c r="T1224" s="8" t="str">
        <f>_xlfn.XLOOKUP(total_table[[#This Row],[Product_ID]],Product_table[Product_ID],Product_table[Brand],FALSE)</f>
        <v>Brown and Sons</v>
      </c>
      <c r="U1224" s="8">
        <f>_xlfn.XLOOKUP(total_table[[#This Row],[Product_ID]],Product_table[Product_ID],Product_table[Cost],FALSE)</f>
        <v>174.02</v>
      </c>
      <c r="V1224" s="11">
        <f>_xlfn.XLOOKUP(total_table[[#This Row],[Product_ID]],Product_table[Product_ID],Product_table[Stock],FALSE)</f>
        <v>268</v>
      </c>
      <c r="W1224" s="8" t="str">
        <f>_xlfn.XLOOKUP(total_table[[#This Row],[Store_ID]],Store_table[Store_ID],Store_table[Store_Name],FALSE)</f>
        <v>Black-Horn</v>
      </c>
      <c r="X1224" s="8" t="str">
        <f>_xlfn.XLOOKUP(total_table[[#This Row],[Store_ID]],Store_table[Store_ID],Store_table[Region],FALSE)</f>
        <v>South</v>
      </c>
      <c r="Y1224" s="8" t="str">
        <f>_xlfn.XLOOKUP(total_table[[#This Row],[Store_ID]],Store_table[Store_ID],Store_table[City],FALSE)</f>
        <v>North Nancyview</v>
      </c>
      <c r="Z1224" s="8" t="str">
        <f>_xlfn.XLOOKUP(total_table[[#This Row],[Store_ID]],Store_table[Store_ID],Store_table[Store_Type],FALSE)</f>
        <v>Outlet</v>
      </c>
    </row>
    <row r="1225" spans="1:26" x14ac:dyDescent="0.35">
      <c r="A1225" s="2" t="s">
        <v>3027</v>
      </c>
      <c r="B1225" s="14">
        <v>45416</v>
      </c>
      <c r="C1225" s="2" t="s">
        <v>525</v>
      </c>
      <c r="D1225" s="2" t="s">
        <v>1546</v>
      </c>
      <c r="E1225" s="2" t="s">
        <v>1757</v>
      </c>
      <c r="F1225" s="11">
        <v>1</v>
      </c>
      <c r="G1225" s="8">
        <v>457.33</v>
      </c>
      <c r="H1225" s="8">
        <v>0.27</v>
      </c>
      <c r="I1225" s="2" t="s">
        <v>1802</v>
      </c>
      <c r="J1225" s="8">
        <v>457.06</v>
      </c>
      <c r="K1225" s="8" t="str">
        <f>_xlfn.XLOOKUP(total_table[[#This Row],[Customer_ID]],Customer_table[Customer_ID],Customer_table[Name],FALSE)</f>
        <v>John Lawson</v>
      </c>
      <c r="L1225" s="11">
        <f>_xlfn.XLOOKUP(total_table[[#This Row],[Customer_ID]],Customer_table[Customer_ID],Customer_table[Age],FALSE)</f>
        <v>41</v>
      </c>
      <c r="M1225" s="8" t="str">
        <f>_xlfn.XLOOKUP(total_table[[#This Row],[Customer_ID]],Customer_table[Customer_ID],Customer_table[Gender],FALSE)</f>
        <v>Female</v>
      </c>
      <c r="N1225" s="8" t="str">
        <f>_xlfn.XLOOKUP(total_table[[#This Row],[Customer_ID]],Customer_table[Customer_ID],Customer_table[City],FALSE)</f>
        <v>New Juliemouth</v>
      </c>
      <c r="O1225" s="8" t="str">
        <f>_xlfn.XLOOKUP(total_table[[#This Row],[Customer_ID]],Customer_table[Customer_ID],Customer_table[State],FALSE)</f>
        <v>North Carolina</v>
      </c>
      <c r="P1225" s="8" t="str">
        <f>_xlfn.XLOOKUP(total_table[[#This Row],[Customer_ID]],Customer_table[Customer_ID],Customer_table[Country],FALSE)</f>
        <v>USA</v>
      </c>
      <c r="Q1225" s="8" t="str">
        <f>_xlfn.XLOOKUP(total_table[[#This Row],[Product_ID]],Product_table[Product_ID],Product_table[Product_Name],FALSE)</f>
        <v>Ceramic Kitchen Bowl Set</v>
      </c>
      <c r="R1225" s="8" t="str">
        <f>_xlfn.XLOOKUP(total_table[[#This Row],[Product_ID]],Product_table[Product_ID],Product_table[Category],FALSE)</f>
        <v>Home</v>
      </c>
      <c r="S1225" s="8" t="str">
        <f>_xlfn.XLOOKUP(total_table[[#This Row],[Product_ID]],Product_table[Product_ID],Product_table[Sub_Category],FALSE)</f>
        <v>Kitchen</v>
      </c>
      <c r="T1225" s="8" t="str">
        <f>_xlfn.XLOOKUP(total_table[[#This Row],[Product_ID]],Product_table[Product_ID],Product_table[Brand],FALSE)</f>
        <v>Hamilton Group</v>
      </c>
      <c r="U1225" s="8">
        <f>_xlfn.XLOOKUP(total_table[[#This Row],[Product_ID]],Product_table[Product_ID],Product_table[Cost],FALSE)</f>
        <v>298.86</v>
      </c>
      <c r="V1225" s="11">
        <f>_xlfn.XLOOKUP(total_table[[#This Row],[Product_ID]],Product_table[Product_ID],Product_table[Stock],FALSE)</f>
        <v>308</v>
      </c>
      <c r="W1225" s="8" t="str">
        <f>_xlfn.XLOOKUP(total_table[[#This Row],[Store_ID]],Store_table[Store_ID],Store_table[Store_Name],FALSE)</f>
        <v>Martinez-Mullins</v>
      </c>
      <c r="X1225" s="8" t="str">
        <f>_xlfn.XLOOKUP(total_table[[#This Row],[Store_ID]],Store_table[Store_ID],Store_table[Region],FALSE)</f>
        <v>South</v>
      </c>
      <c r="Y1225" s="8" t="str">
        <f>_xlfn.XLOOKUP(total_table[[#This Row],[Store_ID]],Store_table[Store_ID],Store_table[City],FALSE)</f>
        <v>Williamsfurt</v>
      </c>
      <c r="Z1225" s="8" t="str">
        <f>_xlfn.XLOOKUP(total_table[[#This Row],[Store_ID]],Store_table[Store_ID],Store_table[Store_Type],FALSE)</f>
        <v>Online</v>
      </c>
    </row>
    <row r="1226" spans="1:26" x14ac:dyDescent="0.35">
      <c r="A1226" s="2" t="s">
        <v>3028</v>
      </c>
      <c r="B1226" s="14">
        <v>45880</v>
      </c>
      <c r="C1226" s="2" t="s">
        <v>771</v>
      </c>
      <c r="D1226" s="2" t="s">
        <v>1678</v>
      </c>
      <c r="E1226" s="2" t="s">
        <v>1754</v>
      </c>
      <c r="F1226" s="11">
        <v>4</v>
      </c>
      <c r="G1226" s="8">
        <v>218.01</v>
      </c>
      <c r="H1226" s="8">
        <v>0.06</v>
      </c>
      <c r="I1226" s="2" t="s">
        <v>1802</v>
      </c>
      <c r="J1226" s="8">
        <v>871.98</v>
      </c>
      <c r="K1226" s="8" t="str">
        <f>_xlfn.XLOOKUP(total_table[[#This Row],[Customer_ID]],Customer_table[Customer_ID],Customer_table[Name],FALSE)</f>
        <v>Nancy Page</v>
      </c>
      <c r="L1226" s="11">
        <f>_xlfn.XLOOKUP(total_table[[#This Row],[Customer_ID]],Customer_table[Customer_ID],Customer_table[Age],FALSE)</f>
        <v>19</v>
      </c>
      <c r="M1226" s="8" t="str">
        <f>_xlfn.XLOOKUP(total_table[[#This Row],[Customer_ID]],Customer_table[Customer_ID],Customer_table[Gender],FALSE)</f>
        <v>Male</v>
      </c>
      <c r="N1226" s="8" t="str">
        <f>_xlfn.XLOOKUP(total_table[[#This Row],[Customer_ID]],Customer_table[Customer_ID],Customer_table[City],FALSE)</f>
        <v>West Julia</v>
      </c>
      <c r="O1226" s="8" t="str">
        <f>_xlfn.XLOOKUP(total_table[[#This Row],[Customer_ID]],Customer_table[Customer_ID],Customer_table[State],FALSE)</f>
        <v>Utah</v>
      </c>
      <c r="P1226" s="8" t="str">
        <f>_xlfn.XLOOKUP(total_table[[#This Row],[Customer_ID]],Customer_table[Customer_ID],Customer_table[Country],FALSE)</f>
        <v>USA</v>
      </c>
      <c r="Q1226" s="8" t="str">
        <f>_xlfn.XLOOKUP(total_table[[#This Row],[Product_ID]],Product_table[Product_ID],Product_table[Product_Name],FALSE)</f>
        <v>Wireless Mouse</v>
      </c>
      <c r="R1226" s="8" t="str">
        <f>_xlfn.XLOOKUP(total_table[[#This Row],[Product_ID]],Product_table[Product_ID],Product_table[Category],FALSE)</f>
        <v>Electronics</v>
      </c>
      <c r="S1226" s="8" t="str">
        <f>_xlfn.XLOOKUP(total_table[[#This Row],[Product_ID]],Product_table[Product_ID],Product_table[Sub_Category],FALSE)</f>
        <v>Computer</v>
      </c>
      <c r="T1226" s="8" t="str">
        <f>_xlfn.XLOOKUP(total_table[[#This Row],[Product_ID]],Product_table[Product_ID],Product_table[Brand],FALSE)</f>
        <v>Larson Ltd</v>
      </c>
      <c r="U1226" s="8">
        <f>_xlfn.XLOOKUP(total_table[[#This Row],[Product_ID]],Product_table[Product_ID],Product_table[Cost],FALSE)</f>
        <v>392.89</v>
      </c>
      <c r="V1226" s="11">
        <f>_xlfn.XLOOKUP(total_table[[#This Row],[Product_ID]],Product_table[Product_ID],Product_table[Stock],FALSE)</f>
        <v>320</v>
      </c>
      <c r="W1226" s="8" t="str">
        <f>_xlfn.XLOOKUP(total_table[[#This Row],[Store_ID]],Store_table[Store_ID],Store_table[Store_Name],FALSE)</f>
        <v>Benson-Elliott</v>
      </c>
      <c r="X1226" s="8" t="str">
        <f>_xlfn.XLOOKUP(total_table[[#This Row],[Store_ID]],Store_table[Store_ID],Store_table[Region],FALSE)</f>
        <v>East</v>
      </c>
      <c r="Y1226" s="8" t="str">
        <f>_xlfn.XLOOKUP(total_table[[#This Row],[Store_ID]],Store_table[Store_ID],Store_table[City],FALSE)</f>
        <v>Port Josephberg</v>
      </c>
      <c r="Z1226" s="8" t="str">
        <f>_xlfn.XLOOKUP(total_table[[#This Row],[Store_ID]],Store_table[Store_ID],Store_table[Store_Type],FALSE)</f>
        <v>Online</v>
      </c>
    </row>
    <row r="1227" spans="1:26" x14ac:dyDescent="0.35">
      <c r="A1227" s="2" t="s">
        <v>3029</v>
      </c>
      <c r="B1227" s="14">
        <v>45933</v>
      </c>
      <c r="C1227" s="2" t="s">
        <v>697</v>
      </c>
      <c r="D1227" s="2" t="s">
        <v>1710</v>
      </c>
      <c r="E1227" s="2" t="s">
        <v>1788</v>
      </c>
      <c r="F1227" s="11">
        <v>2</v>
      </c>
      <c r="G1227" s="8">
        <v>682.7</v>
      </c>
      <c r="H1227" s="8">
        <v>0.13</v>
      </c>
      <c r="I1227" s="2" t="s">
        <v>1802</v>
      </c>
      <c r="J1227" s="8">
        <v>1365.27</v>
      </c>
      <c r="K1227" s="8" t="str">
        <f>_xlfn.XLOOKUP(total_table[[#This Row],[Customer_ID]],Customer_table[Customer_ID],Customer_table[Name],FALSE)</f>
        <v>Julia Jackson</v>
      </c>
      <c r="L1227" s="11">
        <f>_xlfn.XLOOKUP(total_table[[#This Row],[Customer_ID]],Customer_table[Customer_ID],Customer_table[Age],FALSE)</f>
        <v>46</v>
      </c>
      <c r="M1227" s="8" t="str">
        <f>_xlfn.XLOOKUP(total_table[[#This Row],[Customer_ID]],Customer_table[Customer_ID],Customer_table[Gender],FALSE)</f>
        <v>Male</v>
      </c>
      <c r="N1227" s="8" t="str">
        <f>_xlfn.XLOOKUP(total_table[[#This Row],[Customer_ID]],Customer_table[Customer_ID],Customer_table[City],FALSE)</f>
        <v>Edwardland</v>
      </c>
      <c r="O1227" s="8" t="str">
        <f>_xlfn.XLOOKUP(total_table[[#This Row],[Customer_ID]],Customer_table[Customer_ID],Customer_table[State],FALSE)</f>
        <v>California</v>
      </c>
      <c r="P1227" s="8" t="str">
        <f>_xlfn.XLOOKUP(total_table[[#This Row],[Customer_ID]],Customer_table[Customer_ID],Customer_table[Country],FALSE)</f>
        <v>USA</v>
      </c>
      <c r="Q1227" s="8" t="str">
        <f>_xlfn.XLOOKUP(total_table[[#This Row],[Product_ID]],Product_table[Product_ID],Product_table[Product_Name],FALSE)</f>
        <v>Microwave Oven</v>
      </c>
      <c r="R1227" s="8" t="str">
        <f>_xlfn.XLOOKUP(total_table[[#This Row],[Product_ID]],Product_table[Product_ID],Product_table[Category],FALSE)</f>
        <v>Home</v>
      </c>
      <c r="S1227" s="8" t="str">
        <f>_xlfn.XLOOKUP(total_table[[#This Row],[Product_ID]],Product_table[Product_ID],Product_table[Sub_Category],FALSE)</f>
        <v>Appliances</v>
      </c>
      <c r="T1227" s="8" t="str">
        <f>_xlfn.XLOOKUP(total_table[[#This Row],[Product_ID]],Product_table[Product_ID],Product_table[Brand],FALSE)</f>
        <v>Green, Powell and Palmer</v>
      </c>
      <c r="U1227" s="8">
        <f>_xlfn.XLOOKUP(total_table[[#This Row],[Product_ID]],Product_table[Product_ID],Product_table[Cost],FALSE)</f>
        <v>447.43</v>
      </c>
      <c r="V1227" s="11">
        <f>_xlfn.XLOOKUP(total_table[[#This Row],[Product_ID]],Product_table[Product_ID],Product_table[Stock],FALSE)</f>
        <v>191</v>
      </c>
      <c r="W1227" s="8" t="str">
        <f>_xlfn.XLOOKUP(total_table[[#This Row],[Store_ID]],Store_table[Store_ID],Store_table[Store_Name],FALSE)</f>
        <v>Guerrero-Schmitt</v>
      </c>
      <c r="X1227" s="8" t="str">
        <f>_xlfn.XLOOKUP(total_table[[#This Row],[Store_ID]],Store_table[Store_ID],Store_table[Region],FALSE)</f>
        <v>East</v>
      </c>
      <c r="Y1227" s="8" t="str">
        <f>_xlfn.XLOOKUP(total_table[[#This Row],[Store_ID]],Store_table[Store_ID],Store_table[City],FALSE)</f>
        <v>East Stevechester</v>
      </c>
      <c r="Z1227" s="8" t="str">
        <f>_xlfn.XLOOKUP(total_table[[#This Row],[Store_ID]],Store_table[Store_ID],Store_table[Store_Type],FALSE)</f>
        <v>Flagship</v>
      </c>
    </row>
    <row r="1228" spans="1:26" x14ac:dyDescent="0.35">
      <c r="A1228" s="2" t="s">
        <v>3030</v>
      </c>
      <c r="B1228" s="14">
        <v>45345</v>
      </c>
      <c r="C1228" s="2" t="s">
        <v>1002</v>
      </c>
      <c r="D1228" s="2" t="s">
        <v>1564</v>
      </c>
      <c r="E1228" s="2" t="s">
        <v>1788</v>
      </c>
      <c r="F1228" s="11">
        <v>3</v>
      </c>
      <c r="G1228" s="8">
        <v>726.97</v>
      </c>
      <c r="H1228" s="8">
        <v>0.04</v>
      </c>
      <c r="I1228" s="2" t="s">
        <v>1804</v>
      </c>
      <c r="J1228" s="8">
        <v>2180.87</v>
      </c>
      <c r="K1228" s="8" t="str">
        <f>_xlfn.XLOOKUP(total_table[[#This Row],[Customer_ID]],Customer_table[Customer_ID],Customer_table[Name],FALSE)</f>
        <v>Kristy Dunlap</v>
      </c>
      <c r="L1228" s="11">
        <f>_xlfn.XLOOKUP(total_table[[#This Row],[Customer_ID]],Customer_table[Customer_ID],Customer_table[Age],FALSE)</f>
        <v>64</v>
      </c>
      <c r="M1228" s="8" t="str">
        <f>_xlfn.XLOOKUP(total_table[[#This Row],[Customer_ID]],Customer_table[Customer_ID],Customer_table[Gender],FALSE)</f>
        <v>Female</v>
      </c>
      <c r="N1228" s="8" t="str">
        <f>_xlfn.XLOOKUP(total_table[[#This Row],[Customer_ID]],Customer_table[Customer_ID],Customer_table[City],FALSE)</f>
        <v>Whiteport</v>
      </c>
      <c r="O1228" s="8" t="str">
        <f>_xlfn.XLOOKUP(total_table[[#This Row],[Customer_ID]],Customer_table[Customer_ID],Customer_table[State],FALSE)</f>
        <v>North Carolina</v>
      </c>
      <c r="P1228" s="8" t="str">
        <f>_xlfn.XLOOKUP(total_table[[#This Row],[Customer_ID]],Customer_table[Customer_ID],Customer_table[Country],FALSE)</f>
        <v>USA</v>
      </c>
      <c r="Q1228" s="8" t="str">
        <f>_xlfn.XLOOKUP(total_table[[#This Row],[Product_ID]],Product_table[Product_ID],Product_table[Product_Name],FALSE)</f>
        <v>Knee Support Brace</v>
      </c>
      <c r="R1228" s="8" t="str">
        <f>_xlfn.XLOOKUP(total_table[[#This Row],[Product_ID]],Product_table[Product_ID],Product_table[Category],FALSE)</f>
        <v>Sports</v>
      </c>
      <c r="S1228" s="8" t="str">
        <f>_xlfn.XLOOKUP(total_table[[#This Row],[Product_ID]],Product_table[Product_ID],Product_table[Sub_Category],FALSE)</f>
        <v>Equipment</v>
      </c>
      <c r="T1228" s="8" t="str">
        <f>_xlfn.XLOOKUP(total_table[[#This Row],[Product_ID]],Product_table[Product_ID],Product_table[Brand],FALSE)</f>
        <v>May-Reese</v>
      </c>
      <c r="U1228" s="8">
        <f>_xlfn.XLOOKUP(total_table[[#This Row],[Product_ID]],Product_table[Product_ID],Product_table[Cost],FALSE)</f>
        <v>21.34</v>
      </c>
      <c r="V1228" s="11">
        <f>_xlfn.XLOOKUP(total_table[[#This Row],[Product_ID]],Product_table[Product_ID],Product_table[Stock],FALSE)</f>
        <v>65</v>
      </c>
      <c r="W1228" s="8" t="str">
        <f>_xlfn.XLOOKUP(total_table[[#This Row],[Store_ID]],Store_table[Store_ID],Store_table[Store_Name],FALSE)</f>
        <v>Guerrero-Schmitt</v>
      </c>
      <c r="X1228" s="8" t="str">
        <f>_xlfn.XLOOKUP(total_table[[#This Row],[Store_ID]],Store_table[Store_ID],Store_table[Region],FALSE)</f>
        <v>East</v>
      </c>
      <c r="Y1228" s="8" t="str">
        <f>_xlfn.XLOOKUP(total_table[[#This Row],[Store_ID]],Store_table[Store_ID],Store_table[City],FALSE)</f>
        <v>East Stevechester</v>
      </c>
      <c r="Z1228" s="8" t="str">
        <f>_xlfn.XLOOKUP(total_table[[#This Row],[Store_ID]],Store_table[Store_ID],Store_table[Store_Type],FALSE)</f>
        <v>Flagship</v>
      </c>
    </row>
    <row r="1229" spans="1:26" x14ac:dyDescent="0.35">
      <c r="A1229" s="2" t="s">
        <v>3031</v>
      </c>
      <c r="B1229" s="14">
        <v>45681</v>
      </c>
      <c r="C1229" s="2" t="s">
        <v>1250</v>
      </c>
      <c r="D1229" s="2" t="s">
        <v>1644</v>
      </c>
      <c r="E1229" s="2" t="s">
        <v>1764</v>
      </c>
      <c r="F1229" s="11">
        <v>2</v>
      </c>
      <c r="G1229" s="8">
        <v>107.97</v>
      </c>
      <c r="H1229" s="8">
        <v>0.06</v>
      </c>
      <c r="I1229" s="2" t="s">
        <v>1802</v>
      </c>
      <c r="J1229" s="8">
        <v>215.88</v>
      </c>
      <c r="K1229" s="8" t="str">
        <f>_xlfn.XLOOKUP(total_table[[#This Row],[Customer_ID]],Customer_table[Customer_ID],Customer_table[Name],FALSE)</f>
        <v>Isabel Foster</v>
      </c>
      <c r="L1229" s="11">
        <f>_xlfn.XLOOKUP(total_table[[#This Row],[Customer_ID]],Customer_table[Customer_ID],Customer_table[Age],FALSE)</f>
        <v>36</v>
      </c>
      <c r="M1229" s="8" t="str">
        <f>_xlfn.XLOOKUP(total_table[[#This Row],[Customer_ID]],Customer_table[Customer_ID],Customer_table[Gender],FALSE)</f>
        <v>Male</v>
      </c>
      <c r="N1229" s="8" t="str">
        <f>_xlfn.XLOOKUP(total_table[[#This Row],[Customer_ID]],Customer_table[Customer_ID],Customer_table[City],FALSE)</f>
        <v>Port Joshuaville</v>
      </c>
      <c r="O1229" s="8" t="str">
        <f>_xlfn.XLOOKUP(total_table[[#This Row],[Customer_ID]],Customer_table[Customer_ID],Customer_table[State],FALSE)</f>
        <v>New Jersey</v>
      </c>
      <c r="P1229" s="8" t="str">
        <f>_xlfn.XLOOKUP(total_table[[#This Row],[Customer_ID]],Customer_table[Customer_ID],Customer_table[Country],FALSE)</f>
        <v>USA</v>
      </c>
      <c r="Q1229" s="8" t="str">
        <f>_xlfn.XLOOKUP(total_table[[#This Row],[Product_ID]],Product_table[Product_ID],Product_table[Product_Name],FALSE)</f>
        <v>Men's Hair Styling Gel</v>
      </c>
      <c r="R1229" s="8" t="str">
        <f>_xlfn.XLOOKUP(total_table[[#This Row],[Product_ID]],Product_table[Product_ID],Product_table[Category],FALSE)</f>
        <v>Beauty</v>
      </c>
      <c r="S1229" s="8" t="str">
        <f>_xlfn.XLOOKUP(total_table[[#This Row],[Product_ID]],Product_table[Product_ID],Product_table[Sub_Category],FALSE)</f>
        <v>Haircare</v>
      </c>
      <c r="T1229" s="8" t="str">
        <f>_xlfn.XLOOKUP(total_table[[#This Row],[Product_ID]],Product_table[Product_ID],Product_table[Brand],FALSE)</f>
        <v>Cline-Mccarthy</v>
      </c>
      <c r="U1229" s="8">
        <f>_xlfn.XLOOKUP(total_table[[#This Row],[Product_ID]],Product_table[Product_ID],Product_table[Cost],FALSE)</f>
        <v>17.309999999999999</v>
      </c>
      <c r="V1229" s="11">
        <f>_xlfn.XLOOKUP(total_table[[#This Row],[Product_ID]],Product_table[Product_ID],Product_table[Stock],FALSE)</f>
        <v>399</v>
      </c>
      <c r="W1229" s="8" t="str">
        <f>_xlfn.XLOOKUP(total_table[[#This Row],[Store_ID]],Store_table[Store_ID],Store_table[Store_Name],FALSE)</f>
        <v>Moore, Padilla and Butler</v>
      </c>
      <c r="X1229" s="8" t="str">
        <f>_xlfn.XLOOKUP(total_table[[#This Row],[Store_ID]],Store_table[Store_ID],Store_table[Region],FALSE)</f>
        <v>South</v>
      </c>
      <c r="Y1229" s="8" t="str">
        <f>_xlfn.XLOOKUP(total_table[[#This Row],[Store_ID]],Store_table[Store_ID],Store_table[City],FALSE)</f>
        <v>East Johnstad</v>
      </c>
      <c r="Z1229" s="8" t="str">
        <f>_xlfn.XLOOKUP(total_table[[#This Row],[Store_ID]],Store_table[Store_ID],Store_table[Store_Type],FALSE)</f>
        <v>Flagship</v>
      </c>
    </row>
    <row r="1230" spans="1:26" x14ac:dyDescent="0.35">
      <c r="A1230" s="2" t="s">
        <v>3032</v>
      </c>
      <c r="B1230" s="14">
        <v>45785</v>
      </c>
      <c r="C1230" s="2" t="s">
        <v>35</v>
      </c>
      <c r="D1230" s="2" t="s">
        <v>1533</v>
      </c>
      <c r="E1230" s="2" t="s">
        <v>1777</v>
      </c>
      <c r="F1230" s="11">
        <v>1</v>
      </c>
      <c r="G1230" s="8">
        <v>38.880000000000003</v>
      </c>
      <c r="H1230" s="8">
        <v>0.16</v>
      </c>
      <c r="I1230" s="2" t="s">
        <v>1807</v>
      </c>
      <c r="J1230" s="8">
        <v>38.720000000000006</v>
      </c>
      <c r="K1230" s="8" t="str">
        <f>_xlfn.XLOOKUP(total_table[[#This Row],[Customer_ID]],Customer_table[Customer_ID],Customer_table[Name],FALSE)</f>
        <v>Daniel Boyd</v>
      </c>
      <c r="L1230" s="11">
        <f>_xlfn.XLOOKUP(total_table[[#This Row],[Customer_ID]],Customer_table[Customer_ID],Customer_table[Age],FALSE)</f>
        <v>29</v>
      </c>
      <c r="M1230" s="8" t="str">
        <f>_xlfn.XLOOKUP(total_table[[#This Row],[Customer_ID]],Customer_table[Customer_ID],Customer_table[Gender],FALSE)</f>
        <v>Female</v>
      </c>
      <c r="N1230" s="8" t="str">
        <f>_xlfn.XLOOKUP(total_table[[#This Row],[Customer_ID]],Customer_table[Customer_ID],Customer_table[City],FALSE)</f>
        <v>West Pamelafurt</v>
      </c>
      <c r="O1230" s="8" t="str">
        <f>_xlfn.XLOOKUP(total_table[[#This Row],[Customer_ID]],Customer_table[Customer_ID],Customer_table[State],FALSE)</f>
        <v>West Virginia</v>
      </c>
      <c r="P1230" s="8" t="str">
        <f>_xlfn.XLOOKUP(total_table[[#This Row],[Customer_ID]],Customer_table[Customer_ID],Customer_table[Country],FALSE)</f>
        <v>USA</v>
      </c>
      <c r="Q1230" s="8" t="str">
        <f>_xlfn.XLOOKUP(total_table[[#This Row],[Product_ID]],Product_table[Product_ID],Product_table[Product_Name],FALSE)</f>
        <v>Men's Leather Belt</v>
      </c>
      <c r="R1230" s="8" t="str">
        <f>_xlfn.XLOOKUP(total_table[[#This Row],[Product_ID]],Product_table[Product_ID],Product_table[Category],FALSE)</f>
        <v>Clothing</v>
      </c>
      <c r="S1230" s="8" t="str">
        <f>_xlfn.XLOOKUP(total_table[[#This Row],[Product_ID]],Product_table[Product_ID],Product_table[Sub_Category],FALSE)</f>
        <v>Accessories</v>
      </c>
      <c r="T1230" s="8" t="str">
        <f>_xlfn.XLOOKUP(total_table[[#This Row],[Product_ID]],Product_table[Product_ID],Product_table[Brand],FALSE)</f>
        <v>Baldwin, Garza and Gonzalez</v>
      </c>
      <c r="U1230" s="8">
        <f>_xlfn.XLOOKUP(total_table[[#This Row],[Product_ID]],Product_table[Product_ID],Product_table[Cost],FALSE)</f>
        <v>261</v>
      </c>
      <c r="V1230" s="11">
        <f>_xlfn.XLOOKUP(total_table[[#This Row],[Product_ID]],Product_table[Product_ID],Product_table[Stock],FALSE)</f>
        <v>59</v>
      </c>
      <c r="W1230" s="8" t="str">
        <f>_xlfn.XLOOKUP(total_table[[#This Row],[Store_ID]],Store_table[Store_ID],Store_table[Store_Name],FALSE)</f>
        <v>Mcdonald Inc</v>
      </c>
      <c r="X1230" s="8" t="str">
        <f>_xlfn.XLOOKUP(total_table[[#This Row],[Store_ID]],Store_table[Store_ID],Store_table[Region],FALSE)</f>
        <v>South</v>
      </c>
      <c r="Y1230" s="8" t="str">
        <f>_xlfn.XLOOKUP(total_table[[#This Row],[Store_ID]],Store_table[Store_ID],Store_table[City],FALSE)</f>
        <v>Christopherland</v>
      </c>
      <c r="Z1230" s="8" t="str">
        <f>_xlfn.XLOOKUP(total_table[[#This Row],[Store_ID]],Store_table[Store_ID],Store_table[Store_Type],FALSE)</f>
        <v>Outlet</v>
      </c>
    </row>
    <row r="1231" spans="1:26" x14ac:dyDescent="0.35">
      <c r="A1231" s="2" t="s">
        <v>3033</v>
      </c>
      <c r="B1231" s="14">
        <v>45823</v>
      </c>
      <c r="C1231" s="2" t="s">
        <v>276</v>
      </c>
      <c r="D1231" s="2" t="s">
        <v>1558</v>
      </c>
      <c r="E1231" s="2" t="s">
        <v>1785</v>
      </c>
      <c r="F1231" s="11">
        <v>3</v>
      </c>
      <c r="G1231" s="8">
        <v>484.39</v>
      </c>
      <c r="H1231" s="8">
        <v>0.28999999999999998</v>
      </c>
      <c r="I1231" s="2" t="s">
        <v>1807</v>
      </c>
      <c r="J1231" s="8">
        <v>1452.88</v>
      </c>
      <c r="K1231" s="8" t="str">
        <f>_xlfn.XLOOKUP(total_table[[#This Row],[Customer_ID]],Customer_table[Customer_ID],Customer_table[Name],FALSE)</f>
        <v>Cody Blake</v>
      </c>
      <c r="L1231" s="11">
        <f>_xlfn.XLOOKUP(total_table[[#This Row],[Customer_ID]],Customer_table[Customer_ID],Customer_table[Age],FALSE)</f>
        <v>21</v>
      </c>
      <c r="M1231" s="8" t="str">
        <f>_xlfn.XLOOKUP(total_table[[#This Row],[Customer_ID]],Customer_table[Customer_ID],Customer_table[Gender],FALSE)</f>
        <v>Male</v>
      </c>
      <c r="N1231" s="8" t="str">
        <f>_xlfn.XLOOKUP(total_table[[#This Row],[Customer_ID]],Customer_table[Customer_ID],Customer_table[City],FALSE)</f>
        <v>North Scottport</v>
      </c>
      <c r="O1231" s="8" t="str">
        <f>_xlfn.XLOOKUP(total_table[[#This Row],[Customer_ID]],Customer_table[Customer_ID],Customer_table[State],FALSE)</f>
        <v>Virginia</v>
      </c>
      <c r="P1231" s="8" t="str">
        <f>_xlfn.XLOOKUP(total_table[[#This Row],[Customer_ID]],Customer_table[Customer_ID],Customer_table[Country],FALSE)</f>
        <v>USA</v>
      </c>
      <c r="Q1231" s="8" t="str">
        <f>_xlfn.XLOOKUP(total_table[[#This Row],[Product_ID]],Product_table[Product_ID],Product_table[Product_Name],FALSE)</f>
        <v>Beard Grooming Kit</v>
      </c>
      <c r="R1231" s="8" t="str">
        <f>_xlfn.XLOOKUP(total_table[[#This Row],[Product_ID]],Product_table[Product_ID],Product_table[Category],FALSE)</f>
        <v>Beauty</v>
      </c>
      <c r="S1231" s="8" t="str">
        <f>_xlfn.XLOOKUP(total_table[[#This Row],[Product_ID]],Product_table[Product_ID],Product_table[Sub_Category],FALSE)</f>
        <v>Grooming</v>
      </c>
      <c r="T1231" s="8" t="str">
        <f>_xlfn.XLOOKUP(total_table[[#This Row],[Product_ID]],Product_table[Product_ID],Product_table[Brand],FALSE)</f>
        <v>Erickson-Green</v>
      </c>
      <c r="U1231" s="8">
        <f>_xlfn.XLOOKUP(total_table[[#This Row],[Product_ID]],Product_table[Product_ID],Product_table[Cost],FALSE)</f>
        <v>337.42</v>
      </c>
      <c r="V1231" s="11">
        <f>_xlfn.XLOOKUP(total_table[[#This Row],[Product_ID]],Product_table[Product_ID],Product_table[Stock],FALSE)</f>
        <v>256</v>
      </c>
      <c r="W1231" s="8" t="str">
        <f>_xlfn.XLOOKUP(total_table[[#This Row],[Store_ID]],Store_table[Store_ID],Store_table[Store_Name],FALSE)</f>
        <v>Holloway Ltd</v>
      </c>
      <c r="X1231" s="8" t="str">
        <f>_xlfn.XLOOKUP(total_table[[#This Row],[Store_ID]],Store_table[Store_ID],Store_table[Region],FALSE)</f>
        <v>North</v>
      </c>
      <c r="Y1231" s="8" t="str">
        <f>_xlfn.XLOOKUP(total_table[[#This Row],[Store_ID]],Store_table[Store_ID],Store_table[City],FALSE)</f>
        <v>Bensonhaven</v>
      </c>
      <c r="Z1231" s="8" t="str">
        <f>_xlfn.XLOOKUP(total_table[[#This Row],[Store_ID]],Store_table[Store_ID],Store_table[Store_Type],FALSE)</f>
        <v>Flagship</v>
      </c>
    </row>
    <row r="1232" spans="1:26" x14ac:dyDescent="0.35">
      <c r="A1232" s="2" t="s">
        <v>3034</v>
      </c>
      <c r="B1232" s="14">
        <v>45572</v>
      </c>
      <c r="C1232" s="2" t="s">
        <v>77</v>
      </c>
      <c r="D1232" s="2" t="s">
        <v>1686</v>
      </c>
      <c r="E1232" s="2" t="s">
        <v>1779</v>
      </c>
      <c r="F1232" s="11">
        <v>2</v>
      </c>
      <c r="G1232" s="8">
        <v>949.3</v>
      </c>
      <c r="H1232" s="8">
        <v>0.08</v>
      </c>
      <c r="I1232" s="2" t="s">
        <v>1807</v>
      </c>
      <c r="J1232" s="8">
        <v>1898.52</v>
      </c>
      <c r="K1232" s="8" t="str">
        <f>_xlfn.XLOOKUP(total_table[[#This Row],[Customer_ID]],Customer_table[Customer_ID],Customer_table[Name],FALSE)</f>
        <v>Rhonda Moss</v>
      </c>
      <c r="L1232" s="11">
        <f>_xlfn.XLOOKUP(total_table[[#This Row],[Customer_ID]],Customer_table[Customer_ID],Customer_table[Age],FALSE)</f>
        <v>43</v>
      </c>
      <c r="M1232" s="8" t="str">
        <f>_xlfn.XLOOKUP(total_table[[#This Row],[Customer_ID]],Customer_table[Customer_ID],Customer_table[Gender],FALSE)</f>
        <v>Male</v>
      </c>
      <c r="N1232" s="8" t="str">
        <f>_xlfn.XLOOKUP(total_table[[#This Row],[Customer_ID]],Customer_table[Customer_ID],Customer_table[City],FALSE)</f>
        <v>South William</v>
      </c>
      <c r="O1232" s="8" t="str">
        <f>_xlfn.XLOOKUP(total_table[[#This Row],[Customer_ID]],Customer_table[Customer_ID],Customer_table[State],FALSE)</f>
        <v>Kansas</v>
      </c>
      <c r="P1232" s="8" t="str">
        <f>_xlfn.XLOOKUP(total_table[[#This Row],[Customer_ID]],Customer_table[Customer_ID],Customer_table[Country],FALSE)</f>
        <v>USA</v>
      </c>
      <c r="Q1232" s="8" t="str">
        <f>_xlfn.XLOOKUP(total_table[[#This Row],[Product_ID]],Product_table[Product_ID],Product_table[Product_Name],FALSE)</f>
        <v>Wall-Mounted Spice Rack</v>
      </c>
      <c r="R1232" s="8" t="str">
        <f>_xlfn.XLOOKUP(total_table[[#This Row],[Product_ID]],Product_table[Product_ID],Product_table[Category],FALSE)</f>
        <v>Home</v>
      </c>
      <c r="S1232" s="8" t="str">
        <f>_xlfn.XLOOKUP(total_table[[#This Row],[Product_ID]],Product_table[Product_ID],Product_table[Sub_Category],FALSE)</f>
        <v>Kitchen</v>
      </c>
      <c r="T1232" s="8" t="str">
        <f>_xlfn.XLOOKUP(total_table[[#This Row],[Product_ID]],Product_table[Product_ID],Product_table[Brand],FALSE)</f>
        <v>Allison Ltd</v>
      </c>
      <c r="U1232" s="8">
        <f>_xlfn.XLOOKUP(total_table[[#This Row],[Product_ID]],Product_table[Product_ID],Product_table[Cost],FALSE)</f>
        <v>143.43</v>
      </c>
      <c r="V1232" s="11">
        <f>_xlfn.XLOOKUP(total_table[[#This Row],[Product_ID]],Product_table[Product_ID],Product_table[Stock],FALSE)</f>
        <v>58</v>
      </c>
      <c r="W1232" s="8" t="str">
        <f>_xlfn.XLOOKUP(total_table[[#This Row],[Store_ID]],Store_table[Store_ID],Store_table[Store_Name],FALSE)</f>
        <v>Shelton PLC</v>
      </c>
      <c r="X1232" s="8" t="str">
        <f>_xlfn.XLOOKUP(total_table[[#This Row],[Store_ID]],Store_table[Store_ID],Store_table[Region],FALSE)</f>
        <v>North</v>
      </c>
      <c r="Y1232" s="8" t="str">
        <f>_xlfn.XLOOKUP(total_table[[#This Row],[Store_ID]],Store_table[Store_ID],Store_table[City],FALSE)</f>
        <v>East Jenniferstad</v>
      </c>
      <c r="Z1232" s="8" t="str">
        <f>_xlfn.XLOOKUP(total_table[[#This Row],[Store_ID]],Store_table[Store_ID],Store_table[Store_Type],FALSE)</f>
        <v>Flagship</v>
      </c>
    </row>
    <row r="1233" spans="1:26" x14ac:dyDescent="0.35">
      <c r="A1233" s="2" t="s">
        <v>3035</v>
      </c>
      <c r="B1233" s="14">
        <v>45259</v>
      </c>
      <c r="C1233" s="2" t="s">
        <v>1322</v>
      </c>
      <c r="D1233" s="2" t="s">
        <v>1668</v>
      </c>
      <c r="E1233" s="2" t="s">
        <v>1754</v>
      </c>
      <c r="F1233" s="11">
        <v>3</v>
      </c>
      <c r="G1233" s="8">
        <v>664.75</v>
      </c>
      <c r="H1233" s="8">
        <v>0.12</v>
      </c>
      <c r="I1233" s="2" t="s">
        <v>1802</v>
      </c>
      <c r="J1233" s="8">
        <v>1994.13</v>
      </c>
      <c r="K1233" s="8" t="str">
        <f>_xlfn.XLOOKUP(total_table[[#This Row],[Customer_ID]],Customer_table[Customer_ID],Customer_table[Name],FALSE)</f>
        <v>Thomas Moore</v>
      </c>
      <c r="L1233" s="11">
        <f>_xlfn.XLOOKUP(total_table[[#This Row],[Customer_ID]],Customer_table[Customer_ID],Customer_table[Age],FALSE)</f>
        <v>51</v>
      </c>
      <c r="M1233" s="8" t="str">
        <f>_xlfn.XLOOKUP(total_table[[#This Row],[Customer_ID]],Customer_table[Customer_ID],Customer_table[Gender],FALSE)</f>
        <v>Female</v>
      </c>
      <c r="N1233" s="8" t="str">
        <f>_xlfn.XLOOKUP(total_table[[#This Row],[Customer_ID]],Customer_table[Customer_ID],Customer_table[City],FALSE)</f>
        <v>Williamsberg</v>
      </c>
      <c r="O1233" s="8" t="str">
        <f>_xlfn.XLOOKUP(total_table[[#This Row],[Customer_ID]],Customer_table[Customer_ID],Customer_table[State],FALSE)</f>
        <v>New York</v>
      </c>
      <c r="P1233" s="8" t="str">
        <f>_xlfn.XLOOKUP(total_table[[#This Row],[Customer_ID]],Customer_table[Customer_ID],Customer_table[Country],FALSE)</f>
        <v>USA</v>
      </c>
      <c r="Q1233" s="8" t="str">
        <f>_xlfn.XLOOKUP(total_table[[#This Row],[Product_ID]],Product_table[Product_ID],Product_table[Product_Name],FALSE)</f>
        <v>Hair Repair Oil Treatment</v>
      </c>
      <c r="R1233" s="8" t="str">
        <f>_xlfn.XLOOKUP(total_table[[#This Row],[Product_ID]],Product_table[Product_ID],Product_table[Category],FALSE)</f>
        <v>Beauty</v>
      </c>
      <c r="S1233" s="8" t="str">
        <f>_xlfn.XLOOKUP(total_table[[#This Row],[Product_ID]],Product_table[Product_ID],Product_table[Sub_Category],FALSE)</f>
        <v>Haircare</v>
      </c>
      <c r="T1233" s="8" t="str">
        <f>_xlfn.XLOOKUP(total_table[[#This Row],[Product_ID]],Product_table[Product_ID],Product_table[Brand],FALSE)</f>
        <v>Hopkins Ltd</v>
      </c>
      <c r="U1233" s="8">
        <f>_xlfn.XLOOKUP(total_table[[#This Row],[Product_ID]],Product_table[Product_ID],Product_table[Cost],FALSE)</f>
        <v>214.32</v>
      </c>
      <c r="V1233" s="11">
        <f>_xlfn.XLOOKUP(total_table[[#This Row],[Product_ID]],Product_table[Product_ID],Product_table[Stock],FALSE)</f>
        <v>383</v>
      </c>
      <c r="W1233" s="8" t="str">
        <f>_xlfn.XLOOKUP(total_table[[#This Row],[Store_ID]],Store_table[Store_ID],Store_table[Store_Name],FALSE)</f>
        <v>Benson-Elliott</v>
      </c>
      <c r="X1233" s="8" t="str">
        <f>_xlfn.XLOOKUP(total_table[[#This Row],[Store_ID]],Store_table[Store_ID],Store_table[Region],FALSE)</f>
        <v>East</v>
      </c>
      <c r="Y1233" s="8" t="str">
        <f>_xlfn.XLOOKUP(total_table[[#This Row],[Store_ID]],Store_table[Store_ID],Store_table[City],FALSE)</f>
        <v>Port Josephberg</v>
      </c>
      <c r="Z1233" s="8" t="str">
        <f>_xlfn.XLOOKUP(total_table[[#This Row],[Store_ID]],Store_table[Store_ID],Store_table[Store_Type],FALSE)</f>
        <v>Online</v>
      </c>
    </row>
    <row r="1234" spans="1:26" x14ac:dyDescent="0.35">
      <c r="A1234" s="2" t="s">
        <v>3036</v>
      </c>
      <c r="B1234" s="14">
        <v>45740</v>
      </c>
      <c r="C1234" s="2" t="s">
        <v>883</v>
      </c>
      <c r="D1234" s="2" t="s">
        <v>1666</v>
      </c>
      <c r="E1234" s="2" t="s">
        <v>1785</v>
      </c>
      <c r="F1234" s="11">
        <v>3</v>
      </c>
      <c r="G1234" s="8">
        <v>190.04</v>
      </c>
      <c r="H1234" s="8">
        <v>7.0000000000000007E-2</v>
      </c>
      <c r="I1234" s="2" t="s">
        <v>1804</v>
      </c>
      <c r="J1234" s="8">
        <v>570.04999999999995</v>
      </c>
      <c r="K1234" s="8" t="str">
        <f>_xlfn.XLOOKUP(total_table[[#This Row],[Customer_ID]],Customer_table[Customer_ID],Customer_table[Name],FALSE)</f>
        <v>Kristi Lopez</v>
      </c>
      <c r="L1234" s="11">
        <f>_xlfn.XLOOKUP(total_table[[#This Row],[Customer_ID]],Customer_table[Customer_ID],Customer_table[Age],FALSE)</f>
        <v>46</v>
      </c>
      <c r="M1234" s="8" t="str">
        <f>_xlfn.XLOOKUP(total_table[[#This Row],[Customer_ID]],Customer_table[Customer_ID],Customer_table[Gender],FALSE)</f>
        <v>Female</v>
      </c>
      <c r="N1234" s="8" t="str">
        <f>_xlfn.XLOOKUP(total_table[[#This Row],[Customer_ID]],Customer_table[Customer_ID],Customer_table[City],FALSE)</f>
        <v>Spencermouth</v>
      </c>
      <c r="O1234" s="8" t="str">
        <f>_xlfn.XLOOKUP(total_table[[#This Row],[Customer_ID]],Customer_table[Customer_ID],Customer_table[State],FALSE)</f>
        <v>New Jersey</v>
      </c>
      <c r="P1234" s="8" t="str">
        <f>_xlfn.XLOOKUP(total_table[[#This Row],[Customer_ID]],Customer_table[Customer_ID],Customer_table[Country],FALSE)</f>
        <v>USA</v>
      </c>
      <c r="Q1234" s="8" t="str">
        <f>_xlfn.XLOOKUP(total_table[[#This Row],[Product_ID]],Product_table[Product_ID],Product_table[Product_Name],FALSE)</f>
        <v>Kitchen Storage Rack</v>
      </c>
      <c r="R1234" s="8" t="str">
        <f>_xlfn.XLOOKUP(total_table[[#This Row],[Product_ID]],Product_table[Product_ID],Product_table[Category],FALSE)</f>
        <v>Home</v>
      </c>
      <c r="S1234" s="8" t="str">
        <f>_xlfn.XLOOKUP(total_table[[#This Row],[Product_ID]],Product_table[Product_ID],Product_table[Sub_Category],FALSE)</f>
        <v>Storage</v>
      </c>
      <c r="T1234" s="8" t="str">
        <f>_xlfn.XLOOKUP(total_table[[#This Row],[Product_ID]],Product_table[Product_ID],Product_table[Brand],FALSE)</f>
        <v>Duran Group</v>
      </c>
      <c r="U1234" s="8">
        <f>_xlfn.XLOOKUP(total_table[[#This Row],[Product_ID]],Product_table[Product_ID],Product_table[Cost],FALSE)</f>
        <v>138.05000000000001</v>
      </c>
      <c r="V1234" s="11">
        <f>_xlfn.XLOOKUP(total_table[[#This Row],[Product_ID]],Product_table[Product_ID],Product_table[Stock],FALSE)</f>
        <v>89</v>
      </c>
      <c r="W1234" s="8" t="str">
        <f>_xlfn.XLOOKUP(total_table[[#This Row],[Store_ID]],Store_table[Store_ID],Store_table[Store_Name],FALSE)</f>
        <v>Holloway Ltd</v>
      </c>
      <c r="X1234" s="8" t="str">
        <f>_xlfn.XLOOKUP(total_table[[#This Row],[Store_ID]],Store_table[Store_ID],Store_table[Region],FALSE)</f>
        <v>North</v>
      </c>
      <c r="Y1234" s="8" t="str">
        <f>_xlfn.XLOOKUP(total_table[[#This Row],[Store_ID]],Store_table[Store_ID],Store_table[City],FALSE)</f>
        <v>Bensonhaven</v>
      </c>
      <c r="Z1234" s="8" t="str">
        <f>_xlfn.XLOOKUP(total_table[[#This Row],[Store_ID]],Store_table[Store_ID],Store_table[Store_Type],FALSE)</f>
        <v>Flagship</v>
      </c>
    </row>
    <row r="1235" spans="1:26" x14ac:dyDescent="0.35">
      <c r="A1235" s="2" t="s">
        <v>3037</v>
      </c>
      <c r="B1235" s="14">
        <v>45869</v>
      </c>
      <c r="C1235" s="2" t="s">
        <v>868</v>
      </c>
      <c r="D1235" s="2" t="s">
        <v>1538</v>
      </c>
      <c r="E1235" s="2" t="s">
        <v>1779</v>
      </c>
      <c r="F1235" s="11">
        <v>3</v>
      </c>
      <c r="G1235" s="8">
        <v>754.02</v>
      </c>
      <c r="H1235" s="8">
        <v>0.1</v>
      </c>
      <c r="I1235" s="2" t="s">
        <v>1807</v>
      </c>
      <c r="J1235" s="8">
        <v>2261.96</v>
      </c>
      <c r="K1235" s="8" t="str">
        <f>_xlfn.XLOOKUP(total_table[[#This Row],[Customer_ID]],Customer_table[Customer_ID],Customer_table[Name],FALSE)</f>
        <v>Jeffrey Gomez</v>
      </c>
      <c r="L1235" s="11">
        <f>_xlfn.XLOOKUP(total_table[[#This Row],[Customer_ID]],Customer_table[Customer_ID],Customer_table[Age],FALSE)</f>
        <v>22</v>
      </c>
      <c r="M1235" s="8" t="str">
        <f>_xlfn.XLOOKUP(total_table[[#This Row],[Customer_ID]],Customer_table[Customer_ID],Customer_table[Gender],FALSE)</f>
        <v>Female</v>
      </c>
      <c r="N1235" s="8" t="str">
        <f>_xlfn.XLOOKUP(total_table[[#This Row],[Customer_ID]],Customer_table[Customer_ID],Customer_table[City],FALSE)</f>
        <v>Lake Nicole</v>
      </c>
      <c r="O1235" s="8" t="str">
        <f>_xlfn.XLOOKUP(total_table[[#This Row],[Customer_ID]],Customer_table[Customer_ID],Customer_table[State],FALSE)</f>
        <v>Colorado</v>
      </c>
      <c r="P1235" s="8" t="str">
        <f>_xlfn.XLOOKUP(total_table[[#This Row],[Customer_ID]],Customer_table[Customer_ID],Customer_table[Country],FALSE)</f>
        <v>USA</v>
      </c>
      <c r="Q1235" s="8" t="str">
        <f>_xlfn.XLOOKUP(total_table[[#This Row],[Product_ID]],Product_table[Product_ID],Product_table[Product_Name],FALSE)</f>
        <v>LED Table Lamp</v>
      </c>
      <c r="R1235" s="8" t="str">
        <f>_xlfn.XLOOKUP(total_table[[#This Row],[Product_ID]],Product_table[Product_ID],Product_table[Category],FALSE)</f>
        <v>Home</v>
      </c>
      <c r="S1235" s="8" t="str">
        <f>_xlfn.XLOOKUP(total_table[[#This Row],[Product_ID]],Product_table[Product_ID],Product_table[Sub_Category],FALSE)</f>
        <v>Lighting</v>
      </c>
      <c r="T1235" s="8" t="str">
        <f>_xlfn.XLOOKUP(total_table[[#This Row],[Product_ID]],Product_table[Product_ID],Product_table[Brand],FALSE)</f>
        <v>Harrell LLC</v>
      </c>
      <c r="U1235" s="8">
        <f>_xlfn.XLOOKUP(total_table[[#This Row],[Product_ID]],Product_table[Product_ID],Product_table[Cost],FALSE)</f>
        <v>218.86</v>
      </c>
      <c r="V1235" s="11">
        <f>_xlfn.XLOOKUP(total_table[[#This Row],[Product_ID]],Product_table[Product_ID],Product_table[Stock],FALSE)</f>
        <v>170</v>
      </c>
      <c r="W1235" s="8" t="str">
        <f>_xlfn.XLOOKUP(total_table[[#This Row],[Store_ID]],Store_table[Store_ID],Store_table[Store_Name],FALSE)</f>
        <v>Shelton PLC</v>
      </c>
      <c r="X1235" s="8" t="str">
        <f>_xlfn.XLOOKUP(total_table[[#This Row],[Store_ID]],Store_table[Store_ID],Store_table[Region],FALSE)</f>
        <v>North</v>
      </c>
      <c r="Y1235" s="8" t="str">
        <f>_xlfn.XLOOKUP(total_table[[#This Row],[Store_ID]],Store_table[Store_ID],Store_table[City],FALSE)</f>
        <v>East Jenniferstad</v>
      </c>
      <c r="Z1235" s="8" t="str">
        <f>_xlfn.XLOOKUP(total_table[[#This Row],[Store_ID]],Store_table[Store_ID],Store_table[Store_Type],FALSE)</f>
        <v>Flagship</v>
      </c>
    </row>
    <row r="1236" spans="1:26" x14ac:dyDescent="0.35">
      <c r="A1236" s="2" t="s">
        <v>3038</v>
      </c>
      <c r="B1236" s="14">
        <v>45526</v>
      </c>
      <c r="C1236" s="2" t="s">
        <v>1181</v>
      </c>
      <c r="D1236" s="2" t="s">
        <v>1594</v>
      </c>
      <c r="E1236" s="2" t="s">
        <v>1772</v>
      </c>
      <c r="F1236" s="11">
        <v>4</v>
      </c>
      <c r="G1236" s="8">
        <v>94.13</v>
      </c>
      <c r="H1236" s="8">
        <v>0.04</v>
      </c>
      <c r="I1236" s="2" t="s">
        <v>1807</v>
      </c>
      <c r="J1236" s="8">
        <v>376.47999999999996</v>
      </c>
      <c r="K1236" s="8" t="str">
        <f>_xlfn.XLOOKUP(total_table[[#This Row],[Customer_ID]],Customer_table[Customer_ID],Customer_table[Name],FALSE)</f>
        <v>Andrew Mason</v>
      </c>
      <c r="L1236" s="11">
        <f>_xlfn.XLOOKUP(total_table[[#This Row],[Customer_ID]],Customer_table[Customer_ID],Customer_table[Age],FALSE)</f>
        <v>52</v>
      </c>
      <c r="M1236" s="8" t="str">
        <f>_xlfn.XLOOKUP(total_table[[#This Row],[Customer_ID]],Customer_table[Customer_ID],Customer_table[Gender],FALSE)</f>
        <v>Female</v>
      </c>
      <c r="N1236" s="8" t="str">
        <f>_xlfn.XLOOKUP(total_table[[#This Row],[Customer_ID]],Customer_table[Customer_ID],Customer_table[City],FALSE)</f>
        <v>North Michael</v>
      </c>
      <c r="O1236" s="8" t="str">
        <f>_xlfn.XLOOKUP(total_table[[#This Row],[Customer_ID]],Customer_table[Customer_ID],Customer_table[State],FALSE)</f>
        <v>Iowa</v>
      </c>
      <c r="P1236" s="8" t="str">
        <f>_xlfn.XLOOKUP(total_table[[#This Row],[Customer_ID]],Customer_table[Customer_ID],Customer_table[Country],FALSE)</f>
        <v>USA</v>
      </c>
      <c r="Q1236" s="8" t="str">
        <f>_xlfn.XLOOKUP(total_table[[#This Row],[Product_ID]],Product_table[Product_ID],Product_table[Product_Name],FALSE)</f>
        <v>Gaming Mechanical Keyboard</v>
      </c>
      <c r="R1236" s="8" t="str">
        <f>_xlfn.XLOOKUP(total_table[[#This Row],[Product_ID]],Product_table[Product_ID],Product_table[Category],FALSE)</f>
        <v>Electronics</v>
      </c>
      <c r="S1236" s="8" t="str">
        <f>_xlfn.XLOOKUP(total_table[[#This Row],[Product_ID]],Product_table[Product_ID],Product_table[Sub_Category],FALSE)</f>
        <v>Computer</v>
      </c>
      <c r="T1236" s="8" t="str">
        <f>_xlfn.XLOOKUP(total_table[[#This Row],[Product_ID]],Product_table[Product_ID],Product_table[Brand],FALSE)</f>
        <v>Lucero LLC</v>
      </c>
      <c r="U1236" s="8">
        <f>_xlfn.XLOOKUP(total_table[[#This Row],[Product_ID]],Product_table[Product_ID],Product_table[Cost],FALSE)</f>
        <v>419.28</v>
      </c>
      <c r="V1236" s="11">
        <f>_xlfn.XLOOKUP(total_table[[#This Row],[Product_ID]],Product_table[Product_ID],Product_table[Stock],FALSE)</f>
        <v>86</v>
      </c>
      <c r="W1236" s="8" t="str">
        <f>_xlfn.XLOOKUP(total_table[[#This Row],[Store_ID]],Store_table[Store_ID],Store_table[Store_Name],FALSE)</f>
        <v>Thomas, Bridges and Harris</v>
      </c>
      <c r="X1236" s="8" t="str">
        <f>_xlfn.XLOOKUP(total_table[[#This Row],[Store_ID]],Store_table[Store_ID],Store_table[Region],FALSE)</f>
        <v>North</v>
      </c>
      <c r="Y1236" s="8" t="str">
        <f>_xlfn.XLOOKUP(total_table[[#This Row],[Store_ID]],Store_table[Store_ID],Store_table[City],FALSE)</f>
        <v>Sabrinatown</v>
      </c>
      <c r="Z1236" s="8" t="str">
        <f>_xlfn.XLOOKUP(total_table[[#This Row],[Store_ID]],Store_table[Store_ID],Store_table[Store_Type],FALSE)</f>
        <v>Online</v>
      </c>
    </row>
    <row r="1237" spans="1:26" x14ac:dyDescent="0.35">
      <c r="A1237" s="2" t="s">
        <v>3039</v>
      </c>
      <c r="B1237" s="14">
        <v>45489</v>
      </c>
      <c r="C1237" s="2" t="s">
        <v>1422</v>
      </c>
      <c r="D1237" s="2" t="s">
        <v>1524</v>
      </c>
      <c r="E1237" s="2" t="s">
        <v>1779</v>
      </c>
      <c r="F1237" s="11">
        <v>3</v>
      </c>
      <c r="G1237" s="8">
        <v>402.3</v>
      </c>
      <c r="H1237" s="8">
        <v>0.21</v>
      </c>
      <c r="I1237" s="2" t="s">
        <v>1804</v>
      </c>
      <c r="J1237" s="8">
        <v>1206.69</v>
      </c>
      <c r="K1237" s="8" t="str">
        <f>_xlfn.XLOOKUP(total_table[[#This Row],[Customer_ID]],Customer_table[Customer_ID],Customer_table[Name],FALSE)</f>
        <v>Gregory Curtis</v>
      </c>
      <c r="L1237" s="11">
        <f>_xlfn.XLOOKUP(total_table[[#This Row],[Customer_ID]],Customer_table[Customer_ID],Customer_table[Age],FALSE)</f>
        <v>45</v>
      </c>
      <c r="M1237" s="8" t="str">
        <f>_xlfn.XLOOKUP(total_table[[#This Row],[Customer_ID]],Customer_table[Customer_ID],Customer_table[Gender],FALSE)</f>
        <v>Male</v>
      </c>
      <c r="N1237" s="8" t="str">
        <f>_xlfn.XLOOKUP(total_table[[#This Row],[Customer_ID]],Customer_table[Customer_ID],Customer_table[City],FALSE)</f>
        <v>Bergermouth</v>
      </c>
      <c r="O1237" s="8" t="str">
        <f>_xlfn.XLOOKUP(total_table[[#This Row],[Customer_ID]],Customer_table[Customer_ID],Customer_table[State],FALSE)</f>
        <v>Vermont</v>
      </c>
      <c r="P1237" s="8" t="str">
        <f>_xlfn.XLOOKUP(total_table[[#This Row],[Customer_ID]],Customer_table[Customer_ID],Customer_table[Country],FALSE)</f>
        <v>USA</v>
      </c>
      <c r="Q1237" s="8" t="str">
        <f>_xlfn.XLOOKUP(total_table[[#This Row],[Product_ID]],Product_table[Product_ID],Product_table[Product_Name],FALSE)</f>
        <v>Men's Graphic T-Shirt</v>
      </c>
      <c r="R1237" s="8" t="str">
        <f>_xlfn.XLOOKUP(total_table[[#This Row],[Product_ID]],Product_table[Product_ID],Product_table[Category],FALSE)</f>
        <v>Clothing</v>
      </c>
      <c r="S1237" s="8" t="str">
        <f>_xlfn.XLOOKUP(total_table[[#This Row],[Product_ID]],Product_table[Product_ID],Product_table[Sub_Category],FALSE)</f>
        <v>Tops</v>
      </c>
      <c r="T1237" s="8" t="str">
        <f>_xlfn.XLOOKUP(total_table[[#This Row],[Product_ID]],Product_table[Product_ID],Product_table[Brand],FALSE)</f>
        <v>Terry-Moore</v>
      </c>
      <c r="U1237" s="8">
        <f>_xlfn.XLOOKUP(total_table[[#This Row],[Product_ID]],Product_table[Product_ID],Product_table[Cost],FALSE)</f>
        <v>342.56</v>
      </c>
      <c r="V1237" s="11">
        <f>_xlfn.XLOOKUP(total_table[[#This Row],[Product_ID]],Product_table[Product_ID],Product_table[Stock],FALSE)</f>
        <v>181</v>
      </c>
      <c r="W1237" s="8" t="str">
        <f>_xlfn.XLOOKUP(total_table[[#This Row],[Store_ID]],Store_table[Store_ID],Store_table[Store_Name],FALSE)</f>
        <v>Shelton PLC</v>
      </c>
      <c r="X1237" s="8" t="str">
        <f>_xlfn.XLOOKUP(total_table[[#This Row],[Store_ID]],Store_table[Store_ID],Store_table[Region],FALSE)</f>
        <v>North</v>
      </c>
      <c r="Y1237" s="8" t="str">
        <f>_xlfn.XLOOKUP(total_table[[#This Row],[Store_ID]],Store_table[Store_ID],Store_table[City],FALSE)</f>
        <v>East Jenniferstad</v>
      </c>
      <c r="Z1237" s="8" t="str">
        <f>_xlfn.XLOOKUP(total_table[[#This Row],[Store_ID]],Store_table[Store_ID],Store_table[Store_Type],FALSE)</f>
        <v>Flagship</v>
      </c>
    </row>
    <row r="1238" spans="1:26" x14ac:dyDescent="0.35">
      <c r="A1238" s="2" t="s">
        <v>3040</v>
      </c>
      <c r="B1238" s="14">
        <v>45908</v>
      </c>
      <c r="C1238" s="2" t="s">
        <v>756</v>
      </c>
      <c r="D1238" s="2" t="s">
        <v>1698</v>
      </c>
      <c r="E1238" s="2" t="s">
        <v>1757</v>
      </c>
      <c r="F1238" s="11">
        <v>1</v>
      </c>
      <c r="G1238" s="8">
        <v>729.05</v>
      </c>
      <c r="H1238" s="8">
        <v>0.06</v>
      </c>
      <c r="I1238" s="2" t="s">
        <v>1807</v>
      </c>
      <c r="J1238" s="8">
        <v>728.99</v>
      </c>
      <c r="K1238" s="8" t="str">
        <f>_xlfn.XLOOKUP(total_table[[#This Row],[Customer_ID]],Customer_table[Customer_ID],Customer_table[Name],FALSE)</f>
        <v>Maria Hill</v>
      </c>
      <c r="L1238" s="11">
        <f>_xlfn.XLOOKUP(total_table[[#This Row],[Customer_ID]],Customer_table[Customer_ID],Customer_table[Age],FALSE)</f>
        <v>58</v>
      </c>
      <c r="M1238" s="8" t="str">
        <f>_xlfn.XLOOKUP(total_table[[#This Row],[Customer_ID]],Customer_table[Customer_ID],Customer_table[Gender],FALSE)</f>
        <v>Female</v>
      </c>
      <c r="N1238" s="8" t="str">
        <f>_xlfn.XLOOKUP(total_table[[#This Row],[Customer_ID]],Customer_table[Customer_ID],Customer_table[City],FALSE)</f>
        <v>Zamoraborough</v>
      </c>
      <c r="O1238" s="8" t="str">
        <f>_xlfn.XLOOKUP(total_table[[#This Row],[Customer_ID]],Customer_table[Customer_ID],Customer_table[State],FALSE)</f>
        <v>Nevada</v>
      </c>
      <c r="P1238" s="8" t="str">
        <f>_xlfn.XLOOKUP(total_table[[#This Row],[Customer_ID]],Customer_table[Customer_ID],Customer_table[Country],FALSE)</f>
        <v>USA</v>
      </c>
      <c r="Q1238" s="8" t="str">
        <f>_xlfn.XLOOKUP(total_table[[#This Row],[Product_ID]],Product_table[Product_ID],Product_table[Product_Name],FALSE)</f>
        <v>Kitchen Cutting Board</v>
      </c>
      <c r="R1238" s="8" t="str">
        <f>_xlfn.XLOOKUP(total_table[[#This Row],[Product_ID]],Product_table[Product_ID],Product_table[Category],FALSE)</f>
        <v>Home</v>
      </c>
      <c r="S1238" s="8" t="str">
        <f>_xlfn.XLOOKUP(total_table[[#This Row],[Product_ID]],Product_table[Product_ID],Product_table[Sub_Category],FALSE)</f>
        <v>Kitchen</v>
      </c>
      <c r="T1238" s="8" t="str">
        <f>_xlfn.XLOOKUP(total_table[[#This Row],[Product_ID]],Product_table[Product_ID],Product_table[Brand],FALSE)</f>
        <v>Taylor, Dodson and Johnston</v>
      </c>
      <c r="U1238" s="8">
        <f>_xlfn.XLOOKUP(total_table[[#This Row],[Product_ID]],Product_table[Product_ID],Product_table[Cost],FALSE)</f>
        <v>176.07</v>
      </c>
      <c r="V1238" s="11">
        <f>_xlfn.XLOOKUP(total_table[[#This Row],[Product_ID]],Product_table[Product_ID],Product_table[Stock],FALSE)</f>
        <v>82</v>
      </c>
      <c r="W1238" s="8" t="str">
        <f>_xlfn.XLOOKUP(total_table[[#This Row],[Store_ID]],Store_table[Store_ID],Store_table[Store_Name],FALSE)</f>
        <v>Martinez-Mullins</v>
      </c>
      <c r="X1238" s="8" t="str">
        <f>_xlfn.XLOOKUP(total_table[[#This Row],[Store_ID]],Store_table[Store_ID],Store_table[Region],FALSE)</f>
        <v>South</v>
      </c>
      <c r="Y1238" s="8" t="str">
        <f>_xlfn.XLOOKUP(total_table[[#This Row],[Store_ID]],Store_table[Store_ID],Store_table[City],FALSE)</f>
        <v>Williamsfurt</v>
      </c>
      <c r="Z1238" s="8" t="str">
        <f>_xlfn.XLOOKUP(total_table[[#This Row],[Store_ID]],Store_table[Store_ID],Store_table[Store_Type],FALSE)</f>
        <v>Online</v>
      </c>
    </row>
    <row r="1239" spans="1:26" x14ac:dyDescent="0.35">
      <c r="A1239" s="2" t="s">
        <v>3041</v>
      </c>
      <c r="B1239" s="14">
        <v>45912</v>
      </c>
      <c r="C1239" s="2" t="s">
        <v>448</v>
      </c>
      <c r="D1239" s="2" t="s">
        <v>1706</v>
      </c>
      <c r="E1239" s="2" t="s">
        <v>1775</v>
      </c>
      <c r="F1239" s="11">
        <v>1</v>
      </c>
      <c r="G1239" s="8">
        <v>822.6</v>
      </c>
      <c r="H1239" s="8">
        <v>0.28999999999999998</v>
      </c>
      <c r="I1239" s="2" t="s">
        <v>1804</v>
      </c>
      <c r="J1239" s="8">
        <v>822.31000000000006</v>
      </c>
      <c r="K1239" s="8" t="str">
        <f>_xlfn.XLOOKUP(total_table[[#This Row],[Customer_ID]],Customer_table[Customer_ID],Customer_table[Name],FALSE)</f>
        <v>Morgan Bowen</v>
      </c>
      <c r="L1239" s="11">
        <f>_xlfn.XLOOKUP(total_table[[#This Row],[Customer_ID]],Customer_table[Customer_ID],Customer_table[Age],FALSE)</f>
        <v>54</v>
      </c>
      <c r="M1239" s="8" t="str">
        <f>_xlfn.XLOOKUP(total_table[[#This Row],[Customer_ID]],Customer_table[Customer_ID],Customer_table[Gender],FALSE)</f>
        <v>Male</v>
      </c>
      <c r="N1239" s="8" t="str">
        <f>_xlfn.XLOOKUP(total_table[[#This Row],[Customer_ID]],Customer_table[Customer_ID],Customer_table[City],FALSE)</f>
        <v>Parksfort</v>
      </c>
      <c r="O1239" s="8" t="str">
        <f>_xlfn.XLOOKUP(total_table[[#This Row],[Customer_ID]],Customer_table[Customer_ID],Customer_table[State],FALSE)</f>
        <v>Washington</v>
      </c>
      <c r="P1239" s="8" t="str">
        <f>_xlfn.XLOOKUP(total_table[[#This Row],[Customer_ID]],Customer_table[Customer_ID],Customer_table[Country],FALSE)</f>
        <v>USA</v>
      </c>
      <c r="Q1239" s="8" t="str">
        <f>_xlfn.XLOOKUP(total_table[[#This Row],[Product_ID]],Product_table[Product_ID],Product_table[Product_Name],FALSE)</f>
        <v>Gaming Mouse Pad XL</v>
      </c>
      <c r="R1239" s="8" t="str">
        <f>_xlfn.XLOOKUP(total_table[[#This Row],[Product_ID]],Product_table[Product_ID],Product_table[Category],FALSE)</f>
        <v>Electronics</v>
      </c>
      <c r="S1239" s="8" t="str">
        <f>_xlfn.XLOOKUP(total_table[[#This Row],[Product_ID]],Product_table[Product_ID],Product_table[Sub_Category],FALSE)</f>
        <v>Accessories</v>
      </c>
      <c r="T1239" s="8" t="str">
        <f>_xlfn.XLOOKUP(total_table[[#This Row],[Product_ID]],Product_table[Product_ID],Product_table[Brand],FALSE)</f>
        <v>Sharp, Taylor and Rodriguez</v>
      </c>
      <c r="U1239" s="8">
        <f>_xlfn.XLOOKUP(total_table[[#This Row],[Product_ID]],Product_table[Product_ID],Product_table[Cost],FALSE)</f>
        <v>340.14</v>
      </c>
      <c r="V1239" s="11">
        <f>_xlfn.XLOOKUP(total_table[[#This Row],[Product_ID]],Product_table[Product_ID],Product_table[Stock],FALSE)</f>
        <v>361</v>
      </c>
      <c r="W1239" s="8" t="str">
        <f>_xlfn.XLOOKUP(total_table[[#This Row],[Store_ID]],Store_table[Store_ID],Store_table[Store_Name],FALSE)</f>
        <v>Gardner, Humphrey and Contreras</v>
      </c>
      <c r="X1239" s="8" t="str">
        <f>_xlfn.XLOOKUP(total_table[[#This Row],[Store_ID]],Store_table[Store_ID],Store_table[Region],FALSE)</f>
        <v>East</v>
      </c>
      <c r="Y1239" s="8" t="str">
        <f>_xlfn.XLOOKUP(total_table[[#This Row],[Store_ID]],Store_table[Store_ID],Store_table[City],FALSE)</f>
        <v>Johnsonville</v>
      </c>
      <c r="Z1239" s="8" t="str">
        <f>_xlfn.XLOOKUP(total_table[[#This Row],[Store_ID]],Store_table[Store_ID],Store_table[Store_Type],FALSE)</f>
        <v>Flagship</v>
      </c>
    </row>
    <row r="1240" spans="1:26" x14ac:dyDescent="0.35">
      <c r="A1240" s="2" t="s">
        <v>3042</v>
      </c>
      <c r="B1240" s="14">
        <v>45771</v>
      </c>
      <c r="C1240" s="2" t="s">
        <v>623</v>
      </c>
      <c r="D1240" s="2" t="s">
        <v>1692</v>
      </c>
      <c r="E1240" s="2" t="s">
        <v>1760</v>
      </c>
      <c r="F1240" s="11">
        <v>2</v>
      </c>
      <c r="G1240" s="8">
        <v>327.25</v>
      </c>
      <c r="H1240" s="8">
        <v>0.19</v>
      </c>
      <c r="I1240" s="2" t="s">
        <v>1804</v>
      </c>
      <c r="J1240" s="8">
        <v>654.30999999999995</v>
      </c>
      <c r="K1240" s="8" t="str">
        <f>_xlfn.XLOOKUP(total_table[[#This Row],[Customer_ID]],Customer_table[Customer_ID],Customer_table[Name],FALSE)</f>
        <v>David Roberts</v>
      </c>
      <c r="L1240" s="11">
        <f>_xlfn.XLOOKUP(total_table[[#This Row],[Customer_ID]],Customer_table[Customer_ID],Customer_table[Age],FALSE)</f>
        <v>38</v>
      </c>
      <c r="M1240" s="8" t="str">
        <f>_xlfn.XLOOKUP(total_table[[#This Row],[Customer_ID]],Customer_table[Customer_ID],Customer_table[Gender],FALSE)</f>
        <v>Male</v>
      </c>
      <c r="N1240" s="8" t="str">
        <f>_xlfn.XLOOKUP(total_table[[#This Row],[Customer_ID]],Customer_table[Customer_ID],Customer_table[City],FALSE)</f>
        <v>Port Amanda</v>
      </c>
      <c r="O1240" s="8" t="str">
        <f>_xlfn.XLOOKUP(total_table[[#This Row],[Customer_ID]],Customer_table[Customer_ID],Customer_table[State],FALSE)</f>
        <v>Georgia</v>
      </c>
      <c r="P1240" s="8" t="str">
        <f>_xlfn.XLOOKUP(total_table[[#This Row],[Customer_ID]],Customer_table[Customer_ID],Customer_table[Country],FALSE)</f>
        <v>USA</v>
      </c>
      <c r="Q1240" s="8" t="str">
        <f>_xlfn.XLOOKUP(total_table[[#This Row],[Product_ID]],Product_table[Product_ID],Product_table[Product_Name],FALSE)</f>
        <v>Hydrating Face Cleanser</v>
      </c>
      <c r="R1240" s="8" t="str">
        <f>_xlfn.XLOOKUP(total_table[[#This Row],[Product_ID]],Product_table[Product_ID],Product_table[Category],FALSE)</f>
        <v>Beauty</v>
      </c>
      <c r="S1240" s="8" t="str">
        <f>_xlfn.XLOOKUP(total_table[[#This Row],[Product_ID]],Product_table[Product_ID],Product_table[Sub_Category],FALSE)</f>
        <v>Skincare</v>
      </c>
      <c r="T1240" s="8" t="str">
        <f>_xlfn.XLOOKUP(total_table[[#This Row],[Product_ID]],Product_table[Product_ID],Product_table[Brand],FALSE)</f>
        <v>Butler Group</v>
      </c>
      <c r="U1240" s="8">
        <f>_xlfn.XLOOKUP(total_table[[#This Row],[Product_ID]],Product_table[Product_ID],Product_table[Cost],FALSE)</f>
        <v>254.04361702127662</v>
      </c>
      <c r="V1240" s="11">
        <f>_xlfn.XLOOKUP(total_table[[#This Row],[Product_ID]],Product_table[Product_ID],Product_table[Stock],FALSE)</f>
        <v>159</v>
      </c>
      <c r="W1240" s="8" t="str">
        <f>_xlfn.XLOOKUP(total_table[[#This Row],[Store_ID]],Store_table[Store_ID],Store_table[Store_Name],FALSE)</f>
        <v>Bean, Jones and Park</v>
      </c>
      <c r="X1240" s="8" t="str">
        <f>_xlfn.XLOOKUP(total_table[[#This Row],[Store_ID]],Store_table[Store_ID],Store_table[Region],FALSE)</f>
        <v>West</v>
      </c>
      <c r="Y1240" s="8" t="str">
        <f>_xlfn.XLOOKUP(total_table[[#This Row],[Store_ID]],Store_table[Store_ID],Store_table[City],FALSE)</f>
        <v>Thompsonborough</v>
      </c>
      <c r="Z1240" s="8" t="str">
        <f>_xlfn.XLOOKUP(total_table[[#This Row],[Store_ID]],Store_table[Store_ID],Store_table[Store_Type],FALSE)</f>
        <v>Online</v>
      </c>
    </row>
    <row r="1241" spans="1:26" x14ac:dyDescent="0.35">
      <c r="A1241" s="2" t="s">
        <v>3043</v>
      </c>
      <c r="B1241" s="14">
        <v>45619</v>
      </c>
      <c r="C1241" s="2" t="s">
        <v>296</v>
      </c>
      <c r="D1241" s="2" t="s">
        <v>1666</v>
      </c>
      <c r="E1241" s="2" t="s">
        <v>1764</v>
      </c>
      <c r="F1241" s="11">
        <v>4</v>
      </c>
      <c r="G1241" s="8">
        <v>930.38</v>
      </c>
      <c r="H1241" s="8">
        <v>0</v>
      </c>
      <c r="I1241" s="2" t="s">
        <v>1807</v>
      </c>
      <c r="J1241" s="8">
        <v>3721.52</v>
      </c>
      <c r="K1241" s="8" t="str">
        <f>_xlfn.XLOOKUP(total_table[[#This Row],[Customer_ID]],Customer_table[Customer_ID],Customer_table[Name],FALSE)</f>
        <v>Christy Hoffman</v>
      </c>
      <c r="L1241" s="11">
        <f>_xlfn.XLOOKUP(total_table[[#This Row],[Customer_ID]],Customer_table[Customer_ID],Customer_table[Age],FALSE)</f>
        <v>26</v>
      </c>
      <c r="M1241" s="8" t="str">
        <f>_xlfn.XLOOKUP(total_table[[#This Row],[Customer_ID]],Customer_table[Customer_ID],Customer_table[Gender],FALSE)</f>
        <v>Female</v>
      </c>
      <c r="N1241" s="8" t="str">
        <f>_xlfn.XLOOKUP(total_table[[#This Row],[Customer_ID]],Customer_table[Customer_ID],Customer_table[City],FALSE)</f>
        <v>Garyberg</v>
      </c>
      <c r="O1241" s="8" t="str">
        <f>_xlfn.XLOOKUP(total_table[[#This Row],[Customer_ID]],Customer_table[Customer_ID],Customer_table[State],FALSE)</f>
        <v>Indiana</v>
      </c>
      <c r="P1241" s="8" t="str">
        <f>_xlfn.XLOOKUP(total_table[[#This Row],[Customer_ID]],Customer_table[Customer_ID],Customer_table[Country],FALSE)</f>
        <v>USA</v>
      </c>
      <c r="Q1241" s="8" t="str">
        <f>_xlfn.XLOOKUP(total_table[[#This Row],[Product_ID]],Product_table[Product_ID],Product_table[Product_Name],FALSE)</f>
        <v>Kitchen Storage Rack</v>
      </c>
      <c r="R1241" s="8" t="str">
        <f>_xlfn.XLOOKUP(total_table[[#This Row],[Product_ID]],Product_table[Product_ID],Product_table[Category],FALSE)</f>
        <v>Home</v>
      </c>
      <c r="S1241" s="8" t="str">
        <f>_xlfn.XLOOKUP(total_table[[#This Row],[Product_ID]],Product_table[Product_ID],Product_table[Sub_Category],FALSE)</f>
        <v>Storage</v>
      </c>
      <c r="T1241" s="8" t="str">
        <f>_xlfn.XLOOKUP(total_table[[#This Row],[Product_ID]],Product_table[Product_ID],Product_table[Brand],FALSE)</f>
        <v>Duran Group</v>
      </c>
      <c r="U1241" s="8">
        <f>_xlfn.XLOOKUP(total_table[[#This Row],[Product_ID]],Product_table[Product_ID],Product_table[Cost],FALSE)</f>
        <v>138.05000000000001</v>
      </c>
      <c r="V1241" s="11">
        <f>_xlfn.XLOOKUP(total_table[[#This Row],[Product_ID]],Product_table[Product_ID],Product_table[Stock],FALSE)</f>
        <v>89</v>
      </c>
      <c r="W1241" s="8" t="str">
        <f>_xlfn.XLOOKUP(total_table[[#This Row],[Store_ID]],Store_table[Store_ID],Store_table[Store_Name],FALSE)</f>
        <v>Moore, Padilla and Butler</v>
      </c>
      <c r="X1241" s="8" t="str">
        <f>_xlfn.XLOOKUP(total_table[[#This Row],[Store_ID]],Store_table[Store_ID],Store_table[Region],FALSE)</f>
        <v>South</v>
      </c>
      <c r="Y1241" s="8" t="str">
        <f>_xlfn.XLOOKUP(total_table[[#This Row],[Store_ID]],Store_table[Store_ID],Store_table[City],FALSE)</f>
        <v>East Johnstad</v>
      </c>
      <c r="Z1241" s="8" t="str">
        <f>_xlfn.XLOOKUP(total_table[[#This Row],[Store_ID]],Store_table[Store_ID],Store_table[Store_Type],FALSE)</f>
        <v>Flagship</v>
      </c>
    </row>
    <row r="1242" spans="1:26" x14ac:dyDescent="0.35">
      <c r="A1242" s="2" t="s">
        <v>3044</v>
      </c>
      <c r="B1242" s="14">
        <v>45394</v>
      </c>
      <c r="C1242" s="2" t="s">
        <v>477</v>
      </c>
      <c r="D1242" s="2" t="s">
        <v>1580</v>
      </c>
      <c r="E1242" s="2" t="s">
        <v>1751</v>
      </c>
      <c r="F1242" s="11">
        <v>2</v>
      </c>
      <c r="G1242" s="8">
        <v>437.84</v>
      </c>
      <c r="H1242" s="8">
        <v>0.24</v>
      </c>
      <c r="I1242" s="2" t="s">
        <v>1802</v>
      </c>
      <c r="J1242" s="8">
        <v>875.43999999999994</v>
      </c>
      <c r="K1242" s="8" t="str">
        <f>_xlfn.XLOOKUP(total_table[[#This Row],[Customer_ID]],Customer_table[Customer_ID],Customer_table[Name],FALSE)</f>
        <v>Justin Cross</v>
      </c>
      <c r="L1242" s="11">
        <f>_xlfn.XLOOKUP(total_table[[#This Row],[Customer_ID]],Customer_table[Customer_ID],Customer_table[Age],FALSE)</f>
        <v>62</v>
      </c>
      <c r="M1242" s="8" t="str">
        <f>_xlfn.XLOOKUP(total_table[[#This Row],[Customer_ID]],Customer_table[Customer_ID],Customer_table[Gender],FALSE)</f>
        <v>Female</v>
      </c>
      <c r="N1242" s="8" t="str">
        <f>_xlfn.XLOOKUP(total_table[[#This Row],[Customer_ID]],Customer_table[Customer_ID],Customer_table[City],FALSE)</f>
        <v>North Anthonychester</v>
      </c>
      <c r="O1242" s="8" t="str">
        <f>_xlfn.XLOOKUP(total_table[[#This Row],[Customer_ID]],Customer_table[Customer_ID],Customer_table[State],FALSE)</f>
        <v>Nevada</v>
      </c>
      <c r="P1242" s="8" t="str">
        <f>_xlfn.XLOOKUP(total_table[[#This Row],[Customer_ID]],Customer_table[Customer_ID],Customer_table[Country],FALSE)</f>
        <v>USA</v>
      </c>
      <c r="Q1242" s="8" t="str">
        <f>_xlfn.XLOOKUP(total_table[[#This Row],[Product_ID]],Product_table[Product_ID],Product_table[Product_Name],FALSE)</f>
        <v>Decorative Floor Vase</v>
      </c>
      <c r="R1242" s="8" t="str">
        <f>_xlfn.XLOOKUP(total_table[[#This Row],[Product_ID]],Product_table[Product_ID],Product_table[Category],FALSE)</f>
        <v>Home</v>
      </c>
      <c r="S1242" s="8" t="str">
        <f>_xlfn.XLOOKUP(total_table[[#This Row],[Product_ID]],Product_table[Product_ID],Product_table[Sub_Category],FALSE)</f>
        <v>Decor</v>
      </c>
      <c r="T1242" s="8" t="str">
        <f>_xlfn.XLOOKUP(total_table[[#This Row],[Product_ID]],Product_table[Product_ID],Product_table[Brand],FALSE)</f>
        <v>Khan, Jones and Paul</v>
      </c>
      <c r="U1242" s="8">
        <f>_xlfn.XLOOKUP(total_table[[#This Row],[Product_ID]],Product_table[Product_ID],Product_table[Cost],FALSE)</f>
        <v>254.04361702127662</v>
      </c>
      <c r="V1242" s="11">
        <f>_xlfn.XLOOKUP(total_table[[#This Row],[Product_ID]],Product_table[Product_ID],Product_table[Stock],FALSE)</f>
        <v>378</v>
      </c>
      <c r="W1242" s="8" t="str">
        <f>_xlfn.XLOOKUP(total_table[[#This Row],[Store_ID]],Store_table[Store_ID],Store_table[Store_Name],FALSE)</f>
        <v>Gray Ltd</v>
      </c>
      <c r="X1242" s="8" t="str">
        <f>_xlfn.XLOOKUP(total_table[[#This Row],[Store_ID]],Store_table[Store_ID],Store_table[Region],FALSE)</f>
        <v>North</v>
      </c>
      <c r="Y1242" s="8" t="str">
        <f>_xlfn.XLOOKUP(total_table[[#This Row],[Store_ID]],Store_table[Store_ID],Store_table[City],FALSE)</f>
        <v>New Michaelchester</v>
      </c>
      <c r="Z1242" s="8" t="str">
        <f>_xlfn.XLOOKUP(total_table[[#This Row],[Store_ID]],Store_table[Store_ID],Store_table[Store_Type],FALSE)</f>
        <v>Outlet</v>
      </c>
    </row>
    <row r="1243" spans="1:26" x14ac:dyDescent="0.35">
      <c r="A1243" s="2" t="s">
        <v>3045</v>
      </c>
      <c r="B1243" s="14">
        <v>45786</v>
      </c>
      <c r="C1243" s="2" t="s">
        <v>250</v>
      </c>
      <c r="D1243" s="2" t="s">
        <v>1558</v>
      </c>
      <c r="E1243" s="2" t="s">
        <v>1782</v>
      </c>
      <c r="F1243" s="11">
        <v>2</v>
      </c>
      <c r="G1243" s="8">
        <v>126.02</v>
      </c>
      <c r="H1243" s="8">
        <v>0.09</v>
      </c>
      <c r="I1243" s="2" t="s">
        <v>1807</v>
      </c>
      <c r="J1243" s="8">
        <v>251.95</v>
      </c>
      <c r="K1243" s="8" t="str">
        <f>_xlfn.XLOOKUP(total_table[[#This Row],[Customer_ID]],Customer_table[Customer_ID],Customer_table[Name],FALSE)</f>
        <v>Eric Singh</v>
      </c>
      <c r="L1243" s="11">
        <f>_xlfn.XLOOKUP(total_table[[#This Row],[Customer_ID]],Customer_table[Customer_ID],Customer_table[Age],FALSE)</f>
        <v>29</v>
      </c>
      <c r="M1243" s="8" t="str">
        <f>_xlfn.XLOOKUP(total_table[[#This Row],[Customer_ID]],Customer_table[Customer_ID],Customer_table[Gender],FALSE)</f>
        <v>Female</v>
      </c>
      <c r="N1243" s="8" t="str">
        <f>_xlfn.XLOOKUP(total_table[[#This Row],[Customer_ID]],Customer_table[Customer_ID],Customer_table[City],FALSE)</f>
        <v>Port Lisa</v>
      </c>
      <c r="O1243" s="8" t="str">
        <f>_xlfn.XLOOKUP(total_table[[#This Row],[Customer_ID]],Customer_table[Customer_ID],Customer_table[State],FALSE)</f>
        <v>New Mexico</v>
      </c>
      <c r="P1243" s="8" t="str">
        <f>_xlfn.XLOOKUP(total_table[[#This Row],[Customer_ID]],Customer_table[Customer_ID],Customer_table[Country],FALSE)</f>
        <v>USA</v>
      </c>
      <c r="Q1243" s="8" t="str">
        <f>_xlfn.XLOOKUP(total_table[[#This Row],[Product_ID]],Product_table[Product_ID],Product_table[Product_Name],FALSE)</f>
        <v>Beard Grooming Kit</v>
      </c>
      <c r="R1243" s="8" t="str">
        <f>_xlfn.XLOOKUP(total_table[[#This Row],[Product_ID]],Product_table[Product_ID],Product_table[Category],FALSE)</f>
        <v>Beauty</v>
      </c>
      <c r="S1243" s="8" t="str">
        <f>_xlfn.XLOOKUP(total_table[[#This Row],[Product_ID]],Product_table[Product_ID],Product_table[Sub_Category],FALSE)</f>
        <v>Grooming</v>
      </c>
      <c r="T1243" s="8" t="str">
        <f>_xlfn.XLOOKUP(total_table[[#This Row],[Product_ID]],Product_table[Product_ID],Product_table[Brand],FALSE)</f>
        <v>Erickson-Green</v>
      </c>
      <c r="U1243" s="8">
        <f>_xlfn.XLOOKUP(total_table[[#This Row],[Product_ID]],Product_table[Product_ID],Product_table[Cost],FALSE)</f>
        <v>337.42</v>
      </c>
      <c r="V1243" s="11">
        <f>_xlfn.XLOOKUP(total_table[[#This Row],[Product_ID]],Product_table[Product_ID],Product_table[Stock],FALSE)</f>
        <v>256</v>
      </c>
      <c r="W1243" s="8" t="str">
        <f>_xlfn.XLOOKUP(total_table[[#This Row],[Store_ID]],Store_table[Store_ID],Store_table[Store_Name],FALSE)</f>
        <v>Frederick-Wright</v>
      </c>
      <c r="X1243" s="8" t="str">
        <f>_xlfn.XLOOKUP(total_table[[#This Row],[Store_ID]],Store_table[Store_ID],Store_table[Region],FALSE)</f>
        <v>West</v>
      </c>
      <c r="Y1243" s="8" t="str">
        <f>_xlfn.XLOOKUP(total_table[[#This Row],[Store_ID]],Store_table[Store_ID],Store_table[City],FALSE)</f>
        <v>New Jimmymouth</v>
      </c>
      <c r="Z1243" s="8" t="str">
        <f>_xlfn.XLOOKUP(total_table[[#This Row],[Store_ID]],Store_table[Store_ID],Store_table[Store_Type],FALSE)</f>
        <v>Flagship</v>
      </c>
    </row>
    <row r="1244" spans="1:26" x14ac:dyDescent="0.35">
      <c r="A1244" s="2" t="s">
        <v>3046</v>
      </c>
      <c r="B1244" s="14">
        <v>45692</v>
      </c>
      <c r="C1244" s="2" t="s">
        <v>1334</v>
      </c>
      <c r="D1244" s="2" t="s">
        <v>1692</v>
      </c>
      <c r="E1244" s="2" t="s">
        <v>1779</v>
      </c>
      <c r="F1244" s="11">
        <v>1</v>
      </c>
      <c r="G1244" s="8">
        <v>860.84</v>
      </c>
      <c r="H1244" s="8">
        <v>7.0000000000000007E-2</v>
      </c>
      <c r="I1244" s="2" t="s">
        <v>1804</v>
      </c>
      <c r="J1244" s="8">
        <v>860.77</v>
      </c>
      <c r="K1244" s="8" t="str">
        <f>_xlfn.XLOOKUP(total_table[[#This Row],[Customer_ID]],Customer_table[Customer_ID],Customer_table[Name],FALSE)</f>
        <v>Melinda Rivera</v>
      </c>
      <c r="L1244" s="11">
        <f>_xlfn.XLOOKUP(total_table[[#This Row],[Customer_ID]],Customer_table[Customer_ID],Customer_table[Age],FALSE)</f>
        <v>47</v>
      </c>
      <c r="M1244" s="8" t="str">
        <f>_xlfn.XLOOKUP(total_table[[#This Row],[Customer_ID]],Customer_table[Customer_ID],Customer_table[Gender],FALSE)</f>
        <v>Female</v>
      </c>
      <c r="N1244" s="8" t="str">
        <f>_xlfn.XLOOKUP(total_table[[#This Row],[Customer_ID]],Customer_table[Customer_ID],Customer_table[City],FALSE)</f>
        <v>East Davidmouth</v>
      </c>
      <c r="O1244" s="8" t="str">
        <f>_xlfn.XLOOKUP(total_table[[#This Row],[Customer_ID]],Customer_table[Customer_ID],Customer_table[State],FALSE)</f>
        <v>New Hampshire</v>
      </c>
      <c r="P1244" s="8" t="str">
        <f>_xlfn.XLOOKUP(total_table[[#This Row],[Customer_ID]],Customer_table[Customer_ID],Customer_table[Country],FALSE)</f>
        <v>USA</v>
      </c>
      <c r="Q1244" s="8" t="str">
        <f>_xlfn.XLOOKUP(total_table[[#This Row],[Product_ID]],Product_table[Product_ID],Product_table[Product_Name],FALSE)</f>
        <v>Hydrating Face Cleanser</v>
      </c>
      <c r="R1244" s="8" t="str">
        <f>_xlfn.XLOOKUP(total_table[[#This Row],[Product_ID]],Product_table[Product_ID],Product_table[Category],FALSE)</f>
        <v>Beauty</v>
      </c>
      <c r="S1244" s="8" t="str">
        <f>_xlfn.XLOOKUP(total_table[[#This Row],[Product_ID]],Product_table[Product_ID],Product_table[Sub_Category],FALSE)</f>
        <v>Skincare</v>
      </c>
      <c r="T1244" s="8" t="str">
        <f>_xlfn.XLOOKUP(total_table[[#This Row],[Product_ID]],Product_table[Product_ID],Product_table[Brand],FALSE)</f>
        <v>Butler Group</v>
      </c>
      <c r="U1244" s="8">
        <f>_xlfn.XLOOKUP(total_table[[#This Row],[Product_ID]],Product_table[Product_ID],Product_table[Cost],FALSE)</f>
        <v>254.04361702127662</v>
      </c>
      <c r="V1244" s="11">
        <f>_xlfn.XLOOKUP(total_table[[#This Row],[Product_ID]],Product_table[Product_ID],Product_table[Stock],FALSE)</f>
        <v>159</v>
      </c>
      <c r="W1244" s="8" t="str">
        <f>_xlfn.XLOOKUP(total_table[[#This Row],[Store_ID]],Store_table[Store_ID],Store_table[Store_Name],FALSE)</f>
        <v>Shelton PLC</v>
      </c>
      <c r="X1244" s="8" t="str">
        <f>_xlfn.XLOOKUP(total_table[[#This Row],[Store_ID]],Store_table[Store_ID],Store_table[Region],FALSE)</f>
        <v>North</v>
      </c>
      <c r="Y1244" s="8" t="str">
        <f>_xlfn.XLOOKUP(total_table[[#This Row],[Store_ID]],Store_table[Store_ID],Store_table[City],FALSE)</f>
        <v>East Jenniferstad</v>
      </c>
      <c r="Z1244" s="8" t="str">
        <f>_xlfn.XLOOKUP(total_table[[#This Row],[Store_ID]],Store_table[Store_ID],Store_table[Store_Type],FALSE)</f>
        <v>Flagship</v>
      </c>
    </row>
    <row r="1245" spans="1:26" x14ac:dyDescent="0.35">
      <c r="A1245" s="2" t="s">
        <v>3047</v>
      </c>
      <c r="B1245" s="14">
        <v>45677</v>
      </c>
      <c r="C1245" s="2" t="s">
        <v>325</v>
      </c>
      <c r="D1245" s="2" t="s">
        <v>1622</v>
      </c>
      <c r="E1245" s="2" t="s">
        <v>1775</v>
      </c>
      <c r="F1245" s="11">
        <v>1</v>
      </c>
      <c r="G1245" s="8">
        <v>161.80000000000001</v>
      </c>
      <c r="H1245" s="8">
        <v>0.24</v>
      </c>
      <c r="I1245" s="2" t="s">
        <v>1804</v>
      </c>
      <c r="J1245" s="8">
        <v>161.56</v>
      </c>
      <c r="K1245" s="8" t="str">
        <f>_xlfn.XLOOKUP(total_table[[#This Row],[Customer_ID]],Customer_table[Customer_ID],Customer_table[Name],FALSE)</f>
        <v>Christy Vasquez</v>
      </c>
      <c r="L1245" s="11">
        <f>_xlfn.XLOOKUP(total_table[[#This Row],[Customer_ID]],Customer_table[Customer_ID],Customer_table[Age],FALSE)</f>
        <v>28</v>
      </c>
      <c r="M1245" s="8" t="str">
        <f>_xlfn.XLOOKUP(total_table[[#This Row],[Customer_ID]],Customer_table[Customer_ID],Customer_table[Gender],FALSE)</f>
        <v>Female</v>
      </c>
      <c r="N1245" s="8" t="str">
        <f>_xlfn.XLOOKUP(total_table[[#This Row],[Customer_ID]],Customer_table[Customer_ID],Customer_table[City],FALSE)</f>
        <v>Port Travisstad</v>
      </c>
      <c r="O1245" s="8" t="str">
        <f>_xlfn.XLOOKUP(total_table[[#This Row],[Customer_ID]],Customer_table[Customer_ID],Customer_table[State],FALSE)</f>
        <v>South Carolina</v>
      </c>
      <c r="P1245" s="8" t="str">
        <f>_xlfn.XLOOKUP(total_table[[#This Row],[Customer_ID]],Customer_table[Customer_ID],Customer_table[Country],FALSE)</f>
        <v>USA</v>
      </c>
      <c r="Q1245" s="8" t="str">
        <f>_xlfn.XLOOKUP(total_table[[#This Row],[Product_ID]],Product_table[Product_ID],Product_table[Product_Name],FALSE)</f>
        <v>Car Dashboard Phone Holder</v>
      </c>
      <c r="R1245" s="8" t="str">
        <f>_xlfn.XLOOKUP(total_table[[#This Row],[Product_ID]],Product_table[Product_ID],Product_table[Category],FALSE)</f>
        <v>Electronics</v>
      </c>
      <c r="S1245" s="8" t="str">
        <f>_xlfn.XLOOKUP(total_table[[#This Row],[Product_ID]],Product_table[Product_ID],Product_table[Sub_Category],FALSE)</f>
        <v>Accessories</v>
      </c>
      <c r="T1245" s="8" t="str">
        <f>_xlfn.XLOOKUP(total_table[[#This Row],[Product_ID]],Product_table[Product_ID],Product_table[Brand],FALSE)</f>
        <v>Byrd, Stewart and Valdez</v>
      </c>
      <c r="U1245" s="8">
        <f>_xlfn.XLOOKUP(total_table[[#This Row],[Product_ID]],Product_table[Product_ID],Product_table[Cost],FALSE)</f>
        <v>177.98</v>
      </c>
      <c r="V1245" s="11">
        <f>_xlfn.XLOOKUP(total_table[[#This Row],[Product_ID]],Product_table[Product_ID],Product_table[Stock],FALSE)</f>
        <v>103</v>
      </c>
      <c r="W1245" s="8" t="str">
        <f>_xlfn.XLOOKUP(total_table[[#This Row],[Store_ID]],Store_table[Store_ID],Store_table[Store_Name],FALSE)</f>
        <v>Gardner, Humphrey and Contreras</v>
      </c>
      <c r="X1245" s="8" t="str">
        <f>_xlfn.XLOOKUP(total_table[[#This Row],[Store_ID]],Store_table[Store_ID],Store_table[Region],FALSE)</f>
        <v>East</v>
      </c>
      <c r="Y1245" s="8" t="str">
        <f>_xlfn.XLOOKUP(total_table[[#This Row],[Store_ID]],Store_table[Store_ID],Store_table[City],FALSE)</f>
        <v>Johnsonville</v>
      </c>
      <c r="Z1245" s="8" t="str">
        <f>_xlfn.XLOOKUP(total_table[[#This Row],[Store_ID]],Store_table[Store_ID],Store_table[Store_Type],FALSE)</f>
        <v>Flagship</v>
      </c>
    </row>
    <row r="1246" spans="1:26" x14ac:dyDescent="0.35">
      <c r="A1246" s="2" t="s">
        <v>3048</v>
      </c>
      <c r="B1246" s="14">
        <v>45669</v>
      </c>
      <c r="C1246" s="2" t="s">
        <v>1184</v>
      </c>
      <c r="D1246" s="2" t="s">
        <v>1602</v>
      </c>
      <c r="E1246" s="2" t="s">
        <v>1785</v>
      </c>
      <c r="F1246" s="11">
        <v>4</v>
      </c>
      <c r="G1246" s="8">
        <v>347.82</v>
      </c>
      <c r="H1246" s="8">
        <v>0.02</v>
      </c>
      <c r="I1246" s="2" t="s">
        <v>1807</v>
      </c>
      <c r="J1246" s="8">
        <v>1391.26</v>
      </c>
      <c r="K1246" s="8" t="str">
        <f>_xlfn.XLOOKUP(total_table[[#This Row],[Customer_ID]],Customer_table[Customer_ID],Customer_table[Name],FALSE)</f>
        <v>Tammy Brennan</v>
      </c>
      <c r="L1246" s="11">
        <f>_xlfn.XLOOKUP(total_table[[#This Row],[Customer_ID]],Customer_table[Customer_ID],Customer_table[Age],FALSE)</f>
        <v>60</v>
      </c>
      <c r="M1246" s="8" t="str">
        <f>_xlfn.XLOOKUP(total_table[[#This Row],[Customer_ID]],Customer_table[Customer_ID],Customer_table[Gender],FALSE)</f>
        <v>Male</v>
      </c>
      <c r="N1246" s="8" t="str">
        <f>_xlfn.XLOOKUP(total_table[[#This Row],[Customer_ID]],Customer_table[Customer_ID],Customer_table[City],FALSE)</f>
        <v>Lake Brandontown</v>
      </c>
      <c r="O1246" s="8" t="str">
        <f>_xlfn.XLOOKUP(total_table[[#This Row],[Customer_ID]],Customer_table[Customer_ID],Customer_table[State],FALSE)</f>
        <v>South Carolina</v>
      </c>
      <c r="P1246" s="8" t="str">
        <f>_xlfn.XLOOKUP(total_table[[#This Row],[Customer_ID]],Customer_table[Customer_ID],Customer_table[Country],FALSE)</f>
        <v>USA</v>
      </c>
      <c r="Q1246" s="8" t="str">
        <f>_xlfn.XLOOKUP(total_table[[#This Row],[Product_ID]],Product_table[Product_ID],Product_table[Product_Name],FALSE)</f>
        <v>Sports Water Hydration Pack</v>
      </c>
      <c r="R1246" s="8" t="str">
        <f>_xlfn.XLOOKUP(total_table[[#This Row],[Product_ID]],Product_table[Product_ID],Product_table[Category],FALSE)</f>
        <v>Sports</v>
      </c>
      <c r="S1246" s="8" t="str">
        <f>_xlfn.XLOOKUP(total_table[[#This Row],[Product_ID]],Product_table[Product_ID],Product_table[Sub_Category],FALSE)</f>
        <v>Outdoor</v>
      </c>
      <c r="T1246" s="8" t="str">
        <f>_xlfn.XLOOKUP(total_table[[#This Row],[Product_ID]],Product_table[Product_ID],Product_table[Brand],FALSE)</f>
        <v>Sims-Smith</v>
      </c>
      <c r="U1246" s="8">
        <f>_xlfn.XLOOKUP(total_table[[#This Row],[Product_ID]],Product_table[Product_ID],Product_table[Cost],FALSE)</f>
        <v>135.61000000000001</v>
      </c>
      <c r="V1246" s="11">
        <f>_xlfn.XLOOKUP(total_table[[#This Row],[Product_ID]],Product_table[Product_ID],Product_table[Stock],FALSE)</f>
        <v>394</v>
      </c>
      <c r="W1246" s="8" t="str">
        <f>_xlfn.XLOOKUP(total_table[[#This Row],[Store_ID]],Store_table[Store_ID],Store_table[Store_Name],FALSE)</f>
        <v>Holloway Ltd</v>
      </c>
      <c r="X1246" s="8" t="str">
        <f>_xlfn.XLOOKUP(total_table[[#This Row],[Store_ID]],Store_table[Store_ID],Store_table[Region],FALSE)</f>
        <v>North</v>
      </c>
      <c r="Y1246" s="8" t="str">
        <f>_xlfn.XLOOKUP(total_table[[#This Row],[Store_ID]],Store_table[Store_ID],Store_table[City],FALSE)</f>
        <v>Bensonhaven</v>
      </c>
      <c r="Z1246" s="8" t="str">
        <f>_xlfn.XLOOKUP(total_table[[#This Row],[Store_ID]],Store_table[Store_ID],Store_table[Store_Type],FALSE)</f>
        <v>Flagship</v>
      </c>
    </row>
    <row r="1247" spans="1:26" x14ac:dyDescent="0.35">
      <c r="A1247" s="2" t="s">
        <v>3049</v>
      </c>
      <c r="B1247" s="14">
        <v>45299</v>
      </c>
      <c r="C1247" s="2" t="s">
        <v>1379</v>
      </c>
      <c r="D1247" s="2" t="s">
        <v>1696</v>
      </c>
      <c r="E1247" s="2" t="s">
        <v>1782</v>
      </c>
      <c r="F1247" s="11">
        <v>3</v>
      </c>
      <c r="G1247" s="8">
        <v>416.44</v>
      </c>
      <c r="H1247" s="8">
        <v>0.27</v>
      </c>
      <c r="I1247" s="2" t="s">
        <v>1802</v>
      </c>
      <c r="J1247" s="8">
        <v>1249.05</v>
      </c>
      <c r="K1247" s="8" t="str">
        <f>_xlfn.XLOOKUP(total_table[[#This Row],[Customer_ID]],Customer_table[Customer_ID],Customer_table[Name],FALSE)</f>
        <v>April Phillips</v>
      </c>
      <c r="L1247" s="11">
        <f>_xlfn.XLOOKUP(total_table[[#This Row],[Customer_ID]],Customer_table[Customer_ID],Customer_table[Age],FALSE)</f>
        <v>62</v>
      </c>
      <c r="M1247" s="8" t="str">
        <f>_xlfn.XLOOKUP(total_table[[#This Row],[Customer_ID]],Customer_table[Customer_ID],Customer_table[Gender],FALSE)</f>
        <v>Female</v>
      </c>
      <c r="N1247" s="8" t="str">
        <f>_xlfn.XLOOKUP(total_table[[#This Row],[Customer_ID]],Customer_table[Customer_ID],Customer_table[City],FALSE)</f>
        <v>Lake Carolyn</v>
      </c>
      <c r="O1247" s="8" t="str">
        <f>_xlfn.XLOOKUP(total_table[[#This Row],[Customer_ID]],Customer_table[Customer_ID],Customer_table[State],FALSE)</f>
        <v>Hawaii</v>
      </c>
      <c r="P1247" s="8" t="str">
        <f>_xlfn.XLOOKUP(total_table[[#This Row],[Customer_ID]],Customer_table[Customer_ID],Customer_table[Country],FALSE)</f>
        <v>USA</v>
      </c>
      <c r="Q1247" s="8" t="str">
        <f>_xlfn.XLOOKUP(total_table[[#This Row],[Product_ID]],Product_table[Product_ID],Product_table[Product_Name],FALSE)</f>
        <v>Women's Beanie Hat</v>
      </c>
      <c r="R1247" s="8" t="str">
        <f>_xlfn.XLOOKUP(total_table[[#This Row],[Product_ID]],Product_table[Product_ID],Product_table[Category],FALSE)</f>
        <v>Clothing</v>
      </c>
      <c r="S1247" s="8" t="str">
        <f>_xlfn.XLOOKUP(total_table[[#This Row],[Product_ID]],Product_table[Product_ID],Product_table[Sub_Category],FALSE)</f>
        <v>Accessories</v>
      </c>
      <c r="T1247" s="8" t="str">
        <f>_xlfn.XLOOKUP(total_table[[#This Row],[Product_ID]],Product_table[Product_ID],Product_table[Brand],FALSE)</f>
        <v>Richardson-Carrillo</v>
      </c>
      <c r="U1247" s="8">
        <f>_xlfn.XLOOKUP(total_table[[#This Row],[Product_ID]],Product_table[Product_ID],Product_table[Cost],FALSE)</f>
        <v>119.57</v>
      </c>
      <c r="V1247" s="11">
        <f>_xlfn.XLOOKUP(total_table[[#This Row],[Product_ID]],Product_table[Product_ID],Product_table[Stock],FALSE)</f>
        <v>210</v>
      </c>
      <c r="W1247" s="8" t="str">
        <f>_xlfn.XLOOKUP(total_table[[#This Row],[Store_ID]],Store_table[Store_ID],Store_table[Store_Name],FALSE)</f>
        <v>Frederick-Wright</v>
      </c>
      <c r="X1247" s="8" t="str">
        <f>_xlfn.XLOOKUP(total_table[[#This Row],[Store_ID]],Store_table[Store_ID],Store_table[Region],FALSE)</f>
        <v>West</v>
      </c>
      <c r="Y1247" s="8" t="str">
        <f>_xlfn.XLOOKUP(total_table[[#This Row],[Store_ID]],Store_table[Store_ID],Store_table[City],FALSE)</f>
        <v>New Jimmymouth</v>
      </c>
      <c r="Z1247" s="8" t="str">
        <f>_xlfn.XLOOKUP(total_table[[#This Row],[Store_ID]],Store_table[Store_ID],Store_table[Store_Type],FALSE)</f>
        <v>Flagship</v>
      </c>
    </row>
    <row r="1248" spans="1:26" x14ac:dyDescent="0.35">
      <c r="A1248" s="2" t="s">
        <v>3050</v>
      </c>
      <c r="B1248" s="14">
        <v>45893</v>
      </c>
      <c r="C1248" s="2" t="s">
        <v>27</v>
      </c>
      <c r="D1248" s="2" t="s">
        <v>1650</v>
      </c>
      <c r="E1248" s="2" t="s">
        <v>1730</v>
      </c>
      <c r="F1248" s="11">
        <v>1</v>
      </c>
      <c r="G1248" s="8">
        <v>147.96</v>
      </c>
      <c r="H1248" s="8">
        <v>0.24</v>
      </c>
      <c r="I1248" s="2" t="s">
        <v>1807</v>
      </c>
      <c r="J1248" s="8">
        <v>147.72</v>
      </c>
      <c r="K1248" s="8" t="str">
        <f>_xlfn.XLOOKUP(total_table[[#This Row],[Customer_ID]],Customer_table[Customer_ID],Customer_table[Name],FALSE)</f>
        <v>Christine Vaughn</v>
      </c>
      <c r="L1248" s="11">
        <f>_xlfn.XLOOKUP(total_table[[#This Row],[Customer_ID]],Customer_table[Customer_ID],Customer_table[Age],FALSE)</f>
        <v>24</v>
      </c>
      <c r="M1248" s="8" t="str">
        <f>_xlfn.XLOOKUP(total_table[[#This Row],[Customer_ID]],Customer_table[Customer_ID],Customer_table[Gender],FALSE)</f>
        <v>Male</v>
      </c>
      <c r="N1248" s="8" t="str">
        <f>_xlfn.XLOOKUP(total_table[[#This Row],[Customer_ID]],Customer_table[Customer_ID],Customer_table[City],FALSE)</f>
        <v>East Amandamouth</v>
      </c>
      <c r="O1248" s="8" t="str">
        <f>_xlfn.XLOOKUP(total_table[[#This Row],[Customer_ID]],Customer_table[Customer_ID],Customer_table[State],FALSE)</f>
        <v>Oregon</v>
      </c>
      <c r="P1248" s="8" t="str">
        <f>_xlfn.XLOOKUP(total_table[[#This Row],[Customer_ID]],Customer_table[Customer_ID],Customer_table[Country],FALSE)</f>
        <v>USA</v>
      </c>
      <c r="Q1248" s="8" t="str">
        <f>_xlfn.XLOOKUP(total_table[[#This Row],[Product_ID]],Product_table[Product_ID],Product_table[Product_Name],FALSE)</f>
        <v>Laptop Cooling Pad</v>
      </c>
      <c r="R1248" s="8" t="str">
        <f>_xlfn.XLOOKUP(total_table[[#This Row],[Product_ID]],Product_table[Product_ID],Product_table[Category],FALSE)</f>
        <v>Electronics</v>
      </c>
      <c r="S1248" s="8" t="str">
        <f>_xlfn.XLOOKUP(total_table[[#This Row],[Product_ID]],Product_table[Product_ID],Product_table[Sub_Category],FALSE)</f>
        <v>Computer</v>
      </c>
      <c r="T1248" s="8" t="str">
        <f>_xlfn.XLOOKUP(total_table[[#This Row],[Product_ID]],Product_table[Product_ID],Product_table[Brand],FALSE)</f>
        <v>Murray, Gould and Ware</v>
      </c>
      <c r="U1248" s="8">
        <f>_xlfn.XLOOKUP(total_table[[#This Row],[Product_ID]],Product_table[Product_ID],Product_table[Cost],FALSE)</f>
        <v>86.42</v>
      </c>
      <c r="V1248" s="11">
        <f>_xlfn.XLOOKUP(total_table[[#This Row],[Product_ID]],Product_table[Product_ID],Product_table[Stock],FALSE)</f>
        <v>222</v>
      </c>
      <c r="W1248" s="8" t="str">
        <f>_xlfn.XLOOKUP(total_table[[#This Row],[Store_ID]],Store_table[Store_ID],Store_table[Store_Name],FALSE)</f>
        <v>Rivera-Warner</v>
      </c>
      <c r="X1248" s="8" t="str">
        <f>_xlfn.XLOOKUP(total_table[[#This Row],[Store_ID]],Store_table[Store_ID],Store_table[Region],FALSE)</f>
        <v>East</v>
      </c>
      <c r="Y1248" s="8" t="str">
        <f>_xlfn.XLOOKUP(total_table[[#This Row],[Store_ID]],Store_table[Store_ID],Store_table[City],FALSE)</f>
        <v>Washingtonfurt</v>
      </c>
      <c r="Z1248" s="8" t="str">
        <f>_xlfn.XLOOKUP(total_table[[#This Row],[Store_ID]],Store_table[Store_ID],Store_table[Store_Type],FALSE)</f>
        <v>Flagship</v>
      </c>
    </row>
    <row r="1249" spans="1:26" x14ac:dyDescent="0.35">
      <c r="A1249" s="2" t="s">
        <v>3051</v>
      </c>
      <c r="B1249" s="14">
        <v>45560</v>
      </c>
      <c r="C1249" s="2" t="s">
        <v>1356</v>
      </c>
      <c r="D1249" s="2" t="s">
        <v>1562</v>
      </c>
      <c r="E1249" s="2" t="s">
        <v>1760</v>
      </c>
      <c r="F1249" s="11">
        <v>3</v>
      </c>
      <c r="G1249" s="8">
        <v>550.26</v>
      </c>
      <c r="H1249" s="8">
        <v>0.22</v>
      </c>
      <c r="I1249" s="2" t="s">
        <v>1802</v>
      </c>
      <c r="J1249" s="8">
        <v>1650.56</v>
      </c>
      <c r="K1249" s="8" t="str">
        <f>_xlfn.XLOOKUP(total_table[[#This Row],[Customer_ID]],Customer_table[Customer_ID],Customer_table[Name],FALSE)</f>
        <v>Gene Lee</v>
      </c>
      <c r="L1249" s="11">
        <f>_xlfn.XLOOKUP(total_table[[#This Row],[Customer_ID]],Customer_table[Customer_ID],Customer_table[Age],FALSE)</f>
        <v>41</v>
      </c>
      <c r="M1249" s="8" t="str">
        <f>_xlfn.XLOOKUP(total_table[[#This Row],[Customer_ID]],Customer_table[Customer_ID],Customer_table[Gender],FALSE)</f>
        <v>Female</v>
      </c>
      <c r="N1249" s="8" t="str">
        <f>_xlfn.XLOOKUP(total_table[[#This Row],[Customer_ID]],Customer_table[Customer_ID],Customer_table[City],FALSE)</f>
        <v>Mcfarlandmouth</v>
      </c>
      <c r="O1249" s="8" t="str">
        <f>_xlfn.XLOOKUP(total_table[[#This Row],[Customer_ID]],Customer_table[Customer_ID],Customer_table[State],FALSE)</f>
        <v>Virginia</v>
      </c>
      <c r="P1249" s="8" t="str">
        <f>_xlfn.XLOOKUP(total_table[[#This Row],[Customer_ID]],Customer_table[Customer_ID],Customer_table[Country],FALSE)</f>
        <v>USA</v>
      </c>
      <c r="Q1249" s="8" t="str">
        <f>_xlfn.XLOOKUP(total_table[[#This Row],[Product_ID]],Product_table[Product_ID],Product_table[Product_Name],FALSE)</f>
        <v>Women's Denim Jeans</v>
      </c>
      <c r="R1249" s="8" t="str">
        <f>_xlfn.XLOOKUP(total_table[[#This Row],[Product_ID]],Product_table[Product_ID],Product_table[Category],FALSE)</f>
        <v>Clothing</v>
      </c>
      <c r="S1249" s="8" t="str">
        <f>_xlfn.XLOOKUP(total_table[[#This Row],[Product_ID]],Product_table[Product_ID],Product_table[Sub_Category],FALSE)</f>
        <v>Bottoms</v>
      </c>
      <c r="T1249" s="8" t="str">
        <f>_xlfn.XLOOKUP(total_table[[#This Row],[Product_ID]],Product_table[Product_ID],Product_table[Brand],FALSE)</f>
        <v>Guerra-Hendrix</v>
      </c>
      <c r="U1249" s="8">
        <f>_xlfn.XLOOKUP(total_table[[#This Row],[Product_ID]],Product_table[Product_ID],Product_table[Cost],FALSE)</f>
        <v>254.04361702127662</v>
      </c>
      <c r="V1249" s="11">
        <f>_xlfn.XLOOKUP(total_table[[#This Row],[Product_ID]],Product_table[Product_ID],Product_table[Stock],FALSE)</f>
        <v>343</v>
      </c>
      <c r="W1249" s="8" t="str">
        <f>_xlfn.XLOOKUP(total_table[[#This Row],[Store_ID]],Store_table[Store_ID],Store_table[Store_Name],FALSE)</f>
        <v>Bean, Jones and Park</v>
      </c>
      <c r="X1249" s="8" t="str">
        <f>_xlfn.XLOOKUP(total_table[[#This Row],[Store_ID]],Store_table[Store_ID],Store_table[Region],FALSE)</f>
        <v>West</v>
      </c>
      <c r="Y1249" s="8" t="str">
        <f>_xlfn.XLOOKUP(total_table[[#This Row],[Store_ID]],Store_table[Store_ID],Store_table[City],FALSE)</f>
        <v>Thompsonborough</v>
      </c>
      <c r="Z1249" s="8" t="str">
        <f>_xlfn.XLOOKUP(total_table[[#This Row],[Store_ID]],Store_table[Store_ID],Store_table[Store_Type],FALSE)</f>
        <v>Online</v>
      </c>
    </row>
    <row r="1250" spans="1:26" x14ac:dyDescent="0.35">
      <c r="A1250" s="2" t="s">
        <v>3052</v>
      </c>
      <c r="B1250" s="14">
        <v>45267</v>
      </c>
      <c r="C1250" s="2" t="s">
        <v>1142</v>
      </c>
      <c r="D1250" s="2" t="s">
        <v>1720</v>
      </c>
      <c r="E1250" s="2" t="s">
        <v>1757</v>
      </c>
      <c r="F1250" s="11">
        <v>4</v>
      </c>
      <c r="G1250" s="8">
        <v>938.21</v>
      </c>
      <c r="H1250" s="8">
        <v>0.04</v>
      </c>
      <c r="I1250" s="2" t="s">
        <v>1804</v>
      </c>
      <c r="J1250" s="8">
        <v>3752.8</v>
      </c>
      <c r="K1250" s="8" t="str">
        <f>_xlfn.XLOOKUP(total_table[[#This Row],[Customer_ID]],Customer_table[Customer_ID],Customer_table[Name],FALSE)</f>
        <v>Michael Garner</v>
      </c>
      <c r="L1250" s="11">
        <f>_xlfn.XLOOKUP(total_table[[#This Row],[Customer_ID]],Customer_table[Customer_ID],Customer_table[Age],FALSE)</f>
        <v>21</v>
      </c>
      <c r="M1250" s="8" t="str">
        <f>_xlfn.XLOOKUP(total_table[[#This Row],[Customer_ID]],Customer_table[Customer_ID],Customer_table[Gender],FALSE)</f>
        <v>Female</v>
      </c>
      <c r="N1250" s="8" t="str">
        <f>_xlfn.XLOOKUP(total_table[[#This Row],[Customer_ID]],Customer_table[Customer_ID],Customer_table[City],FALSE)</f>
        <v>Port Crystal</v>
      </c>
      <c r="O1250" s="8" t="str">
        <f>_xlfn.XLOOKUP(total_table[[#This Row],[Customer_ID]],Customer_table[Customer_ID],Customer_table[State],FALSE)</f>
        <v>New Hampshire</v>
      </c>
      <c r="P1250" s="8" t="str">
        <f>_xlfn.XLOOKUP(total_table[[#This Row],[Customer_ID]],Customer_table[Customer_ID],Customer_table[Country],FALSE)</f>
        <v>USA</v>
      </c>
      <c r="Q1250" s="8" t="str">
        <f>_xlfn.XLOOKUP(total_table[[#This Row],[Product_ID]],Product_table[Product_ID],Product_table[Product_Name],FALSE)</f>
        <v>Cricket Bat</v>
      </c>
      <c r="R1250" s="8" t="str">
        <f>_xlfn.XLOOKUP(total_table[[#This Row],[Product_ID]],Product_table[Product_ID],Product_table[Category],FALSE)</f>
        <v>Sports</v>
      </c>
      <c r="S1250" s="8" t="str">
        <f>_xlfn.XLOOKUP(total_table[[#This Row],[Product_ID]],Product_table[Product_ID],Product_table[Sub_Category],FALSE)</f>
        <v>Team Sports</v>
      </c>
      <c r="T1250" s="8" t="str">
        <f>_xlfn.XLOOKUP(total_table[[#This Row],[Product_ID]],Product_table[Product_ID],Product_table[Brand],FALSE)</f>
        <v>Khan LLC</v>
      </c>
      <c r="U1250" s="8">
        <f>_xlfn.XLOOKUP(total_table[[#This Row],[Product_ID]],Product_table[Product_ID],Product_table[Cost],FALSE)</f>
        <v>245.98</v>
      </c>
      <c r="V1250" s="11">
        <f>_xlfn.XLOOKUP(total_table[[#This Row],[Product_ID]],Product_table[Product_ID],Product_table[Stock],FALSE)</f>
        <v>471</v>
      </c>
      <c r="W1250" s="8" t="str">
        <f>_xlfn.XLOOKUP(total_table[[#This Row],[Store_ID]],Store_table[Store_ID],Store_table[Store_Name],FALSE)</f>
        <v>Martinez-Mullins</v>
      </c>
      <c r="X1250" s="8" t="str">
        <f>_xlfn.XLOOKUP(total_table[[#This Row],[Store_ID]],Store_table[Store_ID],Store_table[Region],FALSE)</f>
        <v>South</v>
      </c>
      <c r="Y1250" s="8" t="str">
        <f>_xlfn.XLOOKUP(total_table[[#This Row],[Store_ID]],Store_table[Store_ID],Store_table[City],FALSE)</f>
        <v>Williamsfurt</v>
      </c>
      <c r="Z1250" s="8" t="str">
        <f>_xlfn.XLOOKUP(total_table[[#This Row],[Store_ID]],Store_table[Store_ID],Store_table[Store_Type],FALSE)</f>
        <v>Online</v>
      </c>
    </row>
    <row r="1251" spans="1:26" x14ac:dyDescent="0.35">
      <c r="A1251" s="2" t="s">
        <v>3053</v>
      </c>
      <c r="B1251" s="14">
        <v>45467</v>
      </c>
      <c r="C1251" s="2" t="s">
        <v>448</v>
      </c>
      <c r="D1251" s="2" t="s">
        <v>1714</v>
      </c>
      <c r="E1251" s="2" t="s">
        <v>1782</v>
      </c>
      <c r="F1251" s="11">
        <v>3</v>
      </c>
      <c r="G1251" s="8">
        <v>517.98</v>
      </c>
      <c r="H1251" s="8">
        <v>0.01</v>
      </c>
      <c r="I1251" s="2" t="s">
        <v>1804</v>
      </c>
      <c r="J1251" s="8">
        <v>1553.93</v>
      </c>
      <c r="K1251" s="8" t="str">
        <f>_xlfn.XLOOKUP(total_table[[#This Row],[Customer_ID]],Customer_table[Customer_ID],Customer_table[Name],FALSE)</f>
        <v>Morgan Bowen</v>
      </c>
      <c r="L1251" s="11">
        <f>_xlfn.XLOOKUP(total_table[[#This Row],[Customer_ID]],Customer_table[Customer_ID],Customer_table[Age],FALSE)</f>
        <v>54</v>
      </c>
      <c r="M1251" s="8" t="str">
        <f>_xlfn.XLOOKUP(total_table[[#This Row],[Customer_ID]],Customer_table[Customer_ID],Customer_table[Gender],FALSE)</f>
        <v>Male</v>
      </c>
      <c r="N1251" s="8" t="str">
        <f>_xlfn.XLOOKUP(total_table[[#This Row],[Customer_ID]],Customer_table[Customer_ID],Customer_table[City],FALSE)</f>
        <v>Parksfort</v>
      </c>
      <c r="O1251" s="8" t="str">
        <f>_xlfn.XLOOKUP(total_table[[#This Row],[Customer_ID]],Customer_table[Customer_ID],Customer_table[State],FALSE)</f>
        <v>Washington</v>
      </c>
      <c r="P1251" s="8" t="str">
        <f>_xlfn.XLOOKUP(total_table[[#This Row],[Customer_ID]],Customer_table[Customer_ID],Customer_table[Country],FALSE)</f>
        <v>USA</v>
      </c>
      <c r="Q1251" s="8" t="str">
        <f>_xlfn.XLOOKUP(total_table[[#This Row],[Product_ID]],Product_table[Product_ID],Product_table[Product_Name],FALSE)</f>
        <v>Vitamin E Body Lotion</v>
      </c>
      <c r="R1251" s="8" t="str">
        <f>_xlfn.XLOOKUP(total_table[[#This Row],[Product_ID]],Product_table[Product_ID],Product_table[Category],FALSE)</f>
        <v>Beauty</v>
      </c>
      <c r="S1251" s="8" t="str">
        <f>_xlfn.XLOOKUP(total_table[[#This Row],[Product_ID]],Product_table[Product_ID],Product_table[Sub_Category],FALSE)</f>
        <v>Skincare</v>
      </c>
      <c r="T1251" s="8" t="str">
        <f>_xlfn.XLOOKUP(total_table[[#This Row],[Product_ID]],Product_table[Product_ID],Product_table[Brand],FALSE)</f>
        <v>Hoffman-Williams</v>
      </c>
      <c r="U1251" s="8">
        <f>_xlfn.XLOOKUP(total_table[[#This Row],[Product_ID]],Product_table[Product_ID],Product_table[Cost],FALSE)</f>
        <v>358.47</v>
      </c>
      <c r="V1251" s="11">
        <f>_xlfn.XLOOKUP(total_table[[#This Row],[Product_ID]],Product_table[Product_ID],Product_table[Stock],FALSE)</f>
        <v>213</v>
      </c>
      <c r="W1251" s="8" t="str">
        <f>_xlfn.XLOOKUP(total_table[[#This Row],[Store_ID]],Store_table[Store_ID],Store_table[Store_Name],FALSE)</f>
        <v>Frederick-Wright</v>
      </c>
      <c r="X1251" s="8" t="str">
        <f>_xlfn.XLOOKUP(total_table[[#This Row],[Store_ID]],Store_table[Store_ID],Store_table[Region],FALSE)</f>
        <v>West</v>
      </c>
      <c r="Y1251" s="8" t="str">
        <f>_xlfn.XLOOKUP(total_table[[#This Row],[Store_ID]],Store_table[Store_ID],Store_table[City],FALSE)</f>
        <v>New Jimmymouth</v>
      </c>
      <c r="Z1251" s="8" t="str">
        <f>_xlfn.XLOOKUP(total_table[[#This Row],[Store_ID]],Store_table[Store_ID],Store_table[Store_Type],FALSE)</f>
        <v>Flagship</v>
      </c>
    </row>
    <row r="1252" spans="1:26" x14ac:dyDescent="0.35">
      <c r="A1252" s="2" t="s">
        <v>3054</v>
      </c>
      <c r="B1252" s="14">
        <v>45847</v>
      </c>
      <c r="C1252" s="2" t="s">
        <v>138</v>
      </c>
      <c r="D1252" s="2" t="s">
        <v>1535</v>
      </c>
      <c r="E1252" s="2" t="s">
        <v>1760</v>
      </c>
      <c r="F1252" s="11">
        <v>1</v>
      </c>
      <c r="G1252" s="8">
        <v>98.27</v>
      </c>
      <c r="H1252" s="8">
        <v>0.16</v>
      </c>
      <c r="I1252" s="2" t="s">
        <v>1804</v>
      </c>
      <c r="J1252" s="8">
        <v>98.11</v>
      </c>
      <c r="K1252" s="8" t="str">
        <f>_xlfn.XLOOKUP(total_table[[#This Row],[Customer_ID]],Customer_table[Customer_ID],Customer_table[Name],FALSE)</f>
        <v>Thomas Phillips</v>
      </c>
      <c r="L1252" s="11">
        <f>_xlfn.XLOOKUP(total_table[[#This Row],[Customer_ID]],Customer_table[Customer_ID],Customer_table[Age],FALSE)</f>
        <v>20</v>
      </c>
      <c r="M1252" s="8" t="str">
        <f>_xlfn.XLOOKUP(total_table[[#This Row],[Customer_ID]],Customer_table[Customer_ID],Customer_table[Gender],FALSE)</f>
        <v>Female</v>
      </c>
      <c r="N1252" s="8" t="str">
        <f>_xlfn.XLOOKUP(total_table[[#This Row],[Customer_ID]],Customer_table[Customer_ID],Customer_table[City],FALSE)</f>
        <v>Luisfurt</v>
      </c>
      <c r="O1252" s="8" t="str">
        <f>_xlfn.XLOOKUP(total_table[[#This Row],[Customer_ID]],Customer_table[Customer_ID],Customer_table[State],FALSE)</f>
        <v>Georgia</v>
      </c>
      <c r="P1252" s="8" t="str">
        <f>_xlfn.XLOOKUP(total_table[[#This Row],[Customer_ID]],Customer_table[Customer_ID],Customer_table[Country],FALSE)</f>
        <v>USA</v>
      </c>
      <c r="Q1252" s="8" t="str">
        <f>_xlfn.XLOOKUP(total_table[[#This Row],[Product_ID]],Product_table[Product_ID],Product_table[Product_Name],FALSE)</f>
        <v>Herbal Face Moisturizer</v>
      </c>
      <c r="R1252" s="8" t="str">
        <f>_xlfn.XLOOKUP(total_table[[#This Row],[Product_ID]],Product_table[Product_ID],Product_table[Category],FALSE)</f>
        <v>Beauty</v>
      </c>
      <c r="S1252" s="8" t="str">
        <f>_xlfn.XLOOKUP(total_table[[#This Row],[Product_ID]],Product_table[Product_ID],Product_table[Sub_Category],FALSE)</f>
        <v>Skincare</v>
      </c>
      <c r="T1252" s="8" t="str">
        <f>_xlfn.XLOOKUP(total_table[[#This Row],[Product_ID]],Product_table[Product_ID],Product_table[Brand],FALSE)</f>
        <v>Davidson PLC</v>
      </c>
      <c r="U1252" s="8">
        <f>_xlfn.XLOOKUP(total_table[[#This Row],[Product_ID]],Product_table[Product_ID],Product_table[Cost],FALSE)</f>
        <v>312.8</v>
      </c>
      <c r="V1252" s="11">
        <f>_xlfn.XLOOKUP(total_table[[#This Row],[Product_ID]],Product_table[Product_ID],Product_table[Stock],FALSE)</f>
        <v>350</v>
      </c>
      <c r="W1252" s="8" t="str">
        <f>_xlfn.XLOOKUP(total_table[[#This Row],[Store_ID]],Store_table[Store_ID],Store_table[Store_Name],FALSE)</f>
        <v>Bean, Jones and Park</v>
      </c>
      <c r="X1252" s="8" t="str">
        <f>_xlfn.XLOOKUP(total_table[[#This Row],[Store_ID]],Store_table[Store_ID],Store_table[Region],FALSE)</f>
        <v>West</v>
      </c>
      <c r="Y1252" s="8" t="str">
        <f>_xlfn.XLOOKUP(total_table[[#This Row],[Store_ID]],Store_table[Store_ID],Store_table[City],FALSE)</f>
        <v>Thompsonborough</v>
      </c>
      <c r="Z1252" s="8" t="str">
        <f>_xlfn.XLOOKUP(total_table[[#This Row],[Store_ID]],Store_table[Store_ID],Store_table[Store_Type],FALSE)</f>
        <v>Online</v>
      </c>
    </row>
    <row r="1253" spans="1:26" x14ac:dyDescent="0.35">
      <c r="A1253" s="2" t="s">
        <v>3055</v>
      </c>
      <c r="B1253" s="14">
        <v>45480</v>
      </c>
      <c r="C1253" s="2" t="s">
        <v>792</v>
      </c>
      <c r="D1253" s="2" t="s">
        <v>1622</v>
      </c>
      <c r="E1253" s="2" t="s">
        <v>1770</v>
      </c>
      <c r="F1253" s="11">
        <v>2</v>
      </c>
      <c r="G1253" s="8">
        <v>875.2</v>
      </c>
      <c r="H1253" s="8">
        <v>0.19</v>
      </c>
      <c r="I1253" s="2" t="s">
        <v>1802</v>
      </c>
      <c r="J1253" s="8">
        <v>1750.21</v>
      </c>
      <c r="K1253" s="8" t="str">
        <f>_xlfn.XLOOKUP(total_table[[#This Row],[Customer_ID]],Customer_table[Customer_ID],Customer_table[Name],FALSE)</f>
        <v>Tyler Garner</v>
      </c>
      <c r="L1253" s="11">
        <f>_xlfn.XLOOKUP(total_table[[#This Row],[Customer_ID]],Customer_table[Customer_ID],Customer_table[Age],FALSE)</f>
        <v>64</v>
      </c>
      <c r="M1253" s="8" t="str">
        <f>_xlfn.XLOOKUP(total_table[[#This Row],[Customer_ID]],Customer_table[Customer_ID],Customer_table[Gender],FALSE)</f>
        <v>Male</v>
      </c>
      <c r="N1253" s="8" t="str">
        <f>_xlfn.XLOOKUP(total_table[[#This Row],[Customer_ID]],Customer_table[Customer_ID],Customer_table[City],FALSE)</f>
        <v>Port Coreyfort</v>
      </c>
      <c r="O1253" s="8" t="str">
        <f>_xlfn.XLOOKUP(total_table[[#This Row],[Customer_ID]],Customer_table[Customer_ID],Customer_table[State],FALSE)</f>
        <v>Alabama</v>
      </c>
      <c r="P1253" s="8" t="str">
        <f>_xlfn.XLOOKUP(total_table[[#This Row],[Customer_ID]],Customer_table[Customer_ID],Customer_table[Country],FALSE)</f>
        <v>USA</v>
      </c>
      <c r="Q1253" s="8" t="str">
        <f>_xlfn.XLOOKUP(total_table[[#This Row],[Product_ID]],Product_table[Product_ID],Product_table[Product_Name],FALSE)</f>
        <v>Car Dashboard Phone Holder</v>
      </c>
      <c r="R1253" s="8" t="str">
        <f>_xlfn.XLOOKUP(total_table[[#This Row],[Product_ID]],Product_table[Product_ID],Product_table[Category],FALSE)</f>
        <v>Electronics</v>
      </c>
      <c r="S1253" s="8" t="str">
        <f>_xlfn.XLOOKUP(total_table[[#This Row],[Product_ID]],Product_table[Product_ID],Product_table[Sub_Category],FALSE)</f>
        <v>Accessories</v>
      </c>
      <c r="T1253" s="8" t="str">
        <f>_xlfn.XLOOKUP(total_table[[#This Row],[Product_ID]],Product_table[Product_ID],Product_table[Brand],FALSE)</f>
        <v>Byrd, Stewart and Valdez</v>
      </c>
      <c r="U1253" s="8">
        <f>_xlfn.XLOOKUP(total_table[[#This Row],[Product_ID]],Product_table[Product_ID],Product_table[Cost],FALSE)</f>
        <v>177.98</v>
      </c>
      <c r="V1253" s="11">
        <f>_xlfn.XLOOKUP(total_table[[#This Row],[Product_ID]],Product_table[Product_ID],Product_table[Stock],FALSE)</f>
        <v>103</v>
      </c>
      <c r="W1253" s="8" t="str">
        <f>_xlfn.XLOOKUP(total_table[[#This Row],[Store_ID]],Store_table[Store_ID],Store_table[Store_Name],FALSE)</f>
        <v>Aguirre-Keller</v>
      </c>
      <c r="X1253" s="8" t="str">
        <f>_xlfn.XLOOKUP(total_table[[#This Row],[Store_ID]],Store_table[Store_ID],Store_table[Region],FALSE)</f>
        <v>South</v>
      </c>
      <c r="Y1253" s="8" t="str">
        <f>_xlfn.XLOOKUP(total_table[[#This Row],[Store_ID]],Store_table[Store_ID],Store_table[City],FALSE)</f>
        <v>Lake Michael</v>
      </c>
      <c r="Z1253" s="8" t="str">
        <f>_xlfn.XLOOKUP(total_table[[#This Row],[Store_ID]],Store_table[Store_ID],Store_table[Store_Type],FALSE)</f>
        <v>Online</v>
      </c>
    </row>
    <row r="1254" spans="1:26" x14ac:dyDescent="0.35">
      <c r="A1254" s="2" t="s">
        <v>3056</v>
      </c>
      <c r="B1254" s="14">
        <v>45345</v>
      </c>
      <c r="C1254" s="2" t="s">
        <v>948</v>
      </c>
      <c r="D1254" s="2" t="s">
        <v>1698</v>
      </c>
      <c r="E1254" s="2" t="s">
        <v>1730</v>
      </c>
      <c r="F1254" s="11">
        <v>1</v>
      </c>
      <c r="G1254" s="8">
        <v>227.35</v>
      </c>
      <c r="H1254" s="8">
        <v>0.06</v>
      </c>
      <c r="I1254" s="2" t="s">
        <v>1807</v>
      </c>
      <c r="J1254" s="8">
        <v>227.29</v>
      </c>
      <c r="K1254" s="8" t="str">
        <f>_xlfn.XLOOKUP(total_table[[#This Row],[Customer_ID]],Customer_table[Customer_ID],Customer_table[Name],FALSE)</f>
        <v>Roberta Green</v>
      </c>
      <c r="L1254" s="11">
        <f>_xlfn.XLOOKUP(total_table[[#This Row],[Customer_ID]],Customer_table[Customer_ID],Customer_table[Age],FALSE)</f>
        <v>64</v>
      </c>
      <c r="M1254" s="8" t="str">
        <f>_xlfn.XLOOKUP(total_table[[#This Row],[Customer_ID]],Customer_table[Customer_ID],Customer_table[Gender],FALSE)</f>
        <v>Male</v>
      </c>
      <c r="N1254" s="8" t="str">
        <f>_xlfn.XLOOKUP(total_table[[#This Row],[Customer_ID]],Customer_table[Customer_ID],Customer_table[City],FALSE)</f>
        <v>West Joseph</v>
      </c>
      <c r="O1254" s="8" t="str">
        <f>_xlfn.XLOOKUP(total_table[[#This Row],[Customer_ID]],Customer_table[Customer_ID],Customer_table[State],FALSE)</f>
        <v>Washington</v>
      </c>
      <c r="P1254" s="8" t="str">
        <f>_xlfn.XLOOKUP(total_table[[#This Row],[Customer_ID]],Customer_table[Customer_ID],Customer_table[Country],FALSE)</f>
        <v>USA</v>
      </c>
      <c r="Q1254" s="8" t="str">
        <f>_xlfn.XLOOKUP(total_table[[#This Row],[Product_ID]],Product_table[Product_ID],Product_table[Product_Name],FALSE)</f>
        <v>Kitchen Cutting Board</v>
      </c>
      <c r="R1254" s="8" t="str">
        <f>_xlfn.XLOOKUP(total_table[[#This Row],[Product_ID]],Product_table[Product_ID],Product_table[Category],FALSE)</f>
        <v>Home</v>
      </c>
      <c r="S1254" s="8" t="str">
        <f>_xlfn.XLOOKUP(total_table[[#This Row],[Product_ID]],Product_table[Product_ID],Product_table[Sub_Category],FALSE)</f>
        <v>Kitchen</v>
      </c>
      <c r="T1254" s="8" t="str">
        <f>_xlfn.XLOOKUP(total_table[[#This Row],[Product_ID]],Product_table[Product_ID],Product_table[Brand],FALSE)</f>
        <v>Taylor, Dodson and Johnston</v>
      </c>
      <c r="U1254" s="8">
        <f>_xlfn.XLOOKUP(total_table[[#This Row],[Product_ID]],Product_table[Product_ID],Product_table[Cost],FALSE)</f>
        <v>176.07</v>
      </c>
      <c r="V1254" s="11">
        <f>_xlfn.XLOOKUP(total_table[[#This Row],[Product_ID]],Product_table[Product_ID],Product_table[Stock],FALSE)</f>
        <v>82</v>
      </c>
      <c r="W1254" s="8" t="str">
        <f>_xlfn.XLOOKUP(total_table[[#This Row],[Store_ID]],Store_table[Store_ID],Store_table[Store_Name],FALSE)</f>
        <v>Rivera-Warner</v>
      </c>
      <c r="X1254" s="8" t="str">
        <f>_xlfn.XLOOKUP(total_table[[#This Row],[Store_ID]],Store_table[Store_ID],Store_table[Region],FALSE)</f>
        <v>East</v>
      </c>
      <c r="Y1254" s="8" t="str">
        <f>_xlfn.XLOOKUP(total_table[[#This Row],[Store_ID]],Store_table[Store_ID],Store_table[City],FALSE)</f>
        <v>Washingtonfurt</v>
      </c>
      <c r="Z1254" s="8" t="str">
        <f>_xlfn.XLOOKUP(total_table[[#This Row],[Store_ID]],Store_table[Store_ID],Store_table[Store_Type],FALSE)</f>
        <v>Flagship</v>
      </c>
    </row>
    <row r="1255" spans="1:26" x14ac:dyDescent="0.35">
      <c r="A1255" s="2" t="s">
        <v>3057</v>
      </c>
      <c r="B1255" s="14">
        <v>45235</v>
      </c>
      <c r="C1255" s="2" t="s">
        <v>673</v>
      </c>
      <c r="D1255" s="2" t="s">
        <v>1674</v>
      </c>
      <c r="E1255" s="2" t="s">
        <v>1735</v>
      </c>
      <c r="F1255" s="11">
        <v>1</v>
      </c>
      <c r="G1255" s="8">
        <v>842.46</v>
      </c>
      <c r="H1255" s="8">
        <v>0.05</v>
      </c>
      <c r="I1255" s="2" t="s">
        <v>1807</v>
      </c>
      <c r="J1255" s="8">
        <v>842.41000000000008</v>
      </c>
      <c r="K1255" s="8" t="str">
        <f>_xlfn.XLOOKUP(total_table[[#This Row],[Customer_ID]],Customer_table[Customer_ID],Customer_table[Name],FALSE)</f>
        <v>Antonio Jones</v>
      </c>
      <c r="L1255" s="11">
        <f>_xlfn.XLOOKUP(total_table[[#This Row],[Customer_ID]],Customer_table[Customer_ID],Customer_table[Age],FALSE)</f>
        <v>48</v>
      </c>
      <c r="M1255" s="8" t="str">
        <f>_xlfn.XLOOKUP(total_table[[#This Row],[Customer_ID]],Customer_table[Customer_ID],Customer_table[Gender],FALSE)</f>
        <v>Male</v>
      </c>
      <c r="N1255" s="8" t="str">
        <f>_xlfn.XLOOKUP(total_table[[#This Row],[Customer_ID]],Customer_table[Customer_ID],Customer_table[City],FALSE)</f>
        <v>Matthewborough</v>
      </c>
      <c r="O1255" s="8" t="str">
        <f>_xlfn.XLOOKUP(total_table[[#This Row],[Customer_ID]],Customer_table[Customer_ID],Customer_table[State],FALSE)</f>
        <v>Georgia</v>
      </c>
      <c r="P1255" s="8" t="str">
        <f>_xlfn.XLOOKUP(total_table[[#This Row],[Customer_ID]],Customer_table[Customer_ID],Customer_table[Country],FALSE)</f>
        <v>USA</v>
      </c>
      <c r="Q1255" s="8" t="str">
        <f>_xlfn.XLOOKUP(total_table[[#This Row],[Product_ID]],Product_table[Product_ID],Product_table[Product_Name],FALSE)</f>
        <v>Bluetooth Car Audio System</v>
      </c>
      <c r="R1255" s="8" t="str">
        <f>_xlfn.XLOOKUP(total_table[[#This Row],[Product_ID]],Product_table[Product_ID],Product_table[Category],FALSE)</f>
        <v>Electronics</v>
      </c>
      <c r="S1255" s="8" t="str">
        <f>_xlfn.XLOOKUP(total_table[[#This Row],[Product_ID]],Product_table[Product_ID],Product_table[Sub_Category],FALSE)</f>
        <v>Audio</v>
      </c>
      <c r="T1255" s="8" t="str">
        <f>_xlfn.XLOOKUP(total_table[[#This Row],[Product_ID]],Product_table[Product_ID],Product_table[Brand],FALSE)</f>
        <v>Bruce-Bowen</v>
      </c>
      <c r="U1255" s="8">
        <f>_xlfn.XLOOKUP(total_table[[#This Row],[Product_ID]],Product_table[Product_ID],Product_table[Cost],FALSE)</f>
        <v>403.71</v>
      </c>
      <c r="V1255" s="11">
        <f>_xlfn.XLOOKUP(total_table[[#This Row],[Product_ID]],Product_table[Product_ID],Product_table[Stock],FALSE)</f>
        <v>159</v>
      </c>
      <c r="W1255" s="8" t="str">
        <f>_xlfn.XLOOKUP(total_table[[#This Row],[Store_ID]],Store_table[Store_ID],Store_table[Store_Name],FALSE)</f>
        <v>Martinez, Adkins and Johnson</v>
      </c>
      <c r="X1255" s="8" t="str">
        <f>_xlfn.XLOOKUP(total_table[[#This Row],[Store_ID]],Store_table[Store_ID],Store_table[Region],FALSE)</f>
        <v>North</v>
      </c>
      <c r="Y1255" s="8" t="str">
        <f>_xlfn.XLOOKUP(total_table[[#This Row],[Store_ID]],Store_table[Store_ID],Store_table[City],FALSE)</f>
        <v>Danielmouth</v>
      </c>
      <c r="Z1255" s="8" t="str">
        <f>_xlfn.XLOOKUP(total_table[[#This Row],[Store_ID]],Store_table[Store_ID],Store_table[Store_Type],FALSE)</f>
        <v>Flagship</v>
      </c>
    </row>
    <row r="1256" spans="1:26" x14ac:dyDescent="0.35">
      <c r="A1256" s="2" t="s">
        <v>3058</v>
      </c>
      <c r="B1256" s="14">
        <v>45543</v>
      </c>
      <c r="C1256" s="2" t="s">
        <v>679</v>
      </c>
      <c r="D1256" s="2" t="s">
        <v>1598</v>
      </c>
      <c r="E1256" s="2" t="s">
        <v>1770</v>
      </c>
      <c r="F1256" s="11">
        <v>3</v>
      </c>
      <c r="G1256" s="8">
        <v>120.67</v>
      </c>
      <c r="H1256" s="8">
        <v>0.08</v>
      </c>
      <c r="I1256" s="2" t="s">
        <v>1807</v>
      </c>
      <c r="J1256" s="8">
        <v>361.93</v>
      </c>
      <c r="K1256" s="8" t="str">
        <f>_xlfn.XLOOKUP(total_table[[#This Row],[Customer_ID]],Customer_table[Customer_ID],Customer_table[Name],FALSE)</f>
        <v>Blake Harrison</v>
      </c>
      <c r="L1256" s="11">
        <f>_xlfn.XLOOKUP(total_table[[#This Row],[Customer_ID]],Customer_table[Customer_ID],Customer_table[Age],FALSE)</f>
        <v>63</v>
      </c>
      <c r="M1256" s="8" t="str">
        <f>_xlfn.XLOOKUP(total_table[[#This Row],[Customer_ID]],Customer_table[Customer_ID],Customer_table[Gender],FALSE)</f>
        <v>Female</v>
      </c>
      <c r="N1256" s="8" t="str">
        <f>_xlfn.XLOOKUP(total_table[[#This Row],[Customer_ID]],Customer_table[Customer_ID],Customer_table[City],FALSE)</f>
        <v>Lyonsfort</v>
      </c>
      <c r="O1256" s="8" t="str">
        <f>_xlfn.XLOOKUP(total_table[[#This Row],[Customer_ID]],Customer_table[Customer_ID],Customer_table[State],FALSE)</f>
        <v>Washington</v>
      </c>
      <c r="P1256" s="8" t="str">
        <f>_xlfn.XLOOKUP(total_table[[#This Row],[Customer_ID]],Customer_table[Customer_ID],Customer_table[Country],FALSE)</f>
        <v>USA</v>
      </c>
      <c r="Q1256" s="8" t="str">
        <f>_xlfn.XLOOKUP(total_table[[#This Row],[Product_ID]],Product_table[Product_ID],Product_table[Product_Name],FALSE)</f>
        <v>Women's Summer Dress</v>
      </c>
      <c r="R1256" s="8" t="str">
        <f>_xlfn.XLOOKUP(total_table[[#This Row],[Product_ID]],Product_table[Product_ID],Product_table[Category],FALSE)</f>
        <v>Clothing</v>
      </c>
      <c r="S1256" s="8" t="str">
        <f>_xlfn.XLOOKUP(total_table[[#This Row],[Product_ID]],Product_table[Product_ID],Product_table[Sub_Category],FALSE)</f>
        <v>Tops</v>
      </c>
      <c r="T1256" s="8" t="str">
        <f>_xlfn.XLOOKUP(total_table[[#This Row],[Product_ID]],Product_table[Product_ID],Product_table[Brand],FALSE)</f>
        <v>Smith-Mills</v>
      </c>
      <c r="U1256" s="8">
        <f>_xlfn.XLOOKUP(total_table[[#This Row],[Product_ID]],Product_table[Product_ID],Product_table[Cost],FALSE)</f>
        <v>223.43</v>
      </c>
      <c r="V1256" s="11">
        <f>_xlfn.XLOOKUP(total_table[[#This Row],[Product_ID]],Product_table[Product_ID],Product_table[Stock],FALSE)</f>
        <v>154</v>
      </c>
      <c r="W1256" s="8" t="str">
        <f>_xlfn.XLOOKUP(total_table[[#This Row],[Store_ID]],Store_table[Store_ID],Store_table[Store_Name],FALSE)</f>
        <v>Aguirre-Keller</v>
      </c>
      <c r="X1256" s="8" t="str">
        <f>_xlfn.XLOOKUP(total_table[[#This Row],[Store_ID]],Store_table[Store_ID],Store_table[Region],FALSE)</f>
        <v>South</v>
      </c>
      <c r="Y1256" s="8" t="str">
        <f>_xlfn.XLOOKUP(total_table[[#This Row],[Store_ID]],Store_table[Store_ID],Store_table[City],FALSE)</f>
        <v>Lake Michael</v>
      </c>
      <c r="Z1256" s="8" t="str">
        <f>_xlfn.XLOOKUP(total_table[[#This Row],[Store_ID]],Store_table[Store_ID],Store_table[Store_Type],FALSE)</f>
        <v>Online</v>
      </c>
    </row>
    <row r="1257" spans="1:26" x14ac:dyDescent="0.35">
      <c r="A1257" s="2" t="s">
        <v>3059</v>
      </c>
      <c r="B1257" s="14">
        <v>45402</v>
      </c>
      <c r="C1257" s="2" t="s">
        <v>1505</v>
      </c>
      <c r="D1257" s="2" t="s">
        <v>1566</v>
      </c>
      <c r="E1257" s="2" t="s">
        <v>1744</v>
      </c>
      <c r="F1257" s="11">
        <v>4</v>
      </c>
      <c r="G1257" s="8">
        <v>176.13</v>
      </c>
      <c r="H1257" s="8">
        <v>0.27</v>
      </c>
      <c r="I1257" s="2" t="s">
        <v>1804</v>
      </c>
      <c r="J1257" s="8">
        <v>704.25</v>
      </c>
      <c r="K1257" s="8" t="str">
        <f>_xlfn.XLOOKUP(total_table[[#This Row],[Customer_ID]],Customer_table[Customer_ID],Customer_table[Name],FALSE)</f>
        <v>Sarah Marsh</v>
      </c>
      <c r="L1257" s="11">
        <f>_xlfn.XLOOKUP(total_table[[#This Row],[Customer_ID]],Customer_table[Customer_ID],Customer_table[Age],FALSE)</f>
        <v>47</v>
      </c>
      <c r="M1257" s="8" t="str">
        <f>_xlfn.XLOOKUP(total_table[[#This Row],[Customer_ID]],Customer_table[Customer_ID],Customer_table[Gender],FALSE)</f>
        <v>Female</v>
      </c>
      <c r="N1257" s="8" t="str">
        <f>_xlfn.XLOOKUP(total_table[[#This Row],[Customer_ID]],Customer_table[Customer_ID],Customer_table[City],FALSE)</f>
        <v>Port William</v>
      </c>
      <c r="O1257" s="8" t="str">
        <f>_xlfn.XLOOKUP(total_table[[#This Row],[Customer_ID]],Customer_table[Customer_ID],Customer_table[State],FALSE)</f>
        <v>New York</v>
      </c>
      <c r="P1257" s="8" t="str">
        <f>_xlfn.XLOOKUP(total_table[[#This Row],[Customer_ID]],Customer_table[Customer_ID],Customer_table[Country],FALSE)</f>
        <v>USA</v>
      </c>
      <c r="Q1257" s="8" t="str">
        <f>_xlfn.XLOOKUP(total_table[[#This Row],[Product_ID]],Product_table[Product_ID],Product_table[Product_Name],FALSE)</f>
        <v>Outdoor Sports Water Bottle</v>
      </c>
      <c r="R1257" s="8" t="str">
        <f>_xlfn.XLOOKUP(total_table[[#This Row],[Product_ID]],Product_table[Product_ID],Product_table[Category],FALSE)</f>
        <v>Sports</v>
      </c>
      <c r="S1257" s="8" t="str">
        <f>_xlfn.XLOOKUP(total_table[[#This Row],[Product_ID]],Product_table[Product_ID],Product_table[Sub_Category],FALSE)</f>
        <v>Accessories</v>
      </c>
      <c r="T1257" s="8" t="str">
        <f>_xlfn.XLOOKUP(total_table[[#This Row],[Product_ID]],Product_table[Product_ID],Product_table[Brand],FALSE)</f>
        <v>Soto-Ellis</v>
      </c>
      <c r="U1257" s="8">
        <f>_xlfn.XLOOKUP(total_table[[#This Row],[Product_ID]],Product_table[Product_ID],Product_table[Cost],FALSE)</f>
        <v>131.51</v>
      </c>
      <c r="V1257" s="11">
        <f>_xlfn.XLOOKUP(total_table[[#This Row],[Product_ID]],Product_table[Product_ID],Product_table[Stock],FALSE)</f>
        <v>273.49484536082474</v>
      </c>
      <c r="W1257" s="8" t="str">
        <f>_xlfn.XLOOKUP(total_table[[#This Row],[Store_ID]],Store_table[Store_ID],Store_table[Store_Name],FALSE)</f>
        <v>Johnson-Wright</v>
      </c>
      <c r="X1257" s="8" t="str">
        <f>_xlfn.XLOOKUP(total_table[[#This Row],[Store_ID]],Store_table[Store_ID],Store_table[Region],FALSE)</f>
        <v>North</v>
      </c>
      <c r="Y1257" s="8" t="str">
        <f>_xlfn.XLOOKUP(total_table[[#This Row],[Store_ID]],Store_table[Store_ID],Store_table[City],FALSE)</f>
        <v>Hoodberg</v>
      </c>
      <c r="Z1257" s="8" t="str">
        <f>_xlfn.XLOOKUP(total_table[[#This Row],[Store_ID]],Store_table[Store_ID],Store_table[Store_Type],FALSE)</f>
        <v>Outlet</v>
      </c>
    </row>
    <row r="1258" spans="1:26" x14ac:dyDescent="0.35">
      <c r="A1258" s="2" t="s">
        <v>3060</v>
      </c>
      <c r="B1258" s="14">
        <v>45671</v>
      </c>
      <c r="C1258" s="2" t="s">
        <v>1371</v>
      </c>
      <c r="D1258" s="2" t="s">
        <v>1652</v>
      </c>
      <c r="E1258" s="2" t="s">
        <v>1770</v>
      </c>
      <c r="F1258" s="11">
        <v>4</v>
      </c>
      <c r="G1258" s="8">
        <v>592.67999999999995</v>
      </c>
      <c r="H1258" s="8">
        <v>0.03</v>
      </c>
      <c r="I1258" s="2" t="s">
        <v>1802</v>
      </c>
      <c r="J1258" s="8">
        <v>2370.6899999999996</v>
      </c>
      <c r="K1258" s="8" t="str">
        <f>_xlfn.XLOOKUP(total_table[[#This Row],[Customer_ID]],Customer_table[Customer_ID],Customer_table[Name],FALSE)</f>
        <v>Shane Mills</v>
      </c>
      <c r="L1258" s="11">
        <f>_xlfn.XLOOKUP(total_table[[#This Row],[Customer_ID]],Customer_table[Customer_ID],Customer_table[Age],FALSE)</f>
        <v>59</v>
      </c>
      <c r="M1258" s="8" t="str">
        <f>_xlfn.XLOOKUP(total_table[[#This Row],[Customer_ID]],Customer_table[Customer_ID],Customer_table[Gender],FALSE)</f>
        <v>Male</v>
      </c>
      <c r="N1258" s="8" t="str">
        <f>_xlfn.XLOOKUP(total_table[[#This Row],[Customer_ID]],Customer_table[Customer_ID],Customer_table[City],FALSE)</f>
        <v>Lake Meganstad</v>
      </c>
      <c r="O1258" s="8" t="str">
        <f>_xlfn.XLOOKUP(total_table[[#This Row],[Customer_ID]],Customer_table[Customer_ID],Customer_table[State],FALSE)</f>
        <v>Nebraska</v>
      </c>
      <c r="P1258" s="8" t="str">
        <f>_xlfn.XLOOKUP(total_table[[#This Row],[Customer_ID]],Customer_table[Customer_ID],Customer_table[Country],FALSE)</f>
        <v>USA</v>
      </c>
      <c r="Q1258" s="8" t="str">
        <f>_xlfn.XLOOKUP(total_table[[#This Row],[Product_ID]],Product_table[Product_ID],Product_table[Product_Name],FALSE)</f>
        <v>Organic Sunscreen Lotion</v>
      </c>
      <c r="R1258" s="8" t="str">
        <f>_xlfn.XLOOKUP(total_table[[#This Row],[Product_ID]],Product_table[Product_ID],Product_table[Category],FALSE)</f>
        <v>Beauty</v>
      </c>
      <c r="S1258" s="8" t="str">
        <f>_xlfn.XLOOKUP(total_table[[#This Row],[Product_ID]],Product_table[Product_ID],Product_table[Sub_Category],FALSE)</f>
        <v>Skincare</v>
      </c>
      <c r="T1258" s="8" t="str">
        <f>_xlfn.XLOOKUP(total_table[[#This Row],[Product_ID]],Product_table[Product_ID],Product_table[Brand],FALSE)</f>
        <v>Anderson-Riley</v>
      </c>
      <c r="U1258" s="8">
        <f>_xlfn.XLOOKUP(total_table[[#This Row],[Product_ID]],Product_table[Product_ID],Product_table[Cost],FALSE)</f>
        <v>266.86</v>
      </c>
      <c r="V1258" s="11">
        <f>_xlfn.XLOOKUP(total_table[[#This Row],[Product_ID]],Product_table[Product_ID],Product_table[Stock],FALSE)</f>
        <v>458</v>
      </c>
      <c r="W1258" s="8" t="str">
        <f>_xlfn.XLOOKUP(total_table[[#This Row],[Store_ID]],Store_table[Store_ID],Store_table[Store_Name],FALSE)</f>
        <v>Aguirre-Keller</v>
      </c>
      <c r="X1258" s="8" t="str">
        <f>_xlfn.XLOOKUP(total_table[[#This Row],[Store_ID]],Store_table[Store_ID],Store_table[Region],FALSE)</f>
        <v>South</v>
      </c>
      <c r="Y1258" s="8" t="str">
        <f>_xlfn.XLOOKUP(total_table[[#This Row],[Store_ID]],Store_table[Store_ID],Store_table[City],FALSE)</f>
        <v>Lake Michael</v>
      </c>
      <c r="Z1258" s="8" t="str">
        <f>_xlfn.XLOOKUP(total_table[[#This Row],[Store_ID]],Store_table[Store_ID],Store_table[Store_Type],FALSE)</f>
        <v>Online</v>
      </c>
    </row>
    <row r="1259" spans="1:26" x14ac:dyDescent="0.35">
      <c r="A1259" s="2" t="s">
        <v>3061</v>
      </c>
      <c r="B1259" s="14">
        <v>45367</v>
      </c>
      <c r="C1259" s="2" t="s">
        <v>571</v>
      </c>
      <c r="D1259" s="2" t="s">
        <v>1666</v>
      </c>
      <c r="E1259" s="2" t="s">
        <v>1747</v>
      </c>
      <c r="F1259" s="11">
        <v>4</v>
      </c>
      <c r="G1259" s="8">
        <v>662.43</v>
      </c>
      <c r="H1259" s="8">
        <v>0.24</v>
      </c>
      <c r="I1259" s="2" t="s">
        <v>1804</v>
      </c>
      <c r="J1259" s="8">
        <v>2649.48</v>
      </c>
      <c r="K1259" s="8" t="str">
        <f>_xlfn.XLOOKUP(total_table[[#This Row],[Customer_ID]],Customer_table[Customer_ID],Customer_table[Name],FALSE)</f>
        <v>John Bradford</v>
      </c>
      <c r="L1259" s="11">
        <f>_xlfn.XLOOKUP(total_table[[#This Row],[Customer_ID]],Customer_table[Customer_ID],Customer_table[Age],FALSE)</f>
        <v>48</v>
      </c>
      <c r="M1259" s="8" t="str">
        <f>_xlfn.XLOOKUP(total_table[[#This Row],[Customer_ID]],Customer_table[Customer_ID],Customer_table[Gender],FALSE)</f>
        <v>Male</v>
      </c>
      <c r="N1259" s="8" t="str">
        <f>_xlfn.XLOOKUP(total_table[[#This Row],[Customer_ID]],Customer_table[Customer_ID],Customer_table[City],FALSE)</f>
        <v>Anabury</v>
      </c>
      <c r="O1259" s="8" t="str">
        <f>_xlfn.XLOOKUP(total_table[[#This Row],[Customer_ID]],Customer_table[Customer_ID],Customer_table[State],FALSE)</f>
        <v>Vermont</v>
      </c>
      <c r="P1259" s="8" t="str">
        <f>_xlfn.XLOOKUP(total_table[[#This Row],[Customer_ID]],Customer_table[Customer_ID],Customer_table[Country],FALSE)</f>
        <v>USA</v>
      </c>
      <c r="Q1259" s="8" t="str">
        <f>_xlfn.XLOOKUP(total_table[[#This Row],[Product_ID]],Product_table[Product_ID],Product_table[Product_Name],FALSE)</f>
        <v>Kitchen Storage Rack</v>
      </c>
      <c r="R1259" s="8" t="str">
        <f>_xlfn.XLOOKUP(total_table[[#This Row],[Product_ID]],Product_table[Product_ID],Product_table[Category],FALSE)</f>
        <v>Home</v>
      </c>
      <c r="S1259" s="8" t="str">
        <f>_xlfn.XLOOKUP(total_table[[#This Row],[Product_ID]],Product_table[Product_ID],Product_table[Sub_Category],FALSE)</f>
        <v>Storage</v>
      </c>
      <c r="T1259" s="8" t="str">
        <f>_xlfn.XLOOKUP(total_table[[#This Row],[Product_ID]],Product_table[Product_ID],Product_table[Brand],FALSE)</f>
        <v>Duran Group</v>
      </c>
      <c r="U1259" s="8">
        <f>_xlfn.XLOOKUP(total_table[[#This Row],[Product_ID]],Product_table[Product_ID],Product_table[Cost],FALSE)</f>
        <v>138.05000000000001</v>
      </c>
      <c r="V1259" s="11">
        <f>_xlfn.XLOOKUP(total_table[[#This Row],[Product_ID]],Product_table[Product_ID],Product_table[Stock],FALSE)</f>
        <v>89</v>
      </c>
      <c r="W1259" s="8" t="str">
        <f>_xlfn.XLOOKUP(total_table[[#This Row],[Store_ID]],Store_table[Store_ID],Store_table[Store_Name],FALSE)</f>
        <v>Alexander Group</v>
      </c>
      <c r="X1259" s="8" t="str">
        <f>_xlfn.XLOOKUP(total_table[[#This Row],[Store_ID]],Store_table[Store_ID],Store_table[Region],FALSE)</f>
        <v>South</v>
      </c>
      <c r="Y1259" s="8" t="str">
        <f>_xlfn.XLOOKUP(total_table[[#This Row],[Store_ID]],Store_table[Store_ID],Store_table[City],FALSE)</f>
        <v>Port Sharon</v>
      </c>
      <c r="Z1259" s="8" t="str">
        <f>_xlfn.XLOOKUP(total_table[[#This Row],[Store_ID]],Store_table[Store_ID],Store_table[Store_Type],FALSE)</f>
        <v>Online</v>
      </c>
    </row>
    <row r="1260" spans="1:26" x14ac:dyDescent="0.35">
      <c r="A1260" s="2" t="s">
        <v>3062</v>
      </c>
      <c r="B1260" s="14">
        <v>45488</v>
      </c>
      <c r="C1260" s="2" t="s">
        <v>431</v>
      </c>
      <c r="D1260" s="2" t="s">
        <v>1612</v>
      </c>
      <c r="E1260" s="2" t="s">
        <v>1760</v>
      </c>
      <c r="F1260" s="11">
        <v>3</v>
      </c>
      <c r="G1260" s="8">
        <v>518.35</v>
      </c>
      <c r="H1260" s="8">
        <v>0.21</v>
      </c>
      <c r="I1260" s="2" t="s">
        <v>1807</v>
      </c>
      <c r="J1260" s="8">
        <v>1554.8400000000001</v>
      </c>
      <c r="K1260" s="8" t="str">
        <f>_xlfn.XLOOKUP(total_table[[#This Row],[Customer_ID]],Customer_table[Customer_ID],Customer_table[Name],FALSE)</f>
        <v>Susan Mcdonald</v>
      </c>
      <c r="L1260" s="11">
        <f>_xlfn.XLOOKUP(total_table[[#This Row],[Customer_ID]],Customer_table[Customer_ID],Customer_table[Age],FALSE)</f>
        <v>45</v>
      </c>
      <c r="M1260" s="8" t="str">
        <f>_xlfn.XLOOKUP(total_table[[#This Row],[Customer_ID]],Customer_table[Customer_ID],Customer_table[Gender],FALSE)</f>
        <v>Male</v>
      </c>
      <c r="N1260" s="8" t="str">
        <f>_xlfn.XLOOKUP(total_table[[#This Row],[Customer_ID]],Customer_table[Customer_ID],Customer_table[City],FALSE)</f>
        <v>East Ellen</v>
      </c>
      <c r="O1260" s="8" t="str">
        <f>_xlfn.XLOOKUP(total_table[[#This Row],[Customer_ID]],Customer_table[Customer_ID],Customer_table[State],FALSE)</f>
        <v>Arkansas</v>
      </c>
      <c r="P1260" s="8" t="str">
        <f>_xlfn.XLOOKUP(total_table[[#This Row],[Customer_ID]],Customer_table[Customer_ID],Customer_table[Country],FALSE)</f>
        <v>USA</v>
      </c>
      <c r="Q1260" s="8" t="str">
        <f>_xlfn.XLOOKUP(total_table[[#This Row],[Product_ID]],Product_table[Product_ID],Product_table[Product_Name],FALSE)</f>
        <v>USB External Hard Drive</v>
      </c>
      <c r="R1260" s="8" t="str">
        <f>_xlfn.XLOOKUP(total_table[[#This Row],[Product_ID]],Product_table[Product_ID],Product_table[Category],FALSE)</f>
        <v>Electronics</v>
      </c>
      <c r="S1260" s="8" t="str">
        <f>_xlfn.XLOOKUP(total_table[[#This Row],[Product_ID]],Product_table[Product_ID],Product_table[Sub_Category],FALSE)</f>
        <v>Computer</v>
      </c>
      <c r="T1260" s="8" t="str">
        <f>_xlfn.XLOOKUP(total_table[[#This Row],[Product_ID]],Product_table[Product_ID],Product_table[Brand],FALSE)</f>
        <v>Robinson Inc</v>
      </c>
      <c r="U1260" s="8">
        <f>_xlfn.XLOOKUP(total_table[[#This Row],[Product_ID]],Product_table[Product_ID],Product_table[Cost],FALSE)</f>
        <v>253.33</v>
      </c>
      <c r="V1260" s="11">
        <f>_xlfn.XLOOKUP(total_table[[#This Row],[Product_ID]],Product_table[Product_ID],Product_table[Stock],FALSE)</f>
        <v>266</v>
      </c>
      <c r="W1260" s="8" t="str">
        <f>_xlfn.XLOOKUP(total_table[[#This Row],[Store_ID]],Store_table[Store_ID],Store_table[Store_Name],FALSE)</f>
        <v>Bean, Jones and Park</v>
      </c>
      <c r="X1260" s="8" t="str">
        <f>_xlfn.XLOOKUP(total_table[[#This Row],[Store_ID]],Store_table[Store_ID],Store_table[Region],FALSE)</f>
        <v>West</v>
      </c>
      <c r="Y1260" s="8" t="str">
        <f>_xlfn.XLOOKUP(total_table[[#This Row],[Store_ID]],Store_table[Store_ID],Store_table[City],FALSE)</f>
        <v>Thompsonborough</v>
      </c>
      <c r="Z1260" s="8" t="str">
        <f>_xlfn.XLOOKUP(total_table[[#This Row],[Store_ID]],Store_table[Store_ID],Store_table[Store_Type],FALSE)</f>
        <v>Online</v>
      </c>
    </row>
    <row r="1261" spans="1:26" x14ac:dyDescent="0.35">
      <c r="A1261" s="2" t="s">
        <v>3063</v>
      </c>
      <c r="B1261" s="14">
        <v>45509</v>
      </c>
      <c r="C1261" s="2" t="s">
        <v>963</v>
      </c>
      <c r="D1261" s="2" t="s">
        <v>1648</v>
      </c>
      <c r="E1261" s="2" t="s">
        <v>1751</v>
      </c>
      <c r="F1261" s="11">
        <v>1</v>
      </c>
      <c r="G1261" s="8">
        <v>85.58</v>
      </c>
      <c r="H1261" s="8">
        <v>0.1</v>
      </c>
      <c r="I1261" s="2" t="s">
        <v>1807</v>
      </c>
      <c r="J1261" s="8">
        <v>85.48</v>
      </c>
      <c r="K1261" s="8" t="str">
        <f>_xlfn.XLOOKUP(total_table[[#This Row],[Customer_ID]],Customer_table[Customer_ID],Customer_table[Name],FALSE)</f>
        <v>Kara Dodson</v>
      </c>
      <c r="L1261" s="11">
        <f>_xlfn.XLOOKUP(total_table[[#This Row],[Customer_ID]],Customer_table[Customer_ID],Customer_table[Age],FALSE)</f>
        <v>20</v>
      </c>
      <c r="M1261" s="8" t="str">
        <f>_xlfn.XLOOKUP(total_table[[#This Row],[Customer_ID]],Customer_table[Customer_ID],Customer_table[Gender],FALSE)</f>
        <v>Male</v>
      </c>
      <c r="N1261" s="8" t="str">
        <f>_xlfn.XLOOKUP(total_table[[#This Row],[Customer_ID]],Customer_table[Customer_ID],Customer_table[City],FALSE)</f>
        <v>Joelside</v>
      </c>
      <c r="O1261" s="8" t="str">
        <f>_xlfn.XLOOKUP(total_table[[#This Row],[Customer_ID]],Customer_table[Customer_ID],Customer_table[State],FALSE)</f>
        <v>Vermont</v>
      </c>
      <c r="P1261" s="8" t="str">
        <f>_xlfn.XLOOKUP(total_table[[#This Row],[Customer_ID]],Customer_table[Customer_ID],Customer_table[Country],FALSE)</f>
        <v>USA</v>
      </c>
      <c r="Q1261" s="8" t="str">
        <f>_xlfn.XLOOKUP(total_table[[#This Row],[Product_ID]],Product_table[Product_ID],Product_table[Product_Name],FALSE)</f>
        <v>Tennis Ball 3-Pack</v>
      </c>
      <c r="R1261" s="8" t="str">
        <f>_xlfn.XLOOKUP(total_table[[#This Row],[Product_ID]],Product_table[Product_ID],Product_table[Category],FALSE)</f>
        <v>Sports</v>
      </c>
      <c r="S1261" s="8" t="str">
        <f>_xlfn.XLOOKUP(total_table[[#This Row],[Product_ID]],Product_table[Product_ID],Product_table[Sub_Category],FALSE)</f>
        <v>Equipment</v>
      </c>
      <c r="T1261" s="8" t="str">
        <f>_xlfn.XLOOKUP(total_table[[#This Row],[Product_ID]],Product_table[Product_ID],Product_table[Brand],FALSE)</f>
        <v>Lopez LLC</v>
      </c>
      <c r="U1261" s="8">
        <f>_xlfn.XLOOKUP(total_table[[#This Row],[Product_ID]],Product_table[Product_ID],Product_table[Cost],FALSE)</f>
        <v>103.45</v>
      </c>
      <c r="V1261" s="11">
        <f>_xlfn.XLOOKUP(total_table[[#This Row],[Product_ID]],Product_table[Product_ID],Product_table[Stock],FALSE)</f>
        <v>465</v>
      </c>
      <c r="W1261" s="8" t="str">
        <f>_xlfn.XLOOKUP(total_table[[#This Row],[Store_ID]],Store_table[Store_ID],Store_table[Store_Name],FALSE)</f>
        <v>Gray Ltd</v>
      </c>
      <c r="X1261" s="8" t="str">
        <f>_xlfn.XLOOKUP(total_table[[#This Row],[Store_ID]],Store_table[Store_ID],Store_table[Region],FALSE)</f>
        <v>North</v>
      </c>
      <c r="Y1261" s="8" t="str">
        <f>_xlfn.XLOOKUP(total_table[[#This Row],[Store_ID]],Store_table[Store_ID],Store_table[City],FALSE)</f>
        <v>New Michaelchester</v>
      </c>
      <c r="Z1261" s="8" t="str">
        <f>_xlfn.XLOOKUP(total_table[[#This Row],[Store_ID]],Store_table[Store_ID],Store_table[Store_Type],FALSE)</f>
        <v>Outlet</v>
      </c>
    </row>
    <row r="1262" spans="1:26" x14ac:dyDescent="0.35">
      <c r="A1262" s="2" t="s">
        <v>3064</v>
      </c>
      <c r="B1262" s="14">
        <v>45323</v>
      </c>
      <c r="C1262" s="2" t="s">
        <v>1118</v>
      </c>
      <c r="D1262" s="2" t="s">
        <v>1700</v>
      </c>
      <c r="E1262" s="2" t="s">
        <v>1735</v>
      </c>
      <c r="F1262" s="11">
        <v>4</v>
      </c>
      <c r="G1262" s="8">
        <v>800</v>
      </c>
      <c r="H1262" s="8">
        <v>0.2</v>
      </c>
      <c r="I1262" s="2" t="s">
        <v>1802</v>
      </c>
      <c r="J1262" s="8">
        <v>3199.8</v>
      </c>
      <c r="K1262" s="8" t="str">
        <f>_xlfn.XLOOKUP(total_table[[#This Row],[Customer_ID]],Customer_table[Customer_ID],Customer_table[Name],FALSE)</f>
        <v>Elizabeth Smith</v>
      </c>
      <c r="L1262" s="11">
        <f>_xlfn.XLOOKUP(total_table[[#This Row],[Customer_ID]],Customer_table[Customer_ID],Customer_table[Age],FALSE)</f>
        <v>23</v>
      </c>
      <c r="M1262" s="8" t="str">
        <f>_xlfn.XLOOKUP(total_table[[#This Row],[Customer_ID]],Customer_table[Customer_ID],Customer_table[Gender],FALSE)</f>
        <v>Male</v>
      </c>
      <c r="N1262" s="8" t="str">
        <f>_xlfn.XLOOKUP(total_table[[#This Row],[Customer_ID]],Customer_table[Customer_ID],Customer_table[City],FALSE)</f>
        <v>Murphytown</v>
      </c>
      <c r="O1262" s="8" t="str">
        <f>_xlfn.XLOOKUP(total_table[[#This Row],[Customer_ID]],Customer_table[Customer_ID],Customer_table[State],FALSE)</f>
        <v>Ohio</v>
      </c>
      <c r="P1262" s="8" t="str">
        <f>_xlfn.XLOOKUP(total_table[[#This Row],[Customer_ID]],Customer_table[Customer_ID],Customer_table[Country],FALSE)</f>
        <v>USA</v>
      </c>
      <c r="Q1262" s="8" t="str">
        <f>_xlfn.XLOOKUP(total_table[[#This Row],[Product_ID]],Product_table[Product_ID],Product_table[Product_Name],FALSE)</f>
        <v>LED Bedside Lamp</v>
      </c>
      <c r="R1262" s="8" t="str">
        <f>_xlfn.XLOOKUP(total_table[[#This Row],[Product_ID]],Product_table[Product_ID],Product_table[Category],FALSE)</f>
        <v>Home</v>
      </c>
      <c r="S1262" s="8" t="str">
        <f>_xlfn.XLOOKUP(total_table[[#This Row],[Product_ID]],Product_table[Product_ID],Product_table[Sub_Category],FALSE)</f>
        <v>Lighting</v>
      </c>
      <c r="T1262" s="8" t="str">
        <f>_xlfn.XLOOKUP(total_table[[#This Row],[Product_ID]],Product_table[Product_ID],Product_table[Brand],FALSE)</f>
        <v>Aguilar, Horton and Lewis</v>
      </c>
      <c r="U1262" s="8">
        <f>_xlfn.XLOOKUP(total_table[[#This Row],[Product_ID]],Product_table[Product_ID],Product_table[Cost],FALSE)</f>
        <v>371.38</v>
      </c>
      <c r="V1262" s="11">
        <f>_xlfn.XLOOKUP(total_table[[#This Row],[Product_ID]],Product_table[Product_ID],Product_table[Stock],FALSE)</f>
        <v>220</v>
      </c>
      <c r="W1262" s="8" t="str">
        <f>_xlfn.XLOOKUP(total_table[[#This Row],[Store_ID]],Store_table[Store_ID],Store_table[Store_Name],FALSE)</f>
        <v>Martinez, Adkins and Johnson</v>
      </c>
      <c r="X1262" s="8" t="str">
        <f>_xlfn.XLOOKUP(total_table[[#This Row],[Store_ID]],Store_table[Store_ID],Store_table[Region],FALSE)</f>
        <v>North</v>
      </c>
      <c r="Y1262" s="8" t="str">
        <f>_xlfn.XLOOKUP(total_table[[#This Row],[Store_ID]],Store_table[Store_ID],Store_table[City],FALSE)</f>
        <v>Danielmouth</v>
      </c>
      <c r="Z1262" s="8" t="str">
        <f>_xlfn.XLOOKUP(total_table[[#This Row],[Store_ID]],Store_table[Store_ID],Store_table[Store_Type],FALSE)</f>
        <v>Flagship</v>
      </c>
    </row>
    <row r="1263" spans="1:26" x14ac:dyDescent="0.35">
      <c r="A1263" s="2" t="s">
        <v>3065</v>
      </c>
      <c r="B1263" s="14">
        <v>45889</v>
      </c>
      <c r="C1263" s="2" t="s">
        <v>510</v>
      </c>
      <c r="D1263" s="2" t="s">
        <v>1646</v>
      </c>
      <c r="E1263" s="2" t="s">
        <v>1767</v>
      </c>
      <c r="F1263" s="11">
        <v>3</v>
      </c>
      <c r="G1263" s="8">
        <v>118.25</v>
      </c>
      <c r="H1263" s="8">
        <v>0.26</v>
      </c>
      <c r="I1263" s="2" t="s">
        <v>1804</v>
      </c>
      <c r="J1263" s="8">
        <v>354.49</v>
      </c>
      <c r="K1263" s="8" t="str">
        <f>_xlfn.XLOOKUP(total_table[[#This Row],[Customer_ID]],Customer_table[Customer_ID],Customer_table[Name],FALSE)</f>
        <v>Curtis Haynes</v>
      </c>
      <c r="L1263" s="11">
        <f>_xlfn.XLOOKUP(total_table[[#This Row],[Customer_ID]],Customer_table[Customer_ID],Customer_table[Age],FALSE)</f>
        <v>60</v>
      </c>
      <c r="M1263" s="8" t="str">
        <f>_xlfn.XLOOKUP(total_table[[#This Row],[Customer_ID]],Customer_table[Customer_ID],Customer_table[Gender],FALSE)</f>
        <v>Female</v>
      </c>
      <c r="N1263" s="8" t="str">
        <f>_xlfn.XLOOKUP(total_table[[#This Row],[Customer_ID]],Customer_table[Customer_ID],Customer_table[City],FALSE)</f>
        <v>Estradaside</v>
      </c>
      <c r="O1263" s="8" t="str">
        <f>_xlfn.XLOOKUP(total_table[[#This Row],[Customer_ID]],Customer_table[Customer_ID],Customer_table[State],FALSE)</f>
        <v>Iowa</v>
      </c>
      <c r="P1263" s="8" t="str">
        <f>_xlfn.XLOOKUP(total_table[[#This Row],[Customer_ID]],Customer_table[Customer_ID],Customer_table[Country],FALSE)</f>
        <v>USA</v>
      </c>
      <c r="Q1263" s="8" t="str">
        <f>_xlfn.XLOOKUP(total_table[[#This Row],[Product_ID]],Product_table[Product_ID],Product_table[Product_Name],FALSE)</f>
        <v>Luxury Perfume Spray</v>
      </c>
      <c r="R1263" s="8" t="str">
        <f>_xlfn.XLOOKUP(total_table[[#This Row],[Product_ID]],Product_table[Product_ID],Product_table[Category],FALSE)</f>
        <v>Beauty</v>
      </c>
      <c r="S1263" s="8" t="str">
        <f>_xlfn.XLOOKUP(total_table[[#This Row],[Product_ID]],Product_table[Product_ID],Product_table[Sub_Category],FALSE)</f>
        <v>Fragrance</v>
      </c>
      <c r="T1263" s="8" t="str">
        <f>_xlfn.XLOOKUP(total_table[[#This Row],[Product_ID]],Product_table[Product_ID],Product_table[Brand],FALSE)</f>
        <v>Gibson, Green and Lopez</v>
      </c>
      <c r="U1263" s="8">
        <f>_xlfn.XLOOKUP(total_table[[#This Row],[Product_ID]],Product_table[Product_ID],Product_table[Cost],FALSE)</f>
        <v>482.75</v>
      </c>
      <c r="V1263" s="11">
        <f>_xlfn.XLOOKUP(total_table[[#This Row],[Product_ID]],Product_table[Product_ID],Product_table[Stock],FALSE)</f>
        <v>444</v>
      </c>
      <c r="W1263" s="8" t="str">
        <f>_xlfn.XLOOKUP(total_table[[#This Row],[Store_ID]],Store_table[Store_ID],Store_table[Store_Name],FALSE)</f>
        <v>Hill, Wagner and Ballard</v>
      </c>
      <c r="X1263" s="8" t="str">
        <f>_xlfn.XLOOKUP(total_table[[#This Row],[Store_ID]],Store_table[Store_ID],Store_table[Region],FALSE)</f>
        <v>East</v>
      </c>
      <c r="Y1263" s="8" t="str">
        <f>_xlfn.XLOOKUP(total_table[[#This Row],[Store_ID]],Store_table[Store_ID],Store_table[City],FALSE)</f>
        <v>East Davidville</v>
      </c>
      <c r="Z1263" s="8" t="str">
        <f>_xlfn.XLOOKUP(total_table[[#This Row],[Store_ID]],Store_table[Store_ID],Store_table[Store_Type],FALSE)</f>
        <v>Online</v>
      </c>
    </row>
    <row r="1264" spans="1:26" x14ac:dyDescent="0.35">
      <c r="A1264" s="2" t="s">
        <v>3066</v>
      </c>
      <c r="B1264" s="14">
        <v>45253</v>
      </c>
      <c r="C1264" s="2" t="s">
        <v>1287</v>
      </c>
      <c r="D1264" s="2" t="s">
        <v>1590</v>
      </c>
      <c r="E1264" s="2" t="s">
        <v>1779</v>
      </c>
      <c r="F1264" s="11">
        <v>1</v>
      </c>
      <c r="G1264" s="8">
        <v>223.25</v>
      </c>
      <c r="H1264" s="8">
        <v>0.28999999999999998</v>
      </c>
      <c r="I1264" s="2" t="s">
        <v>1802</v>
      </c>
      <c r="J1264" s="8">
        <v>222.96</v>
      </c>
      <c r="K1264" s="8" t="str">
        <f>_xlfn.XLOOKUP(total_table[[#This Row],[Customer_ID]],Customer_table[Customer_ID],Customer_table[Name],FALSE)</f>
        <v>Holly Robinson</v>
      </c>
      <c r="L1264" s="11">
        <f>_xlfn.XLOOKUP(total_table[[#This Row],[Customer_ID]],Customer_table[Customer_ID],Customer_table[Age],FALSE)</f>
        <v>45</v>
      </c>
      <c r="M1264" s="8" t="str">
        <f>_xlfn.XLOOKUP(total_table[[#This Row],[Customer_ID]],Customer_table[Customer_ID],Customer_table[Gender],FALSE)</f>
        <v>Female</v>
      </c>
      <c r="N1264" s="8" t="str">
        <f>_xlfn.XLOOKUP(total_table[[#This Row],[Customer_ID]],Customer_table[Customer_ID],Customer_table[City],FALSE)</f>
        <v>East Amy</v>
      </c>
      <c r="O1264" s="8" t="str">
        <f>_xlfn.XLOOKUP(total_table[[#This Row],[Customer_ID]],Customer_table[Customer_ID],Customer_table[State],FALSE)</f>
        <v>Washington</v>
      </c>
      <c r="P1264" s="8" t="str">
        <f>_xlfn.XLOOKUP(total_table[[#This Row],[Customer_ID]],Customer_table[Customer_ID],Customer_table[Country],FALSE)</f>
        <v>USA</v>
      </c>
      <c r="Q1264" s="8" t="str">
        <f>_xlfn.XLOOKUP(total_table[[#This Row],[Product_ID]],Product_table[Product_ID],Product_table[Product_Name],FALSE)</f>
        <v>Vitamin C Face Serum</v>
      </c>
      <c r="R1264" s="8" t="str">
        <f>_xlfn.XLOOKUP(total_table[[#This Row],[Product_ID]],Product_table[Product_ID],Product_table[Category],FALSE)</f>
        <v>Beauty</v>
      </c>
      <c r="S1264" s="8" t="str">
        <f>_xlfn.XLOOKUP(total_table[[#This Row],[Product_ID]],Product_table[Product_ID],Product_table[Sub_Category],FALSE)</f>
        <v>Skincare</v>
      </c>
      <c r="T1264" s="8" t="str">
        <f>_xlfn.XLOOKUP(total_table[[#This Row],[Product_ID]],Product_table[Product_ID],Product_table[Brand],FALSE)</f>
        <v>Griffin Ltd</v>
      </c>
      <c r="U1264" s="8">
        <f>_xlfn.XLOOKUP(total_table[[#This Row],[Product_ID]],Product_table[Product_ID],Product_table[Cost],FALSE)</f>
        <v>283.83</v>
      </c>
      <c r="V1264" s="11">
        <f>_xlfn.XLOOKUP(total_table[[#This Row],[Product_ID]],Product_table[Product_ID],Product_table[Stock],FALSE)</f>
        <v>244</v>
      </c>
      <c r="W1264" s="8" t="str">
        <f>_xlfn.XLOOKUP(total_table[[#This Row],[Store_ID]],Store_table[Store_ID],Store_table[Store_Name],FALSE)</f>
        <v>Shelton PLC</v>
      </c>
      <c r="X1264" s="8" t="str">
        <f>_xlfn.XLOOKUP(total_table[[#This Row],[Store_ID]],Store_table[Store_ID],Store_table[Region],FALSE)</f>
        <v>North</v>
      </c>
      <c r="Y1264" s="8" t="str">
        <f>_xlfn.XLOOKUP(total_table[[#This Row],[Store_ID]],Store_table[Store_ID],Store_table[City],FALSE)</f>
        <v>East Jenniferstad</v>
      </c>
      <c r="Z1264" s="8" t="str">
        <f>_xlfn.XLOOKUP(total_table[[#This Row],[Store_ID]],Store_table[Store_ID],Store_table[Store_Type],FALSE)</f>
        <v>Flagship</v>
      </c>
    </row>
    <row r="1265" spans="1:26" x14ac:dyDescent="0.35">
      <c r="A1265" s="2" t="s">
        <v>3067</v>
      </c>
      <c r="B1265" s="14">
        <v>45530</v>
      </c>
      <c r="C1265" s="2" t="s">
        <v>1304</v>
      </c>
      <c r="D1265" s="2" t="s">
        <v>1590</v>
      </c>
      <c r="E1265" s="2" t="s">
        <v>1747</v>
      </c>
      <c r="F1265" s="11">
        <v>3</v>
      </c>
      <c r="G1265" s="8">
        <v>918.76</v>
      </c>
      <c r="H1265" s="8">
        <v>0.2</v>
      </c>
      <c r="I1265" s="2" t="s">
        <v>1804</v>
      </c>
      <c r="J1265" s="8">
        <v>2756.08</v>
      </c>
      <c r="K1265" s="8" t="str">
        <f>_xlfn.XLOOKUP(total_table[[#This Row],[Customer_ID]],Customer_table[Customer_ID],Customer_table[Name],FALSE)</f>
        <v>Jose Stewart</v>
      </c>
      <c r="L1265" s="11">
        <f>_xlfn.XLOOKUP(total_table[[#This Row],[Customer_ID]],Customer_table[Customer_ID],Customer_table[Age],FALSE)</f>
        <v>18</v>
      </c>
      <c r="M1265" s="8" t="str">
        <f>_xlfn.XLOOKUP(total_table[[#This Row],[Customer_ID]],Customer_table[Customer_ID],Customer_table[Gender],FALSE)</f>
        <v>Female</v>
      </c>
      <c r="N1265" s="8" t="str">
        <f>_xlfn.XLOOKUP(total_table[[#This Row],[Customer_ID]],Customer_table[Customer_ID],Customer_table[City],FALSE)</f>
        <v>South Robert</v>
      </c>
      <c r="O1265" s="8" t="str">
        <f>_xlfn.XLOOKUP(total_table[[#This Row],[Customer_ID]],Customer_table[Customer_ID],Customer_table[State],FALSE)</f>
        <v>Maine</v>
      </c>
      <c r="P1265" s="8" t="str">
        <f>_xlfn.XLOOKUP(total_table[[#This Row],[Customer_ID]],Customer_table[Customer_ID],Customer_table[Country],FALSE)</f>
        <v>USA</v>
      </c>
      <c r="Q1265" s="8" t="str">
        <f>_xlfn.XLOOKUP(total_table[[#This Row],[Product_ID]],Product_table[Product_ID],Product_table[Product_Name],FALSE)</f>
        <v>Vitamin C Face Serum</v>
      </c>
      <c r="R1265" s="8" t="str">
        <f>_xlfn.XLOOKUP(total_table[[#This Row],[Product_ID]],Product_table[Product_ID],Product_table[Category],FALSE)</f>
        <v>Beauty</v>
      </c>
      <c r="S1265" s="8" t="str">
        <f>_xlfn.XLOOKUP(total_table[[#This Row],[Product_ID]],Product_table[Product_ID],Product_table[Sub_Category],FALSE)</f>
        <v>Skincare</v>
      </c>
      <c r="T1265" s="8" t="str">
        <f>_xlfn.XLOOKUP(total_table[[#This Row],[Product_ID]],Product_table[Product_ID],Product_table[Brand],FALSE)</f>
        <v>Griffin Ltd</v>
      </c>
      <c r="U1265" s="8">
        <f>_xlfn.XLOOKUP(total_table[[#This Row],[Product_ID]],Product_table[Product_ID],Product_table[Cost],FALSE)</f>
        <v>283.83</v>
      </c>
      <c r="V1265" s="11">
        <f>_xlfn.XLOOKUP(total_table[[#This Row],[Product_ID]],Product_table[Product_ID],Product_table[Stock],FALSE)</f>
        <v>244</v>
      </c>
      <c r="W1265" s="8" t="str">
        <f>_xlfn.XLOOKUP(total_table[[#This Row],[Store_ID]],Store_table[Store_ID],Store_table[Store_Name],FALSE)</f>
        <v>Alexander Group</v>
      </c>
      <c r="X1265" s="8" t="str">
        <f>_xlfn.XLOOKUP(total_table[[#This Row],[Store_ID]],Store_table[Store_ID],Store_table[Region],FALSE)</f>
        <v>South</v>
      </c>
      <c r="Y1265" s="8" t="str">
        <f>_xlfn.XLOOKUP(total_table[[#This Row],[Store_ID]],Store_table[Store_ID],Store_table[City],FALSE)</f>
        <v>Port Sharon</v>
      </c>
      <c r="Z1265" s="8" t="str">
        <f>_xlfn.XLOOKUP(total_table[[#This Row],[Store_ID]],Store_table[Store_ID],Store_table[Store_Type],FALSE)</f>
        <v>Online</v>
      </c>
    </row>
    <row r="1266" spans="1:26" x14ac:dyDescent="0.35">
      <c r="A1266" s="2" t="s">
        <v>3068</v>
      </c>
      <c r="B1266" s="14">
        <v>45491</v>
      </c>
      <c r="C1266" s="2" t="s">
        <v>877</v>
      </c>
      <c r="D1266" s="2" t="s">
        <v>1694</v>
      </c>
      <c r="E1266" s="2" t="s">
        <v>1775</v>
      </c>
      <c r="F1266" s="11">
        <v>2</v>
      </c>
      <c r="G1266" s="8">
        <v>905.26</v>
      </c>
      <c r="H1266" s="8">
        <v>0.15</v>
      </c>
      <c r="I1266" s="2" t="s">
        <v>1807</v>
      </c>
      <c r="J1266" s="8">
        <v>1810.37</v>
      </c>
      <c r="K1266" s="8" t="str">
        <f>_xlfn.XLOOKUP(total_table[[#This Row],[Customer_ID]],Customer_table[Customer_ID],Customer_table[Name],FALSE)</f>
        <v>Antonio Leon</v>
      </c>
      <c r="L1266" s="11">
        <f>_xlfn.XLOOKUP(total_table[[#This Row],[Customer_ID]],Customer_table[Customer_ID],Customer_table[Age],FALSE)</f>
        <v>48</v>
      </c>
      <c r="M1266" s="8" t="str">
        <f>_xlfn.XLOOKUP(total_table[[#This Row],[Customer_ID]],Customer_table[Customer_ID],Customer_table[Gender],FALSE)</f>
        <v>Male</v>
      </c>
      <c r="N1266" s="8" t="str">
        <f>_xlfn.XLOOKUP(total_table[[#This Row],[Customer_ID]],Customer_table[Customer_ID],Customer_table[City],FALSE)</f>
        <v>Morrisville</v>
      </c>
      <c r="O1266" s="8" t="str">
        <f>_xlfn.XLOOKUP(total_table[[#This Row],[Customer_ID]],Customer_table[Customer_ID],Customer_table[State],FALSE)</f>
        <v>Hawaii</v>
      </c>
      <c r="P1266" s="8" t="str">
        <f>_xlfn.XLOOKUP(total_table[[#This Row],[Customer_ID]],Customer_table[Customer_ID],Customer_table[Country],FALSE)</f>
        <v>USA</v>
      </c>
      <c r="Q1266" s="8" t="str">
        <f>_xlfn.XLOOKUP(total_table[[#This Row],[Product_ID]],Product_table[Product_ID],Product_table[Product_Name],FALSE)</f>
        <v>Wooden Bookshelf</v>
      </c>
      <c r="R1266" s="8" t="str">
        <f>_xlfn.XLOOKUP(total_table[[#This Row],[Product_ID]],Product_table[Product_ID],Product_table[Category],FALSE)</f>
        <v>Home</v>
      </c>
      <c r="S1266" s="8" t="str">
        <f>_xlfn.XLOOKUP(total_table[[#This Row],[Product_ID]],Product_table[Product_ID],Product_table[Sub_Category],FALSE)</f>
        <v>Furniture</v>
      </c>
      <c r="T1266" s="8" t="str">
        <f>_xlfn.XLOOKUP(total_table[[#This Row],[Product_ID]],Product_table[Product_ID],Product_table[Brand],FALSE)</f>
        <v>Collins-Stephenson</v>
      </c>
      <c r="U1266" s="8">
        <f>_xlfn.XLOOKUP(total_table[[#This Row],[Product_ID]],Product_table[Product_ID],Product_table[Cost],FALSE)</f>
        <v>388.46</v>
      </c>
      <c r="V1266" s="11">
        <f>_xlfn.XLOOKUP(total_table[[#This Row],[Product_ID]],Product_table[Product_ID],Product_table[Stock],FALSE)</f>
        <v>208</v>
      </c>
      <c r="W1266" s="8" t="str">
        <f>_xlfn.XLOOKUP(total_table[[#This Row],[Store_ID]],Store_table[Store_ID],Store_table[Store_Name],FALSE)</f>
        <v>Gardner, Humphrey and Contreras</v>
      </c>
      <c r="X1266" s="8" t="str">
        <f>_xlfn.XLOOKUP(total_table[[#This Row],[Store_ID]],Store_table[Store_ID],Store_table[Region],FALSE)</f>
        <v>East</v>
      </c>
      <c r="Y1266" s="8" t="str">
        <f>_xlfn.XLOOKUP(total_table[[#This Row],[Store_ID]],Store_table[Store_ID],Store_table[City],FALSE)</f>
        <v>Johnsonville</v>
      </c>
      <c r="Z1266" s="8" t="str">
        <f>_xlfn.XLOOKUP(total_table[[#This Row],[Store_ID]],Store_table[Store_ID],Store_table[Store_Type],FALSE)</f>
        <v>Flagship</v>
      </c>
    </row>
    <row r="1267" spans="1:26" x14ac:dyDescent="0.35">
      <c r="A1267" s="2" t="s">
        <v>3069</v>
      </c>
      <c r="B1267" s="14">
        <v>45628</v>
      </c>
      <c r="C1267" s="2" t="s">
        <v>969</v>
      </c>
      <c r="D1267" s="2" t="s">
        <v>1558</v>
      </c>
      <c r="E1267" s="2" t="s">
        <v>1791</v>
      </c>
      <c r="F1267" s="11">
        <v>4</v>
      </c>
      <c r="G1267" s="8">
        <v>295.39999999999998</v>
      </c>
      <c r="H1267" s="8">
        <v>0.23</v>
      </c>
      <c r="I1267" s="2" t="s">
        <v>1804</v>
      </c>
      <c r="J1267" s="8">
        <v>1181.3699999999999</v>
      </c>
      <c r="K1267" s="8" t="str">
        <f>_xlfn.XLOOKUP(total_table[[#This Row],[Customer_ID]],Customer_table[Customer_ID],Customer_table[Name],FALSE)</f>
        <v>Jason Mullins</v>
      </c>
      <c r="L1267" s="11">
        <f>_xlfn.XLOOKUP(total_table[[#This Row],[Customer_ID]],Customer_table[Customer_ID],Customer_table[Age],FALSE)</f>
        <v>47</v>
      </c>
      <c r="M1267" s="8" t="str">
        <f>_xlfn.XLOOKUP(total_table[[#This Row],[Customer_ID]],Customer_table[Customer_ID],Customer_table[Gender],FALSE)</f>
        <v>Female</v>
      </c>
      <c r="N1267" s="8" t="str">
        <f>_xlfn.XLOOKUP(total_table[[#This Row],[Customer_ID]],Customer_table[Customer_ID],Customer_table[City],FALSE)</f>
        <v>Brianchester</v>
      </c>
      <c r="O1267" s="8" t="str">
        <f>_xlfn.XLOOKUP(total_table[[#This Row],[Customer_ID]],Customer_table[Customer_ID],Customer_table[State],FALSE)</f>
        <v>Delaware</v>
      </c>
      <c r="P1267" s="8" t="str">
        <f>_xlfn.XLOOKUP(total_table[[#This Row],[Customer_ID]],Customer_table[Customer_ID],Customer_table[Country],FALSE)</f>
        <v>USA</v>
      </c>
      <c r="Q1267" s="8" t="str">
        <f>_xlfn.XLOOKUP(total_table[[#This Row],[Product_ID]],Product_table[Product_ID],Product_table[Product_Name],FALSE)</f>
        <v>Beard Grooming Kit</v>
      </c>
      <c r="R1267" s="8" t="str">
        <f>_xlfn.XLOOKUP(total_table[[#This Row],[Product_ID]],Product_table[Product_ID],Product_table[Category],FALSE)</f>
        <v>Beauty</v>
      </c>
      <c r="S1267" s="8" t="str">
        <f>_xlfn.XLOOKUP(total_table[[#This Row],[Product_ID]],Product_table[Product_ID],Product_table[Sub_Category],FALSE)</f>
        <v>Grooming</v>
      </c>
      <c r="T1267" s="8" t="str">
        <f>_xlfn.XLOOKUP(total_table[[#This Row],[Product_ID]],Product_table[Product_ID],Product_table[Brand],FALSE)</f>
        <v>Erickson-Green</v>
      </c>
      <c r="U1267" s="8">
        <f>_xlfn.XLOOKUP(total_table[[#This Row],[Product_ID]],Product_table[Product_ID],Product_table[Cost],FALSE)</f>
        <v>337.42</v>
      </c>
      <c r="V1267" s="11">
        <f>_xlfn.XLOOKUP(total_table[[#This Row],[Product_ID]],Product_table[Product_ID],Product_table[Stock],FALSE)</f>
        <v>256</v>
      </c>
      <c r="W1267" s="8" t="str">
        <f>_xlfn.XLOOKUP(total_table[[#This Row],[Store_ID]],Store_table[Store_ID],Store_table[Store_Name],FALSE)</f>
        <v>Mann-Austin</v>
      </c>
      <c r="X1267" s="8" t="str">
        <f>_xlfn.XLOOKUP(total_table[[#This Row],[Store_ID]],Store_table[Store_ID],Store_table[Region],FALSE)</f>
        <v>East</v>
      </c>
      <c r="Y1267" s="8" t="str">
        <f>_xlfn.XLOOKUP(total_table[[#This Row],[Store_ID]],Store_table[Store_ID],Store_table[City],FALSE)</f>
        <v>Vasquezborough</v>
      </c>
      <c r="Z1267" s="8" t="str">
        <f>_xlfn.XLOOKUP(total_table[[#This Row],[Store_ID]],Store_table[Store_ID],Store_table[Store_Type],FALSE)</f>
        <v>Online</v>
      </c>
    </row>
    <row r="1268" spans="1:26" x14ac:dyDescent="0.35">
      <c r="A1268" s="2" t="s">
        <v>3070</v>
      </c>
      <c r="B1268" s="14">
        <v>45861</v>
      </c>
      <c r="C1268" s="2" t="s">
        <v>305</v>
      </c>
      <c r="D1268" s="2" t="s">
        <v>1714</v>
      </c>
      <c r="E1268" s="2" t="s">
        <v>1751</v>
      </c>
      <c r="F1268" s="11">
        <v>1</v>
      </c>
      <c r="G1268" s="8">
        <v>252.18</v>
      </c>
      <c r="H1268" s="8">
        <v>0.23</v>
      </c>
      <c r="I1268" s="2" t="s">
        <v>1804</v>
      </c>
      <c r="J1268" s="8">
        <v>251.95000000000002</v>
      </c>
      <c r="K1268" s="8" t="str">
        <f>_xlfn.XLOOKUP(total_table[[#This Row],[Customer_ID]],Customer_table[Customer_ID],Customer_table[Name],FALSE)</f>
        <v>Melissa Duffy Md</v>
      </c>
      <c r="L1268" s="11">
        <f>_xlfn.XLOOKUP(total_table[[#This Row],[Customer_ID]],Customer_table[Customer_ID],Customer_table[Age],FALSE)</f>
        <v>58</v>
      </c>
      <c r="M1268" s="8" t="str">
        <f>_xlfn.XLOOKUP(total_table[[#This Row],[Customer_ID]],Customer_table[Customer_ID],Customer_table[Gender],FALSE)</f>
        <v>Female</v>
      </c>
      <c r="N1268" s="8" t="str">
        <f>_xlfn.XLOOKUP(total_table[[#This Row],[Customer_ID]],Customer_table[Customer_ID],Customer_table[City],FALSE)</f>
        <v>East Jenna</v>
      </c>
      <c r="O1268" s="8" t="str">
        <f>_xlfn.XLOOKUP(total_table[[#This Row],[Customer_ID]],Customer_table[Customer_ID],Customer_table[State],FALSE)</f>
        <v>South Carolina</v>
      </c>
      <c r="P1268" s="8" t="str">
        <f>_xlfn.XLOOKUP(total_table[[#This Row],[Customer_ID]],Customer_table[Customer_ID],Customer_table[Country],FALSE)</f>
        <v>USA</v>
      </c>
      <c r="Q1268" s="8" t="str">
        <f>_xlfn.XLOOKUP(total_table[[#This Row],[Product_ID]],Product_table[Product_ID],Product_table[Product_Name],FALSE)</f>
        <v>Vitamin E Body Lotion</v>
      </c>
      <c r="R1268" s="8" t="str">
        <f>_xlfn.XLOOKUP(total_table[[#This Row],[Product_ID]],Product_table[Product_ID],Product_table[Category],FALSE)</f>
        <v>Beauty</v>
      </c>
      <c r="S1268" s="8" t="str">
        <f>_xlfn.XLOOKUP(total_table[[#This Row],[Product_ID]],Product_table[Product_ID],Product_table[Sub_Category],FALSE)</f>
        <v>Skincare</v>
      </c>
      <c r="T1268" s="8" t="str">
        <f>_xlfn.XLOOKUP(total_table[[#This Row],[Product_ID]],Product_table[Product_ID],Product_table[Brand],FALSE)</f>
        <v>Hoffman-Williams</v>
      </c>
      <c r="U1268" s="8">
        <f>_xlfn.XLOOKUP(total_table[[#This Row],[Product_ID]],Product_table[Product_ID],Product_table[Cost],FALSE)</f>
        <v>358.47</v>
      </c>
      <c r="V1268" s="11">
        <f>_xlfn.XLOOKUP(total_table[[#This Row],[Product_ID]],Product_table[Product_ID],Product_table[Stock],FALSE)</f>
        <v>213</v>
      </c>
      <c r="W1268" s="8" t="str">
        <f>_xlfn.XLOOKUP(total_table[[#This Row],[Store_ID]],Store_table[Store_ID],Store_table[Store_Name],FALSE)</f>
        <v>Gray Ltd</v>
      </c>
      <c r="X1268" s="8" t="str">
        <f>_xlfn.XLOOKUP(total_table[[#This Row],[Store_ID]],Store_table[Store_ID],Store_table[Region],FALSE)</f>
        <v>North</v>
      </c>
      <c r="Y1268" s="8" t="str">
        <f>_xlfn.XLOOKUP(total_table[[#This Row],[Store_ID]],Store_table[Store_ID],Store_table[City],FALSE)</f>
        <v>New Michaelchester</v>
      </c>
      <c r="Z1268" s="8" t="str">
        <f>_xlfn.XLOOKUP(total_table[[#This Row],[Store_ID]],Store_table[Store_ID],Store_table[Store_Type],FALSE)</f>
        <v>Outlet</v>
      </c>
    </row>
    <row r="1269" spans="1:26" x14ac:dyDescent="0.35">
      <c r="A1269" s="2" t="s">
        <v>3071</v>
      </c>
      <c r="B1269" s="14">
        <v>45878</v>
      </c>
      <c r="C1269" s="2" t="s">
        <v>501</v>
      </c>
      <c r="D1269" s="2" t="s">
        <v>1720</v>
      </c>
      <c r="E1269" s="2" t="s">
        <v>1772</v>
      </c>
      <c r="F1269" s="11">
        <v>4</v>
      </c>
      <c r="G1269" s="8">
        <v>792.1</v>
      </c>
      <c r="H1269" s="8">
        <v>0.19</v>
      </c>
      <c r="I1269" s="2" t="s">
        <v>1807</v>
      </c>
      <c r="J1269" s="8">
        <v>3168.21</v>
      </c>
      <c r="K1269" s="8" t="str">
        <f>_xlfn.XLOOKUP(total_table[[#This Row],[Customer_ID]],Customer_table[Customer_ID],Customer_table[Name],FALSE)</f>
        <v>Patrick Roberts</v>
      </c>
      <c r="L1269" s="11">
        <f>_xlfn.XLOOKUP(total_table[[#This Row],[Customer_ID]],Customer_table[Customer_ID],Customer_table[Age],FALSE)</f>
        <v>41</v>
      </c>
      <c r="M1269" s="8" t="str">
        <f>_xlfn.XLOOKUP(total_table[[#This Row],[Customer_ID]],Customer_table[Customer_ID],Customer_table[Gender],FALSE)</f>
        <v>Female</v>
      </c>
      <c r="N1269" s="8" t="str">
        <f>_xlfn.XLOOKUP(total_table[[#This Row],[Customer_ID]],Customer_table[Customer_ID],Customer_table[City],FALSE)</f>
        <v>Jaredville</v>
      </c>
      <c r="O1269" s="8" t="str">
        <f>_xlfn.XLOOKUP(total_table[[#This Row],[Customer_ID]],Customer_table[Customer_ID],Customer_table[State],FALSE)</f>
        <v>Missouri</v>
      </c>
      <c r="P1269" s="8" t="str">
        <f>_xlfn.XLOOKUP(total_table[[#This Row],[Customer_ID]],Customer_table[Customer_ID],Customer_table[Country],FALSE)</f>
        <v>USA</v>
      </c>
      <c r="Q1269" s="8" t="str">
        <f>_xlfn.XLOOKUP(total_table[[#This Row],[Product_ID]],Product_table[Product_ID],Product_table[Product_Name],FALSE)</f>
        <v>Cricket Bat</v>
      </c>
      <c r="R1269" s="8" t="str">
        <f>_xlfn.XLOOKUP(total_table[[#This Row],[Product_ID]],Product_table[Product_ID],Product_table[Category],FALSE)</f>
        <v>Sports</v>
      </c>
      <c r="S1269" s="8" t="str">
        <f>_xlfn.XLOOKUP(total_table[[#This Row],[Product_ID]],Product_table[Product_ID],Product_table[Sub_Category],FALSE)</f>
        <v>Team Sports</v>
      </c>
      <c r="T1269" s="8" t="str">
        <f>_xlfn.XLOOKUP(total_table[[#This Row],[Product_ID]],Product_table[Product_ID],Product_table[Brand],FALSE)</f>
        <v>Khan LLC</v>
      </c>
      <c r="U1269" s="8">
        <f>_xlfn.XLOOKUP(total_table[[#This Row],[Product_ID]],Product_table[Product_ID],Product_table[Cost],FALSE)</f>
        <v>245.98</v>
      </c>
      <c r="V1269" s="11">
        <f>_xlfn.XLOOKUP(total_table[[#This Row],[Product_ID]],Product_table[Product_ID],Product_table[Stock],FALSE)</f>
        <v>471</v>
      </c>
      <c r="W1269" s="8" t="str">
        <f>_xlfn.XLOOKUP(total_table[[#This Row],[Store_ID]],Store_table[Store_ID],Store_table[Store_Name],FALSE)</f>
        <v>Thomas, Bridges and Harris</v>
      </c>
      <c r="X1269" s="8" t="str">
        <f>_xlfn.XLOOKUP(total_table[[#This Row],[Store_ID]],Store_table[Store_ID],Store_table[Region],FALSE)</f>
        <v>North</v>
      </c>
      <c r="Y1269" s="8" t="str">
        <f>_xlfn.XLOOKUP(total_table[[#This Row],[Store_ID]],Store_table[Store_ID],Store_table[City],FALSE)</f>
        <v>Sabrinatown</v>
      </c>
      <c r="Z1269" s="8" t="str">
        <f>_xlfn.XLOOKUP(total_table[[#This Row],[Store_ID]],Store_table[Store_ID],Store_table[Store_Type],FALSE)</f>
        <v>Online</v>
      </c>
    </row>
    <row r="1270" spans="1:26" x14ac:dyDescent="0.35">
      <c r="A1270" s="2" t="s">
        <v>3072</v>
      </c>
      <c r="B1270" s="14">
        <v>45426</v>
      </c>
      <c r="C1270" s="2" t="s">
        <v>270</v>
      </c>
      <c r="D1270" s="2" t="s">
        <v>1702</v>
      </c>
      <c r="E1270" s="2" t="s">
        <v>1777</v>
      </c>
      <c r="F1270" s="11">
        <v>1</v>
      </c>
      <c r="G1270" s="8">
        <v>883.36</v>
      </c>
      <c r="H1270" s="8">
        <v>0.11</v>
      </c>
      <c r="I1270" s="2" t="s">
        <v>1804</v>
      </c>
      <c r="J1270" s="8">
        <v>883.25</v>
      </c>
      <c r="K1270" s="8" t="str">
        <f>_xlfn.XLOOKUP(total_table[[#This Row],[Customer_ID]],Customer_table[Customer_ID],Customer_table[Name],FALSE)</f>
        <v>Nathan Campbell</v>
      </c>
      <c r="L1270" s="11">
        <f>_xlfn.XLOOKUP(total_table[[#This Row],[Customer_ID]],Customer_table[Customer_ID],Customer_table[Age],FALSE)</f>
        <v>37</v>
      </c>
      <c r="M1270" s="8" t="str">
        <f>_xlfn.XLOOKUP(total_table[[#This Row],[Customer_ID]],Customer_table[Customer_ID],Customer_table[Gender],FALSE)</f>
        <v>Male</v>
      </c>
      <c r="N1270" s="8" t="str">
        <f>_xlfn.XLOOKUP(total_table[[#This Row],[Customer_ID]],Customer_table[Customer_ID],Customer_table[City],FALSE)</f>
        <v>Rodrigueztown</v>
      </c>
      <c r="O1270" s="8" t="str">
        <f>_xlfn.XLOOKUP(total_table[[#This Row],[Customer_ID]],Customer_table[Customer_ID],Customer_table[State],FALSE)</f>
        <v>Oklahoma</v>
      </c>
      <c r="P1270" s="8" t="str">
        <f>_xlfn.XLOOKUP(total_table[[#This Row],[Customer_ID]],Customer_table[Customer_ID],Customer_table[Country],FALSE)</f>
        <v>USA</v>
      </c>
      <c r="Q1270" s="8" t="str">
        <f>_xlfn.XLOOKUP(total_table[[#This Row],[Product_ID]],Product_table[Product_ID],Product_table[Product_Name],FALSE)</f>
        <v>Sports Wrist Sweatbands</v>
      </c>
      <c r="R1270" s="8" t="str">
        <f>_xlfn.XLOOKUP(total_table[[#This Row],[Product_ID]],Product_table[Product_ID],Product_table[Category],FALSE)</f>
        <v>Sports</v>
      </c>
      <c r="S1270" s="8" t="str">
        <f>_xlfn.XLOOKUP(total_table[[#This Row],[Product_ID]],Product_table[Product_ID],Product_table[Sub_Category],FALSE)</f>
        <v>Accessories</v>
      </c>
      <c r="T1270" s="8" t="str">
        <f>_xlfn.XLOOKUP(total_table[[#This Row],[Product_ID]],Product_table[Product_ID],Product_table[Brand],FALSE)</f>
        <v>Olsen-Daniels</v>
      </c>
      <c r="U1270" s="8">
        <f>_xlfn.XLOOKUP(total_table[[#This Row],[Product_ID]],Product_table[Product_ID],Product_table[Cost],FALSE)</f>
        <v>131.24</v>
      </c>
      <c r="V1270" s="11">
        <f>_xlfn.XLOOKUP(total_table[[#This Row],[Product_ID]],Product_table[Product_ID],Product_table[Stock],FALSE)</f>
        <v>232</v>
      </c>
      <c r="W1270" s="8" t="str">
        <f>_xlfn.XLOOKUP(total_table[[#This Row],[Store_ID]],Store_table[Store_ID],Store_table[Store_Name],FALSE)</f>
        <v>Mcdonald Inc</v>
      </c>
      <c r="X1270" s="8" t="str">
        <f>_xlfn.XLOOKUP(total_table[[#This Row],[Store_ID]],Store_table[Store_ID],Store_table[Region],FALSE)</f>
        <v>South</v>
      </c>
      <c r="Y1270" s="8" t="str">
        <f>_xlfn.XLOOKUP(total_table[[#This Row],[Store_ID]],Store_table[Store_ID],Store_table[City],FALSE)</f>
        <v>Christopherland</v>
      </c>
      <c r="Z1270" s="8" t="str">
        <f>_xlfn.XLOOKUP(total_table[[#This Row],[Store_ID]],Store_table[Store_ID],Store_table[Store_Type],FALSE)</f>
        <v>Outlet</v>
      </c>
    </row>
    <row r="1271" spans="1:26" x14ac:dyDescent="0.35">
      <c r="A1271" s="2" t="s">
        <v>3073</v>
      </c>
      <c r="B1271" s="14">
        <v>45231</v>
      </c>
      <c r="C1271" s="2" t="s">
        <v>865</v>
      </c>
      <c r="D1271" s="2" t="s">
        <v>1664</v>
      </c>
      <c r="E1271" s="2" t="s">
        <v>1730</v>
      </c>
      <c r="F1271" s="11">
        <v>4</v>
      </c>
      <c r="G1271" s="8">
        <v>305.95</v>
      </c>
      <c r="H1271" s="8">
        <v>0.08</v>
      </c>
      <c r="I1271" s="2" t="s">
        <v>1804</v>
      </c>
      <c r="J1271" s="8">
        <v>1223.72</v>
      </c>
      <c r="K1271" s="8" t="str">
        <f>_xlfn.XLOOKUP(total_table[[#This Row],[Customer_ID]],Customer_table[Customer_ID],Customer_table[Name],FALSE)</f>
        <v>Arthur Warren</v>
      </c>
      <c r="L1271" s="11">
        <f>_xlfn.XLOOKUP(total_table[[#This Row],[Customer_ID]],Customer_table[Customer_ID],Customer_table[Age],FALSE)</f>
        <v>38</v>
      </c>
      <c r="M1271" s="8" t="str">
        <f>_xlfn.XLOOKUP(total_table[[#This Row],[Customer_ID]],Customer_table[Customer_ID],Customer_table[Gender],FALSE)</f>
        <v>Male</v>
      </c>
      <c r="N1271" s="8" t="str">
        <f>_xlfn.XLOOKUP(total_table[[#This Row],[Customer_ID]],Customer_table[Customer_ID],Customer_table[City],FALSE)</f>
        <v>Ericshire</v>
      </c>
      <c r="O1271" s="8" t="str">
        <f>_xlfn.XLOOKUP(total_table[[#This Row],[Customer_ID]],Customer_table[Customer_ID],Customer_table[State],FALSE)</f>
        <v>Nevada</v>
      </c>
      <c r="P1271" s="8" t="str">
        <f>_xlfn.XLOOKUP(total_table[[#This Row],[Customer_ID]],Customer_table[Customer_ID],Customer_table[Country],FALSE)</f>
        <v>USA</v>
      </c>
      <c r="Q1271" s="8" t="str">
        <f>_xlfn.XLOOKUP(total_table[[#This Row],[Product_ID]],Product_table[Product_ID],Product_table[Product_Name],FALSE)</f>
        <v>Men's Sports Shorts</v>
      </c>
      <c r="R1271" s="8" t="str">
        <f>_xlfn.XLOOKUP(total_table[[#This Row],[Product_ID]],Product_table[Product_ID],Product_table[Category],FALSE)</f>
        <v>Clothing</v>
      </c>
      <c r="S1271" s="8" t="str">
        <f>_xlfn.XLOOKUP(total_table[[#This Row],[Product_ID]],Product_table[Product_ID],Product_table[Sub_Category],FALSE)</f>
        <v>Bottoms</v>
      </c>
      <c r="T1271" s="8" t="str">
        <f>_xlfn.XLOOKUP(total_table[[#This Row],[Product_ID]],Product_table[Product_ID],Product_table[Brand],FALSE)</f>
        <v>Fitzpatrick Ltd</v>
      </c>
      <c r="U1271" s="8">
        <f>_xlfn.XLOOKUP(total_table[[#This Row],[Product_ID]],Product_table[Product_ID],Product_table[Cost],FALSE)</f>
        <v>218.22</v>
      </c>
      <c r="V1271" s="11">
        <f>_xlfn.XLOOKUP(total_table[[#This Row],[Product_ID]],Product_table[Product_ID],Product_table[Stock],FALSE)</f>
        <v>224</v>
      </c>
      <c r="W1271" s="8" t="str">
        <f>_xlfn.XLOOKUP(total_table[[#This Row],[Store_ID]],Store_table[Store_ID],Store_table[Store_Name],FALSE)</f>
        <v>Rivera-Warner</v>
      </c>
      <c r="X1271" s="8" t="str">
        <f>_xlfn.XLOOKUP(total_table[[#This Row],[Store_ID]],Store_table[Store_ID],Store_table[Region],FALSE)</f>
        <v>East</v>
      </c>
      <c r="Y1271" s="8" t="str">
        <f>_xlfn.XLOOKUP(total_table[[#This Row],[Store_ID]],Store_table[Store_ID],Store_table[City],FALSE)</f>
        <v>Washingtonfurt</v>
      </c>
      <c r="Z1271" s="8" t="str">
        <f>_xlfn.XLOOKUP(total_table[[#This Row],[Store_ID]],Store_table[Store_ID],Store_table[Store_Type],FALSE)</f>
        <v>Flagship</v>
      </c>
    </row>
    <row r="1272" spans="1:26" x14ac:dyDescent="0.35">
      <c r="A1272" s="2" t="s">
        <v>3074</v>
      </c>
      <c r="B1272" s="14">
        <v>45609</v>
      </c>
      <c r="C1272" s="2" t="s">
        <v>1230</v>
      </c>
      <c r="D1272" s="2" t="s">
        <v>1642</v>
      </c>
      <c r="E1272" s="2" t="s">
        <v>1757</v>
      </c>
      <c r="F1272" s="11">
        <v>3</v>
      </c>
      <c r="G1272" s="8">
        <v>742.45</v>
      </c>
      <c r="H1272" s="8">
        <v>0.23</v>
      </c>
      <c r="I1272" s="2" t="s">
        <v>1807</v>
      </c>
      <c r="J1272" s="8">
        <v>2227.1200000000003</v>
      </c>
      <c r="K1272" s="8" t="str">
        <f>_xlfn.XLOOKUP(total_table[[#This Row],[Customer_ID]],Customer_table[Customer_ID],Customer_table[Name],FALSE)</f>
        <v>Terry Moses</v>
      </c>
      <c r="L1272" s="11">
        <f>_xlfn.XLOOKUP(total_table[[#This Row],[Customer_ID]],Customer_table[Customer_ID],Customer_table[Age],FALSE)</f>
        <v>51</v>
      </c>
      <c r="M1272" s="8" t="str">
        <f>_xlfn.XLOOKUP(total_table[[#This Row],[Customer_ID]],Customer_table[Customer_ID],Customer_table[Gender],FALSE)</f>
        <v>Female</v>
      </c>
      <c r="N1272" s="8" t="str">
        <f>_xlfn.XLOOKUP(total_table[[#This Row],[Customer_ID]],Customer_table[Customer_ID],Customer_table[City],FALSE)</f>
        <v>Leahmouth</v>
      </c>
      <c r="O1272" s="8" t="str">
        <f>_xlfn.XLOOKUP(total_table[[#This Row],[Customer_ID]],Customer_table[Customer_ID],Customer_table[State],FALSE)</f>
        <v>Nevada</v>
      </c>
      <c r="P1272" s="8" t="str">
        <f>_xlfn.XLOOKUP(total_table[[#This Row],[Customer_ID]],Customer_table[Customer_ID],Customer_table[Country],FALSE)</f>
        <v>USA</v>
      </c>
      <c r="Q1272" s="8" t="str">
        <f>_xlfn.XLOOKUP(total_table[[#This Row],[Product_ID]],Product_table[Product_ID],Product_table[Product_Name],FALSE)</f>
        <v>Womens Cotton Scarf</v>
      </c>
      <c r="R1272" s="8" t="str">
        <f>_xlfn.XLOOKUP(total_table[[#This Row],[Product_ID]],Product_table[Product_ID],Product_table[Category],FALSE)</f>
        <v>Clothing</v>
      </c>
      <c r="S1272" s="8" t="str">
        <f>_xlfn.XLOOKUP(total_table[[#This Row],[Product_ID]],Product_table[Product_ID],Product_table[Sub_Category],FALSE)</f>
        <v>Accessories</v>
      </c>
      <c r="T1272" s="8" t="str">
        <f>_xlfn.XLOOKUP(total_table[[#This Row],[Product_ID]],Product_table[Product_ID],Product_table[Brand],FALSE)</f>
        <v>Shepherd-Gould</v>
      </c>
      <c r="U1272" s="8">
        <f>_xlfn.XLOOKUP(total_table[[#This Row],[Product_ID]],Product_table[Product_ID],Product_table[Cost],FALSE)</f>
        <v>113.83</v>
      </c>
      <c r="V1272" s="11">
        <f>_xlfn.XLOOKUP(total_table[[#This Row],[Product_ID]],Product_table[Product_ID],Product_table[Stock],FALSE)</f>
        <v>485</v>
      </c>
      <c r="W1272" s="8" t="str">
        <f>_xlfn.XLOOKUP(total_table[[#This Row],[Store_ID]],Store_table[Store_ID],Store_table[Store_Name],FALSE)</f>
        <v>Martinez-Mullins</v>
      </c>
      <c r="X1272" s="8" t="str">
        <f>_xlfn.XLOOKUP(total_table[[#This Row],[Store_ID]],Store_table[Store_ID],Store_table[Region],FALSE)</f>
        <v>South</v>
      </c>
      <c r="Y1272" s="8" t="str">
        <f>_xlfn.XLOOKUP(total_table[[#This Row],[Store_ID]],Store_table[Store_ID],Store_table[City],FALSE)</f>
        <v>Williamsfurt</v>
      </c>
      <c r="Z1272" s="8" t="str">
        <f>_xlfn.XLOOKUP(total_table[[#This Row],[Store_ID]],Store_table[Store_ID],Store_table[Store_Type],FALSE)</f>
        <v>Online</v>
      </c>
    </row>
    <row r="1273" spans="1:26" x14ac:dyDescent="0.35">
      <c r="A1273" s="2" t="s">
        <v>3075</v>
      </c>
      <c r="B1273" s="14">
        <v>45392</v>
      </c>
      <c r="C1273" s="2" t="s">
        <v>1095</v>
      </c>
      <c r="D1273" s="2" t="s">
        <v>1576</v>
      </c>
      <c r="E1273" s="2" t="s">
        <v>1788</v>
      </c>
      <c r="F1273" s="11">
        <v>3</v>
      </c>
      <c r="G1273" s="8">
        <v>336.1</v>
      </c>
      <c r="H1273" s="8">
        <v>0.12</v>
      </c>
      <c r="I1273" s="2" t="s">
        <v>1807</v>
      </c>
      <c r="J1273" s="8">
        <v>1008.1800000000001</v>
      </c>
      <c r="K1273" s="8" t="str">
        <f>_xlfn.XLOOKUP(total_table[[#This Row],[Customer_ID]],Customer_table[Customer_ID],Customer_table[Name],FALSE)</f>
        <v>Carlos Flores</v>
      </c>
      <c r="L1273" s="11">
        <f>_xlfn.XLOOKUP(total_table[[#This Row],[Customer_ID]],Customer_table[Customer_ID],Customer_table[Age],FALSE)</f>
        <v>20</v>
      </c>
      <c r="M1273" s="8" t="str">
        <f>_xlfn.XLOOKUP(total_table[[#This Row],[Customer_ID]],Customer_table[Customer_ID],Customer_table[Gender],FALSE)</f>
        <v>Male</v>
      </c>
      <c r="N1273" s="8" t="str">
        <f>_xlfn.XLOOKUP(total_table[[#This Row],[Customer_ID]],Customer_table[Customer_ID],Customer_table[City],FALSE)</f>
        <v>North Johnfurt</v>
      </c>
      <c r="O1273" s="8" t="str">
        <f>_xlfn.XLOOKUP(total_table[[#This Row],[Customer_ID]],Customer_table[Customer_ID],Customer_table[State],FALSE)</f>
        <v>Washington</v>
      </c>
      <c r="P1273" s="8" t="str">
        <f>_xlfn.XLOOKUP(total_table[[#This Row],[Customer_ID]],Customer_table[Customer_ID],Customer_table[Country],FALSE)</f>
        <v>USA</v>
      </c>
      <c r="Q1273" s="8" t="str">
        <f>_xlfn.XLOOKUP(total_table[[#This Row],[Product_ID]],Product_table[Product_ID],Product_table[Product_Name],FALSE)</f>
        <v>Women's Scarf Set</v>
      </c>
      <c r="R1273" s="8" t="str">
        <f>_xlfn.XLOOKUP(total_table[[#This Row],[Product_ID]],Product_table[Product_ID],Product_table[Category],FALSE)</f>
        <v>Clothing</v>
      </c>
      <c r="S1273" s="8" t="str">
        <f>_xlfn.XLOOKUP(total_table[[#This Row],[Product_ID]],Product_table[Product_ID],Product_table[Sub_Category],FALSE)</f>
        <v>Accessories</v>
      </c>
      <c r="T1273" s="8" t="str">
        <f>_xlfn.XLOOKUP(total_table[[#This Row],[Product_ID]],Product_table[Product_ID],Product_table[Brand],FALSE)</f>
        <v>Brown and Sons</v>
      </c>
      <c r="U1273" s="8">
        <f>_xlfn.XLOOKUP(total_table[[#This Row],[Product_ID]],Product_table[Product_ID],Product_table[Cost],FALSE)</f>
        <v>174.02</v>
      </c>
      <c r="V1273" s="11">
        <f>_xlfn.XLOOKUP(total_table[[#This Row],[Product_ID]],Product_table[Product_ID],Product_table[Stock],FALSE)</f>
        <v>268</v>
      </c>
      <c r="W1273" s="8" t="str">
        <f>_xlfn.XLOOKUP(total_table[[#This Row],[Store_ID]],Store_table[Store_ID],Store_table[Store_Name],FALSE)</f>
        <v>Guerrero-Schmitt</v>
      </c>
      <c r="X1273" s="8" t="str">
        <f>_xlfn.XLOOKUP(total_table[[#This Row],[Store_ID]],Store_table[Store_ID],Store_table[Region],FALSE)</f>
        <v>East</v>
      </c>
      <c r="Y1273" s="8" t="str">
        <f>_xlfn.XLOOKUP(total_table[[#This Row],[Store_ID]],Store_table[Store_ID],Store_table[City],FALSE)</f>
        <v>East Stevechester</v>
      </c>
      <c r="Z1273" s="8" t="str">
        <f>_xlfn.XLOOKUP(total_table[[#This Row],[Store_ID]],Store_table[Store_ID],Store_table[Store_Type],FALSE)</f>
        <v>Flagship</v>
      </c>
    </row>
    <row r="1274" spans="1:26" x14ac:dyDescent="0.35">
      <c r="A1274" s="2" t="s">
        <v>3076</v>
      </c>
      <c r="B1274" s="14">
        <v>45876</v>
      </c>
      <c r="C1274" s="2" t="s">
        <v>1262</v>
      </c>
      <c r="D1274" s="2" t="s">
        <v>1584</v>
      </c>
      <c r="E1274" s="2" t="s">
        <v>1757</v>
      </c>
      <c r="F1274" s="11">
        <v>3</v>
      </c>
      <c r="G1274" s="8">
        <v>310.36</v>
      </c>
      <c r="H1274" s="8">
        <v>0.14000000000000001</v>
      </c>
      <c r="I1274" s="2" t="s">
        <v>1807</v>
      </c>
      <c r="J1274" s="8">
        <v>930.94</v>
      </c>
      <c r="K1274" s="8" t="str">
        <f>_xlfn.XLOOKUP(total_table[[#This Row],[Customer_ID]],Customer_table[Customer_ID],Customer_table[Name],FALSE)</f>
        <v>Shane Brown</v>
      </c>
      <c r="L1274" s="11">
        <f>_xlfn.XLOOKUP(total_table[[#This Row],[Customer_ID]],Customer_table[Customer_ID],Customer_table[Age],FALSE)</f>
        <v>23</v>
      </c>
      <c r="M1274" s="8" t="str">
        <f>_xlfn.XLOOKUP(total_table[[#This Row],[Customer_ID]],Customer_table[Customer_ID],Customer_table[Gender],FALSE)</f>
        <v>Female</v>
      </c>
      <c r="N1274" s="8" t="str">
        <f>_xlfn.XLOOKUP(total_table[[#This Row],[Customer_ID]],Customer_table[Customer_ID],Customer_table[City],FALSE)</f>
        <v>East Andrea</v>
      </c>
      <c r="O1274" s="8" t="str">
        <f>_xlfn.XLOOKUP(total_table[[#This Row],[Customer_ID]],Customer_table[Customer_ID],Customer_table[State],FALSE)</f>
        <v>Michigan</v>
      </c>
      <c r="P1274" s="8" t="str">
        <f>_xlfn.XLOOKUP(total_table[[#This Row],[Customer_ID]],Customer_table[Customer_ID],Customer_table[Country],FALSE)</f>
        <v>USA</v>
      </c>
      <c r="Q1274" s="8" t="str">
        <f>_xlfn.XLOOKUP(total_table[[#This Row],[Product_ID]],Product_table[Product_ID],Product_table[Product_Name],FALSE)</f>
        <v>Fabric Sofa Throw Blanket</v>
      </c>
      <c r="R1274" s="8" t="str">
        <f>_xlfn.XLOOKUP(total_table[[#This Row],[Product_ID]],Product_table[Product_ID],Product_table[Category],FALSE)</f>
        <v>Home</v>
      </c>
      <c r="S1274" s="8" t="str">
        <f>_xlfn.XLOOKUP(total_table[[#This Row],[Product_ID]],Product_table[Product_ID],Product_table[Sub_Category],FALSE)</f>
        <v>Decor</v>
      </c>
      <c r="T1274" s="8" t="str">
        <f>_xlfn.XLOOKUP(total_table[[#This Row],[Product_ID]],Product_table[Product_ID],Product_table[Brand],FALSE)</f>
        <v>Hoffman Group</v>
      </c>
      <c r="U1274" s="8">
        <f>_xlfn.XLOOKUP(total_table[[#This Row],[Product_ID]],Product_table[Product_ID],Product_table[Cost],FALSE)</f>
        <v>218.48</v>
      </c>
      <c r="V1274" s="11">
        <f>_xlfn.XLOOKUP(total_table[[#This Row],[Product_ID]],Product_table[Product_ID],Product_table[Stock],FALSE)</f>
        <v>276</v>
      </c>
      <c r="W1274" s="8" t="str">
        <f>_xlfn.XLOOKUP(total_table[[#This Row],[Store_ID]],Store_table[Store_ID],Store_table[Store_Name],FALSE)</f>
        <v>Martinez-Mullins</v>
      </c>
      <c r="X1274" s="8" t="str">
        <f>_xlfn.XLOOKUP(total_table[[#This Row],[Store_ID]],Store_table[Store_ID],Store_table[Region],FALSE)</f>
        <v>South</v>
      </c>
      <c r="Y1274" s="8" t="str">
        <f>_xlfn.XLOOKUP(total_table[[#This Row],[Store_ID]],Store_table[Store_ID],Store_table[City],FALSE)</f>
        <v>Williamsfurt</v>
      </c>
      <c r="Z1274" s="8" t="str">
        <f>_xlfn.XLOOKUP(total_table[[#This Row],[Store_ID]],Store_table[Store_ID],Store_table[Store_Type],FALSE)</f>
        <v>Online</v>
      </c>
    </row>
    <row r="1275" spans="1:26" x14ac:dyDescent="0.35">
      <c r="A1275" s="2" t="s">
        <v>3077</v>
      </c>
      <c r="B1275" s="14">
        <v>45772</v>
      </c>
      <c r="C1275" s="2" t="s">
        <v>874</v>
      </c>
      <c r="D1275" s="2" t="s">
        <v>1722</v>
      </c>
      <c r="E1275" s="2" t="s">
        <v>1760</v>
      </c>
      <c r="F1275" s="11">
        <v>3</v>
      </c>
      <c r="G1275" s="8">
        <v>992.81</v>
      </c>
      <c r="H1275" s="8">
        <v>0.04</v>
      </c>
      <c r="I1275" s="2" t="s">
        <v>1804</v>
      </c>
      <c r="J1275" s="8">
        <v>2978.39</v>
      </c>
      <c r="K1275" s="8" t="str">
        <f>_xlfn.XLOOKUP(total_table[[#This Row],[Customer_ID]],Customer_table[Customer_ID],Customer_table[Name],FALSE)</f>
        <v>Aaron Luna</v>
      </c>
      <c r="L1275" s="11">
        <f>_xlfn.XLOOKUP(total_table[[#This Row],[Customer_ID]],Customer_table[Customer_ID],Customer_table[Age],FALSE)</f>
        <v>21</v>
      </c>
      <c r="M1275" s="8" t="str">
        <f>_xlfn.XLOOKUP(total_table[[#This Row],[Customer_ID]],Customer_table[Customer_ID],Customer_table[Gender],FALSE)</f>
        <v>Female</v>
      </c>
      <c r="N1275" s="8" t="str">
        <f>_xlfn.XLOOKUP(total_table[[#This Row],[Customer_ID]],Customer_table[Customer_ID],Customer_table[City],FALSE)</f>
        <v>Gilltown</v>
      </c>
      <c r="O1275" s="8" t="str">
        <f>_xlfn.XLOOKUP(total_table[[#This Row],[Customer_ID]],Customer_table[Customer_ID],Customer_table[State],FALSE)</f>
        <v>Ohio</v>
      </c>
      <c r="P1275" s="8" t="str">
        <f>_xlfn.XLOOKUP(total_table[[#This Row],[Customer_ID]],Customer_table[Customer_ID],Customer_table[Country],FALSE)</f>
        <v>USA</v>
      </c>
      <c r="Q1275" s="8" t="str">
        <f>_xlfn.XLOOKUP(total_table[[#This Row],[Product_ID]],Product_table[Product_ID],Product_table[Product_Name],FALSE)</f>
        <v>Portable Bluetooth Speaker</v>
      </c>
      <c r="R1275" s="8" t="str">
        <f>_xlfn.XLOOKUP(total_table[[#This Row],[Product_ID]],Product_table[Product_ID],Product_table[Category],FALSE)</f>
        <v>Electronics</v>
      </c>
      <c r="S1275" s="8" t="str">
        <f>_xlfn.XLOOKUP(total_table[[#This Row],[Product_ID]],Product_table[Product_ID],Product_table[Sub_Category],FALSE)</f>
        <v>Audio</v>
      </c>
      <c r="T1275" s="8" t="str">
        <f>_xlfn.XLOOKUP(total_table[[#This Row],[Product_ID]],Product_table[Product_ID],Product_table[Brand],FALSE)</f>
        <v>Flores-King</v>
      </c>
      <c r="U1275" s="8">
        <f>_xlfn.XLOOKUP(total_table[[#This Row],[Product_ID]],Product_table[Product_ID],Product_table[Cost],FALSE)</f>
        <v>431.67</v>
      </c>
      <c r="V1275" s="11">
        <f>_xlfn.XLOOKUP(total_table[[#This Row],[Product_ID]],Product_table[Product_ID],Product_table[Stock],FALSE)</f>
        <v>73</v>
      </c>
      <c r="W1275" s="8" t="str">
        <f>_xlfn.XLOOKUP(total_table[[#This Row],[Store_ID]],Store_table[Store_ID],Store_table[Store_Name],FALSE)</f>
        <v>Bean, Jones and Park</v>
      </c>
      <c r="X1275" s="8" t="str">
        <f>_xlfn.XLOOKUP(total_table[[#This Row],[Store_ID]],Store_table[Store_ID],Store_table[Region],FALSE)</f>
        <v>West</v>
      </c>
      <c r="Y1275" s="8" t="str">
        <f>_xlfn.XLOOKUP(total_table[[#This Row],[Store_ID]],Store_table[Store_ID],Store_table[City],FALSE)</f>
        <v>Thompsonborough</v>
      </c>
      <c r="Z1275" s="8" t="str">
        <f>_xlfn.XLOOKUP(total_table[[#This Row],[Store_ID]],Store_table[Store_ID],Store_table[Store_Type],FALSE)</f>
        <v>Online</v>
      </c>
    </row>
    <row r="1276" spans="1:26" x14ac:dyDescent="0.35">
      <c r="A1276" s="2" t="s">
        <v>3078</v>
      </c>
      <c r="B1276" s="14">
        <v>45217</v>
      </c>
      <c r="C1276" s="2" t="s">
        <v>637</v>
      </c>
      <c r="D1276" s="2" t="s">
        <v>1646</v>
      </c>
      <c r="E1276" s="2" t="s">
        <v>1770</v>
      </c>
      <c r="F1276" s="11">
        <v>3</v>
      </c>
      <c r="G1276" s="8">
        <v>257.11</v>
      </c>
      <c r="H1276" s="8">
        <v>0.26</v>
      </c>
      <c r="I1276" s="2" t="s">
        <v>1807</v>
      </c>
      <c r="J1276" s="8">
        <v>771.07</v>
      </c>
      <c r="K1276" s="8" t="str">
        <f>_xlfn.XLOOKUP(total_table[[#This Row],[Customer_ID]],Customer_table[Customer_ID],Customer_table[Name],FALSE)</f>
        <v>Wanda Snyder</v>
      </c>
      <c r="L1276" s="11">
        <f>_xlfn.XLOOKUP(total_table[[#This Row],[Customer_ID]],Customer_table[Customer_ID],Customer_table[Age],FALSE)</f>
        <v>54</v>
      </c>
      <c r="M1276" s="8" t="str">
        <f>_xlfn.XLOOKUP(total_table[[#This Row],[Customer_ID]],Customer_table[Customer_ID],Customer_table[Gender],FALSE)</f>
        <v>Male</v>
      </c>
      <c r="N1276" s="8" t="str">
        <f>_xlfn.XLOOKUP(total_table[[#This Row],[Customer_ID]],Customer_table[Customer_ID],Customer_table[City],FALSE)</f>
        <v>Frostmouth</v>
      </c>
      <c r="O1276" s="8" t="str">
        <f>_xlfn.XLOOKUP(total_table[[#This Row],[Customer_ID]],Customer_table[Customer_ID],Customer_table[State],FALSE)</f>
        <v>Vermont</v>
      </c>
      <c r="P1276" s="8" t="str">
        <f>_xlfn.XLOOKUP(total_table[[#This Row],[Customer_ID]],Customer_table[Customer_ID],Customer_table[Country],FALSE)</f>
        <v>USA</v>
      </c>
      <c r="Q1276" s="8" t="str">
        <f>_xlfn.XLOOKUP(total_table[[#This Row],[Product_ID]],Product_table[Product_ID],Product_table[Product_Name],FALSE)</f>
        <v>Luxury Perfume Spray</v>
      </c>
      <c r="R1276" s="8" t="str">
        <f>_xlfn.XLOOKUP(total_table[[#This Row],[Product_ID]],Product_table[Product_ID],Product_table[Category],FALSE)</f>
        <v>Beauty</v>
      </c>
      <c r="S1276" s="8" t="str">
        <f>_xlfn.XLOOKUP(total_table[[#This Row],[Product_ID]],Product_table[Product_ID],Product_table[Sub_Category],FALSE)</f>
        <v>Fragrance</v>
      </c>
      <c r="T1276" s="8" t="str">
        <f>_xlfn.XLOOKUP(total_table[[#This Row],[Product_ID]],Product_table[Product_ID],Product_table[Brand],FALSE)</f>
        <v>Gibson, Green and Lopez</v>
      </c>
      <c r="U1276" s="8">
        <f>_xlfn.XLOOKUP(total_table[[#This Row],[Product_ID]],Product_table[Product_ID],Product_table[Cost],FALSE)</f>
        <v>482.75</v>
      </c>
      <c r="V1276" s="11">
        <f>_xlfn.XLOOKUP(total_table[[#This Row],[Product_ID]],Product_table[Product_ID],Product_table[Stock],FALSE)</f>
        <v>444</v>
      </c>
      <c r="W1276" s="8" t="str">
        <f>_xlfn.XLOOKUP(total_table[[#This Row],[Store_ID]],Store_table[Store_ID],Store_table[Store_Name],FALSE)</f>
        <v>Aguirre-Keller</v>
      </c>
      <c r="X1276" s="8" t="str">
        <f>_xlfn.XLOOKUP(total_table[[#This Row],[Store_ID]],Store_table[Store_ID],Store_table[Region],FALSE)</f>
        <v>South</v>
      </c>
      <c r="Y1276" s="8" t="str">
        <f>_xlfn.XLOOKUP(total_table[[#This Row],[Store_ID]],Store_table[Store_ID],Store_table[City],FALSE)</f>
        <v>Lake Michael</v>
      </c>
      <c r="Z1276" s="8" t="str">
        <f>_xlfn.XLOOKUP(total_table[[#This Row],[Store_ID]],Store_table[Store_ID],Store_table[Store_Type],FALSE)</f>
        <v>Online</v>
      </c>
    </row>
    <row r="1277" spans="1:26" x14ac:dyDescent="0.35">
      <c r="A1277" s="2" t="s">
        <v>3079</v>
      </c>
      <c r="B1277" s="14">
        <v>45739</v>
      </c>
      <c r="C1277" s="2" t="s">
        <v>702</v>
      </c>
      <c r="D1277" s="2" t="s">
        <v>1716</v>
      </c>
      <c r="E1277" s="2" t="s">
        <v>1772</v>
      </c>
      <c r="F1277" s="11">
        <v>4</v>
      </c>
      <c r="G1277" s="8">
        <v>816.29</v>
      </c>
      <c r="H1277" s="8">
        <v>0.24</v>
      </c>
      <c r="I1277" s="2" t="s">
        <v>1804</v>
      </c>
      <c r="J1277" s="8">
        <v>3264.92</v>
      </c>
      <c r="K1277" s="8" t="str">
        <f>_xlfn.XLOOKUP(total_table[[#This Row],[Customer_ID]],Customer_table[Customer_ID],Customer_table[Name],FALSE)</f>
        <v>George Davis</v>
      </c>
      <c r="L1277" s="11">
        <f>_xlfn.XLOOKUP(total_table[[#This Row],[Customer_ID]],Customer_table[Customer_ID],Customer_table[Age],FALSE)</f>
        <v>50</v>
      </c>
      <c r="M1277" s="8" t="str">
        <f>_xlfn.XLOOKUP(total_table[[#This Row],[Customer_ID]],Customer_table[Customer_ID],Customer_table[Gender],FALSE)</f>
        <v>Female</v>
      </c>
      <c r="N1277" s="8" t="str">
        <f>_xlfn.XLOOKUP(total_table[[#This Row],[Customer_ID]],Customer_table[Customer_ID],Customer_table[City],FALSE)</f>
        <v>Lake Lisa</v>
      </c>
      <c r="O1277" s="8" t="str">
        <f>_xlfn.XLOOKUP(total_table[[#This Row],[Customer_ID]],Customer_table[Customer_ID],Customer_table[State],FALSE)</f>
        <v>Massachusetts</v>
      </c>
      <c r="P1277" s="8" t="str">
        <f>_xlfn.XLOOKUP(total_table[[#This Row],[Customer_ID]],Customer_table[Customer_ID],Customer_table[Country],FALSE)</f>
        <v>usa</v>
      </c>
      <c r="Q1277" s="8" t="str">
        <f>_xlfn.XLOOKUP(total_table[[#This Row],[Product_ID]],Product_table[Product_ID],Product_table[Product_Name],FALSE)</f>
        <v>Sports Stopwatch Basic</v>
      </c>
      <c r="R1277" s="8" t="str">
        <f>_xlfn.XLOOKUP(total_table[[#This Row],[Product_ID]],Product_table[Product_ID],Product_table[Category],FALSE)</f>
        <v>Sports</v>
      </c>
      <c r="S1277" s="8" t="str">
        <f>_xlfn.XLOOKUP(total_table[[#This Row],[Product_ID]],Product_table[Product_ID],Product_table[Sub_Category],FALSE)</f>
        <v>Accessories</v>
      </c>
      <c r="T1277" s="8" t="str">
        <f>_xlfn.XLOOKUP(total_table[[#This Row],[Product_ID]],Product_table[Product_ID],Product_table[Brand],FALSE)</f>
        <v>Wilson Group</v>
      </c>
      <c r="U1277" s="8">
        <f>_xlfn.XLOOKUP(total_table[[#This Row],[Product_ID]],Product_table[Product_ID],Product_table[Cost],FALSE)</f>
        <v>60.65</v>
      </c>
      <c r="V1277" s="11">
        <f>_xlfn.XLOOKUP(total_table[[#This Row],[Product_ID]],Product_table[Product_ID],Product_table[Stock],FALSE)</f>
        <v>75</v>
      </c>
      <c r="W1277" s="8" t="str">
        <f>_xlfn.XLOOKUP(total_table[[#This Row],[Store_ID]],Store_table[Store_ID],Store_table[Store_Name],FALSE)</f>
        <v>Thomas, Bridges and Harris</v>
      </c>
      <c r="X1277" s="8" t="str">
        <f>_xlfn.XLOOKUP(total_table[[#This Row],[Store_ID]],Store_table[Store_ID],Store_table[Region],FALSE)</f>
        <v>North</v>
      </c>
      <c r="Y1277" s="8" t="str">
        <f>_xlfn.XLOOKUP(total_table[[#This Row],[Store_ID]],Store_table[Store_ID],Store_table[City],FALSE)</f>
        <v>Sabrinatown</v>
      </c>
      <c r="Z1277" s="8" t="str">
        <f>_xlfn.XLOOKUP(total_table[[#This Row],[Store_ID]],Store_table[Store_ID],Store_table[Store_Type],FALSE)</f>
        <v>Online</v>
      </c>
    </row>
    <row r="1278" spans="1:26" x14ac:dyDescent="0.35">
      <c r="A1278" s="2" t="s">
        <v>3080</v>
      </c>
      <c r="B1278" s="14">
        <v>45272</v>
      </c>
      <c r="C1278" s="2" t="s">
        <v>412</v>
      </c>
      <c r="D1278" s="2" t="s">
        <v>1646</v>
      </c>
      <c r="E1278" s="2" t="s">
        <v>1772</v>
      </c>
      <c r="F1278" s="11">
        <v>4</v>
      </c>
      <c r="G1278" s="8">
        <v>755.82</v>
      </c>
      <c r="H1278" s="8">
        <v>0.22</v>
      </c>
      <c r="I1278" s="2" t="s">
        <v>1807</v>
      </c>
      <c r="J1278" s="8">
        <v>3023.0600000000004</v>
      </c>
      <c r="K1278" s="8" t="str">
        <f>_xlfn.XLOOKUP(total_table[[#This Row],[Customer_ID]],Customer_table[Customer_ID],Customer_table[Name],FALSE)</f>
        <v>Michael Chang</v>
      </c>
      <c r="L1278" s="11">
        <f>_xlfn.XLOOKUP(total_table[[#This Row],[Customer_ID]],Customer_table[Customer_ID],Customer_table[Age],FALSE)</f>
        <v>50</v>
      </c>
      <c r="M1278" s="8" t="str">
        <f>_xlfn.XLOOKUP(total_table[[#This Row],[Customer_ID]],Customer_table[Customer_ID],Customer_table[Gender],FALSE)</f>
        <v>Male</v>
      </c>
      <c r="N1278" s="8" t="str">
        <f>_xlfn.XLOOKUP(total_table[[#This Row],[Customer_ID]],Customer_table[Customer_ID],Customer_table[City],FALSE)</f>
        <v>Kathrynport</v>
      </c>
      <c r="O1278" s="8" t="str">
        <f>_xlfn.XLOOKUP(total_table[[#This Row],[Customer_ID]],Customer_table[Customer_ID],Customer_table[State],FALSE)</f>
        <v>North Carolina</v>
      </c>
      <c r="P1278" s="8" t="str">
        <f>_xlfn.XLOOKUP(total_table[[#This Row],[Customer_ID]],Customer_table[Customer_ID],Customer_table[Country],FALSE)</f>
        <v>USA</v>
      </c>
      <c r="Q1278" s="8" t="str">
        <f>_xlfn.XLOOKUP(total_table[[#This Row],[Product_ID]],Product_table[Product_ID],Product_table[Product_Name],FALSE)</f>
        <v>Luxury Perfume Spray</v>
      </c>
      <c r="R1278" s="8" t="str">
        <f>_xlfn.XLOOKUP(total_table[[#This Row],[Product_ID]],Product_table[Product_ID],Product_table[Category],FALSE)</f>
        <v>Beauty</v>
      </c>
      <c r="S1278" s="8" t="str">
        <f>_xlfn.XLOOKUP(total_table[[#This Row],[Product_ID]],Product_table[Product_ID],Product_table[Sub_Category],FALSE)</f>
        <v>Fragrance</v>
      </c>
      <c r="T1278" s="8" t="str">
        <f>_xlfn.XLOOKUP(total_table[[#This Row],[Product_ID]],Product_table[Product_ID],Product_table[Brand],FALSE)</f>
        <v>Gibson, Green and Lopez</v>
      </c>
      <c r="U1278" s="8">
        <f>_xlfn.XLOOKUP(total_table[[#This Row],[Product_ID]],Product_table[Product_ID],Product_table[Cost],FALSE)</f>
        <v>482.75</v>
      </c>
      <c r="V1278" s="11">
        <f>_xlfn.XLOOKUP(total_table[[#This Row],[Product_ID]],Product_table[Product_ID],Product_table[Stock],FALSE)</f>
        <v>444</v>
      </c>
      <c r="W1278" s="8" t="str">
        <f>_xlfn.XLOOKUP(total_table[[#This Row],[Store_ID]],Store_table[Store_ID],Store_table[Store_Name],FALSE)</f>
        <v>Thomas, Bridges and Harris</v>
      </c>
      <c r="X1278" s="8" t="str">
        <f>_xlfn.XLOOKUP(total_table[[#This Row],[Store_ID]],Store_table[Store_ID],Store_table[Region],FALSE)</f>
        <v>North</v>
      </c>
      <c r="Y1278" s="8" t="str">
        <f>_xlfn.XLOOKUP(total_table[[#This Row],[Store_ID]],Store_table[Store_ID],Store_table[City],FALSE)</f>
        <v>Sabrinatown</v>
      </c>
      <c r="Z1278" s="8" t="str">
        <f>_xlfn.XLOOKUP(total_table[[#This Row],[Store_ID]],Store_table[Store_ID],Store_table[Store_Type],FALSE)</f>
        <v>Online</v>
      </c>
    </row>
    <row r="1279" spans="1:26" x14ac:dyDescent="0.35">
      <c r="A1279" s="2" t="s">
        <v>3081</v>
      </c>
      <c r="B1279" s="14">
        <v>45524</v>
      </c>
      <c r="C1279" s="2" t="s">
        <v>20</v>
      </c>
      <c r="D1279" s="2" t="s">
        <v>1521</v>
      </c>
      <c r="E1279" s="2" t="s">
        <v>1777</v>
      </c>
      <c r="F1279" s="11">
        <v>1</v>
      </c>
      <c r="G1279" s="8">
        <v>449.6</v>
      </c>
      <c r="H1279" s="8">
        <v>0.01</v>
      </c>
      <c r="I1279" s="2" t="s">
        <v>1804</v>
      </c>
      <c r="J1279" s="8">
        <v>449.59000000000003</v>
      </c>
      <c r="K1279" s="8" t="str">
        <f>_xlfn.XLOOKUP(total_table[[#This Row],[Customer_ID]],Customer_table[Customer_ID],Customer_table[Name],FALSE)</f>
        <v>Jeremy Harris</v>
      </c>
      <c r="L1279" s="11">
        <f>_xlfn.XLOOKUP(total_table[[#This Row],[Customer_ID]],Customer_table[Customer_ID],Customer_table[Age],FALSE)</f>
        <v>59</v>
      </c>
      <c r="M1279" s="8" t="str">
        <f>_xlfn.XLOOKUP(total_table[[#This Row],[Customer_ID]],Customer_table[Customer_ID],Customer_table[Gender],FALSE)</f>
        <v>Female</v>
      </c>
      <c r="N1279" s="8" t="str">
        <f>_xlfn.XLOOKUP(total_table[[#This Row],[Customer_ID]],Customer_table[Customer_ID],Customer_table[City],FALSE)</f>
        <v>Thomastown</v>
      </c>
      <c r="O1279" s="8" t="str">
        <f>_xlfn.XLOOKUP(total_table[[#This Row],[Customer_ID]],Customer_table[Customer_ID],Customer_table[State],FALSE)</f>
        <v>Ohio</v>
      </c>
      <c r="P1279" s="8" t="str">
        <f>_xlfn.XLOOKUP(total_table[[#This Row],[Customer_ID]],Customer_table[Customer_ID],Customer_table[Country],FALSE)</f>
        <v>USA</v>
      </c>
      <c r="Q1279" s="8" t="str">
        <f>_xlfn.XLOOKUP(total_table[[#This Row],[Product_ID]],Product_table[Product_ID],Product_table[Product_Name],FALSE)</f>
        <v>Brother Laser Printer</v>
      </c>
      <c r="R1279" s="8" t="str">
        <f>_xlfn.XLOOKUP(total_table[[#This Row],[Product_ID]],Product_table[Product_ID],Product_table[Category],FALSE)</f>
        <v>Electronics</v>
      </c>
      <c r="S1279" s="8" t="str">
        <f>_xlfn.XLOOKUP(total_table[[#This Row],[Product_ID]],Product_table[Product_ID],Product_table[Sub_Category],FALSE)</f>
        <v>Computer</v>
      </c>
      <c r="T1279" s="8" t="str">
        <f>_xlfn.XLOOKUP(total_table[[#This Row],[Product_ID]],Product_table[Product_ID],Product_table[Brand],FALSE)</f>
        <v>Hunt Inc</v>
      </c>
      <c r="U1279" s="8">
        <f>_xlfn.XLOOKUP(total_table[[#This Row],[Product_ID]],Product_table[Product_ID],Product_table[Cost],FALSE)</f>
        <v>112.42</v>
      </c>
      <c r="V1279" s="11">
        <f>_xlfn.XLOOKUP(total_table[[#This Row],[Product_ID]],Product_table[Product_ID],Product_table[Stock],FALSE)</f>
        <v>416</v>
      </c>
      <c r="W1279" s="8" t="str">
        <f>_xlfn.XLOOKUP(total_table[[#This Row],[Store_ID]],Store_table[Store_ID],Store_table[Store_Name],FALSE)</f>
        <v>Mcdonald Inc</v>
      </c>
      <c r="X1279" s="8" t="str">
        <f>_xlfn.XLOOKUP(total_table[[#This Row],[Store_ID]],Store_table[Store_ID],Store_table[Region],FALSE)</f>
        <v>South</v>
      </c>
      <c r="Y1279" s="8" t="str">
        <f>_xlfn.XLOOKUP(total_table[[#This Row],[Store_ID]],Store_table[Store_ID],Store_table[City],FALSE)</f>
        <v>Christopherland</v>
      </c>
      <c r="Z1279" s="8" t="str">
        <f>_xlfn.XLOOKUP(total_table[[#This Row],[Store_ID]],Store_table[Store_ID],Store_table[Store_Type],FALSE)</f>
        <v>Outlet</v>
      </c>
    </row>
    <row r="1280" spans="1:26" x14ac:dyDescent="0.35">
      <c r="A1280" s="2" t="s">
        <v>3082</v>
      </c>
      <c r="B1280" s="14">
        <v>45481</v>
      </c>
      <c r="C1280" s="2" t="s">
        <v>1084</v>
      </c>
      <c r="D1280" s="2" t="s">
        <v>1554</v>
      </c>
      <c r="E1280" s="2" t="s">
        <v>1730</v>
      </c>
      <c r="F1280" s="11">
        <v>2</v>
      </c>
      <c r="G1280" s="8">
        <v>779.29</v>
      </c>
      <c r="H1280" s="8">
        <v>0.12</v>
      </c>
      <c r="I1280" s="2" t="s">
        <v>1807</v>
      </c>
      <c r="J1280" s="8">
        <v>1558.46</v>
      </c>
      <c r="K1280" s="8" t="str">
        <f>_xlfn.XLOOKUP(total_table[[#This Row],[Customer_ID]],Customer_table[Customer_ID],Customer_table[Name],FALSE)</f>
        <v>Jeffrey Mccarthy</v>
      </c>
      <c r="L1280" s="11">
        <f>_xlfn.XLOOKUP(total_table[[#This Row],[Customer_ID]],Customer_table[Customer_ID],Customer_table[Age],FALSE)</f>
        <v>25</v>
      </c>
      <c r="M1280" s="8" t="str">
        <f>_xlfn.XLOOKUP(total_table[[#This Row],[Customer_ID]],Customer_table[Customer_ID],Customer_table[Gender],FALSE)</f>
        <v>Female</v>
      </c>
      <c r="N1280" s="8" t="str">
        <f>_xlfn.XLOOKUP(total_table[[#This Row],[Customer_ID]],Customer_table[Customer_ID],Customer_table[City],FALSE)</f>
        <v>North Samuel</v>
      </c>
      <c r="O1280" s="8" t="str">
        <f>_xlfn.XLOOKUP(total_table[[#This Row],[Customer_ID]],Customer_table[Customer_ID],Customer_table[State],FALSE)</f>
        <v>Nebraska</v>
      </c>
      <c r="P1280" s="8" t="str">
        <f>_xlfn.XLOOKUP(total_table[[#This Row],[Customer_ID]],Customer_table[Customer_ID],Customer_table[Country],FALSE)</f>
        <v>USA</v>
      </c>
      <c r="Q1280" s="8" t="str">
        <f>_xlfn.XLOOKUP(total_table[[#This Row],[Product_ID]],Product_table[Product_ID],Product_table[Product_Name],FALSE)</f>
        <v>Decorative Wall Mirror</v>
      </c>
      <c r="R1280" s="8" t="str">
        <f>_xlfn.XLOOKUP(total_table[[#This Row],[Product_ID]],Product_table[Product_ID],Product_table[Category],FALSE)</f>
        <v>Home</v>
      </c>
      <c r="S1280" s="8" t="str">
        <f>_xlfn.XLOOKUP(total_table[[#This Row],[Product_ID]],Product_table[Product_ID],Product_table[Sub_Category],FALSE)</f>
        <v>Decor</v>
      </c>
      <c r="T1280" s="8" t="str">
        <f>_xlfn.XLOOKUP(total_table[[#This Row],[Product_ID]],Product_table[Product_ID],Product_table[Brand],FALSE)</f>
        <v>Luna, Anderson and Bowman</v>
      </c>
      <c r="U1280" s="8">
        <f>_xlfn.XLOOKUP(total_table[[#This Row],[Product_ID]],Product_table[Product_ID],Product_table[Cost],FALSE)</f>
        <v>48.01</v>
      </c>
      <c r="V1280" s="11">
        <f>_xlfn.XLOOKUP(total_table[[#This Row],[Product_ID]],Product_table[Product_ID],Product_table[Stock],FALSE)</f>
        <v>439</v>
      </c>
      <c r="W1280" s="8" t="str">
        <f>_xlfn.XLOOKUP(total_table[[#This Row],[Store_ID]],Store_table[Store_ID],Store_table[Store_Name],FALSE)</f>
        <v>Rivera-Warner</v>
      </c>
      <c r="X1280" s="8" t="str">
        <f>_xlfn.XLOOKUP(total_table[[#This Row],[Store_ID]],Store_table[Store_ID],Store_table[Region],FALSE)</f>
        <v>East</v>
      </c>
      <c r="Y1280" s="8" t="str">
        <f>_xlfn.XLOOKUP(total_table[[#This Row],[Store_ID]],Store_table[Store_ID],Store_table[City],FALSE)</f>
        <v>Washingtonfurt</v>
      </c>
      <c r="Z1280" s="8" t="str">
        <f>_xlfn.XLOOKUP(total_table[[#This Row],[Store_ID]],Store_table[Store_ID],Store_table[Store_Type],FALSE)</f>
        <v>Flagship</v>
      </c>
    </row>
    <row r="1281" spans="1:26" x14ac:dyDescent="0.35">
      <c r="A1281" s="2" t="s">
        <v>3083</v>
      </c>
      <c r="B1281" s="14">
        <v>45267</v>
      </c>
      <c r="C1281" s="2" t="s">
        <v>1410</v>
      </c>
      <c r="D1281" s="2" t="s">
        <v>1680</v>
      </c>
      <c r="E1281" s="2" t="s">
        <v>1785</v>
      </c>
      <c r="F1281" s="11">
        <v>1</v>
      </c>
      <c r="G1281" s="8">
        <v>748.75</v>
      </c>
      <c r="H1281" s="8">
        <v>0.1</v>
      </c>
      <c r="I1281" s="2" t="s">
        <v>1807</v>
      </c>
      <c r="J1281" s="8">
        <v>748.65</v>
      </c>
      <c r="K1281" s="8" t="str">
        <f>_xlfn.XLOOKUP(total_table[[#This Row],[Customer_ID]],Customer_table[Customer_ID],Customer_table[Name],FALSE)</f>
        <v>David Pierce</v>
      </c>
      <c r="L1281" s="11">
        <f>_xlfn.XLOOKUP(total_table[[#This Row],[Customer_ID]],Customer_table[Customer_ID],Customer_table[Age],FALSE)</f>
        <v>45</v>
      </c>
      <c r="M1281" s="8" t="str">
        <f>_xlfn.XLOOKUP(total_table[[#This Row],[Customer_ID]],Customer_table[Customer_ID],Customer_table[Gender],FALSE)</f>
        <v>Female</v>
      </c>
      <c r="N1281" s="8" t="str">
        <f>_xlfn.XLOOKUP(total_table[[#This Row],[Customer_ID]],Customer_table[Customer_ID],Customer_table[City],FALSE)</f>
        <v>Grayland</v>
      </c>
      <c r="O1281" s="8" t="str">
        <f>_xlfn.XLOOKUP(total_table[[#This Row],[Customer_ID]],Customer_table[Customer_ID],Customer_table[State],FALSE)</f>
        <v>Washington</v>
      </c>
      <c r="P1281" s="8" t="str">
        <f>_xlfn.XLOOKUP(total_table[[#This Row],[Customer_ID]],Customer_table[Customer_ID],Customer_table[Country],FALSE)</f>
        <v>USA</v>
      </c>
      <c r="Q1281" s="8" t="str">
        <f>_xlfn.XLOOKUP(total_table[[#This Row],[Product_ID]],Product_table[Product_ID],Product_table[Product_Name],FALSE)</f>
        <v>WiFi Mesh Router</v>
      </c>
      <c r="R1281" s="8" t="str">
        <f>_xlfn.XLOOKUP(total_table[[#This Row],[Product_ID]],Product_table[Product_ID],Product_table[Category],FALSE)</f>
        <v>Electronics</v>
      </c>
      <c r="S1281" s="8" t="str">
        <f>_xlfn.XLOOKUP(total_table[[#This Row],[Product_ID]],Product_table[Product_ID],Product_table[Sub_Category],FALSE)</f>
        <v>Appliances</v>
      </c>
      <c r="T1281" s="8" t="str">
        <f>_xlfn.XLOOKUP(total_table[[#This Row],[Product_ID]],Product_table[Product_ID],Product_table[Brand],FALSE)</f>
        <v>White, Reeves and Woods</v>
      </c>
      <c r="U1281" s="8">
        <f>_xlfn.XLOOKUP(total_table[[#This Row],[Product_ID]],Product_table[Product_ID],Product_table[Cost],FALSE)</f>
        <v>480.9</v>
      </c>
      <c r="V1281" s="11">
        <f>_xlfn.XLOOKUP(total_table[[#This Row],[Product_ID]],Product_table[Product_ID],Product_table[Stock],FALSE)</f>
        <v>104</v>
      </c>
      <c r="W1281" s="8" t="str">
        <f>_xlfn.XLOOKUP(total_table[[#This Row],[Store_ID]],Store_table[Store_ID],Store_table[Store_Name],FALSE)</f>
        <v>Holloway Ltd</v>
      </c>
      <c r="X1281" s="8" t="str">
        <f>_xlfn.XLOOKUP(total_table[[#This Row],[Store_ID]],Store_table[Store_ID],Store_table[Region],FALSE)</f>
        <v>North</v>
      </c>
      <c r="Y1281" s="8" t="str">
        <f>_xlfn.XLOOKUP(total_table[[#This Row],[Store_ID]],Store_table[Store_ID],Store_table[City],FALSE)</f>
        <v>Bensonhaven</v>
      </c>
      <c r="Z1281" s="8" t="str">
        <f>_xlfn.XLOOKUP(total_table[[#This Row],[Store_ID]],Store_table[Store_ID],Store_table[Store_Type],FALSE)</f>
        <v>Flagship</v>
      </c>
    </row>
    <row r="1282" spans="1:26" x14ac:dyDescent="0.35">
      <c r="A1282" s="2" t="s">
        <v>3084</v>
      </c>
      <c r="B1282" s="14">
        <v>45328</v>
      </c>
      <c r="C1282" s="2" t="s">
        <v>587</v>
      </c>
      <c r="D1282" s="2" t="s">
        <v>1704</v>
      </c>
      <c r="E1282" s="2" t="s">
        <v>1730</v>
      </c>
      <c r="F1282" s="11">
        <v>2</v>
      </c>
      <c r="G1282" s="8">
        <v>121.67</v>
      </c>
      <c r="H1282" s="8">
        <v>0.08</v>
      </c>
      <c r="I1282" s="2" t="s">
        <v>1807</v>
      </c>
      <c r="J1282" s="8">
        <v>243.26</v>
      </c>
      <c r="K1282" s="8" t="str">
        <f>_xlfn.XLOOKUP(total_table[[#This Row],[Customer_ID]],Customer_table[Customer_ID],Customer_table[Name],FALSE)</f>
        <v>Erin Ward</v>
      </c>
      <c r="L1282" s="11">
        <f>_xlfn.XLOOKUP(total_table[[#This Row],[Customer_ID]],Customer_table[Customer_ID],Customer_table[Age],FALSE)</f>
        <v>60</v>
      </c>
      <c r="M1282" s="8" t="str">
        <f>_xlfn.XLOOKUP(total_table[[#This Row],[Customer_ID]],Customer_table[Customer_ID],Customer_table[Gender],FALSE)</f>
        <v>Male</v>
      </c>
      <c r="N1282" s="8" t="str">
        <f>_xlfn.XLOOKUP(total_table[[#This Row],[Customer_ID]],Customer_table[Customer_ID],Customer_table[City],FALSE)</f>
        <v>New Brianchester</v>
      </c>
      <c r="O1282" s="8" t="str">
        <f>_xlfn.XLOOKUP(total_table[[#This Row],[Customer_ID]],Customer_table[Customer_ID],Customer_table[State],FALSE)</f>
        <v>New York</v>
      </c>
      <c r="P1282" s="8" t="str">
        <f>_xlfn.XLOOKUP(total_table[[#This Row],[Customer_ID]],Customer_table[Customer_ID],Customer_table[Country],FALSE)</f>
        <v>USA</v>
      </c>
      <c r="Q1282" s="8" t="str">
        <f>_xlfn.XLOOKUP(total_table[[#This Row],[Product_ID]],Product_table[Product_ID],Product_table[Product_Name],FALSE)</f>
        <v>Face Foundation Kit</v>
      </c>
      <c r="R1282" s="8" t="str">
        <f>_xlfn.XLOOKUP(total_table[[#This Row],[Product_ID]],Product_table[Product_ID],Product_table[Category],FALSE)</f>
        <v>Beauty</v>
      </c>
      <c r="S1282" s="8" t="str">
        <f>_xlfn.XLOOKUP(total_table[[#This Row],[Product_ID]],Product_table[Product_ID],Product_table[Sub_Category],FALSE)</f>
        <v>Makeup</v>
      </c>
      <c r="T1282" s="8" t="str">
        <f>_xlfn.XLOOKUP(total_table[[#This Row],[Product_ID]],Product_table[Product_ID],Product_table[Brand],FALSE)</f>
        <v>Taylor-Elliott</v>
      </c>
      <c r="U1282" s="8">
        <f>_xlfn.XLOOKUP(total_table[[#This Row],[Product_ID]],Product_table[Product_ID],Product_table[Cost],FALSE)</f>
        <v>183.04</v>
      </c>
      <c r="V1282" s="11">
        <f>_xlfn.XLOOKUP(total_table[[#This Row],[Product_ID]],Product_table[Product_ID],Product_table[Stock],FALSE)</f>
        <v>457</v>
      </c>
      <c r="W1282" s="8" t="str">
        <f>_xlfn.XLOOKUP(total_table[[#This Row],[Store_ID]],Store_table[Store_ID],Store_table[Store_Name],FALSE)</f>
        <v>Rivera-Warner</v>
      </c>
      <c r="X1282" s="8" t="str">
        <f>_xlfn.XLOOKUP(total_table[[#This Row],[Store_ID]],Store_table[Store_ID],Store_table[Region],FALSE)</f>
        <v>East</v>
      </c>
      <c r="Y1282" s="8" t="str">
        <f>_xlfn.XLOOKUP(total_table[[#This Row],[Store_ID]],Store_table[Store_ID],Store_table[City],FALSE)</f>
        <v>Washingtonfurt</v>
      </c>
      <c r="Z1282" s="8" t="str">
        <f>_xlfn.XLOOKUP(total_table[[#This Row],[Store_ID]],Store_table[Store_ID],Store_table[Store_Type],FALSE)</f>
        <v>Flagship</v>
      </c>
    </row>
    <row r="1283" spans="1:26" x14ac:dyDescent="0.35">
      <c r="A1283" s="2" t="s">
        <v>3085</v>
      </c>
      <c r="B1283" s="14">
        <v>45787</v>
      </c>
      <c r="C1283" s="2" t="s">
        <v>1491</v>
      </c>
      <c r="D1283" s="2" t="s">
        <v>1624</v>
      </c>
      <c r="E1283" s="2" t="s">
        <v>1779</v>
      </c>
      <c r="F1283" s="11">
        <v>3</v>
      </c>
      <c r="G1283" s="8">
        <v>225.14</v>
      </c>
      <c r="H1283" s="8">
        <v>0.15</v>
      </c>
      <c r="I1283" s="2" t="s">
        <v>1807</v>
      </c>
      <c r="J1283" s="8">
        <v>675.27</v>
      </c>
      <c r="K1283" s="8" t="str">
        <f>_xlfn.XLOOKUP(total_table[[#This Row],[Customer_ID]],Customer_table[Customer_ID],Customer_table[Name],FALSE)</f>
        <v>Darrell Miller</v>
      </c>
      <c r="L1283" s="11">
        <f>_xlfn.XLOOKUP(total_table[[#This Row],[Customer_ID]],Customer_table[Customer_ID],Customer_table[Age],FALSE)</f>
        <v>59</v>
      </c>
      <c r="M1283" s="8" t="str">
        <f>_xlfn.XLOOKUP(total_table[[#This Row],[Customer_ID]],Customer_table[Customer_ID],Customer_table[Gender],FALSE)</f>
        <v>Female</v>
      </c>
      <c r="N1283" s="8" t="str">
        <f>_xlfn.XLOOKUP(total_table[[#This Row],[Customer_ID]],Customer_table[Customer_ID],Customer_table[City],FALSE)</f>
        <v>Port Carol</v>
      </c>
      <c r="O1283" s="8" t="str">
        <f>_xlfn.XLOOKUP(total_table[[#This Row],[Customer_ID]],Customer_table[Customer_ID],Customer_table[State],FALSE)</f>
        <v>Florida</v>
      </c>
      <c r="P1283" s="8" t="str">
        <f>_xlfn.XLOOKUP(total_table[[#This Row],[Customer_ID]],Customer_table[Customer_ID],Customer_table[Country],FALSE)</f>
        <v>USA</v>
      </c>
      <c r="Q1283" s="8" t="str">
        <f>_xlfn.XLOOKUP(total_table[[#This Row],[Product_ID]],Product_table[Product_ID],Product_table[Product_Name],FALSE)</f>
        <v>Men's Roll-On Perfume</v>
      </c>
      <c r="R1283" s="8" t="str">
        <f>_xlfn.XLOOKUP(total_table[[#This Row],[Product_ID]],Product_table[Product_ID],Product_table[Category],FALSE)</f>
        <v>Beauty</v>
      </c>
      <c r="S1283" s="8" t="str">
        <f>_xlfn.XLOOKUP(total_table[[#This Row],[Product_ID]],Product_table[Product_ID],Product_table[Sub_Category],FALSE)</f>
        <v>Fragrance</v>
      </c>
      <c r="T1283" s="8" t="str">
        <f>_xlfn.XLOOKUP(total_table[[#This Row],[Product_ID]],Product_table[Product_ID],Product_table[Brand],FALSE)</f>
        <v>Sullivan and Sons</v>
      </c>
      <c r="U1283" s="8">
        <f>_xlfn.XLOOKUP(total_table[[#This Row],[Product_ID]],Product_table[Product_ID],Product_table[Cost],FALSE)</f>
        <v>43.29</v>
      </c>
      <c r="V1283" s="11">
        <f>_xlfn.XLOOKUP(total_table[[#This Row],[Product_ID]],Product_table[Product_ID],Product_table[Stock],FALSE)</f>
        <v>267</v>
      </c>
      <c r="W1283" s="8" t="str">
        <f>_xlfn.XLOOKUP(total_table[[#This Row],[Store_ID]],Store_table[Store_ID],Store_table[Store_Name],FALSE)</f>
        <v>Shelton PLC</v>
      </c>
      <c r="X1283" s="8" t="str">
        <f>_xlfn.XLOOKUP(total_table[[#This Row],[Store_ID]],Store_table[Store_ID],Store_table[Region],FALSE)</f>
        <v>North</v>
      </c>
      <c r="Y1283" s="8" t="str">
        <f>_xlfn.XLOOKUP(total_table[[#This Row],[Store_ID]],Store_table[Store_ID],Store_table[City],FALSE)</f>
        <v>East Jenniferstad</v>
      </c>
      <c r="Z1283" s="8" t="str">
        <f>_xlfn.XLOOKUP(total_table[[#This Row],[Store_ID]],Store_table[Store_ID],Store_table[Store_Type],FALSE)</f>
        <v>Flagship</v>
      </c>
    </row>
    <row r="1284" spans="1:26" x14ac:dyDescent="0.35">
      <c r="A1284" s="2" t="s">
        <v>3086</v>
      </c>
      <c r="B1284" s="14">
        <v>45876</v>
      </c>
      <c r="C1284" s="2" t="s">
        <v>996</v>
      </c>
      <c r="D1284" s="2" t="s">
        <v>1584</v>
      </c>
      <c r="E1284" s="2" t="s">
        <v>1791</v>
      </c>
      <c r="F1284" s="11">
        <v>1</v>
      </c>
      <c r="G1284" s="8">
        <v>654.17999999999995</v>
      </c>
      <c r="H1284" s="8">
        <v>0.19</v>
      </c>
      <c r="I1284" s="2" t="s">
        <v>1804</v>
      </c>
      <c r="J1284" s="8">
        <v>653.9899999999999</v>
      </c>
      <c r="K1284" s="8" t="str">
        <f>_xlfn.XLOOKUP(total_table[[#This Row],[Customer_ID]],Customer_table[Customer_ID],Customer_table[Name],FALSE)</f>
        <v>Darren Burton</v>
      </c>
      <c r="L1284" s="11">
        <f>_xlfn.XLOOKUP(total_table[[#This Row],[Customer_ID]],Customer_table[Customer_ID],Customer_table[Age],FALSE)</f>
        <v>21</v>
      </c>
      <c r="M1284" s="8" t="str">
        <f>_xlfn.XLOOKUP(total_table[[#This Row],[Customer_ID]],Customer_table[Customer_ID],Customer_table[Gender],FALSE)</f>
        <v>Female</v>
      </c>
      <c r="N1284" s="8" t="str">
        <f>_xlfn.XLOOKUP(total_table[[#This Row],[Customer_ID]],Customer_table[Customer_ID],Customer_table[City],FALSE)</f>
        <v>Lake Alice</v>
      </c>
      <c r="O1284" s="8" t="str">
        <f>_xlfn.XLOOKUP(total_table[[#This Row],[Customer_ID]],Customer_table[Customer_ID],Customer_table[State],FALSE)</f>
        <v>Tennessee</v>
      </c>
      <c r="P1284" s="8" t="str">
        <f>_xlfn.XLOOKUP(total_table[[#This Row],[Customer_ID]],Customer_table[Customer_ID],Customer_table[Country],FALSE)</f>
        <v>USA</v>
      </c>
      <c r="Q1284" s="8" t="str">
        <f>_xlfn.XLOOKUP(total_table[[#This Row],[Product_ID]],Product_table[Product_ID],Product_table[Product_Name],FALSE)</f>
        <v>Fabric Sofa Throw Blanket</v>
      </c>
      <c r="R1284" s="8" t="str">
        <f>_xlfn.XLOOKUP(total_table[[#This Row],[Product_ID]],Product_table[Product_ID],Product_table[Category],FALSE)</f>
        <v>Home</v>
      </c>
      <c r="S1284" s="8" t="str">
        <f>_xlfn.XLOOKUP(total_table[[#This Row],[Product_ID]],Product_table[Product_ID],Product_table[Sub_Category],FALSE)</f>
        <v>Decor</v>
      </c>
      <c r="T1284" s="8" t="str">
        <f>_xlfn.XLOOKUP(total_table[[#This Row],[Product_ID]],Product_table[Product_ID],Product_table[Brand],FALSE)</f>
        <v>Hoffman Group</v>
      </c>
      <c r="U1284" s="8">
        <f>_xlfn.XLOOKUP(total_table[[#This Row],[Product_ID]],Product_table[Product_ID],Product_table[Cost],FALSE)</f>
        <v>218.48</v>
      </c>
      <c r="V1284" s="11">
        <f>_xlfn.XLOOKUP(total_table[[#This Row],[Product_ID]],Product_table[Product_ID],Product_table[Stock],FALSE)</f>
        <v>276</v>
      </c>
      <c r="W1284" s="8" t="str">
        <f>_xlfn.XLOOKUP(total_table[[#This Row],[Store_ID]],Store_table[Store_ID],Store_table[Store_Name],FALSE)</f>
        <v>Mann-Austin</v>
      </c>
      <c r="X1284" s="8" t="str">
        <f>_xlfn.XLOOKUP(total_table[[#This Row],[Store_ID]],Store_table[Store_ID],Store_table[Region],FALSE)</f>
        <v>East</v>
      </c>
      <c r="Y1284" s="8" t="str">
        <f>_xlfn.XLOOKUP(total_table[[#This Row],[Store_ID]],Store_table[Store_ID],Store_table[City],FALSE)</f>
        <v>Vasquezborough</v>
      </c>
      <c r="Z1284" s="8" t="str">
        <f>_xlfn.XLOOKUP(total_table[[#This Row],[Store_ID]],Store_table[Store_ID],Store_table[Store_Type],FALSE)</f>
        <v>Online</v>
      </c>
    </row>
    <row r="1285" spans="1:26" x14ac:dyDescent="0.35">
      <c r="A1285" s="2" t="s">
        <v>3087</v>
      </c>
      <c r="B1285" s="14">
        <v>45552</v>
      </c>
      <c r="C1285" s="2" t="s">
        <v>210</v>
      </c>
      <c r="D1285" s="2" t="s">
        <v>1668</v>
      </c>
      <c r="E1285" s="2" t="s">
        <v>1751</v>
      </c>
      <c r="F1285" s="11">
        <v>2</v>
      </c>
      <c r="G1285" s="8">
        <v>504.98</v>
      </c>
      <c r="H1285" s="8">
        <v>0.08</v>
      </c>
      <c r="I1285" s="2" t="s">
        <v>1807</v>
      </c>
      <c r="J1285" s="8">
        <v>1009.88</v>
      </c>
      <c r="K1285" s="8" t="str">
        <f>_xlfn.XLOOKUP(total_table[[#This Row],[Customer_ID]],Customer_table[Customer_ID],Customer_table[Name],FALSE)</f>
        <v>Cheryl Copeland</v>
      </c>
      <c r="L1285" s="11">
        <f>_xlfn.XLOOKUP(total_table[[#This Row],[Customer_ID]],Customer_table[Customer_ID],Customer_table[Age],FALSE)</f>
        <v>51</v>
      </c>
      <c r="M1285" s="8" t="str">
        <f>_xlfn.XLOOKUP(total_table[[#This Row],[Customer_ID]],Customer_table[Customer_ID],Customer_table[Gender],FALSE)</f>
        <v>Male</v>
      </c>
      <c r="N1285" s="8" t="str">
        <f>_xlfn.XLOOKUP(total_table[[#This Row],[Customer_ID]],Customer_table[Customer_ID],Customer_table[City],FALSE)</f>
        <v>Snowmouth</v>
      </c>
      <c r="O1285" s="8" t="str">
        <f>_xlfn.XLOOKUP(total_table[[#This Row],[Customer_ID]],Customer_table[Customer_ID],Customer_table[State],FALSE)</f>
        <v>Maryland</v>
      </c>
      <c r="P1285" s="8" t="str">
        <f>_xlfn.XLOOKUP(total_table[[#This Row],[Customer_ID]],Customer_table[Customer_ID],Customer_table[Country],FALSE)</f>
        <v>USA</v>
      </c>
      <c r="Q1285" s="8" t="str">
        <f>_xlfn.XLOOKUP(total_table[[#This Row],[Product_ID]],Product_table[Product_ID],Product_table[Product_Name],FALSE)</f>
        <v>Hair Repair Oil Treatment</v>
      </c>
      <c r="R1285" s="8" t="str">
        <f>_xlfn.XLOOKUP(total_table[[#This Row],[Product_ID]],Product_table[Product_ID],Product_table[Category],FALSE)</f>
        <v>Beauty</v>
      </c>
      <c r="S1285" s="8" t="str">
        <f>_xlfn.XLOOKUP(total_table[[#This Row],[Product_ID]],Product_table[Product_ID],Product_table[Sub_Category],FALSE)</f>
        <v>Haircare</v>
      </c>
      <c r="T1285" s="8" t="str">
        <f>_xlfn.XLOOKUP(total_table[[#This Row],[Product_ID]],Product_table[Product_ID],Product_table[Brand],FALSE)</f>
        <v>Hopkins Ltd</v>
      </c>
      <c r="U1285" s="8">
        <f>_xlfn.XLOOKUP(total_table[[#This Row],[Product_ID]],Product_table[Product_ID],Product_table[Cost],FALSE)</f>
        <v>214.32</v>
      </c>
      <c r="V1285" s="11">
        <f>_xlfn.XLOOKUP(total_table[[#This Row],[Product_ID]],Product_table[Product_ID],Product_table[Stock],FALSE)</f>
        <v>383</v>
      </c>
      <c r="W1285" s="8" t="str">
        <f>_xlfn.XLOOKUP(total_table[[#This Row],[Store_ID]],Store_table[Store_ID],Store_table[Store_Name],FALSE)</f>
        <v>Gray Ltd</v>
      </c>
      <c r="X1285" s="8" t="str">
        <f>_xlfn.XLOOKUP(total_table[[#This Row],[Store_ID]],Store_table[Store_ID],Store_table[Region],FALSE)</f>
        <v>North</v>
      </c>
      <c r="Y1285" s="8" t="str">
        <f>_xlfn.XLOOKUP(total_table[[#This Row],[Store_ID]],Store_table[Store_ID],Store_table[City],FALSE)</f>
        <v>New Michaelchester</v>
      </c>
      <c r="Z1285" s="8" t="str">
        <f>_xlfn.XLOOKUP(total_table[[#This Row],[Store_ID]],Store_table[Store_ID],Store_table[Store_Type],FALSE)</f>
        <v>Outlet</v>
      </c>
    </row>
    <row r="1286" spans="1:26" x14ac:dyDescent="0.35">
      <c r="A1286" s="2" t="s">
        <v>3088</v>
      </c>
      <c r="B1286" s="14">
        <v>45823</v>
      </c>
      <c r="C1286" s="2" t="s">
        <v>1163</v>
      </c>
      <c r="D1286" s="2" t="s">
        <v>1634</v>
      </c>
      <c r="E1286" s="2" t="s">
        <v>1760</v>
      </c>
      <c r="F1286" s="11">
        <v>2</v>
      </c>
      <c r="G1286" s="8">
        <v>623.20000000000005</v>
      </c>
      <c r="H1286" s="8">
        <v>0.14000000000000001</v>
      </c>
      <c r="I1286" s="2" t="s">
        <v>1807</v>
      </c>
      <c r="J1286" s="8">
        <v>1246.26</v>
      </c>
      <c r="K1286" s="8" t="str">
        <f>_xlfn.XLOOKUP(total_table[[#This Row],[Customer_ID]],Customer_table[Customer_ID],Customer_table[Name],FALSE)</f>
        <v>Frank Stewart</v>
      </c>
      <c r="L1286" s="11">
        <f>_xlfn.XLOOKUP(total_table[[#This Row],[Customer_ID]],Customer_table[Customer_ID],Customer_table[Age],FALSE)</f>
        <v>44</v>
      </c>
      <c r="M1286" s="8" t="str">
        <f>_xlfn.XLOOKUP(total_table[[#This Row],[Customer_ID]],Customer_table[Customer_ID],Customer_table[Gender],FALSE)</f>
        <v>Female</v>
      </c>
      <c r="N1286" s="8" t="str">
        <f>_xlfn.XLOOKUP(total_table[[#This Row],[Customer_ID]],Customer_table[Customer_ID],Customer_table[City],FALSE)</f>
        <v>Fischerborough</v>
      </c>
      <c r="O1286" s="8" t="str">
        <f>_xlfn.XLOOKUP(total_table[[#This Row],[Customer_ID]],Customer_table[Customer_ID],Customer_table[State],FALSE)</f>
        <v>Delaware</v>
      </c>
      <c r="P1286" s="8" t="str">
        <f>_xlfn.XLOOKUP(total_table[[#This Row],[Customer_ID]],Customer_table[Customer_ID],Customer_table[Country],FALSE)</f>
        <v>USA</v>
      </c>
      <c r="Q1286" s="8" t="str">
        <f>_xlfn.XLOOKUP(total_table[[#This Row],[Product_ID]],Product_table[Product_ID],Product_table[Product_Name],FALSE)</f>
        <v>Sports Stopwatch Pro</v>
      </c>
      <c r="R1286" s="8" t="str">
        <f>_xlfn.XLOOKUP(total_table[[#This Row],[Product_ID]],Product_table[Product_ID],Product_table[Category],FALSE)</f>
        <v>Sports</v>
      </c>
      <c r="S1286" s="8" t="str">
        <f>_xlfn.XLOOKUP(total_table[[#This Row],[Product_ID]],Product_table[Product_ID],Product_table[Sub_Category],FALSE)</f>
        <v>Accessories</v>
      </c>
      <c r="T1286" s="8" t="str">
        <f>_xlfn.XLOOKUP(total_table[[#This Row],[Product_ID]],Product_table[Product_ID],Product_table[Brand],FALSE)</f>
        <v>Thompson-French</v>
      </c>
      <c r="U1286" s="8">
        <f>_xlfn.XLOOKUP(total_table[[#This Row],[Product_ID]],Product_table[Product_ID],Product_table[Cost],FALSE)</f>
        <v>434.84</v>
      </c>
      <c r="V1286" s="11">
        <f>_xlfn.XLOOKUP(total_table[[#This Row],[Product_ID]],Product_table[Product_ID],Product_table[Stock],FALSE)</f>
        <v>185</v>
      </c>
      <c r="W1286" s="8" t="str">
        <f>_xlfn.XLOOKUP(total_table[[#This Row],[Store_ID]],Store_table[Store_ID],Store_table[Store_Name],FALSE)</f>
        <v>Bean, Jones and Park</v>
      </c>
      <c r="X1286" s="8" t="str">
        <f>_xlfn.XLOOKUP(total_table[[#This Row],[Store_ID]],Store_table[Store_ID],Store_table[Region],FALSE)</f>
        <v>West</v>
      </c>
      <c r="Y1286" s="8" t="str">
        <f>_xlfn.XLOOKUP(total_table[[#This Row],[Store_ID]],Store_table[Store_ID],Store_table[City],FALSE)</f>
        <v>Thompsonborough</v>
      </c>
      <c r="Z1286" s="8" t="str">
        <f>_xlfn.XLOOKUP(total_table[[#This Row],[Store_ID]],Store_table[Store_ID],Store_table[Store_Type],FALSE)</f>
        <v>Online</v>
      </c>
    </row>
    <row r="1287" spans="1:26" x14ac:dyDescent="0.35">
      <c r="A1287" s="2" t="s">
        <v>3089</v>
      </c>
      <c r="B1287" s="14">
        <v>45622</v>
      </c>
      <c r="C1287" s="2" t="s">
        <v>1007</v>
      </c>
      <c r="D1287" s="2" t="s">
        <v>1533</v>
      </c>
      <c r="E1287" s="2" t="s">
        <v>1782</v>
      </c>
      <c r="F1287" s="11">
        <v>2</v>
      </c>
      <c r="G1287" s="8">
        <v>530.54</v>
      </c>
      <c r="H1287" s="8">
        <v>0.28000000000000003</v>
      </c>
      <c r="I1287" s="2" t="s">
        <v>1807</v>
      </c>
      <c r="J1287" s="8">
        <v>1060.8</v>
      </c>
      <c r="K1287" s="8" t="str">
        <f>_xlfn.XLOOKUP(total_table[[#This Row],[Customer_ID]],Customer_table[Customer_ID],Customer_table[Name],FALSE)</f>
        <v>Andrew Smith</v>
      </c>
      <c r="L1287" s="11">
        <f>_xlfn.XLOOKUP(total_table[[#This Row],[Customer_ID]],Customer_table[Customer_ID],Customer_table[Age],FALSE)</f>
        <v>60</v>
      </c>
      <c r="M1287" s="8" t="str">
        <f>_xlfn.XLOOKUP(total_table[[#This Row],[Customer_ID]],Customer_table[Customer_ID],Customer_table[Gender],FALSE)</f>
        <v>Male</v>
      </c>
      <c r="N1287" s="8" t="str">
        <f>_xlfn.XLOOKUP(total_table[[#This Row],[Customer_ID]],Customer_table[Customer_ID],Customer_table[City],FALSE)</f>
        <v>East Matthew</v>
      </c>
      <c r="O1287" s="8" t="str">
        <f>_xlfn.XLOOKUP(total_table[[#This Row],[Customer_ID]],Customer_table[Customer_ID],Customer_table[State],FALSE)</f>
        <v>Wisconsin</v>
      </c>
      <c r="P1287" s="8" t="str">
        <f>_xlfn.XLOOKUP(total_table[[#This Row],[Customer_ID]],Customer_table[Customer_ID],Customer_table[Country],FALSE)</f>
        <v>USA</v>
      </c>
      <c r="Q1287" s="8" t="str">
        <f>_xlfn.XLOOKUP(total_table[[#This Row],[Product_ID]],Product_table[Product_ID],Product_table[Product_Name],FALSE)</f>
        <v>Men's Leather Belt</v>
      </c>
      <c r="R1287" s="8" t="str">
        <f>_xlfn.XLOOKUP(total_table[[#This Row],[Product_ID]],Product_table[Product_ID],Product_table[Category],FALSE)</f>
        <v>Clothing</v>
      </c>
      <c r="S1287" s="8" t="str">
        <f>_xlfn.XLOOKUP(total_table[[#This Row],[Product_ID]],Product_table[Product_ID],Product_table[Sub_Category],FALSE)</f>
        <v>Accessories</v>
      </c>
      <c r="T1287" s="8" t="str">
        <f>_xlfn.XLOOKUP(total_table[[#This Row],[Product_ID]],Product_table[Product_ID],Product_table[Brand],FALSE)</f>
        <v>Baldwin, Garza and Gonzalez</v>
      </c>
      <c r="U1287" s="8">
        <f>_xlfn.XLOOKUP(total_table[[#This Row],[Product_ID]],Product_table[Product_ID],Product_table[Cost],FALSE)</f>
        <v>261</v>
      </c>
      <c r="V1287" s="11">
        <f>_xlfn.XLOOKUP(total_table[[#This Row],[Product_ID]],Product_table[Product_ID],Product_table[Stock],FALSE)</f>
        <v>59</v>
      </c>
      <c r="W1287" s="8" t="str">
        <f>_xlfn.XLOOKUP(total_table[[#This Row],[Store_ID]],Store_table[Store_ID],Store_table[Store_Name],FALSE)</f>
        <v>Frederick-Wright</v>
      </c>
      <c r="X1287" s="8" t="str">
        <f>_xlfn.XLOOKUP(total_table[[#This Row],[Store_ID]],Store_table[Store_ID],Store_table[Region],FALSE)</f>
        <v>West</v>
      </c>
      <c r="Y1287" s="8" t="str">
        <f>_xlfn.XLOOKUP(total_table[[#This Row],[Store_ID]],Store_table[Store_ID],Store_table[City],FALSE)</f>
        <v>New Jimmymouth</v>
      </c>
      <c r="Z1287" s="8" t="str">
        <f>_xlfn.XLOOKUP(total_table[[#This Row],[Store_ID]],Store_table[Store_ID],Store_table[Store_Type],FALSE)</f>
        <v>Flagship</v>
      </c>
    </row>
    <row r="1288" spans="1:26" x14ac:dyDescent="0.35">
      <c r="A1288" s="2" t="s">
        <v>3090</v>
      </c>
      <c r="B1288" s="14">
        <v>45810</v>
      </c>
      <c r="C1288" s="2" t="s">
        <v>1124</v>
      </c>
      <c r="D1288" s="2" t="s">
        <v>1521</v>
      </c>
      <c r="E1288" s="2" t="s">
        <v>1782</v>
      </c>
      <c r="F1288" s="11">
        <v>3</v>
      </c>
      <c r="G1288" s="8">
        <v>279.45</v>
      </c>
      <c r="H1288" s="8">
        <v>0.15</v>
      </c>
      <c r="I1288" s="2" t="s">
        <v>1807</v>
      </c>
      <c r="J1288" s="8">
        <v>838.19999999999993</v>
      </c>
      <c r="K1288" s="8" t="str">
        <f>_xlfn.XLOOKUP(total_table[[#This Row],[Customer_ID]],Customer_table[Customer_ID],Customer_table[Name],FALSE)</f>
        <v>Brandon Mcbride</v>
      </c>
      <c r="L1288" s="11">
        <f>_xlfn.XLOOKUP(total_table[[#This Row],[Customer_ID]],Customer_table[Customer_ID],Customer_table[Age],FALSE)</f>
        <v>63</v>
      </c>
      <c r="M1288" s="8" t="str">
        <f>_xlfn.XLOOKUP(total_table[[#This Row],[Customer_ID]],Customer_table[Customer_ID],Customer_table[Gender],FALSE)</f>
        <v>Female</v>
      </c>
      <c r="N1288" s="8" t="str">
        <f>_xlfn.XLOOKUP(total_table[[#This Row],[Customer_ID]],Customer_table[Customer_ID],Customer_table[City],FALSE)</f>
        <v>Kellyside</v>
      </c>
      <c r="O1288" s="8" t="str">
        <f>_xlfn.XLOOKUP(total_table[[#This Row],[Customer_ID]],Customer_table[Customer_ID],Customer_table[State],FALSE)</f>
        <v>Alaska</v>
      </c>
      <c r="P1288" s="8" t="str">
        <f>_xlfn.XLOOKUP(total_table[[#This Row],[Customer_ID]],Customer_table[Customer_ID],Customer_table[Country],FALSE)</f>
        <v>USA</v>
      </c>
      <c r="Q1288" s="8" t="str">
        <f>_xlfn.XLOOKUP(total_table[[#This Row],[Product_ID]],Product_table[Product_ID],Product_table[Product_Name],FALSE)</f>
        <v>Brother Laser Printer</v>
      </c>
      <c r="R1288" s="8" t="str">
        <f>_xlfn.XLOOKUP(total_table[[#This Row],[Product_ID]],Product_table[Product_ID],Product_table[Category],FALSE)</f>
        <v>Electronics</v>
      </c>
      <c r="S1288" s="8" t="str">
        <f>_xlfn.XLOOKUP(total_table[[#This Row],[Product_ID]],Product_table[Product_ID],Product_table[Sub_Category],FALSE)</f>
        <v>Computer</v>
      </c>
      <c r="T1288" s="8" t="str">
        <f>_xlfn.XLOOKUP(total_table[[#This Row],[Product_ID]],Product_table[Product_ID],Product_table[Brand],FALSE)</f>
        <v>Hunt Inc</v>
      </c>
      <c r="U1288" s="8">
        <f>_xlfn.XLOOKUP(total_table[[#This Row],[Product_ID]],Product_table[Product_ID],Product_table[Cost],FALSE)</f>
        <v>112.42</v>
      </c>
      <c r="V1288" s="11">
        <f>_xlfn.XLOOKUP(total_table[[#This Row],[Product_ID]],Product_table[Product_ID],Product_table[Stock],FALSE)</f>
        <v>416</v>
      </c>
      <c r="W1288" s="8" t="str">
        <f>_xlfn.XLOOKUP(total_table[[#This Row],[Store_ID]],Store_table[Store_ID],Store_table[Store_Name],FALSE)</f>
        <v>Frederick-Wright</v>
      </c>
      <c r="X1288" s="8" t="str">
        <f>_xlfn.XLOOKUP(total_table[[#This Row],[Store_ID]],Store_table[Store_ID],Store_table[Region],FALSE)</f>
        <v>West</v>
      </c>
      <c r="Y1288" s="8" t="str">
        <f>_xlfn.XLOOKUP(total_table[[#This Row],[Store_ID]],Store_table[Store_ID],Store_table[City],FALSE)</f>
        <v>New Jimmymouth</v>
      </c>
      <c r="Z1288" s="8" t="str">
        <f>_xlfn.XLOOKUP(total_table[[#This Row],[Store_ID]],Store_table[Store_ID],Store_table[Store_Type],FALSE)</f>
        <v>Flagship</v>
      </c>
    </row>
    <row r="1289" spans="1:26" x14ac:dyDescent="0.35">
      <c r="A1289" s="2" t="s">
        <v>3091</v>
      </c>
      <c r="B1289" s="14">
        <v>45645</v>
      </c>
      <c r="C1289" s="2" t="s">
        <v>837</v>
      </c>
      <c r="D1289" s="2" t="s">
        <v>1550</v>
      </c>
      <c r="E1289" s="2" t="s">
        <v>1760</v>
      </c>
      <c r="F1289" s="11">
        <v>3</v>
      </c>
      <c r="G1289" s="8">
        <v>906.99</v>
      </c>
      <c r="H1289" s="8">
        <v>0.26</v>
      </c>
      <c r="I1289" s="2" t="s">
        <v>1807</v>
      </c>
      <c r="J1289" s="8">
        <v>2720.71</v>
      </c>
      <c r="K1289" s="8" t="str">
        <f>_xlfn.XLOOKUP(total_table[[#This Row],[Customer_ID]],Customer_table[Customer_ID],Customer_table[Name],FALSE)</f>
        <v>Cynthia Payne</v>
      </c>
      <c r="L1289" s="11">
        <f>_xlfn.XLOOKUP(total_table[[#This Row],[Customer_ID]],Customer_table[Customer_ID],Customer_table[Age],FALSE)</f>
        <v>32</v>
      </c>
      <c r="M1289" s="8" t="str">
        <f>_xlfn.XLOOKUP(total_table[[#This Row],[Customer_ID]],Customer_table[Customer_ID],Customer_table[Gender],FALSE)</f>
        <v>Female</v>
      </c>
      <c r="N1289" s="8" t="str">
        <f>_xlfn.XLOOKUP(total_table[[#This Row],[Customer_ID]],Customer_table[Customer_ID],Customer_table[City],FALSE)</f>
        <v>South Gina</v>
      </c>
      <c r="O1289" s="8" t="str">
        <f>_xlfn.XLOOKUP(total_table[[#This Row],[Customer_ID]],Customer_table[Customer_ID],Customer_table[State],FALSE)</f>
        <v>Kentucky</v>
      </c>
      <c r="P1289" s="8" t="str">
        <f>_xlfn.XLOOKUP(total_table[[#This Row],[Customer_ID]],Customer_table[Customer_ID],Customer_table[Country],FALSE)</f>
        <v>USA</v>
      </c>
      <c r="Q1289" s="8" t="str">
        <f>_xlfn.XLOOKUP(total_table[[#This Row],[Product_ID]],Product_table[Product_ID],Product_table[Product_Name],FALSE)</f>
        <v>Hair Strengthening Shampoo</v>
      </c>
      <c r="R1289" s="8" t="str">
        <f>_xlfn.XLOOKUP(total_table[[#This Row],[Product_ID]],Product_table[Product_ID],Product_table[Category],FALSE)</f>
        <v>Beauty</v>
      </c>
      <c r="S1289" s="8" t="str">
        <f>_xlfn.XLOOKUP(total_table[[#This Row],[Product_ID]],Product_table[Product_ID],Product_table[Sub_Category],FALSE)</f>
        <v>Haircare</v>
      </c>
      <c r="T1289" s="8" t="str">
        <f>_xlfn.XLOOKUP(total_table[[#This Row],[Product_ID]],Product_table[Product_ID],Product_table[Brand],FALSE)</f>
        <v>Rice LLC</v>
      </c>
      <c r="U1289" s="8">
        <f>_xlfn.XLOOKUP(total_table[[#This Row],[Product_ID]],Product_table[Product_ID],Product_table[Cost],FALSE)</f>
        <v>115.82</v>
      </c>
      <c r="V1289" s="11">
        <f>_xlfn.XLOOKUP(total_table[[#This Row],[Product_ID]],Product_table[Product_ID],Product_table[Stock],FALSE)</f>
        <v>460</v>
      </c>
      <c r="W1289" s="8" t="str">
        <f>_xlfn.XLOOKUP(total_table[[#This Row],[Store_ID]],Store_table[Store_ID],Store_table[Store_Name],FALSE)</f>
        <v>Bean, Jones and Park</v>
      </c>
      <c r="X1289" s="8" t="str">
        <f>_xlfn.XLOOKUP(total_table[[#This Row],[Store_ID]],Store_table[Store_ID],Store_table[Region],FALSE)</f>
        <v>West</v>
      </c>
      <c r="Y1289" s="8" t="str">
        <f>_xlfn.XLOOKUP(total_table[[#This Row],[Store_ID]],Store_table[Store_ID],Store_table[City],FALSE)</f>
        <v>Thompsonborough</v>
      </c>
      <c r="Z1289" s="8" t="str">
        <f>_xlfn.XLOOKUP(total_table[[#This Row],[Store_ID]],Store_table[Store_ID],Store_table[Store_Type],FALSE)</f>
        <v>Online</v>
      </c>
    </row>
    <row r="1290" spans="1:26" x14ac:dyDescent="0.35">
      <c r="A1290" s="2" t="s">
        <v>3092</v>
      </c>
      <c r="B1290" s="14">
        <v>45749</v>
      </c>
      <c r="C1290" s="2" t="s">
        <v>250</v>
      </c>
      <c r="D1290" s="2" t="s">
        <v>1686</v>
      </c>
      <c r="E1290" s="2" t="s">
        <v>1785</v>
      </c>
      <c r="F1290" s="11">
        <v>4</v>
      </c>
      <c r="G1290" s="8">
        <v>408.76</v>
      </c>
      <c r="H1290" s="8">
        <v>0.12</v>
      </c>
      <c r="I1290" s="2" t="s">
        <v>1807</v>
      </c>
      <c r="J1290" s="8">
        <v>1634.92</v>
      </c>
      <c r="K1290" s="8" t="str">
        <f>_xlfn.XLOOKUP(total_table[[#This Row],[Customer_ID]],Customer_table[Customer_ID],Customer_table[Name],FALSE)</f>
        <v>Eric Singh</v>
      </c>
      <c r="L1290" s="11">
        <f>_xlfn.XLOOKUP(total_table[[#This Row],[Customer_ID]],Customer_table[Customer_ID],Customer_table[Age],FALSE)</f>
        <v>29</v>
      </c>
      <c r="M1290" s="8" t="str">
        <f>_xlfn.XLOOKUP(total_table[[#This Row],[Customer_ID]],Customer_table[Customer_ID],Customer_table[Gender],FALSE)</f>
        <v>Female</v>
      </c>
      <c r="N1290" s="8" t="str">
        <f>_xlfn.XLOOKUP(total_table[[#This Row],[Customer_ID]],Customer_table[Customer_ID],Customer_table[City],FALSE)</f>
        <v>Port Lisa</v>
      </c>
      <c r="O1290" s="8" t="str">
        <f>_xlfn.XLOOKUP(total_table[[#This Row],[Customer_ID]],Customer_table[Customer_ID],Customer_table[State],FALSE)</f>
        <v>New Mexico</v>
      </c>
      <c r="P1290" s="8" t="str">
        <f>_xlfn.XLOOKUP(total_table[[#This Row],[Customer_ID]],Customer_table[Customer_ID],Customer_table[Country],FALSE)</f>
        <v>USA</v>
      </c>
      <c r="Q1290" s="8" t="str">
        <f>_xlfn.XLOOKUP(total_table[[#This Row],[Product_ID]],Product_table[Product_ID],Product_table[Product_Name],FALSE)</f>
        <v>Wall-Mounted Spice Rack</v>
      </c>
      <c r="R1290" s="8" t="str">
        <f>_xlfn.XLOOKUP(total_table[[#This Row],[Product_ID]],Product_table[Product_ID],Product_table[Category],FALSE)</f>
        <v>Home</v>
      </c>
      <c r="S1290" s="8" t="str">
        <f>_xlfn.XLOOKUP(total_table[[#This Row],[Product_ID]],Product_table[Product_ID],Product_table[Sub_Category],FALSE)</f>
        <v>Kitchen</v>
      </c>
      <c r="T1290" s="8" t="str">
        <f>_xlfn.XLOOKUP(total_table[[#This Row],[Product_ID]],Product_table[Product_ID],Product_table[Brand],FALSE)</f>
        <v>Allison Ltd</v>
      </c>
      <c r="U1290" s="8">
        <f>_xlfn.XLOOKUP(total_table[[#This Row],[Product_ID]],Product_table[Product_ID],Product_table[Cost],FALSE)</f>
        <v>143.43</v>
      </c>
      <c r="V1290" s="11">
        <f>_xlfn.XLOOKUP(total_table[[#This Row],[Product_ID]],Product_table[Product_ID],Product_table[Stock],FALSE)</f>
        <v>58</v>
      </c>
      <c r="W1290" s="8" t="str">
        <f>_xlfn.XLOOKUP(total_table[[#This Row],[Store_ID]],Store_table[Store_ID],Store_table[Store_Name],FALSE)</f>
        <v>Holloway Ltd</v>
      </c>
      <c r="X1290" s="8" t="str">
        <f>_xlfn.XLOOKUP(total_table[[#This Row],[Store_ID]],Store_table[Store_ID],Store_table[Region],FALSE)</f>
        <v>North</v>
      </c>
      <c r="Y1290" s="8" t="str">
        <f>_xlfn.XLOOKUP(total_table[[#This Row],[Store_ID]],Store_table[Store_ID],Store_table[City],FALSE)</f>
        <v>Bensonhaven</v>
      </c>
      <c r="Z1290" s="8" t="str">
        <f>_xlfn.XLOOKUP(total_table[[#This Row],[Store_ID]],Store_table[Store_ID],Store_table[Store_Type],FALSE)</f>
        <v>Flagship</v>
      </c>
    </row>
    <row r="1291" spans="1:26" x14ac:dyDescent="0.35">
      <c r="A1291" s="2" t="s">
        <v>3093</v>
      </c>
      <c r="B1291" s="14">
        <v>45537</v>
      </c>
      <c r="C1291" s="2" t="s">
        <v>574</v>
      </c>
      <c r="D1291" s="2" t="s">
        <v>1598</v>
      </c>
      <c r="E1291" s="2" t="s">
        <v>1764</v>
      </c>
      <c r="F1291" s="11">
        <v>2</v>
      </c>
      <c r="G1291" s="8">
        <v>117.34</v>
      </c>
      <c r="H1291" s="8">
        <v>0.09</v>
      </c>
      <c r="I1291" s="2" t="s">
        <v>1804</v>
      </c>
      <c r="J1291" s="8">
        <v>234.59</v>
      </c>
      <c r="K1291" s="8" t="str">
        <f>_xlfn.XLOOKUP(total_table[[#This Row],[Customer_ID]],Customer_table[Customer_ID],Customer_table[Name],FALSE)</f>
        <v>Curtis Lam</v>
      </c>
      <c r="L1291" s="11">
        <f>_xlfn.XLOOKUP(total_table[[#This Row],[Customer_ID]],Customer_table[Customer_ID],Customer_table[Age],FALSE)</f>
        <v>55</v>
      </c>
      <c r="M1291" s="8" t="str">
        <f>_xlfn.XLOOKUP(total_table[[#This Row],[Customer_ID]],Customer_table[Customer_ID],Customer_table[Gender],FALSE)</f>
        <v>Male</v>
      </c>
      <c r="N1291" s="8" t="str">
        <f>_xlfn.XLOOKUP(total_table[[#This Row],[Customer_ID]],Customer_table[Customer_ID],Customer_table[City],FALSE)</f>
        <v>Butlerberg</v>
      </c>
      <c r="O1291" s="8" t="str">
        <f>_xlfn.XLOOKUP(total_table[[#This Row],[Customer_ID]],Customer_table[Customer_ID],Customer_table[State],FALSE)</f>
        <v>Kentucky</v>
      </c>
      <c r="P1291" s="8" t="str">
        <f>_xlfn.XLOOKUP(total_table[[#This Row],[Customer_ID]],Customer_table[Customer_ID],Customer_table[Country],FALSE)</f>
        <v>USA</v>
      </c>
      <c r="Q1291" s="8" t="str">
        <f>_xlfn.XLOOKUP(total_table[[#This Row],[Product_ID]],Product_table[Product_ID],Product_table[Product_Name],FALSE)</f>
        <v>Women's Summer Dress</v>
      </c>
      <c r="R1291" s="8" t="str">
        <f>_xlfn.XLOOKUP(total_table[[#This Row],[Product_ID]],Product_table[Product_ID],Product_table[Category],FALSE)</f>
        <v>Clothing</v>
      </c>
      <c r="S1291" s="8" t="str">
        <f>_xlfn.XLOOKUP(total_table[[#This Row],[Product_ID]],Product_table[Product_ID],Product_table[Sub_Category],FALSE)</f>
        <v>Tops</v>
      </c>
      <c r="T1291" s="8" t="str">
        <f>_xlfn.XLOOKUP(total_table[[#This Row],[Product_ID]],Product_table[Product_ID],Product_table[Brand],FALSE)</f>
        <v>Smith-Mills</v>
      </c>
      <c r="U1291" s="8">
        <f>_xlfn.XLOOKUP(total_table[[#This Row],[Product_ID]],Product_table[Product_ID],Product_table[Cost],FALSE)</f>
        <v>223.43</v>
      </c>
      <c r="V1291" s="11">
        <f>_xlfn.XLOOKUP(total_table[[#This Row],[Product_ID]],Product_table[Product_ID],Product_table[Stock],FALSE)</f>
        <v>154</v>
      </c>
      <c r="W1291" s="8" t="str">
        <f>_xlfn.XLOOKUP(total_table[[#This Row],[Store_ID]],Store_table[Store_ID],Store_table[Store_Name],FALSE)</f>
        <v>Moore, Padilla and Butler</v>
      </c>
      <c r="X1291" s="8" t="str">
        <f>_xlfn.XLOOKUP(total_table[[#This Row],[Store_ID]],Store_table[Store_ID],Store_table[Region],FALSE)</f>
        <v>South</v>
      </c>
      <c r="Y1291" s="8" t="str">
        <f>_xlfn.XLOOKUP(total_table[[#This Row],[Store_ID]],Store_table[Store_ID],Store_table[City],FALSE)</f>
        <v>East Johnstad</v>
      </c>
      <c r="Z1291" s="8" t="str">
        <f>_xlfn.XLOOKUP(total_table[[#This Row],[Store_ID]],Store_table[Store_ID],Store_table[Store_Type],FALSE)</f>
        <v>Flagship</v>
      </c>
    </row>
    <row r="1292" spans="1:26" x14ac:dyDescent="0.35">
      <c r="A1292" s="2" t="s">
        <v>3094</v>
      </c>
      <c r="B1292" s="14">
        <v>45376</v>
      </c>
      <c r="C1292" s="2" t="s">
        <v>549</v>
      </c>
      <c r="D1292" s="2" t="s">
        <v>1708</v>
      </c>
      <c r="E1292" s="2" t="s">
        <v>1777</v>
      </c>
      <c r="F1292" s="11">
        <v>3</v>
      </c>
      <c r="G1292" s="8">
        <v>690.27</v>
      </c>
      <c r="H1292" s="8">
        <v>7.0000000000000007E-2</v>
      </c>
      <c r="I1292" s="2" t="s">
        <v>1804</v>
      </c>
      <c r="J1292" s="8">
        <v>2070.7399999999998</v>
      </c>
      <c r="K1292" s="8" t="str">
        <f>_xlfn.XLOOKUP(total_table[[#This Row],[Customer_ID]],Customer_table[Customer_ID],Customer_table[Name],FALSE)</f>
        <v>Daniel Contreras</v>
      </c>
      <c r="L1292" s="11">
        <f>_xlfn.XLOOKUP(total_table[[#This Row],[Customer_ID]],Customer_table[Customer_ID],Customer_table[Age],FALSE)</f>
        <v>36</v>
      </c>
      <c r="M1292" s="8" t="str">
        <f>_xlfn.XLOOKUP(total_table[[#This Row],[Customer_ID]],Customer_table[Customer_ID],Customer_table[Gender],FALSE)</f>
        <v>Female</v>
      </c>
      <c r="N1292" s="8" t="str">
        <f>_xlfn.XLOOKUP(total_table[[#This Row],[Customer_ID]],Customer_table[Customer_ID],Customer_table[City],FALSE)</f>
        <v>Robertview</v>
      </c>
      <c r="O1292" s="8" t="str">
        <f>_xlfn.XLOOKUP(total_table[[#This Row],[Customer_ID]],Customer_table[Customer_ID],Customer_table[State],FALSE)</f>
        <v>Florida</v>
      </c>
      <c r="P1292" s="8" t="str">
        <f>_xlfn.XLOOKUP(total_table[[#This Row],[Customer_ID]],Customer_table[Customer_ID],Customer_table[Country],FALSE)</f>
        <v>USA</v>
      </c>
      <c r="Q1292" s="8" t="str">
        <f>_xlfn.XLOOKUP(total_table[[#This Row],[Product_ID]],Product_table[Product_ID],Product_table[Product_Name],FALSE)</f>
        <v>Women's High Heels</v>
      </c>
      <c r="R1292" s="8" t="str">
        <f>_xlfn.XLOOKUP(total_table[[#This Row],[Product_ID]],Product_table[Product_ID],Product_table[Category],FALSE)</f>
        <v>Clothing</v>
      </c>
      <c r="S1292" s="8" t="str">
        <f>_xlfn.XLOOKUP(total_table[[#This Row],[Product_ID]],Product_table[Product_ID],Product_table[Sub_Category],FALSE)</f>
        <v>Footwear</v>
      </c>
      <c r="T1292" s="8" t="str">
        <f>_xlfn.XLOOKUP(total_table[[#This Row],[Product_ID]],Product_table[Product_ID],Product_table[Brand],FALSE)</f>
        <v>Smith-Charles</v>
      </c>
      <c r="U1292" s="8">
        <f>_xlfn.XLOOKUP(total_table[[#This Row],[Product_ID]],Product_table[Product_ID],Product_table[Cost],FALSE)</f>
        <v>438.25</v>
      </c>
      <c r="V1292" s="11">
        <f>_xlfn.XLOOKUP(total_table[[#This Row],[Product_ID]],Product_table[Product_ID],Product_table[Stock],FALSE)</f>
        <v>496</v>
      </c>
      <c r="W1292" s="8" t="str">
        <f>_xlfn.XLOOKUP(total_table[[#This Row],[Store_ID]],Store_table[Store_ID],Store_table[Store_Name],FALSE)</f>
        <v>Mcdonald Inc</v>
      </c>
      <c r="X1292" s="8" t="str">
        <f>_xlfn.XLOOKUP(total_table[[#This Row],[Store_ID]],Store_table[Store_ID],Store_table[Region],FALSE)</f>
        <v>South</v>
      </c>
      <c r="Y1292" s="8" t="str">
        <f>_xlfn.XLOOKUP(total_table[[#This Row],[Store_ID]],Store_table[Store_ID],Store_table[City],FALSE)</f>
        <v>Christopherland</v>
      </c>
      <c r="Z1292" s="8" t="str">
        <f>_xlfn.XLOOKUP(total_table[[#This Row],[Store_ID]],Store_table[Store_ID],Store_table[Store_Type],FALSE)</f>
        <v>Outlet</v>
      </c>
    </row>
    <row r="1293" spans="1:26" x14ac:dyDescent="0.35">
      <c r="A1293" s="2" t="s">
        <v>3095</v>
      </c>
      <c r="B1293" s="14">
        <v>45709</v>
      </c>
      <c r="C1293" s="2" t="s">
        <v>371</v>
      </c>
      <c r="D1293" s="2" t="s">
        <v>1582</v>
      </c>
      <c r="E1293" s="2" t="s">
        <v>1785</v>
      </c>
      <c r="F1293" s="11">
        <v>4</v>
      </c>
      <c r="G1293" s="8">
        <v>377.18</v>
      </c>
      <c r="H1293" s="8">
        <v>0.24</v>
      </c>
      <c r="I1293" s="2" t="s">
        <v>1804</v>
      </c>
      <c r="J1293" s="8">
        <v>1508.48</v>
      </c>
      <c r="K1293" s="8" t="str">
        <f>_xlfn.XLOOKUP(total_table[[#This Row],[Customer_ID]],Customer_table[Customer_ID],Customer_table[Name],FALSE)</f>
        <v>Travis Holland</v>
      </c>
      <c r="L1293" s="11">
        <f>_xlfn.XLOOKUP(total_table[[#This Row],[Customer_ID]],Customer_table[Customer_ID],Customer_table[Age],FALSE)</f>
        <v>38</v>
      </c>
      <c r="M1293" s="8" t="str">
        <f>_xlfn.XLOOKUP(total_table[[#This Row],[Customer_ID]],Customer_table[Customer_ID],Customer_table[Gender],FALSE)</f>
        <v>Male</v>
      </c>
      <c r="N1293" s="8" t="str">
        <f>_xlfn.XLOOKUP(total_table[[#This Row],[Customer_ID]],Customer_table[Customer_ID],Customer_table[City],FALSE)</f>
        <v>Webstermouth</v>
      </c>
      <c r="O1293" s="8" t="str">
        <f>_xlfn.XLOOKUP(total_table[[#This Row],[Customer_ID]],Customer_table[Customer_ID],Customer_table[State],FALSE)</f>
        <v>New Hampshire</v>
      </c>
      <c r="P1293" s="8" t="str">
        <f>_xlfn.XLOOKUP(total_table[[#This Row],[Customer_ID]],Customer_table[Customer_ID],Customer_table[Country],FALSE)</f>
        <v>USA</v>
      </c>
      <c r="Q1293" s="8" t="str">
        <f>_xlfn.XLOOKUP(total_table[[#This Row],[Product_ID]],Product_table[Product_ID],Product_table[Product_Name],FALSE)</f>
        <v>Sports Stopwatch Timer</v>
      </c>
      <c r="R1293" s="8" t="str">
        <f>_xlfn.XLOOKUP(total_table[[#This Row],[Product_ID]],Product_table[Product_ID],Product_table[Category],FALSE)</f>
        <v>Sports</v>
      </c>
      <c r="S1293" s="8" t="str">
        <f>_xlfn.XLOOKUP(total_table[[#This Row],[Product_ID]],Product_table[Product_ID],Product_table[Sub_Category],FALSE)</f>
        <v>Accessories</v>
      </c>
      <c r="T1293" s="8" t="str">
        <f>_xlfn.XLOOKUP(total_table[[#This Row],[Product_ID]],Product_table[Product_ID],Product_table[Brand],FALSE)</f>
        <v>Burns-Hansen</v>
      </c>
      <c r="U1293" s="8">
        <f>_xlfn.XLOOKUP(total_table[[#This Row],[Product_ID]],Product_table[Product_ID],Product_table[Cost],FALSE)</f>
        <v>38.76</v>
      </c>
      <c r="V1293" s="11">
        <f>_xlfn.XLOOKUP(total_table[[#This Row],[Product_ID]],Product_table[Product_ID],Product_table[Stock],FALSE)</f>
        <v>137</v>
      </c>
      <c r="W1293" s="8" t="str">
        <f>_xlfn.XLOOKUP(total_table[[#This Row],[Store_ID]],Store_table[Store_ID],Store_table[Store_Name],FALSE)</f>
        <v>Holloway Ltd</v>
      </c>
      <c r="X1293" s="8" t="str">
        <f>_xlfn.XLOOKUP(total_table[[#This Row],[Store_ID]],Store_table[Store_ID],Store_table[Region],FALSE)</f>
        <v>North</v>
      </c>
      <c r="Y1293" s="8" t="str">
        <f>_xlfn.XLOOKUP(total_table[[#This Row],[Store_ID]],Store_table[Store_ID],Store_table[City],FALSE)</f>
        <v>Bensonhaven</v>
      </c>
      <c r="Z1293" s="8" t="str">
        <f>_xlfn.XLOOKUP(total_table[[#This Row],[Store_ID]],Store_table[Store_ID],Store_table[Store_Type],FALSE)</f>
        <v>Flagship</v>
      </c>
    </row>
    <row r="1294" spans="1:26" x14ac:dyDescent="0.35">
      <c r="A1294" s="2" t="s">
        <v>3096</v>
      </c>
      <c r="B1294" s="14">
        <v>45446</v>
      </c>
      <c r="C1294" s="2" t="s">
        <v>383</v>
      </c>
      <c r="D1294" s="2" t="s">
        <v>1606</v>
      </c>
      <c r="E1294" s="2" t="s">
        <v>1730</v>
      </c>
      <c r="F1294" s="11">
        <v>1</v>
      </c>
      <c r="G1294" s="8">
        <v>70.52</v>
      </c>
      <c r="H1294" s="8">
        <v>0.08</v>
      </c>
      <c r="I1294" s="2" t="s">
        <v>1807</v>
      </c>
      <c r="J1294" s="8">
        <v>70.44</v>
      </c>
      <c r="K1294" s="8" t="str">
        <f>_xlfn.XLOOKUP(total_table[[#This Row],[Customer_ID]],Customer_table[Customer_ID],Customer_table[Name],FALSE)</f>
        <v>David Cole</v>
      </c>
      <c r="L1294" s="11">
        <f>_xlfn.XLOOKUP(total_table[[#This Row],[Customer_ID]],Customer_table[Customer_ID],Customer_table[Age],FALSE)</f>
        <v>27</v>
      </c>
      <c r="M1294" s="8" t="str">
        <f>_xlfn.XLOOKUP(total_table[[#This Row],[Customer_ID]],Customer_table[Customer_ID],Customer_table[Gender],FALSE)</f>
        <v>Female</v>
      </c>
      <c r="N1294" s="8" t="str">
        <f>_xlfn.XLOOKUP(total_table[[#This Row],[Customer_ID]],Customer_table[Customer_ID],Customer_table[City],FALSE)</f>
        <v>Lake Michael</v>
      </c>
      <c r="O1294" s="8" t="str">
        <f>_xlfn.XLOOKUP(total_table[[#This Row],[Customer_ID]],Customer_table[Customer_ID],Customer_table[State],FALSE)</f>
        <v>Michigan</v>
      </c>
      <c r="P1294" s="8" t="str">
        <f>_xlfn.XLOOKUP(total_table[[#This Row],[Customer_ID]],Customer_table[Customer_ID],Customer_table[Country],FALSE)</f>
        <v>USA</v>
      </c>
      <c r="Q1294" s="8" t="str">
        <f>_xlfn.XLOOKUP(total_table[[#This Row],[Product_ID]],Product_table[Product_ID],Product_table[Product_Name],FALSE)</f>
        <v>Noise-Canceling Headphones</v>
      </c>
      <c r="R1294" s="8" t="str">
        <f>_xlfn.XLOOKUP(total_table[[#This Row],[Product_ID]],Product_table[Product_ID],Product_table[Category],FALSE)</f>
        <v>Electronics</v>
      </c>
      <c r="S1294" s="8" t="str">
        <f>_xlfn.XLOOKUP(total_table[[#This Row],[Product_ID]],Product_table[Product_ID],Product_table[Sub_Category],FALSE)</f>
        <v>Audio</v>
      </c>
      <c r="T1294" s="8" t="str">
        <f>_xlfn.XLOOKUP(total_table[[#This Row],[Product_ID]],Product_table[Product_ID],Product_table[Brand],FALSE)</f>
        <v>Taylor-Hart</v>
      </c>
      <c r="U1294" s="8">
        <f>_xlfn.XLOOKUP(total_table[[#This Row],[Product_ID]],Product_table[Product_ID],Product_table[Cost],FALSE)</f>
        <v>38.520000000000003</v>
      </c>
      <c r="V1294" s="11">
        <f>_xlfn.XLOOKUP(total_table[[#This Row],[Product_ID]],Product_table[Product_ID],Product_table[Stock],FALSE)</f>
        <v>378</v>
      </c>
      <c r="W1294" s="8" t="str">
        <f>_xlfn.XLOOKUP(total_table[[#This Row],[Store_ID]],Store_table[Store_ID],Store_table[Store_Name],FALSE)</f>
        <v>Rivera-Warner</v>
      </c>
      <c r="X1294" s="8" t="str">
        <f>_xlfn.XLOOKUP(total_table[[#This Row],[Store_ID]],Store_table[Store_ID],Store_table[Region],FALSE)</f>
        <v>East</v>
      </c>
      <c r="Y1294" s="8" t="str">
        <f>_xlfn.XLOOKUP(total_table[[#This Row],[Store_ID]],Store_table[Store_ID],Store_table[City],FALSE)</f>
        <v>Washingtonfurt</v>
      </c>
      <c r="Z1294" s="8" t="str">
        <f>_xlfn.XLOOKUP(total_table[[#This Row],[Store_ID]],Store_table[Store_ID],Store_table[Store_Type],FALSE)</f>
        <v>Flagship</v>
      </c>
    </row>
    <row r="1295" spans="1:26" x14ac:dyDescent="0.35">
      <c r="A1295" s="2" t="s">
        <v>3097</v>
      </c>
      <c r="B1295" s="14">
        <v>45330</v>
      </c>
      <c r="C1295" s="2" t="s">
        <v>862</v>
      </c>
      <c r="D1295" s="2" t="s">
        <v>1602</v>
      </c>
      <c r="E1295" s="2" t="s">
        <v>1764</v>
      </c>
      <c r="F1295" s="11">
        <v>1</v>
      </c>
      <c r="G1295" s="8">
        <v>40.25</v>
      </c>
      <c r="H1295" s="8">
        <v>0.1</v>
      </c>
      <c r="I1295" s="2" t="s">
        <v>1804</v>
      </c>
      <c r="J1295" s="8">
        <v>40.15</v>
      </c>
      <c r="K1295" s="8" t="str">
        <f>_xlfn.XLOOKUP(total_table[[#This Row],[Customer_ID]],Customer_table[Customer_ID],Customer_table[Name],FALSE)</f>
        <v>Shannon Miller</v>
      </c>
      <c r="L1295" s="11">
        <f>_xlfn.XLOOKUP(total_table[[#This Row],[Customer_ID]],Customer_table[Customer_ID],Customer_table[Age],FALSE)</f>
        <v>22</v>
      </c>
      <c r="M1295" s="8" t="str">
        <f>_xlfn.XLOOKUP(total_table[[#This Row],[Customer_ID]],Customer_table[Customer_ID],Customer_table[Gender],FALSE)</f>
        <v>Male</v>
      </c>
      <c r="N1295" s="8" t="str">
        <f>_xlfn.XLOOKUP(total_table[[#This Row],[Customer_ID]],Customer_table[Customer_ID],Customer_table[City],FALSE)</f>
        <v>North Austinport</v>
      </c>
      <c r="O1295" s="8" t="str">
        <f>_xlfn.XLOOKUP(total_table[[#This Row],[Customer_ID]],Customer_table[Customer_ID],Customer_table[State],FALSE)</f>
        <v>Kentucky</v>
      </c>
      <c r="P1295" s="8" t="str">
        <f>_xlfn.XLOOKUP(total_table[[#This Row],[Customer_ID]],Customer_table[Customer_ID],Customer_table[Country],FALSE)</f>
        <v>USA</v>
      </c>
      <c r="Q1295" s="8" t="str">
        <f>_xlfn.XLOOKUP(total_table[[#This Row],[Product_ID]],Product_table[Product_ID],Product_table[Product_Name],FALSE)</f>
        <v>Sports Water Hydration Pack</v>
      </c>
      <c r="R1295" s="8" t="str">
        <f>_xlfn.XLOOKUP(total_table[[#This Row],[Product_ID]],Product_table[Product_ID],Product_table[Category],FALSE)</f>
        <v>Sports</v>
      </c>
      <c r="S1295" s="8" t="str">
        <f>_xlfn.XLOOKUP(total_table[[#This Row],[Product_ID]],Product_table[Product_ID],Product_table[Sub_Category],FALSE)</f>
        <v>Outdoor</v>
      </c>
      <c r="T1295" s="8" t="str">
        <f>_xlfn.XLOOKUP(total_table[[#This Row],[Product_ID]],Product_table[Product_ID],Product_table[Brand],FALSE)</f>
        <v>Sims-Smith</v>
      </c>
      <c r="U1295" s="8">
        <f>_xlfn.XLOOKUP(total_table[[#This Row],[Product_ID]],Product_table[Product_ID],Product_table[Cost],FALSE)</f>
        <v>135.61000000000001</v>
      </c>
      <c r="V1295" s="11">
        <f>_xlfn.XLOOKUP(total_table[[#This Row],[Product_ID]],Product_table[Product_ID],Product_table[Stock],FALSE)</f>
        <v>394</v>
      </c>
      <c r="W1295" s="8" t="str">
        <f>_xlfn.XLOOKUP(total_table[[#This Row],[Store_ID]],Store_table[Store_ID],Store_table[Store_Name],FALSE)</f>
        <v>Moore, Padilla and Butler</v>
      </c>
      <c r="X1295" s="8" t="str">
        <f>_xlfn.XLOOKUP(total_table[[#This Row],[Store_ID]],Store_table[Store_ID],Store_table[Region],FALSE)</f>
        <v>South</v>
      </c>
      <c r="Y1295" s="8" t="str">
        <f>_xlfn.XLOOKUP(total_table[[#This Row],[Store_ID]],Store_table[Store_ID],Store_table[City],FALSE)</f>
        <v>East Johnstad</v>
      </c>
      <c r="Z1295" s="8" t="str">
        <f>_xlfn.XLOOKUP(total_table[[#This Row],[Store_ID]],Store_table[Store_ID],Store_table[Store_Type],FALSE)</f>
        <v>Flagship</v>
      </c>
    </row>
    <row r="1296" spans="1:26" x14ac:dyDescent="0.35">
      <c r="A1296" s="2" t="s">
        <v>3098</v>
      </c>
      <c r="B1296" s="14">
        <v>45388</v>
      </c>
      <c r="C1296" s="2" t="s">
        <v>735</v>
      </c>
      <c r="D1296" s="2" t="s">
        <v>1704</v>
      </c>
      <c r="E1296" s="2" t="s">
        <v>1770</v>
      </c>
      <c r="F1296" s="11">
        <v>3</v>
      </c>
      <c r="G1296" s="8">
        <v>539.44000000000005</v>
      </c>
      <c r="H1296" s="8">
        <v>0.05</v>
      </c>
      <c r="I1296" s="2" t="s">
        <v>1807</v>
      </c>
      <c r="J1296" s="8">
        <v>1618.2700000000002</v>
      </c>
      <c r="K1296" s="8" t="str">
        <f>_xlfn.XLOOKUP(total_table[[#This Row],[Customer_ID]],Customer_table[Customer_ID],Customer_table[Name],FALSE)</f>
        <v>Christy Hill</v>
      </c>
      <c r="L1296" s="11">
        <f>_xlfn.XLOOKUP(total_table[[#This Row],[Customer_ID]],Customer_table[Customer_ID],Customer_table[Age],FALSE)</f>
        <v>27</v>
      </c>
      <c r="M1296" s="8" t="str">
        <f>_xlfn.XLOOKUP(total_table[[#This Row],[Customer_ID]],Customer_table[Customer_ID],Customer_table[Gender],FALSE)</f>
        <v>Female</v>
      </c>
      <c r="N1296" s="8" t="str">
        <f>_xlfn.XLOOKUP(total_table[[#This Row],[Customer_ID]],Customer_table[Customer_ID],Customer_table[City],FALSE)</f>
        <v>Tammyton</v>
      </c>
      <c r="O1296" s="8" t="str">
        <f>_xlfn.XLOOKUP(total_table[[#This Row],[Customer_ID]],Customer_table[Customer_ID],Customer_table[State],FALSE)</f>
        <v>New Jersey</v>
      </c>
      <c r="P1296" s="8" t="str">
        <f>_xlfn.XLOOKUP(total_table[[#This Row],[Customer_ID]],Customer_table[Customer_ID],Customer_table[Country],FALSE)</f>
        <v>USA</v>
      </c>
      <c r="Q1296" s="8" t="str">
        <f>_xlfn.XLOOKUP(total_table[[#This Row],[Product_ID]],Product_table[Product_ID],Product_table[Product_Name],FALSE)</f>
        <v>Face Foundation Kit</v>
      </c>
      <c r="R1296" s="8" t="str">
        <f>_xlfn.XLOOKUP(total_table[[#This Row],[Product_ID]],Product_table[Product_ID],Product_table[Category],FALSE)</f>
        <v>Beauty</v>
      </c>
      <c r="S1296" s="8" t="str">
        <f>_xlfn.XLOOKUP(total_table[[#This Row],[Product_ID]],Product_table[Product_ID],Product_table[Sub_Category],FALSE)</f>
        <v>Makeup</v>
      </c>
      <c r="T1296" s="8" t="str">
        <f>_xlfn.XLOOKUP(total_table[[#This Row],[Product_ID]],Product_table[Product_ID],Product_table[Brand],FALSE)</f>
        <v>Taylor-Elliott</v>
      </c>
      <c r="U1296" s="8">
        <f>_xlfn.XLOOKUP(total_table[[#This Row],[Product_ID]],Product_table[Product_ID],Product_table[Cost],FALSE)</f>
        <v>183.04</v>
      </c>
      <c r="V1296" s="11">
        <f>_xlfn.XLOOKUP(total_table[[#This Row],[Product_ID]],Product_table[Product_ID],Product_table[Stock],FALSE)</f>
        <v>457</v>
      </c>
      <c r="W1296" s="8" t="str">
        <f>_xlfn.XLOOKUP(total_table[[#This Row],[Store_ID]],Store_table[Store_ID],Store_table[Store_Name],FALSE)</f>
        <v>Aguirre-Keller</v>
      </c>
      <c r="X1296" s="8" t="str">
        <f>_xlfn.XLOOKUP(total_table[[#This Row],[Store_ID]],Store_table[Store_ID],Store_table[Region],FALSE)</f>
        <v>South</v>
      </c>
      <c r="Y1296" s="8" t="str">
        <f>_xlfn.XLOOKUP(total_table[[#This Row],[Store_ID]],Store_table[Store_ID],Store_table[City],FALSE)</f>
        <v>Lake Michael</v>
      </c>
      <c r="Z1296" s="8" t="str">
        <f>_xlfn.XLOOKUP(total_table[[#This Row],[Store_ID]],Store_table[Store_ID],Store_table[Store_Type],FALSE)</f>
        <v>Online</v>
      </c>
    </row>
    <row r="1297" spans="1:26" x14ac:dyDescent="0.35">
      <c r="A1297" s="2" t="s">
        <v>3099</v>
      </c>
      <c r="B1297" s="14">
        <v>45313</v>
      </c>
      <c r="C1297" s="2" t="s">
        <v>780</v>
      </c>
      <c r="D1297" s="2" t="s">
        <v>1646</v>
      </c>
      <c r="E1297" s="2" t="s">
        <v>1747</v>
      </c>
      <c r="F1297" s="11">
        <v>3</v>
      </c>
      <c r="G1297" s="8">
        <v>543.49</v>
      </c>
      <c r="H1297" s="8">
        <v>0.05</v>
      </c>
      <c r="I1297" s="2" t="s">
        <v>1804</v>
      </c>
      <c r="J1297" s="8">
        <v>1630.42</v>
      </c>
      <c r="K1297" s="8" t="str">
        <f>_xlfn.XLOOKUP(total_table[[#This Row],[Customer_ID]],Customer_table[Customer_ID],Customer_table[Name],FALSE)</f>
        <v>Douglas Rhodes</v>
      </c>
      <c r="L1297" s="11">
        <f>_xlfn.XLOOKUP(total_table[[#This Row],[Customer_ID]],Customer_table[Customer_ID],Customer_table[Age],FALSE)</f>
        <v>32</v>
      </c>
      <c r="M1297" s="8" t="str">
        <f>_xlfn.XLOOKUP(total_table[[#This Row],[Customer_ID]],Customer_table[Customer_ID],Customer_table[Gender],FALSE)</f>
        <v>Male</v>
      </c>
      <c r="N1297" s="8" t="str">
        <f>_xlfn.XLOOKUP(total_table[[#This Row],[Customer_ID]],Customer_table[Customer_ID],Customer_table[City],FALSE)</f>
        <v>Mikehaven</v>
      </c>
      <c r="O1297" s="8" t="str">
        <f>_xlfn.XLOOKUP(total_table[[#This Row],[Customer_ID]],Customer_table[Customer_ID],Customer_table[State],FALSE)</f>
        <v>New Hampshire</v>
      </c>
      <c r="P1297" s="8" t="str">
        <f>_xlfn.XLOOKUP(total_table[[#This Row],[Customer_ID]],Customer_table[Customer_ID],Customer_table[Country],FALSE)</f>
        <v>USA</v>
      </c>
      <c r="Q1297" s="8" t="str">
        <f>_xlfn.XLOOKUP(total_table[[#This Row],[Product_ID]],Product_table[Product_ID],Product_table[Product_Name],FALSE)</f>
        <v>Luxury Perfume Spray</v>
      </c>
      <c r="R1297" s="8" t="str">
        <f>_xlfn.XLOOKUP(total_table[[#This Row],[Product_ID]],Product_table[Product_ID],Product_table[Category],FALSE)</f>
        <v>Beauty</v>
      </c>
      <c r="S1297" s="8" t="str">
        <f>_xlfn.XLOOKUP(total_table[[#This Row],[Product_ID]],Product_table[Product_ID],Product_table[Sub_Category],FALSE)</f>
        <v>Fragrance</v>
      </c>
      <c r="T1297" s="8" t="str">
        <f>_xlfn.XLOOKUP(total_table[[#This Row],[Product_ID]],Product_table[Product_ID],Product_table[Brand],FALSE)</f>
        <v>Gibson, Green and Lopez</v>
      </c>
      <c r="U1297" s="8">
        <f>_xlfn.XLOOKUP(total_table[[#This Row],[Product_ID]],Product_table[Product_ID],Product_table[Cost],FALSE)</f>
        <v>482.75</v>
      </c>
      <c r="V1297" s="11">
        <f>_xlfn.XLOOKUP(total_table[[#This Row],[Product_ID]],Product_table[Product_ID],Product_table[Stock],FALSE)</f>
        <v>444</v>
      </c>
      <c r="W1297" s="8" t="str">
        <f>_xlfn.XLOOKUP(total_table[[#This Row],[Store_ID]],Store_table[Store_ID],Store_table[Store_Name],FALSE)</f>
        <v>Alexander Group</v>
      </c>
      <c r="X1297" s="8" t="str">
        <f>_xlfn.XLOOKUP(total_table[[#This Row],[Store_ID]],Store_table[Store_ID],Store_table[Region],FALSE)</f>
        <v>South</v>
      </c>
      <c r="Y1297" s="8" t="str">
        <f>_xlfn.XLOOKUP(total_table[[#This Row],[Store_ID]],Store_table[Store_ID],Store_table[City],FALSE)</f>
        <v>Port Sharon</v>
      </c>
      <c r="Z1297" s="8" t="str">
        <f>_xlfn.XLOOKUP(total_table[[#This Row],[Store_ID]],Store_table[Store_ID],Store_table[Store_Type],FALSE)</f>
        <v>Online</v>
      </c>
    </row>
    <row r="1298" spans="1:26" x14ac:dyDescent="0.35">
      <c r="A1298" s="2" t="s">
        <v>3100</v>
      </c>
      <c r="B1298" s="14">
        <v>45221</v>
      </c>
      <c r="C1298" s="2" t="s">
        <v>1005</v>
      </c>
      <c r="D1298" s="2" t="s">
        <v>1538</v>
      </c>
      <c r="E1298" s="2" t="s">
        <v>1754</v>
      </c>
      <c r="F1298" s="11">
        <v>4</v>
      </c>
      <c r="G1298" s="8">
        <v>547.21</v>
      </c>
      <c r="H1298" s="8">
        <v>0.1</v>
      </c>
      <c r="I1298" s="2" t="s">
        <v>1807</v>
      </c>
      <c r="J1298" s="8">
        <v>2188.7400000000002</v>
      </c>
      <c r="K1298" s="8" t="str">
        <f>_xlfn.XLOOKUP(total_table[[#This Row],[Customer_ID]],Customer_table[Customer_ID],Customer_table[Name],FALSE)</f>
        <v>Alex Mann Ii</v>
      </c>
      <c r="L1298" s="11">
        <f>_xlfn.XLOOKUP(total_table[[#This Row],[Customer_ID]],Customer_table[Customer_ID],Customer_table[Age],FALSE)</f>
        <v>58</v>
      </c>
      <c r="M1298" s="8" t="str">
        <f>_xlfn.XLOOKUP(total_table[[#This Row],[Customer_ID]],Customer_table[Customer_ID],Customer_table[Gender],FALSE)</f>
        <v>Male</v>
      </c>
      <c r="N1298" s="8" t="str">
        <f>_xlfn.XLOOKUP(total_table[[#This Row],[Customer_ID]],Customer_table[Customer_ID],Customer_table[City],FALSE)</f>
        <v>South Zacharychester</v>
      </c>
      <c r="O1298" s="8" t="str">
        <f>_xlfn.XLOOKUP(total_table[[#This Row],[Customer_ID]],Customer_table[Customer_ID],Customer_table[State],FALSE)</f>
        <v>Oklahoma</v>
      </c>
      <c r="P1298" s="8" t="str">
        <f>_xlfn.XLOOKUP(total_table[[#This Row],[Customer_ID]],Customer_table[Customer_ID],Customer_table[Country],FALSE)</f>
        <v>USA</v>
      </c>
      <c r="Q1298" s="8" t="str">
        <f>_xlfn.XLOOKUP(total_table[[#This Row],[Product_ID]],Product_table[Product_ID],Product_table[Product_Name],FALSE)</f>
        <v>LED Table Lamp</v>
      </c>
      <c r="R1298" s="8" t="str">
        <f>_xlfn.XLOOKUP(total_table[[#This Row],[Product_ID]],Product_table[Product_ID],Product_table[Category],FALSE)</f>
        <v>Home</v>
      </c>
      <c r="S1298" s="8" t="str">
        <f>_xlfn.XLOOKUP(total_table[[#This Row],[Product_ID]],Product_table[Product_ID],Product_table[Sub_Category],FALSE)</f>
        <v>Lighting</v>
      </c>
      <c r="T1298" s="8" t="str">
        <f>_xlfn.XLOOKUP(total_table[[#This Row],[Product_ID]],Product_table[Product_ID],Product_table[Brand],FALSE)</f>
        <v>Harrell LLC</v>
      </c>
      <c r="U1298" s="8">
        <f>_xlfn.XLOOKUP(total_table[[#This Row],[Product_ID]],Product_table[Product_ID],Product_table[Cost],FALSE)</f>
        <v>218.86</v>
      </c>
      <c r="V1298" s="11">
        <f>_xlfn.XLOOKUP(total_table[[#This Row],[Product_ID]],Product_table[Product_ID],Product_table[Stock],FALSE)</f>
        <v>170</v>
      </c>
      <c r="W1298" s="8" t="str">
        <f>_xlfn.XLOOKUP(total_table[[#This Row],[Store_ID]],Store_table[Store_ID],Store_table[Store_Name],FALSE)</f>
        <v>Benson-Elliott</v>
      </c>
      <c r="X1298" s="8" t="str">
        <f>_xlfn.XLOOKUP(total_table[[#This Row],[Store_ID]],Store_table[Store_ID],Store_table[Region],FALSE)</f>
        <v>East</v>
      </c>
      <c r="Y1298" s="8" t="str">
        <f>_xlfn.XLOOKUP(total_table[[#This Row],[Store_ID]],Store_table[Store_ID],Store_table[City],FALSE)</f>
        <v>Port Josephberg</v>
      </c>
      <c r="Z1298" s="8" t="str">
        <f>_xlfn.XLOOKUP(total_table[[#This Row],[Store_ID]],Store_table[Store_ID],Store_table[Store_Type],FALSE)</f>
        <v>Online</v>
      </c>
    </row>
    <row r="1299" spans="1:26" x14ac:dyDescent="0.35">
      <c r="A1299" s="2" t="s">
        <v>3101</v>
      </c>
      <c r="B1299" s="14">
        <v>45619</v>
      </c>
      <c r="C1299" s="2" t="s">
        <v>762</v>
      </c>
      <c r="D1299" s="2" t="s">
        <v>1656</v>
      </c>
      <c r="E1299" s="2" t="s">
        <v>1735</v>
      </c>
      <c r="F1299" s="11">
        <v>2</v>
      </c>
      <c r="G1299" s="8">
        <v>892.46</v>
      </c>
      <c r="H1299" s="8">
        <v>7.0000000000000007E-2</v>
      </c>
      <c r="I1299" s="2" t="s">
        <v>1804</v>
      </c>
      <c r="J1299" s="8">
        <v>1784.8500000000001</v>
      </c>
      <c r="K1299" s="8" t="str">
        <f>_xlfn.XLOOKUP(total_table[[#This Row],[Customer_ID]],Customer_table[Customer_ID],Customer_table[Name],FALSE)</f>
        <v>Mr. William Horton</v>
      </c>
      <c r="L1299" s="11">
        <f>_xlfn.XLOOKUP(total_table[[#This Row],[Customer_ID]],Customer_table[Customer_ID],Customer_table[Age],FALSE)</f>
        <v>31</v>
      </c>
      <c r="M1299" s="8" t="str">
        <f>_xlfn.XLOOKUP(total_table[[#This Row],[Customer_ID]],Customer_table[Customer_ID],Customer_table[Gender],FALSE)</f>
        <v>Male</v>
      </c>
      <c r="N1299" s="8" t="str">
        <f>_xlfn.XLOOKUP(total_table[[#This Row],[Customer_ID]],Customer_table[Customer_ID],Customer_table[City],FALSE)</f>
        <v>Dawsonchester</v>
      </c>
      <c r="O1299" s="8" t="str">
        <f>_xlfn.XLOOKUP(total_table[[#This Row],[Customer_ID]],Customer_table[Customer_ID],Customer_table[State],FALSE)</f>
        <v>Virginia</v>
      </c>
      <c r="P1299" s="8" t="str">
        <f>_xlfn.XLOOKUP(total_table[[#This Row],[Customer_ID]],Customer_table[Customer_ID],Customer_table[Country],FALSE)</f>
        <v>USA</v>
      </c>
      <c r="Q1299" s="8" t="str">
        <f>_xlfn.XLOOKUP(total_table[[#This Row],[Product_ID]],Product_table[Product_ID],Product_table[Product_Name],FALSE)</f>
        <v>Adjustable Dumbbells 20kg</v>
      </c>
      <c r="R1299" s="8" t="str">
        <f>_xlfn.XLOOKUP(total_table[[#This Row],[Product_ID]],Product_table[Product_ID],Product_table[Category],FALSE)</f>
        <v>Sports</v>
      </c>
      <c r="S1299" s="8" t="str">
        <f>_xlfn.XLOOKUP(total_table[[#This Row],[Product_ID]],Product_table[Product_ID],Product_table[Sub_Category],FALSE)</f>
        <v>Fitness</v>
      </c>
      <c r="T1299" s="8" t="str">
        <f>_xlfn.XLOOKUP(total_table[[#This Row],[Product_ID]],Product_table[Product_ID],Product_table[Brand],FALSE)</f>
        <v>Montgomery, Benton and Miller</v>
      </c>
      <c r="U1299" s="8">
        <f>_xlfn.XLOOKUP(total_table[[#This Row],[Product_ID]],Product_table[Product_ID],Product_table[Cost],FALSE)</f>
        <v>240.63</v>
      </c>
      <c r="V1299" s="11">
        <f>_xlfn.XLOOKUP(total_table[[#This Row],[Product_ID]],Product_table[Product_ID],Product_table[Stock],FALSE)</f>
        <v>423</v>
      </c>
      <c r="W1299" s="8" t="str">
        <f>_xlfn.XLOOKUP(total_table[[#This Row],[Store_ID]],Store_table[Store_ID],Store_table[Store_Name],FALSE)</f>
        <v>Martinez, Adkins and Johnson</v>
      </c>
      <c r="X1299" s="8" t="str">
        <f>_xlfn.XLOOKUP(total_table[[#This Row],[Store_ID]],Store_table[Store_ID],Store_table[Region],FALSE)</f>
        <v>North</v>
      </c>
      <c r="Y1299" s="8" t="str">
        <f>_xlfn.XLOOKUP(total_table[[#This Row],[Store_ID]],Store_table[Store_ID],Store_table[City],FALSE)</f>
        <v>Danielmouth</v>
      </c>
      <c r="Z1299" s="8" t="str">
        <f>_xlfn.XLOOKUP(total_table[[#This Row],[Store_ID]],Store_table[Store_ID],Store_table[Store_Type],FALSE)</f>
        <v>Flagship</v>
      </c>
    </row>
    <row r="1300" spans="1:26" x14ac:dyDescent="0.35">
      <c r="A1300" s="2" t="s">
        <v>3102</v>
      </c>
      <c r="B1300" s="14">
        <v>45286</v>
      </c>
      <c r="C1300" s="2" t="s">
        <v>1190</v>
      </c>
      <c r="D1300" s="2" t="s">
        <v>1578</v>
      </c>
      <c r="E1300" s="2" t="s">
        <v>1760</v>
      </c>
      <c r="F1300" s="11">
        <v>2</v>
      </c>
      <c r="G1300" s="8">
        <v>853.41</v>
      </c>
      <c r="H1300" s="8">
        <v>0.25</v>
      </c>
      <c r="I1300" s="2" t="s">
        <v>1802</v>
      </c>
      <c r="J1300" s="8">
        <v>1706.57</v>
      </c>
      <c r="K1300" s="8" t="str">
        <f>_xlfn.XLOOKUP(total_table[[#This Row],[Customer_ID]],Customer_table[Customer_ID],Customer_table[Name],FALSE)</f>
        <v>Timothy Gardner</v>
      </c>
      <c r="L1300" s="11">
        <f>_xlfn.XLOOKUP(total_table[[#This Row],[Customer_ID]],Customer_table[Customer_ID],Customer_table[Age],FALSE)</f>
        <v>28</v>
      </c>
      <c r="M1300" s="8" t="str">
        <f>_xlfn.XLOOKUP(total_table[[#This Row],[Customer_ID]],Customer_table[Customer_ID],Customer_table[Gender],FALSE)</f>
        <v>Female</v>
      </c>
      <c r="N1300" s="8" t="str">
        <f>_xlfn.XLOOKUP(total_table[[#This Row],[Customer_ID]],Customer_table[Customer_ID],Customer_table[City],FALSE)</f>
        <v>New Dawn</v>
      </c>
      <c r="O1300" s="8" t="str">
        <f>_xlfn.XLOOKUP(total_table[[#This Row],[Customer_ID]],Customer_table[Customer_ID],Customer_table[State],FALSE)</f>
        <v>New Jersey</v>
      </c>
      <c r="P1300" s="8" t="str">
        <f>_xlfn.XLOOKUP(total_table[[#This Row],[Customer_ID]],Customer_table[Customer_ID],Customer_table[Country],FALSE)</f>
        <v>USA</v>
      </c>
      <c r="Q1300" s="8" t="str">
        <f>_xlfn.XLOOKUP(total_table[[#This Row],[Product_ID]],Product_table[Product_ID],Product_table[Product_Name],FALSE)</f>
        <v>Wireless Bluetooth Speaker</v>
      </c>
      <c r="R1300" s="8" t="str">
        <f>_xlfn.XLOOKUP(total_table[[#This Row],[Product_ID]],Product_table[Product_ID],Product_table[Category],FALSE)</f>
        <v>Electronics</v>
      </c>
      <c r="S1300" s="8" t="str">
        <f>_xlfn.XLOOKUP(total_table[[#This Row],[Product_ID]],Product_table[Product_ID],Product_table[Sub_Category],FALSE)</f>
        <v>Audio</v>
      </c>
      <c r="T1300" s="8" t="str">
        <f>_xlfn.XLOOKUP(total_table[[#This Row],[Product_ID]],Product_table[Product_ID],Product_table[Brand],FALSE)</f>
        <v>Reed-Schmidt</v>
      </c>
      <c r="U1300" s="8">
        <f>_xlfn.XLOOKUP(total_table[[#This Row],[Product_ID]],Product_table[Product_ID],Product_table[Cost],FALSE)</f>
        <v>322.41000000000003</v>
      </c>
      <c r="V1300" s="11">
        <f>_xlfn.XLOOKUP(total_table[[#This Row],[Product_ID]],Product_table[Product_ID],Product_table[Stock],FALSE)</f>
        <v>213</v>
      </c>
      <c r="W1300" s="8" t="str">
        <f>_xlfn.XLOOKUP(total_table[[#This Row],[Store_ID]],Store_table[Store_ID],Store_table[Store_Name],FALSE)</f>
        <v>Bean, Jones and Park</v>
      </c>
      <c r="X1300" s="8" t="str">
        <f>_xlfn.XLOOKUP(total_table[[#This Row],[Store_ID]],Store_table[Store_ID],Store_table[Region],FALSE)</f>
        <v>West</v>
      </c>
      <c r="Y1300" s="8" t="str">
        <f>_xlfn.XLOOKUP(total_table[[#This Row],[Store_ID]],Store_table[Store_ID],Store_table[City],FALSE)</f>
        <v>Thompsonborough</v>
      </c>
      <c r="Z1300" s="8" t="str">
        <f>_xlfn.XLOOKUP(total_table[[#This Row],[Store_ID]],Store_table[Store_ID],Store_table[Store_Type],FALSE)</f>
        <v>Online</v>
      </c>
    </row>
    <row r="1301" spans="1:26" x14ac:dyDescent="0.35">
      <c r="A1301" s="2" t="s">
        <v>3103</v>
      </c>
      <c r="B1301" s="14">
        <v>45451</v>
      </c>
      <c r="C1301" s="2" t="s">
        <v>377</v>
      </c>
      <c r="D1301" s="2" t="s">
        <v>1690</v>
      </c>
      <c r="E1301" s="2" t="s">
        <v>1757</v>
      </c>
      <c r="F1301" s="11">
        <v>1</v>
      </c>
      <c r="G1301" s="8">
        <v>162.13999999999999</v>
      </c>
      <c r="H1301" s="8">
        <v>7.0000000000000007E-2</v>
      </c>
      <c r="I1301" s="2" t="s">
        <v>1804</v>
      </c>
      <c r="J1301" s="8">
        <v>162.07</v>
      </c>
      <c r="K1301" s="8" t="str">
        <f>_xlfn.XLOOKUP(total_table[[#This Row],[Customer_ID]],Customer_table[Customer_ID],Customer_table[Name],FALSE)</f>
        <v>Ashley Griffin</v>
      </c>
      <c r="L1301" s="11">
        <f>_xlfn.XLOOKUP(total_table[[#This Row],[Customer_ID]],Customer_table[Customer_ID],Customer_table[Age],FALSE)</f>
        <v>40</v>
      </c>
      <c r="M1301" s="8" t="str">
        <f>_xlfn.XLOOKUP(total_table[[#This Row],[Customer_ID]],Customer_table[Customer_ID],Customer_table[Gender],FALSE)</f>
        <v>Female</v>
      </c>
      <c r="N1301" s="8" t="str">
        <f>_xlfn.XLOOKUP(total_table[[#This Row],[Customer_ID]],Customer_table[Customer_ID],Customer_table[City],FALSE)</f>
        <v>New Dawnton</v>
      </c>
      <c r="O1301" s="8" t="str">
        <f>_xlfn.XLOOKUP(total_table[[#This Row],[Customer_ID]],Customer_table[Customer_ID],Customer_table[State],FALSE)</f>
        <v>Maryland</v>
      </c>
      <c r="P1301" s="8" t="str">
        <f>_xlfn.XLOOKUP(total_table[[#This Row],[Customer_ID]],Customer_table[Customer_ID],Customer_table[Country],FALSE)</f>
        <v>USA</v>
      </c>
      <c r="Q1301" s="8" t="str">
        <f>_xlfn.XLOOKUP(total_table[[#This Row],[Product_ID]],Product_table[Product_ID],Product_table[Product_Name],FALSE)</f>
        <v>Fitness Resistance Bands</v>
      </c>
      <c r="R1301" s="8" t="str">
        <f>_xlfn.XLOOKUP(total_table[[#This Row],[Product_ID]],Product_table[Product_ID],Product_table[Category],FALSE)</f>
        <v>Sports</v>
      </c>
      <c r="S1301" s="8" t="str">
        <f>_xlfn.XLOOKUP(total_table[[#This Row],[Product_ID]],Product_table[Product_ID],Product_table[Sub_Category],FALSE)</f>
        <v>Fitness</v>
      </c>
      <c r="T1301" s="8" t="str">
        <f>_xlfn.XLOOKUP(total_table[[#This Row],[Product_ID]],Product_table[Product_ID],Product_table[Brand],FALSE)</f>
        <v>Reese-Watson</v>
      </c>
      <c r="U1301" s="8">
        <f>_xlfn.XLOOKUP(total_table[[#This Row],[Product_ID]],Product_table[Product_ID],Product_table[Cost],FALSE)</f>
        <v>152.91999999999999</v>
      </c>
      <c r="V1301" s="11">
        <f>_xlfn.XLOOKUP(total_table[[#This Row],[Product_ID]],Product_table[Product_ID],Product_table[Stock],FALSE)</f>
        <v>281</v>
      </c>
      <c r="W1301" s="8" t="str">
        <f>_xlfn.XLOOKUP(total_table[[#This Row],[Store_ID]],Store_table[Store_ID],Store_table[Store_Name],FALSE)</f>
        <v>Martinez-Mullins</v>
      </c>
      <c r="X1301" s="8" t="str">
        <f>_xlfn.XLOOKUP(total_table[[#This Row],[Store_ID]],Store_table[Store_ID],Store_table[Region],FALSE)</f>
        <v>South</v>
      </c>
      <c r="Y1301" s="8" t="str">
        <f>_xlfn.XLOOKUP(total_table[[#This Row],[Store_ID]],Store_table[Store_ID],Store_table[City],FALSE)</f>
        <v>Williamsfurt</v>
      </c>
      <c r="Z1301" s="8" t="str">
        <f>_xlfn.XLOOKUP(total_table[[#This Row],[Store_ID]],Store_table[Store_ID],Store_table[Store_Type],FALSE)</f>
        <v>Online</v>
      </c>
    </row>
    <row r="1302" spans="1:26" x14ac:dyDescent="0.35">
      <c r="A1302" s="2" t="s">
        <v>3104</v>
      </c>
      <c r="B1302" s="14">
        <v>45478</v>
      </c>
      <c r="C1302" s="2" t="s">
        <v>486</v>
      </c>
      <c r="D1302" s="2" t="s">
        <v>1718</v>
      </c>
      <c r="E1302" s="2" t="s">
        <v>1782</v>
      </c>
      <c r="F1302" s="11">
        <v>1</v>
      </c>
      <c r="G1302" s="8">
        <v>893.14</v>
      </c>
      <c r="H1302" s="8">
        <v>0.09</v>
      </c>
      <c r="I1302" s="2" t="s">
        <v>1802</v>
      </c>
      <c r="J1302" s="8">
        <v>893.05</v>
      </c>
      <c r="K1302" s="8" t="str">
        <f>_xlfn.XLOOKUP(total_table[[#This Row],[Customer_ID]],Customer_table[Customer_ID],Customer_table[Name],FALSE)</f>
        <v>Rhonda Young</v>
      </c>
      <c r="L1302" s="11">
        <f>_xlfn.XLOOKUP(total_table[[#This Row],[Customer_ID]],Customer_table[Customer_ID],Customer_table[Age],FALSE)</f>
        <v>49</v>
      </c>
      <c r="M1302" s="8" t="str">
        <f>_xlfn.XLOOKUP(total_table[[#This Row],[Customer_ID]],Customer_table[Customer_ID],Customer_table[Gender],FALSE)</f>
        <v>Female</v>
      </c>
      <c r="N1302" s="8" t="str">
        <f>_xlfn.XLOOKUP(total_table[[#This Row],[Customer_ID]],Customer_table[Customer_ID],Customer_table[City],FALSE)</f>
        <v>Lake Nathanfort</v>
      </c>
      <c r="O1302" s="8" t="str">
        <f>_xlfn.XLOOKUP(total_table[[#This Row],[Customer_ID]],Customer_table[Customer_ID],Customer_table[State],FALSE)</f>
        <v>Alaska</v>
      </c>
      <c r="P1302" s="8" t="str">
        <f>_xlfn.XLOOKUP(total_table[[#This Row],[Customer_ID]],Customer_table[Customer_ID],Customer_table[Country],FALSE)</f>
        <v>USA</v>
      </c>
      <c r="Q1302" s="8" t="str">
        <f>_xlfn.XLOOKUP(total_table[[#This Row],[Product_ID]],Product_table[Product_ID],Product_table[Product_Name],FALSE)</f>
        <v>Women's Formal Blazer</v>
      </c>
      <c r="R1302" s="8" t="str">
        <f>_xlfn.XLOOKUP(total_table[[#This Row],[Product_ID]],Product_table[Product_ID],Product_table[Category],FALSE)</f>
        <v>Clothing</v>
      </c>
      <c r="S1302" s="8" t="str">
        <f>_xlfn.XLOOKUP(total_table[[#This Row],[Product_ID]],Product_table[Product_ID],Product_table[Sub_Category],FALSE)</f>
        <v>Outerwear</v>
      </c>
      <c r="T1302" s="8" t="str">
        <f>_xlfn.XLOOKUP(total_table[[#This Row],[Product_ID]],Product_table[Product_ID],Product_table[Brand],FALSE)</f>
        <v>Phillips and Sons</v>
      </c>
      <c r="U1302" s="8">
        <f>_xlfn.XLOOKUP(total_table[[#This Row],[Product_ID]],Product_table[Product_ID],Product_table[Cost],FALSE)</f>
        <v>358.47</v>
      </c>
      <c r="V1302" s="11">
        <f>_xlfn.XLOOKUP(total_table[[#This Row],[Product_ID]],Product_table[Product_ID],Product_table[Stock],FALSE)</f>
        <v>143</v>
      </c>
      <c r="W1302" s="8" t="str">
        <f>_xlfn.XLOOKUP(total_table[[#This Row],[Store_ID]],Store_table[Store_ID],Store_table[Store_Name],FALSE)</f>
        <v>Frederick-Wright</v>
      </c>
      <c r="X1302" s="8" t="str">
        <f>_xlfn.XLOOKUP(total_table[[#This Row],[Store_ID]],Store_table[Store_ID],Store_table[Region],FALSE)</f>
        <v>West</v>
      </c>
      <c r="Y1302" s="8" t="str">
        <f>_xlfn.XLOOKUP(total_table[[#This Row],[Store_ID]],Store_table[Store_ID],Store_table[City],FALSE)</f>
        <v>New Jimmymouth</v>
      </c>
      <c r="Z1302" s="8" t="str">
        <f>_xlfn.XLOOKUP(total_table[[#This Row],[Store_ID]],Store_table[Store_ID],Store_table[Store_Type],FALSE)</f>
        <v>Flagship</v>
      </c>
    </row>
    <row r="1303" spans="1:26" x14ac:dyDescent="0.35">
      <c r="A1303" s="2" t="s">
        <v>3105</v>
      </c>
      <c r="B1303" s="14">
        <v>45528</v>
      </c>
      <c r="C1303" s="2" t="s">
        <v>356</v>
      </c>
      <c r="D1303" s="2" t="s">
        <v>1594</v>
      </c>
      <c r="E1303" s="2" t="s">
        <v>1760</v>
      </c>
      <c r="F1303" s="11">
        <v>4</v>
      </c>
      <c r="G1303" s="8">
        <v>349.07</v>
      </c>
      <c r="H1303" s="8">
        <v>0.28000000000000003</v>
      </c>
      <c r="I1303" s="2" t="s">
        <v>1802</v>
      </c>
      <c r="J1303" s="8">
        <v>1396</v>
      </c>
      <c r="K1303" s="8" t="str">
        <f>_xlfn.XLOOKUP(total_table[[#This Row],[Customer_ID]],Customer_table[Customer_ID],Customer_table[Name],FALSE)</f>
        <v>Steven Stein</v>
      </c>
      <c r="L1303" s="11">
        <f>_xlfn.XLOOKUP(total_table[[#This Row],[Customer_ID]],Customer_table[Customer_ID],Customer_table[Age],FALSE)</f>
        <v>21</v>
      </c>
      <c r="M1303" s="8" t="str">
        <f>_xlfn.XLOOKUP(total_table[[#This Row],[Customer_ID]],Customer_table[Customer_ID],Customer_table[Gender],FALSE)</f>
        <v>Male</v>
      </c>
      <c r="N1303" s="8" t="str">
        <f>_xlfn.XLOOKUP(total_table[[#This Row],[Customer_ID]],Customer_table[Customer_ID],Customer_table[City],FALSE)</f>
        <v>West Lauren</v>
      </c>
      <c r="O1303" s="8" t="str">
        <f>_xlfn.XLOOKUP(total_table[[#This Row],[Customer_ID]],Customer_table[Customer_ID],Customer_table[State],FALSE)</f>
        <v>Connecticut</v>
      </c>
      <c r="P1303" s="8" t="str">
        <f>_xlfn.XLOOKUP(total_table[[#This Row],[Customer_ID]],Customer_table[Customer_ID],Customer_table[Country],FALSE)</f>
        <v>USA</v>
      </c>
      <c r="Q1303" s="8" t="str">
        <f>_xlfn.XLOOKUP(total_table[[#This Row],[Product_ID]],Product_table[Product_ID],Product_table[Product_Name],FALSE)</f>
        <v>Gaming Mechanical Keyboard</v>
      </c>
      <c r="R1303" s="8" t="str">
        <f>_xlfn.XLOOKUP(total_table[[#This Row],[Product_ID]],Product_table[Product_ID],Product_table[Category],FALSE)</f>
        <v>Electronics</v>
      </c>
      <c r="S1303" s="8" t="str">
        <f>_xlfn.XLOOKUP(total_table[[#This Row],[Product_ID]],Product_table[Product_ID],Product_table[Sub_Category],FALSE)</f>
        <v>Computer</v>
      </c>
      <c r="T1303" s="8" t="str">
        <f>_xlfn.XLOOKUP(total_table[[#This Row],[Product_ID]],Product_table[Product_ID],Product_table[Brand],FALSE)</f>
        <v>Lucero LLC</v>
      </c>
      <c r="U1303" s="8">
        <f>_xlfn.XLOOKUP(total_table[[#This Row],[Product_ID]],Product_table[Product_ID],Product_table[Cost],FALSE)</f>
        <v>419.28</v>
      </c>
      <c r="V1303" s="11">
        <f>_xlfn.XLOOKUP(total_table[[#This Row],[Product_ID]],Product_table[Product_ID],Product_table[Stock],FALSE)</f>
        <v>86</v>
      </c>
      <c r="W1303" s="8" t="str">
        <f>_xlfn.XLOOKUP(total_table[[#This Row],[Store_ID]],Store_table[Store_ID],Store_table[Store_Name],FALSE)</f>
        <v>Bean, Jones and Park</v>
      </c>
      <c r="X1303" s="8" t="str">
        <f>_xlfn.XLOOKUP(total_table[[#This Row],[Store_ID]],Store_table[Store_ID],Store_table[Region],FALSE)</f>
        <v>West</v>
      </c>
      <c r="Y1303" s="8" t="str">
        <f>_xlfn.XLOOKUP(total_table[[#This Row],[Store_ID]],Store_table[Store_ID],Store_table[City],FALSE)</f>
        <v>Thompsonborough</v>
      </c>
      <c r="Z1303" s="8" t="str">
        <f>_xlfn.XLOOKUP(total_table[[#This Row],[Store_ID]],Store_table[Store_ID],Store_table[Store_Type],FALSE)</f>
        <v>Online</v>
      </c>
    </row>
    <row r="1304" spans="1:26" x14ac:dyDescent="0.35">
      <c r="A1304" s="2" t="s">
        <v>3106</v>
      </c>
      <c r="B1304" s="14">
        <v>45418</v>
      </c>
      <c r="C1304" s="2" t="s">
        <v>886</v>
      </c>
      <c r="D1304" s="2" t="s">
        <v>1688</v>
      </c>
      <c r="E1304" s="2" t="s">
        <v>1775</v>
      </c>
      <c r="F1304" s="11">
        <v>1</v>
      </c>
      <c r="G1304" s="8">
        <v>747.9</v>
      </c>
      <c r="H1304" s="8">
        <v>0.21</v>
      </c>
      <c r="I1304" s="2" t="s">
        <v>1807</v>
      </c>
      <c r="J1304" s="8">
        <v>747.68999999999994</v>
      </c>
      <c r="K1304" s="8" t="str">
        <f>_xlfn.XLOOKUP(total_table[[#This Row],[Customer_ID]],Customer_table[Customer_ID],Customer_table[Name],FALSE)</f>
        <v>Bryan Garcia</v>
      </c>
      <c r="L1304" s="11">
        <f>_xlfn.XLOOKUP(total_table[[#This Row],[Customer_ID]],Customer_table[Customer_ID],Customer_table[Age],FALSE)</f>
        <v>54</v>
      </c>
      <c r="M1304" s="8" t="str">
        <f>_xlfn.XLOOKUP(total_table[[#This Row],[Customer_ID]],Customer_table[Customer_ID],Customer_table[Gender],FALSE)</f>
        <v>Female</v>
      </c>
      <c r="N1304" s="8" t="str">
        <f>_xlfn.XLOOKUP(total_table[[#This Row],[Customer_ID]],Customer_table[Customer_ID],Customer_table[City],FALSE)</f>
        <v>Garciaborough</v>
      </c>
      <c r="O1304" s="8" t="str">
        <f>_xlfn.XLOOKUP(total_table[[#This Row],[Customer_ID]],Customer_table[Customer_ID],Customer_table[State],FALSE)</f>
        <v>Wyoming</v>
      </c>
      <c r="P1304" s="8" t="str">
        <f>_xlfn.XLOOKUP(total_table[[#This Row],[Customer_ID]],Customer_table[Customer_ID],Customer_table[Country],FALSE)</f>
        <v>USA</v>
      </c>
      <c r="Q1304" s="8" t="str">
        <f>_xlfn.XLOOKUP(total_table[[#This Row],[Product_ID]],Product_table[Product_ID],Product_table[Product_Name],FALSE)</f>
        <v>Badminton Racket Set</v>
      </c>
      <c r="R1304" s="8" t="str">
        <f>_xlfn.XLOOKUP(total_table[[#This Row],[Product_ID]],Product_table[Product_ID],Product_table[Category],FALSE)</f>
        <v>Sports</v>
      </c>
      <c r="S1304" s="8" t="str">
        <f>_xlfn.XLOOKUP(total_table[[#This Row],[Product_ID]],Product_table[Product_ID],Product_table[Sub_Category],FALSE)</f>
        <v>Equipment</v>
      </c>
      <c r="T1304" s="8" t="str">
        <f>_xlfn.XLOOKUP(total_table[[#This Row],[Product_ID]],Product_table[Product_ID],Product_table[Brand],FALSE)</f>
        <v>Robinson-Brown</v>
      </c>
      <c r="U1304" s="8">
        <f>_xlfn.XLOOKUP(total_table[[#This Row],[Product_ID]],Product_table[Product_ID],Product_table[Cost],FALSE)</f>
        <v>285.54000000000002</v>
      </c>
      <c r="V1304" s="11">
        <f>_xlfn.XLOOKUP(total_table[[#This Row],[Product_ID]],Product_table[Product_ID],Product_table[Stock],FALSE)</f>
        <v>358</v>
      </c>
      <c r="W1304" s="8" t="str">
        <f>_xlfn.XLOOKUP(total_table[[#This Row],[Store_ID]],Store_table[Store_ID],Store_table[Store_Name],FALSE)</f>
        <v>Gardner, Humphrey and Contreras</v>
      </c>
      <c r="X1304" s="8" t="str">
        <f>_xlfn.XLOOKUP(total_table[[#This Row],[Store_ID]],Store_table[Store_ID],Store_table[Region],FALSE)</f>
        <v>East</v>
      </c>
      <c r="Y1304" s="8" t="str">
        <f>_xlfn.XLOOKUP(total_table[[#This Row],[Store_ID]],Store_table[Store_ID],Store_table[City],FALSE)</f>
        <v>Johnsonville</v>
      </c>
      <c r="Z1304" s="8" t="str">
        <f>_xlfn.XLOOKUP(total_table[[#This Row],[Store_ID]],Store_table[Store_ID],Store_table[Store_Type],FALSE)</f>
        <v>Flagship</v>
      </c>
    </row>
    <row r="1305" spans="1:26" x14ac:dyDescent="0.35">
      <c r="A1305" s="2" t="s">
        <v>3107</v>
      </c>
      <c r="B1305" s="14">
        <v>45478</v>
      </c>
      <c r="C1305" s="2" t="s">
        <v>122</v>
      </c>
      <c r="D1305" s="2" t="s">
        <v>1688</v>
      </c>
      <c r="E1305" s="2" t="s">
        <v>1754</v>
      </c>
      <c r="F1305" s="11">
        <v>3</v>
      </c>
      <c r="G1305" s="8">
        <v>438.92</v>
      </c>
      <c r="H1305" s="8">
        <v>0.21</v>
      </c>
      <c r="I1305" s="2" t="s">
        <v>1802</v>
      </c>
      <c r="J1305" s="8">
        <v>1316.55</v>
      </c>
      <c r="K1305" s="8" t="str">
        <f>_xlfn.XLOOKUP(total_table[[#This Row],[Customer_ID]],Customer_table[Customer_ID],Customer_table[Name],FALSE)</f>
        <v>Sarah Vance</v>
      </c>
      <c r="L1305" s="11">
        <f>_xlfn.XLOOKUP(total_table[[#This Row],[Customer_ID]],Customer_table[Customer_ID],Customer_table[Age],FALSE)</f>
        <v>41</v>
      </c>
      <c r="M1305" s="8" t="str">
        <f>_xlfn.XLOOKUP(total_table[[#This Row],[Customer_ID]],Customer_table[Customer_ID],Customer_table[Gender],FALSE)</f>
        <v>Male</v>
      </c>
      <c r="N1305" s="8" t="str">
        <f>_xlfn.XLOOKUP(total_table[[#This Row],[Customer_ID]],Customer_table[Customer_ID],Customer_table[City],FALSE)</f>
        <v>Johnsonville</v>
      </c>
      <c r="O1305" s="8" t="str">
        <f>_xlfn.XLOOKUP(total_table[[#This Row],[Customer_ID]],Customer_table[Customer_ID],Customer_table[State],FALSE)</f>
        <v>Oregon</v>
      </c>
      <c r="P1305" s="8" t="str">
        <f>_xlfn.XLOOKUP(total_table[[#This Row],[Customer_ID]],Customer_table[Customer_ID],Customer_table[Country],FALSE)</f>
        <v>USA</v>
      </c>
      <c r="Q1305" s="8" t="str">
        <f>_xlfn.XLOOKUP(total_table[[#This Row],[Product_ID]],Product_table[Product_ID],Product_table[Product_Name],FALSE)</f>
        <v>Badminton Racket Set</v>
      </c>
      <c r="R1305" s="8" t="str">
        <f>_xlfn.XLOOKUP(total_table[[#This Row],[Product_ID]],Product_table[Product_ID],Product_table[Category],FALSE)</f>
        <v>Sports</v>
      </c>
      <c r="S1305" s="8" t="str">
        <f>_xlfn.XLOOKUP(total_table[[#This Row],[Product_ID]],Product_table[Product_ID],Product_table[Sub_Category],FALSE)</f>
        <v>Equipment</v>
      </c>
      <c r="T1305" s="8" t="str">
        <f>_xlfn.XLOOKUP(total_table[[#This Row],[Product_ID]],Product_table[Product_ID],Product_table[Brand],FALSE)</f>
        <v>Robinson-Brown</v>
      </c>
      <c r="U1305" s="8">
        <f>_xlfn.XLOOKUP(total_table[[#This Row],[Product_ID]],Product_table[Product_ID],Product_table[Cost],FALSE)</f>
        <v>285.54000000000002</v>
      </c>
      <c r="V1305" s="11">
        <f>_xlfn.XLOOKUP(total_table[[#This Row],[Product_ID]],Product_table[Product_ID],Product_table[Stock],FALSE)</f>
        <v>358</v>
      </c>
      <c r="W1305" s="8" t="str">
        <f>_xlfn.XLOOKUP(total_table[[#This Row],[Store_ID]],Store_table[Store_ID],Store_table[Store_Name],FALSE)</f>
        <v>Benson-Elliott</v>
      </c>
      <c r="X1305" s="8" t="str">
        <f>_xlfn.XLOOKUP(total_table[[#This Row],[Store_ID]],Store_table[Store_ID],Store_table[Region],FALSE)</f>
        <v>East</v>
      </c>
      <c r="Y1305" s="8" t="str">
        <f>_xlfn.XLOOKUP(total_table[[#This Row],[Store_ID]],Store_table[Store_ID],Store_table[City],FALSE)</f>
        <v>Port Josephberg</v>
      </c>
      <c r="Z1305" s="8" t="str">
        <f>_xlfn.XLOOKUP(total_table[[#This Row],[Store_ID]],Store_table[Store_ID],Store_table[Store_Type],FALSE)</f>
        <v>Online</v>
      </c>
    </row>
    <row r="1306" spans="1:26" x14ac:dyDescent="0.35">
      <c r="A1306" s="2" t="s">
        <v>3108</v>
      </c>
      <c r="B1306" s="14">
        <v>45232</v>
      </c>
      <c r="C1306" s="2" t="s">
        <v>415</v>
      </c>
      <c r="D1306" s="2" t="s">
        <v>1680</v>
      </c>
      <c r="E1306" s="2" t="s">
        <v>1747</v>
      </c>
      <c r="F1306" s="11">
        <v>4</v>
      </c>
      <c r="G1306" s="8">
        <v>665.38</v>
      </c>
      <c r="H1306" s="8">
        <v>0.18</v>
      </c>
      <c r="I1306" s="2" t="s">
        <v>1802</v>
      </c>
      <c r="J1306" s="8">
        <v>2661.34</v>
      </c>
      <c r="K1306" s="8" t="str">
        <f>_xlfn.XLOOKUP(total_table[[#This Row],[Customer_ID]],Customer_table[Customer_ID],Customer_table[Name],FALSE)</f>
        <v>Erin Hopkins</v>
      </c>
      <c r="L1306" s="11">
        <f>_xlfn.XLOOKUP(total_table[[#This Row],[Customer_ID]],Customer_table[Customer_ID],Customer_table[Age],FALSE)</f>
        <v>40</v>
      </c>
      <c r="M1306" s="8" t="str">
        <f>_xlfn.XLOOKUP(total_table[[#This Row],[Customer_ID]],Customer_table[Customer_ID],Customer_table[Gender],FALSE)</f>
        <v>Male</v>
      </c>
      <c r="N1306" s="8" t="str">
        <f>_xlfn.XLOOKUP(total_table[[#This Row],[Customer_ID]],Customer_table[Customer_ID],Customer_table[City],FALSE)</f>
        <v>North Sabrina</v>
      </c>
      <c r="O1306" s="8" t="str">
        <f>_xlfn.XLOOKUP(total_table[[#This Row],[Customer_ID]],Customer_table[Customer_ID],Customer_table[State],FALSE)</f>
        <v>Iowa</v>
      </c>
      <c r="P1306" s="8" t="str">
        <f>_xlfn.XLOOKUP(total_table[[#This Row],[Customer_ID]],Customer_table[Customer_ID],Customer_table[Country],FALSE)</f>
        <v>USA</v>
      </c>
      <c r="Q1306" s="8" t="str">
        <f>_xlfn.XLOOKUP(total_table[[#This Row],[Product_ID]],Product_table[Product_ID],Product_table[Product_Name],FALSE)</f>
        <v>WiFi Mesh Router</v>
      </c>
      <c r="R1306" s="8" t="str">
        <f>_xlfn.XLOOKUP(total_table[[#This Row],[Product_ID]],Product_table[Product_ID],Product_table[Category],FALSE)</f>
        <v>Electronics</v>
      </c>
      <c r="S1306" s="8" t="str">
        <f>_xlfn.XLOOKUP(total_table[[#This Row],[Product_ID]],Product_table[Product_ID],Product_table[Sub_Category],FALSE)</f>
        <v>Appliances</v>
      </c>
      <c r="T1306" s="8" t="str">
        <f>_xlfn.XLOOKUP(total_table[[#This Row],[Product_ID]],Product_table[Product_ID],Product_table[Brand],FALSE)</f>
        <v>White, Reeves and Woods</v>
      </c>
      <c r="U1306" s="8">
        <f>_xlfn.XLOOKUP(total_table[[#This Row],[Product_ID]],Product_table[Product_ID],Product_table[Cost],FALSE)</f>
        <v>480.9</v>
      </c>
      <c r="V1306" s="11">
        <f>_xlfn.XLOOKUP(total_table[[#This Row],[Product_ID]],Product_table[Product_ID],Product_table[Stock],FALSE)</f>
        <v>104</v>
      </c>
      <c r="W1306" s="8" t="str">
        <f>_xlfn.XLOOKUP(total_table[[#This Row],[Store_ID]],Store_table[Store_ID],Store_table[Store_Name],FALSE)</f>
        <v>Alexander Group</v>
      </c>
      <c r="X1306" s="8" t="str">
        <f>_xlfn.XLOOKUP(total_table[[#This Row],[Store_ID]],Store_table[Store_ID],Store_table[Region],FALSE)</f>
        <v>South</v>
      </c>
      <c r="Y1306" s="8" t="str">
        <f>_xlfn.XLOOKUP(total_table[[#This Row],[Store_ID]],Store_table[Store_ID],Store_table[City],FALSE)</f>
        <v>Port Sharon</v>
      </c>
      <c r="Z1306" s="8" t="str">
        <f>_xlfn.XLOOKUP(total_table[[#This Row],[Store_ID]],Store_table[Store_ID],Store_table[Store_Type],FALSE)</f>
        <v>Online</v>
      </c>
    </row>
    <row r="1307" spans="1:26" x14ac:dyDescent="0.35">
      <c r="A1307" s="2" t="s">
        <v>3109</v>
      </c>
      <c r="B1307" s="14">
        <v>45616</v>
      </c>
      <c r="C1307" s="2" t="s">
        <v>20</v>
      </c>
      <c r="D1307" s="2" t="s">
        <v>1646</v>
      </c>
      <c r="E1307" s="2" t="s">
        <v>1788</v>
      </c>
      <c r="F1307" s="11">
        <v>1</v>
      </c>
      <c r="G1307" s="8">
        <v>146.49</v>
      </c>
      <c r="H1307" s="8">
        <v>0.28000000000000003</v>
      </c>
      <c r="I1307" s="2" t="s">
        <v>1802</v>
      </c>
      <c r="J1307" s="8">
        <v>146.21</v>
      </c>
      <c r="K1307" s="8" t="str">
        <f>_xlfn.XLOOKUP(total_table[[#This Row],[Customer_ID]],Customer_table[Customer_ID],Customer_table[Name],FALSE)</f>
        <v>Jeremy Harris</v>
      </c>
      <c r="L1307" s="11">
        <f>_xlfn.XLOOKUP(total_table[[#This Row],[Customer_ID]],Customer_table[Customer_ID],Customer_table[Age],FALSE)</f>
        <v>59</v>
      </c>
      <c r="M1307" s="8" t="str">
        <f>_xlfn.XLOOKUP(total_table[[#This Row],[Customer_ID]],Customer_table[Customer_ID],Customer_table[Gender],FALSE)</f>
        <v>Female</v>
      </c>
      <c r="N1307" s="8" t="str">
        <f>_xlfn.XLOOKUP(total_table[[#This Row],[Customer_ID]],Customer_table[Customer_ID],Customer_table[City],FALSE)</f>
        <v>Thomastown</v>
      </c>
      <c r="O1307" s="8" t="str">
        <f>_xlfn.XLOOKUP(total_table[[#This Row],[Customer_ID]],Customer_table[Customer_ID],Customer_table[State],FALSE)</f>
        <v>Ohio</v>
      </c>
      <c r="P1307" s="8" t="str">
        <f>_xlfn.XLOOKUP(total_table[[#This Row],[Customer_ID]],Customer_table[Customer_ID],Customer_table[Country],FALSE)</f>
        <v>USA</v>
      </c>
      <c r="Q1307" s="8" t="str">
        <f>_xlfn.XLOOKUP(total_table[[#This Row],[Product_ID]],Product_table[Product_ID],Product_table[Product_Name],FALSE)</f>
        <v>Luxury Perfume Spray</v>
      </c>
      <c r="R1307" s="8" t="str">
        <f>_xlfn.XLOOKUP(total_table[[#This Row],[Product_ID]],Product_table[Product_ID],Product_table[Category],FALSE)</f>
        <v>Beauty</v>
      </c>
      <c r="S1307" s="8" t="str">
        <f>_xlfn.XLOOKUP(total_table[[#This Row],[Product_ID]],Product_table[Product_ID],Product_table[Sub_Category],FALSE)</f>
        <v>Fragrance</v>
      </c>
      <c r="T1307" s="8" t="str">
        <f>_xlfn.XLOOKUP(total_table[[#This Row],[Product_ID]],Product_table[Product_ID],Product_table[Brand],FALSE)</f>
        <v>Gibson, Green and Lopez</v>
      </c>
      <c r="U1307" s="8">
        <f>_xlfn.XLOOKUP(total_table[[#This Row],[Product_ID]],Product_table[Product_ID],Product_table[Cost],FALSE)</f>
        <v>482.75</v>
      </c>
      <c r="V1307" s="11">
        <f>_xlfn.XLOOKUP(total_table[[#This Row],[Product_ID]],Product_table[Product_ID],Product_table[Stock],FALSE)</f>
        <v>444</v>
      </c>
      <c r="W1307" s="8" t="str">
        <f>_xlfn.XLOOKUP(total_table[[#This Row],[Store_ID]],Store_table[Store_ID],Store_table[Store_Name],FALSE)</f>
        <v>Guerrero-Schmitt</v>
      </c>
      <c r="X1307" s="8" t="str">
        <f>_xlfn.XLOOKUP(total_table[[#This Row],[Store_ID]],Store_table[Store_ID],Store_table[Region],FALSE)</f>
        <v>East</v>
      </c>
      <c r="Y1307" s="8" t="str">
        <f>_xlfn.XLOOKUP(total_table[[#This Row],[Store_ID]],Store_table[Store_ID],Store_table[City],FALSE)</f>
        <v>East Stevechester</v>
      </c>
      <c r="Z1307" s="8" t="str">
        <f>_xlfn.XLOOKUP(total_table[[#This Row],[Store_ID]],Store_table[Store_ID],Store_table[Store_Type],FALSE)</f>
        <v>Flagship</v>
      </c>
    </row>
    <row r="1308" spans="1:26" x14ac:dyDescent="0.35">
      <c r="A1308" s="2" t="s">
        <v>3110</v>
      </c>
      <c r="B1308" s="14">
        <v>45774</v>
      </c>
      <c r="C1308" s="2" t="s">
        <v>462</v>
      </c>
      <c r="D1308" s="2" t="s">
        <v>1602</v>
      </c>
      <c r="E1308" s="2" t="s">
        <v>1779</v>
      </c>
      <c r="F1308" s="11">
        <v>2</v>
      </c>
      <c r="G1308" s="8">
        <v>235.39</v>
      </c>
      <c r="H1308" s="8">
        <v>0.27</v>
      </c>
      <c r="I1308" s="2" t="s">
        <v>1807</v>
      </c>
      <c r="J1308" s="8">
        <v>470.51</v>
      </c>
      <c r="K1308" s="8" t="str">
        <f>_xlfn.XLOOKUP(total_table[[#This Row],[Customer_ID]],Customer_table[Customer_ID],Customer_table[Name],FALSE)</f>
        <v>Brian Holder</v>
      </c>
      <c r="L1308" s="11">
        <f>_xlfn.XLOOKUP(total_table[[#This Row],[Customer_ID]],Customer_table[Customer_ID],Customer_table[Age],FALSE)</f>
        <v>32</v>
      </c>
      <c r="M1308" s="8" t="str">
        <f>_xlfn.XLOOKUP(total_table[[#This Row],[Customer_ID]],Customer_table[Customer_ID],Customer_table[Gender],FALSE)</f>
        <v>Male</v>
      </c>
      <c r="N1308" s="8" t="str">
        <f>_xlfn.XLOOKUP(total_table[[#This Row],[Customer_ID]],Customer_table[Customer_ID],Customer_table[City],FALSE)</f>
        <v>Port Travis</v>
      </c>
      <c r="O1308" s="8" t="str">
        <f>_xlfn.XLOOKUP(total_table[[#This Row],[Customer_ID]],Customer_table[Customer_ID],Customer_table[State],FALSE)</f>
        <v>Utah</v>
      </c>
      <c r="P1308" s="8" t="str">
        <f>_xlfn.XLOOKUP(total_table[[#This Row],[Customer_ID]],Customer_table[Customer_ID],Customer_table[Country],FALSE)</f>
        <v>USA</v>
      </c>
      <c r="Q1308" s="8" t="str">
        <f>_xlfn.XLOOKUP(total_table[[#This Row],[Product_ID]],Product_table[Product_ID],Product_table[Product_Name],FALSE)</f>
        <v>Sports Water Hydration Pack</v>
      </c>
      <c r="R1308" s="8" t="str">
        <f>_xlfn.XLOOKUP(total_table[[#This Row],[Product_ID]],Product_table[Product_ID],Product_table[Category],FALSE)</f>
        <v>Sports</v>
      </c>
      <c r="S1308" s="8" t="str">
        <f>_xlfn.XLOOKUP(total_table[[#This Row],[Product_ID]],Product_table[Product_ID],Product_table[Sub_Category],FALSE)</f>
        <v>Outdoor</v>
      </c>
      <c r="T1308" s="8" t="str">
        <f>_xlfn.XLOOKUP(total_table[[#This Row],[Product_ID]],Product_table[Product_ID],Product_table[Brand],FALSE)</f>
        <v>Sims-Smith</v>
      </c>
      <c r="U1308" s="8">
        <f>_xlfn.XLOOKUP(total_table[[#This Row],[Product_ID]],Product_table[Product_ID],Product_table[Cost],FALSE)</f>
        <v>135.61000000000001</v>
      </c>
      <c r="V1308" s="11">
        <f>_xlfn.XLOOKUP(total_table[[#This Row],[Product_ID]],Product_table[Product_ID],Product_table[Stock],FALSE)</f>
        <v>394</v>
      </c>
      <c r="W1308" s="8" t="str">
        <f>_xlfn.XLOOKUP(total_table[[#This Row],[Store_ID]],Store_table[Store_ID],Store_table[Store_Name],FALSE)</f>
        <v>Shelton PLC</v>
      </c>
      <c r="X1308" s="8" t="str">
        <f>_xlfn.XLOOKUP(total_table[[#This Row],[Store_ID]],Store_table[Store_ID],Store_table[Region],FALSE)</f>
        <v>North</v>
      </c>
      <c r="Y1308" s="8" t="str">
        <f>_xlfn.XLOOKUP(total_table[[#This Row],[Store_ID]],Store_table[Store_ID],Store_table[City],FALSE)</f>
        <v>East Jenniferstad</v>
      </c>
      <c r="Z1308" s="8" t="str">
        <f>_xlfn.XLOOKUP(total_table[[#This Row],[Store_ID]],Store_table[Store_ID],Store_table[Store_Type],FALSE)</f>
        <v>Flagship</v>
      </c>
    </row>
    <row r="1309" spans="1:26" x14ac:dyDescent="0.35">
      <c r="A1309" s="2" t="s">
        <v>3111</v>
      </c>
      <c r="B1309" s="14">
        <v>45651</v>
      </c>
      <c r="C1309" s="2" t="s">
        <v>113</v>
      </c>
      <c r="D1309" s="2" t="s">
        <v>1648</v>
      </c>
      <c r="E1309" s="2" t="s">
        <v>1751</v>
      </c>
      <c r="F1309" s="11">
        <v>3</v>
      </c>
      <c r="G1309" s="8">
        <v>38.07</v>
      </c>
      <c r="H1309" s="8">
        <v>0.09</v>
      </c>
      <c r="I1309" s="2" t="s">
        <v>1804</v>
      </c>
      <c r="J1309" s="8">
        <v>114.12</v>
      </c>
      <c r="K1309" s="8" t="str">
        <f>_xlfn.XLOOKUP(total_table[[#This Row],[Customer_ID]],Customer_table[Customer_ID],Customer_table[Name],FALSE)</f>
        <v>Joshua Ryan</v>
      </c>
      <c r="L1309" s="11">
        <f>_xlfn.XLOOKUP(total_table[[#This Row],[Customer_ID]],Customer_table[Customer_ID],Customer_table[Age],FALSE)</f>
        <v>27</v>
      </c>
      <c r="M1309" s="8" t="str">
        <f>_xlfn.XLOOKUP(total_table[[#This Row],[Customer_ID]],Customer_table[Customer_ID],Customer_table[Gender],FALSE)</f>
        <v>Female</v>
      </c>
      <c r="N1309" s="8" t="str">
        <f>_xlfn.XLOOKUP(total_table[[#This Row],[Customer_ID]],Customer_table[Customer_ID],Customer_table[City],FALSE)</f>
        <v>New David</v>
      </c>
      <c r="O1309" s="8" t="str">
        <f>_xlfn.XLOOKUP(total_table[[#This Row],[Customer_ID]],Customer_table[Customer_ID],Customer_table[State],FALSE)</f>
        <v>New Jersey</v>
      </c>
      <c r="P1309" s="8" t="str">
        <f>_xlfn.XLOOKUP(total_table[[#This Row],[Customer_ID]],Customer_table[Customer_ID],Customer_table[Country],FALSE)</f>
        <v>USA</v>
      </c>
      <c r="Q1309" s="8" t="str">
        <f>_xlfn.XLOOKUP(total_table[[#This Row],[Product_ID]],Product_table[Product_ID],Product_table[Product_Name],FALSE)</f>
        <v>Tennis Ball 3-Pack</v>
      </c>
      <c r="R1309" s="8" t="str">
        <f>_xlfn.XLOOKUP(total_table[[#This Row],[Product_ID]],Product_table[Product_ID],Product_table[Category],FALSE)</f>
        <v>Sports</v>
      </c>
      <c r="S1309" s="8" t="str">
        <f>_xlfn.XLOOKUP(total_table[[#This Row],[Product_ID]],Product_table[Product_ID],Product_table[Sub_Category],FALSE)</f>
        <v>Equipment</v>
      </c>
      <c r="T1309" s="8" t="str">
        <f>_xlfn.XLOOKUP(total_table[[#This Row],[Product_ID]],Product_table[Product_ID],Product_table[Brand],FALSE)</f>
        <v>Lopez LLC</v>
      </c>
      <c r="U1309" s="8">
        <f>_xlfn.XLOOKUP(total_table[[#This Row],[Product_ID]],Product_table[Product_ID],Product_table[Cost],FALSE)</f>
        <v>103.45</v>
      </c>
      <c r="V1309" s="11">
        <f>_xlfn.XLOOKUP(total_table[[#This Row],[Product_ID]],Product_table[Product_ID],Product_table[Stock],FALSE)</f>
        <v>465</v>
      </c>
      <c r="W1309" s="8" t="str">
        <f>_xlfn.XLOOKUP(total_table[[#This Row],[Store_ID]],Store_table[Store_ID],Store_table[Store_Name],FALSE)</f>
        <v>Gray Ltd</v>
      </c>
      <c r="X1309" s="8" t="str">
        <f>_xlfn.XLOOKUP(total_table[[#This Row],[Store_ID]],Store_table[Store_ID],Store_table[Region],FALSE)</f>
        <v>North</v>
      </c>
      <c r="Y1309" s="8" t="str">
        <f>_xlfn.XLOOKUP(total_table[[#This Row],[Store_ID]],Store_table[Store_ID],Store_table[City],FALSE)</f>
        <v>New Michaelchester</v>
      </c>
      <c r="Z1309" s="8" t="str">
        <f>_xlfn.XLOOKUP(total_table[[#This Row],[Store_ID]],Store_table[Store_ID],Store_table[Store_Type],FALSE)</f>
        <v>Outlet</v>
      </c>
    </row>
    <row r="1310" spans="1:26" x14ac:dyDescent="0.35">
      <c r="A1310" s="2" t="s">
        <v>3112</v>
      </c>
      <c r="B1310" s="14">
        <v>45902</v>
      </c>
      <c r="C1310" s="2" t="s">
        <v>1235</v>
      </c>
      <c r="D1310" s="2" t="s">
        <v>1594</v>
      </c>
      <c r="E1310" s="2" t="s">
        <v>1747</v>
      </c>
      <c r="F1310" s="11">
        <v>2</v>
      </c>
      <c r="G1310" s="8">
        <v>511.7</v>
      </c>
      <c r="H1310" s="8">
        <v>0.12</v>
      </c>
      <c r="I1310" s="2" t="s">
        <v>1807</v>
      </c>
      <c r="J1310" s="8">
        <v>1023.28</v>
      </c>
      <c r="K1310" s="8" t="str">
        <f>_xlfn.XLOOKUP(total_table[[#This Row],[Customer_ID]],Customer_table[Customer_ID],Customer_table[Name],FALSE)</f>
        <v>Justin Ingram</v>
      </c>
      <c r="L1310" s="11">
        <f>_xlfn.XLOOKUP(total_table[[#This Row],[Customer_ID]],Customer_table[Customer_ID],Customer_table[Age],FALSE)</f>
        <v>34</v>
      </c>
      <c r="M1310" s="8" t="str">
        <f>_xlfn.XLOOKUP(total_table[[#This Row],[Customer_ID]],Customer_table[Customer_ID],Customer_table[Gender],FALSE)</f>
        <v>Male</v>
      </c>
      <c r="N1310" s="8" t="str">
        <f>_xlfn.XLOOKUP(total_table[[#This Row],[Customer_ID]],Customer_table[Customer_ID],Customer_table[City],FALSE)</f>
        <v>Lake Lisaland</v>
      </c>
      <c r="O1310" s="8" t="str">
        <f>_xlfn.XLOOKUP(total_table[[#This Row],[Customer_ID]],Customer_table[Customer_ID],Customer_table[State],FALSE)</f>
        <v>Louisiana</v>
      </c>
      <c r="P1310" s="8" t="str">
        <f>_xlfn.XLOOKUP(total_table[[#This Row],[Customer_ID]],Customer_table[Customer_ID],Customer_table[Country],FALSE)</f>
        <v>USA</v>
      </c>
      <c r="Q1310" s="8" t="str">
        <f>_xlfn.XLOOKUP(total_table[[#This Row],[Product_ID]],Product_table[Product_ID],Product_table[Product_Name],FALSE)</f>
        <v>Gaming Mechanical Keyboard</v>
      </c>
      <c r="R1310" s="8" t="str">
        <f>_xlfn.XLOOKUP(total_table[[#This Row],[Product_ID]],Product_table[Product_ID],Product_table[Category],FALSE)</f>
        <v>Electronics</v>
      </c>
      <c r="S1310" s="8" t="str">
        <f>_xlfn.XLOOKUP(total_table[[#This Row],[Product_ID]],Product_table[Product_ID],Product_table[Sub_Category],FALSE)</f>
        <v>Computer</v>
      </c>
      <c r="T1310" s="8" t="str">
        <f>_xlfn.XLOOKUP(total_table[[#This Row],[Product_ID]],Product_table[Product_ID],Product_table[Brand],FALSE)</f>
        <v>Lucero LLC</v>
      </c>
      <c r="U1310" s="8">
        <f>_xlfn.XLOOKUP(total_table[[#This Row],[Product_ID]],Product_table[Product_ID],Product_table[Cost],FALSE)</f>
        <v>419.28</v>
      </c>
      <c r="V1310" s="11">
        <f>_xlfn.XLOOKUP(total_table[[#This Row],[Product_ID]],Product_table[Product_ID],Product_table[Stock],FALSE)</f>
        <v>86</v>
      </c>
      <c r="W1310" s="8" t="str">
        <f>_xlfn.XLOOKUP(total_table[[#This Row],[Store_ID]],Store_table[Store_ID],Store_table[Store_Name],FALSE)</f>
        <v>Alexander Group</v>
      </c>
      <c r="X1310" s="8" t="str">
        <f>_xlfn.XLOOKUP(total_table[[#This Row],[Store_ID]],Store_table[Store_ID],Store_table[Region],FALSE)</f>
        <v>South</v>
      </c>
      <c r="Y1310" s="8" t="str">
        <f>_xlfn.XLOOKUP(total_table[[#This Row],[Store_ID]],Store_table[Store_ID],Store_table[City],FALSE)</f>
        <v>Port Sharon</v>
      </c>
      <c r="Z1310" s="8" t="str">
        <f>_xlfn.XLOOKUP(total_table[[#This Row],[Store_ID]],Store_table[Store_ID],Store_table[Store_Type],FALSE)</f>
        <v>Online</v>
      </c>
    </row>
    <row r="1311" spans="1:26" x14ac:dyDescent="0.35">
      <c r="A1311" s="2" t="s">
        <v>3113</v>
      </c>
      <c r="B1311" s="14">
        <v>45401</v>
      </c>
      <c r="C1311" s="2" t="s">
        <v>322</v>
      </c>
      <c r="D1311" s="2" t="s">
        <v>1676</v>
      </c>
      <c r="E1311" s="2" t="s">
        <v>1760</v>
      </c>
      <c r="F1311" s="11">
        <v>4</v>
      </c>
      <c r="G1311" s="8">
        <v>488.72</v>
      </c>
      <c r="H1311" s="8">
        <v>0.23</v>
      </c>
      <c r="I1311" s="2" t="s">
        <v>1804</v>
      </c>
      <c r="J1311" s="8">
        <v>1954.65</v>
      </c>
      <c r="K1311" s="8" t="str">
        <f>_xlfn.XLOOKUP(total_table[[#This Row],[Customer_ID]],Customer_table[Customer_ID],Customer_table[Name],FALSE)</f>
        <v>Robert Jackson</v>
      </c>
      <c r="L1311" s="11">
        <f>_xlfn.XLOOKUP(total_table[[#This Row],[Customer_ID]],Customer_table[Customer_ID],Customer_table[Age],FALSE)</f>
        <v>44</v>
      </c>
      <c r="M1311" s="8" t="str">
        <f>_xlfn.XLOOKUP(total_table[[#This Row],[Customer_ID]],Customer_table[Customer_ID],Customer_table[Gender],FALSE)</f>
        <v>Female</v>
      </c>
      <c r="N1311" s="8" t="str">
        <f>_xlfn.XLOOKUP(total_table[[#This Row],[Customer_ID]],Customer_table[Customer_ID],Customer_table[City],FALSE)</f>
        <v>Lake Brandy</v>
      </c>
      <c r="O1311" s="8" t="str">
        <f>_xlfn.XLOOKUP(total_table[[#This Row],[Customer_ID]],Customer_table[Customer_ID],Customer_table[State],FALSE)</f>
        <v>Tennessee</v>
      </c>
      <c r="P1311" s="8" t="str">
        <f>_xlfn.XLOOKUP(total_table[[#This Row],[Customer_ID]],Customer_table[Customer_ID],Customer_table[Country],FALSE)</f>
        <v>USA</v>
      </c>
      <c r="Q1311" s="8" t="str">
        <f>_xlfn.XLOOKUP(total_table[[#This Row],[Product_ID]],Product_table[Product_ID],Product_table[Product_Name],FALSE)</f>
        <v>Women's Ankle Boots</v>
      </c>
      <c r="R1311" s="8" t="str">
        <f>_xlfn.XLOOKUP(total_table[[#This Row],[Product_ID]],Product_table[Product_ID],Product_table[Category],FALSE)</f>
        <v>Clothing</v>
      </c>
      <c r="S1311" s="8" t="str">
        <f>_xlfn.XLOOKUP(total_table[[#This Row],[Product_ID]],Product_table[Product_ID],Product_table[Sub_Category],FALSE)</f>
        <v>Footwear</v>
      </c>
      <c r="T1311" s="8" t="str">
        <f>_xlfn.XLOOKUP(total_table[[#This Row],[Product_ID]],Product_table[Product_ID],Product_table[Brand],FALSE)</f>
        <v>Poole PLC</v>
      </c>
      <c r="U1311" s="8">
        <f>_xlfn.XLOOKUP(total_table[[#This Row],[Product_ID]],Product_table[Product_ID],Product_table[Cost],FALSE)</f>
        <v>158.13999999999999</v>
      </c>
      <c r="V1311" s="11">
        <f>_xlfn.XLOOKUP(total_table[[#This Row],[Product_ID]],Product_table[Product_ID],Product_table[Stock],FALSE)</f>
        <v>82</v>
      </c>
      <c r="W1311" s="8" t="str">
        <f>_xlfn.XLOOKUP(total_table[[#This Row],[Store_ID]],Store_table[Store_ID],Store_table[Store_Name],FALSE)</f>
        <v>Bean, Jones and Park</v>
      </c>
      <c r="X1311" s="8" t="str">
        <f>_xlfn.XLOOKUP(total_table[[#This Row],[Store_ID]],Store_table[Store_ID],Store_table[Region],FALSE)</f>
        <v>West</v>
      </c>
      <c r="Y1311" s="8" t="str">
        <f>_xlfn.XLOOKUP(total_table[[#This Row],[Store_ID]],Store_table[Store_ID],Store_table[City],FALSE)</f>
        <v>Thompsonborough</v>
      </c>
      <c r="Z1311" s="8" t="str">
        <f>_xlfn.XLOOKUP(total_table[[#This Row],[Store_ID]],Store_table[Store_ID],Store_table[Store_Type],FALSE)</f>
        <v>Online</v>
      </c>
    </row>
    <row r="1312" spans="1:26" x14ac:dyDescent="0.35">
      <c r="A1312" s="2" t="s">
        <v>3114</v>
      </c>
      <c r="B1312" s="14">
        <v>45717</v>
      </c>
      <c r="C1312" s="2" t="s">
        <v>1202</v>
      </c>
      <c r="D1312" s="2" t="s">
        <v>1626</v>
      </c>
      <c r="E1312" s="2" t="s">
        <v>1772</v>
      </c>
      <c r="F1312" s="11">
        <v>2</v>
      </c>
      <c r="G1312" s="8">
        <v>520.45000000000005</v>
      </c>
      <c r="H1312" s="8">
        <v>0.11</v>
      </c>
      <c r="I1312" s="2" t="s">
        <v>1807</v>
      </c>
      <c r="J1312" s="8">
        <v>1040.7900000000002</v>
      </c>
      <c r="K1312" s="8" t="str">
        <f>_xlfn.XLOOKUP(total_table[[#This Row],[Customer_ID]],Customer_table[Customer_ID],Customer_table[Name],FALSE)</f>
        <v>Heidi Tyler</v>
      </c>
      <c r="L1312" s="11">
        <f>_xlfn.XLOOKUP(total_table[[#This Row],[Customer_ID]],Customer_table[Customer_ID],Customer_table[Age],FALSE)</f>
        <v>40</v>
      </c>
      <c r="M1312" s="8" t="str">
        <f>_xlfn.XLOOKUP(total_table[[#This Row],[Customer_ID]],Customer_table[Customer_ID],Customer_table[Gender],FALSE)</f>
        <v>Female</v>
      </c>
      <c r="N1312" s="8" t="str">
        <f>_xlfn.XLOOKUP(total_table[[#This Row],[Customer_ID]],Customer_table[Customer_ID],Customer_table[City],FALSE)</f>
        <v>Dawnstad</v>
      </c>
      <c r="O1312" s="8" t="str">
        <f>_xlfn.XLOOKUP(total_table[[#This Row],[Customer_ID]],Customer_table[Customer_ID],Customer_table[State],FALSE)</f>
        <v>Oregon</v>
      </c>
      <c r="P1312" s="8" t="str">
        <f>_xlfn.XLOOKUP(total_table[[#This Row],[Customer_ID]],Customer_table[Customer_ID],Customer_table[Country],FALSE)</f>
        <v>USA</v>
      </c>
      <c r="Q1312" s="8" t="str">
        <f>_xlfn.XLOOKUP(total_table[[#This Row],[Product_ID]],Product_table[Product_ID],Product_table[Product_Name],FALSE)</f>
        <v>Boxing Hand Wraps</v>
      </c>
      <c r="R1312" s="8" t="str">
        <f>_xlfn.XLOOKUP(total_table[[#This Row],[Product_ID]],Product_table[Product_ID],Product_table[Category],FALSE)</f>
        <v>Sports</v>
      </c>
      <c r="S1312" s="8" t="str">
        <f>_xlfn.XLOOKUP(total_table[[#This Row],[Product_ID]],Product_table[Product_ID],Product_table[Sub_Category],FALSE)</f>
        <v>Fitness</v>
      </c>
      <c r="T1312" s="8" t="str">
        <f>_xlfn.XLOOKUP(total_table[[#This Row],[Product_ID]],Product_table[Product_ID],Product_table[Brand],FALSE)</f>
        <v>Smith-King</v>
      </c>
      <c r="U1312" s="8">
        <f>_xlfn.XLOOKUP(total_table[[#This Row],[Product_ID]],Product_table[Product_ID],Product_table[Cost],FALSE)</f>
        <v>190.29</v>
      </c>
      <c r="V1312" s="11">
        <f>_xlfn.XLOOKUP(total_table[[#This Row],[Product_ID]],Product_table[Product_ID],Product_table[Stock],FALSE)</f>
        <v>260</v>
      </c>
      <c r="W1312" s="8" t="str">
        <f>_xlfn.XLOOKUP(total_table[[#This Row],[Store_ID]],Store_table[Store_ID],Store_table[Store_Name],FALSE)</f>
        <v>Thomas, Bridges and Harris</v>
      </c>
      <c r="X1312" s="8" t="str">
        <f>_xlfn.XLOOKUP(total_table[[#This Row],[Store_ID]],Store_table[Store_ID],Store_table[Region],FALSE)</f>
        <v>North</v>
      </c>
      <c r="Y1312" s="8" t="str">
        <f>_xlfn.XLOOKUP(total_table[[#This Row],[Store_ID]],Store_table[Store_ID],Store_table[City],FALSE)</f>
        <v>Sabrinatown</v>
      </c>
      <c r="Z1312" s="8" t="str">
        <f>_xlfn.XLOOKUP(total_table[[#This Row],[Store_ID]],Store_table[Store_ID],Store_table[Store_Type],FALSE)</f>
        <v>Online</v>
      </c>
    </row>
    <row r="1313" spans="1:26" x14ac:dyDescent="0.35">
      <c r="A1313" s="2" t="s">
        <v>3115</v>
      </c>
      <c r="B1313" s="14">
        <v>45376</v>
      </c>
      <c r="C1313" s="2" t="s">
        <v>1319</v>
      </c>
      <c r="D1313" s="2" t="s">
        <v>1622</v>
      </c>
      <c r="E1313" s="2" t="s">
        <v>1751</v>
      </c>
      <c r="F1313" s="11">
        <v>1</v>
      </c>
      <c r="G1313" s="8">
        <v>340.9</v>
      </c>
      <c r="H1313" s="8">
        <v>0.28999999999999998</v>
      </c>
      <c r="I1313" s="2" t="s">
        <v>1802</v>
      </c>
      <c r="J1313" s="8">
        <v>340.60999999999996</v>
      </c>
      <c r="K1313" s="8" t="str">
        <f>_xlfn.XLOOKUP(total_table[[#This Row],[Customer_ID]],Customer_table[Customer_ID],Customer_table[Name],FALSE)</f>
        <v>Summer Weiss</v>
      </c>
      <c r="L1313" s="11">
        <f>_xlfn.XLOOKUP(total_table[[#This Row],[Customer_ID]],Customer_table[Customer_ID],Customer_table[Age],FALSE)</f>
        <v>37</v>
      </c>
      <c r="M1313" s="8" t="str">
        <f>_xlfn.XLOOKUP(total_table[[#This Row],[Customer_ID]],Customer_table[Customer_ID],Customer_table[Gender],FALSE)</f>
        <v>Male</v>
      </c>
      <c r="N1313" s="8" t="str">
        <f>_xlfn.XLOOKUP(total_table[[#This Row],[Customer_ID]],Customer_table[Customer_ID],Customer_table[City],FALSE)</f>
        <v>Phyllisport</v>
      </c>
      <c r="O1313" s="8" t="str">
        <f>_xlfn.XLOOKUP(total_table[[#This Row],[Customer_ID]],Customer_table[Customer_ID],Customer_table[State],FALSE)</f>
        <v>New Jersey</v>
      </c>
      <c r="P1313" s="8" t="str">
        <f>_xlfn.XLOOKUP(total_table[[#This Row],[Customer_ID]],Customer_table[Customer_ID],Customer_table[Country],FALSE)</f>
        <v>USA</v>
      </c>
      <c r="Q1313" s="8" t="str">
        <f>_xlfn.XLOOKUP(total_table[[#This Row],[Product_ID]],Product_table[Product_ID],Product_table[Product_Name],FALSE)</f>
        <v>Car Dashboard Phone Holder</v>
      </c>
      <c r="R1313" s="8" t="str">
        <f>_xlfn.XLOOKUP(total_table[[#This Row],[Product_ID]],Product_table[Product_ID],Product_table[Category],FALSE)</f>
        <v>Electronics</v>
      </c>
      <c r="S1313" s="8" t="str">
        <f>_xlfn.XLOOKUP(total_table[[#This Row],[Product_ID]],Product_table[Product_ID],Product_table[Sub_Category],FALSE)</f>
        <v>Accessories</v>
      </c>
      <c r="T1313" s="8" t="str">
        <f>_xlfn.XLOOKUP(total_table[[#This Row],[Product_ID]],Product_table[Product_ID],Product_table[Brand],FALSE)</f>
        <v>Byrd, Stewart and Valdez</v>
      </c>
      <c r="U1313" s="8">
        <f>_xlfn.XLOOKUP(total_table[[#This Row],[Product_ID]],Product_table[Product_ID],Product_table[Cost],FALSE)</f>
        <v>177.98</v>
      </c>
      <c r="V1313" s="11">
        <f>_xlfn.XLOOKUP(total_table[[#This Row],[Product_ID]],Product_table[Product_ID],Product_table[Stock],FALSE)</f>
        <v>103</v>
      </c>
      <c r="W1313" s="8" t="str">
        <f>_xlfn.XLOOKUP(total_table[[#This Row],[Store_ID]],Store_table[Store_ID],Store_table[Store_Name],FALSE)</f>
        <v>Gray Ltd</v>
      </c>
      <c r="X1313" s="8" t="str">
        <f>_xlfn.XLOOKUP(total_table[[#This Row],[Store_ID]],Store_table[Store_ID],Store_table[Region],FALSE)</f>
        <v>North</v>
      </c>
      <c r="Y1313" s="8" t="str">
        <f>_xlfn.XLOOKUP(total_table[[#This Row],[Store_ID]],Store_table[Store_ID],Store_table[City],FALSE)</f>
        <v>New Michaelchester</v>
      </c>
      <c r="Z1313" s="8" t="str">
        <f>_xlfn.XLOOKUP(total_table[[#This Row],[Store_ID]],Store_table[Store_ID],Store_table[Store_Type],FALSE)</f>
        <v>Outlet</v>
      </c>
    </row>
    <row r="1314" spans="1:26" x14ac:dyDescent="0.35">
      <c r="A1314" s="2" t="s">
        <v>3116</v>
      </c>
      <c r="B1314" s="14">
        <v>45576</v>
      </c>
      <c r="C1314" s="2" t="s">
        <v>1070</v>
      </c>
      <c r="D1314" s="2" t="s">
        <v>1588</v>
      </c>
      <c r="E1314" s="2" t="s">
        <v>1760</v>
      </c>
      <c r="F1314" s="11">
        <v>3</v>
      </c>
      <c r="G1314" s="8">
        <v>653.59</v>
      </c>
      <c r="H1314" s="8">
        <v>0.17</v>
      </c>
      <c r="I1314" s="2" t="s">
        <v>1807</v>
      </c>
      <c r="J1314" s="8">
        <v>1960.6</v>
      </c>
      <c r="K1314" s="8" t="str">
        <f>_xlfn.XLOOKUP(total_table[[#This Row],[Customer_ID]],Customer_table[Customer_ID],Customer_table[Name],FALSE)</f>
        <v>John Jordan</v>
      </c>
      <c r="L1314" s="11">
        <f>_xlfn.XLOOKUP(total_table[[#This Row],[Customer_ID]],Customer_table[Customer_ID],Customer_table[Age],FALSE)</f>
        <v>58</v>
      </c>
      <c r="M1314" s="8" t="str">
        <f>_xlfn.XLOOKUP(total_table[[#This Row],[Customer_ID]],Customer_table[Customer_ID],Customer_table[Gender],FALSE)</f>
        <v>Female</v>
      </c>
      <c r="N1314" s="8" t="str">
        <f>_xlfn.XLOOKUP(total_table[[#This Row],[Customer_ID]],Customer_table[Customer_ID],Customer_table[City],FALSE)</f>
        <v>Port Crystalberg</v>
      </c>
      <c r="O1314" s="8" t="str">
        <f>_xlfn.XLOOKUP(total_table[[#This Row],[Customer_ID]],Customer_table[Customer_ID],Customer_table[State],FALSE)</f>
        <v>Tennessee</v>
      </c>
      <c r="P1314" s="8" t="str">
        <f>_xlfn.XLOOKUP(total_table[[#This Row],[Customer_ID]],Customer_table[Customer_ID],Customer_table[Country],FALSE)</f>
        <v>USA</v>
      </c>
      <c r="Q1314" s="8" t="str">
        <f>_xlfn.XLOOKUP(total_table[[#This Row],[Product_ID]],Product_table[Product_ID],Product_table[Product_Name],FALSE)</f>
        <v>Basketball</v>
      </c>
      <c r="R1314" s="8" t="str">
        <f>_xlfn.XLOOKUP(total_table[[#This Row],[Product_ID]],Product_table[Product_ID],Product_table[Category],FALSE)</f>
        <v>Sports</v>
      </c>
      <c r="S1314" s="8" t="str">
        <f>_xlfn.XLOOKUP(total_table[[#This Row],[Product_ID]],Product_table[Product_ID],Product_table[Sub_Category],FALSE)</f>
        <v>Team Sports</v>
      </c>
      <c r="T1314" s="8" t="str">
        <f>_xlfn.XLOOKUP(total_table[[#This Row],[Product_ID]],Product_table[Product_ID],Product_table[Brand],FALSE)</f>
        <v>Nolan-Snow</v>
      </c>
      <c r="U1314" s="8">
        <f>_xlfn.XLOOKUP(total_table[[#This Row],[Product_ID]],Product_table[Product_ID],Product_table[Cost],FALSE)</f>
        <v>204.39</v>
      </c>
      <c r="V1314" s="11">
        <f>_xlfn.XLOOKUP(total_table[[#This Row],[Product_ID]],Product_table[Product_ID],Product_table[Stock],FALSE)</f>
        <v>281</v>
      </c>
      <c r="W1314" s="8" t="str">
        <f>_xlfn.XLOOKUP(total_table[[#This Row],[Store_ID]],Store_table[Store_ID],Store_table[Store_Name],FALSE)</f>
        <v>Bean, Jones and Park</v>
      </c>
      <c r="X1314" s="8" t="str">
        <f>_xlfn.XLOOKUP(total_table[[#This Row],[Store_ID]],Store_table[Store_ID],Store_table[Region],FALSE)</f>
        <v>West</v>
      </c>
      <c r="Y1314" s="8" t="str">
        <f>_xlfn.XLOOKUP(total_table[[#This Row],[Store_ID]],Store_table[Store_ID],Store_table[City],FALSE)</f>
        <v>Thompsonborough</v>
      </c>
      <c r="Z1314" s="8" t="str">
        <f>_xlfn.XLOOKUP(total_table[[#This Row],[Store_ID]],Store_table[Store_ID],Store_table[Store_Type],FALSE)</f>
        <v>Online</v>
      </c>
    </row>
    <row r="1315" spans="1:26" x14ac:dyDescent="0.35">
      <c r="A1315" s="2" t="s">
        <v>3117</v>
      </c>
      <c r="B1315" s="14">
        <v>45906</v>
      </c>
      <c r="C1315" s="2" t="s">
        <v>88</v>
      </c>
      <c r="D1315" s="2" t="s">
        <v>1578</v>
      </c>
      <c r="E1315" s="2" t="s">
        <v>1788</v>
      </c>
      <c r="F1315" s="11">
        <v>1</v>
      </c>
      <c r="G1315" s="8">
        <v>179.77</v>
      </c>
      <c r="H1315" s="8">
        <v>0.23</v>
      </c>
      <c r="I1315" s="2" t="s">
        <v>1807</v>
      </c>
      <c r="J1315" s="8">
        <v>179.54000000000002</v>
      </c>
      <c r="K1315" s="8" t="str">
        <f>_xlfn.XLOOKUP(total_table[[#This Row],[Customer_ID]],Customer_table[Customer_ID],Customer_table[Name],FALSE)</f>
        <v>Jeff Martinez</v>
      </c>
      <c r="L1315" s="11">
        <f>_xlfn.XLOOKUP(total_table[[#This Row],[Customer_ID]],Customer_table[Customer_ID],Customer_table[Age],FALSE)</f>
        <v>36</v>
      </c>
      <c r="M1315" s="8" t="str">
        <f>_xlfn.XLOOKUP(total_table[[#This Row],[Customer_ID]],Customer_table[Customer_ID],Customer_table[Gender],FALSE)</f>
        <v>Female</v>
      </c>
      <c r="N1315" s="8" t="str">
        <f>_xlfn.XLOOKUP(total_table[[#This Row],[Customer_ID]],Customer_table[Customer_ID],Customer_table[City],FALSE)</f>
        <v>Smithburgh</v>
      </c>
      <c r="O1315" s="8" t="str">
        <f>_xlfn.XLOOKUP(total_table[[#This Row],[Customer_ID]],Customer_table[Customer_ID],Customer_table[State],FALSE)</f>
        <v>Oklahoma</v>
      </c>
      <c r="P1315" s="8" t="str">
        <f>_xlfn.XLOOKUP(total_table[[#This Row],[Customer_ID]],Customer_table[Customer_ID],Customer_table[Country],FALSE)</f>
        <v>USA</v>
      </c>
      <c r="Q1315" s="8" t="str">
        <f>_xlfn.XLOOKUP(total_table[[#This Row],[Product_ID]],Product_table[Product_ID],Product_table[Product_Name],FALSE)</f>
        <v>Wireless Bluetooth Speaker</v>
      </c>
      <c r="R1315" s="8" t="str">
        <f>_xlfn.XLOOKUP(total_table[[#This Row],[Product_ID]],Product_table[Product_ID],Product_table[Category],FALSE)</f>
        <v>Electronics</v>
      </c>
      <c r="S1315" s="8" t="str">
        <f>_xlfn.XLOOKUP(total_table[[#This Row],[Product_ID]],Product_table[Product_ID],Product_table[Sub_Category],FALSE)</f>
        <v>Audio</v>
      </c>
      <c r="T1315" s="8" t="str">
        <f>_xlfn.XLOOKUP(total_table[[#This Row],[Product_ID]],Product_table[Product_ID],Product_table[Brand],FALSE)</f>
        <v>Reed-Schmidt</v>
      </c>
      <c r="U1315" s="8">
        <f>_xlfn.XLOOKUP(total_table[[#This Row],[Product_ID]],Product_table[Product_ID],Product_table[Cost],FALSE)</f>
        <v>322.41000000000003</v>
      </c>
      <c r="V1315" s="11">
        <f>_xlfn.XLOOKUP(total_table[[#This Row],[Product_ID]],Product_table[Product_ID],Product_table[Stock],FALSE)</f>
        <v>213</v>
      </c>
      <c r="W1315" s="8" t="str">
        <f>_xlfn.XLOOKUP(total_table[[#This Row],[Store_ID]],Store_table[Store_ID],Store_table[Store_Name],FALSE)</f>
        <v>Guerrero-Schmitt</v>
      </c>
      <c r="X1315" s="8" t="str">
        <f>_xlfn.XLOOKUP(total_table[[#This Row],[Store_ID]],Store_table[Store_ID],Store_table[Region],FALSE)</f>
        <v>East</v>
      </c>
      <c r="Y1315" s="8" t="str">
        <f>_xlfn.XLOOKUP(total_table[[#This Row],[Store_ID]],Store_table[Store_ID],Store_table[City],FALSE)</f>
        <v>East Stevechester</v>
      </c>
      <c r="Z1315" s="8" t="str">
        <f>_xlfn.XLOOKUP(total_table[[#This Row],[Store_ID]],Store_table[Store_ID],Store_table[Store_Type],FALSE)</f>
        <v>Flagship</v>
      </c>
    </row>
    <row r="1316" spans="1:26" x14ac:dyDescent="0.35">
      <c r="A1316" s="2" t="s">
        <v>3118</v>
      </c>
      <c r="B1316" s="14">
        <v>45523</v>
      </c>
      <c r="C1316" s="2" t="s">
        <v>39</v>
      </c>
      <c r="D1316" s="2" t="s">
        <v>1521</v>
      </c>
      <c r="E1316" s="2" t="s">
        <v>1764</v>
      </c>
      <c r="F1316" s="11">
        <v>2</v>
      </c>
      <c r="G1316" s="8">
        <v>943.8</v>
      </c>
      <c r="H1316" s="8">
        <v>0.06</v>
      </c>
      <c r="I1316" s="2" t="s">
        <v>1802</v>
      </c>
      <c r="J1316" s="8">
        <v>1887.54</v>
      </c>
      <c r="K1316" s="8" t="str">
        <f>_xlfn.XLOOKUP(total_table[[#This Row],[Customer_ID]],Customer_table[Customer_ID],Customer_table[Name],FALSE)</f>
        <v>Melissa Howard</v>
      </c>
      <c r="L1316" s="11">
        <f>_xlfn.XLOOKUP(total_table[[#This Row],[Customer_ID]],Customer_table[Customer_ID],Customer_table[Age],FALSE)</f>
        <v>53</v>
      </c>
      <c r="M1316" s="8" t="str">
        <f>_xlfn.XLOOKUP(total_table[[#This Row],[Customer_ID]],Customer_table[Customer_ID],Customer_table[Gender],FALSE)</f>
        <v>Female</v>
      </c>
      <c r="N1316" s="8" t="str">
        <f>_xlfn.XLOOKUP(total_table[[#This Row],[Customer_ID]],Customer_table[Customer_ID],Customer_table[City],FALSE)</f>
        <v>Maynardton</v>
      </c>
      <c r="O1316" s="8" t="str">
        <f>_xlfn.XLOOKUP(total_table[[#This Row],[Customer_ID]],Customer_table[Customer_ID],Customer_table[State],FALSE)</f>
        <v>New Hampshire</v>
      </c>
      <c r="P1316" s="8" t="str">
        <f>_xlfn.XLOOKUP(total_table[[#This Row],[Customer_ID]],Customer_table[Customer_ID],Customer_table[Country],FALSE)</f>
        <v>USA</v>
      </c>
      <c r="Q1316" s="8" t="str">
        <f>_xlfn.XLOOKUP(total_table[[#This Row],[Product_ID]],Product_table[Product_ID],Product_table[Product_Name],FALSE)</f>
        <v>Brother Laser Printer</v>
      </c>
      <c r="R1316" s="8" t="str">
        <f>_xlfn.XLOOKUP(total_table[[#This Row],[Product_ID]],Product_table[Product_ID],Product_table[Category],FALSE)</f>
        <v>Electronics</v>
      </c>
      <c r="S1316" s="8" t="str">
        <f>_xlfn.XLOOKUP(total_table[[#This Row],[Product_ID]],Product_table[Product_ID],Product_table[Sub_Category],FALSE)</f>
        <v>Computer</v>
      </c>
      <c r="T1316" s="8" t="str">
        <f>_xlfn.XLOOKUP(total_table[[#This Row],[Product_ID]],Product_table[Product_ID],Product_table[Brand],FALSE)</f>
        <v>Hunt Inc</v>
      </c>
      <c r="U1316" s="8">
        <f>_xlfn.XLOOKUP(total_table[[#This Row],[Product_ID]],Product_table[Product_ID],Product_table[Cost],FALSE)</f>
        <v>112.42</v>
      </c>
      <c r="V1316" s="11">
        <f>_xlfn.XLOOKUP(total_table[[#This Row],[Product_ID]],Product_table[Product_ID],Product_table[Stock],FALSE)</f>
        <v>416</v>
      </c>
      <c r="W1316" s="8" t="str">
        <f>_xlfn.XLOOKUP(total_table[[#This Row],[Store_ID]],Store_table[Store_ID],Store_table[Store_Name],FALSE)</f>
        <v>Moore, Padilla and Butler</v>
      </c>
      <c r="X1316" s="8" t="str">
        <f>_xlfn.XLOOKUP(total_table[[#This Row],[Store_ID]],Store_table[Store_ID],Store_table[Region],FALSE)</f>
        <v>South</v>
      </c>
      <c r="Y1316" s="8" t="str">
        <f>_xlfn.XLOOKUP(total_table[[#This Row],[Store_ID]],Store_table[Store_ID],Store_table[City],FALSE)</f>
        <v>East Johnstad</v>
      </c>
      <c r="Z1316" s="8" t="str">
        <f>_xlfn.XLOOKUP(total_table[[#This Row],[Store_ID]],Store_table[Store_ID],Store_table[Store_Type],FALSE)</f>
        <v>Flagship</v>
      </c>
    </row>
    <row r="1317" spans="1:26" x14ac:dyDescent="0.35">
      <c r="A1317" s="2" t="s">
        <v>3119</v>
      </c>
      <c r="B1317" s="14">
        <v>45234</v>
      </c>
      <c r="C1317" s="2" t="s">
        <v>1253</v>
      </c>
      <c r="D1317" s="2" t="s">
        <v>1668</v>
      </c>
      <c r="E1317" s="2" t="s">
        <v>1779</v>
      </c>
      <c r="F1317" s="11">
        <v>2</v>
      </c>
      <c r="G1317" s="8">
        <v>985</v>
      </c>
      <c r="H1317" s="8">
        <v>0.25</v>
      </c>
      <c r="I1317" s="2" t="s">
        <v>1802</v>
      </c>
      <c r="J1317" s="8">
        <v>1969.75</v>
      </c>
      <c r="K1317" s="8" t="str">
        <f>_xlfn.XLOOKUP(total_table[[#This Row],[Customer_ID]],Customer_table[Customer_ID],Customer_table[Name],FALSE)</f>
        <v>Sarah Smith</v>
      </c>
      <c r="L1317" s="11">
        <f>_xlfn.XLOOKUP(total_table[[#This Row],[Customer_ID]],Customer_table[Customer_ID],Customer_table[Age],FALSE)</f>
        <v>55</v>
      </c>
      <c r="M1317" s="8" t="str">
        <f>_xlfn.XLOOKUP(total_table[[#This Row],[Customer_ID]],Customer_table[Customer_ID],Customer_table[Gender],FALSE)</f>
        <v>Male</v>
      </c>
      <c r="N1317" s="8" t="str">
        <f>_xlfn.XLOOKUP(total_table[[#This Row],[Customer_ID]],Customer_table[Customer_ID],Customer_table[City],FALSE)</f>
        <v>Kathleenport</v>
      </c>
      <c r="O1317" s="8" t="str">
        <f>_xlfn.XLOOKUP(total_table[[#This Row],[Customer_ID]],Customer_table[Customer_ID],Customer_table[State],FALSE)</f>
        <v>Wyoming</v>
      </c>
      <c r="P1317" s="8" t="str">
        <f>_xlfn.XLOOKUP(total_table[[#This Row],[Customer_ID]],Customer_table[Customer_ID],Customer_table[Country],FALSE)</f>
        <v>USA</v>
      </c>
      <c r="Q1317" s="8" t="str">
        <f>_xlfn.XLOOKUP(total_table[[#This Row],[Product_ID]],Product_table[Product_ID],Product_table[Product_Name],FALSE)</f>
        <v>Hair Repair Oil Treatment</v>
      </c>
      <c r="R1317" s="8" t="str">
        <f>_xlfn.XLOOKUP(total_table[[#This Row],[Product_ID]],Product_table[Product_ID],Product_table[Category],FALSE)</f>
        <v>Beauty</v>
      </c>
      <c r="S1317" s="8" t="str">
        <f>_xlfn.XLOOKUP(total_table[[#This Row],[Product_ID]],Product_table[Product_ID],Product_table[Sub_Category],FALSE)</f>
        <v>Haircare</v>
      </c>
      <c r="T1317" s="8" t="str">
        <f>_xlfn.XLOOKUP(total_table[[#This Row],[Product_ID]],Product_table[Product_ID],Product_table[Brand],FALSE)</f>
        <v>Hopkins Ltd</v>
      </c>
      <c r="U1317" s="8">
        <f>_xlfn.XLOOKUP(total_table[[#This Row],[Product_ID]],Product_table[Product_ID],Product_table[Cost],FALSE)</f>
        <v>214.32</v>
      </c>
      <c r="V1317" s="11">
        <f>_xlfn.XLOOKUP(total_table[[#This Row],[Product_ID]],Product_table[Product_ID],Product_table[Stock],FALSE)</f>
        <v>383</v>
      </c>
      <c r="W1317" s="8" t="str">
        <f>_xlfn.XLOOKUP(total_table[[#This Row],[Store_ID]],Store_table[Store_ID],Store_table[Store_Name],FALSE)</f>
        <v>Shelton PLC</v>
      </c>
      <c r="X1317" s="8" t="str">
        <f>_xlfn.XLOOKUP(total_table[[#This Row],[Store_ID]],Store_table[Store_ID],Store_table[Region],FALSE)</f>
        <v>North</v>
      </c>
      <c r="Y1317" s="8" t="str">
        <f>_xlfn.XLOOKUP(total_table[[#This Row],[Store_ID]],Store_table[Store_ID],Store_table[City],FALSE)</f>
        <v>East Jenniferstad</v>
      </c>
      <c r="Z1317" s="8" t="str">
        <f>_xlfn.XLOOKUP(total_table[[#This Row],[Store_ID]],Store_table[Store_ID],Store_table[Store_Type],FALSE)</f>
        <v>Flagship</v>
      </c>
    </row>
    <row r="1318" spans="1:26" x14ac:dyDescent="0.35">
      <c r="A1318" s="2" t="s">
        <v>3120</v>
      </c>
      <c r="B1318" s="14">
        <v>45405</v>
      </c>
      <c r="C1318" s="2" t="s">
        <v>1470</v>
      </c>
      <c r="D1318" s="2" t="s">
        <v>1702</v>
      </c>
      <c r="E1318" s="2" t="s">
        <v>1767</v>
      </c>
      <c r="F1318" s="11">
        <v>4</v>
      </c>
      <c r="G1318" s="8">
        <v>216.81</v>
      </c>
      <c r="H1318" s="8">
        <v>0.28999999999999998</v>
      </c>
      <c r="I1318" s="2" t="s">
        <v>1802</v>
      </c>
      <c r="J1318" s="8">
        <v>866.95</v>
      </c>
      <c r="K1318" s="8" t="str">
        <f>_xlfn.XLOOKUP(total_table[[#This Row],[Customer_ID]],Customer_table[Customer_ID],Customer_table[Name],FALSE)</f>
        <v>Sara Ingram</v>
      </c>
      <c r="L1318" s="11">
        <f>_xlfn.XLOOKUP(total_table[[#This Row],[Customer_ID]],Customer_table[Customer_ID],Customer_table[Age],FALSE)</f>
        <v>46</v>
      </c>
      <c r="M1318" s="8" t="str">
        <f>_xlfn.XLOOKUP(total_table[[#This Row],[Customer_ID]],Customer_table[Customer_ID],Customer_table[Gender],FALSE)</f>
        <v>Female</v>
      </c>
      <c r="N1318" s="8" t="str">
        <f>_xlfn.XLOOKUP(total_table[[#This Row],[Customer_ID]],Customer_table[Customer_ID],Customer_table[City],FALSE)</f>
        <v>East Dillonview</v>
      </c>
      <c r="O1318" s="8" t="str">
        <f>_xlfn.XLOOKUP(total_table[[#This Row],[Customer_ID]],Customer_table[Customer_ID],Customer_table[State],FALSE)</f>
        <v>Virginia</v>
      </c>
      <c r="P1318" s="8" t="str">
        <f>_xlfn.XLOOKUP(total_table[[#This Row],[Customer_ID]],Customer_table[Customer_ID],Customer_table[Country],FALSE)</f>
        <v>USA</v>
      </c>
      <c r="Q1318" s="8" t="str">
        <f>_xlfn.XLOOKUP(total_table[[#This Row],[Product_ID]],Product_table[Product_ID],Product_table[Product_Name],FALSE)</f>
        <v>Sports Wrist Sweatbands</v>
      </c>
      <c r="R1318" s="8" t="str">
        <f>_xlfn.XLOOKUP(total_table[[#This Row],[Product_ID]],Product_table[Product_ID],Product_table[Category],FALSE)</f>
        <v>Sports</v>
      </c>
      <c r="S1318" s="8" t="str">
        <f>_xlfn.XLOOKUP(total_table[[#This Row],[Product_ID]],Product_table[Product_ID],Product_table[Sub_Category],FALSE)</f>
        <v>Accessories</v>
      </c>
      <c r="T1318" s="8" t="str">
        <f>_xlfn.XLOOKUP(total_table[[#This Row],[Product_ID]],Product_table[Product_ID],Product_table[Brand],FALSE)</f>
        <v>Olsen-Daniels</v>
      </c>
      <c r="U1318" s="8">
        <f>_xlfn.XLOOKUP(total_table[[#This Row],[Product_ID]],Product_table[Product_ID],Product_table[Cost],FALSE)</f>
        <v>131.24</v>
      </c>
      <c r="V1318" s="11">
        <f>_xlfn.XLOOKUP(total_table[[#This Row],[Product_ID]],Product_table[Product_ID],Product_table[Stock],FALSE)</f>
        <v>232</v>
      </c>
      <c r="W1318" s="8" t="str">
        <f>_xlfn.XLOOKUP(total_table[[#This Row],[Store_ID]],Store_table[Store_ID],Store_table[Store_Name],FALSE)</f>
        <v>Hill, Wagner and Ballard</v>
      </c>
      <c r="X1318" s="8" t="str">
        <f>_xlfn.XLOOKUP(total_table[[#This Row],[Store_ID]],Store_table[Store_ID],Store_table[Region],FALSE)</f>
        <v>East</v>
      </c>
      <c r="Y1318" s="8" t="str">
        <f>_xlfn.XLOOKUP(total_table[[#This Row],[Store_ID]],Store_table[Store_ID],Store_table[City],FALSE)</f>
        <v>East Davidville</v>
      </c>
      <c r="Z1318" s="8" t="str">
        <f>_xlfn.XLOOKUP(total_table[[#This Row],[Store_ID]],Store_table[Store_ID],Store_table[Store_Type],FALSE)</f>
        <v>Online</v>
      </c>
    </row>
    <row r="1319" spans="1:26" x14ac:dyDescent="0.35">
      <c r="A1319" s="2" t="s">
        <v>3121</v>
      </c>
      <c r="B1319" s="14">
        <v>45223</v>
      </c>
      <c r="C1319" s="2" t="s">
        <v>398</v>
      </c>
      <c r="D1319" s="2" t="s">
        <v>1654</v>
      </c>
      <c r="E1319" s="2" t="s">
        <v>1739</v>
      </c>
      <c r="F1319" s="11">
        <v>4</v>
      </c>
      <c r="G1319" s="8">
        <v>950.21</v>
      </c>
      <c r="H1319" s="8">
        <v>0.27</v>
      </c>
      <c r="I1319" s="2" t="s">
        <v>1807</v>
      </c>
      <c r="J1319" s="8">
        <v>3800.57</v>
      </c>
      <c r="K1319" s="8" t="str">
        <f>_xlfn.XLOOKUP(total_table[[#This Row],[Customer_ID]],Customer_table[Customer_ID],Customer_table[Name],FALSE)</f>
        <v>Colleen Mccarthy</v>
      </c>
      <c r="L1319" s="11">
        <f>_xlfn.XLOOKUP(total_table[[#This Row],[Customer_ID]],Customer_table[Customer_ID],Customer_table[Age],FALSE)</f>
        <v>21</v>
      </c>
      <c r="M1319" s="8" t="str">
        <f>_xlfn.XLOOKUP(total_table[[#This Row],[Customer_ID]],Customer_table[Customer_ID],Customer_table[Gender],FALSE)</f>
        <v>Female</v>
      </c>
      <c r="N1319" s="8" t="str">
        <f>_xlfn.XLOOKUP(total_table[[#This Row],[Customer_ID]],Customer_table[Customer_ID],Customer_table[City],FALSE)</f>
        <v>North Katherine</v>
      </c>
      <c r="O1319" s="8" t="str">
        <f>_xlfn.XLOOKUP(total_table[[#This Row],[Customer_ID]],Customer_table[Customer_ID],Customer_table[State],FALSE)</f>
        <v>Washington</v>
      </c>
      <c r="P1319" s="8" t="str">
        <f>_xlfn.XLOOKUP(total_table[[#This Row],[Customer_ID]],Customer_table[Customer_ID],Customer_table[Country],FALSE)</f>
        <v>USA</v>
      </c>
      <c r="Q1319" s="8" t="str">
        <f>_xlfn.XLOOKUP(total_table[[#This Row],[Product_ID]],Product_table[Product_ID],Product_table[Product_Name],FALSE)</f>
        <v>Matte Lipstick Set</v>
      </c>
      <c r="R1319" s="8" t="str">
        <f>_xlfn.XLOOKUP(total_table[[#This Row],[Product_ID]],Product_table[Product_ID],Product_table[Category],FALSE)</f>
        <v>Beauty</v>
      </c>
      <c r="S1319" s="8" t="str">
        <f>_xlfn.XLOOKUP(total_table[[#This Row],[Product_ID]],Product_table[Product_ID],Product_table[Sub_Category],FALSE)</f>
        <v>Makeup</v>
      </c>
      <c r="T1319" s="8" t="str">
        <f>_xlfn.XLOOKUP(total_table[[#This Row],[Product_ID]],Product_table[Product_ID],Product_table[Brand],FALSE)</f>
        <v>Zhang Inc</v>
      </c>
      <c r="U1319" s="8">
        <f>_xlfn.XLOOKUP(total_table[[#This Row],[Product_ID]],Product_table[Product_ID],Product_table[Cost],FALSE)</f>
        <v>299.11</v>
      </c>
      <c r="V1319" s="11">
        <f>_xlfn.XLOOKUP(total_table[[#This Row],[Product_ID]],Product_table[Product_ID],Product_table[Stock],FALSE)</f>
        <v>118</v>
      </c>
      <c r="W1319" s="8" t="str">
        <f>_xlfn.XLOOKUP(total_table[[#This Row],[Store_ID]],Store_table[Store_ID],Store_table[Store_Name],FALSE)</f>
        <v>Black-Horn</v>
      </c>
      <c r="X1319" s="8" t="str">
        <f>_xlfn.XLOOKUP(total_table[[#This Row],[Store_ID]],Store_table[Store_ID],Store_table[Region],FALSE)</f>
        <v>South</v>
      </c>
      <c r="Y1319" s="8" t="str">
        <f>_xlfn.XLOOKUP(total_table[[#This Row],[Store_ID]],Store_table[Store_ID],Store_table[City],FALSE)</f>
        <v>North Nancyview</v>
      </c>
      <c r="Z1319" s="8" t="str">
        <f>_xlfn.XLOOKUP(total_table[[#This Row],[Store_ID]],Store_table[Store_ID],Store_table[Store_Type],FALSE)</f>
        <v>Outlet</v>
      </c>
    </row>
    <row r="1320" spans="1:26" x14ac:dyDescent="0.35">
      <c r="A1320" s="2" t="s">
        <v>3122</v>
      </c>
      <c r="B1320" s="14">
        <v>45838</v>
      </c>
      <c r="C1320" s="2" t="s">
        <v>806</v>
      </c>
      <c r="D1320" s="2" t="s">
        <v>1622</v>
      </c>
      <c r="E1320" s="2" t="s">
        <v>1757</v>
      </c>
      <c r="F1320" s="11">
        <v>2</v>
      </c>
      <c r="G1320" s="8">
        <v>271.39999999999998</v>
      </c>
      <c r="H1320" s="8">
        <v>0.17</v>
      </c>
      <c r="I1320" s="2" t="s">
        <v>1804</v>
      </c>
      <c r="J1320" s="8">
        <v>542.63</v>
      </c>
      <c r="K1320" s="8" t="str">
        <f>_xlfn.XLOOKUP(total_table[[#This Row],[Customer_ID]],Customer_table[Customer_ID],Customer_table[Name],FALSE)</f>
        <v>Kristen Fischer</v>
      </c>
      <c r="L1320" s="11">
        <f>_xlfn.XLOOKUP(total_table[[#This Row],[Customer_ID]],Customer_table[Customer_ID],Customer_table[Age],FALSE)</f>
        <v>57</v>
      </c>
      <c r="M1320" s="8" t="str">
        <f>_xlfn.XLOOKUP(total_table[[#This Row],[Customer_ID]],Customer_table[Customer_ID],Customer_table[Gender],FALSE)</f>
        <v>Male</v>
      </c>
      <c r="N1320" s="8" t="str">
        <f>_xlfn.XLOOKUP(total_table[[#This Row],[Customer_ID]],Customer_table[Customer_ID],Customer_table[City],FALSE)</f>
        <v>Lake Christopher</v>
      </c>
      <c r="O1320" s="8" t="str">
        <f>_xlfn.XLOOKUP(total_table[[#This Row],[Customer_ID]],Customer_table[Customer_ID],Customer_table[State],FALSE)</f>
        <v>Arkansas</v>
      </c>
      <c r="P1320" s="8" t="str">
        <f>_xlfn.XLOOKUP(total_table[[#This Row],[Customer_ID]],Customer_table[Customer_ID],Customer_table[Country],FALSE)</f>
        <v>USA</v>
      </c>
      <c r="Q1320" s="8" t="str">
        <f>_xlfn.XLOOKUP(total_table[[#This Row],[Product_ID]],Product_table[Product_ID],Product_table[Product_Name],FALSE)</f>
        <v>Car Dashboard Phone Holder</v>
      </c>
      <c r="R1320" s="8" t="str">
        <f>_xlfn.XLOOKUP(total_table[[#This Row],[Product_ID]],Product_table[Product_ID],Product_table[Category],FALSE)</f>
        <v>Electronics</v>
      </c>
      <c r="S1320" s="8" t="str">
        <f>_xlfn.XLOOKUP(total_table[[#This Row],[Product_ID]],Product_table[Product_ID],Product_table[Sub_Category],FALSE)</f>
        <v>Accessories</v>
      </c>
      <c r="T1320" s="8" t="str">
        <f>_xlfn.XLOOKUP(total_table[[#This Row],[Product_ID]],Product_table[Product_ID],Product_table[Brand],FALSE)</f>
        <v>Byrd, Stewart and Valdez</v>
      </c>
      <c r="U1320" s="8">
        <f>_xlfn.XLOOKUP(total_table[[#This Row],[Product_ID]],Product_table[Product_ID],Product_table[Cost],FALSE)</f>
        <v>177.98</v>
      </c>
      <c r="V1320" s="11">
        <f>_xlfn.XLOOKUP(total_table[[#This Row],[Product_ID]],Product_table[Product_ID],Product_table[Stock],FALSE)</f>
        <v>103</v>
      </c>
      <c r="W1320" s="8" t="str">
        <f>_xlfn.XLOOKUP(total_table[[#This Row],[Store_ID]],Store_table[Store_ID],Store_table[Store_Name],FALSE)</f>
        <v>Martinez-Mullins</v>
      </c>
      <c r="X1320" s="8" t="str">
        <f>_xlfn.XLOOKUP(total_table[[#This Row],[Store_ID]],Store_table[Store_ID],Store_table[Region],FALSE)</f>
        <v>South</v>
      </c>
      <c r="Y1320" s="8" t="str">
        <f>_xlfn.XLOOKUP(total_table[[#This Row],[Store_ID]],Store_table[Store_ID],Store_table[City],FALSE)</f>
        <v>Williamsfurt</v>
      </c>
      <c r="Z1320" s="8" t="str">
        <f>_xlfn.XLOOKUP(total_table[[#This Row],[Store_ID]],Store_table[Store_ID],Store_table[Store_Type],FALSE)</f>
        <v>Online</v>
      </c>
    </row>
    <row r="1321" spans="1:26" x14ac:dyDescent="0.35">
      <c r="A1321" s="2" t="s">
        <v>3123</v>
      </c>
      <c r="B1321" s="14">
        <v>45883</v>
      </c>
      <c r="C1321" s="2" t="s">
        <v>549</v>
      </c>
      <c r="D1321" s="2" t="s">
        <v>1604</v>
      </c>
      <c r="E1321" s="2" t="s">
        <v>1760</v>
      </c>
      <c r="F1321" s="11">
        <v>4</v>
      </c>
      <c r="G1321" s="8">
        <v>708.19</v>
      </c>
      <c r="H1321" s="8">
        <v>0.1</v>
      </c>
      <c r="I1321" s="2" t="s">
        <v>1804</v>
      </c>
      <c r="J1321" s="8">
        <v>2832.6600000000003</v>
      </c>
      <c r="K1321" s="8" t="str">
        <f>_xlfn.XLOOKUP(total_table[[#This Row],[Customer_ID]],Customer_table[Customer_ID],Customer_table[Name],FALSE)</f>
        <v>Daniel Contreras</v>
      </c>
      <c r="L1321" s="11">
        <f>_xlfn.XLOOKUP(total_table[[#This Row],[Customer_ID]],Customer_table[Customer_ID],Customer_table[Age],FALSE)</f>
        <v>36</v>
      </c>
      <c r="M1321" s="8" t="str">
        <f>_xlfn.XLOOKUP(total_table[[#This Row],[Customer_ID]],Customer_table[Customer_ID],Customer_table[Gender],FALSE)</f>
        <v>Female</v>
      </c>
      <c r="N1321" s="8" t="str">
        <f>_xlfn.XLOOKUP(total_table[[#This Row],[Customer_ID]],Customer_table[Customer_ID],Customer_table[City],FALSE)</f>
        <v>Robertview</v>
      </c>
      <c r="O1321" s="8" t="str">
        <f>_xlfn.XLOOKUP(total_table[[#This Row],[Customer_ID]],Customer_table[Customer_ID],Customer_table[State],FALSE)</f>
        <v>Florida</v>
      </c>
      <c r="P1321" s="8" t="str">
        <f>_xlfn.XLOOKUP(total_table[[#This Row],[Customer_ID]],Customer_table[Customer_ID],Customer_table[Country],FALSE)</f>
        <v>USA</v>
      </c>
      <c r="Q1321" s="8" t="str">
        <f>_xlfn.XLOOKUP(total_table[[#This Row],[Product_ID]],Product_table[Product_ID],Product_table[Product_Name],FALSE)</f>
        <v>Portable Power Bank</v>
      </c>
      <c r="R1321" s="8" t="str">
        <f>_xlfn.XLOOKUP(total_table[[#This Row],[Product_ID]],Product_table[Product_ID],Product_table[Category],FALSE)</f>
        <v>Electronics</v>
      </c>
      <c r="S1321" s="8" t="str">
        <f>_xlfn.XLOOKUP(total_table[[#This Row],[Product_ID]],Product_table[Product_ID],Product_table[Sub_Category],FALSE)</f>
        <v>Mobile</v>
      </c>
      <c r="T1321" s="8" t="str">
        <f>_xlfn.XLOOKUP(total_table[[#This Row],[Product_ID]],Product_table[Product_ID],Product_table[Brand],FALSE)</f>
        <v>Cummings and Sons</v>
      </c>
      <c r="U1321" s="8">
        <f>_xlfn.XLOOKUP(total_table[[#This Row],[Product_ID]],Product_table[Product_ID],Product_table[Cost],FALSE)</f>
        <v>326.06</v>
      </c>
      <c r="V1321" s="11">
        <f>_xlfn.XLOOKUP(total_table[[#This Row],[Product_ID]],Product_table[Product_ID],Product_table[Stock],FALSE)</f>
        <v>301</v>
      </c>
      <c r="W1321" s="8" t="str">
        <f>_xlfn.XLOOKUP(total_table[[#This Row],[Store_ID]],Store_table[Store_ID],Store_table[Store_Name],FALSE)</f>
        <v>Bean, Jones and Park</v>
      </c>
      <c r="X1321" s="8" t="str">
        <f>_xlfn.XLOOKUP(total_table[[#This Row],[Store_ID]],Store_table[Store_ID],Store_table[Region],FALSE)</f>
        <v>West</v>
      </c>
      <c r="Y1321" s="8" t="str">
        <f>_xlfn.XLOOKUP(total_table[[#This Row],[Store_ID]],Store_table[Store_ID],Store_table[City],FALSE)</f>
        <v>Thompsonborough</v>
      </c>
      <c r="Z1321" s="8" t="str">
        <f>_xlfn.XLOOKUP(total_table[[#This Row],[Store_ID]],Store_table[Store_ID],Store_table[Store_Type],FALSE)</f>
        <v>Online</v>
      </c>
    </row>
    <row r="1322" spans="1:26" x14ac:dyDescent="0.35">
      <c r="A1322" s="2" t="s">
        <v>3124</v>
      </c>
      <c r="B1322" s="14">
        <v>45788</v>
      </c>
      <c r="C1322" s="2" t="s">
        <v>1353</v>
      </c>
      <c r="D1322" s="2" t="s">
        <v>1634</v>
      </c>
      <c r="E1322" s="2" t="s">
        <v>1744</v>
      </c>
      <c r="F1322" s="11">
        <v>3</v>
      </c>
      <c r="G1322" s="8">
        <v>477.05</v>
      </c>
      <c r="H1322" s="8">
        <v>0.05</v>
      </c>
      <c r="I1322" s="2" t="s">
        <v>1804</v>
      </c>
      <c r="J1322" s="8">
        <v>1431.1000000000001</v>
      </c>
      <c r="K1322" s="8" t="str">
        <f>_xlfn.XLOOKUP(total_table[[#This Row],[Customer_ID]],Customer_table[Customer_ID],Customer_table[Name],FALSE)</f>
        <v>Cheryl Carr</v>
      </c>
      <c r="L1322" s="11">
        <f>_xlfn.XLOOKUP(total_table[[#This Row],[Customer_ID]],Customer_table[Customer_ID],Customer_table[Age],FALSE)</f>
        <v>19</v>
      </c>
      <c r="M1322" s="8" t="str">
        <f>_xlfn.XLOOKUP(total_table[[#This Row],[Customer_ID]],Customer_table[Customer_ID],Customer_table[Gender],FALSE)</f>
        <v>Male</v>
      </c>
      <c r="N1322" s="8" t="str">
        <f>_xlfn.XLOOKUP(total_table[[#This Row],[Customer_ID]],Customer_table[Customer_ID],Customer_table[City],FALSE)</f>
        <v>Jessicaland</v>
      </c>
      <c r="O1322" s="8" t="str">
        <f>_xlfn.XLOOKUP(total_table[[#This Row],[Customer_ID]],Customer_table[Customer_ID],Customer_table[State],FALSE)</f>
        <v>Wyoming</v>
      </c>
      <c r="P1322" s="8" t="str">
        <f>_xlfn.XLOOKUP(total_table[[#This Row],[Customer_ID]],Customer_table[Customer_ID],Customer_table[Country],FALSE)</f>
        <v>USA</v>
      </c>
      <c r="Q1322" s="8" t="str">
        <f>_xlfn.XLOOKUP(total_table[[#This Row],[Product_ID]],Product_table[Product_ID],Product_table[Product_Name],FALSE)</f>
        <v>Sports Stopwatch Pro</v>
      </c>
      <c r="R1322" s="8" t="str">
        <f>_xlfn.XLOOKUP(total_table[[#This Row],[Product_ID]],Product_table[Product_ID],Product_table[Category],FALSE)</f>
        <v>Sports</v>
      </c>
      <c r="S1322" s="8" t="str">
        <f>_xlfn.XLOOKUP(total_table[[#This Row],[Product_ID]],Product_table[Product_ID],Product_table[Sub_Category],FALSE)</f>
        <v>Accessories</v>
      </c>
      <c r="T1322" s="8" t="str">
        <f>_xlfn.XLOOKUP(total_table[[#This Row],[Product_ID]],Product_table[Product_ID],Product_table[Brand],FALSE)</f>
        <v>Thompson-French</v>
      </c>
      <c r="U1322" s="8">
        <f>_xlfn.XLOOKUP(total_table[[#This Row],[Product_ID]],Product_table[Product_ID],Product_table[Cost],FALSE)</f>
        <v>434.84</v>
      </c>
      <c r="V1322" s="11">
        <f>_xlfn.XLOOKUP(total_table[[#This Row],[Product_ID]],Product_table[Product_ID],Product_table[Stock],FALSE)</f>
        <v>185</v>
      </c>
      <c r="W1322" s="8" t="str">
        <f>_xlfn.XLOOKUP(total_table[[#This Row],[Store_ID]],Store_table[Store_ID],Store_table[Store_Name],FALSE)</f>
        <v>Johnson-Wright</v>
      </c>
      <c r="X1322" s="8" t="str">
        <f>_xlfn.XLOOKUP(total_table[[#This Row],[Store_ID]],Store_table[Store_ID],Store_table[Region],FALSE)</f>
        <v>North</v>
      </c>
      <c r="Y1322" s="8" t="str">
        <f>_xlfn.XLOOKUP(total_table[[#This Row],[Store_ID]],Store_table[Store_ID],Store_table[City],FALSE)</f>
        <v>Hoodberg</v>
      </c>
      <c r="Z1322" s="8" t="str">
        <f>_xlfn.XLOOKUP(total_table[[#This Row],[Store_ID]],Store_table[Store_ID],Store_table[Store_Type],FALSE)</f>
        <v>Outlet</v>
      </c>
    </row>
    <row r="1323" spans="1:26" x14ac:dyDescent="0.35">
      <c r="A1323" s="2" t="s">
        <v>3125</v>
      </c>
      <c r="B1323" s="14">
        <v>45383</v>
      </c>
      <c r="C1323" s="2" t="s">
        <v>954</v>
      </c>
      <c r="D1323" s="2" t="s">
        <v>1674</v>
      </c>
      <c r="E1323" s="2" t="s">
        <v>1764</v>
      </c>
      <c r="F1323" s="11">
        <v>3</v>
      </c>
      <c r="G1323" s="8">
        <v>627.29</v>
      </c>
      <c r="H1323" s="8">
        <v>0.27</v>
      </c>
      <c r="I1323" s="2" t="s">
        <v>1807</v>
      </c>
      <c r="J1323" s="8">
        <v>1881.6</v>
      </c>
      <c r="K1323" s="8" t="str">
        <f>_xlfn.XLOOKUP(total_table[[#This Row],[Customer_ID]],Customer_table[Customer_ID],Customer_table[Name],FALSE)</f>
        <v>Brandy Thompson</v>
      </c>
      <c r="L1323" s="11">
        <f>_xlfn.XLOOKUP(total_table[[#This Row],[Customer_ID]],Customer_table[Customer_ID],Customer_table[Age],FALSE)</f>
        <v>56</v>
      </c>
      <c r="M1323" s="8" t="str">
        <f>_xlfn.XLOOKUP(total_table[[#This Row],[Customer_ID]],Customer_table[Customer_ID],Customer_table[Gender],FALSE)</f>
        <v>Female</v>
      </c>
      <c r="N1323" s="8" t="str">
        <f>_xlfn.XLOOKUP(total_table[[#This Row],[Customer_ID]],Customer_table[Customer_ID],Customer_table[City],FALSE)</f>
        <v>West Patriciaview</v>
      </c>
      <c r="O1323" s="8" t="str">
        <f>_xlfn.XLOOKUP(total_table[[#This Row],[Customer_ID]],Customer_table[Customer_ID],Customer_table[State],FALSE)</f>
        <v>Alabama</v>
      </c>
      <c r="P1323" s="8" t="str">
        <f>_xlfn.XLOOKUP(total_table[[#This Row],[Customer_ID]],Customer_table[Customer_ID],Customer_table[Country],FALSE)</f>
        <v>USA</v>
      </c>
      <c r="Q1323" s="8" t="str">
        <f>_xlfn.XLOOKUP(total_table[[#This Row],[Product_ID]],Product_table[Product_ID],Product_table[Product_Name],FALSE)</f>
        <v>Bluetooth Car Audio System</v>
      </c>
      <c r="R1323" s="8" t="str">
        <f>_xlfn.XLOOKUP(total_table[[#This Row],[Product_ID]],Product_table[Product_ID],Product_table[Category],FALSE)</f>
        <v>Electronics</v>
      </c>
      <c r="S1323" s="8" t="str">
        <f>_xlfn.XLOOKUP(total_table[[#This Row],[Product_ID]],Product_table[Product_ID],Product_table[Sub_Category],FALSE)</f>
        <v>Audio</v>
      </c>
      <c r="T1323" s="8" t="str">
        <f>_xlfn.XLOOKUP(total_table[[#This Row],[Product_ID]],Product_table[Product_ID],Product_table[Brand],FALSE)</f>
        <v>Bruce-Bowen</v>
      </c>
      <c r="U1323" s="8">
        <f>_xlfn.XLOOKUP(total_table[[#This Row],[Product_ID]],Product_table[Product_ID],Product_table[Cost],FALSE)</f>
        <v>403.71</v>
      </c>
      <c r="V1323" s="11">
        <f>_xlfn.XLOOKUP(total_table[[#This Row],[Product_ID]],Product_table[Product_ID],Product_table[Stock],FALSE)</f>
        <v>159</v>
      </c>
      <c r="W1323" s="8" t="str">
        <f>_xlfn.XLOOKUP(total_table[[#This Row],[Store_ID]],Store_table[Store_ID],Store_table[Store_Name],FALSE)</f>
        <v>Moore, Padilla and Butler</v>
      </c>
      <c r="X1323" s="8" t="str">
        <f>_xlfn.XLOOKUP(total_table[[#This Row],[Store_ID]],Store_table[Store_ID],Store_table[Region],FALSE)</f>
        <v>South</v>
      </c>
      <c r="Y1323" s="8" t="str">
        <f>_xlfn.XLOOKUP(total_table[[#This Row],[Store_ID]],Store_table[Store_ID],Store_table[City],FALSE)</f>
        <v>East Johnstad</v>
      </c>
      <c r="Z1323" s="8" t="str">
        <f>_xlfn.XLOOKUP(total_table[[#This Row],[Store_ID]],Store_table[Store_ID],Store_table[Store_Type],FALSE)</f>
        <v>Flagship</v>
      </c>
    </row>
    <row r="1324" spans="1:26" x14ac:dyDescent="0.35">
      <c r="A1324" s="2" t="s">
        <v>3126</v>
      </c>
      <c r="B1324" s="14">
        <v>45335</v>
      </c>
      <c r="C1324" s="2" t="s">
        <v>946</v>
      </c>
      <c r="D1324" s="2" t="s">
        <v>1714</v>
      </c>
      <c r="E1324" s="2" t="s">
        <v>1770</v>
      </c>
      <c r="F1324" s="11">
        <v>3</v>
      </c>
      <c r="G1324" s="8">
        <v>206.84</v>
      </c>
      <c r="H1324" s="8">
        <v>0.19</v>
      </c>
      <c r="I1324" s="2" t="s">
        <v>1804</v>
      </c>
      <c r="J1324" s="8">
        <v>620.32999999999993</v>
      </c>
      <c r="K1324" s="8" t="str">
        <f>_xlfn.XLOOKUP(total_table[[#This Row],[Customer_ID]],Customer_table[Customer_ID],Customer_table[Name],FALSE)</f>
        <v>Miss Alexandria Li Dvm</v>
      </c>
      <c r="L1324" s="11">
        <f>_xlfn.XLOOKUP(total_table[[#This Row],[Customer_ID]],Customer_table[Customer_ID],Customer_table[Age],FALSE)</f>
        <v>41</v>
      </c>
      <c r="M1324" s="8" t="str">
        <f>_xlfn.XLOOKUP(total_table[[#This Row],[Customer_ID]],Customer_table[Customer_ID],Customer_table[Gender],FALSE)</f>
        <v>Male</v>
      </c>
      <c r="N1324" s="8" t="str">
        <f>_xlfn.XLOOKUP(total_table[[#This Row],[Customer_ID]],Customer_table[Customer_ID],Customer_table[City],FALSE)</f>
        <v>Port Jenniferton</v>
      </c>
      <c r="O1324" s="8" t="str">
        <f>_xlfn.XLOOKUP(total_table[[#This Row],[Customer_ID]],Customer_table[Customer_ID],Customer_table[State],FALSE)</f>
        <v>Kansas</v>
      </c>
      <c r="P1324" s="8" t="str">
        <f>_xlfn.XLOOKUP(total_table[[#This Row],[Customer_ID]],Customer_table[Customer_ID],Customer_table[Country],FALSE)</f>
        <v>USA</v>
      </c>
      <c r="Q1324" s="8" t="str">
        <f>_xlfn.XLOOKUP(total_table[[#This Row],[Product_ID]],Product_table[Product_ID],Product_table[Product_Name],FALSE)</f>
        <v>Vitamin E Body Lotion</v>
      </c>
      <c r="R1324" s="8" t="str">
        <f>_xlfn.XLOOKUP(total_table[[#This Row],[Product_ID]],Product_table[Product_ID],Product_table[Category],FALSE)</f>
        <v>Beauty</v>
      </c>
      <c r="S1324" s="8" t="str">
        <f>_xlfn.XLOOKUP(total_table[[#This Row],[Product_ID]],Product_table[Product_ID],Product_table[Sub_Category],FALSE)</f>
        <v>Skincare</v>
      </c>
      <c r="T1324" s="8" t="str">
        <f>_xlfn.XLOOKUP(total_table[[#This Row],[Product_ID]],Product_table[Product_ID],Product_table[Brand],FALSE)</f>
        <v>Hoffman-Williams</v>
      </c>
      <c r="U1324" s="8">
        <f>_xlfn.XLOOKUP(total_table[[#This Row],[Product_ID]],Product_table[Product_ID],Product_table[Cost],FALSE)</f>
        <v>358.47</v>
      </c>
      <c r="V1324" s="11">
        <f>_xlfn.XLOOKUP(total_table[[#This Row],[Product_ID]],Product_table[Product_ID],Product_table[Stock],FALSE)</f>
        <v>213</v>
      </c>
      <c r="W1324" s="8" t="str">
        <f>_xlfn.XLOOKUP(total_table[[#This Row],[Store_ID]],Store_table[Store_ID],Store_table[Store_Name],FALSE)</f>
        <v>Aguirre-Keller</v>
      </c>
      <c r="X1324" s="8" t="str">
        <f>_xlfn.XLOOKUP(total_table[[#This Row],[Store_ID]],Store_table[Store_ID],Store_table[Region],FALSE)</f>
        <v>South</v>
      </c>
      <c r="Y1324" s="8" t="str">
        <f>_xlfn.XLOOKUP(total_table[[#This Row],[Store_ID]],Store_table[Store_ID],Store_table[City],FALSE)</f>
        <v>Lake Michael</v>
      </c>
      <c r="Z1324" s="8" t="str">
        <f>_xlfn.XLOOKUP(total_table[[#This Row],[Store_ID]],Store_table[Store_ID],Store_table[Store_Type],FALSE)</f>
        <v>Online</v>
      </c>
    </row>
    <row r="1325" spans="1:26" x14ac:dyDescent="0.35">
      <c r="A1325" s="2" t="s">
        <v>3127</v>
      </c>
      <c r="B1325" s="14">
        <v>45304</v>
      </c>
      <c r="C1325" s="2" t="s">
        <v>792</v>
      </c>
      <c r="D1325" s="2" t="s">
        <v>1586</v>
      </c>
      <c r="E1325" s="2" t="s">
        <v>1735</v>
      </c>
      <c r="F1325" s="11">
        <v>4</v>
      </c>
      <c r="G1325" s="8">
        <v>629.04999999999995</v>
      </c>
      <c r="H1325" s="8">
        <v>0.26</v>
      </c>
      <c r="I1325" s="2" t="s">
        <v>1802</v>
      </c>
      <c r="J1325" s="8">
        <v>2515.9399999999996</v>
      </c>
      <c r="K1325" s="8" t="str">
        <f>_xlfn.XLOOKUP(total_table[[#This Row],[Customer_ID]],Customer_table[Customer_ID],Customer_table[Name],FALSE)</f>
        <v>Tyler Garner</v>
      </c>
      <c r="L1325" s="11">
        <f>_xlfn.XLOOKUP(total_table[[#This Row],[Customer_ID]],Customer_table[Customer_ID],Customer_table[Age],FALSE)</f>
        <v>64</v>
      </c>
      <c r="M1325" s="8" t="str">
        <f>_xlfn.XLOOKUP(total_table[[#This Row],[Customer_ID]],Customer_table[Customer_ID],Customer_table[Gender],FALSE)</f>
        <v>Male</v>
      </c>
      <c r="N1325" s="8" t="str">
        <f>_xlfn.XLOOKUP(total_table[[#This Row],[Customer_ID]],Customer_table[Customer_ID],Customer_table[City],FALSE)</f>
        <v>Port Coreyfort</v>
      </c>
      <c r="O1325" s="8" t="str">
        <f>_xlfn.XLOOKUP(total_table[[#This Row],[Customer_ID]],Customer_table[Customer_ID],Customer_table[State],FALSE)</f>
        <v>Alabama</v>
      </c>
      <c r="P1325" s="8" t="str">
        <f>_xlfn.XLOOKUP(total_table[[#This Row],[Customer_ID]],Customer_table[Customer_ID],Customer_table[Country],FALSE)</f>
        <v>USA</v>
      </c>
      <c r="Q1325" s="8" t="str">
        <f>_xlfn.XLOOKUP(total_table[[#This Row],[Product_ID]],Product_table[Product_ID],Product_table[Product_Name],FALSE)</f>
        <v>Stainless Steel Cutlery Set</v>
      </c>
      <c r="R1325" s="8" t="str">
        <f>_xlfn.XLOOKUP(total_table[[#This Row],[Product_ID]],Product_table[Product_ID],Product_table[Category],FALSE)</f>
        <v>Home</v>
      </c>
      <c r="S1325" s="8" t="str">
        <f>_xlfn.XLOOKUP(total_table[[#This Row],[Product_ID]],Product_table[Product_ID],Product_table[Sub_Category],FALSE)</f>
        <v>Kitchen</v>
      </c>
      <c r="T1325" s="8" t="str">
        <f>_xlfn.XLOOKUP(total_table[[#This Row],[Product_ID]],Product_table[Product_ID],Product_table[Brand],FALSE)</f>
        <v>Stevens, Fernandez and Martin</v>
      </c>
      <c r="U1325" s="8">
        <f>_xlfn.XLOOKUP(total_table[[#This Row],[Product_ID]],Product_table[Product_ID],Product_table[Cost],FALSE)</f>
        <v>19.52</v>
      </c>
      <c r="V1325" s="11">
        <f>_xlfn.XLOOKUP(total_table[[#This Row],[Product_ID]],Product_table[Product_ID],Product_table[Stock],FALSE)</f>
        <v>57</v>
      </c>
      <c r="W1325" s="8" t="str">
        <f>_xlfn.XLOOKUP(total_table[[#This Row],[Store_ID]],Store_table[Store_ID],Store_table[Store_Name],FALSE)</f>
        <v>Martinez, Adkins and Johnson</v>
      </c>
      <c r="X1325" s="8" t="str">
        <f>_xlfn.XLOOKUP(total_table[[#This Row],[Store_ID]],Store_table[Store_ID],Store_table[Region],FALSE)</f>
        <v>North</v>
      </c>
      <c r="Y1325" s="8" t="str">
        <f>_xlfn.XLOOKUP(total_table[[#This Row],[Store_ID]],Store_table[Store_ID],Store_table[City],FALSE)</f>
        <v>Danielmouth</v>
      </c>
      <c r="Z1325" s="8" t="str">
        <f>_xlfn.XLOOKUP(total_table[[#This Row],[Store_ID]],Store_table[Store_ID],Store_table[Store_Type],FALSE)</f>
        <v>Flagship</v>
      </c>
    </row>
    <row r="1326" spans="1:26" x14ac:dyDescent="0.35">
      <c r="A1326" s="2" t="s">
        <v>3128</v>
      </c>
      <c r="B1326" s="14">
        <v>45543</v>
      </c>
      <c r="C1326" s="2" t="s">
        <v>1336</v>
      </c>
      <c r="D1326" s="2" t="s">
        <v>1674</v>
      </c>
      <c r="E1326" s="2" t="s">
        <v>1785</v>
      </c>
      <c r="F1326" s="11">
        <v>4</v>
      </c>
      <c r="G1326" s="8">
        <v>529.04</v>
      </c>
      <c r="H1326" s="8">
        <v>0.1</v>
      </c>
      <c r="I1326" s="2" t="s">
        <v>1804</v>
      </c>
      <c r="J1326" s="8">
        <v>2116.06</v>
      </c>
      <c r="K1326" s="8" t="str">
        <f>_xlfn.XLOOKUP(total_table[[#This Row],[Customer_ID]],Customer_table[Customer_ID],Customer_table[Name],FALSE)</f>
        <v>Monica Flynn</v>
      </c>
      <c r="L1326" s="11">
        <f>_xlfn.XLOOKUP(total_table[[#This Row],[Customer_ID]],Customer_table[Customer_ID],Customer_table[Age],FALSE)</f>
        <v>59</v>
      </c>
      <c r="M1326" s="8" t="str">
        <f>_xlfn.XLOOKUP(total_table[[#This Row],[Customer_ID]],Customer_table[Customer_ID],Customer_table[Gender],FALSE)</f>
        <v>Female</v>
      </c>
      <c r="N1326" s="8" t="str">
        <f>_xlfn.XLOOKUP(total_table[[#This Row],[Customer_ID]],Customer_table[Customer_ID],Customer_table[City],FALSE)</f>
        <v>Amberburgh</v>
      </c>
      <c r="O1326" s="8" t="str">
        <f>_xlfn.XLOOKUP(total_table[[#This Row],[Customer_ID]],Customer_table[Customer_ID],Customer_table[State],FALSE)</f>
        <v>Tennessee</v>
      </c>
      <c r="P1326" s="8" t="str">
        <f>_xlfn.XLOOKUP(total_table[[#This Row],[Customer_ID]],Customer_table[Customer_ID],Customer_table[Country],FALSE)</f>
        <v>USA</v>
      </c>
      <c r="Q1326" s="8" t="str">
        <f>_xlfn.XLOOKUP(total_table[[#This Row],[Product_ID]],Product_table[Product_ID],Product_table[Product_Name],FALSE)</f>
        <v>Bluetooth Car Audio System</v>
      </c>
      <c r="R1326" s="8" t="str">
        <f>_xlfn.XLOOKUP(total_table[[#This Row],[Product_ID]],Product_table[Product_ID],Product_table[Category],FALSE)</f>
        <v>Electronics</v>
      </c>
      <c r="S1326" s="8" t="str">
        <f>_xlfn.XLOOKUP(total_table[[#This Row],[Product_ID]],Product_table[Product_ID],Product_table[Sub_Category],FALSE)</f>
        <v>Audio</v>
      </c>
      <c r="T1326" s="8" t="str">
        <f>_xlfn.XLOOKUP(total_table[[#This Row],[Product_ID]],Product_table[Product_ID],Product_table[Brand],FALSE)</f>
        <v>Bruce-Bowen</v>
      </c>
      <c r="U1326" s="8">
        <f>_xlfn.XLOOKUP(total_table[[#This Row],[Product_ID]],Product_table[Product_ID],Product_table[Cost],FALSE)</f>
        <v>403.71</v>
      </c>
      <c r="V1326" s="11">
        <f>_xlfn.XLOOKUP(total_table[[#This Row],[Product_ID]],Product_table[Product_ID],Product_table[Stock],FALSE)</f>
        <v>159</v>
      </c>
      <c r="W1326" s="8" t="str">
        <f>_xlfn.XLOOKUP(total_table[[#This Row],[Store_ID]],Store_table[Store_ID],Store_table[Store_Name],FALSE)</f>
        <v>Holloway Ltd</v>
      </c>
      <c r="X1326" s="8" t="str">
        <f>_xlfn.XLOOKUP(total_table[[#This Row],[Store_ID]],Store_table[Store_ID],Store_table[Region],FALSE)</f>
        <v>North</v>
      </c>
      <c r="Y1326" s="8" t="str">
        <f>_xlfn.XLOOKUP(total_table[[#This Row],[Store_ID]],Store_table[Store_ID],Store_table[City],FALSE)</f>
        <v>Bensonhaven</v>
      </c>
      <c r="Z1326" s="8" t="str">
        <f>_xlfn.XLOOKUP(total_table[[#This Row],[Store_ID]],Store_table[Store_ID],Store_table[Store_Type],FALSE)</f>
        <v>Flagship</v>
      </c>
    </row>
    <row r="1327" spans="1:26" x14ac:dyDescent="0.35">
      <c r="A1327" s="2" t="s">
        <v>3129</v>
      </c>
      <c r="B1327" s="14">
        <v>45326</v>
      </c>
      <c r="C1327" s="2" t="s">
        <v>1078</v>
      </c>
      <c r="D1327" s="2" t="s">
        <v>1586</v>
      </c>
      <c r="E1327" s="2" t="s">
        <v>1785</v>
      </c>
      <c r="F1327" s="11">
        <v>1</v>
      </c>
      <c r="G1327" s="8">
        <v>350.67</v>
      </c>
      <c r="H1327" s="8">
        <v>0.22</v>
      </c>
      <c r="I1327" s="2" t="s">
        <v>1804</v>
      </c>
      <c r="J1327" s="8">
        <v>350.45</v>
      </c>
      <c r="K1327" s="8" t="str">
        <f>_xlfn.XLOOKUP(total_table[[#This Row],[Customer_ID]],Customer_table[Customer_ID],Customer_table[Name],FALSE)</f>
        <v>Heather Valenzuela</v>
      </c>
      <c r="L1327" s="11">
        <f>_xlfn.XLOOKUP(total_table[[#This Row],[Customer_ID]],Customer_table[Customer_ID],Customer_table[Age],FALSE)</f>
        <v>31</v>
      </c>
      <c r="M1327" s="8" t="str">
        <f>_xlfn.XLOOKUP(total_table[[#This Row],[Customer_ID]],Customer_table[Customer_ID],Customer_table[Gender],FALSE)</f>
        <v>Male</v>
      </c>
      <c r="N1327" s="8" t="str">
        <f>_xlfn.XLOOKUP(total_table[[#This Row],[Customer_ID]],Customer_table[Customer_ID],Customer_table[City],FALSE)</f>
        <v>New Angiefurt</v>
      </c>
      <c r="O1327" s="8" t="str">
        <f>_xlfn.XLOOKUP(total_table[[#This Row],[Customer_ID]],Customer_table[Customer_ID],Customer_table[State],FALSE)</f>
        <v>Alaska</v>
      </c>
      <c r="P1327" s="8" t="str">
        <f>_xlfn.XLOOKUP(total_table[[#This Row],[Customer_ID]],Customer_table[Customer_ID],Customer_table[Country],FALSE)</f>
        <v>USA</v>
      </c>
      <c r="Q1327" s="8" t="str">
        <f>_xlfn.XLOOKUP(total_table[[#This Row],[Product_ID]],Product_table[Product_ID],Product_table[Product_Name],FALSE)</f>
        <v>Stainless Steel Cutlery Set</v>
      </c>
      <c r="R1327" s="8" t="str">
        <f>_xlfn.XLOOKUP(total_table[[#This Row],[Product_ID]],Product_table[Product_ID],Product_table[Category],FALSE)</f>
        <v>Home</v>
      </c>
      <c r="S1327" s="8" t="str">
        <f>_xlfn.XLOOKUP(total_table[[#This Row],[Product_ID]],Product_table[Product_ID],Product_table[Sub_Category],FALSE)</f>
        <v>Kitchen</v>
      </c>
      <c r="T1327" s="8" t="str">
        <f>_xlfn.XLOOKUP(total_table[[#This Row],[Product_ID]],Product_table[Product_ID],Product_table[Brand],FALSE)</f>
        <v>Stevens, Fernandez and Martin</v>
      </c>
      <c r="U1327" s="8">
        <f>_xlfn.XLOOKUP(total_table[[#This Row],[Product_ID]],Product_table[Product_ID],Product_table[Cost],FALSE)</f>
        <v>19.52</v>
      </c>
      <c r="V1327" s="11">
        <f>_xlfn.XLOOKUP(total_table[[#This Row],[Product_ID]],Product_table[Product_ID],Product_table[Stock],FALSE)</f>
        <v>57</v>
      </c>
      <c r="W1327" s="8" t="str">
        <f>_xlfn.XLOOKUP(total_table[[#This Row],[Store_ID]],Store_table[Store_ID],Store_table[Store_Name],FALSE)</f>
        <v>Holloway Ltd</v>
      </c>
      <c r="X1327" s="8" t="str">
        <f>_xlfn.XLOOKUP(total_table[[#This Row],[Store_ID]],Store_table[Store_ID],Store_table[Region],FALSE)</f>
        <v>North</v>
      </c>
      <c r="Y1327" s="8" t="str">
        <f>_xlfn.XLOOKUP(total_table[[#This Row],[Store_ID]],Store_table[Store_ID],Store_table[City],FALSE)</f>
        <v>Bensonhaven</v>
      </c>
      <c r="Z1327" s="8" t="str">
        <f>_xlfn.XLOOKUP(total_table[[#This Row],[Store_ID]],Store_table[Store_ID],Store_table[Store_Type],FALSE)</f>
        <v>Flagship</v>
      </c>
    </row>
    <row r="1328" spans="1:26" x14ac:dyDescent="0.35">
      <c r="A1328" s="2" t="s">
        <v>3130</v>
      </c>
      <c r="B1328" s="14">
        <v>45498</v>
      </c>
      <c r="C1328" s="2" t="s">
        <v>1142</v>
      </c>
      <c r="D1328" s="2" t="s">
        <v>1716</v>
      </c>
      <c r="E1328" s="2" t="s">
        <v>1735</v>
      </c>
      <c r="F1328" s="11">
        <v>1</v>
      </c>
      <c r="G1328" s="8">
        <v>128.93</v>
      </c>
      <c r="H1328" s="8">
        <v>0.26</v>
      </c>
      <c r="I1328" s="2" t="s">
        <v>1802</v>
      </c>
      <c r="J1328" s="8">
        <v>128.67000000000002</v>
      </c>
      <c r="K1328" s="8" t="str">
        <f>_xlfn.XLOOKUP(total_table[[#This Row],[Customer_ID]],Customer_table[Customer_ID],Customer_table[Name],FALSE)</f>
        <v>Michael Garner</v>
      </c>
      <c r="L1328" s="11">
        <f>_xlfn.XLOOKUP(total_table[[#This Row],[Customer_ID]],Customer_table[Customer_ID],Customer_table[Age],FALSE)</f>
        <v>21</v>
      </c>
      <c r="M1328" s="8" t="str">
        <f>_xlfn.XLOOKUP(total_table[[#This Row],[Customer_ID]],Customer_table[Customer_ID],Customer_table[Gender],FALSE)</f>
        <v>Female</v>
      </c>
      <c r="N1328" s="8" t="str">
        <f>_xlfn.XLOOKUP(total_table[[#This Row],[Customer_ID]],Customer_table[Customer_ID],Customer_table[City],FALSE)</f>
        <v>Port Crystal</v>
      </c>
      <c r="O1328" s="8" t="str">
        <f>_xlfn.XLOOKUP(total_table[[#This Row],[Customer_ID]],Customer_table[Customer_ID],Customer_table[State],FALSE)</f>
        <v>New Hampshire</v>
      </c>
      <c r="P1328" s="8" t="str">
        <f>_xlfn.XLOOKUP(total_table[[#This Row],[Customer_ID]],Customer_table[Customer_ID],Customer_table[Country],FALSE)</f>
        <v>USA</v>
      </c>
      <c r="Q1328" s="8" t="str">
        <f>_xlfn.XLOOKUP(total_table[[#This Row],[Product_ID]],Product_table[Product_ID],Product_table[Product_Name],FALSE)</f>
        <v>Sports Stopwatch Basic</v>
      </c>
      <c r="R1328" s="8" t="str">
        <f>_xlfn.XLOOKUP(total_table[[#This Row],[Product_ID]],Product_table[Product_ID],Product_table[Category],FALSE)</f>
        <v>Sports</v>
      </c>
      <c r="S1328" s="8" t="str">
        <f>_xlfn.XLOOKUP(total_table[[#This Row],[Product_ID]],Product_table[Product_ID],Product_table[Sub_Category],FALSE)</f>
        <v>Accessories</v>
      </c>
      <c r="T1328" s="8" t="str">
        <f>_xlfn.XLOOKUP(total_table[[#This Row],[Product_ID]],Product_table[Product_ID],Product_table[Brand],FALSE)</f>
        <v>Wilson Group</v>
      </c>
      <c r="U1328" s="8">
        <f>_xlfn.XLOOKUP(total_table[[#This Row],[Product_ID]],Product_table[Product_ID],Product_table[Cost],FALSE)</f>
        <v>60.65</v>
      </c>
      <c r="V1328" s="11">
        <f>_xlfn.XLOOKUP(total_table[[#This Row],[Product_ID]],Product_table[Product_ID],Product_table[Stock],FALSE)</f>
        <v>75</v>
      </c>
      <c r="W1328" s="8" t="str">
        <f>_xlfn.XLOOKUP(total_table[[#This Row],[Store_ID]],Store_table[Store_ID],Store_table[Store_Name],FALSE)</f>
        <v>Martinez, Adkins and Johnson</v>
      </c>
      <c r="X1328" s="8" t="str">
        <f>_xlfn.XLOOKUP(total_table[[#This Row],[Store_ID]],Store_table[Store_ID],Store_table[Region],FALSE)</f>
        <v>North</v>
      </c>
      <c r="Y1328" s="8" t="str">
        <f>_xlfn.XLOOKUP(total_table[[#This Row],[Store_ID]],Store_table[Store_ID],Store_table[City],FALSE)</f>
        <v>Danielmouth</v>
      </c>
      <c r="Z1328" s="8" t="str">
        <f>_xlfn.XLOOKUP(total_table[[#This Row],[Store_ID]],Store_table[Store_ID],Store_table[Store_Type],FALSE)</f>
        <v>Flagship</v>
      </c>
    </row>
    <row r="1329" spans="1:26" x14ac:dyDescent="0.35">
      <c r="A1329" s="2" t="s">
        <v>3131</v>
      </c>
      <c r="B1329" s="14">
        <v>45544</v>
      </c>
      <c r="C1329" s="2" t="s">
        <v>480</v>
      </c>
      <c r="D1329" s="2" t="s">
        <v>1698</v>
      </c>
      <c r="E1329" s="2" t="s">
        <v>1779</v>
      </c>
      <c r="F1329" s="11">
        <v>2</v>
      </c>
      <c r="G1329" s="8">
        <v>384.92</v>
      </c>
      <c r="H1329" s="8">
        <v>0.09</v>
      </c>
      <c r="I1329" s="2" t="s">
        <v>1802</v>
      </c>
      <c r="J1329" s="8">
        <v>769.75</v>
      </c>
      <c r="K1329" s="8" t="str">
        <f>_xlfn.XLOOKUP(total_table[[#This Row],[Customer_ID]],Customer_table[Customer_ID],Customer_table[Name],FALSE)</f>
        <v>Cameron Simpson</v>
      </c>
      <c r="L1329" s="11">
        <f>_xlfn.XLOOKUP(total_table[[#This Row],[Customer_ID]],Customer_table[Customer_ID],Customer_table[Age],FALSE)</f>
        <v>46</v>
      </c>
      <c r="M1329" s="8" t="str">
        <f>_xlfn.XLOOKUP(total_table[[#This Row],[Customer_ID]],Customer_table[Customer_ID],Customer_table[Gender],FALSE)</f>
        <v>Male</v>
      </c>
      <c r="N1329" s="8" t="str">
        <f>_xlfn.XLOOKUP(total_table[[#This Row],[Customer_ID]],Customer_table[Customer_ID],Customer_table[City],FALSE)</f>
        <v>Michaelfort</v>
      </c>
      <c r="O1329" s="8" t="str">
        <f>_xlfn.XLOOKUP(total_table[[#This Row],[Customer_ID]],Customer_table[Customer_ID],Customer_table[State],FALSE)</f>
        <v>Indiana</v>
      </c>
      <c r="P1329" s="8" t="str">
        <f>_xlfn.XLOOKUP(total_table[[#This Row],[Customer_ID]],Customer_table[Customer_ID],Customer_table[Country],FALSE)</f>
        <v>USA</v>
      </c>
      <c r="Q1329" s="8" t="str">
        <f>_xlfn.XLOOKUP(total_table[[#This Row],[Product_ID]],Product_table[Product_ID],Product_table[Product_Name],FALSE)</f>
        <v>Kitchen Cutting Board</v>
      </c>
      <c r="R1329" s="8" t="str">
        <f>_xlfn.XLOOKUP(total_table[[#This Row],[Product_ID]],Product_table[Product_ID],Product_table[Category],FALSE)</f>
        <v>Home</v>
      </c>
      <c r="S1329" s="8" t="str">
        <f>_xlfn.XLOOKUP(total_table[[#This Row],[Product_ID]],Product_table[Product_ID],Product_table[Sub_Category],FALSE)</f>
        <v>Kitchen</v>
      </c>
      <c r="T1329" s="8" t="str">
        <f>_xlfn.XLOOKUP(total_table[[#This Row],[Product_ID]],Product_table[Product_ID],Product_table[Brand],FALSE)</f>
        <v>Taylor, Dodson and Johnston</v>
      </c>
      <c r="U1329" s="8">
        <f>_xlfn.XLOOKUP(total_table[[#This Row],[Product_ID]],Product_table[Product_ID],Product_table[Cost],FALSE)</f>
        <v>176.07</v>
      </c>
      <c r="V1329" s="11">
        <f>_xlfn.XLOOKUP(total_table[[#This Row],[Product_ID]],Product_table[Product_ID],Product_table[Stock],FALSE)</f>
        <v>82</v>
      </c>
      <c r="W1329" s="8" t="str">
        <f>_xlfn.XLOOKUP(total_table[[#This Row],[Store_ID]],Store_table[Store_ID],Store_table[Store_Name],FALSE)</f>
        <v>Shelton PLC</v>
      </c>
      <c r="X1329" s="8" t="str">
        <f>_xlfn.XLOOKUP(total_table[[#This Row],[Store_ID]],Store_table[Store_ID],Store_table[Region],FALSE)</f>
        <v>North</v>
      </c>
      <c r="Y1329" s="8" t="str">
        <f>_xlfn.XLOOKUP(total_table[[#This Row],[Store_ID]],Store_table[Store_ID],Store_table[City],FALSE)</f>
        <v>East Jenniferstad</v>
      </c>
      <c r="Z1329" s="8" t="str">
        <f>_xlfn.XLOOKUP(total_table[[#This Row],[Store_ID]],Store_table[Store_ID],Store_table[Store_Type],FALSE)</f>
        <v>Flagship</v>
      </c>
    </row>
    <row r="1330" spans="1:26" x14ac:dyDescent="0.35">
      <c r="A1330" s="2" t="s">
        <v>3132</v>
      </c>
      <c r="B1330" s="14">
        <v>45268</v>
      </c>
      <c r="C1330" s="2" t="s">
        <v>1034</v>
      </c>
      <c r="D1330" s="2" t="s">
        <v>1533</v>
      </c>
      <c r="E1330" s="2" t="s">
        <v>1760</v>
      </c>
      <c r="F1330" s="11">
        <v>3</v>
      </c>
      <c r="G1330" s="8">
        <v>120.77</v>
      </c>
      <c r="H1330" s="8">
        <v>0.28999999999999998</v>
      </c>
      <c r="I1330" s="2" t="s">
        <v>1804</v>
      </c>
      <c r="J1330" s="8">
        <v>362.02</v>
      </c>
      <c r="K1330" s="8" t="str">
        <f>_xlfn.XLOOKUP(total_table[[#This Row],[Customer_ID]],Customer_table[Customer_ID],Customer_table[Name],FALSE)</f>
        <v>Mr. Christopher Sims</v>
      </c>
      <c r="L1330" s="11">
        <f>_xlfn.XLOOKUP(total_table[[#This Row],[Customer_ID]],Customer_table[Customer_ID],Customer_table[Age],FALSE)</f>
        <v>50</v>
      </c>
      <c r="M1330" s="8" t="str">
        <f>_xlfn.XLOOKUP(total_table[[#This Row],[Customer_ID]],Customer_table[Customer_ID],Customer_table[Gender],FALSE)</f>
        <v>Female</v>
      </c>
      <c r="N1330" s="8" t="str">
        <f>_xlfn.XLOOKUP(total_table[[#This Row],[Customer_ID]],Customer_table[Customer_ID],Customer_table[City],FALSE)</f>
        <v>Donaldsontown</v>
      </c>
      <c r="O1330" s="8" t="str">
        <f>_xlfn.XLOOKUP(total_table[[#This Row],[Customer_ID]],Customer_table[Customer_ID],Customer_table[State],FALSE)</f>
        <v>Connecticut</v>
      </c>
      <c r="P1330" s="8" t="str">
        <f>_xlfn.XLOOKUP(total_table[[#This Row],[Customer_ID]],Customer_table[Customer_ID],Customer_table[Country],FALSE)</f>
        <v>USA</v>
      </c>
      <c r="Q1330" s="8" t="str">
        <f>_xlfn.XLOOKUP(total_table[[#This Row],[Product_ID]],Product_table[Product_ID],Product_table[Product_Name],FALSE)</f>
        <v>Men's Leather Belt</v>
      </c>
      <c r="R1330" s="8" t="str">
        <f>_xlfn.XLOOKUP(total_table[[#This Row],[Product_ID]],Product_table[Product_ID],Product_table[Category],FALSE)</f>
        <v>Clothing</v>
      </c>
      <c r="S1330" s="8" t="str">
        <f>_xlfn.XLOOKUP(total_table[[#This Row],[Product_ID]],Product_table[Product_ID],Product_table[Sub_Category],FALSE)</f>
        <v>Accessories</v>
      </c>
      <c r="T1330" s="8" t="str">
        <f>_xlfn.XLOOKUP(total_table[[#This Row],[Product_ID]],Product_table[Product_ID],Product_table[Brand],FALSE)</f>
        <v>Baldwin, Garza and Gonzalez</v>
      </c>
      <c r="U1330" s="8">
        <f>_xlfn.XLOOKUP(total_table[[#This Row],[Product_ID]],Product_table[Product_ID],Product_table[Cost],FALSE)</f>
        <v>261</v>
      </c>
      <c r="V1330" s="11">
        <f>_xlfn.XLOOKUP(total_table[[#This Row],[Product_ID]],Product_table[Product_ID],Product_table[Stock],FALSE)</f>
        <v>59</v>
      </c>
      <c r="W1330" s="8" t="str">
        <f>_xlfn.XLOOKUP(total_table[[#This Row],[Store_ID]],Store_table[Store_ID],Store_table[Store_Name],FALSE)</f>
        <v>Bean, Jones and Park</v>
      </c>
      <c r="X1330" s="8" t="str">
        <f>_xlfn.XLOOKUP(total_table[[#This Row],[Store_ID]],Store_table[Store_ID],Store_table[Region],FALSE)</f>
        <v>West</v>
      </c>
      <c r="Y1330" s="8" t="str">
        <f>_xlfn.XLOOKUP(total_table[[#This Row],[Store_ID]],Store_table[Store_ID],Store_table[City],FALSE)</f>
        <v>Thompsonborough</v>
      </c>
      <c r="Z1330" s="8" t="str">
        <f>_xlfn.XLOOKUP(total_table[[#This Row],[Store_ID]],Store_table[Store_ID],Store_table[Store_Type],FALSE)</f>
        <v>Online</v>
      </c>
    </row>
    <row r="1331" spans="1:26" x14ac:dyDescent="0.35">
      <c r="A1331" s="2" t="s">
        <v>3133</v>
      </c>
      <c r="B1331" s="14">
        <v>45824</v>
      </c>
      <c r="C1331" s="2" t="s">
        <v>708</v>
      </c>
      <c r="D1331" s="2" t="s">
        <v>1678</v>
      </c>
      <c r="E1331" s="2" t="s">
        <v>1785</v>
      </c>
      <c r="F1331" s="11">
        <v>4</v>
      </c>
      <c r="G1331" s="8">
        <v>661.39</v>
      </c>
      <c r="H1331" s="8">
        <v>7.0000000000000007E-2</v>
      </c>
      <c r="I1331" s="2" t="s">
        <v>1802</v>
      </c>
      <c r="J1331" s="8">
        <v>2645.49</v>
      </c>
      <c r="K1331" s="8" t="str">
        <f>_xlfn.XLOOKUP(total_table[[#This Row],[Customer_ID]],Customer_table[Customer_ID],Customer_table[Name],FALSE)</f>
        <v>Alejandro Doyle</v>
      </c>
      <c r="L1331" s="11">
        <f>_xlfn.XLOOKUP(total_table[[#This Row],[Customer_ID]],Customer_table[Customer_ID],Customer_table[Age],FALSE)</f>
        <v>35</v>
      </c>
      <c r="M1331" s="8" t="str">
        <f>_xlfn.XLOOKUP(total_table[[#This Row],[Customer_ID]],Customer_table[Customer_ID],Customer_table[Gender],FALSE)</f>
        <v>Male</v>
      </c>
      <c r="N1331" s="8" t="str">
        <f>_xlfn.XLOOKUP(total_table[[#This Row],[Customer_ID]],Customer_table[Customer_ID],Customer_table[City],FALSE)</f>
        <v>East Crystalton</v>
      </c>
      <c r="O1331" s="8" t="str">
        <f>_xlfn.XLOOKUP(total_table[[#This Row],[Customer_ID]],Customer_table[Customer_ID],Customer_table[State],FALSE)</f>
        <v>New Mexico</v>
      </c>
      <c r="P1331" s="8" t="str">
        <f>_xlfn.XLOOKUP(total_table[[#This Row],[Customer_ID]],Customer_table[Customer_ID],Customer_table[Country],FALSE)</f>
        <v>USA</v>
      </c>
      <c r="Q1331" s="8" t="str">
        <f>_xlfn.XLOOKUP(total_table[[#This Row],[Product_ID]],Product_table[Product_ID],Product_table[Product_Name],FALSE)</f>
        <v>Wireless Mouse</v>
      </c>
      <c r="R1331" s="8" t="str">
        <f>_xlfn.XLOOKUP(total_table[[#This Row],[Product_ID]],Product_table[Product_ID],Product_table[Category],FALSE)</f>
        <v>Electronics</v>
      </c>
      <c r="S1331" s="8" t="str">
        <f>_xlfn.XLOOKUP(total_table[[#This Row],[Product_ID]],Product_table[Product_ID],Product_table[Sub_Category],FALSE)</f>
        <v>Computer</v>
      </c>
      <c r="T1331" s="8" t="str">
        <f>_xlfn.XLOOKUP(total_table[[#This Row],[Product_ID]],Product_table[Product_ID],Product_table[Brand],FALSE)</f>
        <v>Larson Ltd</v>
      </c>
      <c r="U1331" s="8">
        <f>_xlfn.XLOOKUP(total_table[[#This Row],[Product_ID]],Product_table[Product_ID],Product_table[Cost],FALSE)</f>
        <v>392.89</v>
      </c>
      <c r="V1331" s="11">
        <f>_xlfn.XLOOKUP(total_table[[#This Row],[Product_ID]],Product_table[Product_ID],Product_table[Stock],FALSE)</f>
        <v>320</v>
      </c>
      <c r="W1331" s="8" t="str">
        <f>_xlfn.XLOOKUP(total_table[[#This Row],[Store_ID]],Store_table[Store_ID],Store_table[Store_Name],FALSE)</f>
        <v>Holloway Ltd</v>
      </c>
      <c r="X1331" s="8" t="str">
        <f>_xlfn.XLOOKUP(total_table[[#This Row],[Store_ID]],Store_table[Store_ID],Store_table[Region],FALSE)</f>
        <v>North</v>
      </c>
      <c r="Y1331" s="8" t="str">
        <f>_xlfn.XLOOKUP(total_table[[#This Row],[Store_ID]],Store_table[Store_ID],Store_table[City],FALSE)</f>
        <v>Bensonhaven</v>
      </c>
      <c r="Z1331" s="8" t="str">
        <f>_xlfn.XLOOKUP(total_table[[#This Row],[Store_ID]],Store_table[Store_ID],Store_table[Store_Type],FALSE)</f>
        <v>Flagship</v>
      </c>
    </row>
    <row r="1332" spans="1:26" x14ac:dyDescent="0.35">
      <c r="A1332" s="2" t="s">
        <v>3134</v>
      </c>
      <c r="B1332" s="14">
        <v>45261</v>
      </c>
      <c r="C1332" s="2" t="s">
        <v>1368</v>
      </c>
      <c r="D1332" s="2" t="s">
        <v>1650</v>
      </c>
      <c r="E1332" s="2" t="s">
        <v>1739</v>
      </c>
      <c r="F1332" s="11">
        <v>1</v>
      </c>
      <c r="G1332" s="8">
        <v>195.24</v>
      </c>
      <c r="H1332" s="8">
        <v>0.27</v>
      </c>
      <c r="I1332" s="2" t="s">
        <v>1804</v>
      </c>
      <c r="J1332" s="8">
        <v>194.97</v>
      </c>
      <c r="K1332" s="8" t="str">
        <f>_xlfn.XLOOKUP(total_table[[#This Row],[Customer_ID]],Customer_table[Customer_ID],Customer_table[Name],FALSE)</f>
        <v>William Cortez</v>
      </c>
      <c r="L1332" s="11">
        <f>_xlfn.XLOOKUP(total_table[[#This Row],[Customer_ID]],Customer_table[Customer_ID],Customer_table[Age],FALSE)</f>
        <v>29</v>
      </c>
      <c r="M1332" s="8" t="str">
        <f>_xlfn.XLOOKUP(total_table[[#This Row],[Customer_ID]],Customer_table[Customer_ID],Customer_table[Gender],FALSE)</f>
        <v>Male</v>
      </c>
      <c r="N1332" s="8" t="str">
        <f>_xlfn.XLOOKUP(total_table[[#This Row],[Customer_ID]],Customer_table[Customer_ID],Customer_table[City],FALSE)</f>
        <v>Port Hannahport</v>
      </c>
      <c r="O1332" s="8" t="str">
        <f>_xlfn.XLOOKUP(total_table[[#This Row],[Customer_ID]],Customer_table[Customer_ID],Customer_table[State],FALSE)</f>
        <v>Ohio</v>
      </c>
      <c r="P1332" s="8" t="str">
        <f>_xlfn.XLOOKUP(total_table[[#This Row],[Customer_ID]],Customer_table[Customer_ID],Customer_table[Country],FALSE)</f>
        <v>USA</v>
      </c>
      <c r="Q1332" s="8" t="str">
        <f>_xlfn.XLOOKUP(total_table[[#This Row],[Product_ID]],Product_table[Product_ID],Product_table[Product_Name],FALSE)</f>
        <v>Laptop Cooling Pad</v>
      </c>
      <c r="R1332" s="8" t="str">
        <f>_xlfn.XLOOKUP(total_table[[#This Row],[Product_ID]],Product_table[Product_ID],Product_table[Category],FALSE)</f>
        <v>Electronics</v>
      </c>
      <c r="S1332" s="8" t="str">
        <f>_xlfn.XLOOKUP(total_table[[#This Row],[Product_ID]],Product_table[Product_ID],Product_table[Sub_Category],FALSE)</f>
        <v>Computer</v>
      </c>
      <c r="T1332" s="8" t="str">
        <f>_xlfn.XLOOKUP(total_table[[#This Row],[Product_ID]],Product_table[Product_ID],Product_table[Brand],FALSE)</f>
        <v>Murray, Gould and Ware</v>
      </c>
      <c r="U1332" s="8">
        <f>_xlfn.XLOOKUP(total_table[[#This Row],[Product_ID]],Product_table[Product_ID],Product_table[Cost],FALSE)</f>
        <v>86.42</v>
      </c>
      <c r="V1332" s="11">
        <f>_xlfn.XLOOKUP(total_table[[#This Row],[Product_ID]],Product_table[Product_ID],Product_table[Stock],FALSE)</f>
        <v>222</v>
      </c>
      <c r="W1332" s="8" t="str">
        <f>_xlfn.XLOOKUP(total_table[[#This Row],[Store_ID]],Store_table[Store_ID],Store_table[Store_Name],FALSE)</f>
        <v>Black-Horn</v>
      </c>
      <c r="X1332" s="8" t="str">
        <f>_xlfn.XLOOKUP(total_table[[#This Row],[Store_ID]],Store_table[Store_ID],Store_table[Region],FALSE)</f>
        <v>South</v>
      </c>
      <c r="Y1332" s="8" t="str">
        <f>_xlfn.XLOOKUP(total_table[[#This Row],[Store_ID]],Store_table[Store_ID],Store_table[City],FALSE)</f>
        <v>North Nancyview</v>
      </c>
      <c r="Z1332" s="8" t="str">
        <f>_xlfn.XLOOKUP(total_table[[#This Row],[Store_ID]],Store_table[Store_ID],Store_table[Store_Type],FALSE)</f>
        <v>Outlet</v>
      </c>
    </row>
    <row r="1333" spans="1:26" x14ac:dyDescent="0.35">
      <c r="A1333" s="2" t="s">
        <v>3135</v>
      </c>
      <c r="B1333" s="14">
        <v>45233</v>
      </c>
      <c r="C1333" s="2" t="s">
        <v>23</v>
      </c>
      <c r="D1333" s="2" t="s">
        <v>1710</v>
      </c>
      <c r="E1333" s="2" t="s">
        <v>1788</v>
      </c>
      <c r="F1333" s="11">
        <v>2</v>
      </c>
      <c r="G1333" s="8">
        <v>177.4</v>
      </c>
      <c r="H1333" s="8">
        <v>0.19</v>
      </c>
      <c r="I1333" s="2" t="s">
        <v>1804</v>
      </c>
      <c r="J1333" s="8">
        <v>354.61</v>
      </c>
      <c r="K1333" s="8" t="str">
        <f>_xlfn.XLOOKUP(total_table[[#This Row],[Customer_ID]],Customer_table[Customer_ID],Customer_table[Name],FALSE)</f>
        <v>Caroline Collins</v>
      </c>
      <c r="L1333" s="11">
        <f>_xlfn.XLOOKUP(total_table[[#This Row],[Customer_ID]],Customer_table[Customer_ID],Customer_table[Age],FALSE)</f>
        <v>64</v>
      </c>
      <c r="M1333" s="8" t="str">
        <f>_xlfn.XLOOKUP(total_table[[#This Row],[Customer_ID]],Customer_table[Customer_ID],Customer_table[Gender],FALSE)</f>
        <v>Female</v>
      </c>
      <c r="N1333" s="8" t="str">
        <f>_xlfn.XLOOKUP(total_table[[#This Row],[Customer_ID]],Customer_table[Customer_ID],Customer_table[City],FALSE)</f>
        <v>Nicholasshire</v>
      </c>
      <c r="O1333" s="8" t="str">
        <f>_xlfn.XLOOKUP(total_table[[#This Row],[Customer_ID]],Customer_table[Customer_ID],Customer_table[State],FALSE)</f>
        <v>California</v>
      </c>
      <c r="P1333" s="8" t="str">
        <f>_xlfn.XLOOKUP(total_table[[#This Row],[Customer_ID]],Customer_table[Customer_ID],Customer_table[Country],FALSE)</f>
        <v>USA</v>
      </c>
      <c r="Q1333" s="8" t="str">
        <f>_xlfn.XLOOKUP(total_table[[#This Row],[Product_ID]],Product_table[Product_ID],Product_table[Product_Name],FALSE)</f>
        <v>Microwave Oven</v>
      </c>
      <c r="R1333" s="8" t="str">
        <f>_xlfn.XLOOKUP(total_table[[#This Row],[Product_ID]],Product_table[Product_ID],Product_table[Category],FALSE)</f>
        <v>Home</v>
      </c>
      <c r="S1333" s="8" t="str">
        <f>_xlfn.XLOOKUP(total_table[[#This Row],[Product_ID]],Product_table[Product_ID],Product_table[Sub_Category],FALSE)</f>
        <v>Appliances</v>
      </c>
      <c r="T1333" s="8" t="str">
        <f>_xlfn.XLOOKUP(total_table[[#This Row],[Product_ID]],Product_table[Product_ID],Product_table[Brand],FALSE)</f>
        <v>Green, Powell and Palmer</v>
      </c>
      <c r="U1333" s="8">
        <f>_xlfn.XLOOKUP(total_table[[#This Row],[Product_ID]],Product_table[Product_ID],Product_table[Cost],FALSE)</f>
        <v>447.43</v>
      </c>
      <c r="V1333" s="11">
        <f>_xlfn.XLOOKUP(total_table[[#This Row],[Product_ID]],Product_table[Product_ID],Product_table[Stock],FALSE)</f>
        <v>191</v>
      </c>
      <c r="W1333" s="8" t="str">
        <f>_xlfn.XLOOKUP(total_table[[#This Row],[Store_ID]],Store_table[Store_ID],Store_table[Store_Name],FALSE)</f>
        <v>Guerrero-Schmitt</v>
      </c>
      <c r="X1333" s="8" t="str">
        <f>_xlfn.XLOOKUP(total_table[[#This Row],[Store_ID]],Store_table[Store_ID],Store_table[Region],FALSE)</f>
        <v>East</v>
      </c>
      <c r="Y1333" s="8" t="str">
        <f>_xlfn.XLOOKUP(total_table[[#This Row],[Store_ID]],Store_table[Store_ID],Store_table[City],FALSE)</f>
        <v>East Stevechester</v>
      </c>
      <c r="Z1333" s="8" t="str">
        <f>_xlfn.XLOOKUP(total_table[[#This Row],[Store_ID]],Store_table[Store_ID],Store_table[Store_Type],FALSE)</f>
        <v>Flagship</v>
      </c>
    </row>
    <row r="1334" spans="1:26" x14ac:dyDescent="0.35">
      <c r="A1334" s="2" t="s">
        <v>3136</v>
      </c>
      <c r="B1334" s="14">
        <v>45673</v>
      </c>
      <c r="C1334" s="2" t="s">
        <v>206</v>
      </c>
      <c r="D1334" s="2" t="s">
        <v>1722</v>
      </c>
      <c r="E1334" s="2" t="s">
        <v>1770</v>
      </c>
      <c r="F1334" s="11">
        <v>4</v>
      </c>
      <c r="G1334" s="8">
        <v>862.67</v>
      </c>
      <c r="H1334" s="8">
        <v>0.2</v>
      </c>
      <c r="I1334" s="2" t="s">
        <v>1804</v>
      </c>
      <c r="J1334" s="8">
        <v>3450.48</v>
      </c>
      <c r="K1334" s="8" t="str">
        <f>_xlfn.XLOOKUP(total_table[[#This Row],[Customer_ID]],Customer_table[Customer_ID],Customer_table[Name],FALSE)</f>
        <v>Jay Patel</v>
      </c>
      <c r="L1334" s="11">
        <f>_xlfn.XLOOKUP(total_table[[#This Row],[Customer_ID]],Customer_table[Customer_ID],Customer_table[Age],FALSE)</f>
        <v>43</v>
      </c>
      <c r="M1334" s="8" t="str">
        <f>_xlfn.XLOOKUP(total_table[[#This Row],[Customer_ID]],Customer_table[Customer_ID],Customer_table[Gender],FALSE)</f>
        <v>Female</v>
      </c>
      <c r="N1334" s="8" t="str">
        <f>_xlfn.XLOOKUP(total_table[[#This Row],[Customer_ID]],Customer_table[Customer_ID],Customer_table[City],FALSE)</f>
        <v>Morrisbury</v>
      </c>
      <c r="O1334" s="8" t="str">
        <f>_xlfn.XLOOKUP(total_table[[#This Row],[Customer_ID]],Customer_table[Customer_ID],Customer_table[State],FALSE)</f>
        <v>Rhode Island</v>
      </c>
      <c r="P1334" s="8" t="str">
        <f>_xlfn.XLOOKUP(total_table[[#This Row],[Customer_ID]],Customer_table[Customer_ID],Customer_table[Country],FALSE)</f>
        <v>USA</v>
      </c>
      <c r="Q1334" s="8" t="str">
        <f>_xlfn.XLOOKUP(total_table[[#This Row],[Product_ID]],Product_table[Product_ID],Product_table[Product_Name],FALSE)</f>
        <v>Portable Bluetooth Speaker</v>
      </c>
      <c r="R1334" s="8" t="str">
        <f>_xlfn.XLOOKUP(total_table[[#This Row],[Product_ID]],Product_table[Product_ID],Product_table[Category],FALSE)</f>
        <v>Electronics</v>
      </c>
      <c r="S1334" s="8" t="str">
        <f>_xlfn.XLOOKUP(total_table[[#This Row],[Product_ID]],Product_table[Product_ID],Product_table[Sub_Category],FALSE)</f>
        <v>Audio</v>
      </c>
      <c r="T1334" s="8" t="str">
        <f>_xlfn.XLOOKUP(total_table[[#This Row],[Product_ID]],Product_table[Product_ID],Product_table[Brand],FALSE)</f>
        <v>Flores-King</v>
      </c>
      <c r="U1334" s="8">
        <f>_xlfn.XLOOKUP(total_table[[#This Row],[Product_ID]],Product_table[Product_ID],Product_table[Cost],FALSE)</f>
        <v>431.67</v>
      </c>
      <c r="V1334" s="11">
        <f>_xlfn.XLOOKUP(total_table[[#This Row],[Product_ID]],Product_table[Product_ID],Product_table[Stock],FALSE)</f>
        <v>73</v>
      </c>
      <c r="W1334" s="8" t="str">
        <f>_xlfn.XLOOKUP(total_table[[#This Row],[Store_ID]],Store_table[Store_ID],Store_table[Store_Name],FALSE)</f>
        <v>Aguirre-Keller</v>
      </c>
      <c r="X1334" s="8" t="str">
        <f>_xlfn.XLOOKUP(total_table[[#This Row],[Store_ID]],Store_table[Store_ID],Store_table[Region],FALSE)</f>
        <v>South</v>
      </c>
      <c r="Y1334" s="8" t="str">
        <f>_xlfn.XLOOKUP(total_table[[#This Row],[Store_ID]],Store_table[Store_ID],Store_table[City],FALSE)</f>
        <v>Lake Michael</v>
      </c>
      <c r="Z1334" s="8" t="str">
        <f>_xlfn.XLOOKUP(total_table[[#This Row],[Store_ID]],Store_table[Store_ID],Store_table[Store_Type],FALSE)</f>
        <v>Online</v>
      </c>
    </row>
    <row r="1335" spans="1:26" x14ac:dyDescent="0.35">
      <c r="A1335" s="2" t="s">
        <v>3137</v>
      </c>
      <c r="B1335" s="14">
        <v>45565</v>
      </c>
      <c r="C1335" s="2" t="s">
        <v>1353</v>
      </c>
      <c r="D1335" s="2" t="s">
        <v>1560</v>
      </c>
      <c r="E1335" s="2" t="s">
        <v>1754</v>
      </c>
      <c r="F1335" s="11">
        <v>1</v>
      </c>
      <c r="G1335" s="8">
        <v>55.04</v>
      </c>
      <c r="H1335" s="8">
        <v>0.01</v>
      </c>
      <c r="I1335" s="2" t="s">
        <v>1807</v>
      </c>
      <c r="J1335" s="8">
        <v>55.03</v>
      </c>
      <c r="K1335" s="8" t="str">
        <f>_xlfn.XLOOKUP(total_table[[#This Row],[Customer_ID]],Customer_table[Customer_ID],Customer_table[Name],FALSE)</f>
        <v>Cheryl Carr</v>
      </c>
      <c r="L1335" s="11">
        <f>_xlfn.XLOOKUP(total_table[[#This Row],[Customer_ID]],Customer_table[Customer_ID],Customer_table[Age],FALSE)</f>
        <v>19</v>
      </c>
      <c r="M1335" s="8" t="str">
        <f>_xlfn.XLOOKUP(total_table[[#This Row],[Customer_ID]],Customer_table[Customer_ID],Customer_table[Gender],FALSE)</f>
        <v>Male</v>
      </c>
      <c r="N1335" s="8" t="str">
        <f>_xlfn.XLOOKUP(total_table[[#This Row],[Customer_ID]],Customer_table[Customer_ID],Customer_table[City],FALSE)</f>
        <v>Jessicaland</v>
      </c>
      <c r="O1335" s="8" t="str">
        <f>_xlfn.XLOOKUP(total_table[[#This Row],[Customer_ID]],Customer_table[Customer_ID],Customer_table[State],FALSE)</f>
        <v>Wyoming</v>
      </c>
      <c r="P1335" s="8" t="str">
        <f>_xlfn.XLOOKUP(total_table[[#This Row],[Customer_ID]],Customer_table[Customer_ID],Customer_table[Country],FALSE)</f>
        <v>USA</v>
      </c>
      <c r="Q1335" s="8" t="str">
        <f>_xlfn.XLOOKUP(total_table[[#This Row],[Product_ID]],Product_table[Product_ID],Product_table[Product_Name],FALSE)</f>
        <v>Soccer Training Cone Set</v>
      </c>
      <c r="R1335" s="8" t="str">
        <f>_xlfn.XLOOKUP(total_table[[#This Row],[Product_ID]],Product_table[Product_ID],Product_table[Category],FALSE)</f>
        <v>Sports</v>
      </c>
      <c r="S1335" s="8" t="str">
        <f>_xlfn.XLOOKUP(total_table[[#This Row],[Product_ID]],Product_table[Product_ID],Product_table[Sub_Category],FALSE)</f>
        <v>Accessories</v>
      </c>
      <c r="T1335" s="8" t="str">
        <f>_xlfn.XLOOKUP(total_table[[#This Row],[Product_ID]],Product_table[Product_ID],Product_table[Brand],FALSE)</f>
        <v>Ford, Murphy and Wilson</v>
      </c>
      <c r="U1335" s="8">
        <f>_xlfn.XLOOKUP(total_table[[#This Row],[Product_ID]],Product_table[Product_ID],Product_table[Cost],FALSE)</f>
        <v>144.53</v>
      </c>
      <c r="V1335" s="11">
        <f>_xlfn.XLOOKUP(total_table[[#This Row],[Product_ID]],Product_table[Product_ID],Product_table[Stock],FALSE)</f>
        <v>367</v>
      </c>
      <c r="W1335" s="8" t="str">
        <f>_xlfn.XLOOKUP(total_table[[#This Row],[Store_ID]],Store_table[Store_ID],Store_table[Store_Name],FALSE)</f>
        <v>Benson-Elliott</v>
      </c>
      <c r="X1335" s="8" t="str">
        <f>_xlfn.XLOOKUP(total_table[[#This Row],[Store_ID]],Store_table[Store_ID],Store_table[Region],FALSE)</f>
        <v>East</v>
      </c>
      <c r="Y1335" s="8" t="str">
        <f>_xlfn.XLOOKUP(total_table[[#This Row],[Store_ID]],Store_table[Store_ID],Store_table[City],FALSE)</f>
        <v>Port Josephberg</v>
      </c>
      <c r="Z1335" s="8" t="str">
        <f>_xlfn.XLOOKUP(total_table[[#This Row],[Store_ID]],Store_table[Store_ID],Store_table[Store_Type],FALSE)</f>
        <v>Online</v>
      </c>
    </row>
    <row r="1336" spans="1:26" x14ac:dyDescent="0.35">
      <c r="A1336" s="2" t="s">
        <v>3138</v>
      </c>
      <c r="B1336" s="14">
        <v>45646</v>
      </c>
      <c r="C1336" s="2" t="s">
        <v>180</v>
      </c>
      <c r="D1336" s="2" t="s">
        <v>1616</v>
      </c>
      <c r="E1336" s="2" t="s">
        <v>1730</v>
      </c>
      <c r="F1336" s="11">
        <v>2</v>
      </c>
      <c r="G1336" s="8">
        <v>905.47</v>
      </c>
      <c r="H1336" s="8">
        <v>0.2</v>
      </c>
      <c r="I1336" s="2" t="s">
        <v>1807</v>
      </c>
      <c r="J1336" s="8">
        <v>1810.74</v>
      </c>
      <c r="K1336" s="8" t="str">
        <f>_xlfn.XLOOKUP(total_table[[#This Row],[Customer_ID]],Customer_table[Customer_ID],Customer_table[Name],FALSE)</f>
        <v>Timothy Weaver</v>
      </c>
      <c r="L1336" s="11">
        <f>_xlfn.XLOOKUP(total_table[[#This Row],[Customer_ID]],Customer_table[Customer_ID],Customer_table[Age],FALSE)</f>
        <v>45</v>
      </c>
      <c r="M1336" s="8" t="str">
        <f>_xlfn.XLOOKUP(total_table[[#This Row],[Customer_ID]],Customer_table[Customer_ID],Customer_table[Gender],FALSE)</f>
        <v>Female</v>
      </c>
      <c r="N1336" s="8" t="str">
        <f>_xlfn.XLOOKUP(total_table[[#This Row],[Customer_ID]],Customer_table[Customer_ID],Customer_table[City],FALSE)</f>
        <v>New Amy</v>
      </c>
      <c r="O1336" s="8" t="str">
        <f>_xlfn.XLOOKUP(total_table[[#This Row],[Customer_ID]],Customer_table[Customer_ID],Customer_table[State],FALSE)</f>
        <v>Ohio</v>
      </c>
      <c r="P1336" s="8" t="str">
        <f>_xlfn.XLOOKUP(total_table[[#This Row],[Customer_ID]],Customer_table[Customer_ID],Customer_table[Country],FALSE)</f>
        <v>USA</v>
      </c>
      <c r="Q1336" s="8" t="str">
        <f>_xlfn.XLOOKUP(total_table[[#This Row],[Product_ID]],Product_table[Product_ID],Product_table[Product_Name],FALSE)</f>
        <v>High-Grip Football</v>
      </c>
      <c r="R1336" s="8" t="str">
        <f>_xlfn.XLOOKUP(total_table[[#This Row],[Product_ID]],Product_table[Product_ID],Product_table[Category],FALSE)</f>
        <v>Sports</v>
      </c>
      <c r="S1336" s="8" t="str">
        <f>_xlfn.XLOOKUP(total_table[[#This Row],[Product_ID]],Product_table[Product_ID],Product_table[Sub_Category],FALSE)</f>
        <v>Team Sports</v>
      </c>
      <c r="T1336" s="8" t="str">
        <f>_xlfn.XLOOKUP(total_table[[#This Row],[Product_ID]],Product_table[Product_ID],Product_table[Brand],FALSE)</f>
        <v>Bridges, Banks and Cummings</v>
      </c>
      <c r="U1336" s="8">
        <f>_xlfn.XLOOKUP(total_table[[#This Row],[Product_ID]],Product_table[Product_ID],Product_table[Cost],FALSE)</f>
        <v>318.91000000000003</v>
      </c>
      <c r="V1336" s="11">
        <f>_xlfn.XLOOKUP(total_table[[#This Row],[Product_ID]],Product_table[Product_ID],Product_table[Stock],FALSE)</f>
        <v>114</v>
      </c>
      <c r="W1336" s="8" t="str">
        <f>_xlfn.XLOOKUP(total_table[[#This Row],[Store_ID]],Store_table[Store_ID],Store_table[Store_Name],FALSE)</f>
        <v>Rivera-Warner</v>
      </c>
      <c r="X1336" s="8" t="str">
        <f>_xlfn.XLOOKUP(total_table[[#This Row],[Store_ID]],Store_table[Store_ID],Store_table[Region],FALSE)</f>
        <v>East</v>
      </c>
      <c r="Y1336" s="8" t="str">
        <f>_xlfn.XLOOKUP(total_table[[#This Row],[Store_ID]],Store_table[Store_ID],Store_table[City],FALSE)</f>
        <v>Washingtonfurt</v>
      </c>
      <c r="Z1336" s="8" t="str">
        <f>_xlfn.XLOOKUP(total_table[[#This Row],[Store_ID]],Store_table[Store_ID],Store_table[Store_Type],FALSE)</f>
        <v>Flagship</v>
      </c>
    </row>
    <row r="1337" spans="1:26" x14ac:dyDescent="0.35">
      <c r="A1337" s="2" t="s">
        <v>3139</v>
      </c>
      <c r="B1337" s="14">
        <v>45539</v>
      </c>
      <c r="C1337" s="2" t="s">
        <v>1401</v>
      </c>
      <c r="D1337" s="2" t="s">
        <v>1652</v>
      </c>
      <c r="E1337" s="2" t="s">
        <v>1775</v>
      </c>
      <c r="F1337" s="11">
        <v>3</v>
      </c>
      <c r="G1337" s="8">
        <v>217.13</v>
      </c>
      <c r="H1337" s="8">
        <v>0.28000000000000003</v>
      </c>
      <c r="I1337" s="2" t="s">
        <v>1802</v>
      </c>
      <c r="J1337" s="8">
        <v>651.11</v>
      </c>
      <c r="K1337" s="8" t="str">
        <f>_xlfn.XLOOKUP(total_table[[#This Row],[Customer_ID]],Customer_table[Customer_ID],Customer_table[Name],FALSE)</f>
        <v>Paul Cox</v>
      </c>
      <c r="L1337" s="11">
        <f>_xlfn.XLOOKUP(total_table[[#This Row],[Customer_ID]],Customer_table[Customer_ID],Customer_table[Age],FALSE)</f>
        <v>60</v>
      </c>
      <c r="M1337" s="8" t="str">
        <f>_xlfn.XLOOKUP(total_table[[#This Row],[Customer_ID]],Customer_table[Customer_ID],Customer_table[Gender],FALSE)</f>
        <v>Female</v>
      </c>
      <c r="N1337" s="8" t="str">
        <f>_xlfn.XLOOKUP(total_table[[#This Row],[Customer_ID]],Customer_table[Customer_ID],Customer_table[City],FALSE)</f>
        <v>East Julie</v>
      </c>
      <c r="O1337" s="8" t="str">
        <f>_xlfn.XLOOKUP(total_table[[#This Row],[Customer_ID]],Customer_table[Customer_ID],Customer_table[State],FALSE)</f>
        <v>Kansas</v>
      </c>
      <c r="P1337" s="8" t="str">
        <f>_xlfn.XLOOKUP(total_table[[#This Row],[Customer_ID]],Customer_table[Customer_ID],Customer_table[Country],FALSE)</f>
        <v>USA</v>
      </c>
      <c r="Q1337" s="8" t="str">
        <f>_xlfn.XLOOKUP(total_table[[#This Row],[Product_ID]],Product_table[Product_ID],Product_table[Product_Name],FALSE)</f>
        <v>Organic Sunscreen Lotion</v>
      </c>
      <c r="R1337" s="8" t="str">
        <f>_xlfn.XLOOKUP(total_table[[#This Row],[Product_ID]],Product_table[Product_ID],Product_table[Category],FALSE)</f>
        <v>Beauty</v>
      </c>
      <c r="S1337" s="8" t="str">
        <f>_xlfn.XLOOKUP(total_table[[#This Row],[Product_ID]],Product_table[Product_ID],Product_table[Sub_Category],FALSE)</f>
        <v>Skincare</v>
      </c>
      <c r="T1337" s="8" t="str">
        <f>_xlfn.XLOOKUP(total_table[[#This Row],[Product_ID]],Product_table[Product_ID],Product_table[Brand],FALSE)</f>
        <v>Anderson-Riley</v>
      </c>
      <c r="U1337" s="8">
        <f>_xlfn.XLOOKUP(total_table[[#This Row],[Product_ID]],Product_table[Product_ID],Product_table[Cost],FALSE)</f>
        <v>266.86</v>
      </c>
      <c r="V1337" s="11">
        <f>_xlfn.XLOOKUP(total_table[[#This Row],[Product_ID]],Product_table[Product_ID],Product_table[Stock],FALSE)</f>
        <v>458</v>
      </c>
      <c r="W1337" s="8" t="str">
        <f>_xlfn.XLOOKUP(total_table[[#This Row],[Store_ID]],Store_table[Store_ID],Store_table[Store_Name],FALSE)</f>
        <v>Gardner, Humphrey and Contreras</v>
      </c>
      <c r="X1337" s="8" t="str">
        <f>_xlfn.XLOOKUP(total_table[[#This Row],[Store_ID]],Store_table[Store_ID],Store_table[Region],FALSE)</f>
        <v>East</v>
      </c>
      <c r="Y1337" s="8" t="str">
        <f>_xlfn.XLOOKUP(total_table[[#This Row],[Store_ID]],Store_table[Store_ID],Store_table[City],FALSE)</f>
        <v>Johnsonville</v>
      </c>
      <c r="Z1337" s="8" t="str">
        <f>_xlfn.XLOOKUP(total_table[[#This Row],[Store_ID]],Store_table[Store_ID],Store_table[Store_Type],FALSE)</f>
        <v>Flagship</v>
      </c>
    </row>
    <row r="1338" spans="1:26" x14ac:dyDescent="0.35">
      <c r="A1338" s="2" t="s">
        <v>3140</v>
      </c>
      <c r="B1338" s="14">
        <v>45936</v>
      </c>
      <c r="C1338" s="2" t="s">
        <v>1196</v>
      </c>
      <c r="D1338" s="2" t="s">
        <v>1676</v>
      </c>
      <c r="E1338" s="2" t="s">
        <v>1730</v>
      </c>
      <c r="F1338" s="11">
        <v>3</v>
      </c>
      <c r="G1338" s="8">
        <v>580.45000000000005</v>
      </c>
      <c r="H1338" s="8">
        <v>0</v>
      </c>
      <c r="I1338" s="2" t="s">
        <v>1804</v>
      </c>
      <c r="J1338" s="8">
        <v>1741.3500000000001</v>
      </c>
      <c r="K1338" s="8" t="str">
        <f>_xlfn.XLOOKUP(total_table[[#This Row],[Customer_ID]],Customer_table[Customer_ID],Customer_table[Name],FALSE)</f>
        <v>Cynthia Lopez</v>
      </c>
      <c r="L1338" s="11">
        <f>_xlfn.XLOOKUP(total_table[[#This Row],[Customer_ID]],Customer_table[Customer_ID],Customer_table[Age],FALSE)</f>
        <v>50</v>
      </c>
      <c r="M1338" s="8" t="str">
        <f>_xlfn.XLOOKUP(total_table[[#This Row],[Customer_ID]],Customer_table[Customer_ID],Customer_table[Gender],FALSE)</f>
        <v>Male</v>
      </c>
      <c r="N1338" s="8" t="str">
        <f>_xlfn.XLOOKUP(total_table[[#This Row],[Customer_ID]],Customer_table[Customer_ID],Customer_table[City],FALSE)</f>
        <v>Joseland</v>
      </c>
      <c r="O1338" s="8" t="str">
        <f>_xlfn.XLOOKUP(total_table[[#This Row],[Customer_ID]],Customer_table[Customer_ID],Customer_table[State],FALSE)</f>
        <v>Nebraska</v>
      </c>
      <c r="P1338" s="8" t="str">
        <f>_xlfn.XLOOKUP(total_table[[#This Row],[Customer_ID]],Customer_table[Customer_ID],Customer_table[Country],FALSE)</f>
        <v>USA</v>
      </c>
      <c r="Q1338" s="8" t="str">
        <f>_xlfn.XLOOKUP(total_table[[#This Row],[Product_ID]],Product_table[Product_ID],Product_table[Product_Name],FALSE)</f>
        <v>Women's Ankle Boots</v>
      </c>
      <c r="R1338" s="8" t="str">
        <f>_xlfn.XLOOKUP(total_table[[#This Row],[Product_ID]],Product_table[Product_ID],Product_table[Category],FALSE)</f>
        <v>Clothing</v>
      </c>
      <c r="S1338" s="8" t="str">
        <f>_xlfn.XLOOKUP(total_table[[#This Row],[Product_ID]],Product_table[Product_ID],Product_table[Sub_Category],FALSE)</f>
        <v>Footwear</v>
      </c>
      <c r="T1338" s="8" t="str">
        <f>_xlfn.XLOOKUP(total_table[[#This Row],[Product_ID]],Product_table[Product_ID],Product_table[Brand],FALSE)</f>
        <v>Poole PLC</v>
      </c>
      <c r="U1338" s="8">
        <f>_xlfn.XLOOKUP(total_table[[#This Row],[Product_ID]],Product_table[Product_ID],Product_table[Cost],FALSE)</f>
        <v>158.13999999999999</v>
      </c>
      <c r="V1338" s="11">
        <f>_xlfn.XLOOKUP(total_table[[#This Row],[Product_ID]],Product_table[Product_ID],Product_table[Stock],FALSE)</f>
        <v>82</v>
      </c>
      <c r="W1338" s="8" t="str">
        <f>_xlfn.XLOOKUP(total_table[[#This Row],[Store_ID]],Store_table[Store_ID],Store_table[Store_Name],FALSE)</f>
        <v>Rivera-Warner</v>
      </c>
      <c r="X1338" s="8" t="str">
        <f>_xlfn.XLOOKUP(total_table[[#This Row],[Store_ID]],Store_table[Store_ID],Store_table[Region],FALSE)</f>
        <v>East</v>
      </c>
      <c r="Y1338" s="8" t="str">
        <f>_xlfn.XLOOKUP(total_table[[#This Row],[Store_ID]],Store_table[Store_ID],Store_table[City],FALSE)</f>
        <v>Washingtonfurt</v>
      </c>
      <c r="Z1338" s="8" t="str">
        <f>_xlfn.XLOOKUP(total_table[[#This Row],[Store_ID]],Store_table[Store_ID],Store_table[Store_Type],FALSE)</f>
        <v>Flagship</v>
      </c>
    </row>
    <row r="1339" spans="1:26" x14ac:dyDescent="0.35">
      <c r="A1339" s="2" t="s">
        <v>3141</v>
      </c>
      <c r="B1339" s="14">
        <v>45854</v>
      </c>
      <c r="C1339" s="2" t="s">
        <v>356</v>
      </c>
      <c r="D1339" s="2" t="s">
        <v>1531</v>
      </c>
      <c r="E1339" s="2" t="s">
        <v>1785</v>
      </c>
      <c r="F1339" s="11">
        <v>2</v>
      </c>
      <c r="G1339" s="8">
        <v>892.88</v>
      </c>
      <c r="H1339" s="8">
        <v>0.17</v>
      </c>
      <c r="I1339" s="2" t="s">
        <v>1804</v>
      </c>
      <c r="J1339" s="8">
        <v>1785.59</v>
      </c>
      <c r="K1339" s="8" t="str">
        <f>_xlfn.XLOOKUP(total_table[[#This Row],[Customer_ID]],Customer_table[Customer_ID],Customer_table[Name],FALSE)</f>
        <v>Steven Stein</v>
      </c>
      <c r="L1339" s="11">
        <f>_xlfn.XLOOKUP(total_table[[#This Row],[Customer_ID]],Customer_table[Customer_ID],Customer_table[Age],FALSE)</f>
        <v>21</v>
      </c>
      <c r="M1339" s="8" t="str">
        <f>_xlfn.XLOOKUP(total_table[[#This Row],[Customer_ID]],Customer_table[Customer_ID],Customer_table[Gender],FALSE)</f>
        <v>Male</v>
      </c>
      <c r="N1339" s="8" t="str">
        <f>_xlfn.XLOOKUP(total_table[[#This Row],[Customer_ID]],Customer_table[Customer_ID],Customer_table[City],FALSE)</f>
        <v>West Lauren</v>
      </c>
      <c r="O1339" s="8" t="str">
        <f>_xlfn.XLOOKUP(total_table[[#This Row],[Customer_ID]],Customer_table[Customer_ID],Customer_table[State],FALSE)</f>
        <v>Connecticut</v>
      </c>
      <c r="P1339" s="8" t="str">
        <f>_xlfn.XLOOKUP(total_table[[#This Row],[Customer_ID]],Customer_table[Customer_ID],Customer_table[Country],FALSE)</f>
        <v>USA</v>
      </c>
      <c r="Q1339" s="8" t="str">
        <f>_xlfn.XLOOKUP(total_table[[#This Row],[Product_ID]],Product_table[Product_ID],Product_table[Product_Name],FALSE)</f>
        <v>Women's Yoga Pants</v>
      </c>
      <c r="R1339" s="8" t="str">
        <f>_xlfn.XLOOKUP(total_table[[#This Row],[Product_ID]],Product_table[Product_ID],Product_table[Category],FALSE)</f>
        <v>Clothing</v>
      </c>
      <c r="S1339" s="8" t="str">
        <f>_xlfn.XLOOKUP(total_table[[#This Row],[Product_ID]],Product_table[Product_ID],Product_table[Sub_Category],FALSE)</f>
        <v>Bottoms</v>
      </c>
      <c r="T1339" s="8" t="str">
        <f>_xlfn.XLOOKUP(total_table[[#This Row],[Product_ID]],Product_table[Product_ID],Product_table[Brand],FALSE)</f>
        <v>Gonzales-Davis</v>
      </c>
      <c r="U1339" s="8">
        <f>_xlfn.XLOOKUP(total_table[[#This Row],[Product_ID]],Product_table[Product_ID],Product_table[Cost],FALSE)</f>
        <v>306.45999999999998</v>
      </c>
      <c r="V1339" s="11">
        <f>_xlfn.XLOOKUP(total_table[[#This Row],[Product_ID]],Product_table[Product_ID],Product_table[Stock],FALSE)</f>
        <v>487</v>
      </c>
      <c r="W1339" s="8" t="str">
        <f>_xlfn.XLOOKUP(total_table[[#This Row],[Store_ID]],Store_table[Store_ID],Store_table[Store_Name],FALSE)</f>
        <v>Holloway Ltd</v>
      </c>
      <c r="X1339" s="8" t="str">
        <f>_xlfn.XLOOKUP(total_table[[#This Row],[Store_ID]],Store_table[Store_ID],Store_table[Region],FALSE)</f>
        <v>North</v>
      </c>
      <c r="Y1339" s="8" t="str">
        <f>_xlfn.XLOOKUP(total_table[[#This Row],[Store_ID]],Store_table[Store_ID],Store_table[City],FALSE)</f>
        <v>Bensonhaven</v>
      </c>
      <c r="Z1339" s="8" t="str">
        <f>_xlfn.XLOOKUP(total_table[[#This Row],[Store_ID]],Store_table[Store_ID],Store_table[Store_Type],FALSE)</f>
        <v>Flagship</v>
      </c>
    </row>
    <row r="1340" spans="1:26" x14ac:dyDescent="0.35">
      <c r="A1340" s="2" t="s">
        <v>3142</v>
      </c>
      <c r="B1340" s="14">
        <v>45936</v>
      </c>
      <c r="C1340" s="2" t="s">
        <v>319</v>
      </c>
      <c r="D1340" s="2" t="s">
        <v>1606</v>
      </c>
      <c r="E1340" s="2" t="s">
        <v>1788</v>
      </c>
      <c r="F1340" s="11">
        <v>2</v>
      </c>
      <c r="G1340" s="8">
        <v>356.28</v>
      </c>
      <c r="H1340" s="8">
        <v>0.11</v>
      </c>
      <c r="I1340" s="2" t="s">
        <v>1807</v>
      </c>
      <c r="J1340" s="8">
        <v>712.44999999999993</v>
      </c>
      <c r="K1340" s="8" t="str">
        <f>_xlfn.XLOOKUP(total_table[[#This Row],[Customer_ID]],Customer_table[Customer_ID],Customer_table[Name],FALSE)</f>
        <v>Donna Gregory</v>
      </c>
      <c r="L1340" s="11">
        <f>_xlfn.XLOOKUP(total_table[[#This Row],[Customer_ID]],Customer_table[Customer_ID],Customer_table[Age],FALSE)</f>
        <v>29</v>
      </c>
      <c r="M1340" s="8" t="str">
        <f>_xlfn.XLOOKUP(total_table[[#This Row],[Customer_ID]],Customer_table[Customer_ID],Customer_table[Gender],FALSE)</f>
        <v>Female</v>
      </c>
      <c r="N1340" s="8" t="str">
        <f>_xlfn.XLOOKUP(total_table[[#This Row],[Customer_ID]],Customer_table[Customer_ID],Customer_table[City],FALSE)</f>
        <v>South Amandahaven</v>
      </c>
      <c r="O1340" s="8" t="str">
        <f>_xlfn.XLOOKUP(total_table[[#This Row],[Customer_ID]],Customer_table[Customer_ID],Customer_table[State],FALSE)</f>
        <v>Arizona</v>
      </c>
      <c r="P1340" s="8" t="str">
        <f>_xlfn.XLOOKUP(total_table[[#This Row],[Customer_ID]],Customer_table[Customer_ID],Customer_table[Country],FALSE)</f>
        <v>USA</v>
      </c>
      <c r="Q1340" s="8" t="str">
        <f>_xlfn.XLOOKUP(total_table[[#This Row],[Product_ID]],Product_table[Product_ID],Product_table[Product_Name],FALSE)</f>
        <v>Noise-Canceling Headphones</v>
      </c>
      <c r="R1340" s="8" t="str">
        <f>_xlfn.XLOOKUP(total_table[[#This Row],[Product_ID]],Product_table[Product_ID],Product_table[Category],FALSE)</f>
        <v>Electronics</v>
      </c>
      <c r="S1340" s="8" t="str">
        <f>_xlfn.XLOOKUP(total_table[[#This Row],[Product_ID]],Product_table[Product_ID],Product_table[Sub_Category],FALSE)</f>
        <v>Audio</v>
      </c>
      <c r="T1340" s="8" t="str">
        <f>_xlfn.XLOOKUP(total_table[[#This Row],[Product_ID]],Product_table[Product_ID],Product_table[Brand],FALSE)</f>
        <v>Taylor-Hart</v>
      </c>
      <c r="U1340" s="8">
        <f>_xlfn.XLOOKUP(total_table[[#This Row],[Product_ID]],Product_table[Product_ID],Product_table[Cost],FALSE)</f>
        <v>38.520000000000003</v>
      </c>
      <c r="V1340" s="11">
        <f>_xlfn.XLOOKUP(total_table[[#This Row],[Product_ID]],Product_table[Product_ID],Product_table[Stock],FALSE)</f>
        <v>378</v>
      </c>
      <c r="W1340" s="8" t="str">
        <f>_xlfn.XLOOKUP(total_table[[#This Row],[Store_ID]],Store_table[Store_ID],Store_table[Store_Name],FALSE)</f>
        <v>Guerrero-Schmitt</v>
      </c>
      <c r="X1340" s="8" t="str">
        <f>_xlfn.XLOOKUP(total_table[[#This Row],[Store_ID]],Store_table[Store_ID],Store_table[Region],FALSE)</f>
        <v>East</v>
      </c>
      <c r="Y1340" s="8" t="str">
        <f>_xlfn.XLOOKUP(total_table[[#This Row],[Store_ID]],Store_table[Store_ID],Store_table[City],FALSE)</f>
        <v>East Stevechester</v>
      </c>
      <c r="Z1340" s="8" t="str">
        <f>_xlfn.XLOOKUP(total_table[[#This Row],[Store_ID]],Store_table[Store_ID],Store_table[Store_Type],FALSE)</f>
        <v>Flagship</v>
      </c>
    </row>
    <row r="1341" spans="1:26" x14ac:dyDescent="0.35">
      <c r="A1341" s="2" t="s">
        <v>3143</v>
      </c>
      <c r="B1341" s="14">
        <v>45921</v>
      </c>
      <c r="C1341" s="2" t="s">
        <v>1181</v>
      </c>
      <c r="D1341" s="2" t="s">
        <v>1686</v>
      </c>
      <c r="E1341" s="2" t="s">
        <v>1739</v>
      </c>
      <c r="F1341" s="11">
        <v>4</v>
      </c>
      <c r="G1341" s="8">
        <v>806.99</v>
      </c>
      <c r="H1341" s="8">
        <v>0.06</v>
      </c>
      <c r="I1341" s="2" t="s">
        <v>1802</v>
      </c>
      <c r="J1341" s="8">
        <v>3227.9</v>
      </c>
      <c r="K1341" s="8" t="str">
        <f>_xlfn.XLOOKUP(total_table[[#This Row],[Customer_ID]],Customer_table[Customer_ID],Customer_table[Name],FALSE)</f>
        <v>Andrew Mason</v>
      </c>
      <c r="L1341" s="11">
        <f>_xlfn.XLOOKUP(total_table[[#This Row],[Customer_ID]],Customer_table[Customer_ID],Customer_table[Age],FALSE)</f>
        <v>52</v>
      </c>
      <c r="M1341" s="8" t="str">
        <f>_xlfn.XLOOKUP(total_table[[#This Row],[Customer_ID]],Customer_table[Customer_ID],Customer_table[Gender],FALSE)</f>
        <v>Female</v>
      </c>
      <c r="N1341" s="8" t="str">
        <f>_xlfn.XLOOKUP(total_table[[#This Row],[Customer_ID]],Customer_table[Customer_ID],Customer_table[City],FALSE)</f>
        <v>North Michael</v>
      </c>
      <c r="O1341" s="8" t="str">
        <f>_xlfn.XLOOKUP(total_table[[#This Row],[Customer_ID]],Customer_table[Customer_ID],Customer_table[State],FALSE)</f>
        <v>Iowa</v>
      </c>
      <c r="P1341" s="8" t="str">
        <f>_xlfn.XLOOKUP(total_table[[#This Row],[Customer_ID]],Customer_table[Customer_ID],Customer_table[Country],FALSE)</f>
        <v>USA</v>
      </c>
      <c r="Q1341" s="8" t="str">
        <f>_xlfn.XLOOKUP(total_table[[#This Row],[Product_ID]],Product_table[Product_ID],Product_table[Product_Name],FALSE)</f>
        <v>Wall-Mounted Spice Rack</v>
      </c>
      <c r="R1341" s="8" t="str">
        <f>_xlfn.XLOOKUP(total_table[[#This Row],[Product_ID]],Product_table[Product_ID],Product_table[Category],FALSE)</f>
        <v>Home</v>
      </c>
      <c r="S1341" s="8" t="str">
        <f>_xlfn.XLOOKUP(total_table[[#This Row],[Product_ID]],Product_table[Product_ID],Product_table[Sub_Category],FALSE)</f>
        <v>Kitchen</v>
      </c>
      <c r="T1341" s="8" t="str">
        <f>_xlfn.XLOOKUP(total_table[[#This Row],[Product_ID]],Product_table[Product_ID],Product_table[Brand],FALSE)</f>
        <v>Allison Ltd</v>
      </c>
      <c r="U1341" s="8">
        <f>_xlfn.XLOOKUP(total_table[[#This Row],[Product_ID]],Product_table[Product_ID],Product_table[Cost],FALSE)</f>
        <v>143.43</v>
      </c>
      <c r="V1341" s="11">
        <f>_xlfn.XLOOKUP(total_table[[#This Row],[Product_ID]],Product_table[Product_ID],Product_table[Stock],FALSE)</f>
        <v>58</v>
      </c>
      <c r="W1341" s="8" t="str">
        <f>_xlfn.XLOOKUP(total_table[[#This Row],[Store_ID]],Store_table[Store_ID],Store_table[Store_Name],FALSE)</f>
        <v>Black-Horn</v>
      </c>
      <c r="X1341" s="8" t="str">
        <f>_xlfn.XLOOKUP(total_table[[#This Row],[Store_ID]],Store_table[Store_ID],Store_table[Region],FALSE)</f>
        <v>South</v>
      </c>
      <c r="Y1341" s="8" t="str">
        <f>_xlfn.XLOOKUP(total_table[[#This Row],[Store_ID]],Store_table[Store_ID],Store_table[City],FALSE)</f>
        <v>North Nancyview</v>
      </c>
      <c r="Z1341" s="8" t="str">
        <f>_xlfn.XLOOKUP(total_table[[#This Row],[Store_ID]],Store_table[Store_ID],Store_table[Store_Type],FALSE)</f>
        <v>Outlet</v>
      </c>
    </row>
    <row r="1342" spans="1:26" x14ac:dyDescent="0.35">
      <c r="A1342" s="2" t="s">
        <v>3144</v>
      </c>
      <c r="B1342" s="14">
        <v>45855</v>
      </c>
      <c r="C1342" s="2" t="s">
        <v>1339</v>
      </c>
      <c r="D1342" s="2" t="s">
        <v>1566</v>
      </c>
      <c r="E1342" s="2" t="s">
        <v>1735</v>
      </c>
      <c r="F1342" s="11">
        <v>3</v>
      </c>
      <c r="G1342" s="8">
        <v>684.22</v>
      </c>
      <c r="H1342" s="8">
        <v>0.09</v>
      </c>
      <c r="I1342" s="2" t="s">
        <v>1802</v>
      </c>
      <c r="J1342" s="8">
        <v>2052.5699999999997</v>
      </c>
      <c r="K1342" s="8" t="str">
        <f>_xlfn.XLOOKUP(total_table[[#This Row],[Customer_ID]],Customer_table[Customer_ID],Customer_table[Name],FALSE)</f>
        <v>John Compton</v>
      </c>
      <c r="L1342" s="11">
        <f>_xlfn.XLOOKUP(total_table[[#This Row],[Customer_ID]],Customer_table[Customer_ID],Customer_table[Age],FALSE)</f>
        <v>53</v>
      </c>
      <c r="M1342" s="8" t="str">
        <f>_xlfn.XLOOKUP(total_table[[#This Row],[Customer_ID]],Customer_table[Customer_ID],Customer_table[Gender],FALSE)</f>
        <v>Male</v>
      </c>
      <c r="N1342" s="8" t="str">
        <f>_xlfn.XLOOKUP(total_table[[#This Row],[Customer_ID]],Customer_table[Customer_ID],Customer_table[City],FALSE)</f>
        <v>North Daniel</v>
      </c>
      <c r="O1342" s="8" t="str">
        <f>_xlfn.XLOOKUP(total_table[[#This Row],[Customer_ID]],Customer_table[Customer_ID],Customer_table[State],FALSE)</f>
        <v>Michigan</v>
      </c>
      <c r="P1342" s="8" t="str">
        <f>_xlfn.XLOOKUP(total_table[[#This Row],[Customer_ID]],Customer_table[Customer_ID],Customer_table[Country],FALSE)</f>
        <v>USA</v>
      </c>
      <c r="Q1342" s="8" t="str">
        <f>_xlfn.XLOOKUP(total_table[[#This Row],[Product_ID]],Product_table[Product_ID],Product_table[Product_Name],FALSE)</f>
        <v>Outdoor Sports Water Bottle</v>
      </c>
      <c r="R1342" s="8" t="str">
        <f>_xlfn.XLOOKUP(total_table[[#This Row],[Product_ID]],Product_table[Product_ID],Product_table[Category],FALSE)</f>
        <v>Sports</v>
      </c>
      <c r="S1342" s="8" t="str">
        <f>_xlfn.XLOOKUP(total_table[[#This Row],[Product_ID]],Product_table[Product_ID],Product_table[Sub_Category],FALSE)</f>
        <v>Accessories</v>
      </c>
      <c r="T1342" s="8" t="str">
        <f>_xlfn.XLOOKUP(total_table[[#This Row],[Product_ID]],Product_table[Product_ID],Product_table[Brand],FALSE)</f>
        <v>Soto-Ellis</v>
      </c>
      <c r="U1342" s="8">
        <f>_xlfn.XLOOKUP(total_table[[#This Row],[Product_ID]],Product_table[Product_ID],Product_table[Cost],FALSE)</f>
        <v>131.51</v>
      </c>
      <c r="V1342" s="11">
        <f>_xlfn.XLOOKUP(total_table[[#This Row],[Product_ID]],Product_table[Product_ID],Product_table[Stock],FALSE)</f>
        <v>273.49484536082474</v>
      </c>
      <c r="W1342" s="8" t="str">
        <f>_xlfn.XLOOKUP(total_table[[#This Row],[Store_ID]],Store_table[Store_ID],Store_table[Store_Name],FALSE)</f>
        <v>Martinez, Adkins and Johnson</v>
      </c>
      <c r="X1342" s="8" t="str">
        <f>_xlfn.XLOOKUP(total_table[[#This Row],[Store_ID]],Store_table[Store_ID],Store_table[Region],FALSE)</f>
        <v>North</v>
      </c>
      <c r="Y1342" s="8" t="str">
        <f>_xlfn.XLOOKUP(total_table[[#This Row],[Store_ID]],Store_table[Store_ID],Store_table[City],FALSE)</f>
        <v>Danielmouth</v>
      </c>
      <c r="Z1342" s="8" t="str">
        <f>_xlfn.XLOOKUP(total_table[[#This Row],[Store_ID]],Store_table[Store_ID],Store_table[Store_Type],FALSE)</f>
        <v>Flagship</v>
      </c>
    </row>
    <row r="1343" spans="1:26" x14ac:dyDescent="0.35">
      <c r="A1343" s="2" t="s">
        <v>3145</v>
      </c>
      <c r="B1343" s="14">
        <v>45837</v>
      </c>
      <c r="C1343" s="2" t="s">
        <v>1350</v>
      </c>
      <c r="D1343" s="2" t="s">
        <v>1712</v>
      </c>
      <c r="E1343" s="2" t="s">
        <v>1757</v>
      </c>
      <c r="F1343" s="11">
        <v>4</v>
      </c>
      <c r="G1343" s="8">
        <v>763.34</v>
      </c>
      <c r="H1343" s="8">
        <v>7.0000000000000007E-2</v>
      </c>
      <c r="I1343" s="2" t="s">
        <v>1804</v>
      </c>
      <c r="J1343" s="8">
        <v>3053.29</v>
      </c>
      <c r="K1343" s="8" t="str">
        <f>_xlfn.XLOOKUP(total_table[[#This Row],[Customer_ID]],Customer_table[Customer_ID],Customer_table[Name],FALSE)</f>
        <v>Adam Castro</v>
      </c>
      <c r="L1343" s="11">
        <f>_xlfn.XLOOKUP(total_table[[#This Row],[Customer_ID]],Customer_table[Customer_ID],Customer_table[Age],FALSE)</f>
        <v>51</v>
      </c>
      <c r="M1343" s="8" t="str">
        <f>_xlfn.XLOOKUP(total_table[[#This Row],[Customer_ID]],Customer_table[Customer_ID],Customer_table[Gender],FALSE)</f>
        <v>Male</v>
      </c>
      <c r="N1343" s="8" t="str">
        <f>_xlfn.XLOOKUP(total_table[[#This Row],[Customer_ID]],Customer_table[Customer_ID],Customer_table[City],FALSE)</f>
        <v>New Donnabury</v>
      </c>
      <c r="O1343" s="8" t="str">
        <f>_xlfn.XLOOKUP(total_table[[#This Row],[Customer_ID]],Customer_table[Customer_ID],Customer_table[State],FALSE)</f>
        <v>Texas</v>
      </c>
      <c r="P1343" s="8" t="str">
        <f>_xlfn.XLOOKUP(total_table[[#This Row],[Customer_ID]],Customer_table[Customer_ID],Customer_table[Country],FALSE)</f>
        <v>USA</v>
      </c>
      <c r="Q1343" s="8" t="str">
        <f>_xlfn.XLOOKUP(total_table[[#This Row],[Product_ID]],Product_table[Product_ID],Product_table[Product_Name],FALSE)</f>
        <v>USB-C Laptop Charger</v>
      </c>
      <c r="R1343" s="8" t="str">
        <f>_xlfn.XLOOKUP(total_table[[#This Row],[Product_ID]],Product_table[Product_ID],Product_table[Category],FALSE)</f>
        <v>Electronics</v>
      </c>
      <c r="S1343" s="8" t="str">
        <f>_xlfn.XLOOKUP(total_table[[#This Row],[Product_ID]],Product_table[Product_ID],Product_table[Sub_Category],FALSE)</f>
        <v>Computer</v>
      </c>
      <c r="T1343" s="8" t="str">
        <f>_xlfn.XLOOKUP(total_table[[#This Row],[Product_ID]],Product_table[Product_ID],Product_table[Brand],FALSE)</f>
        <v>Martin LLC</v>
      </c>
      <c r="U1343" s="8">
        <f>_xlfn.XLOOKUP(total_table[[#This Row],[Product_ID]],Product_table[Product_ID],Product_table[Cost],FALSE)</f>
        <v>377.52</v>
      </c>
      <c r="V1343" s="11">
        <f>_xlfn.XLOOKUP(total_table[[#This Row],[Product_ID]],Product_table[Product_ID],Product_table[Stock],FALSE)</f>
        <v>485</v>
      </c>
      <c r="W1343" s="8" t="str">
        <f>_xlfn.XLOOKUP(total_table[[#This Row],[Store_ID]],Store_table[Store_ID],Store_table[Store_Name],FALSE)</f>
        <v>Martinez-Mullins</v>
      </c>
      <c r="X1343" s="8" t="str">
        <f>_xlfn.XLOOKUP(total_table[[#This Row],[Store_ID]],Store_table[Store_ID],Store_table[Region],FALSE)</f>
        <v>South</v>
      </c>
      <c r="Y1343" s="8" t="str">
        <f>_xlfn.XLOOKUP(total_table[[#This Row],[Store_ID]],Store_table[Store_ID],Store_table[City],FALSE)</f>
        <v>Williamsfurt</v>
      </c>
      <c r="Z1343" s="8" t="str">
        <f>_xlfn.XLOOKUP(total_table[[#This Row],[Store_ID]],Store_table[Store_ID],Store_table[Store_Type],FALSE)</f>
        <v>Online</v>
      </c>
    </row>
    <row r="1344" spans="1:26" x14ac:dyDescent="0.35">
      <c r="A1344" s="2" t="s">
        <v>3146</v>
      </c>
      <c r="B1344" s="14">
        <v>45738</v>
      </c>
      <c r="C1344" s="2" t="s">
        <v>1113</v>
      </c>
      <c r="D1344" s="2" t="s">
        <v>1626</v>
      </c>
      <c r="E1344" s="2" t="s">
        <v>1744</v>
      </c>
      <c r="F1344" s="11">
        <v>3</v>
      </c>
      <c r="G1344" s="8">
        <v>721.94</v>
      </c>
      <c r="H1344" s="8">
        <v>0.26</v>
      </c>
      <c r="I1344" s="2" t="s">
        <v>1802</v>
      </c>
      <c r="J1344" s="8">
        <v>2165.56</v>
      </c>
      <c r="K1344" s="8" t="str">
        <f>_xlfn.XLOOKUP(total_table[[#This Row],[Customer_ID]],Customer_table[Customer_ID],Customer_table[Name],FALSE)</f>
        <v>Natalie Johnson</v>
      </c>
      <c r="L1344" s="11">
        <f>_xlfn.XLOOKUP(total_table[[#This Row],[Customer_ID]],Customer_table[Customer_ID],Customer_table[Age],FALSE)</f>
        <v>64</v>
      </c>
      <c r="M1344" s="8" t="str">
        <f>_xlfn.XLOOKUP(total_table[[#This Row],[Customer_ID]],Customer_table[Customer_ID],Customer_table[Gender],FALSE)</f>
        <v>Male</v>
      </c>
      <c r="N1344" s="8" t="str">
        <f>_xlfn.XLOOKUP(total_table[[#This Row],[Customer_ID]],Customer_table[Customer_ID],Customer_table[City],FALSE)</f>
        <v>New Jessechester</v>
      </c>
      <c r="O1344" s="8" t="str">
        <f>_xlfn.XLOOKUP(total_table[[#This Row],[Customer_ID]],Customer_table[Customer_ID],Customer_table[State],FALSE)</f>
        <v>Indiana</v>
      </c>
      <c r="P1344" s="8" t="str">
        <f>_xlfn.XLOOKUP(total_table[[#This Row],[Customer_ID]],Customer_table[Customer_ID],Customer_table[Country],FALSE)</f>
        <v>USA</v>
      </c>
      <c r="Q1344" s="8" t="str">
        <f>_xlfn.XLOOKUP(total_table[[#This Row],[Product_ID]],Product_table[Product_ID],Product_table[Product_Name],FALSE)</f>
        <v>Boxing Hand Wraps</v>
      </c>
      <c r="R1344" s="8" t="str">
        <f>_xlfn.XLOOKUP(total_table[[#This Row],[Product_ID]],Product_table[Product_ID],Product_table[Category],FALSE)</f>
        <v>Sports</v>
      </c>
      <c r="S1344" s="8" t="str">
        <f>_xlfn.XLOOKUP(total_table[[#This Row],[Product_ID]],Product_table[Product_ID],Product_table[Sub_Category],FALSE)</f>
        <v>Fitness</v>
      </c>
      <c r="T1344" s="8" t="str">
        <f>_xlfn.XLOOKUP(total_table[[#This Row],[Product_ID]],Product_table[Product_ID],Product_table[Brand],FALSE)</f>
        <v>Smith-King</v>
      </c>
      <c r="U1344" s="8">
        <f>_xlfn.XLOOKUP(total_table[[#This Row],[Product_ID]],Product_table[Product_ID],Product_table[Cost],FALSE)</f>
        <v>190.29</v>
      </c>
      <c r="V1344" s="11">
        <f>_xlfn.XLOOKUP(total_table[[#This Row],[Product_ID]],Product_table[Product_ID],Product_table[Stock],FALSE)</f>
        <v>260</v>
      </c>
      <c r="W1344" s="8" t="str">
        <f>_xlfn.XLOOKUP(total_table[[#This Row],[Store_ID]],Store_table[Store_ID],Store_table[Store_Name],FALSE)</f>
        <v>Johnson-Wright</v>
      </c>
      <c r="X1344" s="8" t="str">
        <f>_xlfn.XLOOKUP(total_table[[#This Row],[Store_ID]],Store_table[Store_ID],Store_table[Region],FALSE)</f>
        <v>North</v>
      </c>
      <c r="Y1344" s="8" t="str">
        <f>_xlfn.XLOOKUP(total_table[[#This Row],[Store_ID]],Store_table[Store_ID],Store_table[City],FALSE)</f>
        <v>Hoodberg</v>
      </c>
      <c r="Z1344" s="8" t="str">
        <f>_xlfn.XLOOKUP(total_table[[#This Row],[Store_ID]],Store_table[Store_ID],Store_table[Store_Type],FALSE)</f>
        <v>Outlet</v>
      </c>
    </row>
    <row r="1345" spans="1:26" x14ac:dyDescent="0.35">
      <c r="A1345" s="2" t="s">
        <v>3147</v>
      </c>
      <c r="B1345" s="14">
        <v>45323</v>
      </c>
      <c r="C1345" s="2" t="s">
        <v>1244</v>
      </c>
      <c r="D1345" s="2" t="s">
        <v>1720</v>
      </c>
      <c r="E1345" s="2" t="s">
        <v>1735</v>
      </c>
      <c r="F1345" s="11">
        <v>3</v>
      </c>
      <c r="G1345" s="8">
        <v>760.38</v>
      </c>
      <c r="H1345" s="8">
        <v>0</v>
      </c>
      <c r="I1345" s="2" t="s">
        <v>1807</v>
      </c>
      <c r="J1345" s="8">
        <v>2281.14</v>
      </c>
      <c r="K1345" s="8" t="str">
        <f>_xlfn.XLOOKUP(total_table[[#This Row],[Customer_ID]],Customer_table[Customer_ID],Customer_table[Name],FALSE)</f>
        <v>David Lozano</v>
      </c>
      <c r="L1345" s="11">
        <f>_xlfn.XLOOKUP(total_table[[#This Row],[Customer_ID]],Customer_table[Customer_ID],Customer_table[Age],FALSE)</f>
        <v>23</v>
      </c>
      <c r="M1345" s="8" t="str">
        <f>_xlfn.XLOOKUP(total_table[[#This Row],[Customer_ID]],Customer_table[Customer_ID],Customer_table[Gender],FALSE)</f>
        <v>Female</v>
      </c>
      <c r="N1345" s="8" t="str">
        <f>_xlfn.XLOOKUP(total_table[[#This Row],[Customer_ID]],Customer_table[Customer_ID],Customer_table[City],FALSE)</f>
        <v>North Michaelfurt</v>
      </c>
      <c r="O1345" s="8" t="str">
        <f>_xlfn.XLOOKUP(total_table[[#This Row],[Customer_ID]],Customer_table[Customer_ID],Customer_table[State],FALSE)</f>
        <v>Wisconsin</v>
      </c>
      <c r="P1345" s="8" t="str">
        <f>_xlfn.XLOOKUP(total_table[[#This Row],[Customer_ID]],Customer_table[Customer_ID],Customer_table[Country],FALSE)</f>
        <v>USA</v>
      </c>
      <c r="Q1345" s="8" t="str">
        <f>_xlfn.XLOOKUP(total_table[[#This Row],[Product_ID]],Product_table[Product_ID],Product_table[Product_Name],FALSE)</f>
        <v>Cricket Bat</v>
      </c>
      <c r="R1345" s="8" t="str">
        <f>_xlfn.XLOOKUP(total_table[[#This Row],[Product_ID]],Product_table[Product_ID],Product_table[Category],FALSE)</f>
        <v>Sports</v>
      </c>
      <c r="S1345" s="8" t="str">
        <f>_xlfn.XLOOKUP(total_table[[#This Row],[Product_ID]],Product_table[Product_ID],Product_table[Sub_Category],FALSE)</f>
        <v>Team Sports</v>
      </c>
      <c r="T1345" s="8" t="str">
        <f>_xlfn.XLOOKUP(total_table[[#This Row],[Product_ID]],Product_table[Product_ID],Product_table[Brand],FALSE)</f>
        <v>Khan LLC</v>
      </c>
      <c r="U1345" s="8">
        <f>_xlfn.XLOOKUP(total_table[[#This Row],[Product_ID]],Product_table[Product_ID],Product_table[Cost],FALSE)</f>
        <v>245.98</v>
      </c>
      <c r="V1345" s="11">
        <f>_xlfn.XLOOKUP(total_table[[#This Row],[Product_ID]],Product_table[Product_ID],Product_table[Stock],FALSE)</f>
        <v>471</v>
      </c>
      <c r="W1345" s="8" t="str">
        <f>_xlfn.XLOOKUP(total_table[[#This Row],[Store_ID]],Store_table[Store_ID],Store_table[Store_Name],FALSE)</f>
        <v>Martinez, Adkins and Johnson</v>
      </c>
      <c r="X1345" s="8" t="str">
        <f>_xlfn.XLOOKUP(total_table[[#This Row],[Store_ID]],Store_table[Store_ID],Store_table[Region],FALSE)</f>
        <v>North</v>
      </c>
      <c r="Y1345" s="8" t="str">
        <f>_xlfn.XLOOKUP(total_table[[#This Row],[Store_ID]],Store_table[Store_ID],Store_table[City],FALSE)</f>
        <v>Danielmouth</v>
      </c>
      <c r="Z1345" s="8" t="str">
        <f>_xlfn.XLOOKUP(total_table[[#This Row],[Store_ID]],Store_table[Store_ID],Store_table[Store_Type],FALSE)</f>
        <v>Flagship</v>
      </c>
    </row>
    <row r="1346" spans="1:26" x14ac:dyDescent="0.35">
      <c r="A1346" s="2" t="s">
        <v>3148</v>
      </c>
      <c r="B1346" s="14">
        <v>45362</v>
      </c>
      <c r="C1346" s="2" t="s">
        <v>928</v>
      </c>
      <c r="D1346" s="2" t="s">
        <v>1720</v>
      </c>
      <c r="E1346" s="2" t="s">
        <v>1754</v>
      </c>
      <c r="F1346" s="11">
        <v>3</v>
      </c>
      <c r="G1346" s="8">
        <v>612.53</v>
      </c>
      <c r="H1346" s="8">
        <v>0.21</v>
      </c>
      <c r="I1346" s="2" t="s">
        <v>1807</v>
      </c>
      <c r="J1346" s="8">
        <v>1837.3799999999999</v>
      </c>
      <c r="K1346" s="8" t="str">
        <f>_xlfn.XLOOKUP(total_table[[#This Row],[Customer_ID]],Customer_table[Customer_ID],Customer_table[Name],FALSE)</f>
        <v>Tracy Stephens</v>
      </c>
      <c r="L1346" s="11">
        <f>_xlfn.XLOOKUP(total_table[[#This Row],[Customer_ID]],Customer_table[Customer_ID],Customer_table[Age],FALSE)</f>
        <v>64</v>
      </c>
      <c r="M1346" s="8" t="str">
        <f>_xlfn.XLOOKUP(total_table[[#This Row],[Customer_ID]],Customer_table[Customer_ID],Customer_table[Gender],FALSE)</f>
        <v>Male</v>
      </c>
      <c r="N1346" s="8" t="str">
        <f>_xlfn.XLOOKUP(total_table[[#This Row],[Customer_ID]],Customer_table[Customer_ID],Customer_table[City],FALSE)</f>
        <v>New Joshuatown</v>
      </c>
      <c r="O1346" s="8" t="str">
        <f>_xlfn.XLOOKUP(total_table[[#This Row],[Customer_ID]],Customer_table[Customer_ID],Customer_table[State],FALSE)</f>
        <v>Maine</v>
      </c>
      <c r="P1346" s="8" t="str">
        <f>_xlfn.XLOOKUP(total_table[[#This Row],[Customer_ID]],Customer_table[Customer_ID],Customer_table[Country],FALSE)</f>
        <v>USA</v>
      </c>
      <c r="Q1346" s="8" t="str">
        <f>_xlfn.XLOOKUP(total_table[[#This Row],[Product_ID]],Product_table[Product_ID],Product_table[Product_Name],FALSE)</f>
        <v>Cricket Bat</v>
      </c>
      <c r="R1346" s="8" t="str">
        <f>_xlfn.XLOOKUP(total_table[[#This Row],[Product_ID]],Product_table[Product_ID],Product_table[Category],FALSE)</f>
        <v>Sports</v>
      </c>
      <c r="S1346" s="8" t="str">
        <f>_xlfn.XLOOKUP(total_table[[#This Row],[Product_ID]],Product_table[Product_ID],Product_table[Sub_Category],FALSE)</f>
        <v>Team Sports</v>
      </c>
      <c r="T1346" s="8" t="str">
        <f>_xlfn.XLOOKUP(total_table[[#This Row],[Product_ID]],Product_table[Product_ID],Product_table[Brand],FALSE)</f>
        <v>Khan LLC</v>
      </c>
      <c r="U1346" s="8">
        <f>_xlfn.XLOOKUP(total_table[[#This Row],[Product_ID]],Product_table[Product_ID],Product_table[Cost],FALSE)</f>
        <v>245.98</v>
      </c>
      <c r="V1346" s="11">
        <f>_xlfn.XLOOKUP(total_table[[#This Row],[Product_ID]],Product_table[Product_ID],Product_table[Stock],FALSE)</f>
        <v>471</v>
      </c>
      <c r="W1346" s="8" t="str">
        <f>_xlfn.XLOOKUP(total_table[[#This Row],[Store_ID]],Store_table[Store_ID],Store_table[Store_Name],FALSE)</f>
        <v>Benson-Elliott</v>
      </c>
      <c r="X1346" s="8" t="str">
        <f>_xlfn.XLOOKUP(total_table[[#This Row],[Store_ID]],Store_table[Store_ID],Store_table[Region],FALSE)</f>
        <v>East</v>
      </c>
      <c r="Y1346" s="8" t="str">
        <f>_xlfn.XLOOKUP(total_table[[#This Row],[Store_ID]],Store_table[Store_ID],Store_table[City],FALSE)</f>
        <v>Port Josephberg</v>
      </c>
      <c r="Z1346" s="8" t="str">
        <f>_xlfn.XLOOKUP(total_table[[#This Row],[Store_ID]],Store_table[Store_ID],Store_table[Store_Type],FALSE)</f>
        <v>Online</v>
      </c>
    </row>
    <row r="1347" spans="1:26" x14ac:dyDescent="0.35">
      <c r="A1347" s="2" t="s">
        <v>3149</v>
      </c>
      <c r="B1347" s="14">
        <v>45544</v>
      </c>
      <c r="C1347" s="2" t="s">
        <v>154</v>
      </c>
      <c r="D1347" s="2" t="s">
        <v>1652</v>
      </c>
      <c r="E1347" s="2" t="s">
        <v>1782</v>
      </c>
      <c r="F1347" s="11">
        <v>3</v>
      </c>
      <c r="G1347" s="8">
        <v>841.37</v>
      </c>
      <c r="H1347" s="8">
        <v>0.28999999999999998</v>
      </c>
      <c r="I1347" s="2" t="s">
        <v>1804</v>
      </c>
      <c r="J1347" s="8">
        <v>2523.8200000000002</v>
      </c>
      <c r="K1347" s="8" t="str">
        <f>_xlfn.XLOOKUP(total_table[[#This Row],[Customer_ID]],Customer_table[Customer_ID],Customer_table[Name],FALSE)</f>
        <v>James Gibbs</v>
      </c>
      <c r="L1347" s="11">
        <f>_xlfn.XLOOKUP(total_table[[#This Row],[Customer_ID]],Customer_table[Customer_ID],Customer_table[Age],FALSE)</f>
        <v>21</v>
      </c>
      <c r="M1347" s="8" t="str">
        <f>_xlfn.XLOOKUP(total_table[[#This Row],[Customer_ID]],Customer_table[Customer_ID],Customer_table[Gender],FALSE)</f>
        <v>Male</v>
      </c>
      <c r="N1347" s="8" t="str">
        <f>_xlfn.XLOOKUP(total_table[[#This Row],[Customer_ID]],Customer_table[Customer_ID],Customer_table[City],FALSE)</f>
        <v>Mooneyshire</v>
      </c>
      <c r="O1347" s="8" t="str">
        <f>_xlfn.XLOOKUP(total_table[[#This Row],[Customer_ID]],Customer_table[Customer_ID],Customer_table[State],FALSE)</f>
        <v>Alaska</v>
      </c>
      <c r="P1347" s="8" t="str">
        <f>_xlfn.XLOOKUP(total_table[[#This Row],[Customer_ID]],Customer_table[Customer_ID],Customer_table[Country],FALSE)</f>
        <v>USA</v>
      </c>
      <c r="Q1347" s="8" t="str">
        <f>_xlfn.XLOOKUP(total_table[[#This Row],[Product_ID]],Product_table[Product_ID],Product_table[Product_Name],FALSE)</f>
        <v>Organic Sunscreen Lotion</v>
      </c>
      <c r="R1347" s="8" t="str">
        <f>_xlfn.XLOOKUP(total_table[[#This Row],[Product_ID]],Product_table[Product_ID],Product_table[Category],FALSE)</f>
        <v>Beauty</v>
      </c>
      <c r="S1347" s="8" t="str">
        <f>_xlfn.XLOOKUP(total_table[[#This Row],[Product_ID]],Product_table[Product_ID],Product_table[Sub_Category],FALSE)</f>
        <v>Skincare</v>
      </c>
      <c r="T1347" s="8" t="str">
        <f>_xlfn.XLOOKUP(total_table[[#This Row],[Product_ID]],Product_table[Product_ID],Product_table[Brand],FALSE)</f>
        <v>Anderson-Riley</v>
      </c>
      <c r="U1347" s="8">
        <f>_xlfn.XLOOKUP(total_table[[#This Row],[Product_ID]],Product_table[Product_ID],Product_table[Cost],FALSE)</f>
        <v>266.86</v>
      </c>
      <c r="V1347" s="11">
        <f>_xlfn.XLOOKUP(total_table[[#This Row],[Product_ID]],Product_table[Product_ID],Product_table[Stock],FALSE)</f>
        <v>458</v>
      </c>
      <c r="W1347" s="8" t="str">
        <f>_xlfn.XLOOKUP(total_table[[#This Row],[Store_ID]],Store_table[Store_ID],Store_table[Store_Name],FALSE)</f>
        <v>Frederick-Wright</v>
      </c>
      <c r="X1347" s="8" t="str">
        <f>_xlfn.XLOOKUP(total_table[[#This Row],[Store_ID]],Store_table[Store_ID],Store_table[Region],FALSE)</f>
        <v>West</v>
      </c>
      <c r="Y1347" s="8" t="str">
        <f>_xlfn.XLOOKUP(total_table[[#This Row],[Store_ID]],Store_table[Store_ID],Store_table[City],FALSE)</f>
        <v>New Jimmymouth</v>
      </c>
      <c r="Z1347" s="8" t="str">
        <f>_xlfn.XLOOKUP(total_table[[#This Row],[Store_ID]],Store_table[Store_ID],Store_table[Store_Type],FALSE)</f>
        <v>Flagship</v>
      </c>
    </row>
    <row r="1348" spans="1:26" x14ac:dyDescent="0.35">
      <c r="A1348" s="2" t="s">
        <v>3150</v>
      </c>
      <c r="B1348" s="14">
        <v>45249</v>
      </c>
      <c r="C1348" s="2" t="s">
        <v>821</v>
      </c>
      <c r="D1348" s="2" t="s">
        <v>1622</v>
      </c>
      <c r="E1348" s="2" t="s">
        <v>1764</v>
      </c>
      <c r="F1348" s="11">
        <v>2</v>
      </c>
      <c r="G1348" s="8">
        <v>636.51</v>
      </c>
      <c r="H1348" s="8">
        <v>0.25</v>
      </c>
      <c r="I1348" s="2" t="s">
        <v>1802</v>
      </c>
      <c r="J1348" s="8">
        <v>1272.77</v>
      </c>
      <c r="K1348" s="8" t="str">
        <f>_xlfn.XLOOKUP(total_table[[#This Row],[Customer_ID]],Customer_table[Customer_ID],Customer_table[Name],FALSE)</f>
        <v>Carol Bishop</v>
      </c>
      <c r="L1348" s="11">
        <f>_xlfn.XLOOKUP(total_table[[#This Row],[Customer_ID]],Customer_table[Customer_ID],Customer_table[Age],FALSE)</f>
        <v>27</v>
      </c>
      <c r="M1348" s="8" t="str">
        <f>_xlfn.XLOOKUP(total_table[[#This Row],[Customer_ID]],Customer_table[Customer_ID],Customer_table[Gender],FALSE)</f>
        <v>Female</v>
      </c>
      <c r="N1348" s="8" t="str">
        <f>_xlfn.XLOOKUP(total_table[[#This Row],[Customer_ID]],Customer_table[Customer_ID],Customer_table[City],FALSE)</f>
        <v>Lake Saramouth</v>
      </c>
      <c r="O1348" s="8" t="str">
        <f>_xlfn.XLOOKUP(total_table[[#This Row],[Customer_ID]],Customer_table[Customer_ID],Customer_table[State],FALSE)</f>
        <v>Oregon</v>
      </c>
      <c r="P1348" s="8" t="str">
        <f>_xlfn.XLOOKUP(total_table[[#This Row],[Customer_ID]],Customer_table[Customer_ID],Customer_table[Country],FALSE)</f>
        <v>USA</v>
      </c>
      <c r="Q1348" s="8" t="str">
        <f>_xlfn.XLOOKUP(total_table[[#This Row],[Product_ID]],Product_table[Product_ID],Product_table[Product_Name],FALSE)</f>
        <v>Car Dashboard Phone Holder</v>
      </c>
      <c r="R1348" s="8" t="str">
        <f>_xlfn.XLOOKUP(total_table[[#This Row],[Product_ID]],Product_table[Product_ID],Product_table[Category],FALSE)</f>
        <v>Electronics</v>
      </c>
      <c r="S1348" s="8" t="str">
        <f>_xlfn.XLOOKUP(total_table[[#This Row],[Product_ID]],Product_table[Product_ID],Product_table[Sub_Category],FALSE)</f>
        <v>Accessories</v>
      </c>
      <c r="T1348" s="8" t="str">
        <f>_xlfn.XLOOKUP(total_table[[#This Row],[Product_ID]],Product_table[Product_ID],Product_table[Brand],FALSE)</f>
        <v>Byrd, Stewart and Valdez</v>
      </c>
      <c r="U1348" s="8">
        <f>_xlfn.XLOOKUP(total_table[[#This Row],[Product_ID]],Product_table[Product_ID],Product_table[Cost],FALSE)</f>
        <v>177.98</v>
      </c>
      <c r="V1348" s="11">
        <f>_xlfn.XLOOKUP(total_table[[#This Row],[Product_ID]],Product_table[Product_ID],Product_table[Stock],FALSE)</f>
        <v>103</v>
      </c>
      <c r="W1348" s="8" t="str">
        <f>_xlfn.XLOOKUP(total_table[[#This Row],[Store_ID]],Store_table[Store_ID],Store_table[Store_Name],FALSE)</f>
        <v>Moore, Padilla and Butler</v>
      </c>
      <c r="X1348" s="8" t="str">
        <f>_xlfn.XLOOKUP(total_table[[#This Row],[Store_ID]],Store_table[Store_ID],Store_table[Region],FALSE)</f>
        <v>South</v>
      </c>
      <c r="Y1348" s="8" t="str">
        <f>_xlfn.XLOOKUP(total_table[[#This Row],[Store_ID]],Store_table[Store_ID],Store_table[City],FALSE)</f>
        <v>East Johnstad</v>
      </c>
      <c r="Z1348" s="8" t="str">
        <f>_xlfn.XLOOKUP(total_table[[#This Row],[Store_ID]],Store_table[Store_ID],Store_table[Store_Type],FALSE)</f>
        <v>Flagship</v>
      </c>
    </row>
    <row r="1349" spans="1:26" x14ac:dyDescent="0.35">
      <c r="A1349" s="2" t="s">
        <v>3151</v>
      </c>
      <c r="B1349" s="14">
        <v>45659</v>
      </c>
      <c r="C1349" s="2" t="s">
        <v>319</v>
      </c>
      <c r="D1349" s="2" t="s">
        <v>1616</v>
      </c>
      <c r="E1349" s="2" t="s">
        <v>1760</v>
      </c>
      <c r="F1349" s="11">
        <v>2</v>
      </c>
      <c r="G1349" s="8">
        <v>732.37</v>
      </c>
      <c r="H1349" s="8">
        <v>0.22</v>
      </c>
      <c r="I1349" s="2" t="s">
        <v>1807</v>
      </c>
      <c r="J1349" s="8">
        <v>1464.52</v>
      </c>
      <c r="K1349" s="8" t="str">
        <f>_xlfn.XLOOKUP(total_table[[#This Row],[Customer_ID]],Customer_table[Customer_ID],Customer_table[Name],FALSE)</f>
        <v>Donna Gregory</v>
      </c>
      <c r="L1349" s="11">
        <f>_xlfn.XLOOKUP(total_table[[#This Row],[Customer_ID]],Customer_table[Customer_ID],Customer_table[Age],FALSE)</f>
        <v>29</v>
      </c>
      <c r="M1349" s="8" t="str">
        <f>_xlfn.XLOOKUP(total_table[[#This Row],[Customer_ID]],Customer_table[Customer_ID],Customer_table[Gender],FALSE)</f>
        <v>Female</v>
      </c>
      <c r="N1349" s="8" t="str">
        <f>_xlfn.XLOOKUP(total_table[[#This Row],[Customer_ID]],Customer_table[Customer_ID],Customer_table[City],FALSE)</f>
        <v>South Amandahaven</v>
      </c>
      <c r="O1349" s="8" t="str">
        <f>_xlfn.XLOOKUP(total_table[[#This Row],[Customer_ID]],Customer_table[Customer_ID],Customer_table[State],FALSE)</f>
        <v>Arizona</v>
      </c>
      <c r="P1349" s="8" t="str">
        <f>_xlfn.XLOOKUP(total_table[[#This Row],[Customer_ID]],Customer_table[Customer_ID],Customer_table[Country],FALSE)</f>
        <v>USA</v>
      </c>
      <c r="Q1349" s="8" t="str">
        <f>_xlfn.XLOOKUP(total_table[[#This Row],[Product_ID]],Product_table[Product_ID],Product_table[Product_Name],FALSE)</f>
        <v>High-Grip Football</v>
      </c>
      <c r="R1349" s="8" t="str">
        <f>_xlfn.XLOOKUP(total_table[[#This Row],[Product_ID]],Product_table[Product_ID],Product_table[Category],FALSE)</f>
        <v>Sports</v>
      </c>
      <c r="S1349" s="8" t="str">
        <f>_xlfn.XLOOKUP(total_table[[#This Row],[Product_ID]],Product_table[Product_ID],Product_table[Sub_Category],FALSE)</f>
        <v>Team Sports</v>
      </c>
      <c r="T1349" s="8" t="str">
        <f>_xlfn.XLOOKUP(total_table[[#This Row],[Product_ID]],Product_table[Product_ID],Product_table[Brand],FALSE)</f>
        <v>Bridges, Banks and Cummings</v>
      </c>
      <c r="U1349" s="8">
        <f>_xlfn.XLOOKUP(total_table[[#This Row],[Product_ID]],Product_table[Product_ID],Product_table[Cost],FALSE)</f>
        <v>318.91000000000003</v>
      </c>
      <c r="V1349" s="11">
        <f>_xlfn.XLOOKUP(total_table[[#This Row],[Product_ID]],Product_table[Product_ID],Product_table[Stock],FALSE)</f>
        <v>114</v>
      </c>
      <c r="W1349" s="8" t="str">
        <f>_xlfn.XLOOKUP(total_table[[#This Row],[Store_ID]],Store_table[Store_ID],Store_table[Store_Name],FALSE)</f>
        <v>Bean, Jones and Park</v>
      </c>
      <c r="X1349" s="8" t="str">
        <f>_xlfn.XLOOKUP(total_table[[#This Row],[Store_ID]],Store_table[Store_ID],Store_table[Region],FALSE)</f>
        <v>West</v>
      </c>
      <c r="Y1349" s="8" t="str">
        <f>_xlfn.XLOOKUP(total_table[[#This Row],[Store_ID]],Store_table[Store_ID],Store_table[City],FALSE)</f>
        <v>Thompsonborough</v>
      </c>
      <c r="Z1349" s="8" t="str">
        <f>_xlfn.XLOOKUP(total_table[[#This Row],[Store_ID]],Store_table[Store_ID],Store_table[Store_Type],FALSE)</f>
        <v>Online</v>
      </c>
    </row>
    <row r="1350" spans="1:26" x14ac:dyDescent="0.35">
      <c r="A1350" s="2" t="s">
        <v>3152</v>
      </c>
      <c r="B1350" s="14">
        <v>45927</v>
      </c>
      <c r="C1350" s="2" t="s">
        <v>537</v>
      </c>
      <c r="D1350" s="2" t="s">
        <v>1634</v>
      </c>
      <c r="E1350" s="2" t="s">
        <v>1782</v>
      </c>
      <c r="F1350" s="11">
        <v>3</v>
      </c>
      <c r="G1350" s="8">
        <v>183.44</v>
      </c>
      <c r="H1350" s="8">
        <v>0.28000000000000003</v>
      </c>
      <c r="I1350" s="2" t="s">
        <v>1807</v>
      </c>
      <c r="J1350" s="8">
        <v>550.04</v>
      </c>
      <c r="K1350" s="8" t="str">
        <f>_xlfn.XLOOKUP(total_table[[#This Row],[Customer_ID]],Customer_table[Customer_ID],Customer_table[Name],FALSE)</f>
        <v>Daniel Rivas</v>
      </c>
      <c r="L1350" s="11">
        <f>_xlfn.XLOOKUP(total_table[[#This Row],[Customer_ID]],Customer_table[Customer_ID],Customer_table[Age],FALSE)</f>
        <v>39</v>
      </c>
      <c r="M1350" s="8" t="str">
        <f>_xlfn.XLOOKUP(total_table[[#This Row],[Customer_ID]],Customer_table[Customer_ID],Customer_table[Gender],FALSE)</f>
        <v>Female</v>
      </c>
      <c r="N1350" s="8" t="str">
        <f>_xlfn.XLOOKUP(total_table[[#This Row],[Customer_ID]],Customer_table[Customer_ID],Customer_table[City],FALSE)</f>
        <v>Dominiquefort</v>
      </c>
      <c r="O1350" s="8" t="str">
        <f>_xlfn.XLOOKUP(total_table[[#This Row],[Customer_ID]],Customer_table[Customer_ID],Customer_table[State],FALSE)</f>
        <v>Georgia</v>
      </c>
      <c r="P1350" s="8" t="str">
        <f>_xlfn.XLOOKUP(total_table[[#This Row],[Customer_ID]],Customer_table[Customer_ID],Customer_table[Country],FALSE)</f>
        <v>USA</v>
      </c>
      <c r="Q1350" s="8" t="str">
        <f>_xlfn.XLOOKUP(total_table[[#This Row],[Product_ID]],Product_table[Product_ID],Product_table[Product_Name],FALSE)</f>
        <v>Sports Stopwatch Pro</v>
      </c>
      <c r="R1350" s="8" t="str">
        <f>_xlfn.XLOOKUP(total_table[[#This Row],[Product_ID]],Product_table[Product_ID],Product_table[Category],FALSE)</f>
        <v>Sports</v>
      </c>
      <c r="S1350" s="8" t="str">
        <f>_xlfn.XLOOKUP(total_table[[#This Row],[Product_ID]],Product_table[Product_ID],Product_table[Sub_Category],FALSE)</f>
        <v>Accessories</v>
      </c>
      <c r="T1350" s="8" t="str">
        <f>_xlfn.XLOOKUP(total_table[[#This Row],[Product_ID]],Product_table[Product_ID],Product_table[Brand],FALSE)</f>
        <v>Thompson-French</v>
      </c>
      <c r="U1350" s="8">
        <f>_xlfn.XLOOKUP(total_table[[#This Row],[Product_ID]],Product_table[Product_ID],Product_table[Cost],FALSE)</f>
        <v>434.84</v>
      </c>
      <c r="V1350" s="11">
        <f>_xlfn.XLOOKUP(total_table[[#This Row],[Product_ID]],Product_table[Product_ID],Product_table[Stock],FALSE)</f>
        <v>185</v>
      </c>
      <c r="W1350" s="8" t="str">
        <f>_xlfn.XLOOKUP(total_table[[#This Row],[Store_ID]],Store_table[Store_ID],Store_table[Store_Name],FALSE)</f>
        <v>Frederick-Wright</v>
      </c>
      <c r="X1350" s="8" t="str">
        <f>_xlfn.XLOOKUP(total_table[[#This Row],[Store_ID]],Store_table[Store_ID],Store_table[Region],FALSE)</f>
        <v>West</v>
      </c>
      <c r="Y1350" s="8" t="str">
        <f>_xlfn.XLOOKUP(total_table[[#This Row],[Store_ID]],Store_table[Store_ID],Store_table[City],FALSE)</f>
        <v>New Jimmymouth</v>
      </c>
      <c r="Z1350" s="8" t="str">
        <f>_xlfn.XLOOKUP(total_table[[#This Row],[Store_ID]],Store_table[Store_ID],Store_table[Store_Type],FALSE)</f>
        <v>Flagship</v>
      </c>
    </row>
    <row r="1351" spans="1:26" x14ac:dyDescent="0.35">
      <c r="A1351" s="2" t="s">
        <v>3153</v>
      </c>
      <c r="B1351" s="14">
        <v>45373</v>
      </c>
      <c r="C1351" s="2" t="s">
        <v>233</v>
      </c>
      <c r="D1351" s="2" t="s">
        <v>1548</v>
      </c>
      <c r="E1351" s="2" t="s">
        <v>1775</v>
      </c>
      <c r="F1351" s="11">
        <v>4</v>
      </c>
      <c r="G1351" s="8">
        <v>898.58</v>
      </c>
      <c r="H1351" s="8">
        <v>0.16</v>
      </c>
      <c r="I1351" s="2" t="s">
        <v>1804</v>
      </c>
      <c r="J1351" s="8">
        <v>3594.1600000000003</v>
      </c>
      <c r="K1351" s="8" t="str">
        <f>_xlfn.XLOOKUP(total_table[[#This Row],[Customer_ID]],Customer_table[Customer_ID],Customer_table[Name],FALSE)</f>
        <v>Michael Thomas</v>
      </c>
      <c r="L1351" s="11">
        <f>_xlfn.XLOOKUP(total_table[[#This Row],[Customer_ID]],Customer_table[Customer_ID],Customer_table[Age],FALSE)</f>
        <v>21</v>
      </c>
      <c r="M1351" s="8" t="str">
        <f>_xlfn.XLOOKUP(total_table[[#This Row],[Customer_ID]],Customer_table[Customer_ID],Customer_table[Gender],FALSE)</f>
        <v>Female</v>
      </c>
      <c r="N1351" s="8" t="str">
        <f>_xlfn.XLOOKUP(total_table[[#This Row],[Customer_ID]],Customer_table[Customer_ID],Customer_table[City],FALSE)</f>
        <v>Woodmouth</v>
      </c>
      <c r="O1351" s="8" t="str">
        <f>_xlfn.XLOOKUP(total_table[[#This Row],[Customer_ID]],Customer_table[Customer_ID],Customer_table[State],FALSE)</f>
        <v>Nevada</v>
      </c>
      <c r="P1351" s="8" t="str">
        <f>_xlfn.XLOOKUP(total_table[[#This Row],[Customer_ID]],Customer_table[Customer_ID],Customer_table[Country],FALSE)</f>
        <v>USA</v>
      </c>
      <c r="Q1351" s="8" t="str">
        <f>_xlfn.XLOOKUP(total_table[[#This Row],[Product_ID]],Product_table[Product_ID],Product_table[Product_Name],FALSE)</f>
        <v>HD Smart TV Stick</v>
      </c>
      <c r="R1351" s="8" t="str">
        <f>_xlfn.XLOOKUP(total_table[[#This Row],[Product_ID]],Product_table[Product_ID],Product_table[Category],FALSE)</f>
        <v>Electronics</v>
      </c>
      <c r="S1351" s="8" t="str">
        <f>_xlfn.XLOOKUP(total_table[[#This Row],[Product_ID]],Product_table[Product_ID],Product_table[Sub_Category],FALSE)</f>
        <v>Accessories</v>
      </c>
      <c r="T1351" s="8" t="str">
        <f>_xlfn.XLOOKUP(total_table[[#This Row],[Product_ID]],Product_table[Product_ID],Product_table[Brand],FALSE)</f>
        <v>Gibson, Hobbs and Weaver</v>
      </c>
      <c r="U1351" s="8">
        <f>_xlfn.XLOOKUP(total_table[[#This Row],[Product_ID]],Product_table[Product_ID],Product_table[Cost],FALSE)</f>
        <v>449.4</v>
      </c>
      <c r="V1351" s="11">
        <f>_xlfn.XLOOKUP(total_table[[#This Row],[Product_ID]],Product_table[Product_ID],Product_table[Stock],FALSE)</f>
        <v>273.49484536082474</v>
      </c>
      <c r="W1351" s="8" t="str">
        <f>_xlfn.XLOOKUP(total_table[[#This Row],[Store_ID]],Store_table[Store_ID],Store_table[Store_Name],FALSE)</f>
        <v>Gardner, Humphrey and Contreras</v>
      </c>
      <c r="X1351" s="8" t="str">
        <f>_xlfn.XLOOKUP(total_table[[#This Row],[Store_ID]],Store_table[Store_ID],Store_table[Region],FALSE)</f>
        <v>East</v>
      </c>
      <c r="Y1351" s="8" t="str">
        <f>_xlfn.XLOOKUP(total_table[[#This Row],[Store_ID]],Store_table[Store_ID],Store_table[City],FALSE)</f>
        <v>Johnsonville</v>
      </c>
      <c r="Z1351" s="8" t="str">
        <f>_xlfn.XLOOKUP(total_table[[#This Row],[Store_ID]],Store_table[Store_ID],Store_table[Store_Type],FALSE)</f>
        <v>Flagship</v>
      </c>
    </row>
    <row r="1352" spans="1:26" x14ac:dyDescent="0.35">
      <c r="A1352" s="2" t="s">
        <v>3154</v>
      </c>
      <c r="B1352" s="14">
        <v>45529</v>
      </c>
      <c r="C1352" s="2" t="s">
        <v>1199</v>
      </c>
      <c r="D1352" s="2" t="s">
        <v>1572</v>
      </c>
      <c r="E1352" s="2" t="s">
        <v>1739</v>
      </c>
      <c r="F1352" s="11">
        <v>3</v>
      </c>
      <c r="G1352" s="8">
        <v>152.41</v>
      </c>
      <c r="H1352" s="8">
        <v>0.25</v>
      </c>
      <c r="I1352" s="2" t="s">
        <v>1802</v>
      </c>
      <c r="J1352" s="8">
        <v>456.98</v>
      </c>
      <c r="K1352" s="8" t="str">
        <f>_xlfn.XLOOKUP(total_table[[#This Row],[Customer_ID]],Customer_table[Customer_ID],Customer_table[Name],FALSE)</f>
        <v>Daniel Bell</v>
      </c>
      <c r="L1352" s="11">
        <f>_xlfn.XLOOKUP(total_table[[#This Row],[Customer_ID]],Customer_table[Customer_ID],Customer_table[Age],FALSE)</f>
        <v>56</v>
      </c>
      <c r="M1352" s="8" t="str">
        <f>_xlfn.XLOOKUP(total_table[[#This Row],[Customer_ID]],Customer_table[Customer_ID],Customer_table[Gender],FALSE)</f>
        <v>Male</v>
      </c>
      <c r="N1352" s="8" t="str">
        <f>_xlfn.XLOOKUP(total_table[[#This Row],[Customer_ID]],Customer_table[Customer_ID],Customer_table[City],FALSE)</f>
        <v>Deniseberg</v>
      </c>
      <c r="O1352" s="8" t="str">
        <f>_xlfn.XLOOKUP(total_table[[#This Row],[Customer_ID]],Customer_table[Customer_ID],Customer_table[State],FALSE)</f>
        <v>Arkansas</v>
      </c>
      <c r="P1352" s="8" t="str">
        <f>_xlfn.XLOOKUP(total_table[[#This Row],[Customer_ID]],Customer_table[Customer_ID],Customer_table[Country],FALSE)</f>
        <v>USA</v>
      </c>
      <c r="Q1352" s="8" t="str">
        <f>_xlfn.XLOOKUP(total_table[[#This Row],[Product_ID]],Product_table[Product_ID],Product_table[Product_Name],FALSE)</f>
        <v>Men's Formal Shirt</v>
      </c>
      <c r="R1352" s="8" t="str">
        <f>_xlfn.XLOOKUP(total_table[[#This Row],[Product_ID]],Product_table[Product_ID],Product_table[Category],FALSE)</f>
        <v>Clothing</v>
      </c>
      <c r="S1352" s="8" t="str">
        <f>_xlfn.XLOOKUP(total_table[[#This Row],[Product_ID]],Product_table[Product_ID],Product_table[Sub_Category],FALSE)</f>
        <v>Tops</v>
      </c>
      <c r="T1352" s="8" t="str">
        <f>_xlfn.XLOOKUP(total_table[[#This Row],[Product_ID]],Product_table[Product_ID],Product_table[Brand],FALSE)</f>
        <v>Moon, Mora and Santos</v>
      </c>
      <c r="U1352" s="8">
        <f>_xlfn.XLOOKUP(total_table[[#This Row],[Product_ID]],Product_table[Product_ID],Product_table[Cost],FALSE)</f>
        <v>254.04361702127662</v>
      </c>
      <c r="V1352" s="11">
        <f>_xlfn.XLOOKUP(total_table[[#This Row],[Product_ID]],Product_table[Product_ID],Product_table[Stock],FALSE)</f>
        <v>360</v>
      </c>
      <c r="W1352" s="8" t="str">
        <f>_xlfn.XLOOKUP(total_table[[#This Row],[Store_ID]],Store_table[Store_ID],Store_table[Store_Name],FALSE)</f>
        <v>Black-Horn</v>
      </c>
      <c r="X1352" s="8" t="str">
        <f>_xlfn.XLOOKUP(total_table[[#This Row],[Store_ID]],Store_table[Store_ID],Store_table[Region],FALSE)</f>
        <v>South</v>
      </c>
      <c r="Y1352" s="8" t="str">
        <f>_xlfn.XLOOKUP(total_table[[#This Row],[Store_ID]],Store_table[Store_ID],Store_table[City],FALSE)</f>
        <v>North Nancyview</v>
      </c>
      <c r="Z1352" s="8" t="str">
        <f>_xlfn.XLOOKUP(total_table[[#This Row],[Store_ID]],Store_table[Store_ID],Store_table[Store_Type],FALSE)</f>
        <v>Outlet</v>
      </c>
    </row>
    <row r="1353" spans="1:26" x14ac:dyDescent="0.35">
      <c r="A1353" s="2" t="s">
        <v>3155</v>
      </c>
      <c r="B1353" s="14">
        <v>45872</v>
      </c>
      <c r="C1353" s="2" t="s">
        <v>711</v>
      </c>
      <c r="D1353" s="2" t="s">
        <v>1710</v>
      </c>
      <c r="E1353" s="2" t="s">
        <v>1777</v>
      </c>
      <c r="F1353" s="11">
        <v>3</v>
      </c>
      <c r="G1353" s="8">
        <v>972.58</v>
      </c>
      <c r="H1353" s="8">
        <v>0.28000000000000003</v>
      </c>
      <c r="I1353" s="2" t="s">
        <v>1807</v>
      </c>
      <c r="J1353" s="8">
        <v>2917.46</v>
      </c>
      <c r="K1353" s="8" t="str">
        <f>_xlfn.XLOOKUP(total_table[[#This Row],[Customer_ID]],Customer_table[Customer_ID],Customer_table[Name],FALSE)</f>
        <v>Robert Harris</v>
      </c>
      <c r="L1353" s="11">
        <f>_xlfn.XLOOKUP(total_table[[#This Row],[Customer_ID]],Customer_table[Customer_ID],Customer_table[Age],FALSE)</f>
        <v>50</v>
      </c>
      <c r="M1353" s="8" t="str">
        <f>_xlfn.XLOOKUP(total_table[[#This Row],[Customer_ID]],Customer_table[Customer_ID],Customer_table[Gender],FALSE)</f>
        <v>Male</v>
      </c>
      <c r="N1353" s="8" t="str">
        <f>_xlfn.XLOOKUP(total_table[[#This Row],[Customer_ID]],Customer_table[Customer_ID],Customer_table[City],FALSE)</f>
        <v>East Jeremy</v>
      </c>
      <c r="O1353" s="8" t="str">
        <f>_xlfn.XLOOKUP(total_table[[#This Row],[Customer_ID]],Customer_table[Customer_ID],Customer_table[State],FALSE)</f>
        <v>Iowa</v>
      </c>
      <c r="P1353" s="8" t="str">
        <f>_xlfn.XLOOKUP(total_table[[#This Row],[Customer_ID]],Customer_table[Customer_ID],Customer_table[Country],FALSE)</f>
        <v>USA</v>
      </c>
      <c r="Q1353" s="8" t="str">
        <f>_xlfn.XLOOKUP(total_table[[#This Row],[Product_ID]],Product_table[Product_ID],Product_table[Product_Name],FALSE)</f>
        <v>Microwave Oven</v>
      </c>
      <c r="R1353" s="8" t="str">
        <f>_xlfn.XLOOKUP(total_table[[#This Row],[Product_ID]],Product_table[Product_ID],Product_table[Category],FALSE)</f>
        <v>Home</v>
      </c>
      <c r="S1353" s="8" t="str">
        <f>_xlfn.XLOOKUP(total_table[[#This Row],[Product_ID]],Product_table[Product_ID],Product_table[Sub_Category],FALSE)</f>
        <v>Appliances</v>
      </c>
      <c r="T1353" s="8" t="str">
        <f>_xlfn.XLOOKUP(total_table[[#This Row],[Product_ID]],Product_table[Product_ID],Product_table[Brand],FALSE)</f>
        <v>Green, Powell and Palmer</v>
      </c>
      <c r="U1353" s="8">
        <f>_xlfn.XLOOKUP(total_table[[#This Row],[Product_ID]],Product_table[Product_ID],Product_table[Cost],FALSE)</f>
        <v>447.43</v>
      </c>
      <c r="V1353" s="11">
        <f>_xlfn.XLOOKUP(total_table[[#This Row],[Product_ID]],Product_table[Product_ID],Product_table[Stock],FALSE)</f>
        <v>191</v>
      </c>
      <c r="W1353" s="8" t="str">
        <f>_xlfn.XLOOKUP(total_table[[#This Row],[Store_ID]],Store_table[Store_ID],Store_table[Store_Name],FALSE)</f>
        <v>Mcdonald Inc</v>
      </c>
      <c r="X1353" s="8" t="str">
        <f>_xlfn.XLOOKUP(total_table[[#This Row],[Store_ID]],Store_table[Store_ID],Store_table[Region],FALSE)</f>
        <v>South</v>
      </c>
      <c r="Y1353" s="8" t="str">
        <f>_xlfn.XLOOKUP(total_table[[#This Row],[Store_ID]],Store_table[Store_ID],Store_table[City],FALSE)</f>
        <v>Christopherland</v>
      </c>
      <c r="Z1353" s="8" t="str">
        <f>_xlfn.XLOOKUP(total_table[[#This Row],[Store_ID]],Store_table[Store_ID],Store_table[Store_Type],FALSE)</f>
        <v>Outlet</v>
      </c>
    </row>
    <row r="1354" spans="1:26" x14ac:dyDescent="0.35">
      <c r="A1354" s="2" t="s">
        <v>3156</v>
      </c>
      <c r="B1354" s="14">
        <v>45267</v>
      </c>
      <c r="C1354" s="2" t="s">
        <v>1416</v>
      </c>
      <c r="D1354" s="2" t="s">
        <v>1664</v>
      </c>
      <c r="E1354" s="2" t="s">
        <v>1770</v>
      </c>
      <c r="F1354" s="11">
        <v>4</v>
      </c>
      <c r="G1354" s="8">
        <v>136.4</v>
      </c>
      <c r="H1354" s="8">
        <v>0.04</v>
      </c>
      <c r="I1354" s="2" t="s">
        <v>1807</v>
      </c>
      <c r="J1354" s="8">
        <v>545.56000000000006</v>
      </c>
      <c r="K1354" s="8" t="str">
        <f>_xlfn.XLOOKUP(total_table[[#This Row],[Customer_ID]],Customer_table[Customer_ID],Customer_table[Name],FALSE)</f>
        <v>Cynthia Parrish</v>
      </c>
      <c r="L1354" s="11">
        <f>_xlfn.XLOOKUP(total_table[[#This Row],[Customer_ID]],Customer_table[Customer_ID],Customer_table[Age],FALSE)</f>
        <v>18</v>
      </c>
      <c r="M1354" s="8" t="str">
        <f>_xlfn.XLOOKUP(total_table[[#This Row],[Customer_ID]],Customer_table[Customer_ID],Customer_table[Gender],FALSE)</f>
        <v>Male</v>
      </c>
      <c r="N1354" s="8" t="str">
        <f>_xlfn.XLOOKUP(total_table[[#This Row],[Customer_ID]],Customer_table[Customer_ID],Customer_table[City],FALSE)</f>
        <v>Espinozaberg</v>
      </c>
      <c r="O1354" s="8" t="str">
        <f>_xlfn.XLOOKUP(total_table[[#This Row],[Customer_ID]],Customer_table[Customer_ID],Customer_table[State],FALSE)</f>
        <v>Minnesota</v>
      </c>
      <c r="P1354" s="8" t="str">
        <f>_xlfn.XLOOKUP(total_table[[#This Row],[Customer_ID]],Customer_table[Customer_ID],Customer_table[Country],FALSE)</f>
        <v>USA</v>
      </c>
      <c r="Q1354" s="8" t="str">
        <f>_xlfn.XLOOKUP(total_table[[#This Row],[Product_ID]],Product_table[Product_ID],Product_table[Product_Name],FALSE)</f>
        <v>Men's Sports Shorts</v>
      </c>
      <c r="R1354" s="8" t="str">
        <f>_xlfn.XLOOKUP(total_table[[#This Row],[Product_ID]],Product_table[Product_ID],Product_table[Category],FALSE)</f>
        <v>Clothing</v>
      </c>
      <c r="S1354" s="8" t="str">
        <f>_xlfn.XLOOKUP(total_table[[#This Row],[Product_ID]],Product_table[Product_ID],Product_table[Sub_Category],FALSE)</f>
        <v>Bottoms</v>
      </c>
      <c r="T1354" s="8" t="str">
        <f>_xlfn.XLOOKUP(total_table[[#This Row],[Product_ID]],Product_table[Product_ID],Product_table[Brand],FALSE)</f>
        <v>Fitzpatrick Ltd</v>
      </c>
      <c r="U1354" s="8">
        <f>_xlfn.XLOOKUP(total_table[[#This Row],[Product_ID]],Product_table[Product_ID],Product_table[Cost],FALSE)</f>
        <v>218.22</v>
      </c>
      <c r="V1354" s="11">
        <f>_xlfn.XLOOKUP(total_table[[#This Row],[Product_ID]],Product_table[Product_ID],Product_table[Stock],FALSE)</f>
        <v>224</v>
      </c>
      <c r="W1354" s="8" t="str">
        <f>_xlfn.XLOOKUP(total_table[[#This Row],[Store_ID]],Store_table[Store_ID],Store_table[Store_Name],FALSE)</f>
        <v>Aguirre-Keller</v>
      </c>
      <c r="X1354" s="8" t="str">
        <f>_xlfn.XLOOKUP(total_table[[#This Row],[Store_ID]],Store_table[Store_ID],Store_table[Region],FALSE)</f>
        <v>South</v>
      </c>
      <c r="Y1354" s="8" t="str">
        <f>_xlfn.XLOOKUP(total_table[[#This Row],[Store_ID]],Store_table[Store_ID],Store_table[City],FALSE)</f>
        <v>Lake Michael</v>
      </c>
      <c r="Z1354" s="8" t="str">
        <f>_xlfn.XLOOKUP(total_table[[#This Row],[Store_ID]],Store_table[Store_ID],Store_table[Store_Type],FALSE)</f>
        <v>Online</v>
      </c>
    </row>
    <row r="1355" spans="1:26" x14ac:dyDescent="0.35">
      <c r="A1355" s="2" t="s">
        <v>3157</v>
      </c>
      <c r="B1355" s="14">
        <v>45894</v>
      </c>
      <c r="C1355" s="2" t="s">
        <v>1227</v>
      </c>
      <c r="D1355" s="2" t="s">
        <v>1714</v>
      </c>
      <c r="E1355" s="2" t="s">
        <v>1779</v>
      </c>
      <c r="F1355" s="11">
        <v>1</v>
      </c>
      <c r="G1355" s="8">
        <v>509.63</v>
      </c>
      <c r="H1355" s="8">
        <v>0.27</v>
      </c>
      <c r="I1355" s="2" t="s">
        <v>1807</v>
      </c>
      <c r="J1355" s="8">
        <v>509.36</v>
      </c>
      <c r="K1355" s="8" t="str">
        <f>_xlfn.XLOOKUP(total_table[[#This Row],[Customer_ID]],Customer_table[Customer_ID],Customer_table[Name],FALSE)</f>
        <v>Mark Rogers</v>
      </c>
      <c r="L1355" s="11">
        <f>_xlfn.XLOOKUP(total_table[[#This Row],[Customer_ID]],Customer_table[Customer_ID],Customer_table[Age],FALSE)</f>
        <v>57</v>
      </c>
      <c r="M1355" s="8" t="str">
        <f>_xlfn.XLOOKUP(total_table[[#This Row],[Customer_ID]],Customer_table[Customer_ID],Customer_table[Gender],FALSE)</f>
        <v>Female</v>
      </c>
      <c r="N1355" s="8" t="str">
        <f>_xlfn.XLOOKUP(total_table[[#This Row],[Customer_ID]],Customer_table[Customer_ID],Customer_table[City],FALSE)</f>
        <v>Bookertown</v>
      </c>
      <c r="O1355" s="8" t="str">
        <f>_xlfn.XLOOKUP(total_table[[#This Row],[Customer_ID]],Customer_table[Customer_ID],Customer_table[State],FALSE)</f>
        <v>Oklahoma</v>
      </c>
      <c r="P1355" s="8" t="str">
        <f>_xlfn.XLOOKUP(total_table[[#This Row],[Customer_ID]],Customer_table[Customer_ID],Customer_table[Country],FALSE)</f>
        <v>USA</v>
      </c>
      <c r="Q1355" s="8" t="str">
        <f>_xlfn.XLOOKUP(total_table[[#This Row],[Product_ID]],Product_table[Product_ID],Product_table[Product_Name],FALSE)</f>
        <v>Vitamin E Body Lotion</v>
      </c>
      <c r="R1355" s="8" t="str">
        <f>_xlfn.XLOOKUP(total_table[[#This Row],[Product_ID]],Product_table[Product_ID],Product_table[Category],FALSE)</f>
        <v>Beauty</v>
      </c>
      <c r="S1355" s="8" t="str">
        <f>_xlfn.XLOOKUP(total_table[[#This Row],[Product_ID]],Product_table[Product_ID],Product_table[Sub_Category],FALSE)</f>
        <v>Skincare</v>
      </c>
      <c r="T1355" s="8" t="str">
        <f>_xlfn.XLOOKUP(total_table[[#This Row],[Product_ID]],Product_table[Product_ID],Product_table[Brand],FALSE)</f>
        <v>Hoffman-Williams</v>
      </c>
      <c r="U1355" s="8">
        <f>_xlfn.XLOOKUP(total_table[[#This Row],[Product_ID]],Product_table[Product_ID],Product_table[Cost],FALSE)</f>
        <v>358.47</v>
      </c>
      <c r="V1355" s="11">
        <f>_xlfn.XLOOKUP(total_table[[#This Row],[Product_ID]],Product_table[Product_ID],Product_table[Stock],FALSE)</f>
        <v>213</v>
      </c>
      <c r="W1355" s="8" t="str">
        <f>_xlfn.XLOOKUP(total_table[[#This Row],[Store_ID]],Store_table[Store_ID],Store_table[Store_Name],FALSE)</f>
        <v>Shelton PLC</v>
      </c>
      <c r="X1355" s="8" t="str">
        <f>_xlfn.XLOOKUP(total_table[[#This Row],[Store_ID]],Store_table[Store_ID],Store_table[Region],FALSE)</f>
        <v>North</v>
      </c>
      <c r="Y1355" s="8" t="str">
        <f>_xlfn.XLOOKUP(total_table[[#This Row],[Store_ID]],Store_table[Store_ID],Store_table[City],FALSE)</f>
        <v>East Jenniferstad</v>
      </c>
      <c r="Z1355" s="8" t="str">
        <f>_xlfn.XLOOKUP(total_table[[#This Row],[Store_ID]],Store_table[Store_ID],Store_table[Store_Type],FALSE)</f>
        <v>Flagship</v>
      </c>
    </row>
    <row r="1356" spans="1:26" x14ac:dyDescent="0.35">
      <c r="A1356" s="2" t="s">
        <v>3158</v>
      </c>
      <c r="B1356" s="14">
        <v>45331</v>
      </c>
      <c r="C1356" s="2" t="s">
        <v>20</v>
      </c>
      <c r="D1356" s="2" t="s">
        <v>1720</v>
      </c>
      <c r="E1356" s="2" t="s">
        <v>1744</v>
      </c>
      <c r="F1356" s="11">
        <v>4</v>
      </c>
      <c r="G1356" s="8">
        <v>360.28</v>
      </c>
      <c r="H1356" s="8">
        <v>0.09</v>
      </c>
      <c r="I1356" s="2" t="s">
        <v>1807</v>
      </c>
      <c r="J1356" s="8">
        <v>1441.03</v>
      </c>
      <c r="K1356" s="8" t="str">
        <f>_xlfn.XLOOKUP(total_table[[#This Row],[Customer_ID]],Customer_table[Customer_ID],Customer_table[Name],FALSE)</f>
        <v>Jeremy Harris</v>
      </c>
      <c r="L1356" s="11">
        <f>_xlfn.XLOOKUP(total_table[[#This Row],[Customer_ID]],Customer_table[Customer_ID],Customer_table[Age],FALSE)</f>
        <v>59</v>
      </c>
      <c r="M1356" s="8" t="str">
        <f>_xlfn.XLOOKUP(total_table[[#This Row],[Customer_ID]],Customer_table[Customer_ID],Customer_table[Gender],FALSE)</f>
        <v>Female</v>
      </c>
      <c r="N1356" s="8" t="str">
        <f>_xlfn.XLOOKUP(total_table[[#This Row],[Customer_ID]],Customer_table[Customer_ID],Customer_table[City],FALSE)</f>
        <v>Thomastown</v>
      </c>
      <c r="O1356" s="8" t="str">
        <f>_xlfn.XLOOKUP(total_table[[#This Row],[Customer_ID]],Customer_table[Customer_ID],Customer_table[State],FALSE)</f>
        <v>Ohio</v>
      </c>
      <c r="P1356" s="8" t="str">
        <f>_xlfn.XLOOKUP(total_table[[#This Row],[Customer_ID]],Customer_table[Customer_ID],Customer_table[Country],FALSE)</f>
        <v>USA</v>
      </c>
      <c r="Q1356" s="8" t="str">
        <f>_xlfn.XLOOKUP(total_table[[#This Row],[Product_ID]],Product_table[Product_ID],Product_table[Product_Name],FALSE)</f>
        <v>Cricket Bat</v>
      </c>
      <c r="R1356" s="8" t="str">
        <f>_xlfn.XLOOKUP(total_table[[#This Row],[Product_ID]],Product_table[Product_ID],Product_table[Category],FALSE)</f>
        <v>Sports</v>
      </c>
      <c r="S1356" s="8" t="str">
        <f>_xlfn.XLOOKUP(total_table[[#This Row],[Product_ID]],Product_table[Product_ID],Product_table[Sub_Category],FALSE)</f>
        <v>Team Sports</v>
      </c>
      <c r="T1356" s="8" t="str">
        <f>_xlfn.XLOOKUP(total_table[[#This Row],[Product_ID]],Product_table[Product_ID],Product_table[Brand],FALSE)</f>
        <v>Khan LLC</v>
      </c>
      <c r="U1356" s="8">
        <f>_xlfn.XLOOKUP(total_table[[#This Row],[Product_ID]],Product_table[Product_ID],Product_table[Cost],FALSE)</f>
        <v>245.98</v>
      </c>
      <c r="V1356" s="11">
        <f>_xlfn.XLOOKUP(total_table[[#This Row],[Product_ID]],Product_table[Product_ID],Product_table[Stock],FALSE)</f>
        <v>471</v>
      </c>
      <c r="W1356" s="8" t="str">
        <f>_xlfn.XLOOKUP(total_table[[#This Row],[Store_ID]],Store_table[Store_ID],Store_table[Store_Name],FALSE)</f>
        <v>Johnson-Wright</v>
      </c>
      <c r="X1356" s="8" t="str">
        <f>_xlfn.XLOOKUP(total_table[[#This Row],[Store_ID]],Store_table[Store_ID],Store_table[Region],FALSE)</f>
        <v>North</v>
      </c>
      <c r="Y1356" s="8" t="str">
        <f>_xlfn.XLOOKUP(total_table[[#This Row],[Store_ID]],Store_table[Store_ID],Store_table[City],FALSE)</f>
        <v>Hoodberg</v>
      </c>
      <c r="Z1356" s="8" t="str">
        <f>_xlfn.XLOOKUP(total_table[[#This Row],[Store_ID]],Store_table[Store_ID],Store_table[Store_Type],FALSE)</f>
        <v>Outlet</v>
      </c>
    </row>
    <row r="1357" spans="1:26" x14ac:dyDescent="0.35">
      <c r="A1357" s="2" t="s">
        <v>3159</v>
      </c>
      <c r="B1357" s="14">
        <v>45910</v>
      </c>
      <c r="C1357" s="2" t="s">
        <v>284</v>
      </c>
      <c r="D1357" s="2" t="s">
        <v>1704</v>
      </c>
      <c r="E1357" s="2" t="s">
        <v>1779</v>
      </c>
      <c r="F1357" s="11">
        <v>3</v>
      </c>
      <c r="G1357" s="8">
        <v>882.05</v>
      </c>
      <c r="H1357" s="8">
        <v>0.06</v>
      </c>
      <c r="I1357" s="2" t="s">
        <v>1804</v>
      </c>
      <c r="J1357" s="8">
        <v>2646.0899999999997</v>
      </c>
      <c r="K1357" s="8" t="str">
        <f>_xlfn.XLOOKUP(total_table[[#This Row],[Customer_ID]],Customer_table[Customer_ID],Customer_table[Name],FALSE)</f>
        <v>Jennifer Garcia</v>
      </c>
      <c r="L1357" s="11">
        <f>_xlfn.XLOOKUP(total_table[[#This Row],[Customer_ID]],Customer_table[Customer_ID],Customer_table[Age],FALSE)</f>
        <v>61</v>
      </c>
      <c r="M1357" s="8" t="str">
        <f>_xlfn.XLOOKUP(total_table[[#This Row],[Customer_ID]],Customer_table[Customer_ID],Customer_table[Gender],FALSE)</f>
        <v>Female</v>
      </c>
      <c r="N1357" s="8" t="str">
        <f>_xlfn.XLOOKUP(total_table[[#This Row],[Customer_ID]],Customer_table[Customer_ID],Customer_table[City],FALSE)</f>
        <v>New Sean</v>
      </c>
      <c r="O1357" s="8" t="str">
        <f>_xlfn.XLOOKUP(total_table[[#This Row],[Customer_ID]],Customer_table[Customer_ID],Customer_table[State],FALSE)</f>
        <v>New Mexico</v>
      </c>
      <c r="P1357" s="8" t="str">
        <f>_xlfn.XLOOKUP(total_table[[#This Row],[Customer_ID]],Customer_table[Customer_ID],Customer_table[Country],FALSE)</f>
        <v>USA</v>
      </c>
      <c r="Q1357" s="8" t="str">
        <f>_xlfn.XLOOKUP(total_table[[#This Row],[Product_ID]],Product_table[Product_ID],Product_table[Product_Name],FALSE)</f>
        <v>Face Foundation Kit</v>
      </c>
      <c r="R1357" s="8" t="str">
        <f>_xlfn.XLOOKUP(total_table[[#This Row],[Product_ID]],Product_table[Product_ID],Product_table[Category],FALSE)</f>
        <v>Beauty</v>
      </c>
      <c r="S1357" s="8" t="str">
        <f>_xlfn.XLOOKUP(total_table[[#This Row],[Product_ID]],Product_table[Product_ID],Product_table[Sub_Category],FALSE)</f>
        <v>Makeup</v>
      </c>
      <c r="T1357" s="8" t="str">
        <f>_xlfn.XLOOKUP(total_table[[#This Row],[Product_ID]],Product_table[Product_ID],Product_table[Brand],FALSE)</f>
        <v>Taylor-Elliott</v>
      </c>
      <c r="U1357" s="8">
        <f>_xlfn.XLOOKUP(total_table[[#This Row],[Product_ID]],Product_table[Product_ID],Product_table[Cost],FALSE)</f>
        <v>183.04</v>
      </c>
      <c r="V1357" s="11">
        <f>_xlfn.XLOOKUP(total_table[[#This Row],[Product_ID]],Product_table[Product_ID],Product_table[Stock],FALSE)</f>
        <v>457</v>
      </c>
      <c r="W1357" s="8" t="str">
        <f>_xlfn.XLOOKUP(total_table[[#This Row],[Store_ID]],Store_table[Store_ID],Store_table[Store_Name],FALSE)</f>
        <v>Shelton PLC</v>
      </c>
      <c r="X1357" s="8" t="str">
        <f>_xlfn.XLOOKUP(total_table[[#This Row],[Store_ID]],Store_table[Store_ID],Store_table[Region],FALSE)</f>
        <v>North</v>
      </c>
      <c r="Y1357" s="8" t="str">
        <f>_xlfn.XLOOKUP(total_table[[#This Row],[Store_ID]],Store_table[Store_ID],Store_table[City],FALSE)</f>
        <v>East Jenniferstad</v>
      </c>
      <c r="Z1357" s="8" t="str">
        <f>_xlfn.XLOOKUP(total_table[[#This Row],[Store_ID]],Store_table[Store_ID],Store_table[Store_Type],FALSE)</f>
        <v>Flagship</v>
      </c>
    </row>
    <row r="1358" spans="1:26" x14ac:dyDescent="0.35">
      <c r="A1358" s="2" t="s">
        <v>3160</v>
      </c>
      <c r="B1358" s="14">
        <v>45564</v>
      </c>
      <c r="C1358" s="2" t="s">
        <v>629</v>
      </c>
      <c r="D1358" s="2" t="s">
        <v>1684</v>
      </c>
      <c r="E1358" s="2" t="s">
        <v>1760</v>
      </c>
      <c r="F1358" s="11">
        <v>3</v>
      </c>
      <c r="G1358" s="8">
        <v>141.54</v>
      </c>
      <c r="H1358" s="8">
        <v>0.12</v>
      </c>
      <c r="I1358" s="2" t="s">
        <v>1804</v>
      </c>
      <c r="J1358" s="8">
        <v>424.5</v>
      </c>
      <c r="K1358" s="8" t="str">
        <f>_xlfn.XLOOKUP(total_table[[#This Row],[Customer_ID]],Customer_table[Customer_ID],Customer_table[Name],FALSE)</f>
        <v>Anthony Garcia</v>
      </c>
      <c r="L1358" s="11">
        <f>_xlfn.XLOOKUP(total_table[[#This Row],[Customer_ID]],Customer_table[Customer_ID],Customer_table[Age],FALSE)</f>
        <v>60</v>
      </c>
      <c r="M1358" s="8" t="str">
        <f>_xlfn.XLOOKUP(total_table[[#This Row],[Customer_ID]],Customer_table[Customer_ID],Customer_table[Gender],FALSE)</f>
        <v>Male</v>
      </c>
      <c r="N1358" s="8" t="str">
        <f>_xlfn.XLOOKUP(total_table[[#This Row],[Customer_ID]],Customer_table[Customer_ID],Customer_table[City],FALSE)</f>
        <v>Taraberg</v>
      </c>
      <c r="O1358" s="8" t="str">
        <f>_xlfn.XLOOKUP(total_table[[#This Row],[Customer_ID]],Customer_table[Customer_ID],Customer_table[State],FALSE)</f>
        <v>Arizona</v>
      </c>
      <c r="P1358" s="8" t="str">
        <f>_xlfn.XLOOKUP(total_table[[#This Row],[Customer_ID]],Customer_table[Customer_ID],Customer_table[Country],FALSE)</f>
        <v>USA</v>
      </c>
      <c r="Q1358" s="8" t="str">
        <f>_xlfn.XLOOKUP(total_table[[#This Row],[Product_ID]],Product_table[Product_ID],Product_table[Product_Name],FALSE)</f>
        <v>Decorative Lamp Shade</v>
      </c>
      <c r="R1358" s="8" t="str">
        <f>_xlfn.XLOOKUP(total_table[[#This Row],[Product_ID]],Product_table[Product_ID],Product_table[Category],FALSE)</f>
        <v>Home</v>
      </c>
      <c r="S1358" s="8" t="str">
        <f>_xlfn.XLOOKUP(total_table[[#This Row],[Product_ID]],Product_table[Product_ID],Product_table[Sub_Category],FALSE)</f>
        <v>Lighting</v>
      </c>
      <c r="T1358" s="8" t="str">
        <f>_xlfn.XLOOKUP(total_table[[#This Row],[Product_ID]],Product_table[Product_ID],Product_table[Brand],FALSE)</f>
        <v>Ramirez-Hanson</v>
      </c>
      <c r="U1358" s="8">
        <f>_xlfn.XLOOKUP(total_table[[#This Row],[Product_ID]],Product_table[Product_ID],Product_table[Cost],FALSE)</f>
        <v>228.53</v>
      </c>
      <c r="V1358" s="11">
        <f>_xlfn.XLOOKUP(total_table[[#This Row],[Product_ID]],Product_table[Product_ID],Product_table[Stock],FALSE)</f>
        <v>469</v>
      </c>
      <c r="W1358" s="8" t="str">
        <f>_xlfn.XLOOKUP(total_table[[#This Row],[Store_ID]],Store_table[Store_ID],Store_table[Store_Name],FALSE)</f>
        <v>Bean, Jones and Park</v>
      </c>
      <c r="X1358" s="8" t="str">
        <f>_xlfn.XLOOKUP(total_table[[#This Row],[Store_ID]],Store_table[Store_ID],Store_table[Region],FALSE)</f>
        <v>West</v>
      </c>
      <c r="Y1358" s="8" t="str">
        <f>_xlfn.XLOOKUP(total_table[[#This Row],[Store_ID]],Store_table[Store_ID],Store_table[City],FALSE)</f>
        <v>Thompsonborough</v>
      </c>
      <c r="Z1358" s="8" t="str">
        <f>_xlfn.XLOOKUP(total_table[[#This Row],[Store_ID]],Store_table[Store_ID],Store_table[Store_Type],FALSE)</f>
        <v>Online</v>
      </c>
    </row>
    <row r="1359" spans="1:26" x14ac:dyDescent="0.35">
      <c r="A1359" s="2" t="s">
        <v>3161</v>
      </c>
      <c r="B1359" s="14">
        <v>45461</v>
      </c>
      <c r="C1359" s="2" t="s">
        <v>162</v>
      </c>
      <c r="D1359" s="2" t="s">
        <v>1556</v>
      </c>
      <c r="E1359" s="2" t="s">
        <v>1747</v>
      </c>
      <c r="F1359" s="11">
        <v>3</v>
      </c>
      <c r="G1359" s="8">
        <v>83.5</v>
      </c>
      <c r="H1359" s="8">
        <v>0.23</v>
      </c>
      <c r="I1359" s="2" t="s">
        <v>1807</v>
      </c>
      <c r="J1359" s="8">
        <v>250.27</v>
      </c>
      <c r="K1359" s="8" t="str">
        <f>_xlfn.XLOOKUP(total_table[[#This Row],[Customer_ID]],Customer_table[Customer_ID],Customer_table[Name],FALSE)</f>
        <v>Joseph Snow</v>
      </c>
      <c r="L1359" s="11">
        <f>_xlfn.XLOOKUP(total_table[[#This Row],[Customer_ID]],Customer_table[Customer_ID],Customer_table[Age],FALSE)</f>
        <v>45</v>
      </c>
      <c r="M1359" s="8" t="str">
        <f>_xlfn.XLOOKUP(total_table[[#This Row],[Customer_ID]],Customer_table[Customer_ID],Customer_table[Gender],FALSE)</f>
        <v>Male</v>
      </c>
      <c r="N1359" s="8" t="str">
        <f>_xlfn.XLOOKUP(total_table[[#This Row],[Customer_ID]],Customer_table[Customer_ID],Customer_table[City],FALSE)</f>
        <v>South Michaelfort</v>
      </c>
      <c r="O1359" s="8" t="str">
        <f>_xlfn.XLOOKUP(total_table[[#This Row],[Customer_ID]],Customer_table[Customer_ID],Customer_table[State],FALSE)</f>
        <v>Vermont</v>
      </c>
      <c r="P1359" s="8" t="str">
        <f>_xlfn.XLOOKUP(total_table[[#This Row],[Customer_ID]],Customer_table[Customer_ID],Customer_table[Country],FALSE)</f>
        <v>USA</v>
      </c>
      <c r="Q1359" s="8" t="str">
        <f>_xlfn.XLOOKUP(total_table[[#This Row],[Product_ID]],Product_table[Product_ID],Product_table[Product_Name],FALSE)</f>
        <v>4K Home Projector</v>
      </c>
      <c r="R1359" s="8" t="str">
        <f>_xlfn.XLOOKUP(total_table[[#This Row],[Product_ID]],Product_table[Product_ID],Product_table[Category],FALSE)</f>
        <v>Electronics</v>
      </c>
      <c r="S1359" s="8" t="str">
        <f>_xlfn.XLOOKUP(total_table[[#This Row],[Product_ID]],Product_table[Product_ID],Product_table[Sub_Category],FALSE)</f>
        <v>Appliances</v>
      </c>
      <c r="T1359" s="8" t="str">
        <f>_xlfn.XLOOKUP(total_table[[#This Row],[Product_ID]],Product_table[Product_ID],Product_table[Brand],FALSE)</f>
        <v>Thomas LLC</v>
      </c>
      <c r="U1359" s="8">
        <f>_xlfn.XLOOKUP(total_table[[#This Row],[Product_ID]],Product_table[Product_ID],Product_table[Cost],FALSE)</f>
        <v>465.34</v>
      </c>
      <c r="V1359" s="11">
        <f>_xlfn.XLOOKUP(total_table[[#This Row],[Product_ID]],Product_table[Product_ID],Product_table[Stock],FALSE)</f>
        <v>301</v>
      </c>
      <c r="W1359" s="8" t="str">
        <f>_xlfn.XLOOKUP(total_table[[#This Row],[Store_ID]],Store_table[Store_ID],Store_table[Store_Name],FALSE)</f>
        <v>Alexander Group</v>
      </c>
      <c r="X1359" s="8" t="str">
        <f>_xlfn.XLOOKUP(total_table[[#This Row],[Store_ID]],Store_table[Store_ID],Store_table[Region],FALSE)</f>
        <v>South</v>
      </c>
      <c r="Y1359" s="8" t="str">
        <f>_xlfn.XLOOKUP(total_table[[#This Row],[Store_ID]],Store_table[Store_ID],Store_table[City],FALSE)</f>
        <v>Port Sharon</v>
      </c>
      <c r="Z1359" s="8" t="str">
        <f>_xlfn.XLOOKUP(total_table[[#This Row],[Store_ID]],Store_table[Store_ID],Store_table[Store_Type],FALSE)</f>
        <v>Online</v>
      </c>
    </row>
    <row r="1360" spans="1:26" x14ac:dyDescent="0.35">
      <c r="A1360" s="2" t="s">
        <v>3162</v>
      </c>
      <c r="B1360" s="14">
        <v>45258</v>
      </c>
      <c r="C1360" s="2" t="s">
        <v>415</v>
      </c>
      <c r="D1360" s="2" t="s">
        <v>1554</v>
      </c>
      <c r="E1360" s="2" t="s">
        <v>1754</v>
      </c>
      <c r="F1360" s="11">
        <v>2</v>
      </c>
      <c r="G1360" s="8">
        <v>629.73</v>
      </c>
      <c r="H1360" s="8">
        <v>7.0000000000000007E-2</v>
      </c>
      <c r="I1360" s="2" t="s">
        <v>1804</v>
      </c>
      <c r="J1360" s="8">
        <v>1259.3900000000001</v>
      </c>
      <c r="K1360" s="8" t="str">
        <f>_xlfn.XLOOKUP(total_table[[#This Row],[Customer_ID]],Customer_table[Customer_ID],Customer_table[Name],FALSE)</f>
        <v>Erin Hopkins</v>
      </c>
      <c r="L1360" s="11">
        <f>_xlfn.XLOOKUP(total_table[[#This Row],[Customer_ID]],Customer_table[Customer_ID],Customer_table[Age],FALSE)</f>
        <v>40</v>
      </c>
      <c r="M1360" s="8" t="str">
        <f>_xlfn.XLOOKUP(total_table[[#This Row],[Customer_ID]],Customer_table[Customer_ID],Customer_table[Gender],FALSE)</f>
        <v>Male</v>
      </c>
      <c r="N1360" s="8" t="str">
        <f>_xlfn.XLOOKUP(total_table[[#This Row],[Customer_ID]],Customer_table[Customer_ID],Customer_table[City],FALSE)</f>
        <v>North Sabrina</v>
      </c>
      <c r="O1360" s="8" t="str">
        <f>_xlfn.XLOOKUP(total_table[[#This Row],[Customer_ID]],Customer_table[Customer_ID],Customer_table[State],FALSE)</f>
        <v>Iowa</v>
      </c>
      <c r="P1360" s="8" t="str">
        <f>_xlfn.XLOOKUP(total_table[[#This Row],[Customer_ID]],Customer_table[Customer_ID],Customer_table[Country],FALSE)</f>
        <v>USA</v>
      </c>
      <c r="Q1360" s="8" t="str">
        <f>_xlfn.XLOOKUP(total_table[[#This Row],[Product_ID]],Product_table[Product_ID],Product_table[Product_Name],FALSE)</f>
        <v>Decorative Wall Mirror</v>
      </c>
      <c r="R1360" s="8" t="str">
        <f>_xlfn.XLOOKUP(total_table[[#This Row],[Product_ID]],Product_table[Product_ID],Product_table[Category],FALSE)</f>
        <v>Home</v>
      </c>
      <c r="S1360" s="8" t="str">
        <f>_xlfn.XLOOKUP(total_table[[#This Row],[Product_ID]],Product_table[Product_ID],Product_table[Sub_Category],FALSE)</f>
        <v>Decor</v>
      </c>
      <c r="T1360" s="8" t="str">
        <f>_xlfn.XLOOKUP(total_table[[#This Row],[Product_ID]],Product_table[Product_ID],Product_table[Brand],FALSE)</f>
        <v>Luna, Anderson and Bowman</v>
      </c>
      <c r="U1360" s="8">
        <f>_xlfn.XLOOKUP(total_table[[#This Row],[Product_ID]],Product_table[Product_ID],Product_table[Cost],FALSE)</f>
        <v>48.01</v>
      </c>
      <c r="V1360" s="11">
        <f>_xlfn.XLOOKUP(total_table[[#This Row],[Product_ID]],Product_table[Product_ID],Product_table[Stock],FALSE)</f>
        <v>439</v>
      </c>
      <c r="W1360" s="8" t="str">
        <f>_xlfn.XLOOKUP(total_table[[#This Row],[Store_ID]],Store_table[Store_ID],Store_table[Store_Name],FALSE)</f>
        <v>Benson-Elliott</v>
      </c>
      <c r="X1360" s="8" t="str">
        <f>_xlfn.XLOOKUP(total_table[[#This Row],[Store_ID]],Store_table[Store_ID],Store_table[Region],FALSE)</f>
        <v>East</v>
      </c>
      <c r="Y1360" s="8" t="str">
        <f>_xlfn.XLOOKUP(total_table[[#This Row],[Store_ID]],Store_table[Store_ID],Store_table[City],FALSE)</f>
        <v>Port Josephberg</v>
      </c>
      <c r="Z1360" s="8" t="str">
        <f>_xlfn.XLOOKUP(total_table[[#This Row],[Store_ID]],Store_table[Store_ID],Store_table[Store_Type],FALSE)</f>
        <v>Online</v>
      </c>
    </row>
    <row r="1361" spans="1:26" x14ac:dyDescent="0.35">
      <c r="A1361" s="2" t="s">
        <v>3163</v>
      </c>
      <c r="B1361" s="14">
        <v>45228</v>
      </c>
      <c r="C1361" s="2" t="s">
        <v>54</v>
      </c>
      <c r="D1361" s="2" t="s">
        <v>1592</v>
      </c>
      <c r="E1361" s="2" t="s">
        <v>1754</v>
      </c>
      <c r="F1361" s="11">
        <v>2</v>
      </c>
      <c r="G1361" s="8">
        <v>159.93</v>
      </c>
      <c r="H1361" s="8">
        <v>0.2</v>
      </c>
      <c r="I1361" s="2" t="s">
        <v>1807</v>
      </c>
      <c r="J1361" s="8">
        <v>319.66000000000003</v>
      </c>
      <c r="K1361" s="8" t="str">
        <f>_xlfn.XLOOKUP(total_table[[#This Row],[Customer_ID]],Customer_table[Customer_ID],Customer_table[Name],FALSE)</f>
        <v>Kenneth Lambert</v>
      </c>
      <c r="L1361" s="11">
        <f>_xlfn.XLOOKUP(total_table[[#This Row],[Customer_ID]],Customer_table[Customer_ID],Customer_table[Age],FALSE)</f>
        <v>55</v>
      </c>
      <c r="M1361" s="8" t="str">
        <f>_xlfn.XLOOKUP(total_table[[#This Row],[Customer_ID]],Customer_table[Customer_ID],Customer_table[Gender],FALSE)</f>
        <v>Female</v>
      </c>
      <c r="N1361" s="8" t="str">
        <f>_xlfn.XLOOKUP(total_table[[#This Row],[Customer_ID]],Customer_table[Customer_ID],Customer_table[City],FALSE)</f>
        <v>North Kathryn</v>
      </c>
      <c r="O1361" s="8" t="str">
        <f>_xlfn.XLOOKUP(total_table[[#This Row],[Customer_ID]],Customer_table[Customer_ID],Customer_table[State],FALSE)</f>
        <v>Kansas</v>
      </c>
      <c r="P1361" s="8" t="str">
        <f>_xlfn.XLOOKUP(total_table[[#This Row],[Customer_ID]],Customer_table[Customer_ID],Customer_table[Country],FALSE)</f>
        <v>USA</v>
      </c>
      <c r="Q1361" s="8" t="str">
        <f>_xlfn.XLOOKUP(total_table[[#This Row],[Product_ID]],Product_table[Product_ID],Product_table[Product_Name],FALSE)</f>
        <v>Modern Wall Clock</v>
      </c>
      <c r="R1361" s="8" t="str">
        <f>_xlfn.XLOOKUP(total_table[[#This Row],[Product_ID]],Product_table[Product_ID],Product_table[Category],FALSE)</f>
        <v>Home</v>
      </c>
      <c r="S1361" s="8" t="str">
        <f>_xlfn.XLOOKUP(total_table[[#This Row],[Product_ID]],Product_table[Product_ID],Product_table[Sub_Category],FALSE)</f>
        <v>Decor</v>
      </c>
      <c r="T1361" s="8" t="str">
        <f>_xlfn.XLOOKUP(total_table[[#This Row],[Product_ID]],Product_table[Product_ID],Product_table[Brand],FALSE)</f>
        <v>Weiss-Watson</v>
      </c>
      <c r="U1361" s="8">
        <f>_xlfn.XLOOKUP(total_table[[#This Row],[Product_ID]],Product_table[Product_ID],Product_table[Cost],FALSE)</f>
        <v>179.77</v>
      </c>
      <c r="V1361" s="11">
        <f>_xlfn.XLOOKUP(total_table[[#This Row],[Product_ID]],Product_table[Product_ID],Product_table[Stock],FALSE)</f>
        <v>305</v>
      </c>
      <c r="W1361" s="8" t="str">
        <f>_xlfn.XLOOKUP(total_table[[#This Row],[Store_ID]],Store_table[Store_ID],Store_table[Store_Name],FALSE)</f>
        <v>Benson-Elliott</v>
      </c>
      <c r="X1361" s="8" t="str">
        <f>_xlfn.XLOOKUP(total_table[[#This Row],[Store_ID]],Store_table[Store_ID],Store_table[Region],FALSE)</f>
        <v>East</v>
      </c>
      <c r="Y1361" s="8" t="str">
        <f>_xlfn.XLOOKUP(total_table[[#This Row],[Store_ID]],Store_table[Store_ID],Store_table[City],FALSE)</f>
        <v>Port Josephberg</v>
      </c>
      <c r="Z1361" s="8" t="str">
        <f>_xlfn.XLOOKUP(total_table[[#This Row],[Store_ID]],Store_table[Store_ID],Store_table[Store_Type],FALSE)</f>
        <v>Online</v>
      </c>
    </row>
    <row r="1362" spans="1:26" x14ac:dyDescent="0.35">
      <c r="A1362" s="2" t="s">
        <v>3164</v>
      </c>
      <c r="B1362" s="14">
        <v>45858</v>
      </c>
      <c r="C1362" s="2" t="s">
        <v>54</v>
      </c>
      <c r="D1362" s="2" t="s">
        <v>1616</v>
      </c>
      <c r="E1362" s="2" t="s">
        <v>1788</v>
      </c>
      <c r="F1362" s="11">
        <v>1</v>
      </c>
      <c r="G1362" s="8">
        <v>459.89</v>
      </c>
      <c r="H1362" s="8">
        <v>0.18</v>
      </c>
      <c r="I1362" s="2" t="s">
        <v>1807</v>
      </c>
      <c r="J1362" s="8">
        <v>459.71</v>
      </c>
      <c r="K1362" s="8" t="str">
        <f>_xlfn.XLOOKUP(total_table[[#This Row],[Customer_ID]],Customer_table[Customer_ID],Customer_table[Name],FALSE)</f>
        <v>Kenneth Lambert</v>
      </c>
      <c r="L1362" s="11">
        <f>_xlfn.XLOOKUP(total_table[[#This Row],[Customer_ID]],Customer_table[Customer_ID],Customer_table[Age],FALSE)</f>
        <v>55</v>
      </c>
      <c r="M1362" s="8" t="str">
        <f>_xlfn.XLOOKUP(total_table[[#This Row],[Customer_ID]],Customer_table[Customer_ID],Customer_table[Gender],FALSE)</f>
        <v>Female</v>
      </c>
      <c r="N1362" s="8" t="str">
        <f>_xlfn.XLOOKUP(total_table[[#This Row],[Customer_ID]],Customer_table[Customer_ID],Customer_table[City],FALSE)</f>
        <v>North Kathryn</v>
      </c>
      <c r="O1362" s="8" t="str">
        <f>_xlfn.XLOOKUP(total_table[[#This Row],[Customer_ID]],Customer_table[Customer_ID],Customer_table[State],FALSE)</f>
        <v>Kansas</v>
      </c>
      <c r="P1362" s="8" t="str">
        <f>_xlfn.XLOOKUP(total_table[[#This Row],[Customer_ID]],Customer_table[Customer_ID],Customer_table[Country],FALSE)</f>
        <v>USA</v>
      </c>
      <c r="Q1362" s="8" t="str">
        <f>_xlfn.XLOOKUP(total_table[[#This Row],[Product_ID]],Product_table[Product_ID],Product_table[Product_Name],FALSE)</f>
        <v>High-Grip Football</v>
      </c>
      <c r="R1362" s="8" t="str">
        <f>_xlfn.XLOOKUP(total_table[[#This Row],[Product_ID]],Product_table[Product_ID],Product_table[Category],FALSE)</f>
        <v>Sports</v>
      </c>
      <c r="S1362" s="8" t="str">
        <f>_xlfn.XLOOKUP(total_table[[#This Row],[Product_ID]],Product_table[Product_ID],Product_table[Sub_Category],FALSE)</f>
        <v>Team Sports</v>
      </c>
      <c r="T1362" s="8" t="str">
        <f>_xlfn.XLOOKUP(total_table[[#This Row],[Product_ID]],Product_table[Product_ID],Product_table[Brand],FALSE)</f>
        <v>Bridges, Banks and Cummings</v>
      </c>
      <c r="U1362" s="8">
        <f>_xlfn.XLOOKUP(total_table[[#This Row],[Product_ID]],Product_table[Product_ID],Product_table[Cost],FALSE)</f>
        <v>318.91000000000003</v>
      </c>
      <c r="V1362" s="11">
        <f>_xlfn.XLOOKUP(total_table[[#This Row],[Product_ID]],Product_table[Product_ID],Product_table[Stock],FALSE)</f>
        <v>114</v>
      </c>
      <c r="W1362" s="8" t="str">
        <f>_xlfn.XLOOKUP(total_table[[#This Row],[Store_ID]],Store_table[Store_ID],Store_table[Store_Name],FALSE)</f>
        <v>Guerrero-Schmitt</v>
      </c>
      <c r="X1362" s="8" t="str">
        <f>_xlfn.XLOOKUP(total_table[[#This Row],[Store_ID]],Store_table[Store_ID],Store_table[Region],FALSE)</f>
        <v>East</v>
      </c>
      <c r="Y1362" s="8" t="str">
        <f>_xlfn.XLOOKUP(total_table[[#This Row],[Store_ID]],Store_table[Store_ID],Store_table[City],FALSE)</f>
        <v>East Stevechester</v>
      </c>
      <c r="Z1362" s="8" t="str">
        <f>_xlfn.XLOOKUP(total_table[[#This Row],[Store_ID]],Store_table[Store_ID],Store_table[Store_Type],FALSE)</f>
        <v>Flagship</v>
      </c>
    </row>
    <row r="1363" spans="1:26" x14ac:dyDescent="0.35">
      <c r="A1363" s="2" t="s">
        <v>3165</v>
      </c>
      <c r="B1363" s="14">
        <v>45532</v>
      </c>
      <c r="C1363" s="2" t="s">
        <v>608</v>
      </c>
      <c r="D1363" s="2" t="s">
        <v>1592</v>
      </c>
      <c r="E1363" s="2" t="s">
        <v>1791</v>
      </c>
      <c r="F1363" s="11">
        <v>4</v>
      </c>
      <c r="G1363" s="8">
        <v>885.57</v>
      </c>
      <c r="H1363" s="8">
        <v>0.27</v>
      </c>
      <c r="I1363" s="2" t="s">
        <v>1802</v>
      </c>
      <c r="J1363" s="8">
        <v>3542.01</v>
      </c>
      <c r="K1363" s="8" t="str">
        <f>_xlfn.XLOOKUP(total_table[[#This Row],[Customer_ID]],Customer_table[Customer_ID],Customer_table[Name],FALSE)</f>
        <v>Kimberly Brooks</v>
      </c>
      <c r="L1363" s="11">
        <f>_xlfn.XLOOKUP(total_table[[#This Row],[Customer_ID]],Customer_table[Customer_ID],Customer_table[Age],FALSE)</f>
        <v>42</v>
      </c>
      <c r="M1363" s="8" t="str">
        <f>_xlfn.XLOOKUP(total_table[[#This Row],[Customer_ID]],Customer_table[Customer_ID],Customer_table[Gender],FALSE)</f>
        <v>Male</v>
      </c>
      <c r="N1363" s="8" t="str">
        <f>_xlfn.XLOOKUP(total_table[[#This Row],[Customer_ID]],Customer_table[Customer_ID],Customer_table[City],FALSE)</f>
        <v>Kingfort</v>
      </c>
      <c r="O1363" s="8" t="str">
        <f>_xlfn.XLOOKUP(total_table[[#This Row],[Customer_ID]],Customer_table[Customer_ID],Customer_table[State],FALSE)</f>
        <v>New Mexico</v>
      </c>
      <c r="P1363" s="8" t="str">
        <f>_xlfn.XLOOKUP(total_table[[#This Row],[Customer_ID]],Customer_table[Customer_ID],Customer_table[Country],FALSE)</f>
        <v>USA</v>
      </c>
      <c r="Q1363" s="8" t="str">
        <f>_xlfn.XLOOKUP(total_table[[#This Row],[Product_ID]],Product_table[Product_ID],Product_table[Product_Name],FALSE)</f>
        <v>Modern Wall Clock</v>
      </c>
      <c r="R1363" s="8" t="str">
        <f>_xlfn.XLOOKUP(total_table[[#This Row],[Product_ID]],Product_table[Product_ID],Product_table[Category],FALSE)</f>
        <v>Home</v>
      </c>
      <c r="S1363" s="8" t="str">
        <f>_xlfn.XLOOKUP(total_table[[#This Row],[Product_ID]],Product_table[Product_ID],Product_table[Sub_Category],FALSE)</f>
        <v>Decor</v>
      </c>
      <c r="T1363" s="8" t="str">
        <f>_xlfn.XLOOKUP(total_table[[#This Row],[Product_ID]],Product_table[Product_ID],Product_table[Brand],FALSE)</f>
        <v>Weiss-Watson</v>
      </c>
      <c r="U1363" s="8">
        <f>_xlfn.XLOOKUP(total_table[[#This Row],[Product_ID]],Product_table[Product_ID],Product_table[Cost],FALSE)</f>
        <v>179.77</v>
      </c>
      <c r="V1363" s="11">
        <f>_xlfn.XLOOKUP(total_table[[#This Row],[Product_ID]],Product_table[Product_ID],Product_table[Stock],FALSE)</f>
        <v>305</v>
      </c>
      <c r="W1363" s="8" t="str">
        <f>_xlfn.XLOOKUP(total_table[[#This Row],[Store_ID]],Store_table[Store_ID],Store_table[Store_Name],FALSE)</f>
        <v>Mann-Austin</v>
      </c>
      <c r="X1363" s="8" t="str">
        <f>_xlfn.XLOOKUP(total_table[[#This Row],[Store_ID]],Store_table[Store_ID],Store_table[Region],FALSE)</f>
        <v>East</v>
      </c>
      <c r="Y1363" s="8" t="str">
        <f>_xlfn.XLOOKUP(total_table[[#This Row],[Store_ID]],Store_table[Store_ID],Store_table[City],FALSE)</f>
        <v>Vasquezborough</v>
      </c>
      <c r="Z1363" s="8" t="str">
        <f>_xlfn.XLOOKUP(total_table[[#This Row],[Store_ID]],Store_table[Store_ID],Store_table[Store_Type],FALSE)</f>
        <v>Online</v>
      </c>
    </row>
    <row r="1364" spans="1:26" x14ac:dyDescent="0.35">
      <c r="A1364" s="2" t="s">
        <v>3166</v>
      </c>
      <c r="B1364" s="14">
        <v>45454</v>
      </c>
      <c r="C1364" s="2" t="s">
        <v>1233</v>
      </c>
      <c r="D1364" s="2" t="s">
        <v>1634</v>
      </c>
      <c r="E1364" s="2" t="s">
        <v>1779</v>
      </c>
      <c r="F1364" s="11">
        <v>3</v>
      </c>
      <c r="G1364" s="8">
        <v>789.05</v>
      </c>
      <c r="H1364" s="8">
        <v>0</v>
      </c>
      <c r="I1364" s="2" t="s">
        <v>1804</v>
      </c>
      <c r="J1364" s="8">
        <v>2367.1499999999996</v>
      </c>
      <c r="K1364" s="8" t="str">
        <f>_xlfn.XLOOKUP(total_table[[#This Row],[Customer_ID]],Customer_table[Customer_ID],Customer_table[Name],FALSE)</f>
        <v>Cassandra Perez</v>
      </c>
      <c r="L1364" s="11">
        <f>_xlfn.XLOOKUP(total_table[[#This Row],[Customer_ID]],Customer_table[Customer_ID],Customer_table[Age],FALSE)</f>
        <v>31</v>
      </c>
      <c r="M1364" s="8" t="str">
        <f>_xlfn.XLOOKUP(total_table[[#This Row],[Customer_ID]],Customer_table[Customer_ID],Customer_table[Gender],FALSE)</f>
        <v>Male</v>
      </c>
      <c r="N1364" s="8" t="str">
        <f>_xlfn.XLOOKUP(total_table[[#This Row],[Customer_ID]],Customer_table[Customer_ID],Customer_table[City],FALSE)</f>
        <v>Brandonville</v>
      </c>
      <c r="O1364" s="8" t="str">
        <f>_xlfn.XLOOKUP(total_table[[#This Row],[Customer_ID]],Customer_table[Customer_ID],Customer_table[State],FALSE)</f>
        <v>Mississippi</v>
      </c>
      <c r="P1364" s="8" t="str">
        <f>_xlfn.XLOOKUP(total_table[[#This Row],[Customer_ID]],Customer_table[Customer_ID],Customer_table[Country],FALSE)</f>
        <v>USA</v>
      </c>
      <c r="Q1364" s="8" t="str">
        <f>_xlfn.XLOOKUP(total_table[[#This Row],[Product_ID]],Product_table[Product_ID],Product_table[Product_Name],FALSE)</f>
        <v>Sports Stopwatch Pro</v>
      </c>
      <c r="R1364" s="8" t="str">
        <f>_xlfn.XLOOKUP(total_table[[#This Row],[Product_ID]],Product_table[Product_ID],Product_table[Category],FALSE)</f>
        <v>Sports</v>
      </c>
      <c r="S1364" s="8" t="str">
        <f>_xlfn.XLOOKUP(total_table[[#This Row],[Product_ID]],Product_table[Product_ID],Product_table[Sub_Category],FALSE)</f>
        <v>Accessories</v>
      </c>
      <c r="T1364" s="8" t="str">
        <f>_xlfn.XLOOKUP(total_table[[#This Row],[Product_ID]],Product_table[Product_ID],Product_table[Brand],FALSE)</f>
        <v>Thompson-French</v>
      </c>
      <c r="U1364" s="8">
        <f>_xlfn.XLOOKUP(total_table[[#This Row],[Product_ID]],Product_table[Product_ID],Product_table[Cost],FALSE)</f>
        <v>434.84</v>
      </c>
      <c r="V1364" s="11">
        <f>_xlfn.XLOOKUP(total_table[[#This Row],[Product_ID]],Product_table[Product_ID],Product_table[Stock],FALSE)</f>
        <v>185</v>
      </c>
      <c r="W1364" s="8" t="str">
        <f>_xlfn.XLOOKUP(total_table[[#This Row],[Store_ID]],Store_table[Store_ID],Store_table[Store_Name],FALSE)</f>
        <v>Shelton PLC</v>
      </c>
      <c r="X1364" s="8" t="str">
        <f>_xlfn.XLOOKUP(total_table[[#This Row],[Store_ID]],Store_table[Store_ID],Store_table[Region],FALSE)</f>
        <v>North</v>
      </c>
      <c r="Y1364" s="8" t="str">
        <f>_xlfn.XLOOKUP(total_table[[#This Row],[Store_ID]],Store_table[Store_ID],Store_table[City],FALSE)</f>
        <v>East Jenniferstad</v>
      </c>
      <c r="Z1364" s="8" t="str">
        <f>_xlfn.XLOOKUP(total_table[[#This Row],[Store_ID]],Store_table[Store_ID],Store_table[Store_Type],FALSE)</f>
        <v>Flagship</v>
      </c>
    </row>
    <row r="1365" spans="1:26" x14ac:dyDescent="0.35">
      <c r="A1365" s="2" t="s">
        <v>3167</v>
      </c>
      <c r="B1365" s="14">
        <v>45244</v>
      </c>
      <c r="C1365" s="2" t="s">
        <v>507</v>
      </c>
      <c r="D1365" s="2" t="s">
        <v>1658</v>
      </c>
      <c r="E1365" s="2" t="s">
        <v>1730</v>
      </c>
      <c r="F1365" s="11">
        <v>1</v>
      </c>
      <c r="G1365" s="8">
        <v>570.52</v>
      </c>
      <c r="H1365" s="8">
        <v>0</v>
      </c>
      <c r="I1365" s="2" t="s">
        <v>1804</v>
      </c>
      <c r="J1365" s="8">
        <v>570.52</v>
      </c>
      <c r="K1365" s="8" t="str">
        <f>_xlfn.XLOOKUP(total_table[[#This Row],[Customer_ID]],Customer_table[Customer_ID],Customer_table[Name],FALSE)</f>
        <v>Julie Hale</v>
      </c>
      <c r="L1365" s="11">
        <f>_xlfn.XLOOKUP(total_table[[#This Row],[Customer_ID]],Customer_table[Customer_ID],Customer_table[Age],FALSE)</f>
        <v>35</v>
      </c>
      <c r="M1365" s="8" t="str">
        <f>_xlfn.XLOOKUP(total_table[[#This Row],[Customer_ID]],Customer_table[Customer_ID],Customer_table[Gender],FALSE)</f>
        <v>Female</v>
      </c>
      <c r="N1365" s="8" t="str">
        <f>_xlfn.XLOOKUP(total_table[[#This Row],[Customer_ID]],Customer_table[Customer_ID],Customer_table[City],FALSE)</f>
        <v>Owensview</v>
      </c>
      <c r="O1365" s="8" t="str">
        <f>_xlfn.XLOOKUP(total_table[[#This Row],[Customer_ID]],Customer_table[Customer_ID],Customer_table[State],FALSE)</f>
        <v>Vermont</v>
      </c>
      <c r="P1365" s="8" t="str">
        <f>_xlfn.XLOOKUP(total_table[[#This Row],[Customer_ID]],Customer_table[Customer_ID],Customer_table[Country],FALSE)</f>
        <v>USA</v>
      </c>
      <c r="Q1365" s="8" t="str">
        <f>_xlfn.XLOOKUP(total_table[[#This Row],[Product_ID]],Product_table[Product_ID],Product_table[Product_Name],FALSE)</f>
        <v>Women's Hair Dryer Brush</v>
      </c>
      <c r="R1365" s="8" t="str">
        <f>_xlfn.XLOOKUP(total_table[[#This Row],[Product_ID]],Product_table[Product_ID],Product_table[Category],FALSE)</f>
        <v>Beauty</v>
      </c>
      <c r="S1365" s="8" t="str">
        <f>_xlfn.XLOOKUP(total_table[[#This Row],[Product_ID]],Product_table[Product_ID],Product_table[Sub_Category],FALSE)</f>
        <v>Haircare</v>
      </c>
      <c r="T1365" s="8" t="str">
        <f>_xlfn.XLOOKUP(total_table[[#This Row],[Product_ID]],Product_table[Product_ID],Product_table[Brand],FALSE)</f>
        <v>Torres, Spencer and Potter</v>
      </c>
      <c r="U1365" s="8">
        <f>_xlfn.XLOOKUP(total_table[[#This Row],[Product_ID]],Product_table[Product_ID],Product_table[Cost],FALSE)</f>
        <v>340.39</v>
      </c>
      <c r="V1365" s="11">
        <f>_xlfn.XLOOKUP(total_table[[#This Row],[Product_ID]],Product_table[Product_ID],Product_table[Stock],FALSE)</f>
        <v>177</v>
      </c>
      <c r="W1365" s="8" t="str">
        <f>_xlfn.XLOOKUP(total_table[[#This Row],[Store_ID]],Store_table[Store_ID],Store_table[Store_Name],FALSE)</f>
        <v>Rivera-Warner</v>
      </c>
      <c r="X1365" s="8" t="str">
        <f>_xlfn.XLOOKUP(total_table[[#This Row],[Store_ID]],Store_table[Store_ID],Store_table[Region],FALSE)</f>
        <v>East</v>
      </c>
      <c r="Y1365" s="8" t="str">
        <f>_xlfn.XLOOKUP(total_table[[#This Row],[Store_ID]],Store_table[Store_ID],Store_table[City],FALSE)</f>
        <v>Washingtonfurt</v>
      </c>
      <c r="Z1365" s="8" t="str">
        <f>_xlfn.XLOOKUP(total_table[[#This Row],[Store_ID]],Store_table[Store_ID],Store_table[Store_Type],FALSE)</f>
        <v>Flagship</v>
      </c>
    </row>
    <row r="1366" spans="1:26" x14ac:dyDescent="0.35">
      <c r="A1366" s="2" t="s">
        <v>3168</v>
      </c>
      <c r="B1366" s="14">
        <v>45322</v>
      </c>
      <c r="C1366" s="2" t="s">
        <v>581</v>
      </c>
      <c r="D1366" s="2" t="s">
        <v>1580</v>
      </c>
      <c r="E1366" s="2" t="s">
        <v>1782</v>
      </c>
      <c r="F1366" s="11">
        <v>4</v>
      </c>
      <c r="G1366" s="8">
        <v>310.79000000000002</v>
      </c>
      <c r="H1366" s="8">
        <v>0.22</v>
      </c>
      <c r="I1366" s="2" t="s">
        <v>1807</v>
      </c>
      <c r="J1366" s="8">
        <v>1242.94</v>
      </c>
      <c r="K1366" s="8" t="str">
        <f>_xlfn.XLOOKUP(total_table[[#This Row],[Customer_ID]],Customer_table[Customer_ID],Customer_table[Name],FALSE)</f>
        <v>Nicholas Bradshaw</v>
      </c>
      <c r="L1366" s="11">
        <f>_xlfn.XLOOKUP(total_table[[#This Row],[Customer_ID]],Customer_table[Customer_ID],Customer_table[Age],FALSE)</f>
        <v>43</v>
      </c>
      <c r="M1366" s="8" t="str">
        <f>_xlfn.XLOOKUP(total_table[[#This Row],[Customer_ID]],Customer_table[Customer_ID],Customer_table[Gender],FALSE)</f>
        <v>Female</v>
      </c>
      <c r="N1366" s="8" t="str">
        <f>_xlfn.XLOOKUP(total_table[[#This Row],[Customer_ID]],Customer_table[Customer_ID],Customer_table[City],FALSE)</f>
        <v>Murphyfurt</v>
      </c>
      <c r="O1366" s="8" t="str">
        <f>_xlfn.XLOOKUP(total_table[[#This Row],[Customer_ID]],Customer_table[Customer_ID],Customer_table[State],FALSE)</f>
        <v>Utah</v>
      </c>
      <c r="P1366" s="8" t="str">
        <f>_xlfn.XLOOKUP(total_table[[#This Row],[Customer_ID]],Customer_table[Customer_ID],Customer_table[Country],FALSE)</f>
        <v>USA</v>
      </c>
      <c r="Q1366" s="8" t="str">
        <f>_xlfn.XLOOKUP(total_table[[#This Row],[Product_ID]],Product_table[Product_ID],Product_table[Product_Name],FALSE)</f>
        <v>Decorative Floor Vase</v>
      </c>
      <c r="R1366" s="8" t="str">
        <f>_xlfn.XLOOKUP(total_table[[#This Row],[Product_ID]],Product_table[Product_ID],Product_table[Category],FALSE)</f>
        <v>Home</v>
      </c>
      <c r="S1366" s="8" t="str">
        <f>_xlfn.XLOOKUP(total_table[[#This Row],[Product_ID]],Product_table[Product_ID],Product_table[Sub_Category],FALSE)</f>
        <v>Decor</v>
      </c>
      <c r="T1366" s="8" t="str">
        <f>_xlfn.XLOOKUP(total_table[[#This Row],[Product_ID]],Product_table[Product_ID],Product_table[Brand],FALSE)</f>
        <v>Khan, Jones and Paul</v>
      </c>
      <c r="U1366" s="8">
        <f>_xlfn.XLOOKUP(total_table[[#This Row],[Product_ID]],Product_table[Product_ID],Product_table[Cost],FALSE)</f>
        <v>254.04361702127662</v>
      </c>
      <c r="V1366" s="11">
        <f>_xlfn.XLOOKUP(total_table[[#This Row],[Product_ID]],Product_table[Product_ID],Product_table[Stock],FALSE)</f>
        <v>378</v>
      </c>
      <c r="W1366" s="8" t="str">
        <f>_xlfn.XLOOKUP(total_table[[#This Row],[Store_ID]],Store_table[Store_ID],Store_table[Store_Name],FALSE)</f>
        <v>Frederick-Wright</v>
      </c>
      <c r="X1366" s="8" t="str">
        <f>_xlfn.XLOOKUP(total_table[[#This Row],[Store_ID]],Store_table[Store_ID],Store_table[Region],FALSE)</f>
        <v>West</v>
      </c>
      <c r="Y1366" s="8" t="str">
        <f>_xlfn.XLOOKUP(total_table[[#This Row],[Store_ID]],Store_table[Store_ID],Store_table[City],FALSE)</f>
        <v>New Jimmymouth</v>
      </c>
      <c r="Z1366" s="8" t="str">
        <f>_xlfn.XLOOKUP(total_table[[#This Row],[Store_ID]],Store_table[Store_ID],Store_table[Store_Type],FALSE)</f>
        <v>Flagship</v>
      </c>
    </row>
    <row r="1367" spans="1:26" x14ac:dyDescent="0.35">
      <c r="A1367" s="2" t="s">
        <v>3169</v>
      </c>
      <c r="B1367" s="14">
        <v>45757</v>
      </c>
      <c r="C1367" s="2" t="s">
        <v>206</v>
      </c>
      <c r="D1367" s="2" t="s">
        <v>1662</v>
      </c>
      <c r="E1367" s="2" t="s">
        <v>1785</v>
      </c>
      <c r="F1367" s="11">
        <v>4</v>
      </c>
      <c r="G1367" s="8">
        <v>255.67</v>
      </c>
      <c r="H1367" s="8">
        <v>0.17</v>
      </c>
      <c r="I1367" s="2" t="s">
        <v>1802</v>
      </c>
      <c r="J1367" s="8">
        <v>1022.51</v>
      </c>
      <c r="K1367" s="8" t="str">
        <f>_xlfn.XLOOKUP(total_table[[#This Row],[Customer_ID]],Customer_table[Customer_ID],Customer_table[Name],FALSE)</f>
        <v>Jay Patel</v>
      </c>
      <c r="L1367" s="11">
        <f>_xlfn.XLOOKUP(total_table[[#This Row],[Customer_ID]],Customer_table[Customer_ID],Customer_table[Age],FALSE)</f>
        <v>43</v>
      </c>
      <c r="M1367" s="8" t="str">
        <f>_xlfn.XLOOKUP(total_table[[#This Row],[Customer_ID]],Customer_table[Customer_ID],Customer_table[Gender],FALSE)</f>
        <v>Female</v>
      </c>
      <c r="N1367" s="8" t="str">
        <f>_xlfn.XLOOKUP(total_table[[#This Row],[Customer_ID]],Customer_table[Customer_ID],Customer_table[City],FALSE)</f>
        <v>Morrisbury</v>
      </c>
      <c r="O1367" s="8" t="str">
        <f>_xlfn.XLOOKUP(total_table[[#This Row],[Customer_ID]],Customer_table[Customer_ID],Customer_table[State],FALSE)</f>
        <v>Rhode Island</v>
      </c>
      <c r="P1367" s="8" t="str">
        <f>_xlfn.XLOOKUP(total_table[[#This Row],[Customer_ID]],Customer_table[Customer_ID],Customer_table[Country],FALSE)</f>
        <v>USA</v>
      </c>
      <c r="Q1367" s="8" t="str">
        <f>_xlfn.XLOOKUP(total_table[[#This Row],[Product_ID]],Product_table[Product_ID],Product_table[Product_Name],FALSE)</f>
        <v>Wooden Nightstand</v>
      </c>
      <c r="R1367" s="8" t="str">
        <f>_xlfn.XLOOKUP(total_table[[#This Row],[Product_ID]],Product_table[Product_ID],Product_table[Category],FALSE)</f>
        <v>Home</v>
      </c>
      <c r="S1367" s="8" t="str">
        <f>_xlfn.XLOOKUP(total_table[[#This Row],[Product_ID]],Product_table[Product_ID],Product_table[Sub_Category],FALSE)</f>
        <v>Furniture</v>
      </c>
      <c r="T1367" s="8" t="str">
        <f>_xlfn.XLOOKUP(total_table[[#This Row],[Product_ID]],Product_table[Product_ID],Product_table[Brand],FALSE)</f>
        <v>Wolfe, Ross and Hester</v>
      </c>
      <c r="U1367" s="8">
        <f>_xlfn.XLOOKUP(total_table[[#This Row],[Product_ID]],Product_table[Product_ID],Product_table[Cost],FALSE)</f>
        <v>243.7</v>
      </c>
      <c r="V1367" s="11">
        <f>_xlfn.XLOOKUP(total_table[[#This Row],[Product_ID]],Product_table[Product_ID],Product_table[Stock],FALSE)</f>
        <v>130</v>
      </c>
      <c r="W1367" s="8" t="str">
        <f>_xlfn.XLOOKUP(total_table[[#This Row],[Store_ID]],Store_table[Store_ID],Store_table[Store_Name],FALSE)</f>
        <v>Holloway Ltd</v>
      </c>
      <c r="X1367" s="8" t="str">
        <f>_xlfn.XLOOKUP(total_table[[#This Row],[Store_ID]],Store_table[Store_ID],Store_table[Region],FALSE)</f>
        <v>North</v>
      </c>
      <c r="Y1367" s="8" t="str">
        <f>_xlfn.XLOOKUP(total_table[[#This Row],[Store_ID]],Store_table[Store_ID],Store_table[City],FALSE)</f>
        <v>Bensonhaven</v>
      </c>
      <c r="Z1367" s="8" t="str">
        <f>_xlfn.XLOOKUP(total_table[[#This Row],[Store_ID]],Store_table[Store_ID],Store_table[Store_Type],FALSE)</f>
        <v>Flagship</v>
      </c>
    </row>
    <row r="1368" spans="1:26" x14ac:dyDescent="0.35">
      <c r="A1368" s="2" t="s">
        <v>3170</v>
      </c>
      <c r="B1368" s="14">
        <v>45397</v>
      </c>
      <c r="C1368" s="2" t="s">
        <v>434</v>
      </c>
      <c r="D1368" s="2" t="s">
        <v>1580</v>
      </c>
      <c r="E1368" s="2" t="s">
        <v>1782</v>
      </c>
      <c r="F1368" s="11">
        <v>2</v>
      </c>
      <c r="G1368" s="8">
        <v>270.66000000000003</v>
      </c>
      <c r="H1368" s="8">
        <v>0.1</v>
      </c>
      <c r="I1368" s="2" t="s">
        <v>1807</v>
      </c>
      <c r="J1368" s="8">
        <v>541.22</v>
      </c>
      <c r="K1368" s="8" t="str">
        <f>_xlfn.XLOOKUP(total_table[[#This Row],[Customer_ID]],Customer_table[Customer_ID],Customer_table[Name],FALSE)</f>
        <v>Jessica Mitchell</v>
      </c>
      <c r="L1368" s="11">
        <f>_xlfn.XLOOKUP(total_table[[#This Row],[Customer_ID]],Customer_table[Customer_ID],Customer_table[Age],FALSE)</f>
        <v>43</v>
      </c>
      <c r="M1368" s="8" t="str">
        <f>_xlfn.XLOOKUP(total_table[[#This Row],[Customer_ID]],Customer_table[Customer_ID],Customer_table[Gender],FALSE)</f>
        <v>Female</v>
      </c>
      <c r="N1368" s="8" t="str">
        <f>_xlfn.XLOOKUP(total_table[[#This Row],[Customer_ID]],Customer_table[Customer_ID],Customer_table[City],FALSE)</f>
        <v>Matthewbury</v>
      </c>
      <c r="O1368" s="8" t="str">
        <f>_xlfn.XLOOKUP(total_table[[#This Row],[Customer_ID]],Customer_table[Customer_ID],Customer_table[State],FALSE)</f>
        <v>South Dakota</v>
      </c>
      <c r="P1368" s="8" t="str">
        <f>_xlfn.XLOOKUP(total_table[[#This Row],[Customer_ID]],Customer_table[Customer_ID],Customer_table[Country],FALSE)</f>
        <v>USA</v>
      </c>
      <c r="Q1368" s="8" t="str">
        <f>_xlfn.XLOOKUP(total_table[[#This Row],[Product_ID]],Product_table[Product_ID],Product_table[Product_Name],FALSE)</f>
        <v>Decorative Floor Vase</v>
      </c>
      <c r="R1368" s="8" t="str">
        <f>_xlfn.XLOOKUP(total_table[[#This Row],[Product_ID]],Product_table[Product_ID],Product_table[Category],FALSE)</f>
        <v>Home</v>
      </c>
      <c r="S1368" s="8" t="str">
        <f>_xlfn.XLOOKUP(total_table[[#This Row],[Product_ID]],Product_table[Product_ID],Product_table[Sub_Category],FALSE)</f>
        <v>Decor</v>
      </c>
      <c r="T1368" s="8" t="str">
        <f>_xlfn.XLOOKUP(total_table[[#This Row],[Product_ID]],Product_table[Product_ID],Product_table[Brand],FALSE)</f>
        <v>Khan, Jones and Paul</v>
      </c>
      <c r="U1368" s="8">
        <f>_xlfn.XLOOKUP(total_table[[#This Row],[Product_ID]],Product_table[Product_ID],Product_table[Cost],FALSE)</f>
        <v>254.04361702127662</v>
      </c>
      <c r="V1368" s="11">
        <f>_xlfn.XLOOKUP(total_table[[#This Row],[Product_ID]],Product_table[Product_ID],Product_table[Stock],FALSE)</f>
        <v>378</v>
      </c>
      <c r="W1368" s="8" t="str">
        <f>_xlfn.XLOOKUP(total_table[[#This Row],[Store_ID]],Store_table[Store_ID],Store_table[Store_Name],FALSE)</f>
        <v>Frederick-Wright</v>
      </c>
      <c r="X1368" s="8" t="str">
        <f>_xlfn.XLOOKUP(total_table[[#This Row],[Store_ID]],Store_table[Store_ID],Store_table[Region],FALSE)</f>
        <v>West</v>
      </c>
      <c r="Y1368" s="8" t="str">
        <f>_xlfn.XLOOKUP(total_table[[#This Row],[Store_ID]],Store_table[Store_ID],Store_table[City],FALSE)</f>
        <v>New Jimmymouth</v>
      </c>
      <c r="Z1368" s="8" t="str">
        <f>_xlfn.XLOOKUP(total_table[[#This Row],[Store_ID]],Store_table[Store_ID],Store_table[Store_Type],FALSE)</f>
        <v>Flagship</v>
      </c>
    </row>
    <row r="1369" spans="1:26" x14ac:dyDescent="0.35">
      <c r="A1369" s="2" t="s">
        <v>3171</v>
      </c>
      <c r="B1369" s="14">
        <v>45914</v>
      </c>
      <c r="C1369" s="2" t="s">
        <v>931</v>
      </c>
      <c r="D1369" s="2" t="s">
        <v>1572</v>
      </c>
      <c r="E1369" s="2" t="s">
        <v>1785</v>
      </c>
      <c r="F1369" s="11">
        <v>3</v>
      </c>
      <c r="G1369" s="8">
        <v>373.35</v>
      </c>
      <c r="H1369" s="8">
        <v>0.2</v>
      </c>
      <c r="I1369" s="2" t="s">
        <v>1807</v>
      </c>
      <c r="J1369" s="8">
        <v>1119.8500000000001</v>
      </c>
      <c r="K1369" s="8" t="str">
        <f>_xlfn.XLOOKUP(total_table[[#This Row],[Customer_ID]],Customer_table[Customer_ID],Customer_table[Name],FALSE)</f>
        <v>Stephanie Jacobs</v>
      </c>
      <c r="L1369" s="11">
        <f>_xlfn.XLOOKUP(total_table[[#This Row],[Customer_ID]],Customer_table[Customer_ID],Customer_table[Age],FALSE)</f>
        <v>48</v>
      </c>
      <c r="M1369" s="8" t="str">
        <f>_xlfn.XLOOKUP(total_table[[#This Row],[Customer_ID]],Customer_table[Customer_ID],Customer_table[Gender],FALSE)</f>
        <v>Female</v>
      </c>
      <c r="N1369" s="8" t="str">
        <f>_xlfn.XLOOKUP(total_table[[#This Row],[Customer_ID]],Customer_table[Customer_ID],Customer_table[City],FALSE)</f>
        <v>West Robinmouth</v>
      </c>
      <c r="O1369" s="8" t="str">
        <f>_xlfn.XLOOKUP(total_table[[#This Row],[Customer_ID]],Customer_table[Customer_ID],Customer_table[State],FALSE)</f>
        <v>Louisiana</v>
      </c>
      <c r="P1369" s="8" t="str">
        <f>_xlfn.XLOOKUP(total_table[[#This Row],[Customer_ID]],Customer_table[Customer_ID],Customer_table[Country],FALSE)</f>
        <v>USA</v>
      </c>
      <c r="Q1369" s="8" t="str">
        <f>_xlfn.XLOOKUP(total_table[[#This Row],[Product_ID]],Product_table[Product_ID],Product_table[Product_Name],FALSE)</f>
        <v>Men's Formal Shirt</v>
      </c>
      <c r="R1369" s="8" t="str">
        <f>_xlfn.XLOOKUP(total_table[[#This Row],[Product_ID]],Product_table[Product_ID],Product_table[Category],FALSE)</f>
        <v>Clothing</v>
      </c>
      <c r="S1369" s="8" t="str">
        <f>_xlfn.XLOOKUP(total_table[[#This Row],[Product_ID]],Product_table[Product_ID],Product_table[Sub_Category],FALSE)</f>
        <v>Tops</v>
      </c>
      <c r="T1369" s="8" t="str">
        <f>_xlfn.XLOOKUP(total_table[[#This Row],[Product_ID]],Product_table[Product_ID],Product_table[Brand],FALSE)</f>
        <v>Moon, Mora and Santos</v>
      </c>
      <c r="U1369" s="8">
        <f>_xlfn.XLOOKUP(total_table[[#This Row],[Product_ID]],Product_table[Product_ID],Product_table[Cost],FALSE)</f>
        <v>254.04361702127662</v>
      </c>
      <c r="V1369" s="11">
        <f>_xlfn.XLOOKUP(total_table[[#This Row],[Product_ID]],Product_table[Product_ID],Product_table[Stock],FALSE)</f>
        <v>360</v>
      </c>
      <c r="W1369" s="8" t="str">
        <f>_xlfn.XLOOKUP(total_table[[#This Row],[Store_ID]],Store_table[Store_ID],Store_table[Store_Name],FALSE)</f>
        <v>Holloway Ltd</v>
      </c>
      <c r="X1369" s="8" t="str">
        <f>_xlfn.XLOOKUP(total_table[[#This Row],[Store_ID]],Store_table[Store_ID],Store_table[Region],FALSE)</f>
        <v>North</v>
      </c>
      <c r="Y1369" s="8" t="str">
        <f>_xlfn.XLOOKUP(total_table[[#This Row],[Store_ID]],Store_table[Store_ID],Store_table[City],FALSE)</f>
        <v>Bensonhaven</v>
      </c>
      <c r="Z1369" s="8" t="str">
        <f>_xlfn.XLOOKUP(total_table[[#This Row],[Store_ID]],Store_table[Store_ID],Store_table[Store_Type],FALSE)</f>
        <v>Flagship</v>
      </c>
    </row>
    <row r="1370" spans="1:26" x14ac:dyDescent="0.35">
      <c r="A1370" s="2" t="s">
        <v>3172</v>
      </c>
      <c r="B1370" s="14">
        <v>45432</v>
      </c>
      <c r="C1370" s="2" t="s">
        <v>138</v>
      </c>
      <c r="D1370" s="2" t="s">
        <v>1644</v>
      </c>
      <c r="E1370" s="2" t="s">
        <v>1770</v>
      </c>
      <c r="F1370" s="11">
        <v>2</v>
      </c>
      <c r="G1370" s="8">
        <v>23.58</v>
      </c>
      <c r="H1370" s="8">
        <v>0.02</v>
      </c>
      <c r="I1370" s="2" t="s">
        <v>1804</v>
      </c>
      <c r="J1370" s="8">
        <v>47.139999999999993</v>
      </c>
      <c r="K1370" s="8" t="str">
        <f>_xlfn.XLOOKUP(total_table[[#This Row],[Customer_ID]],Customer_table[Customer_ID],Customer_table[Name],FALSE)</f>
        <v>Thomas Phillips</v>
      </c>
      <c r="L1370" s="11">
        <f>_xlfn.XLOOKUP(total_table[[#This Row],[Customer_ID]],Customer_table[Customer_ID],Customer_table[Age],FALSE)</f>
        <v>20</v>
      </c>
      <c r="M1370" s="8" t="str">
        <f>_xlfn.XLOOKUP(total_table[[#This Row],[Customer_ID]],Customer_table[Customer_ID],Customer_table[Gender],FALSE)</f>
        <v>Female</v>
      </c>
      <c r="N1370" s="8" t="str">
        <f>_xlfn.XLOOKUP(total_table[[#This Row],[Customer_ID]],Customer_table[Customer_ID],Customer_table[City],FALSE)</f>
        <v>Luisfurt</v>
      </c>
      <c r="O1370" s="8" t="str">
        <f>_xlfn.XLOOKUP(total_table[[#This Row],[Customer_ID]],Customer_table[Customer_ID],Customer_table[State],FALSE)</f>
        <v>Georgia</v>
      </c>
      <c r="P1370" s="8" t="str">
        <f>_xlfn.XLOOKUP(total_table[[#This Row],[Customer_ID]],Customer_table[Customer_ID],Customer_table[Country],FALSE)</f>
        <v>USA</v>
      </c>
      <c r="Q1370" s="8" t="str">
        <f>_xlfn.XLOOKUP(total_table[[#This Row],[Product_ID]],Product_table[Product_ID],Product_table[Product_Name],FALSE)</f>
        <v>Men's Hair Styling Gel</v>
      </c>
      <c r="R1370" s="8" t="str">
        <f>_xlfn.XLOOKUP(total_table[[#This Row],[Product_ID]],Product_table[Product_ID],Product_table[Category],FALSE)</f>
        <v>Beauty</v>
      </c>
      <c r="S1370" s="8" t="str">
        <f>_xlfn.XLOOKUP(total_table[[#This Row],[Product_ID]],Product_table[Product_ID],Product_table[Sub_Category],FALSE)</f>
        <v>Haircare</v>
      </c>
      <c r="T1370" s="8" t="str">
        <f>_xlfn.XLOOKUP(total_table[[#This Row],[Product_ID]],Product_table[Product_ID],Product_table[Brand],FALSE)</f>
        <v>Cline-Mccarthy</v>
      </c>
      <c r="U1370" s="8">
        <f>_xlfn.XLOOKUP(total_table[[#This Row],[Product_ID]],Product_table[Product_ID],Product_table[Cost],FALSE)</f>
        <v>17.309999999999999</v>
      </c>
      <c r="V1370" s="11">
        <f>_xlfn.XLOOKUP(total_table[[#This Row],[Product_ID]],Product_table[Product_ID],Product_table[Stock],FALSE)</f>
        <v>399</v>
      </c>
      <c r="W1370" s="8" t="str">
        <f>_xlfn.XLOOKUP(total_table[[#This Row],[Store_ID]],Store_table[Store_ID],Store_table[Store_Name],FALSE)</f>
        <v>Aguirre-Keller</v>
      </c>
      <c r="X1370" s="8" t="str">
        <f>_xlfn.XLOOKUP(total_table[[#This Row],[Store_ID]],Store_table[Store_ID],Store_table[Region],FALSE)</f>
        <v>South</v>
      </c>
      <c r="Y1370" s="8" t="str">
        <f>_xlfn.XLOOKUP(total_table[[#This Row],[Store_ID]],Store_table[Store_ID],Store_table[City],FALSE)</f>
        <v>Lake Michael</v>
      </c>
      <c r="Z1370" s="8" t="str">
        <f>_xlfn.XLOOKUP(total_table[[#This Row],[Store_ID]],Store_table[Store_ID],Store_table[Store_Type],FALSE)</f>
        <v>Online</v>
      </c>
    </row>
    <row r="1371" spans="1:26" x14ac:dyDescent="0.35">
      <c r="A1371" s="2" t="s">
        <v>3173</v>
      </c>
      <c r="B1371" s="14">
        <v>45798</v>
      </c>
      <c r="C1371" s="2" t="s">
        <v>27</v>
      </c>
      <c r="D1371" s="2" t="s">
        <v>1596</v>
      </c>
      <c r="E1371" s="2" t="s">
        <v>1757</v>
      </c>
      <c r="F1371" s="11">
        <v>4</v>
      </c>
      <c r="G1371" s="8">
        <v>185.67</v>
      </c>
      <c r="H1371" s="8">
        <v>0.21</v>
      </c>
      <c r="I1371" s="2" t="s">
        <v>1804</v>
      </c>
      <c r="J1371" s="8">
        <v>742.46999999999991</v>
      </c>
      <c r="K1371" s="8" t="str">
        <f>_xlfn.XLOOKUP(total_table[[#This Row],[Customer_ID]],Customer_table[Customer_ID],Customer_table[Name],FALSE)</f>
        <v>Christine Vaughn</v>
      </c>
      <c r="L1371" s="11">
        <f>_xlfn.XLOOKUP(total_table[[#This Row],[Customer_ID]],Customer_table[Customer_ID],Customer_table[Age],FALSE)</f>
        <v>24</v>
      </c>
      <c r="M1371" s="8" t="str">
        <f>_xlfn.XLOOKUP(total_table[[#This Row],[Customer_ID]],Customer_table[Customer_ID],Customer_table[Gender],FALSE)</f>
        <v>Male</v>
      </c>
      <c r="N1371" s="8" t="str">
        <f>_xlfn.XLOOKUP(total_table[[#This Row],[Customer_ID]],Customer_table[Customer_ID],Customer_table[City],FALSE)</f>
        <v>East Amandamouth</v>
      </c>
      <c r="O1371" s="8" t="str">
        <f>_xlfn.XLOOKUP(total_table[[#This Row],[Customer_ID]],Customer_table[Customer_ID],Customer_table[State],FALSE)</f>
        <v>Oregon</v>
      </c>
      <c r="P1371" s="8" t="str">
        <f>_xlfn.XLOOKUP(total_table[[#This Row],[Customer_ID]],Customer_table[Customer_ID],Customer_table[Country],FALSE)</f>
        <v>USA</v>
      </c>
      <c r="Q1371" s="8" t="str">
        <f>_xlfn.XLOOKUP(total_table[[#This Row],[Product_ID]],Product_table[Product_ID],Product_table[Product_Name],FALSE)</f>
        <v>Bedroom Table Lamp</v>
      </c>
      <c r="R1371" s="8" t="str">
        <f>_xlfn.XLOOKUP(total_table[[#This Row],[Product_ID]],Product_table[Product_ID],Product_table[Category],FALSE)</f>
        <v>Home</v>
      </c>
      <c r="S1371" s="8" t="str">
        <f>_xlfn.XLOOKUP(total_table[[#This Row],[Product_ID]],Product_table[Product_ID],Product_table[Sub_Category],FALSE)</f>
        <v>Lighting</v>
      </c>
      <c r="T1371" s="8" t="str">
        <f>_xlfn.XLOOKUP(total_table[[#This Row],[Product_ID]],Product_table[Product_ID],Product_table[Brand],FALSE)</f>
        <v>Jones LLC</v>
      </c>
      <c r="U1371" s="8">
        <f>_xlfn.XLOOKUP(total_table[[#This Row],[Product_ID]],Product_table[Product_ID],Product_table[Cost],FALSE)</f>
        <v>382.22</v>
      </c>
      <c r="V1371" s="11">
        <f>_xlfn.XLOOKUP(total_table[[#This Row],[Product_ID]],Product_table[Product_ID],Product_table[Stock],FALSE)</f>
        <v>329</v>
      </c>
      <c r="W1371" s="8" t="str">
        <f>_xlfn.XLOOKUP(total_table[[#This Row],[Store_ID]],Store_table[Store_ID],Store_table[Store_Name],FALSE)</f>
        <v>Martinez-Mullins</v>
      </c>
      <c r="X1371" s="8" t="str">
        <f>_xlfn.XLOOKUP(total_table[[#This Row],[Store_ID]],Store_table[Store_ID],Store_table[Region],FALSE)</f>
        <v>South</v>
      </c>
      <c r="Y1371" s="8" t="str">
        <f>_xlfn.XLOOKUP(total_table[[#This Row],[Store_ID]],Store_table[Store_ID],Store_table[City],FALSE)</f>
        <v>Williamsfurt</v>
      </c>
      <c r="Z1371" s="8" t="str">
        <f>_xlfn.XLOOKUP(total_table[[#This Row],[Store_ID]],Store_table[Store_ID],Store_table[Store_Type],FALSE)</f>
        <v>Online</v>
      </c>
    </row>
    <row r="1372" spans="1:26" x14ac:dyDescent="0.35">
      <c r="A1372" s="2" t="s">
        <v>3174</v>
      </c>
      <c r="B1372" s="14">
        <v>45396</v>
      </c>
      <c r="C1372" s="2" t="s">
        <v>407</v>
      </c>
      <c r="D1372" s="2" t="s">
        <v>1562</v>
      </c>
      <c r="E1372" s="2" t="s">
        <v>1775</v>
      </c>
      <c r="F1372" s="11">
        <v>3</v>
      </c>
      <c r="G1372" s="8">
        <v>928.74</v>
      </c>
      <c r="H1372" s="8">
        <v>0.27</v>
      </c>
      <c r="I1372" s="2" t="s">
        <v>1804</v>
      </c>
      <c r="J1372" s="8">
        <v>2785.9500000000003</v>
      </c>
      <c r="K1372" s="8" t="str">
        <f>_xlfn.XLOOKUP(total_table[[#This Row],[Customer_ID]],Customer_table[Customer_ID],Customer_table[Name],FALSE)</f>
        <v>Jacob Hopkins</v>
      </c>
      <c r="L1372" s="11">
        <f>_xlfn.XLOOKUP(total_table[[#This Row],[Customer_ID]],Customer_table[Customer_ID],Customer_table[Age],FALSE)</f>
        <v>44</v>
      </c>
      <c r="M1372" s="8" t="str">
        <f>_xlfn.XLOOKUP(total_table[[#This Row],[Customer_ID]],Customer_table[Customer_ID],Customer_table[Gender],FALSE)</f>
        <v>Female</v>
      </c>
      <c r="N1372" s="8" t="str">
        <f>_xlfn.XLOOKUP(total_table[[#This Row],[Customer_ID]],Customer_table[Customer_ID],Customer_table[City],FALSE)</f>
        <v>Lake Tylerfort</v>
      </c>
      <c r="O1372" s="8" t="str">
        <f>_xlfn.XLOOKUP(total_table[[#This Row],[Customer_ID]],Customer_table[Customer_ID],Customer_table[State],FALSE)</f>
        <v>Pennsylvania</v>
      </c>
      <c r="P1372" s="8" t="str">
        <f>_xlfn.XLOOKUP(total_table[[#This Row],[Customer_ID]],Customer_table[Customer_ID],Customer_table[Country],FALSE)</f>
        <v>USA</v>
      </c>
      <c r="Q1372" s="8" t="str">
        <f>_xlfn.XLOOKUP(total_table[[#This Row],[Product_ID]],Product_table[Product_ID],Product_table[Product_Name],FALSE)</f>
        <v>Women's Denim Jeans</v>
      </c>
      <c r="R1372" s="8" t="str">
        <f>_xlfn.XLOOKUP(total_table[[#This Row],[Product_ID]],Product_table[Product_ID],Product_table[Category],FALSE)</f>
        <v>Clothing</v>
      </c>
      <c r="S1372" s="8" t="str">
        <f>_xlfn.XLOOKUP(total_table[[#This Row],[Product_ID]],Product_table[Product_ID],Product_table[Sub_Category],FALSE)</f>
        <v>Bottoms</v>
      </c>
      <c r="T1372" s="8" t="str">
        <f>_xlfn.XLOOKUP(total_table[[#This Row],[Product_ID]],Product_table[Product_ID],Product_table[Brand],FALSE)</f>
        <v>Guerra-Hendrix</v>
      </c>
      <c r="U1372" s="8">
        <f>_xlfn.XLOOKUP(total_table[[#This Row],[Product_ID]],Product_table[Product_ID],Product_table[Cost],FALSE)</f>
        <v>254.04361702127662</v>
      </c>
      <c r="V1372" s="11">
        <f>_xlfn.XLOOKUP(total_table[[#This Row],[Product_ID]],Product_table[Product_ID],Product_table[Stock],FALSE)</f>
        <v>343</v>
      </c>
      <c r="W1372" s="8" t="str">
        <f>_xlfn.XLOOKUP(total_table[[#This Row],[Store_ID]],Store_table[Store_ID],Store_table[Store_Name],FALSE)</f>
        <v>Gardner, Humphrey and Contreras</v>
      </c>
      <c r="X1372" s="8" t="str">
        <f>_xlfn.XLOOKUP(total_table[[#This Row],[Store_ID]],Store_table[Store_ID],Store_table[Region],FALSE)</f>
        <v>East</v>
      </c>
      <c r="Y1372" s="8" t="str">
        <f>_xlfn.XLOOKUP(total_table[[#This Row],[Store_ID]],Store_table[Store_ID],Store_table[City],FALSE)</f>
        <v>Johnsonville</v>
      </c>
      <c r="Z1372" s="8" t="str">
        <f>_xlfn.XLOOKUP(total_table[[#This Row],[Store_ID]],Store_table[Store_ID],Store_table[Store_Type],FALSE)</f>
        <v>Flagship</v>
      </c>
    </row>
    <row r="1373" spans="1:26" x14ac:dyDescent="0.35">
      <c r="A1373" s="2" t="s">
        <v>3175</v>
      </c>
      <c r="B1373" s="14">
        <v>45235</v>
      </c>
      <c r="C1373" s="2" t="s">
        <v>116</v>
      </c>
      <c r="D1373" s="2" t="s">
        <v>1694</v>
      </c>
      <c r="E1373" s="2" t="s">
        <v>1751</v>
      </c>
      <c r="F1373" s="11">
        <v>3</v>
      </c>
      <c r="G1373" s="8">
        <v>923.38</v>
      </c>
      <c r="H1373" s="8">
        <v>7.0000000000000007E-2</v>
      </c>
      <c r="I1373" s="2" t="s">
        <v>1807</v>
      </c>
      <c r="J1373" s="8">
        <v>2770.0699999999997</v>
      </c>
      <c r="K1373" s="8" t="str">
        <f>_xlfn.XLOOKUP(total_table[[#This Row],[Customer_ID]],Customer_table[Customer_ID],Customer_table[Name],FALSE)</f>
        <v>David Arnold</v>
      </c>
      <c r="L1373" s="11">
        <f>_xlfn.XLOOKUP(total_table[[#This Row],[Customer_ID]],Customer_table[Customer_ID],Customer_table[Age],FALSE)</f>
        <v>54</v>
      </c>
      <c r="M1373" s="8" t="str">
        <f>_xlfn.XLOOKUP(total_table[[#This Row],[Customer_ID]],Customer_table[Customer_ID],Customer_table[Gender],FALSE)</f>
        <v>Female</v>
      </c>
      <c r="N1373" s="8" t="str">
        <f>_xlfn.XLOOKUP(total_table[[#This Row],[Customer_ID]],Customer_table[Customer_ID],Customer_table[City],FALSE)</f>
        <v>East Jennifer</v>
      </c>
      <c r="O1373" s="8" t="str">
        <f>_xlfn.XLOOKUP(total_table[[#This Row],[Customer_ID]],Customer_table[Customer_ID],Customer_table[State],FALSE)</f>
        <v>California</v>
      </c>
      <c r="P1373" s="8" t="str">
        <f>_xlfn.XLOOKUP(total_table[[#This Row],[Customer_ID]],Customer_table[Customer_ID],Customer_table[Country],FALSE)</f>
        <v>USA</v>
      </c>
      <c r="Q1373" s="8" t="str">
        <f>_xlfn.XLOOKUP(total_table[[#This Row],[Product_ID]],Product_table[Product_ID],Product_table[Product_Name],FALSE)</f>
        <v>Wooden Bookshelf</v>
      </c>
      <c r="R1373" s="8" t="str">
        <f>_xlfn.XLOOKUP(total_table[[#This Row],[Product_ID]],Product_table[Product_ID],Product_table[Category],FALSE)</f>
        <v>Home</v>
      </c>
      <c r="S1373" s="8" t="str">
        <f>_xlfn.XLOOKUP(total_table[[#This Row],[Product_ID]],Product_table[Product_ID],Product_table[Sub_Category],FALSE)</f>
        <v>Furniture</v>
      </c>
      <c r="T1373" s="8" t="str">
        <f>_xlfn.XLOOKUP(total_table[[#This Row],[Product_ID]],Product_table[Product_ID],Product_table[Brand],FALSE)</f>
        <v>Collins-Stephenson</v>
      </c>
      <c r="U1373" s="8">
        <f>_xlfn.XLOOKUP(total_table[[#This Row],[Product_ID]],Product_table[Product_ID],Product_table[Cost],FALSE)</f>
        <v>388.46</v>
      </c>
      <c r="V1373" s="11">
        <f>_xlfn.XLOOKUP(total_table[[#This Row],[Product_ID]],Product_table[Product_ID],Product_table[Stock],FALSE)</f>
        <v>208</v>
      </c>
      <c r="W1373" s="8" t="str">
        <f>_xlfn.XLOOKUP(total_table[[#This Row],[Store_ID]],Store_table[Store_ID],Store_table[Store_Name],FALSE)</f>
        <v>Gray Ltd</v>
      </c>
      <c r="X1373" s="8" t="str">
        <f>_xlfn.XLOOKUP(total_table[[#This Row],[Store_ID]],Store_table[Store_ID],Store_table[Region],FALSE)</f>
        <v>North</v>
      </c>
      <c r="Y1373" s="8" t="str">
        <f>_xlfn.XLOOKUP(total_table[[#This Row],[Store_ID]],Store_table[Store_ID],Store_table[City],FALSE)</f>
        <v>New Michaelchester</v>
      </c>
      <c r="Z1373" s="8" t="str">
        <f>_xlfn.XLOOKUP(total_table[[#This Row],[Store_ID]],Store_table[Store_ID],Store_table[Store_Type],FALSE)</f>
        <v>Outlet</v>
      </c>
    </row>
    <row r="1374" spans="1:26" x14ac:dyDescent="0.35">
      <c r="A1374" s="2" t="s">
        <v>3176</v>
      </c>
      <c r="B1374" s="14">
        <v>45499</v>
      </c>
      <c r="C1374" s="2" t="s">
        <v>1404</v>
      </c>
      <c r="D1374" s="2" t="s">
        <v>1531</v>
      </c>
      <c r="E1374" s="2" t="s">
        <v>1764</v>
      </c>
      <c r="F1374" s="11">
        <v>2</v>
      </c>
      <c r="G1374" s="8">
        <v>409.26</v>
      </c>
      <c r="H1374" s="8">
        <v>0.1</v>
      </c>
      <c r="I1374" s="2" t="s">
        <v>1804</v>
      </c>
      <c r="J1374" s="8">
        <v>818.42</v>
      </c>
      <c r="K1374" s="8" t="str">
        <f>_xlfn.XLOOKUP(total_table[[#This Row],[Customer_ID]],Customer_table[Customer_ID],Customer_table[Name],FALSE)</f>
        <v>Beth Martin</v>
      </c>
      <c r="L1374" s="11">
        <f>_xlfn.XLOOKUP(total_table[[#This Row],[Customer_ID]],Customer_table[Customer_ID],Customer_table[Age],FALSE)</f>
        <v>34</v>
      </c>
      <c r="M1374" s="8" t="str">
        <f>_xlfn.XLOOKUP(total_table[[#This Row],[Customer_ID]],Customer_table[Customer_ID],Customer_table[Gender],FALSE)</f>
        <v>Female</v>
      </c>
      <c r="N1374" s="8" t="str">
        <f>_xlfn.XLOOKUP(total_table[[#This Row],[Customer_ID]],Customer_table[Customer_ID],Customer_table[City],FALSE)</f>
        <v>Burkefurt</v>
      </c>
      <c r="O1374" s="8" t="str">
        <f>_xlfn.XLOOKUP(total_table[[#This Row],[Customer_ID]],Customer_table[Customer_ID],Customer_table[State],FALSE)</f>
        <v>West Virginia</v>
      </c>
      <c r="P1374" s="8" t="str">
        <f>_xlfn.XLOOKUP(total_table[[#This Row],[Customer_ID]],Customer_table[Customer_ID],Customer_table[Country],FALSE)</f>
        <v>USA</v>
      </c>
      <c r="Q1374" s="8" t="str">
        <f>_xlfn.XLOOKUP(total_table[[#This Row],[Product_ID]],Product_table[Product_ID],Product_table[Product_Name],FALSE)</f>
        <v>Women's Yoga Pants</v>
      </c>
      <c r="R1374" s="8" t="str">
        <f>_xlfn.XLOOKUP(total_table[[#This Row],[Product_ID]],Product_table[Product_ID],Product_table[Category],FALSE)</f>
        <v>Clothing</v>
      </c>
      <c r="S1374" s="8" t="str">
        <f>_xlfn.XLOOKUP(total_table[[#This Row],[Product_ID]],Product_table[Product_ID],Product_table[Sub_Category],FALSE)</f>
        <v>Bottoms</v>
      </c>
      <c r="T1374" s="8" t="str">
        <f>_xlfn.XLOOKUP(total_table[[#This Row],[Product_ID]],Product_table[Product_ID],Product_table[Brand],FALSE)</f>
        <v>Gonzales-Davis</v>
      </c>
      <c r="U1374" s="8">
        <f>_xlfn.XLOOKUP(total_table[[#This Row],[Product_ID]],Product_table[Product_ID],Product_table[Cost],FALSE)</f>
        <v>306.45999999999998</v>
      </c>
      <c r="V1374" s="11">
        <f>_xlfn.XLOOKUP(total_table[[#This Row],[Product_ID]],Product_table[Product_ID],Product_table[Stock],FALSE)</f>
        <v>487</v>
      </c>
      <c r="W1374" s="8" t="str">
        <f>_xlfn.XLOOKUP(total_table[[#This Row],[Store_ID]],Store_table[Store_ID],Store_table[Store_Name],FALSE)</f>
        <v>Moore, Padilla and Butler</v>
      </c>
      <c r="X1374" s="8" t="str">
        <f>_xlfn.XLOOKUP(total_table[[#This Row],[Store_ID]],Store_table[Store_ID],Store_table[Region],FALSE)</f>
        <v>South</v>
      </c>
      <c r="Y1374" s="8" t="str">
        <f>_xlfn.XLOOKUP(total_table[[#This Row],[Store_ID]],Store_table[Store_ID],Store_table[City],FALSE)</f>
        <v>East Johnstad</v>
      </c>
      <c r="Z1374" s="8" t="str">
        <f>_xlfn.XLOOKUP(total_table[[#This Row],[Store_ID]],Store_table[Store_ID],Store_table[Store_Type],FALSE)</f>
        <v>Flagship</v>
      </c>
    </row>
    <row r="1375" spans="1:26" x14ac:dyDescent="0.35">
      <c r="A1375" s="2" t="s">
        <v>3177</v>
      </c>
      <c r="B1375" s="14">
        <v>45272</v>
      </c>
      <c r="C1375" s="2" t="s">
        <v>800</v>
      </c>
      <c r="D1375" s="2" t="s">
        <v>1572</v>
      </c>
      <c r="E1375" s="2" t="s">
        <v>1757</v>
      </c>
      <c r="F1375" s="11">
        <v>2</v>
      </c>
      <c r="G1375" s="8">
        <v>608.46</v>
      </c>
      <c r="H1375" s="8">
        <v>0.16</v>
      </c>
      <c r="I1375" s="2" t="s">
        <v>1802</v>
      </c>
      <c r="J1375" s="8">
        <v>1216.76</v>
      </c>
      <c r="K1375" s="8" t="str">
        <f>_xlfn.XLOOKUP(total_table[[#This Row],[Customer_ID]],Customer_table[Customer_ID],Customer_table[Name],FALSE)</f>
        <v>Linda Kline</v>
      </c>
      <c r="L1375" s="11">
        <f>_xlfn.XLOOKUP(total_table[[#This Row],[Customer_ID]],Customer_table[Customer_ID],Customer_table[Age],FALSE)</f>
        <v>34</v>
      </c>
      <c r="M1375" s="8" t="str">
        <f>_xlfn.XLOOKUP(total_table[[#This Row],[Customer_ID]],Customer_table[Customer_ID],Customer_table[Gender],FALSE)</f>
        <v>Male</v>
      </c>
      <c r="N1375" s="8" t="str">
        <f>_xlfn.XLOOKUP(total_table[[#This Row],[Customer_ID]],Customer_table[Customer_ID],Customer_table[City],FALSE)</f>
        <v>Masseyland</v>
      </c>
      <c r="O1375" s="8" t="str">
        <f>_xlfn.XLOOKUP(total_table[[#This Row],[Customer_ID]],Customer_table[Customer_ID],Customer_table[State],FALSE)</f>
        <v>Alaska</v>
      </c>
      <c r="P1375" s="8" t="str">
        <f>_xlfn.XLOOKUP(total_table[[#This Row],[Customer_ID]],Customer_table[Customer_ID],Customer_table[Country],FALSE)</f>
        <v>USA</v>
      </c>
      <c r="Q1375" s="8" t="str">
        <f>_xlfn.XLOOKUP(total_table[[#This Row],[Product_ID]],Product_table[Product_ID],Product_table[Product_Name],FALSE)</f>
        <v>Men's Formal Shirt</v>
      </c>
      <c r="R1375" s="8" t="str">
        <f>_xlfn.XLOOKUP(total_table[[#This Row],[Product_ID]],Product_table[Product_ID],Product_table[Category],FALSE)</f>
        <v>Clothing</v>
      </c>
      <c r="S1375" s="8" t="str">
        <f>_xlfn.XLOOKUP(total_table[[#This Row],[Product_ID]],Product_table[Product_ID],Product_table[Sub_Category],FALSE)</f>
        <v>Tops</v>
      </c>
      <c r="T1375" s="8" t="str">
        <f>_xlfn.XLOOKUP(total_table[[#This Row],[Product_ID]],Product_table[Product_ID],Product_table[Brand],FALSE)</f>
        <v>Moon, Mora and Santos</v>
      </c>
      <c r="U1375" s="8">
        <f>_xlfn.XLOOKUP(total_table[[#This Row],[Product_ID]],Product_table[Product_ID],Product_table[Cost],FALSE)</f>
        <v>254.04361702127662</v>
      </c>
      <c r="V1375" s="11">
        <f>_xlfn.XLOOKUP(total_table[[#This Row],[Product_ID]],Product_table[Product_ID],Product_table[Stock],FALSE)</f>
        <v>360</v>
      </c>
      <c r="W1375" s="8" t="str">
        <f>_xlfn.XLOOKUP(total_table[[#This Row],[Store_ID]],Store_table[Store_ID],Store_table[Store_Name],FALSE)</f>
        <v>Martinez-Mullins</v>
      </c>
      <c r="X1375" s="8" t="str">
        <f>_xlfn.XLOOKUP(total_table[[#This Row],[Store_ID]],Store_table[Store_ID],Store_table[Region],FALSE)</f>
        <v>South</v>
      </c>
      <c r="Y1375" s="8" t="str">
        <f>_xlfn.XLOOKUP(total_table[[#This Row],[Store_ID]],Store_table[Store_ID],Store_table[City],FALSE)</f>
        <v>Williamsfurt</v>
      </c>
      <c r="Z1375" s="8" t="str">
        <f>_xlfn.XLOOKUP(total_table[[#This Row],[Store_ID]],Store_table[Store_ID],Store_table[Store_Type],FALSE)</f>
        <v>Online</v>
      </c>
    </row>
    <row r="1376" spans="1:26" x14ac:dyDescent="0.35">
      <c r="A1376" s="2" t="s">
        <v>3178</v>
      </c>
      <c r="B1376" s="14">
        <v>45785</v>
      </c>
      <c r="C1376" s="2" t="s">
        <v>679</v>
      </c>
      <c r="D1376" s="2" t="s">
        <v>1610</v>
      </c>
      <c r="E1376" s="2" t="s">
        <v>1791</v>
      </c>
      <c r="F1376" s="11">
        <v>4</v>
      </c>
      <c r="G1376" s="8">
        <v>150.47999999999999</v>
      </c>
      <c r="H1376" s="8">
        <v>0.09</v>
      </c>
      <c r="I1376" s="2" t="s">
        <v>1802</v>
      </c>
      <c r="J1376" s="8">
        <v>601.82999999999993</v>
      </c>
      <c r="K1376" s="8" t="str">
        <f>_xlfn.XLOOKUP(total_table[[#This Row],[Customer_ID]],Customer_table[Customer_ID],Customer_table[Name],FALSE)</f>
        <v>Blake Harrison</v>
      </c>
      <c r="L1376" s="11">
        <f>_xlfn.XLOOKUP(total_table[[#This Row],[Customer_ID]],Customer_table[Customer_ID],Customer_table[Age],FALSE)</f>
        <v>63</v>
      </c>
      <c r="M1376" s="8" t="str">
        <f>_xlfn.XLOOKUP(total_table[[#This Row],[Customer_ID]],Customer_table[Customer_ID],Customer_table[Gender],FALSE)</f>
        <v>Female</v>
      </c>
      <c r="N1376" s="8" t="str">
        <f>_xlfn.XLOOKUP(total_table[[#This Row],[Customer_ID]],Customer_table[Customer_ID],Customer_table[City],FALSE)</f>
        <v>Lyonsfort</v>
      </c>
      <c r="O1376" s="8" t="str">
        <f>_xlfn.XLOOKUP(total_table[[#This Row],[Customer_ID]],Customer_table[Customer_ID],Customer_table[State],FALSE)</f>
        <v>Washington</v>
      </c>
      <c r="P1376" s="8" t="str">
        <f>_xlfn.XLOOKUP(total_table[[#This Row],[Customer_ID]],Customer_table[Customer_ID],Customer_table[Country],FALSE)</f>
        <v>USA</v>
      </c>
      <c r="Q1376" s="8" t="str">
        <f>_xlfn.XLOOKUP(total_table[[#This Row],[Product_ID]],Product_table[Product_ID],Product_table[Product_Name],FALSE)</f>
        <v>Smart Home WiFi Camera</v>
      </c>
      <c r="R1376" s="8" t="str">
        <f>_xlfn.XLOOKUP(total_table[[#This Row],[Product_ID]],Product_table[Product_ID],Product_table[Category],FALSE)</f>
        <v>Electronics</v>
      </c>
      <c r="S1376" s="8" t="str">
        <f>_xlfn.XLOOKUP(total_table[[#This Row],[Product_ID]],Product_table[Product_ID],Product_table[Sub_Category],FALSE)</f>
        <v>Accessories</v>
      </c>
      <c r="T1376" s="8" t="str">
        <f>_xlfn.XLOOKUP(total_table[[#This Row],[Product_ID]],Product_table[Product_ID],Product_table[Brand],FALSE)</f>
        <v>Holmes LLC</v>
      </c>
      <c r="U1376" s="8">
        <f>_xlfn.XLOOKUP(total_table[[#This Row],[Product_ID]],Product_table[Product_ID],Product_table[Cost],FALSE)</f>
        <v>450.71</v>
      </c>
      <c r="V1376" s="11">
        <f>_xlfn.XLOOKUP(total_table[[#This Row],[Product_ID]],Product_table[Product_ID],Product_table[Stock],FALSE)</f>
        <v>389</v>
      </c>
      <c r="W1376" s="8" t="str">
        <f>_xlfn.XLOOKUP(total_table[[#This Row],[Store_ID]],Store_table[Store_ID],Store_table[Store_Name],FALSE)</f>
        <v>Mann-Austin</v>
      </c>
      <c r="X1376" s="8" t="str">
        <f>_xlfn.XLOOKUP(total_table[[#This Row],[Store_ID]],Store_table[Store_ID],Store_table[Region],FALSE)</f>
        <v>East</v>
      </c>
      <c r="Y1376" s="8" t="str">
        <f>_xlfn.XLOOKUP(total_table[[#This Row],[Store_ID]],Store_table[Store_ID],Store_table[City],FALSE)</f>
        <v>Vasquezborough</v>
      </c>
      <c r="Z1376" s="8" t="str">
        <f>_xlfn.XLOOKUP(total_table[[#This Row],[Store_ID]],Store_table[Store_ID],Store_table[Store_Type],FALSE)</f>
        <v>Online</v>
      </c>
    </row>
    <row r="1377" spans="1:26" x14ac:dyDescent="0.35">
      <c r="A1377" s="2" t="s">
        <v>3179</v>
      </c>
      <c r="B1377" s="14">
        <v>45534</v>
      </c>
      <c r="C1377" s="2" t="s">
        <v>774</v>
      </c>
      <c r="D1377" s="2" t="s">
        <v>1662</v>
      </c>
      <c r="E1377" s="2" t="s">
        <v>1777</v>
      </c>
      <c r="F1377" s="11">
        <v>4</v>
      </c>
      <c r="G1377" s="8">
        <v>207.41</v>
      </c>
      <c r="H1377" s="8">
        <v>0.02</v>
      </c>
      <c r="I1377" s="2" t="s">
        <v>1802</v>
      </c>
      <c r="J1377" s="8">
        <v>829.62</v>
      </c>
      <c r="K1377" s="8" t="str">
        <f>_xlfn.XLOOKUP(total_table[[#This Row],[Customer_ID]],Customer_table[Customer_ID],Customer_table[Name],FALSE)</f>
        <v>Laura Soto</v>
      </c>
      <c r="L1377" s="11">
        <f>_xlfn.XLOOKUP(total_table[[#This Row],[Customer_ID]],Customer_table[Customer_ID],Customer_table[Age],FALSE)</f>
        <v>57</v>
      </c>
      <c r="M1377" s="8" t="str">
        <f>_xlfn.XLOOKUP(total_table[[#This Row],[Customer_ID]],Customer_table[Customer_ID],Customer_table[Gender],FALSE)</f>
        <v>Female</v>
      </c>
      <c r="N1377" s="8" t="str">
        <f>_xlfn.XLOOKUP(total_table[[#This Row],[Customer_ID]],Customer_table[Customer_ID],Customer_table[City],FALSE)</f>
        <v>Rodriguezton</v>
      </c>
      <c r="O1377" s="8" t="str">
        <f>_xlfn.XLOOKUP(total_table[[#This Row],[Customer_ID]],Customer_table[Customer_ID],Customer_table[State],FALSE)</f>
        <v>Michigan</v>
      </c>
      <c r="P1377" s="8" t="str">
        <f>_xlfn.XLOOKUP(total_table[[#This Row],[Customer_ID]],Customer_table[Customer_ID],Customer_table[Country],FALSE)</f>
        <v>USA</v>
      </c>
      <c r="Q1377" s="8" t="str">
        <f>_xlfn.XLOOKUP(total_table[[#This Row],[Product_ID]],Product_table[Product_ID],Product_table[Product_Name],FALSE)</f>
        <v>Wooden Nightstand</v>
      </c>
      <c r="R1377" s="8" t="str">
        <f>_xlfn.XLOOKUP(total_table[[#This Row],[Product_ID]],Product_table[Product_ID],Product_table[Category],FALSE)</f>
        <v>Home</v>
      </c>
      <c r="S1377" s="8" t="str">
        <f>_xlfn.XLOOKUP(total_table[[#This Row],[Product_ID]],Product_table[Product_ID],Product_table[Sub_Category],FALSE)</f>
        <v>Furniture</v>
      </c>
      <c r="T1377" s="8" t="str">
        <f>_xlfn.XLOOKUP(total_table[[#This Row],[Product_ID]],Product_table[Product_ID],Product_table[Brand],FALSE)</f>
        <v>Wolfe, Ross and Hester</v>
      </c>
      <c r="U1377" s="8">
        <f>_xlfn.XLOOKUP(total_table[[#This Row],[Product_ID]],Product_table[Product_ID],Product_table[Cost],FALSE)</f>
        <v>243.7</v>
      </c>
      <c r="V1377" s="11">
        <f>_xlfn.XLOOKUP(total_table[[#This Row],[Product_ID]],Product_table[Product_ID],Product_table[Stock],FALSE)</f>
        <v>130</v>
      </c>
      <c r="W1377" s="8" t="str">
        <f>_xlfn.XLOOKUP(total_table[[#This Row],[Store_ID]],Store_table[Store_ID],Store_table[Store_Name],FALSE)</f>
        <v>Mcdonald Inc</v>
      </c>
      <c r="X1377" s="8" t="str">
        <f>_xlfn.XLOOKUP(total_table[[#This Row],[Store_ID]],Store_table[Store_ID],Store_table[Region],FALSE)</f>
        <v>South</v>
      </c>
      <c r="Y1377" s="8" t="str">
        <f>_xlfn.XLOOKUP(total_table[[#This Row],[Store_ID]],Store_table[Store_ID],Store_table[City],FALSE)</f>
        <v>Christopherland</v>
      </c>
      <c r="Z1377" s="8" t="str">
        <f>_xlfn.XLOOKUP(total_table[[#This Row],[Store_ID]],Store_table[Store_ID],Store_table[Store_Type],FALSE)</f>
        <v>Outlet</v>
      </c>
    </row>
    <row r="1378" spans="1:26" x14ac:dyDescent="0.35">
      <c r="A1378" s="2" t="s">
        <v>3180</v>
      </c>
      <c r="B1378" s="14">
        <v>45803</v>
      </c>
      <c r="C1378" s="2" t="s">
        <v>560</v>
      </c>
      <c r="D1378" s="2" t="s">
        <v>1548</v>
      </c>
      <c r="E1378" s="2" t="s">
        <v>1754</v>
      </c>
      <c r="F1378" s="11">
        <v>1</v>
      </c>
      <c r="G1378" s="8">
        <v>56.59</v>
      </c>
      <c r="H1378" s="8">
        <v>0.15</v>
      </c>
      <c r="I1378" s="2" t="s">
        <v>1804</v>
      </c>
      <c r="J1378" s="8">
        <v>56.440000000000005</v>
      </c>
      <c r="K1378" s="8" t="str">
        <f>_xlfn.XLOOKUP(total_table[[#This Row],[Customer_ID]],Customer_table[Customer_ID],Customer_table[Name],FALSE)</f>
        <v>Thomas Rhodes</v>
      </c>
      <c r="L1378" s="11">
        <f>_xlfn.XLOOKUP(total_table[[#This Row],[Customer_ID]],Customer_table[Customer_ID],Customer_table[Age],FALSE)</f>
        <v>41</v>
      </c>
      <c r="M1378" s="8" t="str">
        <f>_xlfn.XLOOKUP(total_table[[#This Row],[Customer_ID]],Customer_table[Customer_ID],Customer_table[Gender],FALSE)</f>
        <v>Female</v>
      </c>
      <c r="N1378" s="8" t="str">
        <f>_xlfn.XLOOKUP(total_table[[#This Row],[Customer_ID]],Customer_table[Customer_ID],Customer_table[City],FALSE)</f>
        <v>Port Richard</v>
      </c>
      <c r="O1378" s="8" t="str">
        <f>_xlfn.XLOOKUP(total_table[[#This Row],[Customer_ID]],Customer_table[Customer_ID],Customer_table[State],FALSE)</f>
        <v>West Virginia</v>
      </c>
      <c r="P1378" s="8" t="str">
        <f>_xlfn.XLOOKUP(total_table[[#This Row],[Customer_ID]],Customer_table[Customer_ID],Customer_table[Country],FALSE)</f>
        <v>USA</v>
      </c>
      <c r="Q1378" s="8" t="str">
        <f>_xlfn.XLOOKUP(total_table[[#This Row],[Product_ID]],Product_table[Product_ID],Product_table[Product_Name],FALSE)</f>
        <v>HD Smart TV Stick</v>
      </c>
      <c r="R1378" s="8" t="str">
        <f>_xlfn.XLOOKUP(total_table[[#This Row],[Product_ID]],Product_table[Product_ID],Product_table[Category],FALSE)</f>
        <v>Electronics</v>
      </c>
      <c r="S1378" s="8" t="str">
        <f>_xlfn.XLOOKUP(total_table[[#This Row],[Product_ID]],Product_table[Product_ID],Product_table[Sub_Category],FALSE)</f>
        <v>Accessories</v>
      </c>
      <c r="T1378" s="8" t="str">
        <f>_xlfn.XLOOKUP(total_table[[#This Row],[Product_ID]],Product_table[Product_ID],Product_table[Brand],FALSE)</f>
        <v>Gibson, Hobbs and Weaver</v>
      </c>
      <c r="U1378" s="8">
        <f>_xlfn.XLOOKUP(total_table[[#This Row],[Product_ID]],Product_table[Product_ID],Product_table[Cost],FALSE)</f>
        <v>449.4</v>
      </c>
      <c r="V1378" s="11">
        <f>_xlfn.XLOOKUP(total_table[[#This Row],[Product_ID]],Product_table[Product_ID],Product_table[Stock],FALSE)</f>
        <v>273.49484536082474</v>
      </c>
      <c r="W1378" s="8" t="str">
        <f>_xlfn.XLOOKUP(total_table[[#This Row],[Store_ID]],Store_table[Store_ID],Store_table[Store_Name],FALSE)</f>
        <v>Benson-Elliott</v>
      </c>
      <c r="X1378" s="8" t="str">
        <f>_xlfn.XLOOKUP(total_table[[#This Row],[Store_ID]],Store_table[Store_ID],Store_table[Region],FALSE)</f>
        <v>East</v>
      </c>
      <c r="Y1378" s="8" t="str">
        <f>_xlfn.XLOOKUP(total_table[[#This Row],[Store_ID]],Store_table[Store_ID],Store_table[City],FALSE)</f>
        <v>Port Josephberg</v>
      </c>
      <c r="Z1378" s="8" t="str">
        <f>_xlfn.XLOOKUP(total_table[[#This Row],[Store_ID]],Store_table[Store_ID],Store_table[Store_Type],FALSE)</f>
        <v>Online</v>
      </c>
    </row>
    <row r="1379" spans="1:26" x14ac:dyDescent="0.35">
      <c r="A1379" s="2" t="s">
        <v>3181</v>
      </c>
      <c r="B1379" s="14">
        <v>45667</v>
      </c>
      <c r="C1379" s="2" t="s">
        <v>1241</v>
      </c>
      <c r="D1379" s="2" t="s">
        <v>1604</v>
      </c>
      <c r="E1379" s="2" t="s">
        <v>1747</v>
      </c>
      <c r="F1379" s="11">
        <v>4</v>
      </c>
      <c r="G1379" s="8">
        <v>995.4</v>
      </c>
      <c r="H1379" s="8">
        <v>0.27</v>
      </c>
      <c r="I1379" s="2" t="s">
        <v>1802</v>
      </c>
      <c r="J1379" s="8">
        <v>3981.33</v>
      </c>
      <c r="K1379" s="8" t="str">
        <f>_xlfn.XLOOKUP(total_table[[#This Row],[Customer_ID]],Customer_table[Customer_ID],Customer_table[Name],FALSE)</f>
        <v>Eric Wolfe</v>
      </c>
      <c r="L1379" s="11">
        <f>_xlfn.XLOOKUP(total_table[[#This Row],[Customer_ID]],Customer_table[Customer_ID],Customer_table[Age],FALSE)</f>
        <v>18</v>
      </c>
      <c r="M1379" s="8" t="str">
        <f>_xlfn.XLOOKUP(total_table[[#This Row],[Customer_ID]],Customer_table[Customer_ID],Customer_table[Gender],FALSE)</f>
        <v>Female</v>
      </c>
      <c r="N1379" s="8" t="str">
        <f>_xlfn.XLOOKUP(total_table[[#This Row],[Customer_ID]],Customer_table[Customer_ID],Customer_table[City],FALSE)</f>
        <v>Garciaview</v>
      </c>
      <c r="O1379" s="8" t="str">
        <f>_xlfn.XLOOKUP(total_table[[#This Row],[Customer_ID]],Customer_table[Customer_ID],Customer_table[State],FALSE)</f>
        <v>Louisiana</v>
      </c>
      <c r="P1379" s="8" t="str">
        <f>_xlfn.XLOOKUP(total_table[[#This Row],[Customer_ID]],Customer_table[Customer_ID],Customer_table[Country],FALSE)</f>
        <v>USA</v>
      </c>
      <c r="Q1379" s="8" t="str">
        <f>_xlfn.XLOOKUP(total_table[[#This Row],[Product_ID]],Product_table[Product_ID],Product_table[Product_Name],FALSE)</f>
        <v>Portable Power Bank</v>
      </c>
      <c r="R1379" s="8" t="str">
        <f>_xlfn.XLOOKUP(total_table[[#This Row],[Product_ID]],Product_table[Product_ID],Product_table[Category],FALSE)</f>
        <v>Electronics</v>
      </c>
      <c r="S1379" s="8" t="str">
        <f>_xlfn.XLOOKUP(total_table[[#This Row],[Product_ID]],Product_table[Product_ID],Product_table[Sub_Category],FALSE)</f>
        <v>Mobile</v>
      </c>
      <c r="T1379" s="8" t="str">
        <f>_xlfn.XLOOKUP(total_table[[#This Row],[Product_ID]],Product_table[Product_ID],Product_table[Brand],FALSE)</f>
        <v>Cummings and Sons</v>
      </c>
      <c r="U1379" s="8">
        <f>_xlfn.XLOOKUP(total_table[[#This Row],[Product_ID]],Product_table[Product_ID],Product_table[Cost],FALSE)</f>
        <v>326.06</v>
      </c>
      <c r="V1379" s="11">
        <f>_xlfn.XLOOKUP(total_table[[#This Row],[Product_ID]],Product_table[Product_ID],Product_table[Stock],FALSE)</f>
        <v>301</v>
      </c>
      <c r="W1379" s="8" t="str">
        <f>_xlfn.XLOOKUP(total_table[[#This Row],[Store_ID]],Store_table[Store_ID],Store_table[Store_Name],FALSE)</f>
        <v>Alexander Group</v>
      </c>
      <c r="X1379" s="8" t="str">
        <f>_xlfn.XLOOKUP(total_table[[#This Row],[Store_ID]],Store_table[Store_ID],Store_table[Region],FALSE)</f>
        <v>South</v>
      </c>
      <c r="Y1379" s="8" t="str">
        <f>_xlfn.XLOOKUP(total_table[[#This Row],[Store_ID]],Store_table[Store_ID],Store_table[City],FALSE)</f>
        <v>Port Sharon</v>
      </c>
      <c r="Z1379" s="8" t="str">
        <f>_xlfn.XLOOKUP(total_table[[#This Row],[Store_ID]],Store_table[Store_ID],Store_table[Store_Type],FALSE)</f>
        <v>Online</v>
      </c>
    </row>
    <row r="1380" spans="1:26" x14ac:dyDescent="0.35">
      <c r="A1380" s="2" t="s">
        <v>3182</v>
      </c>
      <c r="B1380" s="14">
        <v>45656</v>
      </c>
      <c r="C1380" s="2" t="s">
        <v>230</v>
      </c>
      <c r="D1380" s="2" t="s">
        <v>1620</v>
      </c>
      <c r="E1380" s="2" t="s">
        <v>1772</v>
      </c>
      <c r="F1380" s="11">
        <v>2</v>
      </c>
      <c r="G1380" s="8">
        <v>591.33000000000004</v>
      </c>
      <c r="H1380" s="8">
        <v>0.24</v>
      </c>
      <c r="I1380" s="2" t="s">
        <v>1802</v>
      </c>
      <c r="J1380" s="8">
        <v>1182.42</v>
      </c>
      <c r="K1380" s="8" t="str">
        <f>_xlfn.XLOOKUP(total_table[[#This Row],[Customer_ID]],Customer_table[Customer_ID],Customer_table[Name],FALSE)</f>
        <v>Mr. Mason Butler</v>
      </c>
      <c r="L1380" s="11">
        <f>_xlfn.XLOOKUP(total_table[[#This Row],[Customer_ID]],Customer_table[Customer_ID],Customer_table[Age],FALSE)</f>
        <v>33</v>
      </c>
      <c r="M1380" s="8" t="str">
        <f>_xlfn.XLOOKUP(total_table[[#This Row],[Customer_ID]],Customer_table[Customer_ID],Customer_table[Gender],FALSE)</f>
        <v>Male</v>
      </c>
      <c r="N1380" s="8" t="str">
        <f>_xlfn.XLOOKUP(total_table[[#This Row],[Customer_ID]],Customer_table[Customer_ID],Customer_table[City],FALSE)</f>
        <v>Port Kathrynhaven</v>
      </c>
      <c r="O1380" s="8" t="str">
        <f>_xlfn.XLOOKUP(total_table[[#This Row],[Customer_ID]],Customer_table[Customer_ID],Customer_table[State],FALSE)</f>
        <v>Arizona</v>
      </c>
      <c r="P1380" s="8" t="str">
        <f>_xlfn.XLOOKUP(total_table[[#This Row],[Customer_ID]],Customer_table[Customer_ID],Customer_table[Country],FALSE)</f>
        <v>USA</v>
      </c>
      <c r="Q1380" s="8" t="str">
        <f>_xlfn.XLOOKUP(total_table[[#This Row],[Product_ID]],Product_table[Product_ID],Product_table[Product_Name],FALSE)</f>
        <v>Makeup Brush Set</v>
      </c>
      <c r="R1380" s="8" t="str">
        <f>_xlfn.XLOOKUP(total_table[[#This Row],[Product_ID]],Product_table[Product_ID],Product_table[Category],FALSE)</f>
        <v>Beauty</v>
      </c>
      <c r="S1380" s="8" t="str">
        <f>_xlfn.XLOOKUP(total_table[[#This Row],[Product_ID]],Product_table[Product_ID],Product_table[Sub_Category],FALSE)</f>
        <v>Makeup</v>
      </c>
      <c r="T1380" s="8" t="str">
        <f>_xlfn.XLOOKUP(total_table[[#This Row],[Product_ID]],Product_table[Product_ID],Product_table[Brand],FALSE)</f>
        <v>Cook Inc</v>
      </c>
      <c r="U1380" s="8">
        <f>_xlfn.XLOOKUP(total_table[[#This Row],[Product_ID]],Product_table[Product_ID],Product_table[Cost],FALSE)</f>
        <v>254.04361702127662</v>
      </c>
      <c r="V1380" s="11">
        <f>_xlfn.XLOOKUP(total_table[[#This Row],[Product_ID]],Product_table[Product_ID],Product_table[Stock],FALSE)</f>
        <v>431</v>
      </c>
      <c r="W1380" s="8" t="str">
        <f>_xlfn.XLOOKUP(total_table[[#This Row],[Store_ID]],Store_table[Store_ID],Store_table[Store_Name],FALSE)</f>
        <v>Thomas, Bridges and Harris</v>
      </c>
      <c r="X1380" s="8" t="str">
        <f>_xlfn.XLOOKUP(total_table[[#This Row],[Store_ID]],Store_table[Store_ID],Store_table[Region],FALSE)</f>
        <v>North</v>
      </c>
      <c r="Y1380" s="8" t="str">
        <f>_xlfn.XLOOKUP(total_table[[#This Row],[Store_ID]],Store_table[Store_ID],Store_table[City],FALSE)</f>
        <v>Sabrinatown</v>
      </c>
      <c r="Z1380" s="8" t="str">
        <f>_xlfn.XLOOKUP(total_table[[#This Row],[Store_ID]],Store_table[Store_ID],Store_table[Store_Type],FALSE)</f>
        <v>Online</v>
      </c>
    </row>
    <row r="1381" spans="1:26" x14ac:dyDescent="0.35">
      <c r="A1381" s="2" t="s">
        <v>3183</v>
      </c>
      <c r="B1381" s="14">
        <v>45869</v>
      </c>
      <c r="C1381" s="2" t="s">
        <v>1163</v>
      </c>
      <c r="D1381" s="2" t="s">
        <v>1622</v>
      </c>
      <c r="E1381" s="2" t="s">
        <v>1785</v>
      </c>
      <c r="F1381" s="11">
        <v>2</v>
      </c>
      <c r="G1381" s="8">
        <v>204.89</v>
      </c>
      <c r="H1381" s="8">
        <v>0.24</v>
      </c>
      <c r="I1381" s="2" t="s">
        <v>1802</v>
      </c>
      <c r="J1381" s="8">
        <v>409.53999999999996</v>
      </c>
      <c r="K1381" s="8" t="str">
        <f>_xlfn.XLOOKUP(total_table[[#This Row],[Customer_ID]],Customer_table[Customer_ID],Customer_table[Name],FALSE)</f>
        <v>Frank Stewart</v>
      </c>
      <c r="L1381" s="11">
        <f>_xlfn.XLOOKUP(total_table[[#This Row],[Customer_ID]],Customer_table[Customer_ID],Customer_table[Age],FALSE)</f>
        <v>44</v>
      </c>
      <c r="M1381" s="8" t="str">
        <f>_xlfn.XLOOKUP(total_table[[#This Row],[Customer_ID]],Customer_table[Customer_ID],Customer_table[Gender],FALSE)</f>
        <v>Female</v>
      </c>
      <c r="N1381" s="8" t="str">
        <f>_xlfn.XLOOKUP(total_table[[#This Row],[Customer_ID]],Customer_table[Customer_ID],Customer_table[City],FALSE)</f>
        <v>Fischerborough</v>
      </c>
      <c r="O1381" s="8" t="str">
        <f>_xlfn.XLOOKUP(total_table[[#This Row],[Customer_ID]],Customer_table[Customer_ID],Customer_table[State],FALSE)</f>
        <v>Delaware</v>
      </c>
      <c r="P1381" s="8" t="str">
        <f>_xlfn.XLOOKUP(total_table[[#This Row],[Customer_ID]],Customer_table[Customer_ID],Customer_table[Country],FALSE)</f>
        <v>USA</v>
      </c>
      <c r="Q1381" s="8" t="str">
        <f>_xlfn.XLOOKUP(total_table[[#This Row],[Product_ID]],Product_table[Product_ID],Product_table[Product_Name],FALSE)</f>
        <v>Car Dashboard Phone Holder</v>
      </c>
      <c r="R1381" s="8" t="str">
        <f>_xlfn.XLOOKUP(total_table[[#This Row],[Product_ID]],Product_table[Product_ID],Product_table[Category],FALSE)</f>
        <v>Electronics</v>
      </c>
      <c r="S1381" s="8" t="str">
        <f>_xlfn.XLOOKUP(total_table[[#This Row],[Product_ID]],Product_table[Product_ID],Product_table[Sub_Category],FALSE)</f>
        <v>Accessories</v>
      </c>
      <c r="T1381" s="8" t="str">
        <f>_xlfn.XLOOKUP(total_table[[#This Row],[Product_ID]],Product_table[Product_ID],Product_table[Brand],FALSE)</f>
        <v>Byrd, Stewart and Valdez</v>
      </c>
      <c r="U1381" s="8">
        <f>_xlfn.XLOOKUP(total_table[[#This Row],[Product_ID]],Product_table[Product_ID],Product_table[Cost],FALSE)</f>
        <v>177.98</v>
      </c>
      <c r="V1381" s="11">
        <f>_xlfn.XLOOKUP(total_table[[#This Row],[Product_ID]],Product_table[Product_ID],Product_table[Stock],FALSE)</f>
        <v>103</v>
      </c>
      <c r="W1381" s="8" t="str">
        <f>_xlfn.XLOOKUP(total_table[[#This Row],[Store_ID]],Store_table[Store_ID],Store_table[Store_Name],FALSE)</f>
        <v>Holloway Ltd</v>
      </c>
      <c r="X1381" s="8" t="str">
        <f>_xlfn.XLOOKUP(total_table[[#This Row],[Store_ID]],Store_table[Store_ID],Store_table[Region],FALSE)</f>
        <v>North</v>
      </c>
      <c r="Y1381" s="8" t="str">
        <f>_xlfn.XLOOKUP(total_table[[#This Row],[Store_ID]],Store_table[Store_ID],Store_table[City],FALSE)</f>
        <v>Bensonhaven</v>
      </c>
      <c r="Z1381" s="8" t="str">
        <f>_xlfn.XLOOKUP(total_table[[#This Row],[Store_ID]],Store_table[Store_ID],Store_table[Store_Type],FALSE)</f>
        <v>Flagship</v>
      </c>
    </row>
    <row r="1382" spans="1:26" x14ac:dyDescent="0.35">
      <c r="A1382" s="2" t="s">
        <v>3184</v>
      </c>
      <c r="B1382" s="14">
        <v>45549</v>
      </c>
      <c r="C1382" s="2" t="s">
        <v>315</v>
      </c>
      <c r="D1382" s="2" t="s">
        <v>1656</v>
      </c>
      <c r="E1382" s="2" t="s">
        <v>1777</v>
      </c>
      <c r="F1382" s="11">
        <v>2</v>
      </c>
      <c r="G1382" s="8">
        <v>546.41</v>
      </c>
      <c r="H1382" s="8">
        <v>0.08</v>
      </c>
      <c r="I1382" s="2" t="s">
        <v>1807</v>
      </c>
      <c r="J1382" s="8">
        <v>1092.74</v>
      </c>
      <c r="K1382" s="8" t="str">
        <f>_xlfn.XLOOKUP(total_table[[#This Row],[Customer_ID]],Customer_table[Customer_ID],Customer_table[Name],FALSE)</f>
        <v>Oscar Moon</v>
      </c>
      <c r="L1382" s="11">
        <f>_xlfn.XLOOKUP(total_table[[#This Row],[Customer_ID]],Customer_table[Customer_ID],Customer_table[Age],FALSE)</f>
        <v>58</v>
      </c>
      <c r="M1382" s="8" t="str">
        <f>_xlfn.XLOOKUP(total_table[[#This Row],[Customer_ID]],Customer_table[Customer_ID],Customer_table[Gender],FALSE)</f>
        <v>Female</v>
      </c>
      <c r="N1382" s="8" t="str">
        <f>_xlfn.XLOOKUP(total_table[[#This Row],[Customer_ID]],Customer_table[Customer_ID],Customer_table[City],FALSE)</f>
        <v>West Cody</v>
      </c>
      <c r="O1382" s="8" t="str">
        <f>_xlfn.XLOOKUP(total_table[[#This Row],[Customer_ID]],Customer_table[Customer_ID],Customer_table[State],FALSE)</f>
        <v>Louisiana</v>
      </c>
      <c r="P1382" s="8" t="str">
        <f>_xlfn.XLOOKUP(total_table[[#This Row],[Customer_ID]],Customer_table[Customer_ID],Customer_table[Country],FALSE)</f>
        <v>USA</v>
      </c>
      <c r="Q1382" s="8" t="str">
        <f>_xlfn.XLOOKUP(total_table[[#This Row],[Product_ID]],Product_table[Product_ID],Product_table[Product_Name],FALSE)</f>
        <v>Adjustable Dumbbells 20kg</v>
      </c>
      <c r="R1382" s="8" t="str">
        <f>_xlfn.XLOOKUP(total_table[[#This Row],[Product_ID]],Product_table[Product_ID],Product_table[Category],FALSE)</f>
        <v>Sports</v>
      </c>
      <c r="S1382" s="8" t="str">
        <f>_xlfn.XLOOKUP(total_table[[#This Row],[Product_ID]],Product_table[Product_ID],Product_table[Sub_Category],FALSE)</f>
        <v>Fitness</v>
      </c>
      <c r="T1382" s="8" t="str">
        <f>_xlfn.XLOOKUP(total_table[[#This Row],[Product_ID]],Product_table[Product_ID],Product_table[Brand],FALSE)</f>
        <v>Montgomery, Benton and Miller</v>
      </c>
      <c r="U1382" s="8">
        <f>_xlfn.XLOOKUP(total_table[[#This Row],[Product_ID]],Product_table[Product_ID],Product_table[Cost],FALSE)</f>
        <v>240.63</v>
      </c>
      <c r="V1382" s="11">
        <f>_xlfn.XLOOKUP(total_table[[#This Row],[Product_ID]],Product_table[Product_ID],Product_table[Stock],FALSE)</f>
        <v>423</v>
      </c>
      <c r="W1382" s="8" t="str">
        <f>_xlfn.XLOOKUP(total_table[[#This Row],[Store_ID]],Store_table[Store_ID],Store_table[Store_Name],FALSE)</f>
        <v>Mcdonald Inc</v>
      </c>
      <c r="X1382" s="8" t="str">
        <f>_xlfn.XLOOKUP(total_table[[#This Row],[Store_ID]],Store_table[Store_ID],Store_table[Region],FALSE)</f>
        <v>South</v>
      </c>
      <c r="Y1382" s="8" t="str">
        <f>_xlfn.XLOOKUP(total_table[[#This Row],[Store_ID]],Store_table[Store_ID],Store_table[City],FALSE)</f>
        <v>Christopherland</v>
      </c>
      <c r="Z1382" s="8" t="str">
        <f>_xlfn.XLOOKUP(total_table[[#This Row],[Store_ID]],Store_table[Store_ID],Store_table[Store_Type],FALSE)</f>
        <v>Outlet</v>
      </c>
    </row>
    <row r="1383" spans="1:26" x14ac:dyDescent="0.35">
      <c r="A1383" s="2" t="s">
        <v>3185</v>
      </c>
      <c r="B1383" s="14">
        <v>45409</v>
      </c>
      <c r="C1383" s="2" t="s">
        <v>203</v>
      </c>
      <c r="D1383" s="2" t="s">
        <v>1562</v>
      </c>
      <c r="E1383" s="2" t="s">
        <v>1772</v>
      </c>
      <c r="F1383" s="11">
        <v>4</v>
      </c>
      <c r="G1383" s="8">
        <v>455.49</v>
      </c>
      <c r="H1383" s="8">
        <v>0.17</v>
      </c>
      <c r="I1383" s="2" t="s">
        <v>1802</v>
      </c>
      <c r="J1383" s="8">
        <v>1821.79</v>
      </c>
      <c r="K1383" s="8" t="str">
        <f>_xlfn.XLOOKUP(total_table[[#This Row],[Customer_ID]],Customer_table[Customer_ID],Customer_table[Name],FALSE)</f>
        <v>Christopher Sutton</v>
      </c>
      <c r="L1383" s="11">
        <f>_xlfn.XLOOKUP(total_table[[#This Row],[Customer_ID]],Customer_table[Customer_ID],Customer_table[Age],FALSE)</f>
        <v>49</v>
      </c>
      <c r="M1383" s="8" t="str">
        <f>_xlfn.XLOOKUP(total_table[[#This Row],[Customer_ID]],Customer_table[Customer_ID],Customer_table[Gender],FALSE)</f>
        <v>Female</v>
      </c>
      <c r="N1383" s="8" t="str">
        <f>_xlfn.XLOOKUP(total_table[[#This Row],[Customer_ID]],Customer_table[Customer_ID],Customer_table[City],FALSE)</f>
        <v>Deborahberg</v>
      </c>
      <c r="O1383" s="8" t="str">
        <f>_xlfn.XLOOKUP(total_table[[#This Row],[Customer_ID]],Customer_table[Customer_ID],Customer_table[State],FALSE)</f>
        <v>Pennsylvania</v>
      </c>
      <c r="P1383" s="8" t="str">
        <f>_xlfn.XLOOKUP(total_table[[#This Row],[Customer_ID]],Customer_table[Customer_ID],Customer_table[Country],FALSE)</f>
        <v>USA</v>
      </c>
      <c r="Q1383" s="8" t="str">
        <f>_xlfn.XLOOKUP(total_table[[#This Row],[Product_ID]],Product_table[Product_ID],Product_table[Product_Name],FALSE)</f>
        <v>Women's Denim Jeans</v>
      </c>
      <c r="R1383" s="8" t="str">
        <f>_xlfn.XLOOKUP(total_table[[#This Row],[Product_ID]],Product_table[Product_ID],Product_table[Category],FALSE)</f>
        <v>Clothing</v>
      </c>
      <c r="S1383" s="8" t="str">
        <f>_xlfn.XLOOKUP(total_table[[#This Row],[Product_ID]],Product_table[Product_ID],Product_table[Sub_Category],FALSE)</f>
        <v>Bottoms</v>
      </c>
      <c r="T1383" s="8" t="str">
        <f>_xlfn.XLOOKUP(total_table[[#This Row],[Product_ID]],Product_table[Product_ID],Product_table[Brand],FALSE)</f>
        <v>Guerra-Hendrix</v>
      </c>
      <c r="U1383" s="8">
        <f>_xlfn.XLOOKUP(total_table[[#This Row],[Product_ID]],Product_table[Product_ID],Product_table[Cost],FALSE)</f>
        <v>254.04361702127662</v>
      </c>
      <c r="V1383" s="11">
        <f>_xlfn.XLOOKUP(total_table[[#This Row],[Product_ID]],Product_table[Product_ID],Product_table[Stock],FALSE)</f>
        <v>343</v>
      </c>
      <c r="W1383" s="8" t="str">
        <f>_xlfn.XLOOKUP(total_table[[#This Row],[Store_ID]],Store_table[Store_ID],Store_table[Store_Name],FALSE)</f>
        <v>Thomas, Bridges and Harris</v>
      </c>
      <c r="X1383" s="8" t="str">
        <f>_xlfn.XLOOKUP(total_table[[#This Row],[Store_ID]],Store_table[Store_ID],Store_table[Region],FALSE)</f>
        <v>North</v>
      </c>
      <c r="Y1383" s="8" t="str">
        <f>_xlfn.XLOOKUP(total_table[[#This Row],[Store_ID]],Store_table[Store_ID],Store_table[City],FALSE)</f>
        <v>Sabrinatown</v>
      </c>
      <c r="Z1383" s="8" t="str">
        <f>_xlfn.XLOOKUP(total_table[[#This Row],[Store_ID]],Store_table[Store_ID],Store_table[Store_Type],FALSE)</f>
        <v>Online</v>
      </c>
    </row>
    <row r="1384" spans="1:26" x14ac:dyDescent="0.35">
      <c r="A1384" s="2" t="s">
        <v>3186</v>
      </c>
      <c r="B1384" s="14">
        <v>45374</v>
      </c>
      <c r="C1384" s="2" t="s">
        <v>1290</v>
      </c>
      <c r="D1384" s="2" t="s">
        <v>1546</v>
      </c>
      <c r="E1384" s="2" t="s">
        <v>1782</v>
      </c>
      <c r="F1384" s="11">
        <v>2</v>
      </c>
      <c r="G1384" s="8">
        <v>700.27</v>
      </c>
      <c r="H1384" s="8">
        <v>0.16</v>
      </c>
      <c r="I1384" s="2" t="s">
        <v>1802</v>
      </c>
      <c r="J1384" s="8">
        <v>1400.3799999999999</v>
      </c>
      <c r="K1384" s="8" t="str">
        <f>_xlfn.XLOOKUP(total_table[[#This Row],[Customer_ID]],Customer_table[Customer_ID],Customer_table[Name],FALSE)</f>
        <v>Brittany Edwards Dds</v>
      </c>
      <c r="L1384" s="11">
        <f>_xlfn.XLOOKUP(total_table[[#This Row],[Customer_ID]],Customer_table[Customer_ID],Customer_table[Age],FALSE)</f>
        <v>42</v>
      </c>
      <c r="M1384" s="8" t="str">
        <f>_xlfn.XLOOKUP(total_table[[#This Row],[Customer_ID]],Customer_table[Customer_ID],Customer_table[Gender],FALSE)</f>
        <v>Female</v>
      </c>
      <c r="N1384" s="8" t="str">
        <f>_xlfn.XLOOKUP(total_table[[#This Row],[Customer_ID]],Customer_table[Customer_ID],Customer_table[City],FALSE)</f>
        <v>Aliciahaven</v>
      </c>
      <c r="O1384" s="8" t="str">
        <f>_xlfn.XLOOKUP(total_table[[#This Row],[Customer_ID]],Customer_table[Customer_ID],Customer_table[State],FALSE)</f>
        <v>Kansas</v>
      </c>
      <c r="P1384" s="8" t="str">
        <f>_xlfn.XLOOKUP(total_table[[#This Row],[Customer_ID]],Customer_table[Customer_ID],Customer_table[Country],FALSE)</f>
        <v>USA</v>
      </c>
      <c r="Q1384" s="8" t="str">
        <f>_xlfn.XLOOKUP(total_table[[#This Row],[Product_ID]],Product_table[Product_ID],Product_table[Product_Name],FALSE)</f>
        <v>Ceramic Kitchen Bowl Set</v>
      </c>
      <c r="R1384" s="8" t="str">
        <f>_xlfn.XLOOKUP(total_table[[#This Row],[Product_ID]],Product_table[Product_ID],Product_table[Category],FALSE)</f>
        <v>Home</v>
      </c>
      <c r="S1384" s="8" t="str">
        <f>_xlfn.XLOOKUP(total_table[[#This Row],[Product_ID]],Product_table[Product_ID],Product_table[Sub_Category],FALSE)</f>
        <v>Kitchen</v>
      </c>
      <c r="T1384" s="8" t="str">
        <f>_xlfn.XLOOKUP(total_table[[#This Row],[Product_ID]],Product_table[Product_ID],Product_table[Brand],FALSE)</f>
        <v>Hamilton Group</v>
      </c>
      <c r="U1384" s="8">
        <f>_xlfn.XLOOKUP(total_table[[#This Row],[Product_ID]],Product_table[Product_ID],Product_table[Cost],FALSE)</f>
        <v>298.86</v>
      </c>
      <c r="V1384" s="11">
        <f>_xlfn.XLOOKUP(total_table[[#This Row],[Product_ID]],Product_table[Product_ID],Product_table[Stock],FALSE)</f>
        <v>308</v>
      </c>
      <c r="W1384" s="8" t="str">
        <f>_xlfn.XLOOKUP(total_table[[#This Row],[Store_ID]],Store_table[Store_ID],Store_table[Store_Name],FALSE)</f>
        <v>Frederick-Wright</v>
      </c>
      <c r="X1384" s="8" t="str">
        <f>_xlfn.XLOOKUP(total_table[[#This Row],[Store_ID]],Store_table[Store_ID],Store_table[Region],FALSE)</f>
        <v>West</v>
      </c>
      <c r="Y1384" s="8" t="str">
        <f>_xlfn.XLOOKUP(total_table[[#This Row],[Store_ID]],Store_table[Store_ID],Store_table[City],FALSE)</f>
        <v>New Jimmymouth</v>
      </c>
      <c r="Z1384" s="8" t="str">
        <f>_xlfn.XLOOKUP(total_table[[#This Row],[Store_ID]],Store_table[Store_ID],Store_table[Store_Type],FALSE)</f>
        <v>Flagship</v>
      </c>
    </row>
    <row r="1385" spans="1:26" x14ac:dyDescent="0.35">
      <c r="A1385" s="2" t="s">
        <v>3187</v>
      </c>
      <c r="B1385" s="14">
        <v>45282</v>
      </c>
      <c r="C1385" s="2" t="s">
        <v>1067</v>
      </c>
      <c r="D1385" s="2" t="s">
        <v>1690</v>
      </c>
      <c r="E1385" s="2" t="s">
        <v>1785</v>
      </c>
      <c r="F1385" s="11">
        <v>2</v>
      </c>
      <c r="G1385" s="8">
        <v>160.21</v>
      </c>
      <c r="H1385" s="8">
        <v>0.09</v>
      </c>
      <c r="I1385" s="2" t="s">
        <v>1802</v>
      </c>
      <c r="J1385" s="8">
        <v>320.33000000000004</v>
      </c>
      <c r="K1385" s="8" t="str">
        <f>_xlfn.XLOOKUP(total_table[[#This Row],[Customer_ID]],Customer_table[Customer_ID],Customer_table[Name],FALSE)</f>
        <v>Daniel Nelson</v>
      </c>
      <c r="L1385" s="11">
        <f>_xlfn.XLOOKUP(total_table[[#This Row],[Customer_ID]],Customer_table[Customer_ID],Customer_table[Age],FALSE)</f>
        <v>33</v>
      </c>
      <c r="M1385" s="8" t="str">
        <f>_xlfn.XLOOKUP(total_table[[#This Row],[Customer_ID]],Customer_table[Customer_ID],Customer_table[Gender],FALSE)</f>
        <v>Male</v>
      </c>
      <c r="N1385" s="8" t="str">
        <f>_xlfn.XLOOKUP(total_table[[#This Row],[Customer_ID]],Customer_table[Customer_ID],Customer_table[City],FALSE)</f>
        <v>North Jonathan</v>
      </c>
      <c r="O1385" s="8" t="str">
        <f>_xlfn.XLOOKUP(total_table[[#This Row],[Customer_ID]],Customer_table[Customer_ID],Customer_table[State],FALSE)</f>
        <v>Oklahoma</v>
      </c>
      <c r="P1385" s="8" t="str">
        <f>_xlfn.XLOOKUP(total_table[[#This Row],[Customer_ID]],Customer_table[Customer_ID],Customer_table[Country],FALSE)</f>
        <v>USA</v>
      </c>
      <c r="Q1385" s="8" t="str">
        <f>_xlfn.XLOOKUP(total_table[[#This Row],[Product_ID]],Product_table[Product_ID],Product_table[Product_Name],FALSE)</f>
        <v>Fitness Resistance Bands</v>
      </c>
      <c r="R1385" s="8" t="str">
        <f>_xlfn.XLOOKUP(total_table[[#This Row],[Product_ID]],Product_table[Product_ID],Product_table[Category],FALSE)</f>
        <v>Sports</v>
      </c>
      <c r="S1385" s="8" t="str">
        <f>_xlfn.XLOOKUP(total_table[[#This Row],[Product_ID]],Product_table[Product_ID],Product_table[Sub_Category],FALSE)</f>
        <v>Fitness</v>
      </c>
      <c r="T1385" s="8" t="str">
        <f>_xlfn.XLOOKUP(total_table[[#This Row],[Product_ID]],Product_table[Product_ID],Product_table[Brand],FALSE)</f>
        <v>Reese-Watson</v>
      </c>
      <c r="U1385" s="8">
        <f>_xlfn.XLOOKUP(total_table[[#This Row],[Product_ID]],Product_table[Product_ID],Product_table[Cost],FALSE)</f>
        <v>152.91999999999999</v>
      </c>
      <c r="V1385" s="11">
        <f>_xlfn.XLOOKUP(total_table[[#This Row],[Product_ID]],Product_table[Product_ID],Product_table[Stock],FALSE)</f>
        <v>281</v>
      </c>
      <c r="W1385" s="8" t="str">
        <f>_xlfn.XLOOKUP(total_table[[#This Row],[Store_ID]],Store_table[Store_ID],Store_table[Store_Name],FALSE)</f>
        <v>Holloway Ltd</v>
      </c>
      <c r="X1385" s="8" t="str">
        <f>_xlfn.XLOOKUP(total_table[[#This Row],[Store_ID]],Store_table[Store_ID],Store_table[Region],FALSE)</f>
        <v>North</v>
      </c>
      <c r="Y1385" s="8" t="str">
        <f>_xlfn.XLOOKUP(total_table[[#This Row],[Store_ID]],Store_table[Store_ID],Store_table[City],FALSE)</f>
        <v>Bensonhaven</v>
      </c>
      <c r="Z1385" s="8" t="str">
        <f>_xlfn.XLOOKUP(total_table[[#This Row],[Store_ID]],Store_table[Store_ID],Store_table[Store_Type],FALSE)</f>
        <v>Flagship</v>
      </c>
    </row>
    <row r="1386" spans="1:26" x14ac:dyDescent="0.35">
      <c r="A1386" s="2" t="s">
        <v>3188</v>
      </c>
      <c r="B1386" s="14">
        <v>45742</v>
      </c>
      <c r="C1386" s="2" t="s">
        <v>122</v>
      </c>
      <c r="D1386" s="2" t="s">
        <v>1620</v>
      </c>
      <c r="E1386" s="2" t="s">
        <v>1770</v>
      </c>
      <c r="F1386" s="11">
        <v>1</v>
      </c>
      <c r="G1386" s="8">
        <v>713.63</v>
      </c>
      <c r="H1386" s="8">
        <v>0.28000000000000003</v>
      </c>
      <c r="I1386" s="2" t="s">
        <v>1807</v>
      </c>
      <c r="J1386" s="8">
        <v>713.35</v>
      </c>
      <c r="K1386" s="8" t="str">
        <f>_xlfn.XLOOKUP(total_table[[#This Row],[Customer_ID]],Customer_table[Customer_ID],Customer_table[Name],FALSE)</f>
        <v>Sarah Vance</v>
      </c>
      <c r="L1386" s="11">
        <f>_xlfn.XLOOKUP(total_table[[#This Row],[Customer_ID]],Customer_table[Customer_ID],Customer_table[Age],FALSE)</f>
        <v>41</v>
      </c>
      <c r="M1386" s="8" t="str">
        <f>_xlfn.XLOOKUP(total_table[[#This Row],[Customer_ID]],Customer_table[Customer_ID],Customer_table[Gender],FALSE)</f>
        <v>Male</v>
      </c>
      <c r="N1386" s="8" t="str">
        <f>_xlfn.XLOOKUP(total_table[[#This Row],[Customer_ID]],Customer_table[Customer_ID],Customer_table[City],FALSE)</f>
        <v>Johnsonville</v>
      </c>
      <c r="O1386" s="8" t="str">
        <f>_xlfn.XLOOKUP(total_table[[#This Row],[Customer_ID]],Customer_table[Customer_ID],Customer_table[State],FALSE)</f>
        <v>Oregon</v>
      </c>
      <c r="P1386" s="8" t="str">
        <f>_xlfn.XLOOKUP(total_table[[#This Row],[Customer_ID]],Customer_table[Customer_ID],Customer_table[Country],FALSE)</f>
        <v>USA</v>
      </c>
      <c r="Q1386" s="8" t="str">
        <f>_xlfn.XLOOKUP(total_table[[#This Row],[Product_ID]],Product_table[Product_ID],Product_table[Product_Name],FALSE)</f>
        <v>Makeup Brush Set</v>
      </c>
      <c r="R1386" s="8" t="str">
        <f>_xlfn.XLOOKUP(total_table[[#This Row],[Product_ID]],Product_table[Product_ID],Product_table[Category],FALSE)</f>
        <v>Beauty</v>
      </c>
      <c r="S1386" s="8" t="str">
        <f>_xlfn.XLOOKUP(total_table[[#This Row],[Product_ID]],Product_table[Product_ID],Product_table[Sub_Category],FALSE)</f>
        <v>Makeup</v>
      </c>
      <c r="T1386" s="8" t="str">
        <f>_xlfn.XLOOKUP(total_table[[#This Row],[Product_ID]],Product_table[Product_ID],Product_table[Brand],FALSE)</f>
        <v>Cook Inc</v>
      </c>
      <c r="U1386" s="8">
        <f>_xlfn.XLOOKUP(total_table[[#This Row],[Product_ID]],Product_table[Product_ID],Product_table[Cost],FALSE)</f>
        <v>254.04361702127662</v>
      </c>
      <c r="V1386" s="11">
        <f>_xlfn.XLOOKUP(total_table[[#This Row],[Product_ID]],Product_table[Product_ID],Product_table[Stock],FALSE)</f>
        <v>431</v>
      </c>
      <c r="W1386" s="8" t="str">
        <f>_xlfn.XLOOKUP(total_table[[#This Row],[Store_ID]],Store_table[Store_ID],Store_table[Store_Name],FALSE)</f>
        <v>Aguirre-Keller</v>
      </c>
      <c r="X1386" s="8" t="str">
        <f>_xlfn.XLOOKUP(total_table[[#This Row],[Store_ID]],Store_table[Store_ID],Store_table[Region],FALSE)</f>
        <v>South</v>
      </c>
      <c r="Y1386" s="8" t="str">
        <f>_xlfn.XLOOKUP(total_table[[#This Row],[Store_ID]],Store_table[Store_ID],Store_table[City],FALSE)</f>
        <v>Lake Michael</v>
      </c>
      <c r="Z1386" s="8" t="str">
        <f>_xlfn.XLOOKUP(total_table[[#This Row],[Store_ID]],Store_table[Store_ID],Store_table[Store_Type],FALSE)</f>
        <v>Online</v>
      </c>
    </row>
    <row r="1387" spans="1:26" x14ac:dyDescent="0.35">
      <c r="A1387" s="2" t="s">
        <v>3189</v>
      </c>
      <c r="B1387" s="14">
        <v>45447</v>
      </c>
      <c r="C1387" s="2" t="s">
        <v>721</v>
      </c>
      <c r="D1387" s="2" t="s">
        <v>1712</v>
      </c>
      <c r="E1387" s="2" t="s">
        <v>1757</v>
      </c>
      <c r="F1387" s="11">
        <v>2</v>
      </c>
      <c r="G1387" s="8">
        <v>224.69</v>
      </c>
      <c r="H1387" s="8">
        <v>0.2</v>
      </c>
      <c r="I1387" s="2" t="s">
        <v>1807</v>
      </c>
      <c r="J1387" s="8">
        <v>449.18</v>
      </c>
      <c r="K1387" s="8" t="str">
        <f>_xlfn.XLOOKUP(total_table[[#This Row],[Customer_ID]],Customer_table[Customer_ID],Customer_table[Name],FALSE)</f>
        <v>Gregory Pham</v>
      </c>
      <c r="L1387" s="11">
        <f>_xlfn.XLOOKUP(total_table[[#This Row],[Customer_ID]],Customer_table[Customer_ID],Customer_table[Age],FALSE)</f>
        <v>63</v>
      </c>
      <c r="M1387" s="8" t="str">
        <f>_xlfn.XLOOKUP(total_table[[#This Row],[Customer_ID]],Customer_table[Customer_ID],Customer_table[Gender],FALSE)</f>
        <v>Female</v>
      </c>
      <c r="N1387" s="8" t="str">
        <f>_xlfn.XLOOKUP(total_table[[#This Row],[Customer_ID]],Customer_table[Customer_ID],Customer_table[City],FALSE)</f>
        <v>Pollardton</v>
      </c>
      <c r="O1387" s="8" t="str">
        <f>_xlfn.XLOOKUP(total_table[[#This Row],[Customer_ID]],Customer_table[Customer_ID],Customer_table[State],FALSE)</f>
        <v>Kansas</v>
      </c>
      <c r="P1387" s="8" t="str">
        <f>_xlfn.XLOOKUP(total_table[[#This Row],[Customer_ID]],Customer_table[Customer_ID],Customer_table[Country],FALSE)</f>
        <v>USA</v>
      </c>
      <c r="Q1387" s="8" t="str">
        <f>_xlfn.XLOOKUP(total_table[[#This Row],[Product_ID]],Product_table[Product_ID],Product_table[Product_Name],FALSE)</f>
        <v>USB-C Laptop Charger</v>
      </c>
      <c r="R1387" s="8" t="str">
        <f>_xlfn.XLOOKUP(total_table[[#This Row],[Product_ID]],Product_table[Product_ID],Product_table[Category],FALSE)</f>
        <v>Electronics</v>
      </c>
      <c r="S1387" s="8" t="str">
        <f>_xlfn.XLOOKUP(total_table[[#This Row],[Product_ID]],Product_table[Product_ID],Product_table[Sub_Category],FALSE)</f>
        <v>Computer</v>
      </c>
      <c r="T1387" s="8" t="str">
        <f>_xlfn.XLOOKUP(total_table[[#This Row],[Product_ID]],Product_table[Product_ID],Product_table[Brand],FALSE)</f>
        <v>Martin LLC</v>
      </c>
      <c r="U1387" s="8">
        <f>_xlfn.XLOOKUP(total_table[[#This Row],[Product_ID]],Product_table[Product_ID],Product_table[Cost],FALSE)</f>
        <v>377.52</v>
      </c>
      <c r="V1387" s="11">
        <f>_xlfn.XLOOKUP(total_table[[#This Row],[Product_ID]],Product_table[Product_ID],Product_table[Stock],FALSE)</f>
        <v>485</v>
      </c>
      <c r="W1387" s="8" t="str">
        <f>_xlfn.XLOOKUP(total_table[[#This Row],[Store_ID]],Store_table[Store_ID],Store_table[Store_Name],FALSE)</f>
        <v>Martinez-Mullins</v>
      </c>
      <c r="X1387" s="8" t="str">
        <f>_xlfn.XLOOKUP(total_table[[#This Row],[Store_ID]],Store_table[Store_ID],Store_table[Region],FALSE)</f>
        <v>South</v>
      </c>
      <c r="Y1387" s="8" t="str">
        <f>_xlfn.XLOOKUP(total_table[[#This Row],[Store_ID]],Store_table[Store_ID],Store_table[City],FALSE)</f>
        <v>Williamsfurt</v>
      </c>
      <c r="Z1387" s="8" t="str">
        <f>_xlfn.XLOOKUP(total_table[[#This Row],[Store_ID]],Store_table[Store_ID],Store_table[Store_Type],FALSE)</f>
        <v>Online</v>
      </c>
    </row>
    <row r="1388" spans="1:26" x14ac:dyDescent="0.35">
      <c r="A1388" s="2" t="s">
        <v>3190</v>
      </c>
      <c r="B1388" s="14">
        <v>45733</v>
      </c>
      <c r="C1388" s="2" t="s">
        <v>1379</v>
      </c>
      <c r="D1388" s="2" t="s">
        <v>1566</v>
      </c>
      <c r="E1388" s="2" t="s">
        <v>1777</v>
      </c>
      <c r="F1388" s="11">
        <v>2</v>
      </c>
      <c r="G1388" s="8">
        <v>740.57</v>
      </c>
      <c r="H1388" s="8">
        <v>0.06</v>
      </c>
      <c r="I1388" s="2" t="s">
        <v>1802</v>
      </c>
      <c r="J1388" s="8">
        <v>1481.0800000000002</v>
      </c>
      <c r="K1388" s="8" t="str">
        <f>_xlfn.XLOOKUP(total_table[[#This Row],[Customer_ID]],Customer_table[Customer_ID],Customer_table[Name],FALSE)</f>
        <v>April Phillips</v>
      </c>
      <c r="L1388" s="11">
        <f>_xlfn.XLOOKUP(total_table[[#This Row],[Customer_ID]],Customer_table[Customer_ID],Customer_table[Age],FALSE)</f>
        <v>62</v>
      </c>
      <c r="M1388" s="8" t="str">
        <f>_xlfn.XLOOKUP(total_table[[#This Row],[Customer_ID]],Customer_table[Customer_ID],Customer_table[Gender],FALSE)</f>
        <v>Female</v>
      </c>
      <c r="N1388" s="8" t="str">
        <f>_xlfn.XLOOKUP(total_table[[#This Row],[Customer_ID]],Customer_table[Customer_ID],Customer_table[City],FALSE)</f>
        <v>Lake Carolyn</v>
      </c>
      <c r="O1388" s="8" t="str">
        <f>_xlfn.XLOOKUP(total_table[[#This Row],[Customer_ID]],Customer_table[Customer_ID],Customer_table[State],FALSE)</f>
        <v>Hawaii</v>
      </c>
      <c r="P1388" s="8" t="str">
        <f>_xlfn.XLOOKUP(total_table[[#This Row],[Customer_ID]],Customer_table[Customer_ID],Customer_table[Country],FALSE)</f>
        <v>USA</v>
      </c>
      <c r="Q1388" s="8" t="str">
        <f>_xlfn.XLOOKUP(total_table[[#This Row],[Product_ID]],Product_table[Product_ID],Product_table[Product_Name],FALSE)</f>
        <v>Outdoor Sports Water Bottle</v>
      </c>
      <c r="R1388" s="8" t="str">
        <f>_xlfn.XLOOKUP(total_table[[#This Row],[Product_ID]],Product_table[Product_ID],Product_table[Category],FALSE)</f>
        <v>Sports</v>
      </c>
      <c r="S1388" s="8" t="str">
        <f>_xlfn.XLOOKUP(total_table[[#This Row],[Product_ID]],Product_table[Product_ID],Product_table[Sub_Category],FALSE)</f>
        <v>Accessories</v>
      </c>
      <c r="T1388" s="8" t="str">
        <f>_xlfn.XLOOKUP(total_table[[#This Row],[Product_ID]],Product_table[Product_ID],Product_table[Brand],FALSE)</f>
        <v>Soto-Ellis</v>
      </c>
      <c r="U1388" s="8">
        <f>_xlfn.XLOOKUP(total_table[[#This Row],[Product_ID]],Product_table[Product_ID],Product_table[Cost],FALSE)</f>
        <v>131.51</v>
      </c>
      <c r="V1388" s="11">
        <f>_xlfn.XLOOKUP(total_table[[#This Row],[Product_ID]],Product_table[Product_ID],Product_table[Stock],FALSE)</f>
        <v>273.49484536082474</v>
      </c>
      <c r="W1388" s="8" t="str">
        <f>_xlfn.XLOOKUP(total_table[[#This Row],[Store_ID]],Store_table[Store_ID],Store_table[Store_Name],FALSE)</f>
        <v>Mcdonald Inc</v>
      </c>
      <c r="X1388" s="8" t="str">
        <f>_xlfn.XLOOKUP(total_table[[#This Row],[Store_ID]],Store_table[Store_ID],Store_table[Region],FALSE)</f>
        <v>South</v>
      </c>
      <c r="Y1388" s="8" t="str">
        <f>_xlfn.XLOOKUP(total_table[[#This Row],[Store_ID]],Store_table[Store_ID],Store_table[City],FALSE)</f>
        <v>Christopherland</v>
      </c>
      <c r="Z1388" s="8" t="str">
        <f>_xlfn.XLOOKUP(total_table[[#This Row],[Store_ID]],Store_table[Store_ID],Store_table[Store_Type],FALSE)</f>
        <v>Outlet</v>
      </c>
    </row>
    <row r="1389" spans="1:26" x14ac:dyDescent="0.35">
      <c r="A1389" s="2" t="s">
        <v>3191</v>
      </c>
      <c r="B1389" s="14">
        <v>45373</v>
      </c>
      <c r="C1389" s="2" t="s">
        <v>471</v>
      </c>
      <c r="D1389" s="2" t="s">
        <v>1548</v>
      </c>
      <c r="E1389" s="2" t="s">
        <v>1744</v>
      </c>
      <c r="F1389" s="11">
        <v>3</v>
      </c>
      <c r="G1389" s="8">
        <v>250.14</v>
      </c>
      <c r="H1389" s="8">
        <v>0.23</v>
      </c>
      <c r="I1389" s="2" t="s">
        <v>1804</v>
      </c>
      <c r="J1389" s="8">
        <v>750.18999999999994</v>
      </c>
      <c r="K1389" s="8" t="str">
        <f>_xlfn.XLOOKUP(total_table[[#This Row],[Customer_ID]],Customer_table[Customer_ID],Customer_table[Name],FALSE)</f>
        <v>Maria Ramirez</v>
      </c>
      <c r="L1389" s="11">
        <f>_xlfn.XLOOKUP(total_table[[#This Row],[Customer_ID]],Customer_table[Customer_ID],Customer_table[Age],FALSE)</f>
        <v>37</v>
      </c>
      <c r="M1389" s="8" t="str">
        <f>_xlfn.XLOOKUP(total_table[[#This Row],[Customer_ID]],Customer_table[Customer_ID],Customer_table[Gender],FALSE)</f>
        <v>Male</v>
      </c>
      <c r="N1389" s="8" t="str">
        <f>_xlfn.XLOOKUP(total_table[[#This Row],[Customer_ID]],Customer_table[Customer_ID],Customer_table[City],FALSE)</f>
        <v>West Brandon</v>
      </c>
      <c r="O1389" s="8" t="str">
        <f>_xlfn.XLOOKUP(total_table[[#This Row],[Customer_ID]],Customer_table[Customer_ID],Customer_table[State],FALSE)</f>
        <v>Montana</v>
      </c>
      <c r="P1389" s="8" t="str">
        <f>_xlfn.XLOOKUP(total_table[[#This Row],[Customer_ID]],Customer_table[Customer_ID],Customer_table[Country],FALSE)</f>
        <v>USA</v>
      </c>
      <c r="Q1389" s="8" t="str">
        <f>_xlfn.XLOOKUP(total_table[[#This Row],[Product_ID]],Product_table[Product_ID],Product_table[Product_Name],FALSE)</f>
        <v>HD Smart TV Stick</v>
      </c>
      <c r="R1389" s="8" t="str">
        <f>_xlfn.XLOOKUP(total_table[[#This Row],[Product_ID]],Product_table[Product_ID],Product_table[Category],FALSE)</f>
        <v>Electronics</v>
      </c>
      <c r="S1389" s="8" t="str">
        <f>_xlfn.XLOOKUP(total_table[[#This Row],[Product_ID]],Product_table[Product_ID],Product_table[Sub_Category],FALSE)</f>
        <v>Accessories</v>
      </c>
      <c r="T1389" s="8" t="str">
        <f>_xlfn.XLOOKUP(total_table[[#This Row],[Product_ID]],Product_table[Product_ID],Product_table[Brand],FALSE)</f>
        <v>Gibson, Hobbs and Weaver</v>
      </c>
      <c r="U1389" s="8">
        <f>_xlfn.XLOOKUP(total_table[[#This Row],[Product_ID]],Product_table[Product_ID],Product_table[Cost],FALSE)</f>
        <v>449.4</v>
      </c>
      <c r="V1389" s="11">
        <f>_xlfn.XLOOKUP(total_table[[#This Row],[Product_ID]],Product_table[Product_ID],Product_table[Stock],FALSE)</f>
        <v>273.49484536082474</v>
      </c>
      <c r="W1389" s="8" t="str">
        <f>_xlfn.XLOOKUP(total_table[[#This Row],[Store_ID]],Store_table[Store_ID],Store_table[Store_Name],FALSE)</f>
        <v>Johnson-Wright</v>
      </c>
      <c r="X1389" s="8" t="str">
        <f>_xlfn.XLOOKUP(total_table[[#This Row],[Store_ID]],Store_table[Store_ID],Store_table[Region],FALSE)</f>
        <v>North</v>
      </c>
      <c r="Y1389" s="8" t="str">
        <f>_xlfn.XLOOKUP(total_table[[#This Row],[Store_ID]],Store_table[Store_ID],Store_table[City],FALSE)</f>
        <v>Hoodberg</v>
      </c>
      <c r="Z1389" s="8" t="str">
        <f>_xlfn.XLOOKUP(total_table[[#This Row],[Store_ID]],Store_table[Store_ID],Store_table[Store_Type],FALSE)</f>
        <v>Outlet</v>
      </c>
    </row>
    <row r="1390" spans="1:26" x14ac:dyDescent="0.35">
      <c r="A1390" s="2" t="s">
        <v>3192</v>
      </c>
      <c r="B1390" s="14">
        <v>45655</v>
      </c>
      <c r="C1390" s="2" t="s">
        <v>84</v>
      </c>
      <c r="D1390" s="2" t="s">
        <v>1722</v>
      </c>
      <c r="E1390" s="2" t="s">
        <v>1791</v>
      </c>
      <c r="F1390" s="11">
        <v>3</v>
      </c>
      <c r="G1390" s="8">
        <v>34.97</v>
      </c>
      <c r="H1390" s="8">
        <v>0.01</v>
      </c>
      <c r="I1390" s="2" t="s">
        <v>1802</v>
      </c>
      <c r="J1390" s="8">
        <v>104.89999999999999</v>
      </c>
      <c r="K1390" s="8" t="str">
        <f>_xlfn.XLOOKUP(total_table[[#This Row],[Customer_ID]],Customer_table[Customer_ID],Customer_table[Name],FALSE)</f>
        <v>Bridget Allen</v>
      </c>
      <c r="L1390" s="11">
        <f>_xlfn.XLOOKUP(total_table[[#This Row],[Customer_ID]],Customer_table[Customer_ID],Customer_table[Age],FALSE)</f>
        <v>59</v>
      </c>
      <c r="M1390" s="8" t="str">
        <f>_xlfn.XLOOKUP(total_table[[#This Row],[Customer_ID]],Customer_table[Customer_ID],Customer_table[Gender],FALSE)</f>
        <v>Male</v>
      </c>
      <c r="N1390" s="8" t="str">
        <f>_xlfn.XLOOKUP(total_table[[#This Row],[Customer_ID]],Customer_table[Customer_ID],Customer_table[City],FALSE)</f>
        <v>Lake Shaneburgh</v>
      </c>
      <c r="O1390" s="8" t="str">
        <f>_xlfn.XLOOKUP(total_table[[#This Row],[Customer_ID]],Customer_table[Customer_ID],Customer_table[State],FALSE)</f>
        <v>Delaware</v>
      </c>
      <c r="P1390" s="8" t="str">
        <f>_xlfn.XLOOKUP(total_table[[#This Row],[Customer_ID]],Customer_table[Customer_ID],Customer_table[Country],FALSE)</f>
        <v>USA</v>
      </c>
      <c r="Q1390" s="8" t="str">
        <f>_xlfn.XLOOKUP(total_table[[#This Row],[Product_ID]],Product_table[Product_ID],Product_table[Product_Name],FALSE)</f>
        <v>Portable Bluetooth Speaker</v>
      </c>
      <c r="R1390" s="8" t="str">
        <f>_xlfn.XLOOKUP(total_table[[#This Row],[Product_ID]],Product_table[Product_ID],Product_table[Category],FALSE)</f>
        <v>Electronics</v>
      </c>
      <c r="S1390" s="8" t="str">
        <f>_xlfn.XLOOKUP(total_table[[#This Row],[Product_ID]],Product_table[Product_ID],Product_table[Sub_Category],FALSE)</f>
        <v>Audio</v>
      </c>
      <c r="T1390" s="8" t="str">
        <f>_xlfn.XLOOKUP(total_table[[#This Row],[Product_ID]],Product_table[Product_ID],Product_table[Brand],FALSE)</f>
        <v>Flores-King</v>
      </c>
      <c r="U1390" s="8">
        <f>_xlfn.XLOOKUP(total_table[[#This Row],[Product_ID]],Product_table[Product_ID],Product_table[Cost],FALSE)</f>
        <v>431.67</v>
      </c>
      <c r="V1390" s="11">
        <f>_xlfn.XLOOKUP(total_table[[#This Row],[Product_ID]],Product_table[Product_ID],Product_table[Stock],FALSE)</f>
        <v>73</v>
      </c>
      <c r="W1390" s="8" t="str">
        <f>_xlfn.XLOOKUP(total_table[[#This Row],[Store_ID]],Store_table[Store_ID],Store_table[Store_Name],FALSE)</f>
        <v>Mann-Austin</v>
      </c>
      <c r="X1390" s="8" t="str">
        <f>_xlfn.XLOOKUP(total_table[[#This Row],[Store_ID]],Store_table[Store_ID],Store_table[Region],FALSE)</f>
        <v>East</v>
      </c>
      <c r="Y1390" s="8" t="str">
        <f>_xlfn.XLOOKUP(total_table[[#This Row],[Store_ID]],Store_table[Store_ID],Store_table[City],FALSE)</f>
        <v>Vasquezborough</v>
      </c>
      <c r="Z1390" s="8" t="str">
        <f>_xlfn.XLOOKUP(total_table[[#This Row],[Store_ID]],Store_table[Store_ID],Store_table[Store_Type],FALSE)</f>
        <v>Online</v>
      </c>
    </row>
    <row r="1391" spans="1:26" x14ac:dyDescent="0.35">
      <c r="A1391" s="2" t="s">
        <v>3193</v>
      </c>
      <c r="B1391" s="14">
        <v>45868</v>
      </c>
      <c r="C1391" s="2" t="s">
        <v>946</v>
      </c>
      <c r="D1391" s="2" t="s">
        <v>1610</v>
      </c>
      <c r="E1391" s="2" t="s">
        <v>1782</v>
      </c>
      <c r="F1391" s="11">
        <v>1</v>
      </c>
      <c r="G1391" s="8">
        <v>653.91</v>
      </c>
      <c r="H1391" s="8">
        <v>0.3</v>
      </c>
      <c r="I1391" s="2" t="s">
        <v>1804</v>
      </c>
      <c r="J1391" s="8">
        <v>653.61</v>
      </c>
      <c r="K1391" s="8" t="str">
        <f>_xlfn.XLOOKUP(total_table[[#This Row],[Customer_ID]],Customer_table[Customer_ID],Customer_table[Name],FALSE)</f>
        <v>Miss Alexandria Li Dvm</v>
      </c>
      <c r="L1391" s="11">
        <f>_xlfn.XLOOKUP(total_table[[#This Row],[Customer_ID]],Customer_table[Customer_ID],Customer_table[Age],FALSE)</f>
        <v>41</v>
      </c>
      <c r="M1391" s="8" t="str">
        <f>_xlfn.XLOOKUP(total_table[[#This Row],[Customer_ID]],Customer_table[Customer_ID],Customer_table[Gender],FALSE)</f>
        <v>Male</v>
      </c>
      <c r="N1391" s="8" t="str">
        <f>_xlfn.XLOOKUP(total_table[[#This Row],[Customer_ID]],Customer_table[Customer_ID],Customer_table[City],FALSE)</f>
        <v>Port Jenniferton</v>
      </c>
      <c r="O1391" s="8" t="str">
        <f>_xlfn.XLOOKUP(total_table[[#This Row],[Customer_ID]],Customer_table[Customer_ID],Customer_table[State],FALSE)</f>
        <v>Kansas</v>
      </c>
      <c r="P1391" s="8" t="str">
        <f>_xlfn.XLOOKUP(total_table[[#This Row],[Customer_ID]],Customer_table[Customer_ID],Customer_table[Country],FALSE)</f>
        <v>USA</v>
      </c>
      <c r="Q1391" s="8" t="str">
        <f>_xlfn.XLOOKUP(total_table[[#This Row],[Product_ID]],Product_table[Product_ID],Product_table[Product_Name],FALSE)</f>
        <v>Smart Home WiFi Camera</v>
      </c>
      <c r="R1391" s="8" t="str">
        <f>_xlfn.XLOOKUP(total_table[[#This Row],[Product_ID]],Product_table[Product_ID],Product_table[Category],FALSE)</f>
        <v>Electronics</v>
      </c>
      <c r="S1391" s="8" t="str">
        <f>_xlfn.XLOOKUP(total_table[[#This Row],[Product_ID]],Product_table[Product_ID],Product_table[Sub_Category],FALSE)</f>
        <v>Accessories</v>
      </c>
      <c r="T1391" s="8" t="str">
        <f>_xlfn.XLOOKUP(total_table[[#This Row],[Product_ID]],Product_table[Product_ID],Product_table[Brand],FALSE)</f>
        <v>Holmes LLC</v>
      </c>
      <c r="U1391" s="8">
        <f>_xlfn.XLOOKUP(total_table[[#This Row],[Product_ID]],Product_table[Product_ID],Product_table[Cost],FALSE)</f>
        <v>450.71</v>
      </c>
      <c r="V1391" s="11">
        <f>_xlfn.XLOOKUP(total_table[[#This Row],[Product_ID]],Product_table[Product_ID],Product_table[Stock],FALSE)</f>
        <v>389</v>
      </c>
      <c r="W1391" s="8" t="str">
        <f>_xlfn.XLOOKUP(total_table[[#This Row],[Store_ID]],Store_table[Store_ID],Store_table[Store_Name],FALSE)</f>
        <v>Frederick-Wright</v>
      </c>
      <c r="X1391" s="8" t="str">
        <f>_xlfn.XLOOKUP(total_table[[#This Row],[Store_ID]],Store_table[Store_ID],Store_table[Region],FALSE)</f>
        <v>West</v>
      </c>
      <c r="Y1391" s="8" t="str">
        <f>_xlfn.XLOOKUP(total_table[[#This Row],[Store_ID]],Store_table[Store_ID],Store_table[City],FALSE)</f>
        <v>New Jimmymouth</v>
      </c>
      <c r="Z1391" s="8" t="str">
        <f>_xlfn.XLOOKUP(total_table[[#This Row],[Store_ID]],Store_table[Store_ID],Store_table[Store_Type],FALSE)</f>
        <v>Flagship</v>
      </c>
    </row>
    <row r="1392" spans="1:26" x14ac:dyDescent="0.35">
      <c r="A1392" s="2" t="s">
        <v>3194</v>
      </c>
      <c r="B1392" s="14">
        <v>45338</v>
      </c>
      <c r="C1392" s="2" t="s">
        <v>1118</v>
      </c>
      <c r="D1392" s="2" t="s">
        <v>1658</v>
      </c>
      <c r="E1392" s="2" t="s">
        <v>1744</v>
      </c>
      <c r="F1392" s="11">
        <v>1</v>
      </c>
      <c r="G1392" s="8">
        <v>997.87</v>
      </c>
      <c r="H1392" s="8">
        <v>0.24</v>
      </c>
      <c r="I1392" s="2" t="s">
        <v>1802</v>
      </c>
      <c r="J1392" s="8">
        <v>997.63</v>
      </c>
      <c r="K1392" s="8" t="str">
        <f>_xlfn.XLOOKUP(total_table[[#This Row],[Customer_ID]],Customer_table[Customer_ID],Customer_table[Name],FALSE)</f>
        <v>Elizabeth Smith</v>
      </c>
      <c r="L1392" s="11">
        <f>_xlfn.XLOOKUP(total_table[[#This Row],[Customer_ID]],Customer_table[Customer_ID],Customer_table[Age],FALSE)</f>
        <v>23</v>
      </c>
      <c r="M1392" s="8" t="str">
        <f>_xlfn.XLOOKUP(total_table[[#This Row],[Customer_ID]],Customer_table[Customer_ID],Customer_table[Gender],FALSE)</f>
        <v>Male</v>
      </c>
      <c r="N1392" s="8" t="str">
        <f>_xlfn.XLOOKUP(total_table[[#This Row],[Customer_ID]],Customer_table[Customer_ID],Customer_table[City],FALSE)</f>
        <v>Murphytown</v>
      </c>
      <c r="O1392" s="8" t="str">
        <f>_xlfn.XLOOKUP(total_table[[#This Row],[Customer_ID]],Customer_table[Customer_ID],Customer_table[State],FALSE)</f>
        <v>Ohio</v>
      </c>
      <c r="P1392" s="8" t="str">
        <f>_xlfn.XLOOKUP(total_table[[#This Row],[Customer_ID]],Customer_table[Customer_ID],Customer_table[Country],FALSE)</f>
        <v>USA</v>
      </c>
      <c r="Q1392" s="8" t="str">
        <f>_xlfn.XLOOKUP(total_table[[#This Row],[Product_ID]],Product_table[Product_ID],Product_table[Product_Name],FALSE)</f>
        <v>Women's Hair Dryer Brush</v>
      </c>
      <c r="R1392" s="8" t="str">
        <f>_xlfn.XLOOKUP(total_table[[#This Row],[Product_ID]],Product_table[Product_ID],Product_table[Category],FALSE)</f>
        <v>Beauty</v>
      </c>
      <c r="S1392" s="8" t="str">
        <f>_xlfn.XLOOKUP(total_table[[#This Row],[Product_ID]],Product_table[Product_ID],Product_table[Sub_Category],FALSE)</f>
        <v>Haircare</v>
      </c>
      <c r="T1392" s="8" t="str">
        <f>_xlfn.XLOOKUP(total_table[[#This Row],[Product_ID]],Product_table[Product_ID],Product_table[Brand],FALSE)</f>
        <v>Torres, Spencer and Potter</v>
      </c>
      <c r="U1392" s="8">
        <f>_xlfn.XLOOKUP(total_table[[#This Row],[Product_ID]],Product_table[Product_ID],Product_table[Cost],FALSE)</f>
        <v>340.39</v>
      </c>
      <c r="V1392" s="11">
        <f>_xlfn.XLOOKUP(total_table[[#This Row],[Product_ID]],Product_table[Product_ID],Product_table[Stock],FALSE)</f>
        <v>177</v>
      </c>
      <c r="W1392" s="8" t="str">
        <f>_xlfn.XLOOKUP(total_table[[#This Row],[Store_ID]],Store_table[Store_ID],Store_table[Store_Name],FALSE)</f>
        <v>Johnson-Wright</v>
      </c>
      <c r="X1392" s="8" t="str">
        <f>_xlfn.XLOOKUP(total_table[[#This Row],[Store_ID]],Store_table[Store_ID],Store_table[Region],FALSE)</f>
        <v>North</v>
      </c>
      <c r="Y1392" s="8" t="str">
        <f>_xlfn.XLOOKUP(total_table[[#This Row],[Store_ID]],Store_table[Store_ID],Store_table[City],FALSE)</f>
        <v>Hoodberg</v>
      </c>
      <c r="Z1392" s="8" t="str">
        <f>_xlfn.XLOOKUP(total_table[[#This Row],[Store_ID]],Store_table[Store_ID],Store_table[Store_Type],FALSE)</f>
        <v>Outlet</v>
      </c>
    </row>
    <row r="1393" spans="1:26" x14ac:dyDescent="0.35">
      <c r="A1393" s="2" t="s">
        <v>3195</v>
      </c>
      <c r="B1393" s="14">
        <v>45349</v>
      </c>
      <c r="C1393" s="2" t="s">
        <v>667</v>
      </c>
      <c r="D1393" s="2" t="s">
        <v>1704</v>
      </c>
      <c r="E1393" s="2" t="s">
        <v>1777</v>
      </c>
      <c r="F1393" s="11">
        <v>1</v>
      </c>
      <c r="G1393" s="8">
        <v>174.27</v>
      </c>
      <c r="H1393" s="8">
        <v>0.27</v>
      </c>
      <c r="I1393" s="2" t="s">
        <v>1807</v>
      </c>
      <c r="J1393" s="8">
        <v>174</v>
      </c>
      <c r="K1393" s="8" t="str">
        <f>_xlfn.XLOOKUP(total_table[[#This Row],[Customer_ID]],Customer_table[Customer_ID],Customer_table[Name],FALSE)</f>
        <v>John Perez</v>
      </c>
      <c r="L1393" s="11">
        <f>_xlfn.XLOOKUP(total_table[[#This Row],[Customer_ID]],Customer_table[Customer_ID],Customer_table[Age],FALSE)</f>
        <v>54</v>
      </c>
      <c r="M1393" s="8" t="str">
        <f>_xlfn.XLOOKUP(total_table[[#This Row],[Customer_ID]],Customer_table[Customer_ID],Customer_table[Gender],FALSE)</f>
        <v>Male</v>
      </c>
      <c r="N1393" s="8" t="str">
        <f>_xlfn.XLOOKUP(total_table[[#This Row],[Customer_ID]],Customer_table[Customer_ID],Customer_table[City],FALSE)</f>
        <v>Kathrynview</v>
      </c>
      <c r="O1393" s="8" t="str">
        <f>_xlfn.XLOOKUP(total_table[[#This Row],[Customer_ID]],Customer_table[Customer_ID],Customer_table[State],FALSE)</f>
        <v>Louisiana</v>
      </c>
      <c r="P1393" s="8" t="str">
        <f>_xlfn.XLOOKUP(total_table[[#This Row],[Customer_ID]],Customer_table[Customer_ID],Customer_table[Country],FALSE)</f>
        <v>USA</v>
      </c>
      <c r="Q1393" s="8" t="str">
        <f>_xlfn.XLOOKUP(total_table[[#This Row],[Product_ID]],Product_table[Product_ID],Product_table[Product_Name],FALSE)</f>
        <v>Face Foundation Kit</v>
      </c>
      <c r="R1393" s="8" t="str">
        <f>_xlfn.XLOOKUP(total_table[[#This Row],[Product_ID]],Product_table[Product_ID],Product_table[Category],FALSE)</f>
        <v>Beauty</v>
      </c>
      <c r="S1393" s="8" t="str">
        <f>_xlfn.XLOOKUP(total_table[[#This Row],[Product_ID]],Product_table[Product_ID],Product_table[Sub_Category],FALSE)</f>
        <v>Makeup</v>
      </c>
      <c r="T1393" s="8" t="str">
        <f>_xlfn.XLOOKUP(total_table[[#This Row],[Product_ID]],Product_table[Product_ID],Product_table[Brand],FALSE)</f>
        <v>Taylor-Elliott</v>
      </c>
      <c r="U1393" s="8">
        <f>_xlfn.XLOOKUP(total_table[[#This Row],[Product_ID]],Product_table[Product_ID],Product_table[Cost],FALSE)</f>
        <v>183.04</v>
      </c>
      <c r="V1393" s="11">
        <f>_xlfn.XLOOKUP(total_table[[#This Row],[Product_ID]],Product_table[Product_ID],Product_table[Stock],FALSE)</f>
        <v>457</v>
      </c>
      <c r="W1393" s="8" t="str">
        <f>_xlfn.XLOOKUP(total_table[[#This Row],[Store_ID]],Store_table[Store_ID],Store_table[Store_Name],FALSE)</f>
        <v>Mcdonald Inc</v>
      </c>
      <c r="X1393" s="8" t="str">
        <f>_xlfn.XLOOKUP(total_table[[#This Row],[Store_ID]],Store_table[Store_ID],Store_table[Region],FALSE)</f>
        <v>South</v>
      </c>
      <c r="Y1393" s="8" t="str">
        <f>_xlfn.XLOOKUP(total_table[[#This Row],[Store_ID]],Store_table[Store_ID],Store_table[City],FALSE)</f>
        <v>Christopherland</v>
      </c>
      <c r="Z1393" s="8" t="str">
        <f>_xlfn.XLOOKUP(total_table[[#This Row],[Store_ID]],Store_table[Store_ID],Store_table[Store_Type],FALSE)</f>
        <v>Outlet</v>
      </c>
    </row>
    <row r="1394" spans="1:26" x14ac:dyDescent="0.35">
      <c r="A1394" s="2" t="s">
        <v>3196</v>
      </c>
      <c r="B1394" s="14">
        <v>45368</v>
      </c>
      <c r="C1394" s="2" t="s">
        <v>392</v>
      </c>
      <c r="D1394" s="2" t="s">
        <v>1624</v>
      </c>
      <c r="E1394" s="2" t="s">
        <v>1757</v>
      </c>
      <c r="F1394" s="11">
        <v>3</v>
      </c>
      <c r="G1394" s="8">
        <v>847.44</v>
      </c>
      <c r="H1394" s="8">
        <v>0.17</v>
      </c>
      <c r="I1394" s="2" t="s">
        <v>1802</v>
      </c>
      <c r="J1394" s="8">
        <v>2542.15</v>
      </c>
      <c r="K1394" s="8" t="str">
        <f>_xlfn.XLOOKUP(total_table[[#This Row],[Customer_ID]],Customer_table[Customer_ID],Customer_table[Name],FALSE)</f>
        <v>Tyler Conrad</v>
      </c>
      <c r="L1394" s="11">
        <f>_xlfn.XLOOKUP(total_table[[#This Row],[Customer_ID]],Customer_table[Customer_ID],Customer_table[Age],FALSE)</f>
        <v>53</v>
      </c>
      <c r="M1394" s="8" t="str">
        <f>_xlfn.XLOOKUP(total_table[[#This Row],[Customer_ID]],Customer_table[Customer_ID],Customer_table[Gender],FALSE)</f>
        <v>Female</v>
      </c>
      <c r="N1394" s="8" t="str">
        <f>_xlfn.XLOOKUP(total_table[[#This Row],[Customer_ID]],Customer_table[Customer_ID],Customer_table[City],FALSE)</f>
        <v>North Curtischester</v>
      </c>
      <c r="O1394" s="8" t="str">
        <f>_xlfn.XLOOKUP(total_table[[#This Row],[Customer_ID]],Customer_table[Customer_ID],Customer_table[State],FALSE)</f>
        <v>North Dakota</v>
      </c>
      <c r="P1394" s="8" t="str">
        <f>_xlfn.XLOOKUP(total_table[[#This Row],[Customer_ID]],Customer_table[Customer_ID],Customer_table[Country],FALSE)</f>
        <v>USA</v>
      </c>
      <c r="Q1394" s="8" t="str">
        <f>_xlfn.XLOOKUP(total_table[[#This Row],[Product_ID]],Product_table[Product_ID],Product_table[Product_Name],FALSE)</f>
        <v>Men's Roll-On Perfume</v>
      </c>
      <c r="R1394" s="8" t="str">
        <f>_xlfn.XLOOKUP(total_table[[#This Row],[Product_ID]],Product_table[Product_ID],Product_table[Category],FALSE)</f>
        <v>Beauty</v>
      </c>
      <c r="S1394" s="8" t="str">
        <f>_xlfn.XLOOKUP(total_table[[#This Row],[Product_ID]],Product_table[Product_ID],Product_table[Sub_Category],FALSE)</f>
        <v>Fragrance</v>
      </c>
      <c r="T1394" s="8" t="str">
        <f>_xlfn.XLOOKUP(total_table[[#This Row],[Product_ID]],Product_table[Product_ID],Product_table[Brand],FALSE)</f>
        <v>Sullivan and Sons</v>
      </c>
      <c r="U1394" s="8">
        <f>_xlfn.XLOOKUP(total_table[[#This Row],[Product_ID]],Product_table[Product_ID],Product_table[Cost],FALSE)</f>
        <v>43.29</v>
      </c>
      <c r="V1394" s="11">
        <f>_xlfn.XLOOKUP(total_table[[#This Row],[Product_ID]],Product_table[Product_ID],Product_table[Stock],FALSE)</f>
        <v>267</v>
      </c>
      <c r="W1394" s="8" t="str">
        <f>_xlfn.XLOOKUP(total_table[[#This Row],[Store_ID]],Store_table[Store_ID],Store_table[Store_Name],FALSE)</f>
        <v>Martinez-Mullins</v>
      </c>
      <c r="X1394" s="8" t="str">
        <f>_xlfn.XLOOKUP(total_table[[#This Row],[Store_ID]],Store_table[Store_ID],Store_table[Region],FALSE)</f>
        <v>South</v>
      </c>
      <c r="Y1394" s="8" t="str">
        <f>_xlfn.XLOOKUP(total_table[[#This Row],[Store_ID]],Store_table[Store_ID],Store_table[City],FALSE)</f>
        <v>Williamsfurt</v>
      </c>
      <c r="Z1394" s="8" t="str">
        <f>_xlfn.XLOOKUP(total_table[[#This Row],[Store_ID]],Store_table[Store_ID],Store_table[Store_Type],FALSE)</f>
        <v>Online</v>
      </c>
    </row>
    <row r="1395" spans="1:26" x14ac:dyDescent="0.35">
      <c r="A1395" s="2" t="s">
        <v>3197</v>
      </c>
      <c r="B1395" s="14">
        <v>45243</v>
      </c>
      <c r="C1395" s="2" t="s">
        <v>1307</v>
      </c>
      <c r="D1395" s="2" t="s">
        <v>1527</v>
      </c>
      <c r="E1395" s="2" t="s">
        <v>1739</v>
      </c>
      <c r="F1395" s="11">
        <v>1</v>
      </c>
      <c r="G1395" s="8">
        <v>493.45</v>
      </c>
      <c r="H1395" s="8">
        <v>0.09</v>
      </c>
      <c r="I1395" s="2" t="s">
        <v>1802</v>
      </c>
      <c r="J1395" s="8">
        <v>493.36</v>
      </c>
      <c r="K1395" s="8" t="str">
        <f>_xlfn.XLOOKUP(total_table[[#This Row],[Customer_ID]],Customer_table[Customer_ID],Customer_table[Name],FALSE)</f>
        <v>Samuel Mullins</v>
      </c>
      <c r="L1395" s="11">
        <f>_xlfn.XLOOKUP(total_table[[#This Row],[Customer_ID]],Customer_table[Customer_ID],Customer_table[Age],FALSE)</f>
        <v>27</v>
      </c>
      <c r="M1395" s="8" t="str">
        <f>_xlfn.XLOOKUP(total_table[[#This Row],[Customer_ID]],Customer_table[Customer_ID],Customer_table[Gender],FALSE)</f>
        <v>Female</v>
      </c>
      <c r="N1395" s="8" t="str">
        <f>_xlfn.XLOOKUP(total_table[[#This Row],[Customer_ID]],Customer_table[Customer_ID],Customer_table[City],FALSE)</f>
        <v>Hartmouth</v>
      </c>
      <c r="O1395" s="8" t="str">
        <f>_xlfn.XLOOKUP(total_table[[#This Row],[Customer_ID]],Customer_table[Customer_ID],Customer_table[State],FALSE)</f>
        <v>Louisiana</v>
      </c>
      <c r="P1395" s="8" t="str">
        <f>_xlfn.XLOOKUP(total_table[[#This Row],[Customer_ID]],Customer_table[Customer_ID],Customer_table[Country],FALSE)</f>
        <v>USA</v>
      </c>
      <c r="Q1395" s="8" t="str">
        <f>_xlfn.XLOOKUP(total_table[[#This Row],[Product_ID]],Product_table[Product_ID],Product_table[Product_Name],FALSE)</f>
        <v>Women's Casual Hoodie</v>
      </c>
      <c r="R1395" s="8" t="str">
        <f>_xlfn.XLOOKUP(total_table[[#This Row],[Product_ID]],Product_table[Product_ID],Product_table[Category],FALSE)</f>
        <v>Clothing</v>
      </c>
      <c r="S1395" s="8" t="str">
        <f>_xlfn.XLOOKUP(total_table[[#This Row],[Product_ID]],Product_table[Product_ID],Product_table[Sub_Category],FALSE)</f>
        <v>Outerwear</v>
      </c>
      <c r="T1395" s="8" t="str">
        <f>_xlfn.XLOOKUP(total_table[[#This Row],[Product_ID]],Product_table[Product_ID],Product_table[Brand],FALSE)</f>
        <v>Sims Inc</v>
      </c>
      <c r="U1395" s="8">
        <f>_xlfn.XLOOKUP(total_table[[#This Row],[Product_ID]],Product_table[Product_ID],Product_table[Cost],FALSE)</f>
        <v>254.04361702127662</v>
      </c>
      <c r="V1395" s="11">
        <f>_xlfn.XLOOKUP(total_table[[#This Row],[Product_ID]],Product_table[Product_ID],Product_table[Stock],FALSE)</f>
        <v>352</v>
      </c>
      <c r="W1395" s="8" t="str">
        <f>_xlfn.XLOOKUP(total_table[[#This Row],[Store_ID]],Store_table[Store_ID],Store_table[Store_Name],FALSE)</f>
        <v>Black-Horn</v>
      </c>
      <c r="X1395" s="8" t="str">
        <f>_xlfn.XLOOKUP(total_table[[#This Row],[Store_ID]],Store_table[Store_ID],Store_table[Region],FALSE)</f>
        <v>South</v>
      </c>
      <c r="Y1395" s="8" t="str">
        <f>_xlfn.XLOOKUP(total_table[[#This Row],[Store_ID]],Store_table[Store_ID],Store_table[City],FALSE)</f>
        <v>North Nancyview</v>
      </c>
      <c r="Z1395" s="8" t="str">
        <f>_xlfn.XLOOKUP(total_table[[#This Row],[Store_ID]],Store_table[Store_ID],Store_table[Store_Type],FALSE)</f>
        <v>Outlet</v>
      </c>
    </row>
    <row r="1396" spans="1:26" x14ac:dyDescent="0.35">
      <c r="A1396" s="2" t="s">
        <v>3198</v>
      </c>
      <c r="B1396" s="14">
        <v>45577</v>
      </c>
      <c r="C1396" s="2" t="s">
        <v>735</v>
      </c>
      <c r="D1396" s="2" t="s">
        <v>1650</v>
      </c>
      <c r="E1396" s="2" t="s">
        <v>1739</v>
      </c>
      <c r="F1396" s="11">
        <v>4</v>
      </c>
      <c r="G1396" s="8">
        <v>111.66</v>
      </c>
      <c r="H1396" s="8">
        <v>0.14000000000000001</v>
      </c>
      <c r="I1396" s="2" t="s">
        <v>1802</v>
      </c>
      <c r="J1396" s="8">
        <v>446.5</v>
      </c>
      <c r="K1396" s="8" t="str">
        <f>_xlfn.XLOOKUP(total_table[[#This Row],[Customer_ID]],Customer_table[Customer_ID],Customer_table[Name],FALSE)</f>
        <v>Christy Hill</v>
      </c>
      <c r="L1396" s="11">
        <f>_xlfn.XLOOKUP(total_table[[#This Row],[Customer_ID]],Customer_table[Customer_ID],Customer_table[Age],FALSE)</f>
        <v>27</v>
      </c>
      <c r="M1396" s="8" t="str">
        <f>_xlfn.XLOOKUP(total_table[[#This Row],[Customer_ID]],Customer_table[Customer_ID],Customer_table[Gender],FALSE)</f>
        <v>Female</v>
      </c>
      <c r="N1396" s="8" t="str">
        <f>_xlfn.XLOOKUP(total_table[[#This Row],[Customer_ID]],Customer_table[Customer_ID],Customer_table[City],FALSE)</f>
        <v>Tammyton</v>
      </c>
      <c r="O1396" s="8" t="str">
        <f>_xlfn.XLOOKUP(total_table[[#This Row],[Customer_ID]],Customer_table[Customer_ID],Customer_table[State],FALSE)</f>
        <v>New Jersey</v>
      </c>
      <c r="P1396" s="8" t="str">
        <f>_xlfn.XLOOKUP(total_table[[#This Row],[Customer_ID]],Customer_table[Customer_ID],Customer_table[Country],FALSE)</f>
        <v>USA</v>
      </c>
      <c r="Q1396" s="8" t="str">
        <f>_xlfn.XLOOKUP(total_table[[#This Row],[Product_ID]],Product_table[Product_ID],Product_table[Product_Name],FALSE)</f>
        <v>Laptop Cooling Pad</v>
      </c>
      <c r="R1396" s="8" t="str">
        <f>_xlfn.XLOOKUP(total_table[[#This Row],[Product_ID]],Product_table[Product_ID],Product_table[Category],FALSE)</f>
        <v>Electronics</v>
      </c>
      <c r="S1396" s="8" t="str">
        <f>_xlfn.XLOOKUP(total_table[[#This Row],[Product_ID]],Product_table[Product_ID],Product_table[Sub_Category],FALSE)</f>
        <v>Computer</v>
      </c>
      <c r="T1396" s="8" t="str">
        <f>_xlfn.XLOOKUP(total_table[[#This Row],[Product_ID]],Product_table[Product_ID],Product_table[Brand],FALSE)</f>
        <v>Murray, Gould and Ware</v>
      </c>
      <c r="U1396" s="8">
        <f>_xlfn.XLOOKUP(total_table[[#This Row],[Product_ID]],Product_table[Product_ID],Product_table[Cost],FALSE)</f>
        <v>86.42</v>
      </c>
      <c r="V1396" s="11">
        <f>_xlfn.XLOOKUP(total_table[[#This Row],[Product_ID]],Product_table[Product_ID],Product_table[Stock],FALSE)</f>
        <v>222</v>
      </c>
      <c r="W1396" s="8" t="str">
        <f>_xlfn.XLOOKUP(total_table[[#This Row],[Store_ID]],Store_table[Store_ID],Store_table[Store_Name],FALSE)</f>
        <v>Black-Horn</v>
      </c>
      <c r="X1396" s="8" t="str">
        <f>_xlfn.XLOOKUP(total_table[[#This Row],[Store_ID]],Store_table[Store_ID],Store_table[Region],FALSE)</f>
        <v>South</v>
      </c>
      <c r="Y1396" s="8" t="str">
        <f>_xlfn.XLOOKUP(total_table[[#This Row],[Store_ID]],Store_table[Store_ID],Store_table[City],FALSE)</f>
        <v>North Nancyview</v>
      </c>
      <c r="Z1396" s="8" t="str">
        <f>_xlfn.XLOOKUP(total_table[[#This Row],[Store_ID]],Store_table[Store_ID],Store_table[Store_Type],FALSE)</f>
        <v>Outlet</v>
      </c>
    </row>
    <row r="1397" spans="1:26" x14ac:dyDescent="0.35">
      <c r="A1397" s="2" t="s">
        <v>3199</v>
      </c>
      <c r="B1397" s="14">
        <v>45343</v>
      </c>
      <c r="C1397" s="2" t="s">
        <v>871</v>
      </c>
      <c r="D1397" s="2" t="s">
        <v>1706</v>
      </c>
      <c r="E1397" s="2" t="s">
        <v>1770</v>
      </c>
      <c r="F1397" s="11">
        <v>1</v>
      </c>
      <c r="G1397" s="8">
        <v>413.65</v>
      </c>
      <c r="H1397" s="8">
        <v>0.1</v>
      </c>
      <c r="I1397" s="2" t="s">
        <v>1807</v>
      </c>
      <c r="J1397" s="8">
        <v>413.54999999999995</v>
      </c>
      <c r="K1397" s="8" t="str">
        <f>_xlfn.XLOOKUP(total_table[[#This Row],[Customer_ID]],Customer_table[Customer_ID],Customer_table[Name],FALSE)</f>
        <v>Stephen Fowler</v>
      </c>
      <c r="L1397" s="11">
        <f>_xlfn.XLOOKUP(total_table[[#This Row],[Customer_ID]],Customer_table[Customer_ID],Customer_table[Age],FALSE)</f>
        <v>42</v>
      </c>
      <c r="M1397" s="8" t="str">
        <f>_xlfn.XLOOKUP(total_table[[#This Row],[Customer_ID]],Customer_table[Customer_ID],Customer_table[Gender],FALSE)</f>
        <v>Female</v>
      </c>
      <c r="N1397" s="8" t="str">
        <f>_xlfn.XLOOKUP(total_table[[#This Row],[Customer_ID]],Customer_table[Customer_ID],Customer_table[City],FALSE)</f>
        <v>Port Mariastad</v>
      </c>
      <c r="O1397" s="8" t="str">
        <f>_xlfn.XLOOKUP(total_table[[#This Row],[Customer_ID]],Customer_table[Customer_ID],Customer_table[State],FALSE)</f>
        <v>Rhode Island</v>
      </c>
      <c r="P1397" s="8" t="str">
        <f>_xlfn.XLOOKUP(total_table[[#This Row],[Customer_ID]],Customer_table[Customer_ID],Customer_table[Country],FALSE)</f>
        <v>USA</v>
      </c>
      <c r="Q1397" s="8" t="str">
        <f>_xlfn.XLOOKUP(total_table[[#This Row],[Product_ID]],Product_table[Product_ID],Product_table[Product_Name],FALSE)</f>
        <v>Gaming Mouse Pad XL</v>
      </c>
      <c r="R1397" s="8" t="str">
        <f>_xlfn.XLOOKUP(total_table[[#This Row],[Product_ID]],Product_table[Product_ID],Product_table[Category],FALSE)</f>
        <v>Electronics</v>
      </c>
      <c r="S1397" s="8" t="str">
        <f>_xlfn.XLOOKUP(total_table[[#This Row],[Product_ID]],Product_table[Product_ID],Product_table[Sub_Category],FALSE)</f>
        <v>Accessories</v>
      </c>
      <c r="T1397" s="8" t="str">
        <f>_xlfn.XLOOKUP(total_table[[#This Row],[Product_ID]],Product_table[Product_ID],Product_table[Brand],FALSE)</f>
        <v>Sharp, Taylor and Rodriguez</v>
      </c>
      <c r="U1397" s="8">
        <f>_xlfn.XLOOKUP(total_table[[#This Row],[Product_ID]],Product_table[Product_ID],Product_table[Cost],FALSE)</f>
        <v>340.14</v>
      </c>
      <c r="V1397" s="11">
        <f>_xlfn.XLOOKUP(total_table[[#This Row],[Product_ID]],Product_table[Product_ID],Product_table[Stock],FALSE)</f>
        <v>361</v>
      </c>
      <c r="W1397" s="8" t="str">
        <f>_xlfn.XLOOKUP(total_table[[#This Row],[Store_ID]],Store_table[Store_ID],Store_table[Store_Name],FALSE)</f>
        <v>Aguirre-Keller</v>
      </c>
      <c r="X1397" s="8" t="str">
        <f>_xlfn.XLOOKUP(total_table[[#This Row],[Store_ID]],Store_table[Store_ID],Store_table[Region],FALSE)</f>
        <v>South</v>
      </c>
      <c r="Y1397" s="8" t="str">
        <f>_xlfn.XLOOKUP(total_table[[#This Row],[Store_ID]],Store_table[Store_ID],Store_table[City],FALSE)</f>
        <v>Lake Michael</v>
      </c>
      <c r="Z1397" s="8" t="str">
        <f>_xlfn.XLOOKUP(total_table[[#This Row],[Store_ID]],Store_table[Store_ID],Store_table[Store_Type],FALSE)</f>
        <v>Online</v>
      </c>
    </row>
    <row r="1398" spans="1:26" x14ac:dyDescent="0.35">
      <c r="A1398" s="2" t="s">
        <v>3200</v>
      </c>
      <c r="B1398" s="14">
        <v>45744</v>
      </c>
      <c r="C1398" s="2" t="s">
        <v>1443</v>
      </c>
      <c r="D1398" s="2" t="s">
        <v>1704</v>
      </c>
      <c r="E1398" s="2" t="s">
        <v>1764</v>
      </c>
      <c r="F1398" s="11">
        <v>1</v>
      </c>
      <c r="G1398" s="8">
        <v>317.14999999999998</v>
      </c>
      <c r="H1398" s="8">
        <v>0.24</v>
      </c>
      <c r="I1398" s="2" t="s">
        <v>1807</v>
      </c>
      <c r="J1398" s="8">
        <v>316.90999999999997</v>
      </c>
      <c r="K1398" s="8" t="str">
        <f>_xlfn.XLOOKUP(total_table[[#This Row],[Customer_ID]],Customer_table[Customer_ID],Customer_table[Name],FALSE)</f>
        <v>Barbara Berry</v>
      </c>
      <c r="L1398" s="11">
        <f>_xlfn.XLOOKUP(total_table[[#This Row],[Customer_ID]],Customer_table[Customer_ID],Customer_table[Age],FALSE)</f>
        <v>18</v>
      </c>
      <c r="M1398" s="8" t="str">
        <f>_xlfn.XLOOKUP(total_table[[#This Row],[Customer_ID]],Customer_table[Customer_ID],Customer_table[Gender],FALSE)</f>
        <v>Female</v>
      </c>
      <c r="N1398" s="8" t="str">
        <f>_xlfn.XLOOKUP(total_table[[#This Row],[Customer_ID]],Customer_table[Customer_ID],Customer_table[City],FALSE)</f>
        <v>Lake Michael</v>
      </c>
      <c r="O1398" s="8" t="str">
        <f>_xlfn.XLOOKUP(total_table[[#This Row],[Customer_ID]],Customer_table[Customer_ID],Customer_table[State],FALSE)</f>
        <v>Vermont</v>
      </c>
      <c r="P1398" s="8" t="str">
        <f>_xlfn.XLOOKUP(total_table[[#This Row],[Customer_ID]],Customer_table[Customer_ID],Customer_table[Country],FALSE)</f>
        <v>USA</v>
      </c>
      <c r="Q1398" s="8" t="str">
        <f>_xlfn.XLOOKUP(total_table[[#This Row],[Product_ID]],Product_table[Product_ID],Product_table[Product_Name],FALSE)</f>
        <v>Face Foundation Kit</v>
      </c>
      <c r="R1398" s="8" t="str">
        <f>_xlfn.XLOOKUP(total_table[[#This Row],[Product_ID]],Product_table[Product_ID],Product_table[Category],FALSE)</f>
        <v>Beauty</v>
      </c>
      <c r="S1398" s="8" t="str">
        <f>_xlfn.XLOOKUP(total_table[[#This Row],[Product_ID]],Product_table[Product_ID],Product_table[Sub_Category],FALSE)</f>
        <v>Makeup</v>
      </c>
      <c r="T1398" s="8" t="str">
        <f>_xlfn.XLOOKUP(total_table[[#This Row],[Product_ID]],Product_table[Product_ID],Product_table[Brand],FALSE)</f>
        <v>Taylor-Elliott</v>
      </c>
      <c r="U1398" s="8">
        <f>_xlfn.XLOOKUP(total_table[[#This Row],[Product_ID]],Product_table[Product_ID],Product_table[Cost],FALSE)</f>
        <v>183.04</v>
      </c>
      <c r="V1398" s="11">
        <f>_xlfn.XLOOKUP(total_table[[#This Row],[Product_ID]],Product_table[Product_ID],Product_table[Stock],FALSE)</f>
        <v>457</v>
      </c>
      <c r="W1398" s="8" t="str">
        <f>_xlfn.XLOOKUP(total_table[[#This Row],[Store_ID]],Store_table[Store_ID],Store_table[Store_Name],FALSE)</f>
        <v>Moore, Padilla and Butler</v>
      </c>
      <c r="X1398" s="8" t="str">
        <f>_xlfn.XLOOKUP(total_table[[#This Row],[Store_ID]],Store_table[Store_ID],Store_table[Region],FALSE)</f>
        <v>South</v>
      </c>
      <c r="Y1398" s="8" t="str">
        <f>_xlfn.XLOOKUP(total_table[[#This Row],[Store_ID]],Store_table[Store_ID],Store_table[City],FALSE)</f>
        <v>East Johnstad</v>
      </c>
      <c r="Z1398" s="8" t="str">
        <f>_xlfn.XLOOKUP(total_table[[#This Row],[Store_ID]],Store_table[Store_ID],Store_table[Store_Type],FALSE)</f>
        <v>Flagship</v>
      </c>
    </row>
    <row r="1399" spans="1:26" x14ac:dyDescent="0.35">
      <c r="A1399" s="2" t="s">
        <v>3201</v>
      </c>
      <c r="B1399" s="14">
        <v>45873</v>
      </c>
      <c r="C1399" s="2" t="s">
        <v>1107</v>
      </c>
      <c r="D1399" s="2" t="s">
        <v>1702</v>
      </c>
      <c r="E1399" s="2" t="s">
        <v>1735</v>
      </c>
      <c r="F1399" s="11">
        <v>3</v>
      </c>
      <c r="G1399" s="8">
        <v>642.94000000000005</v>
      </c>
      <c r="H1399" s="8">
        <v>0.05</v>
      </c>
      <c r="I1399" s="2" t="s">
        <v>1807</v>
      </c>
      <c r="J1399" s="8">
        <v>1928.7700000000002</v>
      </c>
      <c r="K1399" s="8" t="str">
        <f>_xlfn.XLOOKUP(total_table[[#This Row],[Customer_ID]],Customer_table[Customer_ID],Customer_table[Name],FALSE)</f>
        <v>Melanie Lam</v>
      </c>
      <c r="L1399" s="11">
        <f>_xlfn.XLOOKUP(total_table[[#This Row],[Customer_ID]],Customer_table[Customer_ID],Customer_table[Age],FALSE)</f>
        <v>32</v>
      </c>
      <c r="M1399" s="8" t="str">
        <f>_xlfn.XLOOKUP(total_table[[#This Row],[Customer_ID]],Customer_table[Customer_ID],Customer_table[Gender],FALSE)</f>
        <v>Male</v>
      </c>
      <c r="N1399" s="8" t="str">
        <f>_xlfn.XLOOKUP(total_table[[#This Row],[Customer_ID]],Customer_table[Customer_ID],Customer_table[City],FALSE)</f>
        <v>East Michaelton</v>
      </c>
      <c r="O1399" s="8" t="str">
        <f>_xlfn.XLOOKUP(total_table[[#This Row],[Customer_ID]],Customer_table[Customer_ID],Customer_table[State],FALSE)</f>
        <v>Kansas</v>
      </c>
      <c r="P1399" s="8" t="str">
        <f>_xlfn.XLOOKUP(total_table[[#This Row],[Customer_ID]],Customer_table[Customer_ID],Customer_table[Country],FALSE)</f>
        <v>USA</v>
      </c>
      <c r="Q1399" s="8" t="str">
        <f>_xlfn.XLOOKUP(total_table[[#This Row],[Product_ID]],Product_table[Product_ID],Product_table[Product_Name],FALSE)</f>
        <v>Sports Wrist Sweatbands</v>
      </c>
      <c r="R1399" s="8" t="str">
        <f>_xlfn.XLOOKUP(total_table[[#This Row],[Product_ID]],Product_table[Product_ID],Product_table[Category],FALSE)</f>
        <v>Sports</v>
      </c>
      <c r="S1399" s="8" t="str">
        <f>_xlfn.XLOOKUP(total_table[[#This Row],[Product_ID]],Product_table[Product_ID],Product_table[Sub_Category],FALSE)</f>
        <v>Accessories</v>
      </c>
      <c r="T1399" s="8" t="str">
        <f>_xlfn.XLOOKUP(total_table[[#This Row],[Product_ID]],Product_table[Product_ID],Product_table[Brand],FALSE)</f>
        <v>Olsen-Daniels</v>
      </c>
      <c r="U1399" s="8">
        <f>_xlfn.XLOOKUP(total_table[[#This Row],[Product_ID]],Product_table[Product_ID],Product_table[Cost],FALSE)</f>
        <v>131.24</v>
      </c>
      <c r="V1399" s="11">
        <f>_xlfn.XLOOKUP(total_table[[#This Row],[Product_ID]],Product_table[Product_ID],Product_table[Stock],FALSE)</f>
        <v>232</v>
      </c>
      <c r="W1399" s="8" t="str">
        <f>_xlfn.XLOOKUP(total_table[[#This Row],[Store_ID]],Store_table[Store_ID],Store_table[Store_Name],FALSE)</f>
        <v>Martinez, Adkins and Johnson</v>
      </c>
      <c r="X1399" s="8" t="str">
        <f>_xlfn.XLOOKUP(total_table[[#This Row],[Store_ID]],Store_table[Store_ID],Store_table[Region],FALSE)</f>
        <v>North</v>
      </c>
      <c r="Y1399" s="8" t="str">
        <f>_xlfn.XLOOKUP(total_table[[#This Row],[Store_ID]],Store_table[Store_ID],Store_table[City],FALSE)</f>
        <v>Danielmouth</v>
      </c>
      <c r="Z1399" s="8" t="str">
        <f>_xlfn.XLOOKUP(total_table[[#This Row],[Store_ID]],Store_table[Store_ID],Store_table[Store_Type],FALSE)</f>
        <v>Flagship</v>
      </c>
    </row>
    <row r="1400" spans="1:26" x14ac:dyDescent="0.35">
      <c r="A1400" s="2" t="s">
        <v>3202</v>
      </c>
      <c r="B1400" s="14">
        <v>45601</v>
      </c>
      <c r="C1400" s="2" t="s">
        <v>445</v>
      </c>
      <c r="D1400" s="2" t="s">
        <v>1640</v>
      </c>
      <c r="E1400" s="2" t="s">
        <v>1767</v>
      </c>
      <c r="F1400" s="11">
        <v>4</v>
      </c>
      <c r="G1400" s="8">
        <v>559.59</v>
      </c>
      <c r="H1400" s="8">
        <v>0.19</v>
      </c>
      <c r="I1400" s="2" t="s">
        <v>1807</v>
      </c>
      <c r="J1400" s="8">
        <v>2238.17</v>
      </c>
      <c r="K1400" s="8" t="str">
        <f>_xlfn.XLOOKUP(total_table[[#This Row],[Customer_ID]],Customer_table[Customer_ID],Customer_table[Name],FALSE)</f>
        <v>Hayley Pope</v>
      </c>
      <c r="L1400" s="11">
        <f>_xlfn.XLOOKUP(total_table[[#This Row],[Customer_ID]],Customer_table[Customer_ID],Customer_table[Age],FALSE)</f>
        <v>62</v>
      </c>
      <c r="M1400" s="8" t="str">
        <f>_xlfn.XLOOKUP(total_table[[#This Row],[Customer_ID]],Customer_table[Customer_ID],Customer_table[Gender],FALSE)</f>
        <v>Female</v>
      </c>
      <c r="N1400" s="8" t="str">
        <f>_xlfn.XLOOKUP(total_table[[#This Row],[Customer_ID]],Customer_table[Customer_ID],Customer_table[City],FALSE)</f>
        <v>West Stephenville</v>
      </c>
      <c r="O1400" s="8" t="str">
        <f>_xlfn.XLOOKUP(total_table[[#This Row],[Customer_ID]],Customer_table[Customer_ID],Customer_table[State],FALSE)</f>
        <v>Florida</v>
      </c>
      <c r="P1400" s="8" t="str">
        <f>_xlfn.XLOOKUP(total_table[[#This Row],[Customer_ID]],Customer_table[Customer_ID],Customer_table[Country],FALSE)</f>
        <v>USA</v>
      </c>
      <c r="Q1400" s="8" t="str">
        <f>_xlfn.XLOOKUP(total_table[[#This Row],[Product_ID]],Product_table[Product_ID],Product_table[Product_Name],FALSE)</f>
        <v>Foam Roller</v>
      </c>
      <c r="R1400" s="8" t="str">
        <f>_xlfn.XLOOKUP(total_table[[#This Row],[Product_ID]],Product_table[Product_ID],Product_table[Category],FALSE)</f>
        <v>Sports</v>
      </c>
      <c r="S1400" s="8" t="str">
        <f>_xlfn.XLOOKUP(total_table[[#This Row],[Product_ID]],Product_table[Product_ID],Product_table[Sub_Category],FALSE)</f>
        <v>Fitness</v>
      </c>
      <c r="T1400" s="8" t="str">
        <f>_xlfn.XLOOKUP(total_table[[#This Row],[Product_ID]],Product_table[Product_ID],Product_table[Brand],FALSE)</f>
        <v>Atkinson, Camacho and Oliver</v>
      </c>
      <c r="U1400" s="8">
        <f>_xlfn.XLOOKUP(total_table[[#This Row],[Product_ID]],Product_table[Product_ID],Product_table[Cost],FALSE)</f>
        <v>30.62</v>
      </c>
      <c r="V1400" s="11">
        <f>_xlfn.XLOOKUP(total_table[[#This Row],[Product_ID]],Product_table[Product_ID],Product_table[Stock],FALSE)</f>
        <v>138</v>
      </c>
      <c r="W1400" s="8" t="str">
        <f>_xlfn.XLOOKUP(total_table[[#This Row],[Store_ID]],Store_table[Store_ID],Store_table[Store_Name],FALSE)</f>
        <v>Hill, Wagner and Ballard</v>
      </c>
      <c r="X1400" s="8" t="str">
        <f>_xlfn.XLOOKUP(total_table[[#This Row],[Store_ID]],Store_table[Store_ID],Store_table[Region],FALSE)</f>
        <v>East</v>
      </c>
      <c r="Y1400" s="8" t="str">
        <f>_xlfn.XLOOKUP(total_table[[#This Row],[Store_ID]],Store_table[Store_ID],Store_table[City],FALSE)</f>
        <v>East Davidville</v>
      </c>
      <c r="Z1400" s="8" t="str">
        <f>_xlfn.XLOOKUP(total_table[[#This Row],[Store_ID]],Store_table[Store_ID],Store_table[Store_Type],FALSE)</f>
        <v>Online</v>
      </c>
    </row>
    <row r="1401" spans="1:26" x14ac:dyDescent="0.35">
      <c r="A1401" s="2" t="s">
        <v>3203</v>
      </c>
      <c r="B1401" s="14">
        <v>45458</v>
      </c>
      <c r="C1401" s="2" t="s">
        <v>389</v>
      </c>
      <c r="D1401" s="2" t="s">
        <v>1584</v>
      </c>
      <c r="E1401" s="2" t="s">
        <v>1788</v>
      </c>
      <c r="F1401" s="11">
        <v>1</v>
      </c>
      <c r="G1401" s="8">
        <v>758.54</v>
      </c>
      <c r="H1401" s="8">
        <v>0.28999999999999998</v>
      </c>
      <c r="I1401" s="2" t="s">
        <v>1804</v>
      </c>
      <c r="J1401" s="8">
        <v>758.25</v>
      </c>
      <c r="K1401" s="8" t="str">
        <f>_xlfn.XLOOKUP(total_table[[#This Row],[Customer_ID]],Customer_table[Customer_ID],Customer_table[Name],FALSE)</f>
        <v>Ryan Hernandez</v>
      </c>
      <c r="L1401" s="11">
        <f>_xlfn.XLOOKUP(total_table[[#This Row],[Customer_ID]],Customer_table[Customer_ID],Customer_table[Age],FALSE)</f>
        <v>30</v>
      </c>
      <c r="M1401" s="8" t="str">
        <f>_xlfn.XLOOKUP(total_table[[#This Row],[Customer_ID]],Customer_table[Customer_ID],Customer_table[Gender],FALSE)</f>
        <v>Male</v>
      </c>
      <c r="N1401" s="8" t="str">
        <f>_xlfn.XLOOKUP(total_table[[#This Row],[Customer_ID]],Customer_table[Customer_ID],Customer_table[City],FALSE)</f>
        <v>East Donna</v>
      </c>
      <c r="O1401" s="8" t="str">
        <f>_xlfn.XLOOKUP(total_table[[#This Row],[Customer_ID]],Customer_table[Customer_ID],Customer_table[State],FALSE)</f>
        <v>Nevada</v>
      </c>
      <c r="P1401" s="8" t="str">
        <f>_xlfn.XLOOKUP(total_table[[#This Row],[Customer_ID]],Customer_table[Customer_ID],Customer_table[Country],FALSE)</f>
        <v>USA</v>
      </c>
      <c r="Q1401" s="8" t="str">
        <f>_xlfn.XLOOKUP(total_table[[#This Row],[Product_ID]],Product_table[Product_ID],Product_table[Product_Name],FALSE)</f>
        <v>Fabric Sofa Throw Blanket</v>
      </c>
      <c r="R1401" s="8" t="str">
        <f>_xlfn.XLOOKUP(total_table[[#This Row],[Product_ID]],Product_table[Product_ID],Product_table[Category],FALSE)</f>
        <v>Home</v>
      </c>
      <c r="S1401" s="8" t="str">
        <f>_xlfn.XLOOKUP(total_table[[#This Row],[Product_ID]],Product_table[Product_ID],Product_table[Sub_Category],FALSE)</f>
        <v>Decor</v>
      </c>
      <c r="T1401" s="8" t="str">
        <f>_xlfn.XLOOKUP(total_table[[#This Row],[Product_ID]],Product_table[Product_ID],Product_table[Brand],FALSE)</f>
        <v>Hoffman Group</v>
      </c>
      <c r="U1401" s="8">
        <f>_xlfn.XLOOKUP(total_table[[#This Row],[Product_ID]],Product_table[Product_ID],Product_table[Cost],FALSE)</f>
        <v>218.48</v>
      </c>
      <c r="V1401" s="11">
        <f>_xlfn.XLOOKUP(total_table[[#This Row],[Product_ID]],Product_table[Product_ID],Product_table[Stock],FALSE)</f>
        <v>276</v>
      </c>
      <c r="W1401" s="8" t="str">
        <f>_xlfn.XLOOKUP(total_table[[#This Row],[Store_ID]],Store_table[Store_ID],Store_table[Store_Name],FALSE)</f>
        <v>Guerrero-Schmitt</v>
      </c>
      <c r="X1401" s="8" t="str">
        <f>_xlfn.XLOOKUP(total_table[[#This Row],[Store_ID]],Store_table[Store_ID],Store_table[Region],FALSE)</f>
        <v>East</v>
      </c>
      <c r="Y1401" s="8" t="str">
        <f>_xlfn.XLOOKUP(total_table[[#This Row],[Store_ID]],Store_table[Store_ID],Store_table[City],FALSE)</f>
        <v>East Stevechester</v>
      </c>
      <c r="Z1401" s="8" t="str">
        <f>_xlfn.XLOOKUP(total_table[[#This Row],[Store_ID]],Store_table[Store_ID],Store_table[Store_Type],FALSE)</f>
        <v>Flagship</v>
      </c>
    </row>
    <row r="1402" spans="1:26" x14ac:dyDescent="0.35">
      <c r="A1402" s="2" t="s">
        <v>3204</v>
      </c>
      <c r="B1402" s="14">
        <v>45649</v>
      </c>
      <c r="C1402" s="2" t="s">
        <v>1404</v>
      </c>
      <c r="D1402" s="2" t="s">
        <v>1686</v>
      </c>
      <c r="E1402" s="2" t="s">
        <v>1779</v>
      </c>
      <c r="F1402" s="11">
        <v>4</v>
      </c>
      <c r="G1402" s="8">
        <v>643.96</v>
      </c>
      <c r="H1402" s="8">
        <v>0.16</v>
      </c>
      <c r="I1402" s="2" t="s">
        <v>1804</v>
      </c>
      <c r="J1402" s="8">
        <v>2575.6800000000003</v>
      </c>
      <c r="K1402" s="8" t="str">
        <f>_xlfn.XLOOKUP(total_table[[#This Row],[Customer_ID]],Customer_table[Customer_ID],Customer_table[Name],FALSE)</f>
        <v>Beth Martin</v>
      </c>
      <c r="L1402" s="11">
        <f>_xlfn.XLOOKUP(total_table[[#This Row],[Customer_ID]],Customer_table[Customer_ID],Customer_table[Age],FALSE)</f>
        <v>34</v>
      </c>
      <c r="M1402" s="8" t="str">
        <f>_xlfn.XLOOKUP(total_table[[#This Row],[Customer_ID]],Customer_table[Customer_ID],Customer_table[Gender],FALSE)</f>
        <v>Female</v>
      </c>
      <c r="N1402" s="8" t="str">
        <f>_xlfn.XLOOKUP(total_table[[#This Row],[Customer_ID]],Customer_table[Customer_ID],Customer_table[City],FALSE)</f>
        <v>Burkefurt</v>
      </c>
      <c r="O1402" s="8" t="str">
        <f>_xlfn.XLOOKUP(total_table[[#This Row],[Customer_ID]],Customer_table[Customer_ID],Customer_table[State],FALSE)</f>
        <v>West Virginia</v>
      </c>
      <c r="P1402" s="8" t="str">
        <f>_xlfn.XLOOKUP(total_table[[#This Row],[Customer_ID]],Customer_table[Customer_ID],Customer_table[Country],FALSE)</f>
        <v>USA</v>
      </c>
      <c r="Q1402" s="8" t="str">
        <f>_xlfn.XLOOKUP(total_table[[#This Row],[Product_ID]],Product_table[Product_ID],Product_table[Product_Name],FALSE)</f>
        <v>Wall-Mounted Spice Rack</v>
      </c>
      <c r="R1402" s="8" t="str">
        <f>_xlfn.XLOOKUP(total_table[[#This Row],[Product_ID]],Product_table[Product_ID],Product_table[Category],FALSE)</f>
        <v>Home</v>
      </c>
      <c r="S1402" s="8" t="str">
        <f>_xlfn.XLOOKUP(total_table[[#This Row],[Product_ID]],Product_table[Product_ID],Product_table[Sub_Category],FALSE)</f>
        <v>Kitchen</v>
      </c>
      <c r="T1402" s="8" t="str">
        <f>_xlfn.XLOOKUP(total_table[[#This Row],[Product_ID]],Product_table[Product_ID],Product_table[Brand],FALSE)</f>
        <v>Allison Ltd</v>
      </c>
      <c r="U1402" s="8">
        <f>_xlfn.XLOOKUP(total_table[[#This Row],[Product_ID]],Product_table[Product_ID],Product_table[Cost],FALSE)</f>
        <v>143.43</v>
      </c>
      <c r="V1402" s="11">
        <f>_xlfn.XLOOKUP(total_table[[#This Row],[Product_ID]],Product_table[Product_ID],Product_table[Stock],FALSE)</f>
        <v>58</v>
      </c>
      <c r="W1402" s="8" t="str">
        <f>_xlfn.XLOOKUP(total_table[[#This Row],[Store_ID]],Store_table[Store_ID],Store_table[Store_Name],FALSE)</f>
        <v>Shelton PLC</v>
      </c>
      <c r="X1402" s="8" t="str">
        <f>_xlfn.XLOOKUP(total_table[[#This Row],[Store_ID]],Store_table[Store_ID],Store_table[Region],FALSE)</f>
        <v>North</v>
      </c>
      <c r="Y1402" s="8" t="str">
        <f>_xlfn.XLOOKUP(total_table[[#This Row],[Store_ID]],Store_table[Store_ID],Store_table[City],FALSE)</f>
        <v>East Jenniferstad</v>
      </c>
      <c r="Z1402" s="8" t="str">
        <f>_xlfn.XLOOKUP(total_table[[#This Row],[Store_ID]],Store_table[Store_ID],Store_table[Store_Type],FALSE)</f>
        <v>Flagship</v>
      </c>
    </row>
    <row r="1403" spans="1:26" x14ac:dyDescent="0.35">
      <c r="A1403" s="2" t="s">
        <v>3205</v>
      </c>
      <c r="B1403" s="14">
        <v>45653</v>
      </c>
      <c r="C1403" s="2" t="s">
        <v>768</v>
      </c>
      <c r="D1403" s="2" t="s">
        <v>1574</v>
      </c>
      <c r="E1403" s="2" t="s">
        <v>1764</v>
      </c>
      <c r="F1403" s="11">
        <v>1</v>
      </c>
      <c r="G1403" s="8">
        <v>882.73</v>
      </c>
      <c r="H1403" s="8">
        <v>0.1</v>
      </c>
      <c r="I1403" s="2" t="s">
        <v>1802</v>
      </c>
      <c r="J1403" s="8">
        <v>882.63</v>
      </c>
      <c r="K1403" s="8" t="str">
        <f>_xlfn.XLOOKUP(total_table[[#This Row],[Customer_ID]],Customer_table[Customer_ID],Customer_table[Name],FALSE)</f>
        <v>Brian Hammond</v>
      </c>
      <c r="L1403" s="11">
        <f>_xlfn.XLOOKUP(total_table[[#This Row],[Customer_ID]],Customer_table[Customer_ID],Customer_table[Age],FALSE)</f>
        <v>56</v>
      </c>
      <c r="M1403" s="8" t="str">
        <f>_xlfn.XLOOKUP(total_table[[#This Row],[Customer_ID]],Customer_table[Customer_ID],Customer_table[Gender],FALSE)</f>
        <v>Female</v>
      </c>
      <c r="N1403" s="8" t="str">
        <f>_xlfn.XLOOKUP(total_table[[#This Row],[Customer_ID]],Customer_table[Customer_ID],Customer_table[City],FALSE)</f>
        <v>North Nicholas</v>
      </c>
      <c r="O1403" s="8" t="str">
        <f>_xlfn.XLOOKUP(total_table[[#This Row],[Customer_ID]],Customer_table[Customer_ID],Customer_table[State],FALSE)</f>
        <v>Texas</v>
      </c>
      <c r="P1403" s="8" t="str">
        <f>_xlfn.XLOOKUP(total_table[[#This Row],[Customer_ID]],Customer_table[Customer_ID],Customer_table[Country],FALSE)</f>
        <v>USA</v>
      </c>
      <c r="Q1403" s="8" t="str">
        <f>_xlfn.XLOOKUP(total_table[[#This Row],[Product_ID]],Product_table[Product_ID],Product_table[Product_Name],FALSE)</f>
        <v>Foldable Camping Chair</v>
      </c>
      <c r="R1403" s="8" t="str">
        <f>_xlfn.XLOOKUP(total_table[[#This Row],[Product_ID]],Product_table[Product_ID],Product_table[Category],FALSE)</f>
        <v>Sports</v>
      </c>
      <c r="S1403" s="8" t="str">
        <f>_xlfn.XLOOKUP(total_table[[#This Row],[Product_ID]],Product_table[Product_ID],Product_table[Sub_Category],FALSE)</f>
        <v>Outdoor</v>
      </c>
      <c r="T1403" s="8" t="str">
        <f>_xlfn.XLOOKUP(total_table[[#This Row],[Product_ID]],Product_table[Product_ID],Product_table[Brand],FALSE)</f>
        <v>Cook Ltd</v>
      </c>
      <c r="U1403" s="8">
        <f>_xlfn.XLOOKUP(total_table[[#This Row],[Product_ID]],Product_table[Product_ID],Product_table[Cost],FALSE)</f>
        <v>166.06</v>
      </c>
      <c r="V1403" s="11">
        <f>_xlfn.XLOOKUP(total_table[[#This Row],[Product_ID]],Product_table[Product_ID],Product_table[Stock],FALSE)</f>
        <v>340</v>
      </c>
      <c r="W1403" s="8" t="str">
        <f>_xlfn.XLOOKUP(total_table[[#This Row],[Store_ID]],Store_table[Store_ID],Store_table[Store_Name],FALSE)</f>
        <v>Moore, Padilla and Butler</v>
      </c>
      <c r="X1403" s="8" t="str">
        <f>_xlfn.XLOOKUP(total_table[[#This Row],[Store_ID]],Store_table[Store_ID],Store_table[Region],FALSE)</f>
        <v>South</v>
      </c>
      <c r="Y1403" s="8" t="str">
        <f>_xlfn.XLOOKUP(total_table[[#This Row],[Store_ID]],Store_table[Store_ID],Store_table[City],FALSE)</f>
        <v>East Johnstad</v>
      </c>
      <c r="Z1403" s="8" t="str">
        <f>_xlfn.XLOOKUP(total_table[[#This Row],[Store_ID]],Store_table[Store_ID],Store_table[Store_Type],FALSE)</f>
        <v>Flagship</v>
      </c>
    </row>
    <row r="1404" spans="1:26" x14ac:dyDescent="0.35">
      <c r="A1404" s="2" t="s">
        <v>3206</v>
      </c>
      <c r="B1404" s="14">
        <v>45378</v>
      </c>
      <c r="C1404" s="2" t="s">
        <v>1007</v>
      </c>
      <c r="D1404" s="2" t="s">
        <v>1708</v>
      </c>
      <c r="E1404" s="2" t="s">
        <v>1791</v>
      </c>
      <c r="F1404" s="11">
        <v>2</v>
      </c>
      <c r="G1404" s="8">
        <v>600.03</v>
      </c>
      <c r="H1404" s="8">
        <v>0.26</v>
      </c>
      <c r="I1404" s="2" t="s">
        <v>1804</v>
      </c>
      <c r="J1404" s="8">
        <v>1199.8</v>
      </c>
      <c r="K1404" s="8" t="str">
        <f>_xlfn.XLOOKUP(total_table[[#This Row],[Customer_ID]],Customer_table[Customer_ID],Customer_table[Name],FALSE)</f>
        <v>Andrew Smith</v>
      </c>
      <c r="L1404" s="11">
        <f>_xlfn.XLOOKUP(total_table[[#This Row],[Customer_ID]],Customer_table[Customer_ID],Customer_table[Age],FALSE)</f>
        <v>60</v>
      </c>
      <c r="M1404" s="8" t="str">
        <f>_xlfn.XLOOKUP(total_table[[#This Row],[Customer_ID]],Customer_table[Customer_ID],Customer_table[Gender],FALSE)</f>
        <v>Male</v>
      </c>
      <c r="N1404" s="8" t="str">
        <f>_xlfn.XLOOKUP(total_table[[#This Row],[Customer_ID]],Customer_table[Customer_ID],Customer_table[City],FALSE)</f>
        <v>East Matthew</v>
      </c>
      <c r="O1404" s="8" t="str">
        <f>_xlfn.XLOOKUP(total_table[[#This Row],[Customer_ID]],Customer_table[Customer_ID],Customer_table[State],FALSE)</f>
        <v>Wisconsin</v>
      </c>
      <c r="P1404" s="8" t="str">
        <f>_xlfn.XLOOKUP(total_table[[#This Row],[Customer_ID]],Customer_table[Customer_ID],Customer_table[Country],FALSE)</f>
        <v>USA</v>
      </c>
      <c r="Q1404" s="8" t="str">
        <f>_xlfn.XLOOKUP(total_table[[#This Row],[Product_ID]],Product_table[Product_ID],Product_table[Product_Name],FALSE)</f>
        <v>Women's High Heels</v>
      </c>
      <c r="R1404" s="8" t="str">
        <f>_xlfn.XLOOKUP(total_table[[#This Row],[Product_ID]],Product_table[Product_ID],Product_table[Category],FALSE)</f>
        <v>Clothing</v>
      </c>
      <c r="S1404" s="8" t="str">
        <f>_xlfn.XLOOKUP(total_table[[#This Row],[Product_ID]],Product_table[Product_ID],Product_table[Sub_Category],FALSE)</f>
        <v>Footwear</v>
      </c>
      <c r="T1404" s="8" t="str">
        <f>_xlfn.XLOOKUP(total_table[[#This Row],[Product_ID]],Product_table[Product_ID],Product_table[Brand],FALSE)</f>
        <v>Smith-Charles</v>
      </c>
      <c r="U1404" s="8">
        <f>_xlfn.XLOOKUP(total_table[[#This Row],[Product_ID]],Product_table[Product_ID],Product_table[Cost],FALSE)</f>
        <v>438.25</v>
      </c>
      <c r="V1404" s="11">
        <f>_xlfn.XLOOKUP(total_table[[#This Row],[Product_ID]],Product_table[Product_ID],Product_table[Stock],FALSE)</f>
        <v>496</v>
      </c>
      <c r="W1404" s="8" t="str">
        <f>_xlfn.XLOOKUP(total_table[[#This Row],[Store_ID]],Store_table[Store_ID],Store_table[Store_Name],FALSE)</f>
        <v>Mann-Austin</v>
      </c>
      <c r="X1404" s="8" t="str">
        <f>_xlfn.XLOOKUP(total_table[[#This Row],[Store_ID]],Store_table[Store_ID],Store_table[Region],FALSE)</f>
        <v>East</v>
      </c>
      <c r="Y1404" s="8" t="str">
        <f>_xlfn.XLOOKUP(total_table[[#This Row],[Store_ID]],Store_table[Store_ID],Store_table[City],FALSE)</f>
        <v>Vasquezborough</v>
      </c>
      <c r="Z1404" s="8" t="str">
        <f>_xlfn.XLOOKUP(total_table[[#This Row],[Store_ID]],Store_table[Store_ID],Store_table[Store_Type],FALSE)</f>
        <v>Online</v>
      </c>
    </row>
    <row r="1405" spans="1:26" x14ac:dyDescent="0.35">
      <c r="A1405" s="2" t="s">
        <v>3207</v>
      </c>
      <c r="B1405" s="14">
        <v>45638</v>
      </c>
      <c r="C1405" s="2" t="s">
        <v>516</v>
      </c>
      <c r="D1405" s="2" t="s">
        <v>1634</v>
      </c>
      <c r="E1405" s="2" t="s">
        <v>1751</v>
      </c>
      <c r="F1405" s="11">
        <v>2</v>
      </c>
      <c r="G1405" s="8">
        <v>628.83000000000004</v>
      </c>
      <c r="H1405" s="8">
        <v>7.0000000000000007E-2</v>
      </c>
      <c r="I1405" s="2" t="s">
        <v>1804</v>
      </c>
      <c r="J1405" s="8">
        <v>1257.5900000000001</v>
      </c>
      <c r="K1405" s="8" t="str">
        <f>_xlfn.XLOOKUP(total_table[[#This Row],[Customer_ID]],Customer_table[Customer_ID],Customer_table[Name],FALSE)</f>
        <v>Paul Zamora</v>
      </c>
      <c r="L1405" s="11">
        <f>_xlfn.XLOOKUP(total_table[[#This Row],[Customer_ID]],Customer_table[Customer_ID],Customer_table[Age],FALSE)</f>
        <v>59</v>
      </c>
      <c r="M1405" s="8" t="str">
        <f>_xlfn.XLOOKUP(total_table[[#This Row],[Customer_ID]],Customer_table[Customer_ID],Customer_table[Gender],FALSE)</f>
        <v>Male</v>
      </c>
      <c r="N1405" s="8" t="str">
        <f>_xlfn.XLOOKUP(total_table[[#This Row],[Customer_ID]],Customer_table[Customer_ID],Customer_table[City],FALSE)</f>
        <v>North Larryfurt</v>
      </c>
      <c r="O1405" s="8" t="str">
        <f>_xlfn.XLOOKUP(total_table[[#This Row],[Customer_ID]],Customer_table[Customer_ID],Customer_table[State],FALSE)</f>
        <v>North Dakota</v>
      </c>
      <c r="P1405" s="8" t="str">
        <f>_xlfn.XLOOKUP(total_table[[#This Row],[Customer_ID]],Customer_table[Customer_ID],Customer_table[Country],FALSE)</f>
        <v>USA</v>
      </c>
      <c r="Q1405" s="8" t="str">
        <f>_xlfn.XLOOKUP(total_table[[#This Row],[Product_ID]],Product_table[Product_ID],Product_table[Product_Name],FALSE)</f>
        <v>Sports Stopwatch Pro</v>
      </c>
      <c r="R1405" s="8" t="str">
        <f>_xlfn.XLOOKUP(total_table[[#This Row],[Product_ID]],Product_table[Product_ID],Product_table[Category],FALSE)</f>
        <v>Sports</v>
      </c>
      <c r="S1405" s="8" t="str">
        <f>_xlfn.XLOOKUP(total_table[[#This Row],[Product_ID]],Product_table[Product_ID],Product_table[Sub_Category],FALSE)</f>
        <v>Accessories</v>
      </c>
      <c r="T1405" s="8" t="str">
        <f>_xlfn.XLOOKUP(total_table[[#This Row],[Product_ID]],Product_table[Product_ID],Product_table[Brand],FALSE)</f>
        <v>Thompson-French</v>
      </c>
      <c r="U1405" s="8">
        <f>_xlfn.XLOOKUP(total_table[[#This Row],[Product_ID]],Product_table[Product_ID],Product_table[Cost],FALSE)</f>
        <v>434.84</v>
      </c>
      <c r="V1405" s="11">
        <f>_xlfn.XLOOKUP(total_table[[#This Row],[Product_ID]],Product_table[Product_ID],Product_table[Stock],FALSE)</f>
        <v>185</v>
      </c>
      <c r="W1405" s="8" t="str">
        <f>_xlfn.XLOOKUP(total_table[[#This Row],[Store_ID]],Store_table[Store_ID],Store_table[Store_Name],FALSE)</f>
        <v>Gray Ltd</v>
      </c>
      <c r="X1405" s="8" t="str">
        <f>_xlfn.XLOOKUP(total_table[[#This Row],[Store_ID]],Store_table[Store_ID],Store_table[Region],FALSE)</f>
        <v>North</v>
      </c>
      <c r="Y1405" s="8" t="str">
        <f>_xlfn.XLOOKUP(total_table[[#This Row],[Store_ID]],Store_table[Store_ID],Store_table[City],FALSE)</f>
        <v>New Michaelchester</v>
      </c>
      <c r="Z1405" s="8" t="str">
        <f>_xlfn.XLOOKUP(total_table[[#This Row],[Store_ID]],Store_table[Store_ID],Store_table[Store_Type],FALSE)</f>
        <v>Outlet</v>
      </c>
    </row>
    <row r="1406" spans="1:26" x14ac:dyDescent="0.35">
      <c r="A1406" s="2" t="s">
        <v>3208</v>
      </c>
      <c r="B1406" s="14">
        <v>45277</v>
      </c>
      <c r="C1406" s="2" t="s">
        <v>568</v>
      </c>
      <c r="D1406" s="2" t="s">
        <v>1688</v>
      </c>
      <c r="E1406" s="2" t="s">
        <v>1764</v>
      </c>
      <c r="F1406" s="11">
        <v>3</v>
      </c>
      <c r="G1406" s="8">
        <v>113.87</v>
      </c>
      <c r="H1406" s="8">
        <v>0.21</v>
      </c>
      <c r="I1406" s="2" t="s">
        <v>1807</v>
      </c>
      <c r="J1406" s="8">
        <v>341.40000000000003</v>
      </c>
      <c r="K1406" s="8" t="str">
        <f>_xlfn.XLOOKUP(total_table[[#This Row],[Customer_ID]],Customer_table[Customer_ID],Customer_table[Name],FALSE)</f>
        <v>Michelle Rogers</v>
      </c>
      <c r="L1406" s="11">
        <f>_xlfn.XLOOKUP(total_table[[#This Row],[Customer_ID]],Customer_table[Customer_ID],Customer_table[Age],FALSE)</f>
        <v>56</v>
      </c>
      <c r="M1406" s="8" t="str">
        <f>_xlfn.XLOOKUP(total_table[[#This Row],[Customer_ID]],Customer_table[Customer_ID],Customer_table[Gender],FALSE)</f>
        <v>Male</v>
      </c>
      <c r="N1406" s="8" t="str">
        <f>_xlfn.XLOOKUP(total_table[[#This Row],[Customer_ID]],Customer_table[Customer_ID],Customer_table[City],FALSE)</f>
        <v>East Jessicaborough</v>
      </c>
      <c r="O1406" s="8" t="str">
        <f>_xlfn.XLOOKUP(total_table[[#This Row],[Customer_ID]],Customer_table[Customer_ID],Customer_table[State],FALSE)</f>
        <v>Hawaii</v>
      </c>
      <c r="P1406" s="8" t="str">
        <f>_xlfn.XLOOKUP(total_table[[#This Row],[Customer_ID]],Customer_table[Customer_ID],Customer_table[Country],FALSE)</f>
        <v>USA</v>
      </c>
      <c r="Q1406" s="8" t="str">
        <f>_xlfn.XLOOKUP(total_table[[#This Row],[Product_ID]],Product_table[Product_ID],Product_table[Product_Name],FALSE)</f>
        <v>Badminton Racket Set</v>
      </c>
      <c r="R1406" s="8" t="str">
        <f>_xlfn.XLOOKUP(total_table[[#This Row],[Product_ID]],Product_table[Product_ID],Product_table[Category],FALSE)</f>
        <v>Sports</v>
      </c>
      <c r="S1406" s="8" t="str">
        <f>_xlfn.XLOOKUP(total_table[[#This Row],[Product_ID]],Product_table[Product_ID],Product_table[Sub_Category],FALSE)</f>
        <v>Equipment</v>
      </c>
      <c r="T1406" s="8" t="str">
        <f>_xlfn.XLOOKUP(total_table[[#This Row],[Product_ID]],Product_table[Product_ID],Product_table[Brand],FALSE)</f>
        <v>Robinson-Brown</v>
      </c>
      <c r="U1406" s="8">
        <f>_xlfn.XLOOKUP(total_table[[#This Row],[Product_ID]],Product_table[Product_ID],Product_table[Cost],FALSE)</f>
        <v>285.54000000000002</v>
      </c>
      <c r="V1406" s="11">
        <f>_xlfn.XLOOKUP(total_table[[#This Row],[Product_ID]],Product_table[Product_ID],Product_table[Stock],FALSE)</f>
        <v>358</v>
      </c>
      <c r="W1406" s="8" t="str">
        <f>_xlfn.XLOOKUP(total_table[[#This Row],[Store_ID]],Store_table[Store_ID],Store_table[Store_Name],FALSE)</f>
        <v>Moore, Padilla and Butler</v>
      </c>
      <c r="X1406" s="8" t="str">
        <f>_xlfn.XLOOKUP(total_table[[#This Row],[Store_ID]],Store_table[Store_ID],Store_table[Region],FALSE)</f>
        <v>South</v>
      </c>
      <c r="Y1406" s="8" t="str">
        <f>_xlfn.XLOOKUP(total_table[[#This Row],[Store_ID]],Store_table[Store_ID],Store_table[City],FALSE)</f>
        <v>East Johnstad</v>
      </c>
      <c r="Z1406" s="8" t="str">
        <f>_xlfn.XLOOKUP(total_table[[#This Row],[Store_ID]],Store_table[Store_ID],Store_table[Store_Type],FALSE)</f>
        <v>Flagship</v>
      </c>
    </row>
    <row r="1407" spans="1:26" x14ac:dyDescent="0.35">
      <c r="A1407" s="2" t="s">
        <v>3209</v>
      </c>
      <c r="B1407" s="14">
        <v>45351</v>
      </c>
      <c r="C1407" s="2" t="s">
        <v>1279</v>
      </c>
      <c r="D1407" s="2" t="s">
        <v>1670</v>
      </c>
      <c r="E1407" s="2" t="s">
        <v>1757</v>
      </c>
      <c r="F1407" s="11">
        <v>4</v>
      </c>
      <c r="G1407" s="8">
        <v>282.07</v>
      </c>
      <c r="H1407" s="8">
        <v>0.18</v>
      </c>
      <c r="I1407" s="2" t="s">
        <v>1804</v>
      </c>
      <c r="J1407" s="8">
        <v>1128.0999999999999</v>
      </c>
      <c r="K1407" s="8" t="str">
        <f>_xlfn.XLOOKUP(total_table[[#This Row],[Customer_ID]],Customer_table[Customer_ID],Customer_table[Name],FALSE)</f>
        <v>Luke Parks</v>
      </c>
      <c r="L1407" s="11">
        <f>_xlfn.XLOOKUP(total_table[[#This Row],[Customer_ID]],Customer_table[Customer_ID],Customer_table[Age],FALSE)</f>
        <v>60</v>
      </c>
      <c r="M1407" s="8" t="str">
        <f>_xlfn.XLOOKUP(total_table[[#This Row],[Customer_ID]],Customer_table[Customer_ID],Customer_table[Gender],FALSE)</f>
        <v>Female</v>
      </c>
      <c r="N1407" s="8" t="str">
        <f>_xlfn.XLOOKUP(total_table[[#This Row],[Customer_ID]],Customer_table[Customer_ID],Customer_table[City],FALSE)</f>
        <v>West Mario</v>
      </c>
      <c r="O1407" s="8" t="str">
        <f>_xlfn.XLOOKUP(total_table[[#This Row],[Customer_ID]],Customer_table[Customer_ID],Customer_table[State],FALSE)</f>
        <v>New Hampshire</v>
      </c>
      <c r="P1407" s="8" t="str">
        <f>_xlfn.XLOOKUP(total_table[[#This Row],[Customer_ID]],Customer_table[Customer_ID],Customer_table[Country],FALSE)</f>
        <v>USA</v>
      </c>
      <c r="Q1407" s="8" t="str">
        <f>_xlfn.XLOOKUP(total_table[[#This Row],[Product_ID]],Product_table[Product_ID],Product_table[Product_Name],FALSE)</f>
        <v>Professional Jump Rope</v>
      </c>
      <c r="R1407" s="8" t="str">
        <f>_xlfn.XLOOKUP(total_table[[#This Row],[Product_ID]],Product_table[Product_ID],Product_table[Category],FALSE)</f>
        <v>Sports</v>
      </c>
      <c r="S1407" s="8" t="str">
        <f>_xlfn.XLOOKUP(total_table[[#This Row],[Product_ID]],Product_table[Product_ID],Product_table[Sub_Category],FALSE)</f>
        <v>Fitness</v>
      </c>
      <c r="T1407" s="8" t="str">
        <f>_xlfn.XLOOKUP(total_table[[#This Row],[Product_ID]],Product_table[Product_ID],Product_table[Brand],FALSE)</f>
        <v>Davis PLC</v>
      </c>
      <c r="U1407" s="8">
        <f>_xlfn.XLOOKUP(total_table[[#This Row],[Product_ID]],Product_table[Product_ID],Product_table[Cost],FALSE)</f>
        <v>477.61</v>
      </c>
      <c r="V1407" s="11">
        <f>_xlfn.XLOOKUP(total_table[[#This Row],[Product_ID]],Product_table[Product_ID],Product_table[Stock],FALSE)</f>
        <v>300</v>
      </c>
      <c r="W1407" s="8" t="str">
        <f>_xlfn.XLOOKUP(total_table[[#This Row],[Store_ID]],Store_table[Store_ID],Store_table[Store_Name],FALSE)</f>
        <v>Martinez-Mullins</v>
      </c>
      <c r="X1407" s="8" t="str">
        <f>_xlfn.XLOOKUP(total_table[[#This Row],[Store_ID]],Store_table[Store_ID],Store_table[Region],FALSE)</f>
        <v>South</v>
      </c>
      <c r="Y1407" s="8" t="str">
        <f>_xlfn.XLOOKUP(total_table[[#This Row],[Store_ID]],Store_table[Store_ID],Store_table[City],FALSE)</f>
        <v>Williamsfurt</v>
      </c>
      <c r="Z1407" s="8" t="str">
        <f>_xlfn.XLOOKUP(total_table[[#This Row],[Store_ID]],Store_table[Store_ID],Store_table[Store_Type],FALSE)</f>
        <v>Online</v>
      </c>
    </row>
    <row r="1408" spans="1:26" x14ac:dyDescent="0.35">
      <c r="A1408" s="2" t="s">
        <v>3210</v>
      </c>
      <c r="B1408" s="14">
        <v>45290</v>
      </c>
      <c r="C1408" s="2" t="s">
        <v>513</v>
      </c>
      <c r="D1408" s="2" t="s">
        <v>1634</v>
      </c>
      <c r="E1408" s="2" t="s">
        <v>1754</v>
      </c>
      <c r="F1408" s="11">
        <v>3</v>
      </c>
      <c r="G1408" s="8">
        <v>676.77</v>
      </c>
      <c r="H1408" s="8">
        <v>0.17</v>
      </c>
      <c r="I1408" s="2" t="s">
        <v>1804</v>
      </c>
      <c r="J1408" s="8">
        <v>2030.1399999999999</v>
      </c>
      <c r="K1408" s="8" t="str">
        <f>_xlfn.XLOOKUP(total_table[[#This Row],[Customer_ID]],Customer_table[Customer_ID],Customer_table[Name],FALSE)</f>
        <v>Maria Sanchez</v>
      </c>
      <c r="L1408" s="11">
        <f>_xlfn.XLOOKUP(total_table[[#This Row],[Customer_ID]],Customer_table[Customer_ID],Customer_table[Age],FALSE)</f>
        <v>46</v>
      </c>
      <c r="M1408" s="8" t="str">
        <f>_xlfn.XLOOKUP(total_table[[#This Row],[Customer_ID]],Customer_table[Customer_ID],Customer_table[Gender],FALSE)</f>
        <v>Male</v>
      </c>
      <c r="N1408" s="8" t="str">
        <f>_xlfn.XLOOKUP(total_table[[#This Row],[Customer_ID]],Customer_table[Customer_ID],Customer_table[City],FALSE)</f>
        <v>East Peterbury</v>
      </c>
      <c r="O1408" s="8" t="str">
        <f>_xlfn.XLOOKUP(total_table[[#This Row],[Customer_ID]],Customer_table[Customer_ID],Customer_table[State],FALSE)</f>
        <v>North Dakota</v>
      </c>
      <c r="P1408" s="8" t="str">
        <f>_xlfn.XLOOKUP(total_table[[#This Row],[Customer_ID]],Customer_table[Customer_ID],Customer_table[Country],FALSE)</f>
        <v>USA</v>
      </c>
      <c r="Q1408" s="8" t="str">
        <f>_xlfn.XLOOKUP(total_table[[#This Row],[Product_ID]],Product_table[Product_ID],Product_table[Product_Name],FALSE)</f>
        <v>Sports Stopwatch Pro</v>
      </c>
      <c r="R1408" s="8" t="str">
        <f>_xlfn.XLOOKUP(total_table[[#This Row],[Product_ID]],Product_table[Product_ID],Product_table[Category],FALSE)</f>
        <v>Sports</v>
      </c>
      <c r="S1408" s="8" t="str">
        <f>_xlfn.XLOOKUP(total_table[[#This Row],[Product_ID]],Product_table[Product_ID],Product_table[Sub_Category],FALSE)</f>
        <v>Accessories</v>
      </c>
      <c r="T1408" s="8" t="str">
        <f>_xlfn.XLOOKUP(total_table[[#This Row],[Product_ID]],Product_table[Product_ID],Product_table[Brand],FALSE)</f>
        <v>Thompson-French</v>
      </c>
      <c r="U1408" s="8">
        <f>_xlfn.XLOOKUP(total_table[[#This Row],[Product_ID]],Product_table[Product_ID],Product_table[Cost],FALSE)</f>
        <v>434.84</v>
      </c>
      <c r="V1408" s="11">
        <f>_xlfn.XLOOKUP(total_table[[#This Row],[Product_ID]],Product_table[Product_ID],Product_table[Stock],FALSE)</f>
        <v>185</v>
      </c>
      <c r="W1408" s="8" t="str">
        <f>_xlfn.XLOOKUP(total_table[[#This Row],[Store_ID]],Store_table[Store_ID],Store_table[Store_Name],FALSE)</f>
        <v>Benson-Elliott</v>
      </c>
      <c r="X1408" s="8" t="str">
        <f>_xlfn.XLOOKUP(total_table[[#This Row],[Store_ID]],Store_table[Store_ID],Store_table[Region],FALSE)</f>
        <v>East</v>
      </c>
      <c r="Y1408" s="8" t="str">
        <f>_xlfn.XLOOKUP(total_table[[#This Row],[Store_ID]],Store_table[Store_ID],Store_table[City],FALSE)</f>
        <v>Port Josephberg</v>
      </c>
      <c r="Z1408" s="8" t="str">
        <f>_xlfn.XLOOKUP(total_table[[#This Row],[Store_ID]],Store_table[Store_ID],Store_table[Store_Type],FALSE)</f>
        <v>Online</v>
      </c>
    </row>
    <row r="1409" spans="1:26" x14ac:dyDescent="0.35">
      <c r="A1409" s="2" t="s">
        <v>3211</v>
      </c>
      <c r="B1409" s="14">
        <v>45638</v>
      </c>
      <c r="C1409" s="2" t="s">
        <v>702</v>
      </c>
      <c r="D1409" s="2" t="s">
        <v>1538</v>
      </c>
      <c r="E1409" s="2" t="s">
        <v>1782</v>
      </c>
      <c r="F1409" s="11">
        <v>2</v>
      </c>
      <c r="G1409" s="8">
        <v>362.7</v>
      </c>
      <c r="H1409" s="8">
        <v>0.09</v>
      </c>
      <c r="I1409" s="2" t="s">
        <v>1802</v>
      </c>
      <c r="J1409" s="8">
        <v>725.31</v>
      </c>
      <c r="K1409" s="8" t="str">
        <f>_xlfn.XLOOKUP(total_table[[#This Row],[Customer_ID]],Customer_table[Customer_ID],Customer_table[Name],FALSE)</f>
        <v>George Davis</v>
      </c>
      <c r="L1409" s="11">
        <f>_xlfn.XLOOKUP(total_table[[#This Row],[Customer_ID]],Customer_table[Customer_ID],Customer_table[Age],FALSE)</f>
        <v>50</v>
      </c>
      <c r="M1409" s="8" t="str">
        <f>_xlfn.XLOOKUP(total_table[[#This Row],[Customer_ID]],Customer_table[Customer_ID],Customer_table[Gender],FALSE)</f>
        <v>Female</v>
      </c>
      <c r="N1409" s="8" t="str">
        <f>_xlfn.XLOOKUP(total_table[[#This Row],[Customer_ID]],Customer_table[Customer_ID],Customer_table[City],FALSE)</f>
        <v>Lake Lisa</v>
      </c>
      <c r="O1409" s="8" t="str">
        <f>_xlfn.XLOOKUP(total_table[[#This Row],[Customer_ID]],Customer_table[Customer_ID],Customer_table[State],FALSE)</f>
        <v>Massachusetts</v>
      </c>
      <c r="P1409" s="8" t="str">
        <f>_xlfn.XLOOKUP(total_table[[#This Row],[Customer_ID]],Customer_table[Customer_ID],Customer_table[Country],FALSE)</f>
        <v>usa</v>
      </c>
      <c r="Q1409" s="8" t="str">
        <f>_xlfn.XLOOKUP(total_table[[#This Row],[Product_ID]],Product_table[Product_ID],Product_table[Product_Name],FALSE)</f>
        <v>LED Table Lamp</v>
      </c>
      <c r="R1409" s="8" t="str">
        <f>_xlfn.XLOOKUP(total_table[[#This Row],[Product_ID]],Product_table[Product_ID],Product_table[Category],FALSE)</f>
        <v>Home</v>
      </c>
      <c r="S1409" s="8" t="str">
        <f>_xlfn.XLOOKUP(total_table[[#This Row],[Product_ID]],Product_table[Product_ID],Product_table[Sub_Category],FALSE)</f>
        <v>Lighting</v>
      </c>
      <c r="T1409" s="8" t="str">
        <f>_xlfn.XLOOKUP(total_table[[#This Row],[Product_ID]],Product_table[Product_ID],Product_table[Brand],FALSE)</f>
        <v>Harrell LLC</v>
      </c>
      <c r="U1409" s="8">
        <f>_xlfn.XLOOKUP(total_table[[#This Row],[Product_ID]],Product_table[Product_ID],Product_table[Cost],FALSE)</f>
        <v>218.86</v>
      </c>
      <c r="V1409" s="11">
        <f>_xlfn.XLOOKUP(total_table[[#This Row],[Product_ID]],Product_table[Product_ID],Product_table[Stock],FALSE)</f>
        <v>170</v>
      </c>
      <c r="W1409" s="8" t="str">
        <f>_xlfn.XLOOKUP(total_table[[#This Row],[Store_ID]],Store_table[Store_ID],Store_table[Store_Name],FALSE)</f>
        <v>Frederick-Wright</v>
      </c>
      <c r="X1409" s="8" t="str">
        <f>_xlfn.XLOOKUP(total_table[[#This Row],[Store_ID]],Store_table[Store_ID],Store_table[Region],FALSE)</f>
        <v>West</v>
      </c>
      <c r="Y1409" s="8" t="str">
        <f>_xlfn.XLOOKUP(total_table[[#This Row],[Store_ID]],Store_table[Store_ID],Store_table[City],FALSE)</f>
        <v>New Jimmymouth</v>
      </c>
      <c r="Z1409" s="8" t="str">
        <f>_xlfn.XLOOKUP(total_table[[#This Row],[Store_ID]],Store_table[Store_ID],Store_table[Store_Type],FALSE)</f>
        <v>Flagship</v>
      </c>
    </row>
    <row r="1410" spans="1:26" x14ac:dyDescent="0.35">
      <c r="A1410" s="2" t="s">
        <v>3212</v>
      </c>
      <c r="B1410" s="14">
        <v>45679</v>
      </c>
      <c r="C1410" s="2" t="s">
        <v>451</v>
      </c>
      <c r="D1410" s="2" t="s">
        <v>1552</v>
      </c>
      <c r="E1410" s="2" t="s">
        <v>1739</v>
      </c>
      <c r="F1410" s="11">
        <v>1</v>
      </c>
      <c r="G1410" s="8">
        <v>908.5</v>
      </c>
      <c r="H1410" s="8">
        <v>0.2</v>
      </c>
      <c r="I1410" s="2" t="s">
        <v>1807</v>
      </c>
      <c r="J1410" s="8">
        <v>908.3</v>
      </c>
      <c r="K1410" s="8" t="str">
        <f>_xlfn.XLOOKUP(total_table[[#This Row],[Customer_ID]],Customer_table[Customer_ID],Customer_table[Name],FALSE)</f>
        <v>Matthew Hanna</v>
      </c>
      <c r="L1410" s="11">
        <f>_xlfn.XLOOKUP(total_table[[#This Row],[Customer_ID]],Customer_table[Customer_ID],Customer_table[Age],FALSE)</f>
        <v>33</v>
      </c>
      <c r="M1410" s="8" t="str">
        <f>_xlfn.XLOOKUP(total_table[[#This Row],[Customer_ID]],Customer_table[Customer_ID],Customer_table[Gender],FALSE)</f>
        <v>Female</v>
      </c>
      <c r="N1410" s="8" t="str">
        <f>_xlfn.XLOOKUP(total_table[[#This Row],[Customer_ID]],Customer_table[Customer_ID],Customer_table[City],FALSE)</f>
        <v>Gonzalezbury</v>
      </c>
      <c r="O1410" s="8" t="str">
        <f>_xlfn.XLOOKUP(total_table[[#This Row],[Customer_ID]],Customer_table[Customer_ID],Customer_table[State],FALSE)</f>
        <v>Michigan</v>
      </c>
      <c r="P1410" s="8" t="str">
        <f>_xlfn.XLOOKUP(total_table[[#This Row],[Customer_ID]],Customer_table[Customer_ID],Customer_table[Country],FALSE)</f>
        <v>USA</v>
      </c>
      <c r="Q1410" s="8" t="str">
        <f>_xlfn.XLOOKUP(total_table[[#This Row],[Product_ID]],Product_table[Product_ID],Product_table[Product_Name],FALSE)</f>
        <v>USB-C Fast Charger</v>
      </c>
      <c r="R1410" s="8" t="str">
        <f>_xlfn.XLOOKUP(total_table[[#This Row],[Product_ID]],Product_table[Product_ID],Product_table[Category],FALSE)</f>
        <v>Electronics</v>
      </c>
      <c r="S1410" s="8" t="str">
        <f>_xlfn.XLOOKUP(total_table[[#This Row],[Product_ID]],Product_table[Product_ID],Product_table[Sub_Category],FALSE)</f>
        <v>Accessories</v>
      </c>
      <c r="T1410" s="8" t="str">
        <f>_xlfn.XLOOKUP(total_table[[#This Row],[Product_ID]],Product_table[Product_ID],Product_table[Brand],FALSE)</f>
        <v>Dawson-Perkins</v>
      </c>
      <c r="U1410" s="8">
        <f>_xlfn.XLOOKUP(total_table[[#This Row],[Product_ID]],Product_table[Product_ID],Product_table[Cost],FALSE)</f>
        <v>242.23</v>
      </c>
      <c r="V1410" s="11">
        <f>_xlfn.XLOOKUP(total_table[[#This Row],[Product_ID]],Product_table[Product_ID],Product_table[Stock],FALSE)</f>
        <v>453</v>
      </c>
      <c r="W1410" s="8" t="str">
        <f>_xlfn.XLOOKUP(total_table[[#This Row],[Store_ID]],Store_table[Store_ID],Store_table[Store_Name],FALSE)</f>
        <v>Black-Horn</v>
      </c>
      <c r="X1410" s="8" t="str">
        <f>_xlfn.XLOOKUP(total_table[[#This Row],[Store_ID]],Store_table[Store_ID],Store_table[Region],FALSE)</f>
        <v>South</v>
      </c>
      <c r="Y1410" s="8" t="str">
        <f>_xlfn.XLOOKUP(total_table[[#This Row],[Store_ID]],Store_table[Store_ID],Store_table[City],FALSE)</f>
        <v>North Nancyview</v>
      </c>
      <c r="Z1410" s="8" t="str">
        <f>_xlfn.XLOOKUP(total_table[[#This Row],[Store_ID]],Store_table[Store_ID],Store_table[Store_Type],FALSE)</f>
        <v>Outlet</v>
      </c>
    </row>
    <row r="1411" spans="1:26" x14ac:dyDescent="0.35">
      <c r="A1411" s="2" t="s">
        <v>3213</v>
      </c>
      <c r="B1411" s="14">
        <v>45296</v>
      </c>
      <c r="C1411" s="2" t="s">
        <v>239</v>
      </c>
      <c r="D1411" s="2" t="s">
        <v>1576</v>
      </c>
      <c r="E1411" s="2" t="s">
        <v>1779</v>
      </c>
      <c r="F1411" s="11">
        <v>2</v>
      </c>
      <c r="G1411" s="8">
        <v>795.37</v>
      </c>
      <c r="H1411" s="8">
        <v>0.2</v>
      </c>
      <c r="I1411" s="2" t="s">
        <v>1807</v>
      </c>
      <c r="J1411" s="8">
        <v>1590.54</v>
      </c>
      <c r="K1411" s="8" t="str">
        <f>_xlfn.XLOOKUP(total_table[[#This Row],[Customer_ID]],Customer_table[Customer_ID],Customer_table[Name],FALSE)</f>
        <v>Amber Mcclain</v>
      </c>
      <c r="L1411" s="11">
        <f>_xlfn.XLOOKUP(total_table[[#This Row],[Customer_ID]],Customer_table[Customer_ID],Customer_table[Age],FALSE)</f>
        <v>58</v>
      </c>
      <c r="M1411" s="8" t="str">
        <f>_xlfn.XLOOKUP(total_table[[#This Row],[Customer_ID]],Customer_table[Customer_ID],Customer_table[Gender],FALSE)</f>
        <v>Male</v>
      </c>
      <c r="N1411" s="8" t="str">
        <f>_xlfn.XLOOKUP(total_table[[#This Row],[Customer_ID]],Customer_table[Customer_ID],Customer_table[City],FALSE)</f>
        <v>Brendaburgh</v>
      </c>
      <c r="O1411" s="8" t="str">
        <f>_xlfn.XLOOKUP(total_table[[#This Row],[Customer_ID]],Customer_table[Customer_ID],Customer_table[State],FALSE)</f>
        <v>Florida</v>
      </c>
      <c r="P1411" s="8" t="str">
        <f>_xlfn.XLOOKUP(total_table[[#This Row],[Customer_ID]],Customer_table[Customer_ID],Customer_table[Country],FALSE)</f>
        <v>USA</v>
      </c>
      <c r="Q1411" s="8" t="str">
        <f>_xlfn.XLOOKUP(total_table[[#This Row],[Product_ID]],Product_table[Product_ID],Product_table[Product_Name],FALSE)</f>
        <v>Women's Scarf Set</v>
      </c>
      <c r="R1411" s="8" t="str">
        <f>_xlfn.XLOOKUP(total_table[[#This Row],[Product_ID]],Product_table[Product_ID],Product_table[Category],FALSE)</f>
        <v>Clothing</v>
      </c>
      <c r="S1411" s="8" t="str">
        <f>_xlfn.XLOOKUP(total_table[[#This Row],[Product_ID]],Product_table[Product_ID],Product_table[Sub_Category],FALSE)</f>
        <v>Accessories</v>
      </c>
      <c r="T1411" s="8" t="str">
        <f>_xlfn.XLOOKUP(total_table[[#This Row],[Product_ID]],Product_table[Product_ID],Product_table[Brand],FALSE)</f>
        <v>Brown and Sons</v>
      </c>
      <c r="U1411" s="8">
        <f>_xlfn.XLOOKUP(total_table[[#This Row],[Product_ID]],Product_table[Product_ID],Product_table[Cost],FALSE)</f>
        <v>174.02</v>
      </c>
      <c r="V1411" s="11">
        <f>_xlfn.XLOOKUP(total_table[[#This Row],[Product_ID]],Product_table[Product_ID],Product_table[Stock],FALSE)</f>
        <v>268</v>
      </c>
      <c r="W1411" s="8" t="str">
        <f>_xlfn.XLOOKUP(total_table[[#This Row],[Store_ID]],Store_table[Store_ID],Store_table[Store_Name],FALSE)</f>
        <v>Shelton PLC</v>
      </c>
      <c r="X1411" s="8" t="str">
        <f>_xlfn.XLOOKUP(total_table[[#This Row],[Store_ID]],Store_table[Store_ID],Store_table[Region],FALSE)</f>
        <v>North</v>
      </c>
      <c r="Y1411" s="8" t="str">
        <f>_xlfn.XLOOKUP(total_table[[#This Row],[Store_ID]],Store_table[Store_ID],Store_table[City],FALSE)</f>
        <v>East Jenniferstad</v>
      </c>
      <c r="Z1411" s="8" t="str">
        <f>_xlfn.XLOOKUP(total_table[[#This Row],[Store_ID]],Store_table[Store_ID],Store_table[Store_Type],FALSE)</f>
        <v>Flagship</v>
      </c>
    </row>
    <row r="1412" spans="1:26" x14ac:dyDescent="0.35">
      <c r="A1412" s="2" t="s">
        <v>3214</v>
      </c>
      <c r="B1412" s="14">
        <v>45760</v>
      </c>
      <c r="C1412" s="2" t="s">
        <v>477</v>
      </c>
      <c r="D1412" s="2" t="s">
        <v>1596</v>
      </c>
      <c r="E1412" s="2" t="s">
        <v>1747</v>
      </c>
      <c r="F1412" s="11">
        <v>2</v>
      </c>
      <c r="G1412" s="8">
        <v>326.85000000000002</v>
      </c>
      <c r="H1412" s="8">
        <v>0.17</v>
      </c>
      <c r="I1412" s="2" t="s">
        <v>1807</v>
      </c>
      <c r="J1412" s="8">
        <v>653.53000000000009</v>
      </c>
      <c r="K1412" s="8" t="str">
        <f>_xlfn.XLOOKUP(total_table[[#This Row],[Customer_ID]],Customer_table[Customer_ID],Customer_table[Name],FALSE)</f>
        <v>Justin Cross</v>
      </c>
      <c r="L1412" s="11">
        <f>_xlfn.XLOOKUP(total_table[[#This Row],[Customer_ID]],Customer_table[Customer_ID],Customer_table[Age],FALSE)</f>
        <v>62</v>
      </c>
      <c r="M1412" s="8" t="str">
        <f>_xlfn.XLOOKUP(total_table[[#This Row],[Customer_ID]],Customer_table[Customer_ID],Customer_table[Gender],FALSE)</f>
        <v>Female</v>
      </c>
      <c r="N1412" s="8" t="str">
        <f>_xlfn.XLOOKUP(total_table[[#This Row],[Customer_ID]],Customer_table[Customer_ID],Customer_table[City],FALSE)</f>
        <v>North Anthonychester</v>
      </c>
      <c r="O1412" s="8" t="str">
        <f>_xlfn.XLOOKUP(total_table[[#This Row],[Customer_ID]],Customer_table[Customer_ID],Customer_table[State],FALSE)</f>
        <v>Nevada</v>
      </c>
      <c r="P1412" s="8" t="str">
        <f>_xlfn.XLOOKUP(total_table[[#This Row],[Customer_ID]],Customer_table[Customer_ID],Customer_table[Country],FALSE)</f>
        <v>USA</v>
      </c>
      <c r="Q1412" s="8" t="str">
        <f>_xlfn.XLOOKUP(total_table[[#This Row],[Product_ID]],Product_table[Product_ID],Product_table[Product_Name],FALSE)</f>
        <v>Bedroom Table Lamp</v>
      </c>
      <c r="R1412" s="8" t="str">
        <f>_xlfn.XLOOKUP(total_table[[#This Row],[Product_ID]],Product_table[Product_ID],Product_table[Category],FALSE)</f>
        <v>Home</v>
      </c>
      <c r="S1412" s="8" t="str">
        <f>_xlfn.XLOOKUP(total_table[[#This Row],[Product_ID]],Product_table[Product_ID],Product_table[Sub_Category],FALSE)</f>
        <v>Lighting</v>
      </c>
      <c r="T1412" s="8" t="str">
        <f>_xlfn.XLOOKUP(total_table[[#This Row],[Product_ID]],Product_table[Product_ID],Product_table[Brand],FALSE)</f>
        <v>Jones LLC</v>
      </c>
      <c r="U1412" s="8">
        <f>_xlfn.XLOOKUP(total_table[[#This Row],[Product_ID]],Product_table[Product_ID],Product_table[Cost],FALSE)</f>
        <v>382.22</v>
      </c>
      <c r="V1412" s="11">
        <f>_xlfn.XLOOKUP(total_table[[#This Row],[Product_ID]],Product_table[Product_ID],Product_table[Stock],FALSE)</f>
        <v>329</v>
      </c>
      <c r="W1412" s="8" t="str">
        <f>_xlfn.XLOOKUP(total_table[[#This Row],[Store_ID]],Store_table[Store_ID],Store_table[Store_Name],FALSE)</f>
        <v>Alexander Group</v>
      </c>
      <c r="X1412" s="8" t="str">
        <f>_xlfn.XLOOKUP(total_table[[#This Row],[Store_ID]],Store_table[Store_ID],Store_table[Region],FALSE)</f>
        <v>South</v>
      </c>
      <c r="Y1412" s="8" t="str">
        <f>_xlfn.XLOOKUP(total_table[[#This Row],[Store_ID]],Store_table[Store_ID],Store_table[City],FALSE)</f>
        <v>Port Sharon</v>
      </c>
      <c r="Z1412" s="8" t="str">
        <f>_xlfn.XLOOKUP(total_table[[#This Row],[Store_ID]],Store_table[Store_ID],Store_table[Store_Type],FALSE)</f>
        <v>Online</v>
      </c>
    </row>
    <row r="1413" spans="1:26" x14ac:dyDescent="0.35">
      <c r="A1413" s="2" t="s">
        <v>3215</v>
      </c>
      <c r="B1413" s="14">
        <v>45603</v>
      </c>
      <c r="C1413" s="2" t="s">
        <v>1081</v>
      </c>
      <c r="D1413" s="2" t="s">
        <v>1638</v>
      </c>
      <c r="E1413" s="2" t="s">
        <v>1777</v>
      </c>
      <c r="F1413" s="11">
        <v>3</v>
      </c>
      <c r="G1413" s="8">
        <v>169.43</v>
      </c>
      <c r="H1413" s="8">
        <v>0.19</v>
      </c>
      <c r="I1413" s="2" t="s">
        <v>1802</v>
      </c>
      <c r="J1413" s="8">
        <v>508.1</v>
      </c>
      <c r="K1413" s="8" t="str">
        <f>_xlfn.XLOOKUP(total_table[[#This Row],[Customer_ID]],Customer_table[Customer_ID],Customer_table[Name],FALSE)</f>
        <v>Charles Miller</v>
      </c>
      <c r="L1413" s="11">
        <f>_xlfn.XLOOKUP(total_table[[#This Row],[Customer_ID]],Customer_table[Customer_ID],Customer_table[Age],FALSE)</f>
        <v>26</v>
      </c>
      <c r="M1413" s="8" t="str">
        <f>_xlfn.XLOOKUP(total_table[[#This Row],[Customer_ID]],Customer_table[Customer_ID],Customer_table[Gender],FALSE)</f>
        <v>Male</v>
      </c>
      <c r="N1413" s="8" t="str">
        <f>_xlfn.XLOOKUP(total_table[[#This Row],[Customer_ID]],Customer_table[Customer_ID],Customer_table[City],FALSE)</f>
        <v>Lake Allisonborough</v>
      </c>
      <c r="O1413" s="8" t="str">
        <f>_xlfn.XLOOKUP(total_table[[#This Row],[Customer_ID]],Customer_table[Customer_ID],Customer_table[State],FALSE)</f>
        <v>Iowa</v>
      </c>
      <c r="P1413" s="8" t="str">
        <f>_xlfn.XLOOKUP(total_table[[#This Row],[Customer_ID]],Customer_table[Customer_ID],Customer_table[Country],FALSE)</f>
        <v>USA</v>
      </c>
      <c r="Q1413" s="8" t="str">
        <f>_xlfn.XLOOKUP(total_table[[#This Row],[Product_ID]],Product_table[Product_ID],Product_table[Product_Name],FALSE)</f>
        <v>Premium Blanket Throw</v>
      </c>
      <c r="R1413" s="8" t="str">
        <f>_xlfn.XLOOKUP(total_table[[#This Row],[Product_ID]],Product_table[Product_ID],Product_table[Category],FALSE)</f>
        <v>Home</v>
      </c>
      <c r="S1413" s="8" t="str">
        <f>_xlfn.XLOOKUP(total_table[[#This Row],[Product_ID]],Product_table[Product_ID],Product_table[Sub_Category],FALSE)</f>
        <v>Decor</v>
      </c>
      <c r="T1413" s="8" t="str">
        <f>_xlfn.XLOOKUP(total_table[[#This Row],[Product_ID]],Product_table[Product_ID],Product_table[Brand],FALSE)</f>
        <v>Hernandez, Kennedy and Porter</v>
      </c>
      <c r="U1413" s="8">
        <f>_xlfn.XLOOKUP(total_table[[#This Row],[Product_ID]],Product_table[Product_ID],Product_table[Cost],FALSE)</f>
        <v>461.47</v>
      </c>
      <c r="V1413" s="11">
        <f>_xlfn.XLOOKUP(total_table[[#This Row],[Product_ID]],Product_table[Product_ID],Product_table[Stock],FALSE)</f>
        <v>190</v>
      </c>
      <c r="W1413" s="8" t="str">
        <f>_xlfn.XLOOKUP(total_table[[#This Row],[Store_ID]],Store_table[Store_ID],Store_table[Store_Name],FALSE)</f>
        <v>Mcdonald Inc</v>
      </c>
      <c r="X1413" s="8" t="str">
        <f>_xlfn.XLOOKUP(total_table[[#This Row],[Store_ID]],Store_table[Store_ID],Store_table[Region],FALSE)</f>
        <v>South</v>
      </c>
      <c r="Y1413" s="8" t="str">
        <f>_xlfn.XLOOKUP(total_table[[#This Row],[Store_ID]],Store_table[Store_ID],Store_table[City],FALSE)</f>
        <v>Christopherland</v>
      </c>
      <c r="Z1413" s="8" t="str">
        <f>_xlfn.XLOOKUP(total_table[[#This Row],[Store_ID]],Store_table[Store_ID],Store_table[Store_Type],FALSE)</f>
        <v>Outlet</v>
      </c>
    </row>
    <row r="1414" spans="1:26" x14ac:dyDescent="0.35">
      <c r="A1414" s="2" t="s">
        <v>3216</v>
      </c>
      <c r="B1414" s="14">
        <v>45413</v>
      </c>
      <c r="C1414" s="2" t="s">
        <v>534</v>
      </c>
      <c r="D1414" s="2" t="s">
        <v>1692</v>
      </c>
      <c r="E1414" s="2" t="s">
        <v>1754</v>
      </c>
      <c r="F1414" s="11">
        <v>1</v>
      </c>
      <c r="G1414" s="8">
        <v>254.47</v>
      </c>
      <c r="H1414" s="8">
        <v>0.1</v>
      </c>
      <c r="I1414" s="2" t="s">
        <v>1802</v>
      </c>
      <c r="J1414" s="8">
        <v>254.37</v>
      </c>
      <c r="K1414" s="8" t="str">
        <f>_xlfn.XLOOKUP(total_table[[#This Row],[Customer_ID]],Customer_table[Customer_ID],Customer_table[Name],FALSE)</f>
        <v>Joseph Jones</v>
      </c>
      <c r="L1414" s="11">
        <f>_xlfn.XLOOKUP(total_table[[#This Row],[Customer_ID]],Customer_table[Customer_ID],Customer_table[Age],FALSE)</f>
        <v>21</v>
      </c>
      <c r="M1414" s="8" t="str">
        <f>_xlfn.XLOOKUP(total_table[[#This Row],[Customer_ID]],Customer_table[Customer_ID],Customer_table[Gender],FALSE)</f>
        <v>Male</v>
      </c>
      <c r="N1414" s="8" t="str">
        <f>_xlfn.XLOOKUP(total_table[[#This Row],[Customer_ID]],Customer_table[Customer_ID],Customer_table[City],FALSE)</f>
        <v>North Matthew</v>
      </c>
      <c r="O1414" s="8" t="str">
        <f>_xlfn.XLOOKUP(total_table[[#This Row],[Customer_ID]],Customer_table[Customer_ID],Customer_table[State],FALSE)</f>
        <v>Illinois</v>
      </c>
      <c r="P1414" s="8" t="str">
        <f>_xlfn.XLOOKUP(total_table[[#This Row],[Customer_ID]],Customer_table[Customer_ID],Customer_table[Country],FALSE)</f>
        <v>USA</v>
      </c>
      <c r="Q1414" s="8" t="str">
        <f>_xlfn.XLOOKUP(total_table[[#This Row],[Product_ID]],Product_table[Product_ID],Product_table[Product_Name],FALSE)</f>
        <v>Hydrating Face Cleanser</v>
      </c>
      <c r="R1414" s="8" t="str">
        <f>_xlfn.XLOOKUP(total_table[[#This Row],[Product_ID]],Product_table[Product_ID],Product_table[Category],FALSE)</f>
        <v>Beauty</v>
      </c>
      <c r="S1414" s="8" t="str">
        <f>_xlfn.XLOOKUP(total_table[[#This Row],[Product_ID]],Product_table[Product_ID],Product_table[Sub_Category],FALSE)</f>
        <v>Skincare</v>
      </c>
      <c r="T1414" s="8" t="str">
        <f>_xlfn.XLOOKUP(total_table[[#This Row],[Product_ID]],Product_table[Product_ID],Product_table[Brand],FALSE)</f>
        <v>Butler Group</v>
      </c>
      <c r="U1414" s="8">
        <f>_xlfn.XLOOKUP(total_table[[#This Row],[Product_ID]],Product_table[Product_ID],Product_table[Cost],FALSE)</f>
        <v>254.04361702127662</v>
      </c>
      <c r="V1414" s="11">
        <f>_xlfn.XLOOKUP(total_table[[#This Row],[Product_ID]],Product_table[Product_ID],Product_table[Stock],FALSE)</f>
        <v>159</v>
      </c>
      <c r="W1414" s="8" t="str">
        <f>_xlfn.XLOOKUP(total_table[[#This Row],[Store_ID]],Store_table[Store_ID],Store_table[Store_Name],FALSE)</f>
        <v>Benson-Elliott</v>
      </c>
      <c r="X1414" s="8" t="str">
        <f>_xlfn.XLOOKUP(total_table[[#This Row],[Store_ID]],Store_table[Store_ID],Store_table[Region],FALSE)</f>
        <v>East</v>
      </c>
      <c r="Y1414" s="8" t="str">
        <f>_xlfn.XLOOKUP(total_table[[#This Row],[Store_ID]],Store_table[Store_ID],Store_table[City],FALSE)</f>
        <v>Port Josephberg</v>
      </c>
      <c r="Z1414" s="8" t="str">
        <f>_xlfn.XLOOKUP(total_table[[#This Row],[Store_ID]],Store_table[Store_ID],Store_table[Store_Type],FALSE)</f>
        <v>Online</v>
      </c>
    </row>
    <row r="1415" spans="1:26" x14ac:dyDescent="0.35">
      <c r="A1415" s="2" t="s">
        <v>3217</v>
      </c>
      <c r="B1415" s="14">
        <v>45506</v>
      </c>
      <c r="C1415" s="2" t="s">
        <v>1279</v>
      </c>
      <c r="D1415" s="2" t="s">
        <v>1576</v>
      </c>
      <c r="E1415" s="2" t="s">
        <v>1782</v>
      </c>
      <c r="F1415" s="11">
        <v>4</v>
      </c>
      <c r="G1415" s="8">
        <v>627.73</v>
      </c>
      <c r="H1415" s="8">
        <v>0.11</v>
      </c>
      <c r="I1415" s="2" t="s">
        <v>1807</v>
      </c>
      <c r="J1415" s="8">
        <v>2510.81</v>
      </c>
      <c r="K1415" s="8" t="str">
        <f>_xlfn.XLOOKUP(total_table[[#This Row],[Customer_ID]],Customer_table[Customer_ID],Customer_table[Name],FALSE)</f>
        <v>Luke Parks</v>
      </c>
      <c r="L1415" s="11">
        <f>_xlfn.XLOOKUP(total_table[[#This Row],[Customer_ID]],Customer_table[Customer_ID],Customer_table[Age],FALSE)</f>
        <v>60</v>
      </c>
      <c r="M1415" s="8" t="str">
        <f>_xlfn.XLOOKUP(total_table[[#This Row],[Customer_ID]],Customer_table[Customer_ID],Customer_table[Gender],FALSE)</f>
        <v>Female</v>
      </c>
      <c r="N1415" s="8" t="str">
        <f>_xlfn.XLOOKUP(total_table[[#This Row],[Customer_ID]],Customer_table[Customer_ID],Customer_table[City],FALSE)</f>
        <v>West Mario</v>
      </c>
      <c r="O1415" s="8" t="str">
        <f>_xlfn.XLOOKUP(total_table[[#This Row],[Customer_ID]],Customer_table[Customer_ID],Customer_table[State],FALSE)</f>
        <v>New Hampshire</v>
      </c>
      <c r="P1415" s="8" t="str">
        <f>_xlfn.XLOOKUP(total_table[[#This Row],[Customer_ID]],Customer_table[Customer_ID],Customer_table[Country],FALSE)</f>
        <v>USA</v>
      </c>
      <c r="Q1415" s="8" t="str">
        <f>_xlfn.XLOOKUP(total_table[[#This Row],[Product_ID]],Product_table[Product_ID],Product_table[Product_Name],FALSE)</f>
        <v>Women's Scarf Set</v>
      </c>
      <c r="R1415" s="8" t="str">
        <f>_xlfn.XLOOKUP(total_table[[#This Row],[Product_ID]],Product_table[Product_ID],Product_table[Category],FALSE)</f>
        <v>Clothing</v>
      </c>
      <c r="S1415" s="8" t="str">
        <f>_xlfn.XLOOKUP(total_table[[#This Row],[Product_ID]],Product_table[Product_ID],Product_table[Sub_Category],FALSE)</f>
        <v>Accessories</v>
      </c>
      <c r="T1415" s="8" t="str">
        <f>_xlfn.XLOOKUP(total_table[[#This Row],[Product_ID]],Product_table[Product_ID],Product_table[Brand],FALSE)</f>
        <v>Brown and Sons</v>
      </c>
      <c r="U1415" s="8">
        <f>_xlfn.XLOOKUP(total_table[[#This Row],[Product_ID]],Product_table[Product_ID],Product_table[Cost],FALSE)</f>
        <v>174.02</v>
      </c>
      <c r="V1415" s="11">
        <f>_xlfn.XLOOKUP(total_table[[#This Row],[Product_ID]],Product_table[Product_ID],Product_table[Stock],FALSE)</f>
        <v>268</v>
      </c>
      <c r="W1415" s="8" t="str">
        <f>_xlfn.XLOOKUP(total_table[[#This Row],[Store_ID]],Store_table[Store_ID],Store_table[Store_Name],FALSE)</f>
        <v>Frederick-Wright</v>
      </c>
      <c r="X1415" s="8" t="str">
        <f>_xlfn.XLOOKUP(total_table[[#This Row],[Store_ID]],Store_table[Store_ID],Store_table[Region],FALSE)</f>
        <v>West</v>
      </c>
      <c r="Y1415" s="8" t="str">
        <f>_xlfn.XLOOKUP(total_table[[#This Row],[Store_ID]],Store_table[Store_ID],Store_table[City],FALSE)</f>
        <v>New Jimmymouth</v>
      </c>
      <c r="Z1415" s="8" t="str">
        <f>_xlfn.XLOOKUP(total_table[[#This Row],[Store_ID]],Store_table[Store_ID],Store_table[Store_Type],FALSE)</f>
        <v>Flagship</v>
      </c>
    </row>
    <row r="1416" spans="1:26" x14ac:dyDescent="0.35">
      <c r="A1416" s="2" t="s">
        <v>3218</v>
      </c>
      <c r="B1416" s="14">
        <v>45394</v>
      </c>
      <c r="C1416" s="2" t="s">
        <v>1142</v>
      </c>
      <c r="D1416" s="2" t="s">
        <v>1588</v>
      </c>
      <c r="E1416" s="2" t="s">
        <v>1791</v>
      </c>
      <c r="F1416" s="11">
        <v>4</v>
      </c>
      <c r="G1416" s="8">
        <v>327.25</v>
      </c>
      <c r="H1416" s="8">
        <v>0.13</v>
      </c>
      <c r="I1416" s="2" t="s">
        <v>1807</v>
      </c>
      <c r="J1416" s="8">
        <v>1308.8699999999999</v>
      </c>
      <c r="K1416" s="8" t="str">
        <f>_xlfn.XLOOKUP(total_table[[#This Row],[Customer_ID]],Customer_table[Customer_ID],Customer_table[Name],FALSE)</f>
        <v>Michael Garner</v>
      </c>
      <c r="L1416" s="11">
        <f>_xlfn.XLOOKUP(total_table[[#This Row],[Customer_ID]],Customer_table[Customer_ID],Customer_table[Age],FALSE)</f>
        <v>21</v>
      </c>
      <c r="M1416" s="8" t="str">
        <f>_xlfn.XLOOKUP(total_table[[#This Row],[Customer_ID]],Customer_table[Customer_ID],Customer_table[Gender],FALSE)</f>
        <v>Female</v>
      </c>
      <c r="N1416" s="8" t="str">
        <f>_xlfn.XLOOKUP(total_table[[#This Row],[Customer_ID]],Customer_table[Customer_ID],Customer_table[City],FALSE)</f>
        <v>Port Crystal</v>
      </c>
      <c r="O1416" s="8" t="str">
        <f>_xlfn.XLOOKUP(total_table[[#This Row],[Customer_ID]],Customer_table[Customer_ID],Customer_table[State],FALSE)</f>
        <v>New Hampshire</v>
      </c>
      <c r="P1416" s="8" t="str">
        <f>_xlfn.XLOOKUP(total_table[[#This Row],[Customer_ID]],Customer_table[Customer_ID],Customer_table[Country],FALSE)</f>
        <v>USA</v>
      </c>
      <c r="Q1416" s="8" t="str">
        <f>_xlfn.XLOOKUP(total_table[[#This Row],[Product_ID]],Product_table[Product_ID],Product_table[Product_Name],FALSE)</f>
        <v>Basketball</v>
      </c>
      <c r="R1416" s="8" t="str">
        <f>_xlfn.XLOOKUP(total_table[[#This Row],[Product_ID]],Product_table[Product_ID],Product_table[Category],FALSE)</f>
        <v>Sports</v>
      </c>
      <c r="S1416" s="8" t="str">
        <f>_xlfn.XLOOKUP(total_table[[#This Row],[Product_ID]],Product_table[Product_ID],Product_table[Sub_Category],FALSE)</f>
        <v>Team Sports</v>
      </c>
      <c r="T1416" s="8" t="str">
        <f>_xlfn.XLOOKUP(total_table[[#This Row],[Product_ID]],Product_table[Product_ID],Product_table[Brand],FALSE)</f>
        <v>Nolan-Snow</v>
      </c>
      <c r="U1416" s="8">
        <f>_xlfn.XLOOKUP(total_table[[#This Row],[Product_ID]],Product_table[Product_ID],Product_table[Cost],FALSE)</f>
        <v>204.39</v>
      </c>
      <c r="V1416" s="11">
        <f>_xlfn.XLOOKUP(total_table[[#This Row],[Product_ID]],Product_table[Product_ID],Product_table[Stock],FALSE)</f>
        <v>281</v>
      </c>
      <c r="W1416" s="8" t="str">
        <f>_xlfn.XLOOKUP(total_table[[#This Row],[Store_ID]],Store_table[Store_ID],Store_table[Store_Name],FALSE)</f>
        <v>Mann-Austin</v>
      </c>
      <c r="X1416" s="8" t="str">
        <f>_xlfn.XLOOKUP(total_table[[#This Row],[Store_ID]],Store_table[Store_ID],Store_table[Region],FALSE)</f>
        <v>East</v>
      </c>
      <c r="Y1416" s="8" t="str">
        <f>_xlfn.XLOOKUP(total_table[[#This Row],[Store_ID]],Store_table[Store_ID],Store_table[City],FALSE)</f>
        <v>Vasquezborough</v>
      </c>
      <c r="Z1416" s="8" t="str">
        <f>_xlfn.XLOOKUP(total_table[[#This Row],[Store_ID]],Store_table[Store_ID],Store_table[Store_Type],FALSE)</f>
        <v>Online</v>
      </c>
    </row>
    <row r="1417" spans="1:26" x14ac:dyDescent="0.35">
      <c r="A1417" s="2" t="s">
        <v>3219</v>
      </c>
      <c r="B1417" s="14">
        <v>45755</v>
      </c>
      <c r="C1417" s="2" t="s">
        <v>480</v>
      </c>
      <c r="D1417" s="2" t="s">
        <v>1644</v>
      </c>
      <c r="E1417" s="2" t="s">
        <v>1770</v>
      </c>
      <c r="F1417" s="11">
        <v>4</v>
      </c>
      <c r="G1417" s="8">
        <v>511.43</v>
      </c>
      <c r="H1417" s="8">
        <v>0.18</v>
      </c>
      <c r="I1417" s="2" t="s">
        <v>1807</v>
      </c>
      <c r="J1417" s="8">
        <v>2045.54</v>
      </c>
      <c r="K1417" s="8" t="str">
        <f>_xlfn.XLOOKUP(total_table[[#This Row],[Customer_ID]],Customer_table[Customer_ID],Customer_table[Name],FALSE)</f>
        <v>Cameron Simpson</v>
      </c>
      <c r="L1417" s="11">
        <f>_xlfn.XLOOKUP(total_table[[#This Row],[Customer_ID]],Customer_table[Customer_ID],Customer_table[Age],FALSE)</f>
        <v>46</v>
      </c>
      <c r="M1417" s="8" t="str">
        <f>_xlfn.XLOOKUP(total_table[[#This Row],[Customer_ID]],Customer_table[Customer_ID],Customer_table[Gender],FALSE)</f>
        <v>Male</v>
      </c>
      <c r="N1417" s="8" t="str">
        <f>_xlfn.XLOOKUP(total_table[[#This Row],[Customer_ID]],Customer_table[Customer_ID],Customer_table[City],FALSE)</f>
        <v>Michaelfort</v>
      </c>
      <c r="O1417" s="8" t="str">
        <f>_xlfn.XLOOKUP(total_table[[#This Row],[Customer_ID]],Customer_table[Customer_ID],Customer_table[State],FALSE)</f>
        <v>Indiana</v>
      </c>
      <c r="P1417" s="8" t="str">
        <f>_xlfn.XLOOKUP(total_table[[#This Row],[Customer_ID]],Customer_table[Customer_ID],Customer_table[Country],FALSE)</f>
        <v>USA</v>
      </c>
      <c r="Q1417" s="8" t="str">
        <f>_xlfn.XLOOKUP(total_table[[#This Row],[Product_ID]],Product_table[Product_ID],Product_table[Product_Name],FALSE)</f>
        <v>Men's Hair Styling Gel</v>
      </c>
      <c r="R1417" s="8" t="str">
        <f>_xlfn.XLOOKUP(total_table[[#This Row],[Product_ID]],Product_table[Product_ID],Product_table[Category],FALSE)</f>
        <v>Beauty</v>
      </c>
      <c r="S1417" s="8" t="str">
        <f>_xlfn.XLOOKUP(total_table[[#This Row],[Product_ID]],Product_table[Product_ID],Product_table[Sub_Category],FALSE)</f>
        <v>Haircare</v>
      </c>
      <c r="T1417" s="8" t="str">
        <f>_xlfn.XLOOKUP(total_table[[#This Row],[Product_ID]],Product_table[Product_ID],Product_table[Brand],FALSE)</f>
        <v>Cline-Mccarthy</v>
      </c>
      <c r="U1417" s="8">
        <f>_xlfn.XLOOKUP(total_table[[#This Row],[Product_ID]],Product_table[Product_ID],Product_table[Cost],FALSE)</f>
        <v>17.309999999999999</v>
      </c>
      <c r="V1417" s="11">
        <f>_xlfn.XLOOKUP(total_table[[#This Row],[Product_ID]],Product_table[Product_ID],Product_table[Stock],FALSE)</f>
        <v>399</v>
      </c>
      <c r="W1417" s="8" t="str">
        <f>_xlfn.XLOOKUP(total_table[[#This Row],[Store_ID]],Store_table[Store_ID],Store_table[Store_Name],FALSE)</f>
        <v>Aguirre-Keller</v>
      </c>
      <c r="X1417" s="8" t="str">
        <f>_xlfn.XLOOKUP(total_table[[#This Row],[Store_ID]],Store_table[Store_ID],Store_table[Region],FALSE)</f>
        <v>South</v>
      </c>
      <c r="Y1417" s="8" t="str">
        <f>_xlfn.XLOOKUP(total_table[[#This Row],[Store_ID]],Store_table[Store_ID],Store_table[City],FALSE)</f>
        <v>Lake Michael</v>
      </c>
      <c r="Z1417" s="8" t="str">
        <f>_xlfn.XLOOKUP(total_table[[#This Row],[Store_ID]],Store_table[Store_ID],Store_table[Store_Type],FALSE)</f>
        <v>Online</v>
      </c>
    </row>
    <row r="1418" spans="1:26" x14ac:dyDescent="0.35">
      <c r="A1418" s="2" t="s">
        <v>3220</v>
      </c>
      <c r="B1418" s="14">
        <v>45473</v>
      </c>
      <c r="C1418" s="2" t="s">
        <v>540</v>
      </c>
      <c r="D1418" s="2" t="s">
        <v>1652</v>
      </c>
      <c r="E1418" s="2" t="s">
        <v>1785</v>
      </c>
      <c r="F1418" s="11">
        <v>4</v>
      </c>
      <c r="G1418" s="8">
        <v>194.67</v>
      </c>
      <c r="H1418" s="8">
        <v>0.23</v>
      </c>
      <c r="I1418" s="2" t="s">
        <v>1804</v>
      </c>
      <c r="J1418" s="8">
        <v>778.44999999999993</v>
      </c>
      <c r="K1418" s="8" t="str">
        <f>_xlfn.XLOOKUP(total_table[[#This Row],[Customer_ID]],Customer_table[Customer_ID],Customer_table[Name],FALSE)</f>
        <v>Jason Wheeler</v>
      </c>
      <c r="L1418" s="11">
        <f>_xlfn.XLOOKUP(total_table[[#This Row],[Customer_ID]],Customer_table[Customer_ID],Customer_table[Age],FALSE)</f>
        <v>47</v>
      </c>
      <c r="M1418" s="8" t="str">
        <f>_xlfn.XLOOKUP(total_table[[#This Row],[Customer_ID]],Customer_table[Customer_ID],Customer_table[Gender],FALSE)</f>
        <v>Female</v>
      </c>
      <c r="N1418" s="8" t="str">
        <f>_xlfn.XLOOKUP(total_table[[#This Row],[Customer_ID]],Customer_table[Customer_ID],Customer_table[City],FALSE)</f>
        <v>Carolview</v>
      </c>
      <c r="O1418" s="8" t="str">
        <f>_xlfn.XLOOKUP(total_table[[#This Row],[Customer_ID]],Customer_table[Customer_ID],Customer_table[State],FALSE)</f>
        <v>Illinois</v>
      </c>
      <c r="P1418" s="8" t="str">
        <f>_xlfn.XLOOKUP(total_table[[#This Row],[Customer_ID]],Customer_table[Customer_ID],Customer_table[Country],FALSE)</f>
        <v>USA</v>
      </c>
      <c r="Q1418" s="8" t="str">
        <f>_xlfn.XLOOKUP(total_table[[#This Row],[Product_ID]],Product_table[Product_ID],Product_table[Product_Name],FALSE)</f>
        <v>Organic Sunscreen Lotion</v>
      </c>
      <c r="R1418" s="8" t="str">
        <f>_xlfn.XLOOKUP(total_table[[#This Row],[Product_ID]],Product_table[Product_ID],Product_table[Category],FALSE)</f>
        <v>Beauty</v>
      </c>
      <c r="S1418" s="8" t="str">
        <f>_xlfn.XLOOKUP(total_table[[#This Row],[Product_ID]],Product_table[Product_ID],Product_table[Sub_Category],FALSE)</f>
        <v>Skincare</v>
      </c>
      <c r="T1418" s="8" t="str">
        <f>_xlfn.XLOOKUP(total_table[[#This Row],[Product_ID]],Product_table[Product_ID],Product_table[Brand],FALSE)</f>
        <v>Anderson-Riley</v>
      </c>
      <c r="U1418" s="8">
        <f>_xlfn.XLOOKUP(total_table[[#This Row],[Product_ID]],Product_table[Product_ID],Product_table[Cost],FALSE)</f>
        <v>266.86</v>
      </c>
      <c r="V1418" s="11">
        <f>_xlfn.XLOOKUP(total_table[[#This Row],[Product_ID]],Product_table[Product_ID],Product_table[Stock],FALSE)</f>
        <v>458</v>
      </c>
      <c r="W1418" s="8" t="str">
        <f>_xlfn.XLOOKUP(total_table[[#This Row],[Store_ID]],Store_table[Store_ID],Store_table[Store_Name],FALSE)</f>
        <v>Holloway Ltd</v>
      </c>
      <c r="X1418" s="8" t="str">
        <f>_xlfn.XLOOKUP(total_table[[#This Row],[Store_ID]],Store_table[Store_ID],Store_table[Region],FALSE)</f>
        <v>North</v>
      </c>
      <c r="Y1418" s="8" t="str">
        <f>_xlfn.XLOOKUP(total_table[[#This Row],[Store_ID]],Store_table[Store_ID],Store_table[City],FALSE)</f>
        <v>Bensonhaven</v>
      </c>
      <c r="Z1418" s="8" t="str">
        <f>_xlfn.XLOOKUP(total_table[[#This Row],[Store_ID]],Store_table[Store_ID],Store_table[Store_Type],FALSE)</f>
        <v>Flagship</v>
      </c>
    </row>
    <row r="1419" spans="1:26" x14ac:dyDescent="0.35">
      <c r="A1419" s="2" t="s">
        <v>3221</v>
      </c>
      <c r="B1419" s="14">
        <v>45304</v>
      </c>
      <c r="C1419" s="2" t="s">
        <v>213</v>
      </c>
      <c r="D1419" s="2" t="s">
        <v>1572</v>
      </c>
      <c r="E1419" s="2" t="s">
        <v>1735</v>
      </c>
      <c r="F1419" s="11">
        <v>2</v>
      </c>
      <c r="G1419" s="8">
        <v>54.51</v>
      </c>
      <c r="H1419" s="8">
        <v>7.0000000000000007E-2</v>
      </c>
      <c r="I1419" s="2" t="s">
        <v>1802</v>
      </c>
      <c r="J1419" s="8">
        <v>108.95</v>
      </c>
      <c r="K1419" s="8" t="str">
        <f>_xlfn.XLOOKUP(total_table[[#This Row],[Customer_ID]],Customer_table[Customer_ID],Customer_table[Name],FALSE)</f>
        <v>Alyssa Vargas</v>
      </c>
      <c r="L1419" s="11">
        <f>_xlfn.XLOOKUP(total_table[[#This Row],[Customer_ID]],Customer_table[Customer_ID],Customer_table[Age],FALSE)</f>
        <v>53</v>
      </c>
      <c r="M1419" s="8" t="str">
        <f>_xlfn.XLOOKUP(total_table[[#This Row],[Customer_ID]],Customer_table[Customer_ID],Customer_table[Gender],FALSE)</f>
        <v>Male</v>
      </c>
      <c r="N1419" s="8" t="str">
        <f>_xlfn.XLOOKUP(total_table[[#This Row],[Customer_ID]],Customer_table[Customer_ID],Customer_table[City],FALSE)</f>
        <v>New Kathrynland</v>
      </c>
      <c r="O1419" s="8" t="str">
        <f>_xlfn.XLOOKUP(total_table[[#This Row],[Customer_ID]],Customer_table[Customer_ID],Customer_table[State],FALSE)</f>
        <v>Montana</v>
      </c>
      <c r="P1419" s="8" t="str">
        <f>_xlfn.XLOOKUP(total_table[[#This Row],[Customer_ID]],Customer_table[Customer_ID],Customer_table[Country],FALSE)</f>
        <v>USA</v>
      </c>
      <c r="Q1419" s="8" t="str">
        <f>_xlfn.XLOOKUP(total_table[[#This Row],[Product_ID]],Product_table[Product_ID],Product_table[Product_Name],FALSE)</f>
        <v>Men's Formal Shirt</v>
      </c>
      <c r="R1419" s="8" t="str">
        <f>_xlfn.XLOOKUP(total_table[[#This Row],[Product_ID]],Product_table[Product_ID],Product_table[Category],FALSE)</f>
        <v>Clothing</v>
      </c>
      <c r="S1419" s="8" t="str">
        <f>_xlfn.XLOOKUP(total_table[[#This Row],[Product_ID]],Product_table[Product_ID],Product_table[Sub_Category],FALSE)</f>
        <v>Tops</v>
      </c>
      <c r="T1419" s="8" t="str">
        <f>_xlfn.XLOOKUP(total_table[[#This Row],[Product_ID]],Product_table[Product_ID],Product_table[Brand],FALSE)</f>
        <v>Moon, Mora and Santos</v>
      </c>
      <c r="U1419" s="8">
        <f>_xlfn.XLOOKUP(total_table[[#This Row],[Product_ID]],Product_table[Product_ID],Product_table[Cost],FALSE)</f>
        <v>254.04361702127662</v>
      </c>
      <c r="V1419" s="11">
        <f>_xlfn.XLOOKUP(total_table[[#This Row],[Product_ID]],Product_table[Product_ID],Product_table[Stock],FALSE)</f>
        <v>360</v>
      </c>
      <c r="W1419" s="8" t="str">
        <f>_xlfn.XLOOKUP(total_table[[#This Row],[Store_ID]],Store_table[Store_ID],Store_table[Store_Name],FALSE)</f>
        <v>Martinez, Adkins and Johnson</v>
      </c>
      <c r="X1419" s="8" t="str">
        <f>_xlfn.XLOOKUP(total_table[[#This Row],[Store_ID]],Store_table[Store_ID],Store_table[Region],FALSE)</f>
        <v>North</v>
      </c>
      <c r="Y1419" s="8" t="str">
        <f>_xlfn.XLOOKUP(total_table[[#This Row],[Store_ID]],Store_table[Store_ID],Store_table[City],FALSE)</f>
        <v>Danielmouth</v>
      </c>
      <c r="Z1419" s="8" t="str">
        <f>_xlfn.XLOOKUP(total_table[[#This Row],[Store_ID]],Store_table[Store_ID],Store_table[Store_Type],FALSE)</f>
        <v>Flagship</v>
      </c>
    </row>
    <row r="1420" spans="1:26" x14ac:dyDescent="0.35">
      <c r="A1420" s="2" t="s">
        <v>3222</v>
      </c>
      <c r="B1420" s="14">
        <v>45557</v>
      </c>
      <c r="C1420" s="2" t="s">
        <v>270</v>
      </c>
      <c r="D1420" s="2" t="s">
        <v>1650</v>
      </c>
      <c r="E1420" s="2" t="s">
        <v>1770</v>
      </c>
      <c r="F1420" s="11">
        <v>4</v>
      </c>
      <c r="G1420" s="8">
        <v>964</v>
      </c>
      <c r="H1420" s="8">
        <v>0.14000000000000001</v>
      </c>
      <c r="I1420" s="2" t="s">
        <v>1804</v>
      </c>
      <c r="J1420" s="8">
        <v>3855.86</v>
      </c>
      <c r="K1420" s="8" t="str">
        <f>_xlfn.XLOOKUP(total_table[[#This Row],[Customer_ID]],Customer_table[Customer_ID],Customer_table[Name],FALSE)</f>
        <v>Nathan Campbell</v>
      </c>
      <c r="L1420" s="11">
        <f>_xlfn.XLOOKUP(total_table[[#This Row],[Customer_ID]],Customer_table[Customer_ID],Customer_table[Age],FALSE)</f>
        <v>37</v>
      </c>
      <c r="M1420" s="8" t="str">
        <f>_xlfn.XLOOKUP(total_table[[#This Row],[Customer_ID]],Customer_table[Customer_ID],Customer_table[Gender],FALSE)</f>
        <v>Male</v>
      </c>
      <c r="N1420" s="8" t="str">
        <f>_xlfn.XLOOKUP(total_table[[#This Row],[Customer_ID]],Customer_table[Customer_ID],Customer_table[City],FALSE)</f>
        <v>Rodrigueztown</v>
      </c>
      <c r="O1420" s="8" t="str">
        <f>_xlfn.XLOOKUP(total_table[[#This Row],[Customer_ID]],Customer_table[Customer_ID],Customer_table[State],FALSE)</f>
        <v>Oklahoma</v>
      </c>
      <c r="P1420" s="8" t="str">
        <f>_xlfn.XLOOKUP(total_table[[#This Row],[Customer_ID]],Customer_table[Customer_ID],Customer_table[Country],FALSE)</f>
        <v>USA</v>
      </c>
      <c r="Q1420" s="8" t="str">
        <f>_xlfn.XLOOKUP(total_table[[#This Row],[Product_ID]],Product_table[Product_ID],Product_table[Product_Name],FALSE)</f>
        <v>Laptop Cooling Pad</v>
      </c>
      <c r="R1420" s="8" t="str">
        <f>_xlfn.XLOOKUP(total_table[[#This Row],[Product_ID]],Product_table[Product_ID],Product_table[Category],FALSE)</f>
        <v>Electronics</v>
      </c>
      <c r="S1420" s="8" t="str">
        <f>_xlfn.XLOOKUP(total_table[[#This Row],[Product_ID]],Product_table[Product_ID],Product_table[Sub_Category],FALSE)</f>
        <v>Computer</v>
      </c>
      <c r="T1420" s="8" t="str">
        <f>_xlfn.XLOOKUP(total_table[[#This Row],[Product_ID]],Product_table[Product_ID],Product_table[Brand],FALSE)</f>
        <v>Murray, Gould and Ware</v>
      </c>
      <c r="U1420" s="8">
        <f>_xlfn.XLOOKUP(total_table[[#This Row],[Product_ID]],Product_table[Product_ID],Product_table[Cost],FALSE)</f>
        <v>86.42</v>
      </c>
      <c r="V1420" s="11">
        <f>_xlfn.XLOOKUP(total_table[[#This Row],[Product_ID]],Product_table[Product_ID],Product_table[Stock],FALSE)</f>
        <v>222</v>
      </c>
      <c r="W1420" s="8" t="str">
        <f>_xlfn.XLOOKUP(total_table[[#This Row],[Store_ID]],Store_table[Store_ID],Store_table[Store_Name],FALSE)</f>
        <v>Aguirre-Keller</v>
      </c>
      <c r="X1420" s="8" t="str">
        <f>_xlfn.XLOOKUP(total_table[[#This Row],[Store_ID]],Store_table[Store_ID],Store_table[Region],FALSE)</f>
        <v>South</v>
      </c>
      <c r="Y1420" s="8" t="str">
        <f>_xlfn.XLOOKUP(total_table[[#This Row],[Store_ID]],Store_table[Store_ID],Store_table[City],FALSE)</f>
        <v>Lake Michael</v>
      </c>
      <c r="Z1420" s="8" t="str">
        <f>_xlfn.XLOOKUP(total_table[[#This Row],[Store_ID]],Store_table[Store_ID],Store_table[Store_Type],FALSE)</f>
        <v>Online</v>
      </c>
    </row>
    <row r="1421" spans="1:26" x14ac:dyDescent="0.35">
      <c r="A1421" s="2" t="s">
        <v>3223</v>
      </c>
      <c r="B1421" s="14">
        <v>45527</v>
      </c>
      <c r="C1421" s="2" t="s">
        <v>151</v>
      </c>
      <c r="D1421" s="2" t="s">
        <v>1704</v>
      </c>
      <c r="E1421" s="2" t="s">
        <v>1747</v>
      </c>
      <c r="F1421" s="11">
        <v>1</v>
      </c>
      <c r="G1421" s="8">
        <v>170.12</v>
      </c>
      <c r="H1421" s="8">
        <v>0.26</v>
      </c>
      <c r="I1421" s="2" t="s">
        <v>1804</v>
      </c>
      <c r="J1421" s="8">
        <v>169.86</v>
      </c>
      <c r="K1421" s="8" t="str">
        <f>_xlfn.XLOOKUP(total_table[[#This Row],[Customer_ID]],Customer_table[Customer_ID],Customer_table[Name],FALSE)</f>
        <v>Eric Vega</v>
      </c>
      <c r="L1421" s="11">
        <f>_xlfn.XLOOKUP(total_table[[#This Row],[Customer_ID]],Customer_table[Customer_ID],Customer_table[Age],FALSE)</f>
        <v>50</v>
      </c>
      <c r="M1421" s="8" t="str">
        <f>_xlfn.XLOOKUP(total_table[[#This Row],[Customer_ID]],Customer_table[Customer_ID],Customer_table[Gender],FALSE)</f>
        <v>Male</v>
      </c>
      <c r="N1421" s="8" t="str">
        <f>_xlfn.XLOOKUP(total_table[[#This Row],[Customer_ID]],Customer_table[Customer_ID],Customer_table[City],FALSE)</f>
        <v>Williamsonland</v>
      </c>
      <c r="O1421" s="8" t="str">
        <f>_xlfn.XLOOKUP(total_table[[#This Row],[Customer_ID]],Customer_table[Customer_ID],Customer_table[State],FALSE)</f>
        <v>Kansas</v>
      </c>
      <c r="P1421" s="8" t="str">
        <f>_xlfn.XLOOKUP(total_table[[#This Row],[Customer_ID]],Customer_table[Customer_ID],Customer_table[Country],FALSE)</f>
        <v>USA</v>
      </c>
      <c r="Q1421" s="8" t="str">
        <f>_xlfn.XLOOKUP(total_table[[#This Row],[Product_ID]],Product_table[Product_ID],Product_table[Product_Name],FALSE)</f>
        <v>Face Foundation Kit</v>
      </c>
      <c r="R1421" s="8" t="str">
        <f>_xlfn.XLOOKUP(total_table[[#This Row],[Product_ID]],Product_table[Product_ID],Product_table[Category],FALSE)</f>
        <v>Beauty</v>
      </c>
      <c r="S1421" s="8" t="str">
        <f>_xlfn.XLOOKUP(total_table[[#This Row],[Product_ID]],Product_table[Product_ID],Product_table[Sub_Category],FALSE)</f>
        <v>Makeup</v>
      </c>
      <c r="T1421" s="8" t="str">
        <f>_xlfn.XLOOKUP(total_table[[#This Row],[Product_ID]],Product_table[Product_ID],Product_table[Brand],FALSE)</f>
        <v>Taylor-Elliott</v>
      </c>
      <c r="U1421" s="8">
        <f>_xlfn.XLOOKUP(total_table[[#This Row],[Product_ID]],Product_table[Product_ID],Product_table[Cost],FALSE)</f>
        <v>183.04</v>
      </c>
      <c r="V1421" s="11">
        <f>_xlfn.XLOOKUP(total_table[[#This Row],[Product_ID]],Product_table[Product_ID],Product_table[Stock],FALSE)</f>
        <v>457</v>
      </c>
      <c r="W1421" s="8" t="str">
        <f>_xlfn.XLOOKUP(total_table[[#This Row],[Store_ID]],Store_table[Store_ID],Store_table[Store_Name],FALSE)</f>
        <v>Alexander Group</v>
      </c>
      <c r="X1421" s="8" t="str">
        <f>_xlfn.XLOOKUP(total_table[[#This Row],[Store_ID]],Store_table[Store_ID],Store_table[Region],FALSE)</f>
        <v>South</v>
      </c>
      <c r="Y1421" s="8" t="str">
        <f>_xlfn.XLOOKUP(total_table[[#This Row],[Store_ID]],Store_table[Store_ID],Store_table[City],FALSE)</f>
        <v>Port Sharon</v>
      </c>
      <c r="Z1421" s="8" t="str">
        <f>_xlfn.XLOOKUP(total_table[[#This Row],[Store_ID]],Store_table[Store_ID],Store_table[Store_Type],FALSE)</f>
        <v>Online</v>
      </c>
    </row>
    <row r="1422" spans="1:26" x14ac:dyDescent="0.35">
      <c r="A1422" s="2" t="s">
        <v>3224</v>
      </c>
      <c r="B1422" s="14">
        <v>45875</v>
      </c>
      <c r="C1422" s="2" t="s">
        <v>501</v>
      </c>
      <c r="D1422" s="2" t="s">
        <v>1632</v>
      </c>
      <c r="E1422" s="2" t="s">
        <v>1791</v>
      </c>
      <c r="F1422" s="11">
        <v>2</v>
      </c>
      <c r="G1422" s="8">
        <v>664.5</v>
      </c>
      <c r="H1422" s="8">
        <v>0.23</v>
      </c>
      <c r="I1422" s="2" t="s">
        <v>1802</v>
      </c>
      <c r="J1422" s="8">
        <v>1328.77</v>
      </c>
      <c r="K1422" s="8" t="str">
        <f>_xlfn.XLOOKUP(total_table[[#This Row],[Customer_ID]],Customer_table[Customer_ID],Customer_table[Name],FALSE)</f>
        <v>Patrick Roberts</v>
      </c>
      <c r="L1422" s="11">
        <f>_xlfn.XLOOKUP(total_table[[#This Row],[Customer_ID]],Customer_table[Customer_ID],Customer_table[Age],FALSE)</f>
        <v>41</v>
      </c>
      <c r="M1422" s="8" t="str">
        <f>_xlfn.XLOOKUP(total_table[[#This Row],[Customer_ID]],Customer_table[Customer_ID],Customer_table[Gender],FALSE)</f>
        <v>Female</v>
      </c>
      <c r="N1422" s="8" t="str">
        <f>_xlfn.XLOOKUP(total_table[[#This Row],[Customer_ID]],Customer_table[Customer_ID],Customer_table[City],FALSE)</f>
        <v>Jaredville</v>
      </c>
      <c r="O1422" s="8" t="str">
        <f>_xlfn.XLOOKUP(total_table[[#This Row],[Customer_ID]],Customer_table[Customer_ID],Customer_table[State],FALSE)</f>
        <v>Missouri</v>
      </c>
      <c r="P1422" s="8" t="str">
        <f>_xlfn.XLOOKUP(total_table[[#This Row],[Customer_ID]],Customer_table[Customer_ID],Customer_table[Country],FALSE)</f>
        <v>USA</v>
      </c>
      <c r="Q1422" s="8" t="str">
        <f>_xlfn.XLOOKUP(total_table[[#This Row],[Product_ID]],Product_table[Product_ID],Product_table[Product_Name],FALSE)</f>
        <v>Men's Track Pants</v>
      </c>
      <c r="R1422" s="8" t="str">
        <f>_xlfn.XLOOKUP(total_table[[#This Row],[Product_ID]],Product_table[Product_ID],Product_table[Category],FALSE)</f>
        <v>Clothing</v>
      </c>
      <c r="S1422" s="8" t="str">
        <f>_xlfn.XLOOKUP(total_table[[#This Row],[Product_ID]],Product_table[Product_ID],Product_table[Sub_Category],FALSE)</f>
        <v>Bottoms</v>
      </c>
      <c r="T1422" s="8" t="str">
        <f>_xlfn.XLOOKUP(total_table[[#This Row],[Product_ID]],Product_table[Product_ID],Product_table[Brand],FALSE)</f>
        <v>Hamilton, Woods and Walker</v>
      </c>
      <c r="U1422" s="8">
        <f>_xlfn.XLOOKUP(total_table[[#This Row],[Product_ID]],Product_table[Product_ID],Product_table[Cost],FALSE)</f>
        <v>386.56</v>
      </c>
      <c r="V1422" s="11">
        <f>_xlfn.XLOOKUP(total_table[[#This Row],[Product_ID]],Product_table[Product_ID],Product_table[Stock],FALSE)</f>
        <v>125</v>
      </c>
      <c r="W1422" s="8" t="str">
        <f>_xlfn.XLOOKUP(total_table[[#This Row],[Store_ID]],Store_table[Store_ID],Store_table[Store_Name],FALSE)</f>
        <v>Mann-Austin</v>
      </c>
      <c r="X1422" s="8" t="str">
        <f>_xlfn.XLOOKUP(total_table[[#This Row],[Store_ID]],Store_table[Store_ID],Store_table[Region],FALSE)</f>
        <v>East</v>
      </c>
      <c r="Y1422" s="8" t="str">
        <f>_xlfn.XLOOKUP(total_table[[#This Row],[Store_ID]],Store_table[Store_ID],Store_table[City],FALSE)</f>
        <v>Vasquezborough</v>
      </c>
      <c r="Z1422" s="8" t="str">
        <f>_xlfn.XLOOKUP(total_table[[#This Row],[Store_ID]],Store_table[Store_ID],Store_table[Store_Type],FALSE)</f>
        <v>Online</v>
      </c>
    </row>
    <row r="1423" spans="1:26" x14ac:dyDescent="0.35">
      <c r="A1423" s="2" t="s">
        <v>3225</v>
      </c>
      <c r="B1423" s="14">
        <v>45936</v>
      </c>
      <c r="C1423" s="2" t="s">
        <v>1142</v>
      </c>
      <c r="D1423" s="2" t="s">
        <v>1616</v>
      </c>
      <c r="E1423" s="2" t="s">
        <v>1767</v>
      </c>
      <c r="F1423" s="11">
        <v>4</v>
      </c>
      <c r="G1423" s="8">
        <v>557.51</v>
      </c>
      <c r="H1423" s="8">
        <v>0.11</v>
      </c>
      <c r="I1423" s="2" t="s">
        <v>1802</v>
      </c>
      <c r="J1423" s="8">
        <v>2229.9299999999998</v>
      </c>
      <c r="K1423" s="8" t="str">
        <f>_xlfn.XLOOKUP(total_table[[#This Row],[Customer_ID]],Customer_table[Customer_ID],Customer_table[Name],FALSE)</f>
        <v>Michael Garner</v>
      </c>
      <c r="L1423" s="11">
        <f>_xlfn.XLOOKUP(total_table[[#This Row],[Customer_ID]],Customer_table[Customer_ID],Customer_table[Age],FALSE)</f>
        <v>21</v>
      </c>
      <c r="M1423" s="8" t="str">
        <f>_xlfn.XLOOKUP(total_table[[#This Row],[Customer_ID]],Customer_table[Customer_ID],Customer_table[Gender],FALSE)</f>
        <v>Female</v>
      </c>
      <c r="N1423" s="8" t="str">
        <f>_xlfn.XLOOKUP(total_table[[#This Row],[Customer_ID]],Customer_table[Customer_ID],Customer_table[City],FALSE)</f>
        <v>Port Crystal</v>
      </c>
      <c r="O1423" s="8" t="str">
        <f>_xlfn.XLOOKUP(total_table[[#This Row],[Customer_ID]],Customer_table[Customer_ID],Customer_table[State],FALSE)</f>
        <v>New Hampshire</v>
      </c>
      <c r="P1423" s="8" t="str">
        <f>_xlfn.XLOOKUP(total_table[[#This Row],[Customer_ID]],Customer_table[Customer_ID],Customer_table[Country],FALSE)</f>
        <v>USA</v>
      </c>
      <c r="Q1423" s="8" t="str">
        <f>_xlfn.XLOOKUP(total_table[[#This Row],[Product_ID]],Product_table[Product_ID],Product_table[Product_Name],FALSE)</f>
        <v>High-Grip Football</v>
      </c>
      <c r="R1423" s="8" t="str">
        <f>_xlfn.XLOOKUP(total_table[[#This Row],[Product_ID]],Product_table[Product_ID],Product_table[Category],FALSE)</f>
        <v>Sports</v>
      </c>
      <c r="S1423" s="8" t="str">
        <f>_xlfn.XLOOKUP(total_table[[#This Row],[Product_ID]],Product_table[Product_ID],Product_table[Sub_Category],FALSE)</f>
        <v>Team Sports</v>
      </c>
      <c r="T1423" s="8" t="str">
        <f>_xlfn.XLOOKUP(total_table[[#This Row],[Product_ID]],Product_table[Product_ID],Product_table[Brand],FALSE)</f>
        <v>Bridges, Banks and Cummings</v>
      </c>
      <c r="U1423" s="8">
        <f>_xlfn.XLOOKUP(total_table[[#This Row],[Product_ID]],Product_table[Product_ID],Product_table[Cost],FALSE)</f>
        <v>318.91000000000003</v>
      </c>
      <c r="V1423" s="11">
        <f>_xlfn.XLOOKUP(total_table[[#This Row],[Product_ID]],Product_table[Product_ID],Product_table[Stock],FALSE)</f>
        <v>114</v>
      </c>
      <c r="W1423" s="8" t="str">
        <f>_xlfn.XLOOKUP(total_table[[#This Row],[Store_ID]],Store_table[Store_ID],Store_table[Store_Name],FALSE)</f>
        <v>Hill, Wagner and Ballard</v>
      </c>
      <c r="X1423" s="8" t="str">
        <f>_xlfn.XLOOKUP(total_table[[#This Row],[Store_ID]],Store_table[Store_ID],Store_table[Region],FALSE)</f>
        <v>East</v>
      </c>
      <c r="Y1423" s="8" t="str">
        <f>_xlfn.XLOOKUP(total_table[[#This Row],[Store_ID]],Store_table[Store_ID],Store_table[City],FALSE)</f>
        <v>East Davidville</v>
      </c>
      <c r="Z1423" s="8" t="str">
        <f>_xlfn.XLOOKUP(total_table[[#This Row],[Store_ID]],Store_table[Store_ID],Store_table[Store_Type],FALSE)</f>
        <v>Online</v>
      </c>
    </row>
    <row r="1424" spans="1:26" x14ac:dyDescent="0.35">
      <c r="A1424" s="2" t="s">
        <v>3226</v>
      </c>
      <c r="B1424" s="14">
        <v>45807</v>
      </c>
      <c r="C1424" s="2" t="s">
        <v>1220</v>
      </c>
      <c r="D1424" s="2" t="s">
        <v>1706</v>
      </c>
      <c r="E1424" s="2" t="s">
        <v>1735</v>
      </c>
      <c r="F1424" s="11">
        <v>2</v>
      </c>
      <c r="G1424" s="8">
        <v>410</v>
      </c>
      <c r="H1424" s="8">
        <v>0.13</v>
      </c>
      <c r="I1424" s="2" t="s">
        <v>1807</v>
      </c>
      <c r="J1424" s="8">
        <v>819.87</v>
      </c>
      <c r="K1424" s="8" t="str">
        <f>_xlfn.XLOOKUP(total_table[[#This Row],[Customer_ID]],Customer_table[Customer_ID],Customer_table[Name],FALSE)</f>
        <v>Charles Norman Phd</v>
      </c>
      <c r="L1424" s="11">
        <f>_xlfn.XLOOKUP(total_table[[#This Row],[Customer_ID]],Customer_table[Customer_ID],Customer_table[Age],FALSE)</f>
        <v>62</v>
      </c>
      <c r="M1424" s="8" t="str">
        <f>_xlfn.XLOOKUP(total_table[[#This Row],[Customer_ID]],Customer_table[Customer_ID],Customer_table[Gender],FALSE)</f>
        <v>Female</v>
      </c>
      <c r="N1424" s="8" t="str">
        <f>_xlfn.XLOOKUP(total_table[[#This Row],[Customer_ID]],Customer_table[Customer_ID],Customer_table[City],FALSE)</f>
        <v>East Jennifer</v>
      </c>
      <c r="O1424" s="8" t="str">
        <f>_xlfn.XLOOKUP(total_table[[#This Row],[Customer_ID]],Customer_table[Customer_ID],Customer_table[State],FALSE)</f>
        <v>Kansas</v>
      </c>
      <c r="P1424" s="8" t="str">
        <f>_xlfn.XLOOKUP(total_table[[#This Row],[Customer_ID]],Customer_table[Customer_ID],Customer_table[Country],FALSE)</f>
        <v>USA</v>
      </c>
      <c r="Q1424" s="8" t="str">
        <f>_xlfn.XLOOKUP(total_table[[#This Row],[Product_ID]],Product_table[Product_ID],Product_table[Product_Name],FALSE)</f>
        <v>Gaming Mouse Pad XL</v>
      </c>
      <c r="R1424" s="8" t="str">
        <f>_xlfn.XLOOKUP(total_table[[#This Row],[Product_ID]],Product_table[Product_ID],Product_table[Category],FALSE)</f>
        <v>Electronics</v>
      </c>
      <c r="S1424" s="8" t="str">
        <f>_xlfn.XLOOKUP(total_table[[#This Row],[Product_ID]],Product_table[Product_ID],Product_table[Sub_Category],FALSE)</f>
        <v>Accessories</v>
      </c>
      <c r="T1424" s="8" t="str">
        <f>_xlfn.XLOOKUP(total_table[[#This Row],[Product_ID]],Product_table[Product_ID],Product_table[Brand],FALSE)</f>
        <v>Sharp, Taylor and Rodriguez</v>
      </c>
      <c r="U1424" s="8">
        <f>_xlfn.XLOOKUP(total_table[[#This Row],[Product_ID]],Product_table[Product_ID],Product_table[Cost],FALSE)</f>
        <v>340.14</v>
      </c>
      <c r="V1424" s="11">
        <f>_xlfn.XLOOKUP(total_table[[#This Row],[Product_ID]],Product_table[Product_ID],Product_table[Stock],FALSE)</f>
        <v>361</v>
      </c>
      <c r="W1424" s="8" t="str">
        <f>_xlfn.XLOOKUP(total_table[[#This Row],[Store_ID]],Store_table[Store_ID],Store_table[Store_Name],FALSE)</f>
        <v>Martinez, Adkins and Johnson</v>
      </c>
      <c r="X1424" s="8" t="str">
        <f>_xlfn.XLOOKUP(total_table[[#This Row],[Store_ID]],Store_table[Store_ID],Store_table[Region],FALSE)</f>
        <v>North</v>
      </c>
      <c r="Y1424" s="8" t="str">
        <f>_xlfn.XLOOKUP(total_table[[#This Row],[Store_ID]],Store_table[Store_ID],Store_table[City],FALSE)</f>
        <v>Danielmouth</v>
      </c>
      <c r="Z1424" s="8" t="str">
        <f>_xlfn.XLOOKUP(total_table[[#This Row],[Store_ID]],Store_table[Store_ID],Store_table[Store_Type],FALSE)</f>
        <v>Flagship</v>
      </c>
    </row>
    <row r="1425" spans="1:26" x14ac:dyDescent="0.35">
      <c r="A1425" s="2" t="s">
        <v>3227</v>
      </c>
      <c r="B1425" s="14">
        <v>45473</v>
      </c>
      <c r="C1425" s="2" t="s">
        <v>951</v>
      </c>
      <c r="D1425" s="2" t="s">
        <v>1692</v>
      </c>
      <c r="E1425" s="2" t="s">
        <v>1751</v>
      </c>
      <c r="F1425" s="11">
        <v>2</v>
      </c>
      <c r="G1425" s="8">
        <v>879.93</v>
      </c>
      <c r="H1425" s="8">
        <v>0.28999999999999998</v>
      </c>
      <c r="I1425" s="2" t="s">
        <v>1807</v>
      </c>
      <c r="J1425" s="8">
        <v>1759.57</v>
      </c>
      <c r="K1425" s="8" t="str">
        <f>_xlfn.XLOOKUP(total_table[[#This Row],[Customer_ID]],Customer_table[Customer_ID],Customer_table[Name],FALSE)</f>
        <v>Angela Robinson</v>
      </c>
      <c r="L1425" s="11">
        <f>_xlfn.XLOOKUP(total_table[[#This Row],[Customer_ID]],Customer_table[Customer_ID],Customer_table[Age],FALSE)</f>
        <v>44</v>
      </c>
      <c r="M1425" s="8" t="str">
        <f>_xlfn.XLOOKUP(total_table[[#This Row],[Customer_ID]],Customer_table[Customer_ID],Customer_table[Gender],FALSE)</f>
        <v>Male</v>
      </c>
      <c r="N1425" s="8" t="str">
        <f>_xlfn.XLOOKUP(total_table[[#This Row],[Customer_ID]],Customer_table[Customer_ID],Customer_table[City],FALSE)</f>
        <v>New Nicholasstad</v>
      </c>
      <c r="O1425" s="8" t="str">
        <f>_xlfn.XLOOKUP(total_table[[#This Row],[Customer_ID]],Customer_table[Customer_ID],Customer_table[State],FALSE)</f>
        <v>Tennessee</v>
      </c>
      <c r="P1425" s="8" t="str">
        <f>_xlfn.XLOOKUP(total_table[[#This Row],[Customer_ID]],Customer_table[Customer_ID],Customer_table[Country],FALSE)</f>
        <v>USA</v>
      </c>
      <c r="Q1425" s="8" t="str">
        <f>_xlfn.XLOOKUP(total_table[[#This Row],[Product_ID]],Product_table[Product_ID],Product_table[Product_Name],FALSE)</f>
        <v>Hydrating Face Cleanser</v>
      </c>
      <c r="R1425" s="8" t="str">
        <f>_xlfn.XLOOKUP(total_table[[#This Row],[Product_ID]],Product_table[Product_ID],Product_table[Category],FALSE)</f>
        <v>Beauty</v>
      </c>
      <c r="S1425" s="8" t="str">
        <f>_xlfn.XLOOKUP(total_table[[#This Row],[Product_ID]],Product_table[Product_ID],Product_table[Sub_Category],FALSE)</f>
        <v>Skincare</v>
      </c>
      <c r="T1425" s="8" t="str">
        <f>_xlfn.XLOOKUP(total_table[[#This Row],[Product_ID]],Product_table[Product_ID],Product_table[Brand],FALSE)</f>
        <v>Butler Group</v>
      </c>
      <c r="U1425" s="8">
        <f>_xlfn.XLOOKUP(total_table[[#This Row],[Product_ID]],Product_table[Product_ID],Product_table[Cost],FALSE)</f>
        <v>254.04361702127662</v>
      </c>
      <c r="V1425" s="11">
        <f>_xlfn.XLOOKUP(total_table[[#This Row],[Product_ID]],Product_table[Product_ID],Product_table[Stock],FALSE)</f>
        <v>159</v>
      </c>
      <c r="W1425" s="8" t="str">
        <f>_xlfn.XLOOKUP(total_table[[#This Row],[Store_ID]],Store_table[Store_ID],Store_table[Store_Name],FALSE)</f>
        <v>Gray Ltd</v>
      </c>
      <c r="X1425" s="8" t="str">
        <f>_xlfn.XLOOKUP(total_table[[#This Row],[Store_ID]],Store_table[Store_ID],Store_table[Region],FALSE)</f>
        <v>North</v>
      </c>
      <c r="Y1425" s="8" t="str">
        <f>_xlfn.XLOOKUP(total_table[[#This Row],[Store_ID]],Store_table[Store_ID],Store_table[City],FALSE)</f>
        <v>New Michaelchester</v>
      </c>
      <c r="Z1425" s="8" t="str">
        <f>_xlfn.XLOOKUP(total_table[[#This Row],[Store_ID]],Store_table[Store_ID],Store_table[Store_Type],FALSE)</f>
        <v>Outlet</v>
      </c>
    </row>
    <row r="1426" spans="1:26" x14ac:dyDescent="0.35">
      <c r="A1426" s="2" t="s">
        <v>3228</v>
      </c>
      <c r="B1426" s="14">
        <v>45664</v>
      </c>
      <c r="C1426" s="2" t="s">
        <v>35</v>
      </c>
      <c r="D1426" s="2" t="s">
        <v>1552</v>
      </c>
      <c r="E1426" s="2" t="s">
        <v>1788</v>
      </c>
      <c r="F1426" s="11">
        <v>1</v>
      </c>
      <c r="G1426" s="8">
        <v>350.58</v>
      </c>
      <c r="H1426" s="8">
        <v>0.03</v>
      </c>
      <c r="I1426" s="2" t="s">
        <v>1807</v>
      </c>
      <c r="J1426" s="8">
        <v>350.55</v>
      </c>
      <c r="K1426" s="8" t="str">
        <f>_xlfn.XLOOKUP(total_table[[#This Row],[Customer_ID]],Customer_table[Customer_ID],Customer_table[Name],FALSE)</f>
        <v>Daniel Boyd</v>
      </c>
      <c r="L1426" s="11">
        <f>_xlfn.XLOOKUP(total_table[[#This Row],[Customer_ID]],Customer_table[Customer_ID],Customer_table[Age],FALSE)</f>
        <v>29</v>
      </c>
      <c r="M1426" s="8" t="str">
        <f>_xlfn.XLOOKUP(total_table[[#This Row],[Customer_ID]],Customer_table[Customer_ID],Customer_table[Gender],FALSE)</f>
        <v>Female</v>
      </c>
      <c r="N1426" s="8" t="str">
        <f>_xlfn.XLOOKUP(total_table[[#This Row],[Customer_ID]],Customer_table[Customer_ID],Customer_table[City],FALSE)</f>
        <v>West Pamelafurt</v>
      </c>
      <c r="O1426" s="8" t="str">
        <f>_xlfn.XLOOKUP(total_table[[#This Row],[Customer_ID]],Customer_table[Customer_ID],Customer_table[State],FALSE)</f>
        <v>West Virginia</v>
      </c>
      <c r="P1426" s="8" t="str">
        <f>_xlfn.XLOOKUP(total_table[[#This Row],[Customer_ID]],Customer_table[Customer_ID],Customer_table[Country],FALSE)</f>
        <v>USA</v>
      </c>
      <c r="Q1426" s="8" t="str">
        <f>_xlfn.XLOOKUP(total_table[[#This Row],[Product_ID]],Product_table[Product_ID],Product_table[Product_Name],FALSE)</f>
        <v>USB-C Fast Charger</v>
      </c>
      <c r="R1426" s="8" t="str">
        <f>_xlfn.XLOOKUP(total_table[[#This Row],[Product_ID]],Product_table[Product_ID],Product_table[Category],FALSE)</f>
        <v>Electronics</v>
      </c>
      <c r="S1426" s="8" t="str">
        <f>_xlfn.XLOOKUP(total_table[[#This Row],[Product_ID]],Product_table[Product_ID],Product_table[Sub_Category],FALSE)</f>
        <v>Accessories</v>
      </c>
      <c r="T1426" s="8" t="str">
        <f>_xlfn.XLOOKUP(total_table[[#This Row],[Product_ID]],Product_table[Product_ID],Product_table[Brand],FALSE)</f>
        <v>Dawson-Perkins</v>
      </c>
      <c r="U1426" s="8">
        <f>_xlfn.XLOOKUP(total_table[[#This Row],[Product_ID]],Product_table[Product_ID],Product_table[Cost],FALSE)</f>
        <v>242.23</v>
      </c>
      <c r="V1426" s="11">
        <f>_xlfn.XLOOKUP(total_table[[#This Row],[Product_ID]],Product_table[Product_ID],Product_table[Stock],FALSE)</f>
        <v>453</v>
      </c>
      <c r="W1426" s="8" t="str">
        <f>_xlfn.XLOOKUP(total_table[[#This Row],[Store_ID]],Store_table[Store_ID],Store_table[Store_Name],FALSE)</f>
        <v>Guerrero-Schmitt</v>
      </c>
      <c r="X1426" s="8" t="str">
        <f>_xlfn.XLOOKUP(total_table[[#This Row],[Store_ID]],Store_table[Store_ID],Store_table[Region],FALSE)</f>
        <v>East</v>
      </c>
      <c r="Y1426" s="8" t="str">
        <f>_xlfn.XLOOKUP(total_table[[#This Row],[Store_ID]],Store_table[Store_ID],Store_table[City],FALSE)</f>
        <v>East Stevechester</v>
      </c>
      <c r="Z1426" s="8" t="str">
        <f>_xlfn.XLOOKUP(total_table[[#This Row],[Store_ID]],Store_table[Store_ID],Store_table[Store_Type],FALSE)</f>
        <v>Flagship</v>
      </c>
    </row>
    <row r="1427" spans="1:26" x14ac:dyDescent="0.35">
      <c r="A1427" s="2" t="s">
        <v>3229</v>
      </c>
      <c r="B1427" s="14">
        <v>45633</v>
      </c>
      <c r="C1427" s="2" t="s">
        <v>1081</v>
      </c>
      <c r="D1427" s="2" t="s">
        <v>1642</v>
      </c>
      <c r="E1427" s="2" t="s">
        <v>1744</v>
      </c>
      <c r="F1427" s="11">
        <v>4</v>
      </c>
      <c r="G1427" s="8">
        <v>348.58</v>
      </c>
      <c r="H1427" s="8">
        <v>0.16</v>
      </c>
      <c r="I1427" s="2" t="s">
        <v>1802</v>
      </c>
      <c r="J1427" s="8">
        <v>1394.1599999999999</v>
      </c>
      <c r="K1427" s="8" t="str">
        <f>_xlfn.XLOOKUP(total_table[[#This Row],[Customer_ID]],Customer_table[Customer_ID],Customer_table[Name],FALSE)</f>
        <v>Charles Miller</v>
      </c>
      <c r="L1427" s="11">
        <f>_xlfn.XLOOKUP(total_table[[#This Row],[Customer_ID]],Customer_table[Customer_ID],Customer_table[Age],FALSE)</f>
        <v>26</v>
      </c>
      <c r="M1427" s="8" t="str">
        <f>_xlfn.XLOOKUP(total_table[[#This Row],[Customer_ID]],Customer_table[Customer_ID],Customer_table[Gender],FALSE)</f>
        <v>Male</v>
      </c>
      <c r="N1427" s="8" t="str">
        <f>_xlfn.XLOOKUP(total_table[[#This Row],[Customer_ID]],Customer_table[Customer_ID],Customer_table[City],FALSE)</f>
        <v>Lake Allisonborough</v>
      </c>
      <c r="O1427" s="8" t="str">
        <f>_xlfn.XLOOKUP(total_table[[#This Row],[Customer_ID]],Customer_table[Customer_ID],Customer_table[State],FALSE)</f>
        <v>Iowa</v>
      </c>
      <c r="P1427" s="8" t="str">
        <f>_xlfn.XLOOKUP(total_table[[#This Row],[Customer_ID]],Customer_table[Customer_ID],Customer_table[Country],FALSE)</f>
        <v>USA</v>
      </c>
      <c r="Q1427" s="8" t="str">
        <f>_xlfn.XLOOKUP(total_table[[#This Row],[Product_ID]],Product_table[Product_ID],Product_table[Product_Name],FALSE)</f>
        <v>Womens Cotton Scarf</v>
      </c>
      <c r="R1427" s="8" t="str">
        <f>_xlfn.XLOOKUP(total_table[[#This Row],[Product_ID]],Product_table[Product_ID],Product_table[Category],FALSE)</f>
        <v>Clothing</v>
      </c>
      <c r="S1427" s="8" t="str">
        <f>_xlfn.XLOOKUP(total_table[[#This Row],[Product_ID]],Product_table[Product_ID],Product_table[Sub_Category],FALSE)</f>
        <v>Accessories</v>
      </c>
      <c r="T1427" s="8" t="str">
        <f>_xlfn.XLOOKUP(total_table[[#This Row],[Product_ID]],Product_table[Product_ID],Product_table[Brand],FALSE)</f>
        <v>Shepherd-Gould</v>
      </c>
      <c r="U1427" s="8">
        <f>_xlfn.XLOOKUP(total_table[[#This Row],[Product_ID]],Product_table[Product_ID],Product_table[Cost],FALSE)</f>
        <v>113.83</v>
      </c>
      <c r="V1427" s="11">
        <f>_xlfn.XLOOKUP(total_table[[#This Row],[Product_ID]],Product_table[Product_ID],Product_table[Stock],FALSE)</f>
        <v>485</v>
      </c>
      <c r="W1427" s="8" t="str">
        <f>_xlfn.XLOOKUP(total_table[[#This Row],[Store_ID]],Store_table[Store_ID],Store_table[Store_Name],FALSE)</f>
        <v>Johnson-Wright</v>
      </c>
      <c r="X1427" s="8" t="str">
        <f>_xlfn.XLOOKUP(total_table[[#This Row],[Store_ID]],Store_table[Store_ID],Store_table[Region],FALSE)</f>
        <v>North</v>
      </c>
      <c r="Y1427" s="8" t="str">
        <f>_xlfn.XLOOKUP(total_table[[#This Row],[Store_ID]],Store_table[Store_ID],Store_table[City],FALSE)</f>
        <v>Hoodberg</v>
      </c>
      <c r="Z1427" s="8" t="str">
        <f>_xlfn.XLOOKUP(total_table[[#This Row],[Store_ID]],Store_table[Store_ID],Store_table[Store_Type],FALSE)</f>
        <v>Outlet</v>
      </c>
    </row>
    <row r="1428" spans="1:26" x14ac:dyDescent="0.35">
      <c r="A1428" s="2" t="s">
        <v>3230</v>
      </c>
      <c r="B1428" s="14">
        <v>45548</v>
      </c>
      <c r="C1428" s="2" t="s">
        <v>1396</v>
      </c>
      <c r="D1428" s="2" t="s">
        <v>1576</v>
      </c>
      <c r="E1428" s="2" t="s">
        <v>1744</v>
      </c>
      <c r="F1428" s="11">
        <v>3</v>
      </c>
      <c r="G1428" s="8">
        <v>247.66</v>
      </c>
      <c r="H1428" s="8">
        <v>0.02</v>
      </c>
      <c r="I1428" s="2" t="s">
        <v>1807</v>
      </c>
      <c r="J1428" s="8">
        <v>742.96</v>
      </c>
      <c r="K1428" s="8" t="str">
        <f>_xlfn.XLOOKUP(total_table[[#This Row],[Customer_ID]],Customer_table[Customer_ID],Customer_table[Name],FALSE)</f>
        <v>John Perez</v>
      </c>
      <c r="L1428" s="11">
        <f>_xlfn.XLOOKUP(total_table[[#This Row],[Customer_ID]],Customer_table[Customer_ID],Customer_table[Age],FALSE)</f>
        <v>29</v>
      </c>
      <c r="M1428" s="8" t="str">
        <f>_xlfn.XLOOKUP(total_table[[#This Row],[Customer_ID]],Customer_table[Customer_ID],Customer_table[Gender],FALSE)</f>
        <v>Female</v>
      </c>
      <c r="N1428" s="8" t="str">
        <f>_xlfn.XLOOKUP(total_table[[#This Row],[Customer_ID]],Customer_table[Customer_ID],Customer_table[City],FALSE)</f>
        <v>Brandontown</v>
      </c>
      <c r="O1428" s="8" t="str">
        <f>_xlfn.XLOOKUP(total_table[[#This Row],[Customer_ID]],Customer_table[Customer_ID],Customer_table[State],FALSE)</f>
        <v>South Carolina</v>
      </c>
      <c r="P1428" s="8" t="str">
        <f>_xlfn.XLOOKUP(total_table[[#This Row],[Customer_ID]],Customer_table[Customer_ID],Customer_table[Country],FALSE)</f>
        <v>USA</v>
      </c>
      <c r="Q1428" s="8" t="str">
        <f>_xlfn.XLOOKUP(total_table[[#This Row],[Product_ID]],Product_table[Product_ID],Product_table[Product_Name],FALSE)</f>
        <v>Women's Scarf Set</v>
      </c>
      <c r="R1428" s="8" t="str">
        <f>_xlfn.XLOOKUP(total_table[[#This Row],[Product_ID]],Product_table[Product_ID],Product_table[Category],FALSE)</f>
        <v>Clothing</v>
      </c>
      <c r="S1428" s="8" t="str">
        <f>_xlfn.XLOOKUP(total_table[[#This Row],[Product_ID]],Product_table[Product_ID],Product_table[Sub_Category],FALSE)</f>
        <v>Accessories</v>
      </c>
      <c r="T1428" s="8" t="str">
        <f>_xlfn.XLOOKUP(total_table[[#This Row],[Product_ID]],Product_table[Product_ID],Product_table[Brand],FALSE)</f>
        <v>Brown and Sons</v>
      </c>
      <c r="U1428" s="8">
        <f>_xlfn.XLOOKUP(total_table[[#This Row],[Product_ID]],Product_table[Product_ID],Product_table[Cost],FALSE)</f>
        <v>174.02</v>
      </c>
      <c r="V1428" s="11">
        <f>_xlfn.XLOOKUP(total_table[[#This Row],[Product_ID]],Product_table[Product_ID],Product_table[Stock],FALSE)</f>
        <v>268</v>
      </c>
      <c r="W1428" s="8" t="str">
        <f>_xlfn.XLOOKUP(total_table[[#This Row],[Store_ID]],Store_table[Store_ID],Store_table[Store_Name],FALSE)</f>
        <v>Johnson-Wright</v>
      </c>
      <c r="X1428" s="8" t="str">
        <f>_xlfn.XLOOKUP(total_table[[#This Row],[Store_ID]],Store_table[Store_ID],Store_table[Region],FALSE)</f>
        <v>North</v>
      </c>
      <c r="Y1428" s="8" t="str">
        <f>_xlfn.XLOOKUP(total_table[[#This Row],[Store_ID]],Store_table[Store_ID],Store_table[City],FALSE)</f>
        <v>Hoodberg</v>
      </c>
      <c r="Z1428" s="8" t="str">
        <f>_xlfn.XLOOKUP(total_table[[#This Row],[Store_ID]],Store_table[Store_ID],Store_table[Store_Type],FALSE)</f>
        <v>Outlet</v>
      </c>
    </row>
    <row r="1429" spans="1:26" x14ac:dyDescent="0.35">
      <c r="A1429" s="2" t="s">
        <v>3231</v>
      </c>
      <c r="B1429" s="14">
        <v>45244</v>
      </c>
      <c r="C1429" s="2" t="s">
        <v>1193</v>
      </c>
      <c r="D1429" s="2" t="s">
        <v>1604</v>
      </c>
      <c r="E1429" s="2" t="s">
        <v>1779</v>
      </c>
      <c r="F1429" s="11">
        <v>3</v>
      </c>
      <c r="G1429" s="8">
        <v>836.27</v>
      </c>
      <c r="H1429" s="8">
        <v>0.16</v>
      </c>
      <c r="I1429" s="2" t="s">
        <v>1802</v>
      </c>
      <c r="J1429" s="8">
        <v>2508.65</v>
      </c>
      <c r="K1429" s="8" t="str">
        <f>_xlfn.XLOOKUP(total_table[[#This Row],[Customer_ID]],Customer_table[Customer_ID],Customer_table[Name],FALSE)</f>
        <v>Timothy Valenzuela</v>
      </c>
      <c r="L1429" s="11">
        <f>_xlfn.XLOOKUP(total_table[[#This Row],[Customer_ID]],Customer_table[Customer_ID],Customer_table[Age],FALSE)</f>
        <v>53</v>
      </c>
      <c r="M1429" s="8" t="str">
        <f>_xlfn.XLOOKUP(total_table[[#This Row],[Customer_ID]],Customer_table[Customer_ID],Customer_table[Gender],FALSE)</f>
        <v>Male</v>
      </c>
      <c r="N1429" s="8" t="str">
        <f>_xlfn.XLOOKUP(total_table[[#This Row],[Customer_ID]],Customer_table[Customer_ID],Customer_table[City],FALSE)</f>
        <v>Stevensshire</v>
      </c>
      <c r="O1429" s="8" t="str">
        <f>_xlfn.XLOOKUP(total_table[[#This Row],[Customer_ID]],Customer_table[Customer_ID],Customer_table[State],FALSE)</f>
        <v>Missouri</v>
      </c>
      <c r="P1429" s="8" t="str">
        <f>_xlfn.XLOOKUP(total_table[[#This Row],[Customer_ID]],Customer_table[Customer_ID],Customer_table[Country],FALSE)</f>
        <v>USA</v>
      </c>
      <c r="Q1429" s="8" t="str">
        <f>_xlfn.XLOOKUP(total_table[[#This Row],[Product_ID]],Product_table[Product_ID],Product_table[Product_Name],FALSE)</f>
        <v>Portable Power Bank</v>
      </c>
      <c r="R1429" s="8" t="str">
        <f>_xlfn.XLOOKUP(total_table[[#This Row],[Product_ID]],Product_table[Product_ID],Product_table[Category],FALSE)</f>
        <v>Electronics</v>
      </c>
      <c r="S1429" s="8" t="str">
        <f>_xlfn.XLOOKUP(total_table[[#This Row],[Product_ID]],Product_table[Product_ID],Product_table[Sub_Category],FALSE)</f>
        <v>Mobile</v>
      </c>
      <c r="T1429" s="8" t="str">
        <f>_xlfn.XLOOKUP(total_table[[#This Row],[Product_ID]],Product_table[Product_ID],Product_table[Brand],FALSE)</f>
        <v>Cummings and Sons</v>
      </c>
      <c r="U1429" s="8">
        <f>_xlfn.XLOOKUP(total_table[[#This Row],[Product_ID]],Product_table[Product_ID],Product_table[Cost],FALSE)</f>
        <v>326.06</v>
      </c>
      <c r="V1429" s="11">
        <f>_xlfn.XLOOKUP(total_table[[#This Row],[Product_ID]],Product_table[Product_ID],Product_table[Stock],FALSE)</f>
        <v>301</v>
      </c>
      <c r="W1429" s="8" t="str">
        <f>_xlfn.XLOOKUP(total_table[[#This Row],[Store_ID]],Store_table[Store_ID],Store_table[Store_Name],FALSE)</f>
        <v>Shelton PLC</v>
      </c>
      <c r="X1429" s="8" t="str">
        <f>_xlfn.XLOOKUP(total_table[[#This Row],[Store_ID]],Store_table[Store_ID],Store_table[Region],FALSE)</f>
        <v>North</v>
      </c>
      <c r="Y1429" s="8" t="str">
        <f>_xlfn.XLOOKUP(total_table[[#This Row],[Store_ID]],Store_table[Store_ID],Store_table[City],FALSE)</f>
        <v>East Jenniferstad</v>
      </c>
      <c r="Z1429" s="8" t="str">
        <f>_xlfn.XLOOKUP(total_table[[#This Row],[Store_ID]],Store_table[Store_ID],Store_table[Store_Type],FALSE)</f>
        <v>Flagship</v>
      </c>
    </row>
    <row r="1430" spans="1:26" x14ac:dyDescent="0.35">
      <c r="A1430" s="2" t="s">
        <v>3232</v>
      </c>
      <c r="B1430" s="14">
        <v>45753</v>
      </c>
      <c r="C1430" s="2" t="s">
        <v>629</v>
      </c>
      <c r="D1430" s="2" t="s">
        <v>1554</v>
      </c>
      <c r="E1430" s="2" t="s">
        <v>1767</v>
      </c>
      <c r="F1430" s="11">
        <v>3</v>
      </c>
      <c r="G1430" s="8">
        <v>696.74</v>
      </c>
      <c r="H1430" s="8">
        <v>0.13</v>
      </c>
      <c r="I1430" s="2" t="s">
        <v>1807</v>
      </c>
      <c r="J1430" s="8">
        <v>2090.09</v>
      </c>
      <c r="K1430" s="8" t="str">
        <f>_xlfn.XLOOKUP(total_table[[#This Row],[Customer_ID]],Customer_table[Customer_ID],Customer_table[Name],FALSE)</f>
        <v>Anthony Garcia</v>
      </c>
      <c r="L1430" s="11">
        <f>_xlfn.XLOOKUP(total_table[[#This Row],[Customer_ID]],Customer_table[Customer_ID],Customer_table[Age],FALSE)</f>
        <v>60</v>
      </c>
      <c r="M1430" s="8" t="str">
        <f>_xlfn.XLOOKUP(total_table[[#This Row],[Customer_ID]],Customer_table[Customer_ID],Customer_table[Gender],FALSE)</f>
        <v>Male</v>
      </c>
      <c r="N1430" s="8" t="str">
        <f>_xlfn.XLOOKUP(total_table[[#This Row],[Customer_ID]],Customer_table[Customer_ID],Customer_table[City],FALSE)</f>
        <v>Taraberg</v>
      </c>
      <c r="O1430" s="8" t="str">
        <f>_xlfn.XLOOKUP(total_table[[#This Row],[Customer_ID]],Customer_table[Customer_ID],Customer_table[State],FALSE)</f>
        <v>Arizona</v>
      </c>
      <c r="P1430" s="8" t="str">
        <f>_xlfn.XLOOKUP(total_table[[#This Row],[Customer_ID]],Customer_table[Customer_ID],Customer_table[Country],FALSE)</f>
        <v>USA</v>
      </c>
      <c r="Q1430" s="8" t="str">
        <f>_xlfn.XLOOKUP(total_table[[#This Row],[Product_ID]],Product_table[Product_ID],Product_table[Product_Name],FALSE)</f>
        <v>Decorative Wall Mirror</v>
      </c>
      <c r="R1430" s="8" t="str">
        <f>_xlfn.XLOOKUP(total_table[[#This Row],[Product_ID]],Product_table[Product_ID],Product_table[Category],FALSE)</f>
        <v>Home</v>
      </c>
      <c r="S1430" s="8" t="str">
        <f>_xlfn.XLOOKUP(total_table[[#This Row],[Product_ID]],Product_table[Product_ID],Product_table[Sub_Category],FALSE)</f>
        <v>Decor</v>
      </c>
      <c r="T1430" s="8" t="str">
        <f>_xlfn.XLOOKUP(total_table[[#This Row],[Product_ID]],Product_table[Product_ID],Product_table[Brand],FALSE)</f>
        <v>Luna, Anderson and Bowman</v>
      </c>
      <c r="U1430" s="8">
        <f>_xlfn.XLOOKUP(total_table[[#This Row],[Product_ID]],Product_table[Product_ID],Product_table[Cost],FALSE)</f>
        <v>48.01</v>
      </c>
      <c r="V1430" s="11">
        <f>_xlfn.XLOOKUP(total_table[[#This Row],[Product_ID]],Product_table[Product_ID],Product_table[Stock],FALSE)</f>
        <v>439</v>
      </c>
      <c r="W1430" s="8" t="str">
        <f>_xlfn.XLOOKUP(total_table[[#This Row],[Store_ID]],Store_table[Store_ID],Store_table[Store_Name],FALSE)</f>
        <v>Hill, Wagner and Ballard</v>
      </c>
      <c r="X1430" s="8" t="str">
        <f>_xlfn.XLOOKUP(total_table[[#This Row],[Store_ID]],Store_table[Store_ID],Store_table[Region],FALSE)</f>
        <v>East</v>
      </c>
      <c r="Y1430" s="8" t="str">
        <f>_xlfn.XLOOKUP(total_table[[#This Row],[Store_ID]],Store_table[Store_ID],Store_table[City],FALSE)</f>
        <v>East Davidville</v>
      </c>
      <c r="Z1430" s="8" t="str">
        <f>_xlfn.XLOOKUP(total_table[[#This Row],[Store_ID]],Store_table[Store_ID],Store_table[Store_Type],FALSE)</f>
        <v>Online</v>
      </c>
    </row>
    <row r="1431" spans="1:26" x14ac:dyDescent="0.35">
      <c r="A1431" s="2" t="s">
        <v>3233</v>
      </c>
      <c r="B1431" s="14">
        <v>45804</v>
      </c>
      <c r="C1431" s="2" t="s">
        <v>774</v>
      </c>
      <c r="D1431" s="2" t="s">
        <v>1714</v>
      </c>
      <c r="E1431" s="2" t="s">
        <v>1775</v>
      </c>
      <c r="F1431" s="11">
        <v>2</v>
      </c>
      <c r="G1431" s="8">
        <v>822.59</v>
      </c>
      <c r="H1431" s="8">
        <v>0.22</v>
      </c>
      <c r="I1431" s="2" t="s">
        <v>1804</v>
      </c>
      <c r="J1431" s="8">
        <v>1644.96</v>
      </c>
      <c r="K1431" s="8" t="str">
        <f>_xlfn.XLOOKUP(total_table[[#This Row],[Customer_ID]],Customer_table[Customer_ID],Customer_table[Name],FALSE)</f>
        <v>Laura Soto</v>
      </c>
      <c r="L1431" s="11">
        <f>_xlfn.XLOOKUP(total_table[[#This Row],[Customer_ID]],Customer_table[Customer_ID],Customer_table[Age],FALSE)</f>
        <v>57</v>
      </c>
      <c r="M1431" s="8" t="str">
        <f>_xlfn.XLOOKUP(total_table[[#This Row],[Customer_ID]],Customer_table[Customer_ID],Customer_table[Gender],FALSE)</f>
        <v>Female</v>
      </c>
      <c r="N1431" s="8" t="str">
        <f>_xlfn.XLOOKUP(total_table[[#This Row],[Customer_ID]],Customer_table[Customer_ID],Customer_table[City],FALSE)</f>
        <v>Rodriguezton</v>
      </c>
      <c r="O1431" s="8" t="str">
        <f>_xlfn.XLOOKUP(total_table[[#This Row],[Customer_ID]],Customer_table[Customer_ID],Customer_table[State],FALSE)</f>
        <v>Michigan</v>
      </c>
      <c r="P1431" s="8" t="str">
        <f>_xlfn.XLOOKUP(total_table[[#This Row],[Customer_ID]],Customer_table[Customer_ID],Customer_table[Country],FALSE)</f>
        <v>USA</v>
      </c>
      <c r="Q1431" s="8" t="str">
        <f>_xlfn.XLOOKUP(total_table[[#This Row],[Product_ID]],Product_table[Product_ID],Product_table[Product_Name],FALSE)</f>
        <v>Vitamin E Body Lotion</v>
      </c>
      <c r="R1431" s="8" t="str">
        <f>_xlfn.XLOOKUP(total_table[[#This Row],[Product_ID]],Product_table[Product_ID],Product_table[Category],FALSE)</f>
        <v>Beauty</v>
      </c>
      <c r="S1431" s="8" t="str">
        <f>_xlfn.XLOOKUP(total_table[[#This Row],[Product_ID]],Product_table[Product_ID],Product_table[Sub_Category],FALSE)</f>
        <v>Skincare</v>
      </c>
      <c r="T1431" s="8" t="str">
        <f>_xlfn.XLOOKUP(total_table[[#This Row],[Product_ID]],Product_table[Product_ID],Product_table[Brand],FALSE)</f>
        <v>Hoffman-Williams</v>
      </c>
      <c r="U1431" s="8">
        <f>_xlfn.XLOOKUP(total_table[[#This Row],[Product_ID]],Product_table[Product_ID],Product_table[Cost],FALSE)</f>
        <v>358.47</v>
      </c>
      <c r="V1431" s="11">
        <f>_xlfn.XLOOKUP(total_table[[#This Row],[Product_ID]],Product_table[Product_ID],Product_table[Stock],FALSE)</f>
        <v>213</v>
      </c>
      <c r="W1431" s="8" t="str">
        <f>_xlfn.XLOOKUP(total_table[[#This Row],[Store_ID]],Store_table[Store_ID],Store_table[Store_Name],FALSE)</f>
        <v>Gardner, Humphrey and Contreras</v>
      </c>
      <c r="X1431" s="8" t="str">
        <f>_xlfn.XLOOKUP(total_table[[#This Row],[Store_ID]],Store_table[Store_ID],Store_table[Region],FALSE)</f>
        <v>East</v>
      </c>
      <c r="Y1431" s="8" t="str">
        <f>_xlfn.XLOOKUP(total_table[[#This Row],[Store_ID]],Store_table[Store_ID],Store_table[City],FALSE)</f>
        <v>Johnsonville</v>
      </c>
      <c r="Z1431" s="8" t="str">
        <f>_xlfn.XLOOKUP(total_table[[#This Row],[Store_ID]],Store_table[Store_ID],Store_table[Store_Type],FALSE)</f>
        <v>Flagship</v>
      </c>
    </row>
    <row r="1432" spans="1:26" x14ac:dyDescent="0.35">
      <c r="A1432" s="2" t="s">
        <v>3234</v>
      </c>
      <c r="B1432" s="14">
        <v>45263</v>
      </c>
      <c r="C1432" s="2" t="s">
        <v>708</v>
      </c>
      <c r="D1432" s="2" t="s">
        <v>1684</v>
      </c>
      <c r="E1432" s="2" t="s">
        <v>1739</v>
      </c>
      <c r="F1432" s="11">
        <v>1</v>
      </c>
      <c r="G1432" s="8">
        <v>462.23</v>
      </c>
      <c r="H1432" s="8">
        <v>0.3</v>
      </c>
      <c r="I1432" s="2" t="s">
        <v>1804</v>
      </c>
      <c r="J1432" s="8">
        <v>461.93</v>
      </c>
      <c r="K1432" s="8" t="str">
        <f>_xlfn.XLOOKUP(total_table[[#This Row],[Customer_ID]],Customer_table[Customer_ID],Customer_table[Name],FALSE)</f>
        <v>Alejandro Doyle</v>
      </c>
      <c r="L1432" s="11">
        <f>_xlfn.XLOOKUP(total_table[[#This Row],[Customer_ID]],Customer_table[Customer_ID],Customer_table[Age],FALSE)</f>
        <v>35</v>
      </c>
      <c r="M1432" s="8" t="str">
        <f>_xlfn.XLOOKUP(total_table[[#This Row],[Customer_ID]],Customer_table[Customer_ID],Customer_table[Gender],FALSE)</f>
        <v>Male</v>
      </c>
      <c r="N1432" s="8" t="str">
        <f>_xlfn.XLOOKUP(total_table[[#This Row],[Customer_ID]],Customer_table[Customer_ID],Customer_table[City],FALSE)</f>
        <v>East Crystalton</v>
      </c>
      <c r="O1432" s="8" t="str">
        <f>_xlfn.XLOOKUP(total_table[[#This Row],[Customer_ID]],Customer_table[Customer_ID],Customer_table[State],FALSE)</f>
        <v>New Mexico</v>
      </c>
      <c r="P1432" s="8" t="str">
        <f>_xlfn.XLOOKUP(total_table[[#This Row],[Customer_ID]],Customer_table[Customer_ID],Customer_table[Country],FALSE)</f>
        <v>USA</v>
      </c>
      <c r="Q1432" s="8" t="str">
        <f>_xlfn.XLOOKUP(total_table[[#This Row],[Product_ID]],Product_table[Product_ID],Product_table[Product_Name],FALSE)</f>
        <v>Decorative Lamp Shade</v>
      </c>
      <c r="R1432" s="8" t="str">
        <f>_xlfn.XLOOKUP(total_table[[#This Row],[Product_ID]],Product_table[Product_ID],Product_table[Category],FALSE)</f>
        <v>Home</v>
      </c>
      <c r="S1432" s="8" t="str">
        <f>_xlfn.XLOOKUP(total_table[[#This Row],[Product_ID]],Product_table[Product_ID],Product_table[Sub_Category],FALSE)</f>
        <v>Lighting</v>
      </c>
      <c r="T1432" s="8" t="str">
        <f>_xlfn.XLOOKUP(total_table[[#This Row],[Product_ID]],Product_table[Product_ID],Product_table[Brand],FALSE)</f>
        <v>Ramirez-Hanson</v>
      </c>
      <c r="U1432" s="8">
        <f>_xlfn.XLOOKUP(total_table[[#This Row],[Product_ID]],Product_table[Product_ID],Product_table[Cost],FALSE)</f>
        <v>228.53</v>
      </c>
      <c r="V1432" s="11">
        <f>_xlfn.XLOOKUP(total_table[[#This Row],[Product_ID]],Product_table[Product_ID],Product_table[Stock],FALSE)</f>
        <v>469</v>
      </c>
      <c r="W1432" s="8" t="str">
        <f>_xlfn.XLOOKUP(total_table[[#This Row],[Store_ID]],Store_table[Store_ID],Store_table[Store_Name],FALSE)</f>
        <v>Black-Horn</v>
      </c>
      <c r="X1432" s="8" t="str">
        <f>_xlfn.XLOOKUP(total_table[[#This Row],[Store_ID]],Store_table[Store_ID],Store_table[Region],FALSE)</f>
        <v>South</v>
      </c>
      <c r="Y1432" s="8" t="str">
        <f>_xlfn.XLOOKUP(total_table[[#This Row],[Store_ID]],Store_table[Store_ID],Store_table[City],FALSE)</f>
        <v>North Nancyview</v>
      </c>
      <c r="Z1432" s="8" t="str">
        <f>_xlfn.XLOOKUP(total_table[[#This Row],[Store_ID]],Store_table[Store_ID],Store_table[Store_Type],FALSE)</f>
        <v>Outlet</v>
      </c>
    </row>
    <row r="1433" spans="1:26" x14ac:dyDescent="0.35">
      <c r="A1433" s="2" t="s">
        <v>3235</v>
      </c>
      <c r="B1433" s="14">
        <v>45906</v>
      </c>
      <c r="C1433" s="2" t="s">
        <v>1362</v>
      </c>
      <c r="D1433" s="2" t="s">
        <v>1610</v>
      </c>
      <c r="E1433" s="2" t="s">
        <v>1785</v>
      </c>
      <c r="F1433" s="11">
        <v>1</v>
      </c>
      <c r="G1433" s="8">
        <v>361.09</v>
      </c>
      <c r="H1433" s="8">
        <v>0.06</v>
      </c>
      <c r="I1433" s="2" t="s">
        <v>1804</v>
      </c>
      <c r="J1433" s="8">
        <v>361.03</v>
      </c>
      <c r="K1433" s="8" t="str">
        <f>_xlfn.XLOOKUP(total_table[[#This Row],[Customer_ID]],Customer_table[Customer_ID],Customer_table[Name],FALSE)</f>
        <v>Monica Wright</v>
      </c>
      <c r="L1433" s="11">
        <f>_xlfn.XLOOKUP(total_table[[#This Row],[Customer_ID]],Customer_table[Customer_ID],Customer_table[Age],FALSE)</f>
        <v>45</v>
      </c>
      <c r="M1433" s="8" t="str">
        <f>_xlfn.XLOOKUP(total_table[[#This Row],[Customer_ID]],Customer_table[Customer_ID],Customer_table[Gender],FALSE)</f>
        <v>Male</v>
      </c>
      <c r="N1433" s="8" t="str">
        <f>_xlfn.XLOOKUP(total_table[[#This Row],[Customer_ID]],Customer_table[Customer_ID],Customer_table[City],FALSE)</f>
        <v>Paulside</v>
      </c>
      <c r="O1433" s="8" t="str">
        <f>_xlfn.XLOOKUP(total_table[[#This Row],[Customer_ID]],Customer_table[Customer_ID],Customer_table[State],FALSE)</f>
        <v>North Carolina</v>
      </c>
      <c r="P1433" s="8" t="str">
        <f>_xlfn.XLOOKUP(total_table[[#This Row],[Customer_ID]],Customer_table[Customer_ID],Customer_table[Country],FALSE)</f>
        <v>USA</v>
      </c>
      <c r="Q1433" s="8" t="str">
        <f>_xlfn.XLOOKUP(total_table[[#This Row],[Product_ID]],Product_table[Product_ID],Product_table[Product_Name],FALSE)</f>
        <v>Smart Home WiFi Camera</v>
      </c>
      <c r="R1433" s="8" t="str">
        <f>_xlfn.XLOOKUP(total_table[[#This Row],[Product_ID]],Product_table[Product_ID],Product_table[Category],FALSE)</f>
        <v>Electronics</v>
      </c>
      <c r="S1433" s="8" t="str">
        <f>_xlfn.XLOOKUP(total_table[[#This Row],[Product_ID]],Product_table[Product_ID],Product_table[Sub_Category],FALSE)</f>
        <v>Accessories</v>
      </c>
      <c r="T1433" s="8" t="str">
        <f>_xlfn.XLOOKUP(total_table[[#This Row],[Product_ID]],Product_table[Product_ID],Product_table[Brand],FALSE)</f>
        <v>Holmes LLC</v>
      </c>
      <c r="U1433" s="8">
        <f>_xlfn.XLOOKUP(total_table[[#This Row],[Product_ID]],Product_table[Product_ID],Product_table[Cost],FALSE)</f>
        <v>450.71</v>
      </c>
      <c r="V1433" s="11">
        <f>_xlfn.XLOOKUP(total_table[[#This Row],[Product_ID]],Product_table[Product_ID],Product_table[Stock],FALSE)</f>
        <v>389</v>
      </c>
      <c r="W1433" s="8" t="str">
        <f>_xlfn.XLOOKUP(total_table[[#This Row],[Store_ID]],Store_table[Store_ID],Store_table[Store_Name],FALSE)</f>
        <v>Holloway Ltd</v>
      </c>
      <c r="X1433" s="8" t="str">
        <f>_xlfn.XLOOKUP(total_table[[#This Row],[Store_ID]],Store_table[Store_ID],Store_table[Region],FALSE)</f>
        <v>North</v>
      </c>
      <c r="Y1433" s="8" t="str">
        <f>_xlfn.XLOOKUP(total_table[[#This Row],[Store_ID]],Store_table[Store_ID],Store_table[City],FALSE)</f>
        <v>Bensonhaven</v>
      </c>
      <c r="Z1433" s="8" t="str">
        <f>_xlfn.XLOOKUP(total_table[[#This Row],[Store_ID]],Store_table[Store_ID],Store_table[Store_Type],FALSE)</f>
        <v>Flagship</v>
      </c>
    </row>
    <row r="1434" spans="1:26" x14ac:dyDescent="0.35">
      <c r="A1434" s="2" t="s">
        <v>3236</v>
      </c>
      <c r="B1434" s="14">
        <v>45243</v>
      </c>
      <c r="C1434" s="2" t="s">
        <v>1178</v>
      </c>
      <c r="D1434" s="2" t="s">
        <v>1672</v>
      </c>
      <c r="E1434" s="2" t="s">
        <v>1791</v>
      </c>
      <c r="F1434" s="11">
        <v>3</v>
      </c>
      <c r="G1434" s="8">
        <v>59.37</v>
      </c>
      <c r="H1434" s="8">
        <v>0.03</v>
      </c>
      <c r="I1434" s="2" t="s">
        <v>1804</v>
      </c>
      <c r="J1434" s="8">
        <v>178.07999999999998</v>
      </c>
      <c r="K1434" s="8" t="str">
        <f>_xlfn.XLOOKUP(total_table[[#This Row],[Customer_ID]],Customer_table[Customer_ID],Customer_table[Name],FALSE)</f>
        <v>Kristine Higgins</v>
      </c>
      <c r="L1434" s="11">
        <f>_xlfn.XLOOKUP(total_table[[#This Row],[Customer_ID]],Customer_table[Customer_ID],Customer_table[Age],FALSE)</f>
        <v>27</v>
      </c>
      <c r="M1434" s="8" t="str">
        <f>_xlfn.XLOOKUP(total_table[[#This Row],[Customer_ID]],Customer_table[Customer_ID],Customer_table[Gender],FALSE)</f>
        <v>Female</v>
      </c>
      <c r="N1434" s="8" t="str">
        <f>_xlfn.XLOOKUP(total_table[[#This Row],[Customer_ID]],Customer_table[Customer_ID],Customer_table[City],FALSE)</f>
        <v>Jennifertown</v>
      </c>
      <c r="O1434" s="8" t="str">
        <f>_xlfn.XLOOKUP(total_table[[#This Row],[Customer_ID]],Customer_table[Customer_ID],Customer_table[State],FALSE)</f>
        <v>South Carolina</v>
      </c>
      <c r="P1434" s="8" t="str">
        <f>_xlfn.XLOOKUP(total_table[[#This Row],[Customer_ID]],Customer_table[Customer_ID],Customer_table[Country],FALSE)</f>
        <v>USA</v>
      </c>
      <c r="Q1434" s="8" t="str">
        <f>_xlfn.XLOOKUP(total_table[[#This Row],[Product_ID]],Product_table[Product_ID],Product_table[Product_Name],FALSE)</f>
        <v>Shin Guards – Adult</v>
      </c>
      <c r="R1434" s="8" t="str">
        <f>_xlfn.XLOOKUP(total_table[[#This Row],[Product_ID]],Product_table[Product_ID],Product_table[Category],FALSE)</f>
        <v>Sports</v>
      </c>
      <c r="S1434" s="8" t="str">
        <f>_xlfn.XLOOKUP(total_table[[#This Row],[Product_ID]],Product_table[Product_ID],Product_table[Sub_Category],FALSE)</f>
        <v>Team Sports</v>
      </c>
      <c r="T1434" s="8" t="str">
        <f>_xlfn.XLOOKUP(total_table[[#This Row],[Product_ID]],Product_table[Product_ID],Product_table[Brand],FALSE)</f>
        <v>French Ltd</v>
      </c>
      <c r="U1434" s="8">
        <f>_xlfn.XLOOKUP(total_table[[#This Row],[Product_ID]],Product_table[Product_ID],Product_table[Cost],FALSE)</f>
        <v>107.06</v>
      </c>
      <c r="V1434" s="11">
        <f>_xlfn.XLOOKUP(total_table[[#This Row],[Product_ID]],Product_table[Product_ID],Product_table[Stock],FALSE)</f>
        <v>359</v>
      </c>
      <c r="W1434" s="8" t="str">
        <f>_xlfn.XLOOKUP(total_table[[#This Row],[Store_ID]],Store_table[Store_ID],Store_table[Store_Name],FALSE)</f>
        <v>Mann-Austin</v>
      </c>
      <c r="X1434" s="8" t="str">
        <f>_xlfn.XLOOKUP(total_table[[#This Row],[Store_ID]],Store_table[Store_ID],Store_table[Region],FALSE)</f>
        <v>East</v>
      </c>
      <c r="Y1434" s="8" t="str">
        <f>_xlfn.XLOOKUP(total_table[[#This Row],[Store_ID]],Store_table[Store_ID],Store_table[City],FALSE)</f>
        <v>Vasquezborough</v>
      </c>
      <c r="Z1434" s="8" t="str">
        <f>_xlfn.XLOOKUP(total_table[[#This Row],[Store_ID]],Store_table[Store_ID],Store_table[Store_Type],FALSE)</f>
        <v>Online</v>
      </c>
    </row>
    <row r="1435" spans="1:26" x14ac:dyDescent="0.35">
      <c r="A1435" s="2" t="s">
        <v>3237</v>
      </c>
      <c r="B1435" s="14">
        <v>45686</v>
      </c>
      <c r="C1435" s="2" t="s">
        <v>138</v>
      </c>
      <c r="D1435" s="2" t="s">
        <v>1606</v>
      </c>
      <c r="E1435" s="2" t="s">
        <v>1735</v>
      </c>
      <c r="F1435" s="11">
        <v>3</v>
      </c>
      <c r="G1435" s="8">
        <v>765.21</v>
      </c>
      <c r="H1435" s="8">
        <v>0.14000000000000001</v>
      </c>
      <c r="I1435" s="2" t="s">
        <v>1807</v>
      </c>
      <c r="J1435" s="8">
        <v>2295.4900000000002</v>
      </c>
      <c r="K1435" s="8" t="str">
        <f>_xlfn.XLOOKUP(total_table[[#This Row],[Customer_ID]],Customer_table[Customer_ID],Customer_table[Name],FALSE)</f>
        <v>Thomas Phillips</v>
      </c>
      <c r="L1435" s="11">
        <f>_xlfn.XLOOKUP(total_table[[#This Row],[Customer_ID]],Customer_table[Customer_ID],Customer_table[Age],FALSE)</f>
        <v>20</v>
      </c>
      <c r="M1435" s="8" t="str">
        <f>_xlfn.XLOOKUP(total_table[[#This Row],[Customer_ID]],Customer_table[Customer_ID],Customer_table[Gender],FALSE)</f>
        <v>Female</v>
      </c>
      <c r="N1435" s="8" t="str">
        <f>_xlfn.XLOOKUP(total_table[[#This Row],[Customer_ID]],Customer_table[Customer_ID],Customer_table[City],FALSE)</f>
        <v>Luisfurt</v>
      </c>
      <c r="O1435" s="8" t="str">
        <f>_xlfn.XLOOKUP(total_table[[#This Row],[Customer_ID]],Customer_table[Customer_ID],Customer_table[State],FALSE)</f>
        <v>Georgia</v>
      </c>
      <c r="P1435" s="8" t="str">
        <f>_xlfn.XLOOKUP(total_table[[#This Row],[Customer_ID]],Customer_table[Customer_ID],Customer_table[Country],FALSE)</f>
        <v>USA</v>
      </c>
      <c r="Q1435" s="8" t="str">
        <f>_xlfn.XLOOKUP(total_table[[#This Row],[Product_ID]],Product_table[Product_ID],Product_table[Product_Name],FALSE)</f>
        <v>Noise-Canceling Headphones</v>
      </c>
      <c r="R1435" s="8" t="str">
        <f>_xlfn.XLOOKUP(total_table[[#This Row],[Product_ID]],Product_table[Product_ID],Product_table[Category],FALSE)</f>
        <v>Electronics</v>
      </c>
      <c r="S1435" s="8" t="str">
        <f>_xlfn.XLOOKUP(total_table[[#This Row],[Product_ID]],Product_table[Product_ID],Product_table[Sub_Category],FALSE)</f>
        <v>Audio</v>
      </c>
      <c r="T1435" s="8" t="str">
        <f>_xlfn.XLOOKUP(total_table[[#This Row],[Product_ID]],Product_table[Product_ID],Product_table[Brand],FALSE)</f>
        <v>Taylor-Hart</v>
      </c>
      <c r="U1435" s="8">
        <f>_xlfn.XLOOKUP(total_table[[#This Row],[Product_ID]],Product_table[Product_ID],Product_table[Cost],FALSE)</f>
        <v>38.520000000000003</v>
      </c>
      <c r="V1435" s="11">
        <f>_xlfn.XLOOKUP(total_table[[#This Row],[Product_ID]],Product_table[Product_ID],Product_table[Stock],FALSE)</f>
        <v>378</v>
      </c>
      <c r="W1435" s="8" t="str">
        <f>_xlfn.XLOOKUP(total_table[[#This Row],[Store_ID]],Store_table[Store_ID],Store_table[Store_Name],FALSE)</f>
        <v>Martinez, Adkins and Johnson</v>
      </c>
      <c r="X1435" s="8" t="str">
        <f>_xlfn.XLOOKUP(total_table[[#This Row],[Store_ID]],Store_table[Store_ID],Store_table[Region],FALSE)</f>
        <v>North</v>
      </c>
      <c r="Y1435" s="8" t="str">
        <f>_xlfn.XLOOKUP(total_table[[#This Row],[Store_ID]],Store_table[Store_ID],Store_table[City],FALSE)</f>
        <v>Danielmouth</v>
      </c>
      <c r="Z1435" s="8" t="str">
        <f>_xlfn.XLOOKUP(total_table[[#This Row],[Store_ID]],Store_table[Store_ID],Store_table[Store_Type],FALSE)</f>
        <v>Flagship</v>
      </c>
    </row>
    <row r="1436" spans="1:26" x14ac:dyDescent="0.35">
      <c r="A1436" s="2" t="s">
        <v>3238</v>
      </c>
      <c r="B1436" s="14">
        <v>45472</v>
      </c>
      <c r="C1436" s="2" t="s">
        <v>768</v>
      </c>
      <c r="D1436" s="2" t="s">
        <v>1590</v>
      </c>
      <c r="E1436" s="2" t="s">
        <v>1772</v>
      </c>
      <c r="F1436" s="11">
        <v>4</v>
      </c>
      <c r="G1436" s="8">
        <v>303.56</v>
      </c>
      <c r="H1436" s="8">
        <v>0.2</v>
      </c>
      <c r="I1436" s="2" t="s">
        <v>1807</v>
      </c>
      <c r="J1436" s="8">
        <v>1214.04</v>
      </c>
      <c r="K1436" s="8" t="str">
        <f>_xlfn.XLOOKUP(total_table[[#This Row],[Customer_ID]],Customer_table[Customer_ID],Customer_table[Name],FALSE)</f>
        <v>Brian Hammond</v>
      </c>
      <c r="L1436" s="11">
        <f>_xlfn.XLOOKUP(total_table[[#This Row],[Customer_ID]],Customer_table[Customer_ID],Customer_table[Age],FALSE)</f>
        <v>56</v>
      </c>
      <c r="M1436" s="8" t="str">
        <f>_xlfn.XLOOKUP(total_table[[#This Row],[Customer_ID]],Customer_table[Customer_ID],Customer_table[Gender],FALSE)</f>
        <v>Female</v>
      </c>
      <c r="N1436" s="8" t="str">
        <f>_xlfn.XLOOKUP(total_table[[#This Row],[Customer_ID]],Customer_table[Customer_ID],Customer_table[City],FALSE)</f>
        <v>North Nicholas</v>
      </c>
      <c r="O1436" s="8" t="str">
        <f>_xlfn.XLOOKUP(total_table[[#This Row],[Customer_ID]],Customer_table[Customer_ID],Customer_table[State],FALSE)</f>
        <v>Texas</v>
      </c>
      <c r="P1436" s="8" t="str">
        <f>_xlfn.XLOOKUP(total_table[[#This Row],[Customer_ID]],Customer_table[Customer_ID],Customer_table[Country],FALSE)</f>
        <v>USA</v>
      </c>
      <c r="Q1436" s="8" t="str">
        <f>_xlfn.XLOOKUP(total_table[[#This Row],[Product_ID]],Product_table[Product_ID],Product_table[Product_Name],FALSE)</f>
        <v>Vitamin C Face Serum</v>
      </c>
      <c r="R1436" s="8" t="str">
        <f>_xlfn.XLOOKUP(total_table[[#This Row],[Product_ID]],Product_table[Product_ID],Product_table[Category],FALSE)</f>
        <v>Beauty</v>
      </c>
      <c r="S1436" s="8" t="str">
        <f>_xlfn.XLOOKUP(total_table[[#This Row],[Product_ID]],Product_table[Product_ID],Product_table[Sub_Category],FALSE)</f>
        <v>Skincare</v>
      </c>
      <c r="T1436" s="8" t="str">
        <f>_xlfn.XLOOKUP(total_table[[#This Row],[Product_ID]],Product_table[Product_ID],Product_table[Brand],FALSE)</f>
        <v>Griffin Ltd</v>
      </c>
      <c r="U1436" s="8">
        <f>_xlfn.XLOOKUP(total_table[[#This Row],[Product_ID]],Product_table[Product_ID],Product_table[Cost],FALSE)</f>
        <v>283.83</v>
      </c>
      <c r="V1436" s="11">
        <f>_xlfn.XLOOKUP(total_table[[#This Row],[Product_ID]],Product_table[Product_ID],Product_table[Stock],FALSE)</f>
        <v>244</v>
      </c>
      <c r="W1436" s="8" t="str">
        <f>_xlfn.XLOOKUP(total_table[[#This Row],[Store_ID]],Store_table[Store_ID],Store_table[Store_Name],FALSE)</f>
        <v>Thomas, Bridges and Harris</v>
      </c>
      <c r="X1436" s="8" t="str">
        <f>_xlfn.XLOOKUP(total_table[[#This Row],[Store_ID]],Store_table[Store_ID],Store_table[Region],FALSE)</f>
        <v>North</v>
      </c>
      <c r="Y1436" s="8" t="str">
        <f>_xlfn.XLOOKUP(total_table[[#This Row],[Store_ID]],Store_table[Store_ID],Store_table[City],FALSE)</f>
        <v>Sabrinatown</v>
      </c>
      <c r="Z1436" s="8" t="str">
        <f>_xlfn.XLOOKUP(total_table[[#This Row],[Store_ID]],Store_table[Store_ID],Store_table[Store_Type],FALSE)</f>
        <v>Online</v>
      </c>
    </row>
    <row r="1437" spans="1:26" x14ac:dyDescent="0.35">
      <c r="A1437" s="2" t="s">
        <v>3239</v>
      </c>
      <c r="B1437" s="14">
        <v>45779</v>
      </c>
      <c r="C1437" s="2" t="s">
        <v>1350</v>
      </c>
      <c r="D1437" s="2" t="s">
        <v>1580</v>
      </c>
      <c r="E1437" s="2" t="s">
        <v>1730</v>
      </c>
      <c r="F1437" s="11">
        <v>1</v>
      </c>
      <c r="G1437" s="8">
        <v>640.92999999999995</v>
      </c>
      <c r="H1437" s="8">
        <v>0.19</v>
      </c>
      <c r="I1437" s="2" t="s">
        <v>1804</v>
      </c>
      <c r="J1437" s="8">
        <v>640.7399999999999</v>
      </c>
      <c r="K1437" s="8" t="str">
        <f>_xlfn.XLOOKUP(total_table[[#This Row],[Customer_ID]],Customer_table[Customer_ID],Customer_table[Name],FALSE)</f>
        <v>Adam Castro</v>
      </c>
      <c r="L1437" s="11">
        <f>_xlfn.XLOOKUP(total_table[[#This Row],[Customer_ID]],Customer_table[Customer_ID],Customer_table[Age],FALSE)</f>
        <v>51</v>
      </c>
      <c r="M1437" s="8" t="str">
        <f>_xlfn.XLOOKUP(total_table[[#This Row],[Customer_ID]],Customer_table[Customer_ID],Customer_table[Gender],FALSE)</f>
        <v>Male</v>
      </c>
      <c r="N1437" s="8" t="str">
        <f>_xlfn.XLOOKUP(total_table[[#This Row],[Customer_ID]],Customer_table[Customer_ID],Customer_table[City],FALSE)</f>
        <v>New Donnabury</v>
      </c>
      <c r="O1437" s="8" t="str">
        <f>_xlfn.XLOOKUP(total_table[[#This Row],[Customer_ID]],Customer_table[Customer_ID],Customer_table[State],FALSE)</f>
        <v>Texas</v>
      </c>
      <c r="P1437" s="8" t="str">
        <f>_xlfn.XLOOKUP(total_table[[#This Row],[Customer_ID]],Customer_table[Customer_ID],Customer_table[Country],FALSE)</f>
        <v>USA</v>
      </c>
      <c r="Q1437" s="8" t="str">
        <f>_xlfn.XLOOKUP(total_table[[#This Row],[Product_ID]],Product_table[Product_ID],Product_table[Product_Name],FALSE)</f>
        <v>Decorative Floor Vase</v>
      </c>
      <c r="R1437" s="8" t="str">
        <f>_xlfn.XLOOKUP(total_table[[#This Row],[Product_ID]],Product_table[Product_ID],Product_table[Category],FALSE)</f>
        <v>Home</v>
      </c>
      <c r="S1437" s="8" t="str">
        <f>_xlfn.XLOOKUP(total_table[[#This Row],[Product_ID]],Product_table[Product_ID],Product_table[Sub_Category],FALSE)</f>
        <v>Decor</v>
      </c>
      <c r="T1437" s="8" t="str">
        <f>_xlfn.XLOOKUP(total_table[[#This Row],[Product_ID]],Product_table[Product_ID],Product_table[Brand],FALSE)</f>
        <v>Khan, Jones and Paul</v>
      </c>
      <c r="U1437" s="8">
        <f>_xlfn.XLOOKUP(total_table[[#This Row],[Product_ID]],Product_table[Product_ID],Product_table[Cost],FALSE)</f>
        <v>254.04361702127662</v>
      </c>
      <c r="V1437" s="11">
        <f>_xlfn.XLOOKUP(total_table[[#This Row],[Product_ID]],Product_table[Product_ID],Product_table[Stock],FALSE)</f>
        <v>378</v>
      </c>
      <c r="W1437" s="8" t="str">
        <f>_xlfn.XLOOKUP(total_table[[#This Row],[Store_ID]],Store_table[Store_ID],Store_table[Store_Name],FALSE)</f>
        <v>Rivera-Warner</v>
      </c>
      <c r="X1437" s="8" t="str">
        <f>_xlfn.XLOOKUP(total_table[[#This Row],[Store_ID]],Store_table[Store_ID],Store_table[Region],FALSE)</f>
        <v>East</v>
      </c>
      <c r="Y1437" s="8" t="str">
        <f>_xlfn.XLOOKUP(total_table[[#This Row],[Store_ID]],Store_table[Store_ID],Store_table[City],FALSE)</f>
        <v>Washingtonfurt</v>
      </c>
      <c r="Z1437" s="8" t="str">
        <f>_xlfn.XLOOKUP(total_table[[#This Row],[Store_ID]],Store_table[Store_ID],Store_table[Store_Type],FALSE)</f>
        <v>Flagship</v>
      </c>
    </row>
    <row r="1438" spans="1:26" x14ac:dyDescent="0.35">
      <c r="A1438" s="2" t="s">
        <v>3240</v>
      </c>
      <c r="B1438" s="14">
        <v>45830</v>
      </c>
      <c r="C1438" s="2" t="s">
        <v>565</v>
      </c>
      <c r="D1438" s="2" t="s">
        <v>1698</v>
      </c>
      <c r="E1438" s="2" t="s">
        <v>1767</v>
      </c>
      <c r="F1438" s="11">
        <v>2</v>
      </c>
      <c r="G1438" s="8">
        <v>611.25</v>
      </c>
      <c r="H1438" s="8">
        <v>0.22</v>
      </c>
      <c r="I1438" s="2" t="s">
        <v>1802</v>
      </c>
      <c r="J1438" s="8">
        <v>1222.28</v>
      </c>
      <c r="K1438" s="8" t="str">
        <f>_xlfn.XLOOKUP(total_table[[#This Row],[Customer_ID]],Customer_table[Customer_ID],Customer_table[Name],FALSE)</f>
        <v>Maria Davis</v>
      </c>
      <c r="L1438" s="11">
        <f>_xlfn.XLOOKUP(total_table[[#This Row],[Customer_ID]],Customer_table[Customer_ID],Customer_table[Age],FALSE)</f>
        <v>26</v>
      </c>
      <c r="M1438" s="8" t="str">
        <f>_xlfn.XLOOKUP(total_table[[#This Row],[Customer_ID]],Customer_table[Customer_ID],Customer_table[Gender],FALSE)</f>
        <v>Female</v>
      </c>
      <c r="N1438" s="8" t="str">
        <f>_xlfn.XLOOKUP(total_table[[#This Row],[Customer_ID]],Customer_table[Customer_ID],Customer_table[City],FALSE)</f>
        <v>Avilahaven</v>
      </c>
      <c r="O1438" s="8" t="str">
        <f>_xlfn.XLOOKUP(total_table[[#This Row],[Customer_ID]],Customer_table[Customer_ID],Customer_table[State],FALSE)</f>
        <v>Vermont</v>
      </c>
      <c r="P1438" s="8" t="str">
        <f>_xlfn.XLOOKUP(total_table[[#This Row],[Customer_ID]],Customer_table[Customer_ID],Customer_table[Country],FALSE)</f>
        <v>USA</v>
      </c>
      <c r="Q1438" s="8" t="str">
        <f>_xlfn.XLOOKUP(total_table[[#This Row],[Product_ID]],Product_table[Product_ID],Product_table[Product_Name],FALSE)</f>
        <v>Kitchen Cutting Board</v>
      </c>
      <c r="R1438" s="8" t="str">
        <f>_xlfn.XLOOKUP(total_table[[#This Row],[Product_ID]],Product_table[Product_ID],Product_table[Category],FALSE)</f>
        <v>Home</v>
      </c>
      <c r="S1438" s="8" t="str">
        <f>_xlfn.XLOOKUP(total_table[[#This Row],[Product_ID]],Product_table[Product_ID],Product_table[Sub_Category],FALSE)</f>
        <v>Kitchen</v>
      </c>
      <c r="T1438" s="8" t="str">
        <f>_xlfn.XLOOKUP(total_table[[#This Row],[Product_ID]],Product_table[Product_ID],Product_table[Brand],FALSE)</f>
        <v>Taylor, Dodson and Johnston</v>
      </c>
      <c r="U1438" s="8">
        <f>_xlfn.XLOOKUP(total_table[[#This Row],[Product_ID]],Product_table[Product_ID],Product_table[Cost],FALSE)</f>
        <v>176.07</v>
      </c>
      <c r="V1438" s="11">
        <f>_xlfn.XLOOKUP(total_table[[#This Row],[Product_ID]],Product_table[Product_ID],Product_table[Stock],FALSE)</f>
        <v>82</v>
      </c>
      <c r="W1438" s="8" t="str">
        <f>_xlfn.XLOOKUP(total_table[[#This Row],[Store_ID]],Store_table[Store_ID],Store_table[Store_Name],FALSE)</f>
        <v>Hill, Wagner and Ballard</v>
      </c>
      <c r="X1438" s="8" t="str">
        <f>_xlfn.XLOOKUP(total_table[[#This Row],[Store_ID]],Store_table[Store_ID],Store_table[Region],FALSE)</f>
        <v>East</v>
      </c>
      <c r="Y1438" s="8" t="str">
        <f>_xlfn.XLOOKUP(total_table[[#This Row],[Store_ID]],Store_table[Store_ID],Store_table[City],FALSE)</f>
        <v>East Davidville</v>
      </c>
      <c r="Z1438" s="8" t="str">
        <f>_xlfn.XLOOKUP(total_table[[#This Row],[Store_ID]],Store_table[Store_ID],Store_table[Store_Type],FALSE)</f>
        <v>Online</v>
      </c>
    </row>
    <row r="1439" spans="1:26" x14ac:dyDescent="0.35">
      <c r="A1439" s="2" t="s">
        <v>3241</v>
      </c>
      <c r="B1439" s="14">
        <v>45756</v>
      </c>
      <c r="C1439" s="2" t="s">
        <v>1401</v>
      </c>
      <c r="D1439" s="2" t="s">
        <v>1658</v>
      </c>
      <c r="E1439" s="2" t="s">
        <v>1735</v>
      </c>
      <c r="F1439" s="11">
        <v>1</v>
      </c>
      <c r="G1439" s="8">
        <v>209.93</v>
      </c>
      <c r="H1439" s="8">
        <v>0.21</v>
      </c>
      <c r="I1439" s="2" t="s">
        <v>1802</v>
      </c>
      <c r="J1439" s="8">
        <v>209.72</v>
      </c>
      <c r="K1439" s="8" t="str">
        <f>_xlfn.XLOOKUP(total_table[[#This Row],[Customer_ID]],Customer_table[Customer_ID],Customer_table[Name],FALSE)</f>
        <v>Paul Cox</v>
      </c>
      <c r="L1439" s="11">
        <f>_xlfn.XLOOKUP(total_table[[#This Row],[Customer_ID]],Customer_table[Customer_ID],Customer_table[Age],FALSE)</f>
        <v>60</v>
      </c>
      <c r="M1439" s="8" t="str">
        <f>_xlfn.XLOOKUP(total_table[[#This Row],[Customer_ID]],Customer_table[Customer_ID],Customer_table[Gender],FALSE)</f>
        <v>Female</v>
      </c>
      <c r="N1439" s="8" t="str">
        <f>_xlfn.XLOOKUP(total_table[[#This Row],[Customer_ID]],Customer_table[Customer_ID],Customer_table[City],FALSE)</f>
        <v>East Julie</v>
      </c>
      <c r="O1439" s="8" t="str">
        <f>_xlfn.XLOOKUP(total_table[[#This Row],[Customer_ID]],Customer_table[Customer_ID],Customer_table[State],FALSE)</f>
        <v>Kansas</v>
      </c>
      <c r="P1439" s="8" t="str">
        <f>_xlfn.XLOOKUP(total_table[[#This Row],[Customer_ID]],Customer_table[Customer_ID],Customer_table[Country],FALSE)</f>
        <v>USA</v>
      </c>
      <c r="Q1439" s="8" t="str">
        <f>_xlfn.XLOOKUP(total_table[[#This Row],[Product_ID]],Product_table[Product_ID],Product_table[Product_Name],FALSE)</f>
        <v>Women's Hair Dryer Brush</v>
      </c>
      <c r="R1439" s="8" t="str">
        <f>_xlfn.XLOOKUP(total_table[[#This Row],[Product_ID]],Product_table[Product_ID],Product_table[Category],FALSE)</f>
        <v>Beauty</v>
      </c>
      <c r="S1439" s="8" t="str">
        <f>_xlfn.XLOOKUP(total_table[[#This Row],[Product_ID]],Product_table[Product_ID],Product_table[Sub_Category],FALSE)</f>
        <v>Haircare</v>
      </c>
      <c r="T1439" s="8" t="str">
        <f>_xlfn.XLOOKUP(total_table[[#This Row],[Product_ID]],Product_table[Product_ID],Product_table[Brand],FALSE)</f>
        <v>Torres, Spencer and Potter</v>
      </c>
      <c r="U1439" s="8">
        <f>_xlfn.XLOOKUP(total_table[[#This Row],[Product_ID]],Product_table[Product_ID],Product_table[Cost],FALSE)</f>
        <v>340.39</v>
      </c>
      <c r="V1439" s="11">
        <f>_xlfn.XLOOKUP(total_table[[#This Row],[Product_ID]],Product_table[Product_ID],Product_table[Stock],FALSE)</f>
        <v>177</v>
      </c>
      <c r="W1439" s="8" t="str">
        <f>_xlfn.XLOOKUP(total_table[[#This Row],[Store_ID]],Store_table[Store_ID],Store_table[Store_Name],FALSE)</f>
        <v>Martinez, Adkins and Johnson</v>
      </c>
      <c r="X1439" s="8" t="str">
        <f>_xlfn.XLOOKUP(total_table[[#This Row],[Store_ID]],Store_table[Store_ID],Store_table[Region],FALSE)</f>
        <v>North</v>
      </c>
      <c r="Y1439" s="8" t="str">
        <f>_xlfn.XLOOKUP(total_table[[#This Row],[Store_ID]],Store_table[Store_ID],Store_table[City],FALSE)</f>
        <v>Danielmouth</v>
      </c>
      <c r="Z1439" s="8" t="str">
        <f>_xlfn.XLOOKUP(total_table[[#This Row],[Store_ID]],Store_table[Store_ID],Store_table[Store_Type],FALSE)</f>
        <v>Flagship</v>
      </c>
    </row>
    <row r="1440" spans="1:26" x14ac:dyDescent="0.35">
      <c r="A1440" s="2" t="s">
        <v>3242</v>
      </c>
      <c r="B1440" s="14">
        <v>45847</v>
      </c>
      <c r="C1440" s="2" t="s">
        <v>377</v>
      </c>
      <c r="D1440" s="2" t="s">
        <v>1724</v>
      </c>
      <c r="E1440" s="2" t="s">
        <v>1767</v>
      </c>
      <c r="F1440" s="11">
        <v>3</v>
      </c>
      <c r="G1440" s="8">
        <v>130.38999999999999</v>
      </c>
      <c r="H1440" s="8">
        <v>0.24</v>
      </c>
      <c r="I1440" s="2" t="s">
        <v>1804</v>
      </c>
      <c r="J1440" s="8">
        <v>390.92999999999995</v>
      </c>
      <c r="K1440" s="8" t="str">
        <f>_xlfn.XLOOKUP(total_table[[#This Row],[Customer_ID]],Customer_table[Customer_ID],Customer_table[Name],FALSE)</f>
        <v>Ashley Griffin</v>
      </c>
      <c r="L1440" s="11">
        <f>_xlfn.XLOOKUP(total_table[[#This Row],[Customer_ID]],Customer_table[Customer_ID],Customer_table[Age],FALSE)</f>
        <v>40</v>
      </c>
      <c r="M1440" s="8" t="str">
        <f>_xlfn.XLOOKUP(total_table[[#This Row],[Customer_ID]],Customer_table[Customer_ID],Customer_table[Gender],FALSE)</f>
        <v>Female</v>
      </c>
      <c r="N1440" s="8" t="str">
        <f>_xlfn.XLOOKUP(total_table[[#This Row],[Customer_ID]],Customer_table[Customer_ID],Customer_table[City],FALSE)</f>
        <v>New Dawnton</v>
      </c>
      <c r="O1440" s="8" t="str">
        <f>_xlfn.XLOOKUP(total_table[[#This Row],[Customer_ID]],Customer_table[Customer_ID],Customer_table[State],FALSE)</f>
        <v>Maryland</v>
      </c>
      <c r="P1440" s="8" t="str">
        <f>_xlfn.XLOOKUP(total_table[[#This Row],[Customer_ID]],Customer_table[Customer_ID],Customer_table[Country],FALSE)</f>
        <v>USA</v>
      </c>
      <c r="Q1440" s="8" t="str">
        <f>_xlfn.XLOOKUP(total_table[[#This Row],[Product_ID]],Product_table[Product_ID],Product_table[Product_Name],FALSE)</f>
        <v>Stainless Steel Cookware Set</v>
      </c>
      <c r="R1440" s="8" t="str">
        <f>_xlfn.XLOOKUP(total_table[[#This Row],[Product_ID]],Product_table[Product_ID],Product_table[Category],FALSE)</f>
        <v>Home</v>
      </c>
      <c r="S1440" s="8" t="str">
        <f>_xlfn.XLOOKUP(total_table[[#This Row],[Product_ID]],Product_table[Product_ID],Product_table[Sub_Category],FALSE)</f>
        <v>Kitchen</v>
      </c>
      <c r="T1440" s="8" t="str">
        <f>_xlfn.XLOOKUP(total_table[[#This Row],[Product_ID]],Product_table[Product_ID],Product_table[Brand],FALSE)</f>
        <v>Campbell Ltd</v>
      </c>
      <c r="U1440" s="8">
        <f>_xlfn.XLOOKUP(total_table[[#This Row],[Product_ID]],Product_table[Product_ID],Product_table[Cost],FALSE)</f>
        <v>201.41</v>
      </c>
      <c r="V1440" s="11">
        <f>_xlfn.XLOOKUP(total_table[[#This Row],[Product_ID]],Product_table[Product_ID],Product_table[Stock],FALSE)</f>
        <v>146</v>
      </c>
      <c r="W1440" s="8" t="str">
        <f>_xlfn.XLOOKUP(total_table[[#This Row],[Store_ID]],Store_table[Store_ID],Store_table[Store_Name],FALSE)</f>
        <v>Hill, Wagner and Ballard</v>
      </c>
      <c r="X1440" s="8" t="str">
        <f>_xlfn.XLOOKUP(total_table[[#This Row],[Store_ID]],Store_table[Store_ID],Store_table[Region],FALSE)</f>
        <v>East</v>
      </c>
      <c r="Y1440" s="8" t="str">
        <f>_xlfn.XLOOKUP(total_table[[#This Row],[Store_ID]],Store_table[Store_ID],Store_table[City],FALSE)</f>
        <v>East Davidville</v>
      </c>
      <c r="Z1440" s="8" t="str">
        <f>_xlfn.XLOOKUP(total_table[[#This Row],[Store_ID]],Store_table[Store_ID],Store_table[Store_Type],FALSE)</f>
        <v>Online</v>
      </c>
    </row>
    <row r="1441" spans="1:26" x14ac:dyDescent="0.35">
      <c r="A1441" s="2" t="s">
        <v>3243</v>
      </c>
      <c r="B1441" s="14">
        <v>45322</v>
      </c>
      <c r="C1441" s="2" t="s">
        <v>909</v>
      </c>
      <c r="D1441" s="2" t="s">
        <v>1712</v>
      </c>
      <c r="E1441" s="2" t="s">
        <v>1757</v>
      </c>
      <c r="F1441" s="11">
        <v>2</v>
      </c>
      <c r="G1441" s="8">
        <v>846.18</v>
      </c>
      <c r="H1441" s="8">
        <v>0.1</v>
      </c>
      <c r="I1441" s="2" t="s">
        <v>1807</v>
      </c>
      <c r="J1441" s="8">
        <v>1692.26</v>
      </c>
      <c r="K1441" s="8" t="str">
        <f>_xlfn.XLOOKUP(total_table[[#This Row],[Customer_ID]],Customer_table[Customer_ID],Customer_table[Name],FALSE)</f>
        <v>James Powell</v>
      </c>
      <c r="L1441" s="11">
        <f>_xlfn.XLOOKUP(total_table[[#This Row],[Customer_ID]],Customer_table[Customer_ID],Customer_table[Age],FALSE)</f>
        <v>40</v>
      </c>
      <c r="M1441" s="8" t="str">
        <f>_xlfn.XLOOKUP(total_table[[#This Row],[Customer_ID]],Customer_table[Customer_ID],Customer_table[Gender],FALSE)</f>
        <v>Female</v>
      </c>
      <c r="N1441" s="8" t="str">
        <f>_xlfn.XLOOKUP(total_table[[#This Row],[Customer_ID]],Customer_table[Customer_ID],Customer_table[City],FALSE)</f>
        <v>West Beverlymouth</v>
      </c>
      <c r="O1441" s="8" t="str">
        <f>_xlfn.XLOOKUP(total_table[[#This Row],[Customer_ID]],Customer_table[Customer_ID],Customer_table[State],FALSE)</f>
        <v>Missouri</v>
      </c>
      <c r="P1441" s="8" t="str">
        <f>_xlfn.XLOOKUP(total_table[[#This Row],[Customer_ID]],Customer_table[Customer_ID],Customer_table[Country],FALSE)</f>
        <v>USA</v>
      </c>
      <c r="Q1441" s="8" t="str">
        <f>_xlfn.XLOOKUP(total_table[[#This Row],[Product_ID]],Product_table[Product_ID],Product_table[Product_Name],FALSE)</f>
        <v>USB-C Laptop Charger</v>
      </c>
      <c r="R1441" s="8" t="str">
        <f>_xlfn.XLOOKUP(total_table[[#This Row],[Product_ID]],Product_table[Product_ID],Product_table[Category],FALSE)</f>
        <v>Electronics</v>
      </c>
      <c r="S1441" s="8" t="str">
        <f>_xlfn.XLOOKUP(total_table[[#This Row],[Product_ID]],Product_table[Product_ID],Product_table[Sub_Category],FALSE)</f>
        <v>Computer</v>
      </c>
      <c r="T1441" s="8" t="str">
        <f>_xlfn.XLOOKUP(total_table[[#This Row],[Product_ID]],Product_table[Product_ID],Product_table[Brand],FALSE)</f>
        <v>Martin LLC</v>
      </c>
      <c r="U1441" s="8">
        <f>_xlfn.XLOOKUP(total_table[[#This Row],[Product_ID]],Product_table[Product_ID],Product_table[Cost],FALSE)</f>
        <v>377.52</v>
      </c>
      <c r="V1441" s="11">
        <f>_xlfn.XLOOKUP(total_table[[#This Row],[Product_ID]],Product_table[Product_ID],Product_table[Stock],FALSE)</f>
        <v>485</v>
      </c>
      <c r="W1441" s="8" t="str">
        <f>_xlfn.XLOOKUP(total_table[[#This Row],[Store_ID]],Store_table[Store_ID],Store_table[Store_Name],FALSE)</f>
        <v>Martinez-Mullins</v>
      </c>
      <c r="X1441" s="8" t="str">
        <f>_xlfn.XLOOKUP(total_table[[#This Row],[Store_ID]],Store_table[Store_ID],Store_table[Region],FALSE)</f>
        <v>South</v>
      </c>
      <c r="Y1441" s="8" t="str">
        <f>_xlfn.XLOOKUP(total_table[[#This Row],[Store_ID]],Store_table[Store_ID],Store_table[City],FALSE)</f>
        <v>Williamsfurt</v>
      </c>
      <c r="Z1441" s="8" t="str">
        <f>_xlfn.XLOOKUP(total_table[[#This Row],[Store_ID]],Store_table[Store_ID],Store_table[Store_Type],FALSE)</f>
        <v>Online</v>
      </c>
    </row>
    <row r="1442" spans="1:26" x14ac:dyDescent="0.35">
      <c r="A1442" s="2" t="s">
        <v>3244</v>
      </c>
      <c r="B1442" s="14">
        <v>45829</v>
      </c>
      <c r="C1442" s="2" t="s">
        <v>1092</v>
      </c>
      <c r="D1442" s="2" t="s">
        <v>1666</v>
      </c>
      <c r="E1442" s="2" t="s">
        <v>1777</v>
      </c>
      <c r="F1442" s="11">
        <v>2</v>
      </c>
      <c r="G1442" s="8">
        <v>424.53</v>
      </c>
      <c r="H1442" s="8">
        <v>0.14000000000000001</v>
      </c>
      <c r="I1442" s="2" t="s">
        <v>1807</v>
      </c>
      <c r="J1442" s="8">
        <v>848.92</v>
      </c>
      <c r="K1442" s="8" t="str">
        <f>_xlfn.XLOOKUP(total_table[[#This Row],[Customer_ID]],Customer_table[Customer_ID],Customer_table[Name],FALSE)</f>
        <v>Ryan Torres</v>
      </c>
      <c r="L1442" s="11">
        <f>_xlfn.XLOOKUP(total_table[[#This Row],[Customer_ID]],Customer_table[Customer_ID],Customer_table[Age],FALSE)</f>
        <v>38</v>
      </c>
      <c r="M1442" s="8" t="str">
        <f>_xlfn.XLOOKUP(total_table[[#This Row],[Customer_ID]],Customer_table[Customer_ID],Customer_table[Gender],FALSE)</f>
        <v>Male</v>
      </c>
      <c r="N1442" s="8" t="str">
        <f>_xlfn.XLOOKUP(total_table[[#This Row],[Customer_ID]],Customer_table[Customer_ID],Customer_table[City],FALSE)</f>
        <v>Guerreroport</v>
      </c>
      <c r="O1442" s="8" t="str">
        <f>_xlfn.XLOOKUP(total_table[[#This Row],[Customer_ID]],Customer_table[Customer_ID],Customer_table[State],FALSE)</f>
        <v>Connecticut</v>
      </c>
      <c r="P1442" s="8" t="str">
        <f>_xlfn.XLOOKUP(total_table[[#This Row],[Customer_ID]],Customer_table[Customer_ID],Customer_table[Country],FALSE)</f>
        <v>USA</v>
      </c>
      <c r="Q1442" s="8" t="str">
        <f>_xlfn.XLOOKUP(total_table[[#This Row],[Product_ID]],Product_table[Product_ID],Product_table[Product_Name],FALSE)</f>
        <v>Kitchen Storage Rack</v>
      </c>
      <c r="R1442" s="8" t="str">
        <f>_xlfn.XLOOKUP(total_table[[#This Row],[Product_ID]],Product_table[Product_ID],Product_table[Category],FALSE)</f>
        <v>Home</v>
      </c>
      <c r="S1442" s="8" t="str">
        <f>_xlfn.XLOOKUP(total_table[[#This Row],[Product_ID]],Product_table[Product_ID],Product_table[Sub_Category],FALSE)</f>
        <v>Storage</v>
      </c>
      <c r="T1442" s="8" t="str">
        <f>_xlfn.XLOOKUP(total_table[[#This Row],[Product_ID]],Product_table[Product_ID],Product_table[Brand],FALSE)</f>
        <v>Duran Group</v>
      </c>
      <c r="U1442" s="8">
        <f>_xlfn.XLOOKUP(total_table[[#This Row],[Product_ID]],Product_table[Product_ID],Product_table[Cost],FALSE)</f>
        <v>138.05000000000001</v>
      </c>
      <c r="V1442" s="11">
        <f>_xlfn.XLOOKUP(total_table[[#This Row],[Product_ID]],Product_table[Product_ID],Product_table[Stock],FALSE)</f>
        <v>89</v>
      </c>
      <c r="W1442" s="8" t="str">
        <f>_xlfn.XLOOKUP(total_table[[#This Row],[Store_ID]],Store_table[Store_ID],Store_table[Store_Name],FALSE)</f>
        <v>Mcdonald Inc</v>
      </c>
      <c r="X1442" s="8" t="str">
        <f>_xlfn.XLOOKUP(total_table[[#This Row],[Store_ID]],Store_table[Store_ID],Store_table[Region],FALSE)</f>
        <v>South</v>
      </c>
      <c r="Y1442" s="8" t="str">
        <f>_xlfn.XLOOKUP(total_table[[#This Row],[Store_ID]],Store_table[Store_ID],Store_table[City],FALSE)</f>
        <v>Christopherland</v>
      </c>
      <c r="Z1442" s="8" t="str">
        <f>_xlfn.XLOOKUP(total_table[[#This Row],[Store_ID]],Store_table[Store_ID],Store_table[Store_Type],FALSE)</f>
        <v>Outlet</v>
      </c>
    </row>
    <row r="1443" spans="1:26" x14ac:dyDescent="0.35">
      <c r="A1443" s="2" t="s">
        <v>3245</v>
      </c>
      <c r="B1443" s="14">
        <v>45539</v>
      </c>
      <c r="C1443" s="2" t="s">
        <v>812</v>
      </c>
      <c r="D1443" s="2" t="s">
        <v>1702</v>
      </c>
      <c r="E1443" s="2" t="s">
        <v>1777</v>
      </c>
      <c r="F1443" s="11">
        <v>4</v>
      </c>
      <c r="G1443" s="8">
        <v>450.42</v>
      </c>
      <c r="H1443" s="8">
        <v>0.08</v>
      </c>
      <c r="I1443" s="2" t="s">
        <v>1807</v>
      </c>
      <c r="J1443" s="8">
        <v>1801.6000000000001</v>
      </c>
      <c r="K1443" s="8" t="str">
        <f>_xlfn.XLOOKUP(total_table[[#This Row],[Customer_ID]],Customer_table[Customer_ID],Customer_table[Name],FALSE)</f>
        <v>Sarah Stewart</v>
      </c>
      <c r="L1443" s="11">
        <f>_xlfn.XLOOKUP(total_table[[#This Row],[Customer_ID]],Customer_table[Customer_ID],Customer_table[Age],FALSE)</f>
        <v>24</v>
      </c>
      <c r="M1443" s="8" t="str">
        <f>_xlfn.XLOOKUP(total_table[[#This Row],[Customer_ID]],Customer_table[Customer_ID],Customer_table[Gender],FALSE)</f>
        <v>Female</v>
      </c>
      <c r="N1443" s="8" t="str">
        <f>_xlfn.XLOOKUP(total_table[[#This Row],[Customer_ID]],Customer_table[Customer_ID],Customer_table[City],FALSE)</f>
        <v>East Richard</v>
      </c>
      <c r="O1443" s="8" t="str">
        <f>_xlfn.XLOOKUP(total_table[[#This Row],[Customer_ID]],Customer_table[Customer_ID],Customer_table[State],FALSE)</f>
        <v>Texas</v>
      </c>
      <c r="P1443" s="8" t="str">
        <f>_xlfn.XLOOKUP(total_table[[#This Row],[Customer_ID]],Customer_table[Customer_ID],Customer_table[Country],FALSE)</f>
        <v>USA</v>
      </c>
      <c r="Q1443" s="8" t="str">
        <f>_xlfn.XLOOKUP(total_table[[#This Row],[Product_ID]],Product_table[Product_ID],Product_table[Product_Name],FALSE)</f>
        <v>Sports Wrist Sweatbands</v>
      </c>
      <c r="R1443" s="8" t="str">
        <f>_xlfn.XLOOKUP(total_table[[#This Row],[Product_ID]],Product_table[Product_ID],Product_table[Category],FALSE)</f>
        <v>Sports</v>
      </c>
      <c r="S1443" s="8" t="str">
        <f>_xlfn.XLOOKUP(total_table[[#This Row],[Product_ID]],Product_table[Product_ID],Product_table[Sub_Category],FALSE)</f>
        <v>Accessories</v>
      </c>
      <c r="T1443" s="8" t="str">
        <f>_xlfn.XLOOKUP(total_table[[#This Row],[Product_ID]],Product_table[Product_ID],Product_table[Brand],FALSE)</f>
        <v>Olsen-Daniels</v>
      </c>
      <c r="U1443" s="8">
        <f>_xlfn.XLOOKUP(total_table[[#This Row],[Product_ID]],Product_table[Product_ID],Product_table[Cost],FALSE)</f>
        <v>131.24</v>
      </c>
      <c r="V1443" s="11">
        <f>_xlfn.XLOOKUP(total_table[[#This Row],[Product_ID]],Product_table[Product_ID],Product_table[Stock],FALSE)</f>
        <v>232</v>
      </c>
      <c r="W1443" s="8" t="str">
        <f>_xlfn.XLOOKUP(total_table[[#This Row],[Store_ID]],Store_table[Store_ID],Store_table[Store_Name],FALSE)</f>
        <v>Mcdonald Inc</v>
      </c>
      <c r="X1443" s="8" t="str">
        <f>_xlfn.XLOOKUP(total_table[[#This Row],[Store_ID]],Store_table[Store_ID],Store_table[Region],FALSE)</f>
        <v>South</v>
      </c>
      <c r="Y1443" s="8" t="str">
        <f>_xlfn.XLOOKUP(total_table[[#This Row],[Store_ID]],Store_table[Store_ID],Store_table[City],FALSE)</f>
        <v>Christopherland</v>
      </c>
      <c r="Z1443" s="8" t="str">
        <f>_xlfn.XLOOKUP(total_table[[#This Row],[Store_ID]],Store_table[Store_ID],Store_table[Store_Type],FALSE)</f>
        <v>Outlet</v>
      </c>
    </row>
    <row r="1444" spans="1:26" x14ac:dyDescent="0.35">
      <c r="A1444" s="2" t="s">
        <v>3246</v>
      </c>
      <c r="B1444" s="14">
        <v>45893</v>
      </c>
      <c r="C1444" s="2" t="s">
        <v>513</v>
      </c>
      <c r="D1444" s="2" t="s">
        <v>1578</v>
      </c>
      <c r="E1444" s="2" t="s">
        <v>1764</v>
      </c>
      <c r="F1444" s="11">
        <v>4</v>
      </c>
      <c r="G1444" s="8">
        <v>896.91</v>
      </c>
      <c r="H1444" s="8">
        <v>0.1</v>
      </c>
      <c r="I1444" s="2" t="s">
        <v>1802</v>
      </c>
      <c r="J1444" s="8">
        <v>3587.54</v>
      </c>
      <c r="K1444" s="8" t="str">
        <f>_xlfn.XLOOKUP(total_table[[#This Row],[Customer_ID]],Customer_table[Customer_ID],Customer_table[Name],FALSE)</f>
        <v>Maria Sanchez</v>
      </c>
      <c r="L1444" s="11">
        <f>_xlfn.XLOOKUP(total_table[[#This Row],[Customer_ID]],Customer_table[Customer_ID],Customer_table[Age],FALSE)</f>
        <v>46</v>
      </c>
      <c r="M1444" s="8" t="str">
        <f>_xlfn.XLOOKUP(total_table[[#This Row],[Customer_ID]],Customer_table[Customer_ID],Customer_table[Gender],FALSE)</f>
        <v>Male</v>
      </c>
      <c r="N1444" s="8" t="str">
        <f>_xlfn.XLOOKUP(total_table[[#This Row],[Customer_ID]],Customer_table[Customer_ID],Customer_table[City],FALSE)</f>
        <v>East Peterbury</v>
      </c>
      <c r="O1444" s="8" t="str">
        <f>_xlfn.XLOOKUP(total_table[[#This Row],[Customer_ID]],Customer_table[Customer_ID],Customer_table[State],FALSE)</f>
        <v>North Dakota</v>
      </c>
      <c r="P1444" s="8" t="str">
        <f>_xlfn.XLOOKUP(total_table[[#This Row],[Customer_ID]],Customer_table[Customer_ID],Customer_table[Country],FALSE)</f>
        <v>USA</v>
      </c>
      <c r="Q1444" s="8" t="str">
        <f>_xlfn.XLOOKUP(total_table[[#This Row],[Product_ID]],Product_table[Product_ID],Product_table[Product_Name],FALSE)</f>
        <v>Wireless Bluetooth Speaker</v>
      </c>
      <c r="R1444" s="8" t="str">
        <f>_xlfn.XLOOKUP(total_table[[#This Row],[Product_ID]],Product_table[Product_ID],Product_table[Category],FALSE)</f>
        <v>Electronics</v>
      </c>
      <c r="S1444" s="8" t="str">
        <f>_xlfn.XLOOKUP(total_table[[#This Row],[Product_ID]],Product_table[Product_ID],Product_table[Sub_Category],FALSE)</f>
        <v>Audio</v>
      </c>
      <c r="T1444" s="8" t="str">
        <f>_xlfn.XLOOKUP(total_table[[#This Row],[Product_ID]],Product_table[Product_ID],Product_table[Brand],FALSE)</f>
        <v>Reed-Schmidt</v>
      </c>
      <c r="U1444" s="8">
        <f>_xlfn.XLOOKUP(total_table[[#This Row],[Product_ID]],Product_table[Product_ID],Product_table[Cost],FALSE)</f>
        <v>322.41000000000003</v>
      </c>
      <c r="V1444" s="11">
        <f>_xlfn.XLOOKUP(total_table[[#This Row],[Product_ID]],Product_table[Product_ID],Product_table[Stock],FALSE)</f>
        <v>213</v>
      </c>
      <c r="W1444" s="8" t="str">
        <f>_xlfn.XLOOKUP(total_table[[#This Row],[Store_ID]],Store_table[Store_ID],Store_table[Store_Name],FALSE)</f>
        <v>Moore, Padilla and Butler</v>
      </c>
      <c r="X1444" s="8" t="str">
        <f>_xlfn.XLOOKUP(total_table[[#This Row],[Store_ID]],Store_table[Store_ID],Store_table[Region],FALSE)</f>
        <v>South</v>
      </c>
      <c r="Y1444" s="8" t="str">
        <f>_xlfn.XLOOKUP(total_table[[#This Row],[Store_ID]],Store_table[Store_ID],Store_table[City],FALSE)</f>
        <v>East Johnstad</v>
      </c>
      <c r="Z1444" s="8" t="str">
        <f>_xlfn.XLOOKUP(total_table[[#This Row],[Store_ID]],Store_table[Store_ID],Store_table[Store_Type],FALSE)</f>
        <v>Flagship</v>
      </c>
    </row>
    <row r="1445" spans="1:26" x14ac:dyDescent="0.35">
      <c r="A1445" s="2" t="s">
        <v>3247</v>
      </c>
      <c r="B1445" s="14">
        <v>45814</v>
      </c>
      <c r="C1445" s="2" t="s">
        <v>1470</v>
      </c>
      <c r="D1445" s="2" t="s">
        <v>1720</v>
      </c>
      <c r="E1445" s="2" t="s">
        <v>1767</v>
      </c>
      <c r="F1445" s="11">
        <v>3</v>
      </c>
      <c r="G1445" s="8">
        <v>679.38</v>
      </c>
      <c r="H1445" s="8">
        <v>0.3</v>
      </c>
      <c r="I1445" s="2" t="s">
        <v>1807</v>
      </c>
      <c r="J1445" s="8">
        <v>2037.84</v>
      </c>
      <c r="K1445" s="8" t="str">
        <f>_xlfn.XLOOKUP(total_table[[#This Row],[Customer_ID]],Customer_table[Customer_ID],Customer_table[Name],FALSE)</f>
        <v>Sara Ingram</v>
      </c>
      <c r="L1445" s="11">
        <f>_xlfn.XLOOKUP(total_table[[#This Row],[Customer_ID]],Customer_table[Customer_ID],Customer_table[Age],FALSE)</f>
        <v>46</v>
      </c>
      <c r="M1445" s="8" t="str">
        <f>_xlfn.XLOOKUP(total_table[[#This Row],[Customer_ID]],Customer_table[Customer_ID],Customer_table[Gender],FALSE)</f>
        <v>Female</v>
      </c>
      <c r="N1445" s="8" t="str">
        <f>_xlfn.XLOOKUP(total_table[[#This Row],[Customer_ID]],Customer_table[Customer_ID],Customer_table[City],FALSE)</f>
        <v>East Dillonview</v>
      </c>
      <c r="O1445" s="8" t="str">
        <f>_xlfn.XLOOKUP(total_table[[#This Row],[Customer_ID]],Customer_table[Customer_ID],Customer_table[State],FALSE)</f>
        <v>Virginia</v>
      </c>
      <c r="P1445" s="8" t="str">
        <f>_xlfn.XLOOKUP(total_table[[#This Row],[Customer_ID]],Customer_table[Customer_ID],Customer_table[Country],FALSE)</f>
        <v>USA</v>
      </c>
      <c r="Q1445" s="8" t="str">
        <f>_xlfn.XLOOKUP(total_table[[#This Row],[Product_ID]],Product_table[Product_ID],Product_table[Product_Name],FALSE)</f>
        <v>Cricket Bat</v>
      </c>
      <c r="R1445" s="8" t="str">
        <f>_xlfn.XLOOKUP(total_table[[#This Row],[Product_ID]],Product_table[Product_ID],Product_table[Category],FALSE)</f>
        <v>Sports</v>
      </c>
      <c r="S1445" s="8" t="str">
        <f>_xlfn.XLOOKUP(total_table[[#This Row],[Product_ID]],Product_table[Product_ID],Product_table[Sub_Category],FALSE)</f>
        <v>Team Sports</v>
      </c>
      <c r="T1445" s="8" t="str">
        <f>_xlfn.XLOOKUP(total_table[[#This Row],[Product_ID]],Product_table[Product_ID],Product_table[Brand],FALSE)</f>
        <v>Khan LLC</v>
      </c>
      <c r="U1445" s="8">
        <f>_xlfn.XLOOKUP(total_table[[#This Row],[Product_ID]],Product_table[Product_ID],Product_table[Cost],FALSE)</f>
        <v>245.98</v>
      </c>
      <c r="V1445" s="11">
        <f>_xlfn.XLOOKUP(total_table[[#This Row],[Product_ID]],Product_table[Product_ID],Product_table[Stock],FALSE)</f>
        <v>471</v>
      </c>
      <c r="W1445" s="8" t="str">
        <f>_xlfn.XLOOKUP(total_table[[#This Row],[Store_ID]],Store_table[Store_ID],Store_table[Store_Name],FALSE)</f>
        <v>Hill, Wagner and Ballard</v>
      </c>
      <c r="X1445" s="8" t="str">
        <f>_xlfn.XLOOKUP(total_table[[#This Row],[Store_ID]],Store_table[Store_ID],Store_table[Region],FALSE)</f>
        <v>East</v>
      </c>
      <c r="Y1445" s="8" t="str">
        <f>_xlfn.XLOOKUP(total_table[[#This Row],[Store_ID]],Store_table[Store_ID],Store_table[City],FALSE)</f>
        <v>East Davidville</v>
      </c>
      <c r="Z1445" s="8" t="str">
        <f>_xlfn.XLOOKUP(total_table[[#This Row],[Store_ID]],Store_table[Store_ID],Store_table[Store_Type],FALSE)</f>
        <v>Online</v>
      </c>
    </row>
    <row r="1446" spans="1:26" x14ac:dyDescent="0.35">
      <c r="A1446" s="2" t="s">
        <v>3248</v>
      </c>
      <c r="B1446" s="14">
        <v>45571</v>
      </c>
      <c r="C1446" s="2" t="s">
        <v>70</v>
      </c>
      <c r="D1446" s="2" t="s">
        <v>1686</v>
      </c>
      <c r="E1446" s="2" t="s">
        <v>1782</v>
      </c>
      <c r="F1446" s="11">
        <v>3</v>
      </c>
      <c r="G1446" s="8">
        <v>483.63</v>
      </c>
      <c r="H1446" s="8">
        <v>0</v>
      </c>
      <c r="I1446" s="2" t="s">
        <v>1802</v>
      </c>
      <c r="J1446" s="8">
        <v>1450.8899999999999</v>
      </c>
      <c r="K1446" s="8" t="str">
        <f>_xlfn.XLOOKUP(total_table[[#This Row],[Customer_ID]],Customer_table[Customer_ID],Customer_table[Name],FALSE)</f>
        <v>John Scott</v>
      </c>
      <c r="L1446" s="11">
        <f>_xlfn.XLOOKUP(total_table[[#This Row],[Customer_ID]],Customer_table[Customer_ID],Customer_table[Age],FALSE)</f>
        <v>24</v>
      </c>
      <c r="M1446" s="8" t="str">
        <f>_xlfn.XLOOKUP(total_table[[#This Row],[Customer_ID]],Customer_table[Customer_ID],Customer_table[Gender],FALSE)</f>
        <v>Female</v>
      </c>
      <c r="N1446" s="8" t="str">
        <f>_xlfn.XLOOKUP(total_table[[#This Row],[Customer_ID]],Customer_table[Customer_ID],Customer_table[City],FALSE)</f>
        <v>South Christopher</v>
      </c>
      <c r="O1446" s="8" t="str">
        <f>_xlfn.XLOOKUP(total_table[[#This Row],[Customer_ID]],Customer_table[Customer_ID],Customer_table[State],FALSE)</f>
        <v>Pennsylvania</v>
      </c>
      <c r="P1446" s="8" t="str">
        <f>_xlfn.XLOOKUP(total_table[[#This Row],[Customer_ID]],Customer_table[Customer_ID],Customer_table[Country],FALSE)</f>
        <v>USA</v>
      </c>
      <c r="Q1446" s="8" t="str">
        <f>_xlfn.XLOOKUP(total_table[[#This Row],[Product_ID]],Product_table[Product_ID],Product_table[Product_Name],FALSE)</f>
        <v>Wall-Mounted Spice Rack</v>
      </c>
      <c r="R1446" s="8" t="str">
        <f>_xlfn.XLOOKUP(total_table[[#This Row],[Product_ID]],Product_table[Product_ID],Product_table[Category],FALSE)</f>
        <v>Home</v>
      </c>
      <c r="S1446" s="8" t="str">
        <f>_xlfn.XLOOKUP(total_table[[#This Row],[Product_ID]],Product_table[Product_ID],Product_table[Sub_Category],FALSE)</f>
        <v>Kitchen</v>
      </c>
      <c r="T1446" s="8" t="str">
        <f>_xlfn.XLOOKUP(total_table[[#This Row],[Product_ID]],Product_table[Product_ID],Product_table[Brand],FALSE)</f>
        <v>Allison Ltd</v>
      </c>
      <c r="U1446" s="8">
        <f>_xlfn.XLOOKUP(total_table[[#This Row],[Product_ID]],Product_table[Product_ID],Product_table[Cost],FALSE)</f>
        <v>143.43</v>
      </c>
      <c r="V1446" s="11">
        <f>_xlfn.XLOOKUP(total_table[[#This Row],[Product_ID]],Product_table[Product_ID],Product_table[Stock],FALSE)</f>
        <v>58</v>
      </c>
      <c r="W1446" s="8" t="str">
        <f>_xlfn.XLOOKUP(total_table[[#This Row],[Store_ID]],Store_table[Store_ID],Store_table[Store_Name],FALSE)</f>
        <v>Frederick-Wright</v>
      </c>
      <c r="X1446" s="8" t="str">
        <f>_xlfn.XLOOKUP(total_table[[#This Row],[Store_ID]],Store_table[Store_ID],Store_table[Region],FALSE)</f>
        <v>West</v>
      </c>
      <c r="Y1446" s="8" t="str">
        <f>_xlfn.XLOOKUP(total_table[[#This Row],[Store_ID]],Store_table[Store_ID],Store_table[City],FALSE)</f>
        <v>New Jimmymouth</v>
      </c>
      <c r="Z1446" s="8" t="str">
        <f>_xlfn.XLOOKUP(total_table[[#This Row],[Store_ID]],Store_table[Store_ID],Store_table[Store_Type],FALSE)</f>
        <v>Flagship</v>
      </c>
    </row>
    <row r="1447" spans="1:26" x14ac:dyDescent="0.35">
      <c r="A1447" s="2" t="s">
        <v>3249</v>
      </c>
      <c r="B1447" s="14">
        <v>45542</v>
      </c>
      <c r="C1447" s="2" t="s">
        <v>119</v>
      </c>
      <c r="D1447" s="2" t="s">
        <v>1604</v>
      </c>
      <c r="E1447" s="2" t="s">
        <v>1730</v>
      </c>
      <c r="F1447" s="11">
        <v>3</v>
      </c>
      <c r="G1447" s="8">
        <v>158.27000000000001</v>
      </c>
      <c r="H1447" s="8">
        <v>0.24</v>
      </c>
      <c r="I1447" s="2" t="s">
        <v>1807</v>
      </c>
      <c r="J1447" s="8">
        <v>474.57000000000005</v>
      </c>
      <c r="K1447" s="8" t="str">
        <f>_xlfn.XLOOKUP(total_table[[#This Row],[Customer_ID]],Customer_table[Customer_ID],Customer_table[Name],FALSE)</f>
        <v>Jessica Acevedo</v>
      </c>
      <c r="L1447" s="11">
        <f>_xlfn.XLOOKUP(total_table[[#This Row],[Customer_ID]],Customer_table[Customer_ID],Customer_table[Age],FALSE)</f>
        <v>64</v>
      </c>
      <c r="M1447" s="8" t="str">
        <f>_xlfn.XLOOKUP(total_table[[#This Row],[Customer_ID]],Customer_table[Customer_ID],Customer_table[Gender],FALSE)</f>
        <v>Female</v>
      </c>
      <c r="N1447" s="8" t="str">
        <f>_xlfn.XLOOKUP(total_table[[#This Row],[Customer_ID]],Customer_table[Customer_ID],Customer_table[City],FALSE)</f>
        <v>Amybury</v>
      </c>
      <c r="O1447" s="8" t="str">
        <f>_xlfn.XLOOKUP(total_table[[#This Row],[Customer_ID]],Customer_table[Customer_ID],Customer_table[State],FALSE)</f>
        <v>Pennsylvania</v>
      </c>
      <c r="P1447" s="8" t="str">
        <f>_xlfn.XLOOKUP(total_table[[#This Row],[Customer_ID]],Customer_table[Customer_ID],Customer_table[Country],FALSE)</f>
        <v>USA</v>
      </c>
      <c r="Q1447" s="8" t="str">
        <f>_xlfn.XLOOKUP(total_table[[#This Row],[Product_ID]],Product_table[Product_ID],Product_table[Product_Name],FALSE)</f>
        <v>Portable Power Bank</v>
      </c>
      <c r="R1447" s="8" t="str">
        <f>_xlfn.XLOOKUP(total_table[[#This Row],[Product_ID]],Product_table[Product_ID],Product_table[Category],FALSE)</f>
        <v>Electronics</v>
      </c>
      <c r="S1447" s="8" t="str">
        <f>_xlfn.XLOOKUP(total_table[[#This Row],[Product_ID]],Product_table[Product_ID],Product_table[Sub_Category],FALSE)</f>
        <v>Mobile</v>
      </c>
      <c r="T1447" s="8" t="str">
        <f>_xlfn.XLOOKUP(total_table[[#This Row],[Product_ID]],Product_table[Product_ID],Product_table[Brand],FALSE)</f>
        <v>Cummings and Sons</v>
      </c>
      <c r="U1447" s="8">
        <f>_xlfn.XLOOKUP(total_table[[#This Row],[Product_ID]],Product_table[Product_ID],Product_table[Cost],FALSE)</f>
        <v>326.06</v>
      </c>
      <c r="V1447" s="11">
        <f>_xlfn.XLOOKUP(total_table[[#This Row],[Product_ID]],Product_table[Product_ID],Product_table[Stock],FALSE)</f>
        <v>301</v>
      </c>
      <c r="W1447" s="8" t="str">
        <f>_xlfn.XLOOKUP(total_table[[#This Row],[Store_ID]],Store_table[Store_ID],Store_table[Store_Name],FALSE)</f>
        <v>Rivera-Warner</v>
      </c>
      <c r="X1447" s="8" t="str">
        <f>_xlfn.XLOOKUP(total_table[[#This Row],[Store_ID]],Store_table[Store_ID],Store_table[Region],FALSE)</f>
        <v>East</v>
      </c>
      <c r="Y1447" s="8" t="str">
        <f>_xlfn.XLOOKUP(total_table[[#This Row],[Store_ID]],Store_table[Store_ID],Store_table[City],FALSE)</f>
        <v>Washingtonfurt</v>
      </c>
      <c r="Z1447" s="8" t="str">
        <f>_xlfn.XLOOKUP(total_table[[#This Row],[Store_ID]],Store_table[Store_ID],Store_table[Store_Type],FALSE)</f>
        <v>Flagship</v>
      </c>
    </row>
    <row r="1448" spans="1:26" x14ac:dyDescent="0.35">
      <c r="A1448" s="2" t="s">
        <v>3250</v>
      </c>
      <c r="B1448" s="14">
        <v>45758</v>
      </c>
      <c r="C1448" s="2" t="s">
        <v>392</v>
      </c>
      <c r="D1448" s="2" t="s">
        <v>1527</v>
      </c>
      <c r="E1448" s="2" t="s">
        <v>1779</v>
      </c>
      <c r="F1448" s="11">
        <v>4</v>
      </c>
      <c r="G1448" s="8">
        <v>601.5</v>
      </c>
      <c r="H1448" s="8">
        <v>0.18</v>
      </c>
      <c r="I1448" s="2" t="s">
        <v>1802</v>
      </c>
      <c r="J1448" s="8">
        <v>2405.8200000000002</v>
      </c>
      <c r="K1448" s="8" t="str">
        <f>_xlfn.XLOOKUP(total_table[[#This Row],[Customer_ID]],Customer_table[Customer_ID],Customer_table[Name],FALSE)</f>
        <v>Tyler Conrad</v>
      </c>
      <c r="L1448" s="11">
        <f>_xlfn.XLOOKUP(total_table[[#This Row],[Customer_ID]],Customer_table[Customer_ID],Customer_table[Age],FALSE)</f>
        <v>53</v>
      </c>
      <c r="M1448" s="8" t="str">
        <f>_xlfn.XLOOKUP(total_table[[#This Row],[Customer_ID]],Customer_table[Customer_ID],Customer_table[Gender],FALSE)</f>
        <v>Female</v>
      </c>
      <c r="N1448" s="8" t="str">
        <f>_xlfn.XLOOKUP(total_table[[#This Row],[Customer_ID]],Customer_table[Customer_ID],Customer_table[City],FALSE)</f>
        <v>North Curtischester</v>
      </c>
      <c r="O1448" s="8" t="str">
        <f>_xlfn.XLOOKUP(total_table[[#This Row],[Customer_ID]],Customer_table[Customer_ID],Customer_table[State],FALSE)</f>
        <v>North Dakota</v>
      </c>
      <c r="P1448" s="8" t="str">
        <f>_xlfn.XLOOKUP(total_table[[#This Row],[Customer_ID]],Customer_table[Customer_ID],Customer_table[Country],FALSE)</f>
        <v>USA</v>
      </c>
      <c r="Q1448" s="8" t="str">
        <f>_xlfn.XLOOKUP(total_table[[#This Row],[Product_ID]],Product_table[Product_ID],Product_table[Product_Name],FALSE)</f>
        <v>Women's Casual Hoodie</v>
      </c>
      <c r="R1448" s="8" t="str">
        <f>_xlfn.XLOOKUP(total_table[[#This Row],[Product_ID]],Product_table[Product_ID],Product_table[Category],FALSE)</f>
        <v>Clothing</v>
      </c>
      <c r="S1448" s="8" t="str">
        <f>_xlfn.XLOOKUP(total_table[[#This Row],[Product_ID]],Product_table[Product_ID],Product_table[Sub_Category],FALSE)</f>
        <v>Outerwear</v>
      </c>
      <c r="T1448" s="8" t="str">
        <f>_xlfn.XLOOKUP(total_table[[#This Row],[Product_ID]],Product_table[Product_ID],Product_table[Brand],FALSE)</f>
        <v>Sims Inc</v>
      </c>
      <c r="U1448" s="8">
        <f>_xlfn.XLOOKUP(total_table[[#This Row],[Product_ID]],Product_table[Product_ID],Product_table[Cost],FALSE)</f>
        <v>254.04361702127662</v>
      </c>
      <c r="V1448" s="11">
        <f>_xlfn.XLOOKUP(total_table[[#This Row],[Product_ID]],Product_table[Product_ID],Product_table[Stock],FALSE)</f>
        <v>352</v>
      </c>
      <c r="W1448" s="8" t="str">
        <f>_xlfn.XLOOKUP(total_table[[#This Row],[Store_ID]],Store_table[Store_ID],Store_table[Store_Name],FALSE)</f>
        <v>Shelton PLC</v>
      </c>
      <c r="X1448" s="8" t="str">
        <f>_xlfn.XLOOKUP(total_table[[#This Row],[Store_ID]],Store_table[Store_ID],Store_table[Region],FALSE)</f>
        <v>North</v>
      </c>
      <c r="Y1448" s="8" t="str">
        <f>_xlfn.XLOOKUP(total_table[[#This Row],[Store_ID]],Store_table[Store_ID],Store_table[City],FALSE)</f>
        <v>East Jenniferstad</v>
      </c>
      <c r="Z1448" s="8" t="str">
        <f>_xlfn.XLOOKUP(total_table[[#This Row],[Store_ID]],Store_table[Store_ID],Store_table[Store_Type],FALSE)</f>
        <v>Flagship</v>
      </c>
    </row>
    <row r="1449" spans="1:26" x14ac:dyDescent="0.35">
      <c r="A1449" s="2" t="s">
        <v>3251</v>
      </c>
      <c r="B1449" s="14">
        <v>45709</v>
      </c>
      <c r="C1449" s="2" t="s">
        <v>247</v>
      </c>
      <c r="D1449" s="2" t="s">
        <v>1588</v>
      </c>
      <c r="E1449" s="2" t="s">
        <v>1788</v>
      </c>
      <c r="F1449" s="11">
        <v>2</v>
      </c>
      <c r="G1449" s="8">
        <v>46.39</v>
      </c>
      <c r="H1449" s="8">
        <v>7.0000000000000007E-2</v>
      </c>
      <c r="I1449" s="2" t="s">
        <v>1802</v>
      </c>
      <c r="J1449" s="8">
        <v>92.710000000000008</v>
      </c>
      <c r="K1449" s="8" t="str">
        <f>_xlfn.XLOOKUP(total_table[[#This Row],[Customer_ID]],Customer_table[Customer_ID],Customer_table[Name],FALSE)</f>
        <v>Roy Cole</v>
      </c>
      <c r="L1449" s="11">
        <f>_xlfn.XLOOKUP(total_table[[#This Row],[Customer_ID]],Customer_table[Customer_ID],Customer_table[Age],FALSE)</f>
        <v>24</v>
      </c>
      <c r="M1449" s="8" t="str">
        <f>_xlfn.XLOOKUP(total_table[[#This Row],[Customer_ID]],Customer_table[Customer_ID],Customer_table[Gender],FALSE)</f>
        <v>Female</v>
      </c>
      <c r="N1449" s="8" t="str">
        <f>_xlfn.XLOOKUP(total_table[[#This Row],[Customer_ID]],Customer_table[Customer_ID],Customer_table[City],FALSE)</f>
        <v>North Cynthiatown</v>
      </c>
      <c r="O1449" s="8" t="str">
        <f>_xlfn.XLOOKUP(total_table[[#This Row],[Customer_ID]],Customer_table[Customer_ID],Customer_table[State],FALSE)</f>
        <v>New Jersey</v>
      </c>
      <c r="P1449" s="8" t="str">
        <f>_xlfn.XLOOKUP(total_table[[#This Row],[Customer_ID]],Customer_table[Customer_ID],Customer_table[Country],FALSE)</f>
        <v>USA</v>
      </c>
      <c r="Q1449" s="8" t="str">
        <f>_xlfn.XLOOKUP(total_table[[#This Row],[Product_ID]],Product_table[Product_ID],Product_table[Product_Name],FALSE)</f>
        <v>Basketball</v>
      </c>
      <c r="R1449" s="8" t="str">
        <f>_xlfn.XLOOKUP(total_table[[#This Row],[Product_ID]],Product_table[Product_ID],Product_table[Category],FALSE)</f>
        <v>Sports</v>
      </c>
      <c r="S1449" s="8" t="str">
        <f>_xlfn.XLOOKUP(total_table[[#This Row],[Product_ID]],Product_table[Product_ID],Product_table[Sub_Category],FALSE)</f>
        <v>Team Sports</v>
      </c>
      <c r="T1449" s="8" t="str">
        <f>_xlfn.XLOOKUP(total_table[[#This Row],[Product_ID]],Product_table[Product_ID],Product_table[Brand],FALSE)</f>
        <v>Nolan-Snow</v>
      </c>
      <c r="U1449" s="8">
        <f>_xlfn.XLOOKUP(total_table[[#This Row],[Product_ID]],Product_table[Product_ID],Product_table[Cost],FALSE)</f>
        <v>204.39</v>
      </c>
      <c r="V1449" s="11">
        <f>_xlfn.XLOOKUP(total_table[[#This Row],[Product_ID]],Product_table[Product_ID],Product_table[Stock],FALSE)</f>
        <v>281</v>
      </c>
      <c r="W1449" s="8" t="str">
        <f>_xlfn.XLOOKUP(total_table[[#This Row],[Store_ID]],Store_table[Store_ID],Store_table[Store_Name],FALSE)</f>
        <v>Guerrero-Schmitt</v>
      </c>
      <c r="X1449" s="8" t="str">
        <f>_xlfn.XLOOKUP(total_table[[#This Row],[Store_ID]],Store_table[Store_ID],Store_table[Region],FALSE)</f>
        <v>East</v>
      </c>
      <c r="Y1449" s="8" t="str">
        <f>_xlfn.XLOOKUP(total_table[[#This Row],[Store_ID]],Store_table[Store_ID],Store_table[City],FALSE)</f>
        <v>East Stevechester</v>
      </c>
      <c r="Z1449" s="8" t="str">
        <f>_xlfn.XLOOKUP(total_table[[#This Row],[Store_ID]],Store_table[Store_ID],Store_table[Store_Type],FALSE)</f>
        <v>Flagship</v>
      </c>
    </row>
    <row r="1450" spans="1:26" x14ac:dyDescent="0.35">
      <c r="A1450" s="2" t="s">
        <v>3252</v>
      </c>
      <c r="B1450" s="14">
        <v>45587</v>
      </c>
      <c r="C1450" s="2" t="s">
        <v>404</v>
      </c>
      <c r="D1450" s="2" t="s">
        <v>1690</v>
      </c>
      <c r="E1450" s="2" t="s">
        <v>1760</v>
      </c>
      <c r="F1450" s="11">
        <v>4</v>
      </c>
      <c r="G1450" s="8">
        <v>892.28</v>
      </c>
      <c r="H1450" s="8">
        <v>0.23</v>
      </c>
      <c r="I1450" s="2" t="s">
        <v>1802</v>
      </c>
      <c r="J1450" s="8">
        <v>3568.89</v>
      </c>
      <c r="K1450" s="8" t="str">
        <f>_xlfn.XLOOKUP(total_table[[#This Row],[Customer_ID]],Customer_table[Customer_ID],Customer_table[Name],FALSE)</f>
        <v>Michael Jones</v>
      </c>
      <c r="L1450" s="11">
        <f>_xlfn.XLOOKUP(total_table[[#This Row],[Customer_ID]],Customer_table[Customer_ID],Customer_table[Age],FALSE)</f>
        <v>40</v>
      </c>
      <c r="M1450" s="8" t="str">
        <f>_xlfn.XLOOKUP(total_table[[#This Row],[Customer_ID]],Customer_table[Customer_ID],Customer_table[Gender],FALSE)</f>
        <v>Male</v>
      </c>
      <c r="N1450" s="8" t="str">
        <f>_xlfn.XLOOKUP(total_table[[#This Row],[Customer_ID]],Customer_table[Customer_ID],Customer_table[City],FALSE)</f>
        <v>North Edwardton</v>
      </c>
      <c r="O1450" s="8" t="str">
        <f>_xlfn.XLOOKUP(total_table[[#This Row],[Customer_ID]],Customer_table[Customer_ID],Customer_table[State],FALSE)</f>
        <v>Tennessee</v>
      </c>
      <c r="P1450" s="8" t="str">
        <f>_xlfn.XLOOKUP(total_table[[#This Row],[Customer_ID]],Customer_table[Customer_ID],Customer_table[Country],FALSE)</f>
        <v>USA</v>
      </c>
      <c r="Q1450" s="8" t="str">
        <f>_xlfn.XLOOKUP(total_table[[#This Row],[Product_ID]],Product_table[Product_ID],Product_table[Product_Name],FALSE)</f>
        <v>Fitness Resistance Bands</v>
      </c>
      <c r="R1450" s="8" t="str">
        <f>_xlfn.XLOOKUP(total_table[[#This Row],[Product_ID]],Product_table[Product_ID],Product_table[Category],FALSE)</f>
        <v>Sports</v>
      </c>
      <c r="S1450" s="8" t="str">
        <f>_xlfn.XLOOKUP(total_table[[#This Row],[Product_ID]],Product_table[Product_ID],Product_table[Sub_Category],FALSE)</f>
        <v>Fitness</v>
      </c>
      <c r="T1450" s="8" t="str">
        <f>_xlfn.XLOOKUP(total_table[[#This Row],[Product_ID]],Product_table[Product_ID],Product_table[Brand],FALSE)</f>
        <v>Reese-Watson</v>
      </c>
      <c r="U1450" s="8">
        <f>_xlfn.XLOOKUP(total_table[[#This Row],[Product_ID]],Product_table[Product_ID],Product_table[Cost],FALSE)</f>
        <v>152.91999999999999</v>
      </c>
      <c r="V1450" s="11">
        <f>_xlfn.XLOOKUP(total_table[[#This Row],[Product_ID]],Product_table[Product_ID],Product_table[Stock],FALSE)</f>
        <v>281</v>
      </c>
      <c r="W1450" s="8" t="str">
        <f>_xlfn.XLOOKUP(total_table[[#This Row],[Store_ID]],Store_table[Store_ID],Store_table[Store_Name],FALSE)</f>
        <v>Bean, Jones and Park</v>
      </c>
      <c r="X1450" s="8" t="str">
        <f>_xlfn.XLOOKUP(total_table[[#This Row],[Store_ID]],Store_table[Store_ID],Store_table[Region],FALSE)</f>
        <v>West</v>
      </c>
      <c r="Y1450" s="8" t="str">
        <f>_xlfn.XLOOKUP(total_table[[#This Row],[Store_ID]],Store_table[Store_ID],Store_table[City],FALSE)</f>
        <v>Thompsonborough</v>
      </c>
      <c r="Z1450" s="8" t="str">
        <f>_xlfn.XLOOKUP(total_table[[#This Row],[Store_ID]],Store_table[Store_ID],Store_table[Store_Type],FALSE)</f>
        <v>Online</v>
      </c>
    </row>
    <row r="1451" spans="1:26" x14ac:dyDescent="0.35">
      <c r="A1451" s="2" t="s">
        <v>3253</v>
      </c>
      <c r="B1451" s="14">
        <v>45494</v>
      </c>
      <c r="C1451" s="2" t="s">
        <v>705</v>
      </c>
      <c r="D1451" s="2" t="s">
        <v>1546</v>
      </c>
      <c r="E1451" s="2" t="s">
        <v>1757</v>
      </c>
      <c r="F1451" s="11">
        <v>2</v>
      </c>
      <c r="G1451" s="8">
        <v>164.23</v>
      </c>
      <c r="H1451" s="8">
        <v>0.17</v>
      </c>
      <c r="I1451" s="2" t="s">
        <v>1802</v>
      </c>
      <c r="J1451" s="8">
        <v>328.28999999999996</v>
      </c>
      <c r="K1451" s="8" t="str">
        <f>_xlfn.XLOOKUP(total_table[[#This Row],[Customer_ID]],Customer_table[Customer_ID],Customer_table[Name],FALSE)</f>
        <v>Lisa Young</v>
      </c>
      <c r="L1451" s="11">
        <f>_xlfn.XLOOKUP(total_table[[#This Row],[Customer_ID]],Customer_table[Customer_ID],Customer_table[Age],FALSE)</f>
        <v>38</v>
      </c>
      <c r="M1451" s="8" t="str">
        <f>_xlfn.XLOOKUP(total_table[[#This Row],[Customer_ID]],Customer_table[Customer_ID],Customer_table[Gender],FALSE)</f>
        <v>Male</v>
      </c>
      <c r="N1451" s="8" t="str">
        <f>_xlfn.XLOOKUP(total_table[[#This Row],[Customer_ID]],Customer_table[Customer_ID],Customer_table[City],FALSE)</f>
        <v>Maybury</v>
      </c>
      <c r="O1451" s="8" t="str">
        <f>_xlfn.XLOOKUP(total_table[[#This Row],[Customer_ID]],Customer_table[Customer_ID],Customer_table[State],FALSE)</f>
        <v>Georgia</v>
      </c>
      <c r="P1451" s="8" t="str">
        <f>_xlfn.XLOOKUP(total_table[[#This Row],[Customer_ID]],Customer_table[Customer_ID],Customer_table[Country],FALSE)</f>
        <v>USA</v>
      </c>
      <c r="Q1451" s="8" t="str">
        <f>_xlfn.XLOOKUP(total_table[[#This Row],[Product_ID]],Product_table[Product_ID],Product_table[Product_Name],FALSE)</f>
        <v>Ceramic Kitchen Bowl Set</v>
      </c>
      <c r="R1451" s="8" t="str">
        <f>_xlfn.XLOOKUP(total_table[[#This Row],[Product_ID]],Product_table[Product_ID],Product_table[Category],FALSE)</f>
        <v>Home</v>
      </c>
      <c r="S1451" s="8" t="str">
        <f>_xlfn.XLOOKUP(total_table[[#This Row],[Product_ID]],Product_table[Product_ID],Product_table[Sub_Category],FALSE)</f>
        <v>Kitchen</v>
      </c>
      <c r="T1451" s="8" t="str">
        <f>_xlfn.XLOOKUP(total_table[[#This Row],[Product_ID]],Product_table[Product_ID],Product_table[Brand],FALSE)</f>
        <v>Hamilton Group</v>
      </c>
      <c r="U1451" s="8">
        <f>_xlfn.XLOOKUP(total_table[[#This Row],[Product_ID]],Product_table[Product_ID],Product_table[Cost],FALSE)</f>
        <v>298.86</v>
      </c>
      <c r="V1451" s="11">
        <f>_xlfn.XLOOKUP(total_table[[#This Row],[Product_ID]],Product_table[Product_ID],Product_table[Stock],FALSE)</f>
        <v>308</v>
      </c>
      <c r="W1451" s="8" t="str">
        <f>_xlfn.XLOOKUP(total_table[[#This Row],[Store_ID]],Store_table[Store_ID],Store_table[Store_Name],FALSE)</f>
        <v>Martinez-Mullins</v>
      </c>
      <c r="X1451" s="8" t="str">
        <f>_xlfn.XLOOKUP(total_table[[#This Row],[Store_ID]],Store_table[Store_ID],Store_table[Region],FALSE)</f>
        <v>South</v>
      </c>
      <c r="Y1451" s="8" t="str">
        <f>_xlfn.XLOOKUP(total_table[[#This Row],[Store_ID]],Store_table[Store_ID],Store_table[City],FALSE)</f>
        <v>Williamsfurt</v>
      </c>
      <c r="Z1451" s="8" t="str">
        <f>_xlfn.XLOOKUP(total_table[[#This Row],[Store_ID]],Store_table[Store_ID],Store_table[Store_Type],FALSE)</f>
        <v>Online</v>
      </c>
    </row>
    <row r="1452" spans="1:26" x14ac:dyDescent="0.35">
      <c r="A1452" s="2" t="s">
        <v>3254</v>
      </c>
      <c r="B1452" s="14">
        <v>45305</v>
      </c>
      <c r="C1452" s="2" t="s">
        <v>1376</v>
      </c>
      <c r="D1452" s="2" t="s">
        <v>1543</v>
      </c>
      <c r="E1452" s="2" t="s">
        <v>1757</v>
      </c>
      <c r="F1452" s="11">
        <v>1</v>
      </c>
      <c r="G1452" s="8">
        <v>484.23</v>
      </c>
      <c r="H1452" s="8">
        <v>0.12</v>
      </c>
      <c r="I1452" s="2" t="s">
        <v>1807</v>
      </c>
      <c r="J1452" s="8">
        <v>484.11</v>
      </c>
      <c r="K1452" s="8" t="str">
        <f>_xlfn.XLOOKUP(total_table[[#This Row],[Customer_ID]],Customer_table[Customer_ID],Customer_table[Name],FALSE)</f>
        <v>Jeffery Wolf</v>
      </c>
      <c r="L1452" s="11">
        <f>_xlfn.XLOOKUP(total_table[[#This Row],[Customer_ID]],Customer_table[Customer_ID],Customer_table[Age],FALSE)</f>
        <v>60</v>
      </c>
      <c r="M1452" s="8" t="str">
        <f>_xlfn.XLOOKUP(total_table[[#This Row],[Customer_ID]],Customer_table[Customer_ID],Customer_table[Gender],FALSE)</f>
        <v>Female</v>
      </c>
      <c r="N1452" s="8" t="str">
        <f>_xlfn.XLOOKUP(total_table[[#This Row],[Customer_ID]],Customer_table[Customer_ID],Customer_table[City],FALSE)</f>
        <v>New Laura</v>
      </c>
      <c r="O1452" s="8" t="str">
        <f>_xlfn.XLOOKUP(total_table[[#This Row],[Customer_ID]],Customer_table[Customer_ID],Customer_table[State],FALSE)</f>
        <v>Mississippi</v>
      </c>
      <c r="P1452" s="8" t="str">
        <f>_xlfn.XLOOKUP(total_table[[#This Row],[Customer_ID]],Customer_table[Customer_ID],Customer_table[Country],FALSE)</f>
        <v>USA</v>
      </c>
      <c r="Q1452" s="8" t="str">
        <f>_xlfn.XLOOKUP(total_table[[#This Row],[Product_ID]],Product_table[Product_ID],Product_table[Product_Name],FALSE)</f>
        <v>Adjustable Dumbbell Set</v>
      </c>
      <c r="R1452" s="8" t="str">
        <f>_xlfn.XLOOKUP(total_table[[#This Row],[Product_ID]],Product_table[Product_ID],Product_table[Category],FALSE)</f>
        <v>Sports</v>
      </c>
      <c r="S1452" s="8" t="str">
        <f>_xlfn.XLOOKUP(total_table[[#This Row],[Product_ID]],Product_table[Product_ID],Product_table[Sub_Category],FALSE)</f>
        <v>Fitness</v>
      </c>
      <c r="T1452" s="8" t="str">
        <f>_xlfn.XLOOKUP(total_table[[#This Row],[Product_ID]],Product_table[Product_ID],Product_table[Brand],FALSE)</f>
        <v>Hill PLC</v>
      </c>
      <c r="U1452" s="8">
        <f>_xlfn.XLOOKUP(total_table[[#This Row],[Product_ID]],Product_table[Product_ID],Product_table[Cost],FALSE)</f>
        <v>495.72</v>
      </c>
      <c r="V1452" s="11">
        <f>_xlfn.XLOOKUP(total_table[[#This Row],[Product_ID]],Product_table[Product_ID],Product_table[Stock],FALSE)</f>
        <v>323</v>
      </c>
      <c r="W1452" s="8" t="str">
        <f>_xlfn.XLOOKUP(total_table[[#This Row],[Store_ID]],Store_table[Store_ID],Store_table[Store_Name],FALSE)</f>
        <v>Martinez-Mullins</v>
      </c>
      <c r="X1452" s="8" t="str">
        <f>_xlfn.XLOOKUP(total_table[[#This Row],[Store_ID]],Store_table[Store_ID],Store_table[Region],FALSE)</f>
        <v>South</v>
      </c>
      <c r="Y1452" s="8" t="str">
        <f>_xlfn.XLOOKUP(total_table[[#This Row],[Store_ID]],Store_table[Store_ID],Store_table[City],FALSE)</f>
        <v>Williamsfurt</v>
      </c>
      <c r="Z1452" s="8" t="str">
        <f>_xlfn.XLOOKUP(total_table[[#This Row],[Store_ID]],Store_table[Store_ID],Store_table[Store_Type],FALSE)</f>
        <v>Online</v>
      </c>
    </row>
    <row r="1453" spans="1:26" x14ac:dyDescent="0.35">
      <c r="A1453" s="2" t="s">
        <v>3255</v>
      </c>
      <c r="B1453" s="14">
        <v>45383</v>
      </c>
      <c r="C1453" s="2" t="s">
        <v>27</v>
      </c>
      <c r="D1453" s="2" t="s">
        <v>1596</v>
      </c>
      <c r="E1453" s="2" t="s">
        <v>1788</v>
      </c>
      <c r="F1453" s="11">
        <v>3</v>
      </c>
      <c r="G1453" s="8">
        <v>341.51</v>
      </c>
      <c r="H1453" s="8">
        <v>0.22</v>
      </c>
      <c r="I1453" s="2" t="s">
        <v>1807</v>
      </c>
      <c r="J1453" s="8">
        <v>1024.31</v>
      </c>
      <c r="K1453" s="8" t="str">
        <f>_xlfn.XLOOKUP(total_table[[#This Row],[Customer_ID]],Customer_table[Customer_ID],Customer_table[Name],FALSE)</f>
        <v>Christine Vaughn</v>
      </c>
      <c r="L1453" s="11">
        <f>_xlfn.XLOOKUP(total_table[[#This Row],[Customer_ID]],Customer_table[Customer_ID],Customer_table[Age],FALSE)</f>
        <v>24</v>
      </c>
      <c r="M1453" s="8" t="str">
        <f>_xlfn.XLOOKUP(total_table[[#This Row],[Customer_ID]],Customer_table[Customer_ID],Customer_table[Gender],FALSE)</f>
        <v>Male</v>
      </c>
      <c r="N1453" s="8" t="str">
        <f>_xlfn.XLOOKUP(total_table[[#This Row],[Customer_ID]],Customer_table[Customer_ID],Customer_table[City],FALSE)</f>
        <v>East Amandamouth</v>
      </c>
      <c r="O1453" s="8" t="str">
        <f>_xlfn.XLOOKUP(total_table[[#This Row],[Customer_ID]],Customer_table[Customer_ID],Customer_table[State],FALSE)</f>
        <v>Oregon</v>
      </c>
      <c r="P1453" s="8" t="str">
        <f>_xlfn.XLOOKUP(total_table[[#This Row],[Customer_ID]],Customer_table[Customer_ID],Customer_table[Country],FALSE)</f>
        <v>USA</v>
      </c>
      <c r="Q1453" s="8" t="str">
        <f>_xlfn.XLOOKUP(total_table[[#This Row],[Product_ID]],Product_table[Product_ID],Product_table[Product_Name],FALSE)</f>
        <v>Bedroom Table Lamp</v>
      </c>
      <c r="R1453" s="8" t="str">
        <f>_xlfn.XLOOKUP(total_table[[#This Row],[Product_ID]],Product_table[Product_ID],Product_table[Category],FALSE)</f>
        <v>Home</v>
      </c>
      <c r="S1453" s="8" t="str">
        <f>_xlfn.XLOOKUP(total_table[[#This Row],[Product_ID]],Product_table[Product_ID],Product_table[Sub_Category],FALSE)</f>
        <v>Lighting</v>
      </c>
      <c r="T1453" s="8" t="str">
        <f>_xlfn.XLOOKUP(total_table[[#This Row],[Product_ID]],Product_table[Product_ID],Product_table[Brand],FALSE)</f>
        <v>Jones LLC</v>
      </c>
      <c r="U1453" s="8">
        <f>_xlfn.XLOOKUP(total_table[[#This Row],[Product_ID]],Product_table[Product_ID],Product_table[Cost],FALSE)</f>
        <v>382.22</v>
      </c>
      <c r="V1453" s="11">
        <f>_xlfn.XLOOKUP(total_table[[#This Row],[Product_ID]],Product_table[Product_ID],Product_table[Stock],FALSE)</f>
        <v>329</v>
      </c>
      <c r="W1453" s="8" t="str">
        <f>_xlfn.XLOOKUP(total_table[[#This Row],[Store_ID]],Store_table[Store_ID],Store_table[Store_Name],FALSE)</f>
        <v>Guerrero-Schmitt</v>
      </c>
      <c r="X1453" s="8" t="str">
        <f>_xlfn.XLOOKUP(total_table[[#This Row],[Store_ID]],Store_table[Store_ID],Store_table[Region],FALSE)</f>
        <v>East</v>
      </c>
      <c r="Y1453" s="8" t="str">
        <f>_xlfn.XLOOKUP(total_table[[#This Row],[Store_ID]],Store_table[Store_ID],Store_table[City],FALSE)</f>
        <v>East Stevechester</v>
      </c>
      <c r="Z1453" s="8" t="str">
        <f>_xlfn.XLOOKUP(total_table[[#This Row],[Store_ID]],Store_table[Store_ID],Store_table[Store_Type],FALSE)</f>
        <v>Flagship</v>
      </c>
    </row>
    <row r="1454" spans="1:26" x14ac:dyDescent="0.35">
      <c r="A1454" s="2" t="s">
        <v>3256</v>
      </c>
      <c r="B1454" s="14">
        <v>45788</v>
      </c>
      <c r="C1454" s="2" t="s">
        <v>374</v>
      </c>
      <c r="D1454" s="2" t="s">
        <v>1722</v>
      </c>
      <c r="E1454" s="2" t="s">
        <v>1775</v>
      </c>
      <c r="F1454" s="11">
        <v>3</v>
      </c>
      <c r="G1454" s="8">
        <v>758.87</v>
      </c>
      <c r="H1454" s="8">
        <v>0.11</v>
      </c>
      <c r="I1454" s="2" t="s">
        <v>1804</v>
      </c>
      <c r="J1454" s="8">
        <v>2276.5</v>
      </c>
      <c r="K1454" s="8" t="str">
        <f>_xlfn.XLOOKUP(total_table[[#This Row],[Customer_ID]],Customer_table[Customer_ID],Customer_table[Name],FALSE)</f>
        <v>Amy Walker</v>
      </c>
      <c r="L1454" s="11">
        <f>_xlfn.XLOOKUP(total_table[[#This Row],[Customer_ID]],Customer_table[Customer_ID],Customer_table[Age],FALSE)</f>
        <v>27</v>
      </c>
      <c r="M1454" s="8" t="str">
        <f>_xlfn.XLOOKUP(total_table[[#This Row],[Customer_ID]],Customer_table[Customer_ID],Customer_table[Gender],FALSE)</f>
        <v>Male</v>
      </c>
      <c r="N1454" s="8" t="str">
        <f>_xlfn.XLOOKUP(total_table[[#This Row],[Customer_ID]],Customer_table[Customer_ID],Customer_table[City],FALSE)</f>
        <v>Smithland</v>
      </c>
      <c r="O1454" s="8" t="str">
        <f>_xlfn.XLOOKUP(total_table[[#This Row],[Customer_ID]],Customer_table[Customer_ID],Customer_table[State],FALSE)</f>
        <v>West Virginia</v>
      </c>
      <c r="P1454" s="8" t="str">
        <f>_xlfn.XLOOKUP(total_table[[#This Row],[Customer_ID]],Customer_table[Customer_ID],Customer_table[Country],FALSE)</f>
        <v>USA</v>
      </c>
      <c r="Q1454" s="8" t="str">
        <f>_xlfn.XLOOKUP(total_table[[#This Row],[Product_ID]],Product_table[Product_ID],Product_table[Product_Name],FALSE)</f>
        <v>Portable Bluetooth Speaker</v>
      </c>
      <c r="R1454" s="8" t="str">
        <f>_xlfn.XLOOKUP(total_table[[#This Row],[Product_ID]],Product_table[Product_ID],Product_table[Category],FALSE)</f>
        <v>Electronics</v>
      </c>
      <c r="S1454" s="8" t="str">
        <f>_xlfn.XLOOKUP(total_table[[#This Row],[Product_ID]],Product_table[Product_ID],Product_table[Sub_Category],FALSE)</f>
        <v>Audio</v>
      </c>
      <c r="T1454" s="8" t="str">
        <f>_xlfn.XLOOKUP(total_table[[#This Row],[Product_ID]],Product_table[Product_ID],Product_table[Brand],FALSE)</f>
        <v>Flores-King</v>
      </c>
      <c r="U1454" s="8">
        <f>_xlfn.XLOOKUP(total_table[[#This Row],[Product_ID]],Product_table[Product_ID],Product_table[Cost],FALSE)</f>
        <v>431.67</v>
      </c>
      <c r="V1454" s="11">
        <f>_xlfn.XLOOKUP(total_table[[#This Row],[Product_ID]],Product_table[Product_ID],Product_table[Stock],FALSE)</f>
        <v>73</v>
      </c>
      <c r="W1454" s="8" t="str">
        <f>_xlfn.XLOOKUP(total_table[[#This Row],[Store_ID]],Store_table[Store_ID],Store_table[Store_Name],FALSE)</f>
        <v>Gardner, Humphrey and Contreras</v>
      </c>
      <c r="X1454" s="8" t="str">
        <f>_xlfn.XLOOKUP(total_table[[#This Row],[Store_ID]],Store_table[Store_ID],Store_table[Region],FALSE)</f>
        <v>East</v>
      </c>
      <c r="Y1454" s="8" t="str">
        <f>_xlfn.XLOOKUP(total_table[[#This Row],[Store_ID]],Store_table[Store_ID],Store_table[City],FALSE)</f>
        <v>Johnsonville</v>
      </c>
      <c r="Z1454" s="8" t="str">
        <f>_xlfn.XLOOKUP(total_table[[#This Row],[Store_ID]],Store_table[Store_ID],Store_table[Store_Type],FALSE)</f>
        <v>Flagship</v>
      </c>
    </row>
    <row r="1455" spans="1:26" x14ac:dyDescent="0.35">
      <c r="A1455" s="2" t="s">
        <v>3257</v>
      </c>
      <c r="B1455" s="14">
        <v>45855</v>
      </c>
      <c r="C1455" s="2" t="s">
        <v>1428</v>
      </c>
      <c r="D1455" s="2" t="s">
        <v>1638</v>
      </c>
      <c r="E1455" s="2" t="s">
        <v>1772</v>
      </c>
      <c r="F1455" s="11">
        <v>3</v>
      </c>
      <c r="G1455" s="8">
        <v>560.52</v>
      </c>
      <c r="H1455" s="8">
        <v>0.17</v>
      </c>
      <c r="I1455" s="2" t="s">
        <v>1802</v>
      </c>
      <c r="J1455" s="8">
        <v>1681.3899999999999</v>
      </c>
      <c r="K1455" s="8" t="str">
        <f>_xlfn.XLOOKUP(total_table[[#This Row],[Customer_ID]],Customer_table[Customer_ID],Customer_table[Name],FALSE)</f>
        <v>Manuel Fisher</v>
      </c>
      <c r="L1455" s="11">
        <f>_xlfn.XLOOKUP(total_table[[#This Row],[Customer_ID]],Customer_table[Customer_ID],Customer_table[Age],FALSE)</f>
        <v>21</v>
      </c>
      <c r="M1455" s="8" t="str">
        <f>_xlfn.XLOOKUP(total_table[[#This Row],[Customer_ID]],Customer_table[Customer_ID],Customer_table[Gender],FALSE)</f>
        <v>Female</v>
      </c>
      <c r="N1455" s="8" t="str">
        <f>_xlfn.XLOOKUP(total_table[[#This Row],[Customer_ID]],Customer_table[Customer_ID],Customer_table[City],FALSE)</f>
        <v>Kanebury</v>
      </c>
      <c r="O1455" s="8" t="str">
        <f>_xlfn.XLOOKUP(total_table[[#This Row],[Customer_ID]],Customer_table[Customer_ID],Customer_table[State],FALSE)</f>
        <v>New Hampshire</v>
      </c>
      <c r="P1455" s="8" t="str">
        <f>_xlfn.XLOOKUP(total_table[[#This Row],[Customer_ID]],Customer_table[Customer_ID],Customer_table[Country],FALSE)</f>
        <v>USA</v>
      </c>
      <c r="Q1455" s="8" t="str">
        <f>_xlfn.XLOOKUP(total_table[[#This Row],[Product_ID]],Product_table[Product_ID],Product_table[Product_Name],FALSE)</f>
        <v>Premium Blanket Throw</v>
      </c>
      <c r="R1455" s="8" t="str">
        <f>_xlfn.XLOOKUP(total_table[[#This Row],[Product_ID]],Product_table[Product_ID],Product_table[Category],FALSE)</f>
        <v>Home</v>
      </c>
      <c r="S1455" s="8" t="str">
        <f>_xlfn.XLOOKUP(total_table[[#This Row],[Product_ID]],Product_table[Product_ID],Product_table[Sub_Category],FALSE)</f>
        <v>Decor</v>
      </c>
      <c r="T1455" s="8" t="str">
        <f>_xlfn.XLOOKUP(total_table[[#This Row],[Product_ID]],Product_table[Product_ID],Product_table[Brand],FALSE)</f>
        <v>Hernandez, Kennedy and Porter</v>
      </c>
      <c r="U1455" s="8">
        <f>_xlfn.XLOOKUP(total_table[[#This Row],[Product_ID]],Product_table[Product_ID],Product_table[Cost],FALSE)</f>
        <v>461.47</v>
      </c>
      <c r="V1455" s="11">
        <f>_xlfn.XLOOKUP(total_table[[#This Row],[Product_ID]],Product_table[Product_ID],Product_table[Stock],FALSE)</f>
        <v>190</v>
      </c>
      <c r="W1455" s="8" t="str">
        <f>_xlfn.XLOOKUP(total_table[[#This Row],[Store_ID]],Store_table[Store_ID],Store_table[Store_Name],FALSE)</f>
        <v>Thomas, Bridges and Harris</v>
      </c>
      <c r="X1455" s="8" t="str">
        <f>_xlfn.XLOOKUP(total_table[[#This Row],[Store_ID]],Store_table[Store_ID],Store_table[Region],FALSE)</f>
        <v>North</v>
      </c>
      <c r="Y1455" s="8" t="str">
        <f>_xlfn.XLOOKUP(total_table[[#This Row],[Store_ID]],Store_table[Store_ID],Store_table[City],FALSE)</f>
        <v>Sabrinatown</v>
      </c>
      <c r="Z1455" s="8" t="str">
        <f>_xlfn.XLOOKUP(total_table[[#This Row],[Store_ID]],Store_table[Store_ID],Store_table[Store_Type],FALSE)</f>
        <v>Online</v>
      </c>
    </row>
    <row r="1456" spans="1:26" x14ac:dyDescent="0.35">
      <c r="A1456" s="2" t="s">
        <v>3258</v>
      </c>
      <c r="B1456" s="14">
        <v>45533</v>
      </c>
      <c r="C1456" s="2" t="s">
        <v>1084</v>
      </c>
      <c r="D1456" s="2" t="s">
        <v>1718</v>
      </c>
      <c r="E1456" s="2" t="s">
        <v>1785</v>
      </c>
      <c r="F1456" s="11">
        <v>2</v>
      </c>
      <c r="G1456" s="8">
        <v>977.18</v>
      </c>
      <c r="H1456" s="8">
        <v>0.19</v>
      </c>
      <c r="I1456" s="2" t="s">
        <v>1802</v>
      </c>
      <c r="J1456" s="8">
        <v>1954.1699999999998</v>
      </c>
      <c r="K1456" s="8" t="str">
        <f>_xlfn.XLOOKUP(total_table[[#This Row],[Customer_ID]],Customer_table[Customer_ID],Customer_table[Name],FALSE)</f>
        <v>Jeffrey Mccarthy</v>
      </c>
      <c r="L1456" s="11">
        <f>_xlfn.XLOOKUP(total_table[[#This Row],[Customer_ID]],Customer_table[Customer_ID],Customer_table[Age],FALSE)</f>
        <v>25</v>
      </c>
      <c r="M1456" s="8" t="str">
        <f>_xlfn.XLOOKUP(total_table[[#This Row],[Customer_ID]],Customer_table[Customer_ID],Customer_table[Gender],FALSE)</f>
        <v>Female</v>
      </c>
      <c r="N1456" s="8" t="str">
        <f>_xlfn.XLOOKUP(total_table[[#This Row],[Customer_ID]],Customer_table[Customer_ID],Customer_table[City],FALSE)</f>
        <v>North Samuel</v>
      </c>
      <c r="O1456" s="8" t="str">
        <f>_xlfn.XLOOKUP(total_table[[#This Row],[Customer_ID]],Customer_table[Customer_ID],Customer_table[State],FALSE)</f>
        <v>Nebraska</v>
      </c>
      <c r="P1456" s="8" t="str">
        <f>_xlfn.XLOOKUP(total_table[[#This Row],[Customer_ID]],Customer_table[Customer_ID],Customer_table[Country],FALSE)</f>
        <v>USA</v>
      </c>
      <c r="Q1456" s="8" t="str">
        <f>_xlfn.XLOOKUP(total_table[[#This Row],[Product_ID]],Product_table[Product_ID],Product_table[Product_Name],FALSE)</f>
        <v>Women's Formal Blazer</v>
      </c>
      <c r="R1456" s="8" t="str">
        <f>_xlfn.XLOOKUP(total_table[[#This Row],[Product_ID]],Product_table[Product_ID],Product_table[Category],FALSE)</f>
        <v>Clothing</v>
      </c>
      <c r="S1456" s="8" t="str">
        <f>_xlfn.XLOOKUP(total_table[[#This Row],[Product_ID]],Product_table[Product_ID],Product_table[Sub_Category],FALSE)</f>
        <v>Outerwear</v>
      </c>
      <c r="T1456" s="8" t="str">
        <f>_xlfn.XLOOKUP(total_table[[#This Row],[Product_ID]],Product_table[Product_ID],Product_table[Brand],FALSE)</f>
        <v>Phillips and Sons</v>
      </c>
      <c r="U1456" s="8">
        <f>_xlfn.XLOOKUP(total_table[[#This Row],[Product_ID]],Product_table[Product_ID],Product_table[Cost],FALSE)</f>
        <v>358.47</v>
      </c>
      <c r="V1456" s="11">
        <f>_xlfn.XLOOKUP(total_table[[#This Row],[Product_ID]],Product_table[Product_ID],Product_table[Stock],FALSE)</f>
        <v>143</v>
      </c>
      <c r="W1456" s="8" t="str">
        <f>_xlfn.XLOOKUP(total_table[[#This Row],[Store_ID]],Store_table[Store_ID],Store_table[Store_Name],FALSE)</f>
        <v>Holloway Ltd</v>
      </c>
      <c r="X1456" s="8" t="str">
        <f>_xlfn.XLOOKUP(total_table[[#This Row],[Store_ID]],Store_table[Store_ID],Store_table[Region],FALSE)</f>
        <v>North</v>
      </c>
      <c r="Y1456" s="8" t="str">
        <f>_xlfn.XLOOKUP(total_table[[#This Row],[Store_ID]],Store_table[Store_ID],Store_table[City],FALSE)</f>
        <v>Bensonhaven</v>
      </c>
      <c r="Z1456" s="8" t="str">
        <f>_xlfn.XLOOKUP(total_table[[#This Row],[Store_ID]],Store_table[Store_ID],Store_table[Store_Type],FALSE)</f>
        <v>Flagship</v>
      </c>
    </row>
    <row r="1457" spans="1:26" x14ac:dyDescent="0.35">
      <c r="A1457" s="2" t="s">
        <v>3259</v>
      </c>
      <c r="B1457" s="14">
        <v>45763</v>
      </c>
      <c r="C1457" s="2" t="s">
        <v>747</v>
      </c>
      <c r="D1457" s="2" t="s">
        <v>1558</v>
      </c>
      <c r="E1457" s="2" t="s">
        <v>1777</v>
      </c>
      <c r="F1457" s="11">
        <v>4</v>
      </c>
      <c r="G1457" s="8">
        <v>761.35</v>
      </c>
      <c r="H1457" s="8">
        <v>0.08</v>
      </c>
      <c r="I1457" s="2" t="s">
        <v>1802</v>
      </c>
      <c r="J1457" s="8">
        <v>3045.32</v>
      </c>
      <c r="K1457" s="8" t="str">
        <f>_xlfn.XLOOKUP(total_table[[#This Row],[Customer_ID]],Customer_table[Customer_ID],Customer_table[Name],FALSE)</f>
        <v>Joshua Wilson</v>
      </c>
      <c r="L1457" s="11">
        <f>_xlfn.XLOOKUP(total_table[[#This Row],[Customer_ID]],Customer_table[Customer_ID],Customer_table[Age],FALSE)</f>
        <v>42</v>
      </c>
      <c r="M1457" s="8" t="str">
        <f>_xlfn.XLOOKUP(total_table[[#This Row],[Customer_ID]],Customer_table[Customer_ID],Customer_table[Gender],FALSE)</f>
        <v>Female</v>
      </c>
      <c r="N1457" s="8" t="str">
        <f>_xlfn.XLOOKUP(total_table[[#This Row],[Customer_ID]],Customer_table[Customer_ID],Customer_table[City],FALSE)</f>
        <v>North Larryport</v>
      </c>
      <c r="O1457" s="8" t="str">
        <f>_xlfn.XLOOKUP(total_table[[#This Row],[Customer_ID]],Customer_table[Customer_ID],Customer_table[State],FALSE)</f>
        <v>Virginia</v>
      </c>
      <c r="P1457" s="8" t="str">
        <f>_xlfn.XLOOKUP(total_table[[#This Row],[Customer_ID]],Customer_table[Customer_ID],Customer_table[Country],FALSE)</f>
        <v>USA</v>
      </c>
      <c r="Q1457" s="8" t="str">
        <f>_xlfn.XLOOKUP(total_table[[#This Row],[Product_ID]],Product_table[Product_ID],Product_table[Product_Name],FALSE)</f>
        <v>Beard Grooming Kit</v>
      </c>
      <c r="R1457" s="8" t="str">
        <f>_xlfn.XLOOKUP(total_table[[#This Row],[Product_ID]],Product_table[Product_ID],Product_table[Category],FALSE)</f>
        <v>Beauty</v>
      </c>
      <c r="S1457" s="8" t="str">
        <f>_xlfn.XLOOKUP(total_table[[#This Row],[Product_ID]],Product_table[Product_ID],Product_table[Sub_Category],FALSE)</f>
        <v>Grooming</v>
      </c>
      <c r="T1457" s="8" t="str">
        <f>_xlfn.XLOOKUP(total_table[[#This Row],[Product_ID]],Product_table[Product_ID],Product_table[Brand],FALSE)</f>
        <v>Erickson-Green</v>
      </c>
      <c r="U1457" s="8">
        <f>_xlfn.XLOOKUP(total_table[[#This Row],[Product_ID]],Product_table[Product_ID],Product_table[Cost],FALSE)</f>
        <v>337.42</v>
      </c>
      <c r="V1457" s="11">
        <f>_xlfn.XLOOKUP(total_table[[#This Row],[Product_ID]],Product_table[Product_ID],Product_table[Stock],FALSE)</f>
        <v>256</v>
      </c>
      <c r="W1457" s="8" t="str">
        <f>_xlfn.XLOOKUP(total_table[[#This Row],[Store_ID]],Store_table[Store_ID],Store_table[Store_Name],FALSE)</f>
        <v>Mcdonald Inc</v>
      </c>
      <c r="X1457" s="8" t="str">
        <f>_xlfn.XLOOKUP(total_table[[#This Row],[Store_ID]],Store_table[Store_ID],Store_table[Region],FALSE)</f>
        <v>South</v>
      </c>
      <c r="Y1457" s="8" t="str">
        <f>_xlfn.XLOOKUP(total_table[[#This Row],[Store_ID]],Store_table[Store_ID],Store_table[City],FALSE)</f>
        <v>Christopherland</v>
      </c>
      <c r="Z1457" s="8" t="str">
        <f>_xlfn.XLOOKUP(total_table[[#This Row],[Store_ID]],Store_table[Store_ID],Store_table[Store_Type],FALSE)</f>
        <v>Outlet</v>
      </c>
    </row>
    <row r="1458" spans="1:26" x14ac:dyDescent="0.35">
      <c r="A1458" s="2" t="s">
        <v>3260</v>
      </c>
      <c r="B1458" s="14">
        <v>45900</v>
      </c>
      <c r="C1458" s="2" t="s">
        <v>581</v>
      </c>
      <c r="D1458" s="2" t="s">
        <v>1660</v>
      </c>
      <c r="E1458" s="2" t="s">
        <v>1788</v>
      </c>
      <c r="F1458" s="11">
        <v>2</v>
      </c>
      <c r="G1458" s="8">
        <v>947.56</v>
      </c>
      <c r="H1458" s="8">
        <v>0.02</v>
      </c>
      <c r="I1458" s="2" t="s">
        <v>1807</v>
      </c>
      <c r="J1458" s="8">
        <v>1895.1</v>
      </c>
      <c r="K1458" s="8" t="str">
        <f>_xlfn.XLOOKUP(total_table[[#This Row],[Customer_ID]],Customer_table[Customer_ID],Customer_table[Name],FALSE)</f>
        <v>Nicholas Bradshaw</v>
      </c>
      <c r="L1458" s="11">
        <f>_xlfn.XLOOKUP(total_table[[#This Row],[Customer_ID]],Customer_table[Customer_ID],Customer_table[Age],FALSE)</f>
        <v>43</v>
      </c>
      <c r="M1458" s="8" t="str">
        <f>_xlfn.XLOOKUP(total_table[[#This Row],[Customer_ID]],Customer_table[Customer_ID],Customer_table[Gender],FALSE)</f>
        <v>Female</v>
      </c>
      <c r="N1458" s="8" t="str">
        <f>_xlfn.XLOOKUP(total_table[[#This Row],[Customer_ID]],Customer_table[Customer_ID],Customer_table[City],FALSE)</f>
        <v>Murphyfurt</v>
      </c>
      <c r="O1458" s="8" t="str">
        <f>_xlfn.XLOOKUP(total_table[[#This Row],[Customer_ID]],Customer_table[Customer_ID],Customer_table[State],FALSE)</f>
        <v>Utah</v>
      </c>
      <c r="P1458" s="8" t="str">
        <f>_xlfn.XLOOKUP(total_table[[#This Row],[Customer_ID]],Customer_table[Customer_ID],Customer_table[Country],FALSE)</f>
        <v>USA</v>
      </c>
      <c r="Q1458" s="8" t="str">
        <f>_xlfn.XLOOKUP(total_table[[#This Row],[Product_ID]],Product_table[Product_ID],Product_table[Product_Name],FALSE)</f>
        <v>Smart LED Light Strip</v>
      </c>
      <c r="R1458" s="8" t="str">
        <f>_xlfn.XLOOKUP(total_table[[#This Row],[Product_ID]],Product_table[Product_ID],Product_table[Category],FALSE)</f>
        <v>Electronics</v>
      </c>
      <c r="S1458" s="8" t="str">
        <f>_xlfn.XLOOKUP(total_table[[#This Row],[Product_ID]],Product_table[Product_ID],Product_table[Sub_Category],FALSE)</f>
        <v>Accessories</v>
      </c>
      <c r="T1458" s="8" t="str">
        <f>_xlfn.XLOOKUP(total_table[[#This Row],[Product_ID]],Product_table[Product_ID],Product_table[Brand],FALSE)</f>
        <v>Flores-Davis</v>
      </c>
      <c r="U1458" s="8">
        <f>_xlfn.XLOOKUP(total_table[[#This Row],[Product_ID]],Product_table[Product_ID],Product_table[Cost],FALSE)</f>
        <v>349.17</v>
      </c>
      <c r="V1458" s="11">
        <f>_xlfn.XLOOKUP(total_table[[#This Row],[Product_ID]],Product_table[Product_ID],Product_table[Stock],FALSE)</f>
        <v>476</v>
      </c>
      <c r="W1458" s="8" t="str">
        <f>_xlfn.XLOOKUP(total_table[[#This Row],[Store_ID]],Store_table[Store_ID],Store_table[Store_Name],FALSE)</f>
        <v>Guerrero-Schmitt</v>
      </c>
      <c r="X1458" s="8" t="str">
        <f>_xlfn.XLOOKUP(total_table[[#This Row],[Store_ID]],Store_table[Store_ID],Store_table[Region],FALSE)</f>
        <v>East</v>
      </c>
      <c r="Y1458" s="8" t="str">
        <f>_xlfn.XLOOKUP(total_table[[#This Row],[Store_ID]],Store_table[Store_ID],Store_table[City],FALSE)</f>
        <v>East Stevechester</v>
      </c>
      <c r="Z1458" s="8" t="str">
        <f>_xlfn.XLOOKUP(total_table[[#This Row],[Store_ID]],Store_table[Store_ID],Store_table[Store_Type],FALSE)</f>
        <v>Flagship</v>
      </c>
    </row>
    <row r="1459" spans="1:26" x14ac:dyDescent="0.35">
      <c r="A1459" s="2" t="s">
        <v>3261</v>
      </c>
      <c r="B1459" s="14">
        <v>45943</v>
      </c>
      <c r="C1459" s="2" t="s">
        <v>753</v>
      </c>
      <c r="D1459" s="2" t="s">
        <v>1612</v>
      </c>
      <c r="E1459" s="2" t="s">
        <v>1788</v>
      </c>
      <c r="F1459" s="11">
        <v>4</v>
      </c>
      <c r="G1459" s="8">
        <v>975.47</v>
      </c>
      <c r="H1459" s="8">
        <v>0.04</v>
      </c>
      <c r="I1459" s="2" t="s">
        <v>1802</v>
      </c>
      <c r="J1459" s="8">
        <v>3901.84</v>
      </c>
      <c r="K1459" s="8" t="str">
        <f>_xlfn.XLOOKUP(total_table[[#This Row],[Customer_ID]],Customer_table[Customer_ID],Customer_table[Name],FALSE)</f>
        <v>Steven Smith</v>
      </c>
      <c r="L1459" s="11">
        <f>_xlfn.XLOOKUP(total_table[[#This Row],[Customer_ID]],Customer_table[Customer_ID],Customer_table[Age],FALSE)</f>
        <v>40</v>
      </c>
      <c r="M1459" s="8" t="str">
        <f>_xlfn.XLOOKUP(total_table[[#This Row],[Customer_ID]],Customer_table[Customer_ID],Customer_table[Gender],FALSE)</f>
        <v>Male</v>
      </c>
      <c r="N1459" s="8" t="str">
        <f>_xlfn.XLOOKUP(total_table[[#This Row],[Customer_ID]],Customer_table[Customer_ID],Customer_table[City],FALSE)</f>
        <v>Port Krista</v>
      </c>
      <c r="O1459" s="8" t="str">
        <f>_xlfn.XLOOKUP(total_table[[#This Row],[Customer_ID]],Customer_table[Customer_ID],Customer_table[State],FALSE)</f>
        <v>West Virginia</v>
      </c>
      <c r="P1459" s="8" t="str">
        <f>_xlfn.XLOOKUP(total_table[[#This Row],[Customer_ID]],Customer_table[Customer_ID],Customer_table[Country],FALSE)</f>
        <v>USA</v>
      </c>
      <c r="Q1459" s="8" t="str">
        <f>_xlfn.XLOOKUP(total_table[[#This Row],[Product_ID]],Product_table[Product_ID],Product_table[Product_Name],FALSE)</f>
        <v>USB External Hard Drive</v>
      </c>
      <c r="R1459" s="8" t="str">
        <f>_xlfn.XLOOKUP(total_table[[#This Row],[Product_ID]],Product_table[Product_ID],Product_table[Category],FALSE)</f>
        <v>Electronics</v>
      </c>
      <c r="S1459" s="8" t="str">
        <f>_xlfn.XLOOKUP(total_table[[#This Row],[Product_ID]],Product_table[Product_ID],Product_table[Sub_Category],FALSE)</f>
        <v>Computer</v>
      </c>
      <c r="T1459" s="8" t="str">
        <f>_xlfn.XLOOKUP(total_table[[#This Row],[Product_ID]],Product_table[Product_ID],Product_table[Brand],FALSE)</f>
        <v>Robinson Inc</v>
      </c>
      <c r="U1459" s="8">
        <f>_xlfn.XLOOKUP(total_table[[#This Row],[Product_ID]],Product_table[Product_ID],Product_table[Cost],FALSE)</f>
        <v>253.33</v>
      </c>
      <c r="V1459" s="11">
        <f>_xlfn.XLOOKUP(total_table[[#This Row],[Product_ID]],Product_table[Product_ID],Product_table[Stock],FALSE)</f>
        <v>266</v>
      </c>
      <c r="W1459" s="8" t="str">
        <f>_xlfn.XLOOKUP(total_table[[#This Row],[Store_ID]],Store_table[Store_ID],Store_table[Store_Name],FALSE)</f>
        <v>Guerrero-Schmitt</v>
      </c>
      <c r="X1459" s="8" t="str">
        <f>_xlfn.XLOOKUP(total_table[[#This Row],[Store_ID]],Store_table[Store_ID],Store_table[Region],FALSE)</f>
        <v>East</v>
      </c>
      <c r="Y1459" s="8" t="str">
        <f>_xlfn.XLOOKUP(total_table[[#This Row],[Store_ID]],Store_table[Store_ID],Store_table[City],FALSE)</f>
        <v>East Stevechester</v>
      </c>
      <c r="Z1459" s="8" t="str">
        <f>_xlfn.XLOOKUP(total_table[[#This Row],[Store_ID]],Store_table[Store_ID],Store_table[Store_Type],FALSE)</f>
        <v>Flagship</v>
      </c>
    </row>
    <row r="1460" spans="1:26" x14ac:dyDescent="0.35">
      <c r="A1460" s="2" t="s">
        <v>3262</v>
      </c>
      <c r="B1460" s="14">
        <v>45448</v>
      </c>
      <c r="C1460" s="2" t="s">
        <v>1448</v>
      </c>
      <c r="D1460" s="2" t="s">
        <v>1552</v>
      </c>
      <c r="E1460" s="2" t="s">
        <v>1764</v>
      </c>
      <c r="F1460" s="11">
        <v>3</v>
      </c>
      <c r="G1460" s="8">
        <v>769.06</v>
      </c>
      <c r="H1460" s="8">
        <v>0.23</v>
      </c>
      <c r="I1460" s="2" t="s">
        <v>1807</v>
      </c>
      <c r="J1460" s="8">
        <v>2306.9499999999998</v>
      </c>
      <c r="K1460" s="8" t="str">
        <f>_xlfn.XLOOKUP(total_table[[#This Row],[Customer_ID]],Customer_table[Customer_ID],Customer_table[Name],FALSE)</f>
        <v>Andrea Harris</v>
      </c>
      <c r="L1460" s="11">
        <f>_xlfn.XLOOKUP(total_table[[#This Row],[Customer_ID]],Customer_table[Customer_ID],Customer_table[Age],FALSE)</f>
        <v>41</v>
      </c>
      <c r="M1460" s="8" t="str">
        <f>_xlfn.XLOOKUP(total_table[[#This Row],[Customer_ID]],Customer_table[Customer_ID],Customer_table[Gender],FALSE)</f>
        <v>Female</v>
      </c>
      <c r="N1460" s="8" t="str">
        <f>_xlfn.XLOOKUP(total_table[[#This Row],[Customer_ID]],Customer_table[Customer_ID],Customer_table[City],FALSE)</f>
        <v>West Kelseyberg</v>
      </c>
      <c r="O1460" s="8" t="str">
        <f>_xlfn.XLOOKUP(total_table[[#This Row],[Customer_ID]],Customer_table[Customer_ID],Customer_table[State],FALSE)</f>
        <v>Kansas</v>
      </c>
      <c r="P1460" s="8" t="str">
        <f>_xlfn.XLOOKUP(total_table[[#This Row],[Customer_ID]],Customer_table[Customer_ID],Customer_table[Country],FALSE)</f>
        <v>USA</v>
      </c>
      <c r="Q1460" s="8" t="str">
        <f>_xlfn.XLOOKUP(total_table[[#This Row],[Product_ID]],Product_table[Product_ID],Product_table[Product_Name],FALSE)</f>
        <v>USB-C Fast Charger</v>
      </c>
      <c r="R1460" s="8" t="str">
        <f>_xlfn.XLOOKUP(total_table[[#This Row],[Product_ID]],Product_table[Product_ID],Product_table[Category],FALSE)</f>
        <v>Electronics</v>
      </c>
      <c r="S1460" s="8" t="str">
        <f>_xlfn.XLOOKUP(total_table[[#This Row],[Product_ID]],Product_table[Product_ID],Product_table[Sub_Category],FALSE)</f>
        <v>Accessories</v>
      </c>
      <c r="T1460" s="8" t="str">
        <f>_xlfn.XLOOKUP(total_table[[#This Row],[Product_ID]],Product_table[Product_ID],Product_table[Brand],FALSE)</f>
        <v>Dawson-Perkins</v>
      </c>
      <c r="U1460" s="8">
        <f>_xlfn.XLOOKUP(total_table[[#This Row],[Product_ID]],Product_table[Product_ID],Product_table[Cost],FALSE)</f>
        <v>242.23</v>
      </c>
      <c r="V1460" s="11">
        <f>_xlfn.XLOOKUP(total_table[[#This Row],[Product_ID]],Product_table[Product_ID],Product_table[Stock],FALSE)</f>
        <v>453</v>
      </c>
      <c r="W1460" s="8" t="str">
        <f>_xlfn.XLOOKUP(total_table[[#This Row],[Store_ID]],Store_table[Store_ID],Store_table[Store_Name],FALSE)</f>
        <v>Moore, Padilla and Butler</v>
      </c>
      <c r="X1460" s="8" t="str">
        <f>_xlfn.XLOOKUP(total_table[[#This Row],[Store_ID]],Store_table[Store_ID],Store_table[Region],FALSE)</f>
        <v>South</v>
      </c>
      <c r="Y1460" s="8" t="str">
        <f>_xlfn.XLOOKUP(total_table[[#This Row],[Store_ID]],Store_table[Store_ID],Store_table[City],FALSE)</f>
        <v>East Johnstad</v>
      </c>
      <c r="Z1460" s="8" t="str">
        <f>_xlfn.XLOOKUP(total_table[[#This Row],[Store_ID]],Store_table[Store_ID],Store_table[Store_Type],FALSE)</f>
        <v>Flagship</v>
      </c>
    </row>
    <row r="1461" spans="1:26" x14ac:dyDescent="0.35">
      <c r="A1461" s="2" t="s">
        <v>3263</v>
      </c>
      <c r="B1461" s="14">
        <v>45929</v>
      </c>
      <c r="C1461" s="2" t="s">
        <v>1473</v>
      </c>
      <c r="D1461" s="2" t="s">
        <v>1604</v>
      </c>
      <c r="E1461" s="2" t="s">
        <v>1739</v>
      </c>
      <c r="F1461" s="11">
        <v>3</v>
      </c>
      <c r="G1461" s="8">
        <v>824.75</v>
      </c>
      <c r="H1461" s="8">
        <v>0.23</v>
      </c>
      <c r="I1461" s="2" t="s">
        <v>1802</v>
      </c>
      <c r="J1461" s="8">
        <v>2474.02</v>
      </c>
      <c r="K1461" s="8" t="str">
        <f>_xlfn.XLOOKUP(total_table[[#This Row],[Customer_ID]],Customer_table[Customer_ID],Customer_table[Name],FALSE)</f>
        <v>Eric Lee</v>
      </c>
      <c r="L1461" s="11">
        <f>_xlfn.XLOOKUP(total_table[[#This Row],[Customer_ID]],Customer_table[Customer_ID],Customer_table[Age],FALSE)</f>
        <v>22</v>
      </c>
      <c r="M1461" s="8" t="str">
        <f>_xlfn.XLOOKUP(total_table[[#This Row],[Customer_ID]],Customer_table[Customer_ID],Customer_table[Gender],FALSE)</f>
        <v>Female</v>
      </c>
      <c r="N1461" s="8" t="str">
        <f>_xlfn.XLOOKUP(total_table[[#This Row],[Customer_ID]],Customer_table[Customer_ID],Customer_table[City],FALSE)</f>
        <v>Lake April</v>
      </c>
      <c r="O1461" s="8" t="str">
        <f>_xlfn.XLOOKUP(total_table[[#This Row],[Customer_ID]],Customer_table[Customer_ID],Customer_table[State],FALSE)</f>
        <v>Vermont</v>
      </c>
      <c r="P1461" s="8" t="str">
        <f>_xlfn.XLOOKUP(total_table[[#This Row],[Customer_ID]],Customer_table[Customer_ID],Customer_table[Country],FALSE)</f>
        <v>USA</v>
      </c>
      <c r="Q1461" s="8" t="str">
        <f>_xlfn.XLOOKUP(total_table[[#This Row],[Product_ID]],Product_table[Product_ID],Product_table[Product_Name],FALSE)</f>
        <v>Portable Power Bank</v>
      </c>
      <c r="R1461" s="8" t="str">
        <f>_xlfn.XLOOKUP(total_table[[#This Row],[Product_ID]],Product_table[Product_ID],Product_table[Category],FALSE)</f>
        <v>Electronics</v>
      </c>
      <c r="S1461" s="8" t="str">
        <f>_xlfn.XLOOKUP(total_table[[#This Row],[Product_ID]],Product_table[Product_ID],Product_table[Sub_Category],FALSE)</f>
        <v>Mobile</v>
      </c>
      <c r="T1461" s="8" t="str">
        <f>_xlfn.XLOOKUP(total_table[[#This Row],[Product_ID]],Product_table[Product_ID],Product_table[Brand],FALSE)</f>
        <v>Cummings and Sons</v>
      </c>
      <c r="U1461" s="8">
        <f>_xlfn.XLOOKUP(total_table[[#This Row],[Product_ID]],Product_table[Product_ID],Product_table[Cost],FALSE)</f>
        <v>326.06</v>
      </c>
      <c r="V1461" s="11">
        <f>_xlfn.XLOOKUP(total_table[[#This Row],[Product_ID]],Product_table[Product_ID],Product_table[Stock],FALSE)</f>
        <v>301</v>
      </c>
      <c r="W1461" s="8" t="str">
        <f>_xlfn.XLOOKUP(total_table[[#This Row],[Store_ID]],Store_table[Store_ID],Store_table[Store_Name],FALSE)</f>
        <v>Black-Horn</v>
      </c>
      <c r="X1461" s="8" t="str">
        <f>_xlfn.XLOOKUP(total_table[[#This Row],[Store_ID]],Store_table[Store_ID],Store_table[Region],FALSE)</f>
        <v>South</v>
      </c>
      <c r="Y1461" s="8" t="str">
        <f>_xlfn.XLOOKUP(total_table[[#This Row],[Store_ID]],Store_table[Store_ID],Store_table[City],FALSE)</f>
        <v>North Nancyview</v>
      </c>
      <c r="Z1461" s="8" t="str">
        <f>_xlfn.XLOOKUP(total_table[[#This Row],[Store_ID]],Store_table[Store_ID],Store_table[Store_Type],FALSE)</f>
        <v>Outlet</v>
      </c>
    </row>
    <row r="1462" spans="1:26" x14ac:dyDescent="0.35">
      <c r="A1462" s="2" t="s">
        <v>3264</v>
      </c>
      <c r="B1462" s="14">
        <v>45478</v>
      </c>
      <c r="C1462" s="2" t="s">
        <v>1230</v>
      </c>
      <c r="D1462" s="2" t="s">
        <v>1662</v>
      </c>
      <c r="E1462" s="2" t="s">
        <v>1747</v>
      </c>
      <c r="F1462" s="11">
        <v>2</v>
      </c>
      <c r="G1462" s="8">
        <v>821.35</v>
      </c>
      <c r="H1462" s="8">
        <v>0.11</v>
      </c>
      <c r="I1462" s="2" t="s">
        <v>1804</v>
      </c>
      <c r="J1462" s="8">
        <v>1642.5900000000001</v>
      </c>
      <c r="K1462" s="8" t="str">
        <f>_xlfn.XLOOKUP(total_table[[#This Row],[Customer_ID]],Customer_table[Customer_ID],Customer_table[Name],FALSE)</f>
        <v>Terry Moses</v>
      </c>
      <c r="L1462" s="11">
        <f>_xlfn.XLOOKUP(total_table[[#This Row],[Customer_ID]],Customer_table[Customer_ID],Customer_table[Age],FALSE)</f>
        <v>51</v>
      </c>
      <c r="M1462" s="8" t="str">
        <f>_xlfn.XLOOKUP(total_table[[#This Row],[Customer_ID]],Customer_table[Customer_ID],Customer_table[Gender],FALSE)</f>
        <v>Female</v>
      </c>
      <c r="N1462" s="8" t="str">
        <f>_xlfn.XLOOKUP(total_table[[#This Row],[Customer_ID]],Customer_table[Customer_ID],Customer_table[City],FALSE)</f>
        <v>Leahmouth</v>
      </c>
      <c r="O1462" s="8" t="str">
        <f>_xlfn.XLOOKUP(total_table[[#This Row],[Customer_ID]],Customer_table[Customer_ID],Customer_table[State],FALSE)</f>
        <v>Nevada</v>
      </c>
      <c r="P1462" s="8" t="str">
        <f>_xlfn.XLOOKUP(total_table[[#This Row],[Customer_ID]],Customer_table[Customer_ID],Customer_table[Country],FALSE)</f>
        <v>USA</v>
      </c>
      <c r="Q1462" s="8" t="str">
        <f>_xlfn.XLOOKUP(total_table[[#This Row],[Product_ID]],Product_table[Product_ID],Product_table[Product_Name],FALSE)</f>
        <v>Wooden Nightstand</v>
      </c>
      <c r="R1462" s="8" t="str">
        <f>_xlfn.XLOOKUP(total_table[[#This Row],[Product_ID]],Product_table[Product_ID],Product_table[Category],FALSE)</f>
        <v>Home</v>
      </c>
      <c r="S1462" s="8" t="str">
        <f>_xlfn.XLOOKUP(total_table[[#This Row],[Product_ID]],Product_table[Product_ID],Product_table[Sub_Category],FALSE)</f>
        <v>Furniture</v>
      </c>
      <c r="T1462" s="8" t="str">
        <f>_xlfn.XLOOKUP(total_table[[#This Row],[Product_ID]],Product_table[Product_ID],Product_table[Brand],FALSE)</f>
        <v>Wolfe, Ross and Hester</v>
      </c>
      <c r="U1462" s="8">
        <f>_xlfn.XLOOKUP(total_table[[#This Row],[Product_ID]],Product_table[Product_ID],Product_table[Cost],FALSE)</f>
        <v>243.7</v>
      </c>
      <c r="V1462" s="11">
        <f>_xlfn.XLOOKUP(total_table[[#This Row],[Product_ID]],Product_table[Product_ID],Product_table[Stock],FALSE)</f>
        <v>130</v>
      </c>
      <c r="W1462" s="8" t="str">
        <f>_xlfn.XLOOKUP(total_table[[#This Row],[Store_ID]],Store_table[Store_ID],Store_table[Store_Name],FALSE)</f>
        <v>Alexander Group</v>
      </c>
      <c r="X1462" s="8" t="str">
        <f>_xlfn.XLOOKUP(total_table[[#This Row],[Store_ID]],Store_table[Store_ID],Store_table[Region],FALSE)</f>
        <v>South</v>
      </c>
      <c r="Y1462" s="8" t="str">
        <f>_xlfn.XLOOKUP(total_table[[#This Row],[Store_ID]],Store_table[Store_ID],Store_table[City],FALSE)</f>
        <v>Port Sharon</v>
      </c>
      <c r="Z1462" s="8" t="str">
        <f>_xlfn.XLOOKUP(total_table[[#This Row],[Store_ID]],Store_table[Store_ID],Store_table[Store_Type],FALSE)</f>
        <v>Online</v>
      </c>
    </row>
    <row r="1463" spans="1:26" x14ac:dyDescent="0.35">
      <c r="A1463" s="2" t="s">
        <v>3265</v>
      </c>
      <c r="B1463" s="14">
        <v>45723</v>
      </c>
      <c r="C1463" s="2" t="s">
        <v>1241</v>
      </c>
      <c r="D1463" s="2" t="s">
        <v>1552</v>
      </c>
      <c r="E1463" s="2" t="s">
        <v>1767</v>
      </c>
      <c r="F1463" s="11">
        <v>1</v>
      </c>
      <c r="G1463" s="8">
        <v>120.57</v>
      </c>
      <c r="H1463" s="8">
        <v>0.06</v>
      </c>
      <c r="I1463" s="2" t="s">
        <v>1804</v>
      </c>
      <c r="J1463" s="8">
        <v>120.50999999999999</v>
      </c>
      <c r="K1463" s="8" t="str">
        <f>_xlfn.XLOOKUP(total_table[[#This Row],[Customer_ID]],Customer_table[Customer_ID],Customer_table[Name],FALSE)</f>
        <v>Eric Wolfe</v>
      </c>
      <c r="L1463" s="11">
        <f>_xlfn.XLOOKUP(total_table[[#This Row],[Customer_ID]],Customer_table[Customer_ID],Customer_table[Age],FALSE)</f>
        <v>18</v>
      </c>
      <c r="M1463" s="8" t="str">
        <f>_xlfn.XLOOKUP(total_table[[#This Row],[Customer_ID]],Customer_table[Customer_ID],Customer_table[Gender],FALSE)</f>
        <v>Female</v>
      </c>
      <c r="N1463" s="8" t="str">
        <f>_xlfn.XLOOKUP(total_table[[#This Row],[Customer_ID]],Customer_table[Customer_ID],Customer_table[City],FALSE)</f>
        <v>Garciaview</v>
      </c>
      <c r="O1463" s="8" t="str">
        <f>_xlfn.XLOOKUP(total_table[[#This Row],[Customer_ID]],Customer_table[Customer_ID],Customer_table[State],FALSE)</f>
        <v>Louisiana</v>
      </c>
      <c r="P1463" s="8" t="str">
        <f>_xlfn.XLOOKUP(total_table[[#This Row],[Customer_ID]],Customer_table[Customer_ID],Customer_table[Country],FALSE)</f>
        <v>USA</v>
      </c>
      <c r="Q1463" s="8" t="str">
        <f>_xlfn.XLOOKUP(total_table[[#This Row],[Product_ID]],Product_table[Product_ID],Product_table[Product_Name],FALSE)</f>
        <v>USB-C Fast Charger</v>
      </c>
      <c r="R1463" s="8" t="str">
        <f>_xlfn.XLOOKUP(total_table[[#This Row],[Product_ID]],Product_table[Product_ID],Product_table[Category],FALSE)</f>
        <v>Electronics</v>
      </c>
      <c r="S1463" s="8" t="str">
        <f>_xlfn.XLOOKUP(total_table[[#This Row],[Product_ID]],Product_table[Product_ID],Product_table[Sub_Category],FALSE)</f>
        <v>Accessories</v>
      </c>
      <c r="T1463" s="8" t="str">
        <f>_xlfn.XLOOKUP(total_table[[#This Row],[Product_ID]],Product_table[Product_ID],Product_table[Brand],FALSE)</f>
        <v>Dawson-Perkins</v>
      </c>
      <c r="U1463" s="8">
        <f>_xlfn.XLOOKUP(total_table[[#This Row],[Product_ID]],Product_table[Product_ID],Product_table[Cost],FALSE)</f>
        <v>242.23</v>
      </c>
      <c r="V1463" s="11">
        <f>_xlfn.XLOOKUP(total_table[[#This Row],[Product_ID]],Product_table[Product_ID],Product_table[Stock],FALSE)</f>
        <v>453</v>
      </c>
      <c r="W1463" s="8" t="str">
        <f>_xlfn.XLOOKUP(total_table[[#This Row],[Store_ID]],Store_table[Store_ID],Store_table[Store_Name],FALSE)</f>
        <v>Hill, Wagner and Ballard</v>
      </c>
      <c r="X1463" s="8" t="str">
        <f>_xlfn.XLOOKUP(total_table[[#This Row],[Store_ID]],Store_table[Store_ID],Store_table[Region],FALSE)</f>
        <v>East</v>
      </c>
      <c r="Y1463" s="8" t="str">
        <f>_xlfn.XLOOKUP(total_table[[#This Row],[Store_ID]],Store_table[Store_ID],Store_table[City],FALSE)</f>
        <v>East Davidville</v>
      </c>
      <c r="Z1463" s="8" t="str">
        <f>_xlfn.XLOOKUP(total_table[[#This Row],[Store_ID]],Store_table[Store_ID],Store_table[Store_Type],FALSE)</f>
        <v>Online</v>
      </c>
    </row>
    <row r="1464" spans="1:26" x14ac:dyDescent="0.35">
      <c r="A1464" s="2" t="s">
        <v>3266</v>
      </c>
      <c r="B1464" s="14">
        <v>45240</v>
      </c>
      <c r="C1464" s="2" t="s">
        <v>1037</v>
      </c>
      <c r="D1464" s="2" t="s">
        <v>1704</v>
      </c>
      <c r="E1464" s="2" t="s">
        <v>1735</v>
      </c>
      <c r="F1464" s="11">
        <v>1</v>
      </c>
      <c r="G1464" s="8">
        <v>122.27</v>
      </c>
      <c r="H1464" s="8">
        <v>0.26</v>
      </c>
      <c r="I1464" s="2" t="s">
        <v>1804</v>
      </c>
      <c r="J1464" s="8">
        <v>122.00999999999999</v>
      </c>
      <c r="K1464" s="8" t="str">
        <f>_xlfn.XLOOKUP(total_table[[#This Row],[Customer_ID]],Customer_table[Customer_ID],Customer_table[Name],FALSE)</f>
        <v>Jennifer Woods</v>
      </c>
      <c r="L1464" s="11">
        <f>_xlfn.XLOOKUP(total_table[[#This Row],[Customer_ID]],Customer_table[Customer_ID],Customer_table[Age],FALSE)</f>
        <v>37</v>
      </c>
      <c r="M1464" s="8" t="str">
        <f>_xlfn.XLOOKUP(total_table[[#This Row],[Customer_ID]],Customer_table[Customer_ID],Customer_table[Gender],FALSE)</f>
        <v>Male</v>
      </c>
      <c r="N1464" s="8" t="str">
        <f>_xlfn.XLOOKUP(total_table[[#This Row],[Customer_ID]],Customer_table[Customer_ID],Customer_table[City],FALSE)</f>
        <v>West Brendamouth</v>
      </c>
      <c r="O1464" s="8" t="str">
        <f>_xlfn.XLOOKUP(total_table[[#This Row],[Customer_ID]],Customer_table[Customer_ID],Customer_table[State],FALSE)</f>
        <v>North Carolina</v>
      </c>
      <c r="P1464" s="8" t="str">
        <f>_xlfn.XLOOKUP(total_table[[#This Row],[Customer_ID]],Customer_table[Customer_ID],Customer_table[Country],FALSE)</f>
        <v>USA</v>
      </c>
      <c r="Q1464" s="8" t="str">
        <f>_xlfn.XLOOKUP(total_table[[#This Row],[Product_ID]],Product_table[Product_ID],Product_table[Product_Name],FALSE)</f>
        <v>Face Foundation Kit</v>
      </c>
      <c r="R1464" s="8" t="str">
        <f>_xlfn.XLOOKUP(total_table[[#This Row],[Product_ID]],Product_table[Product_ID],Product_table[Category],FALSE)</f>
        <v>Beauty</v>
      </c>
      <c r="S1464" s="8" t="str">
        <f>_xlfn.XLOOKUP(total_table[[#This Row],[Product_ID]],Product_table[Product_ID],Product_table[Sub_Category],FALSE)</f>
        <v>Makeup</v>
      </c>
      <c r="T1464" s="8" t="str">
        <f>_xlfn.XLOOKUP(total_table[[#This Row],[Product_ID]],Product_table[Product_ID],Product_table[Brand],FALSE)</f>
        <v>Taylor-Elliott</v>
      </c>
      <c r="U1464" s="8">
        <f>_xlfn.XLOOKUP(total_table[[#This Row],[Product_ID]],Product_table[Product_ID],Product_table[Cost],FALSE)</f>
        <v>183.04</v>
      </c>
      <c r="V1464" s="11">
        <f>_xlfn.XLOOKUP(total_table[[#This Row],[Product_ID]],Product_table[Product_ID],Product_table[Stock],FALSE)</f>
        <v>457</v>
      </c>
      <c r="W1464" s="8" t="str">
        <f>_xlfn.XLOOKUP(total_table[[#This Row],[Store_ID]],Store_table[Store_ID],Store_table[Store_Name],FALSE)</f>
        <v>Martinez, Adkins and Johnson</v>
      </c>
      <c r="X1464" s="8" t="str">
        <f>_xlfn.XLOOKUP(total_table[[#This Row],[Store_ID]],Store_table[Store_ID],Store_table[Region],FALSE)</f>
        <v>North</v>
      </c>
      <c r="Y1464" s="8" t="str">
        <f>_xlfn.XLOOKUP(total_table[[#This Row],[Store_ID]],Store_table[Store_ID],Store_table[City],FALSE)</f>
        <v>Danielmouth</v>
      </c>
      <c r="Z1464" s="8" t="str">
        <f>_xlfn.XLOOKUP(total_table[[#This Row],[Store_ID]],Store_table[Store_ID],Store_table[Store_Type],FALSE)</f>
        <v>Flagship</v>
      </c>
    </row>
    <row r="1465" spans="1:26" x14ac:dyDescent="0.35">
      <c r="A1465" s="2" t="s">
        <v>3267</v>
      </c>
      <c r="B1465" s="14">
        <v>45890</v>
      </c>
      <c r="C1465" s="2" t="s">
        <v>555</v>
      </c>
      <c r="D1465" s="2" t="s">
        <v>1578</v>
      </c>
      <c r="E1465" s="2" t="s">
        <v>1739</v>
      </c>
      <c r="F1465" s="11">
        <v>2</v>
      </c>
      <c r="G1465" s="8">
        <v>182.89</v>
      </c>
      <c r="H1465" s="8">
        <v>0.11</v>
      </c>
      <c r="I1465" s="2" t="s">
        <v>1802</v>
      </c>
      <c r="J1465" s="8">
        <v>365.66999999999996</v>
      </c>
      <c r="K1465" s="8" t="str">
        <f>_xlfn.XLOOKUP(total_table[[#This Row],[Customer_ID]],Customer_table[Customer_ID],Customer_table[Name],FALSE)</f>
        <v>Christopher Garcia Dds</v>
      </c>
      <c r="L1465" s="11">
        <f>_xlfn.XLOOKUP(total_table[[#This Row],[Customer_ID]],Customer_table[Customer_ID],Customer_table[Age],FALSE)</f>
        <v>18</v>
      </c>
      <c r="M1465" s="8" t="str">
        <f>_xlfn.XLOOKUP(total_table[[#This Row],[Customer_ID]],Customer_table[Customer_ID],Customer_table[Gender],FALSE)</f>
        <v>Male</v>
      </c>
      <c r="N1465" s="8" t="str">
        <f>_xlfn.XLOOKUP(total_table[[#This Row],[Customer_ID]],Customer_table[Customer_ID],Customer_table[City],FALSE)</f>
        <v>New Joseph</v>
      </c>
      <c r="O1465" s="8" t="str">
        <f>_xlfn.XLOOKUP(total_table[[#This Row],[Customer_ID]],Customer_table[Customer_ID],Customer_table[State],FALSE)</f>
        <v>Missouri</v>
      </c>
      <c r="P1465" s="8" t="str">
        <f>_xlfn.XLOOKUP(total_table[[#This Row],[Customer_ID]],Customer_table[Customer_ID],Customer_table[Country],FALSE)</f>
        <v>USA</v>
      </c>
      <c r="Q1465" s="8" t="str">
        <f>_xlfn.XLOOKUP(total_table[[#This Row],[Product_ID]],Product_table[Product_ID],Product_table[Product_Name],FALSE)</f>
        <v>Wireless Bluetooth Speaker</v>
      </c>
      <c r="R1465" s="8" t="str">
        <f>_xlfn.XLOOKUP(total_table[[#This Row],[Product_ID]],Product_table[Product_ID],Product_table[Category],FALSE)</f>
        <v>Electronics</v>
      </c>
      <c r="S1465" s="8" t="str">
        <f>_xlfn.XLOOKUP(total_table[[#This Row],[Product_ID]],Product_table[Product_ID],Product_table[Sub_Category],FALSE)</f>
        <v>Audio</v>
      </c>
      <c r="T1465" s="8" t="str">
        <f>_xlfn.XLOOKUP(total_table[[#This Row],[Product_ID]],Product_table[Product_ID],Product_table[Brand],FALSE)</f>
        <v>Reed-Schmidt</v>
      </c>
      <c r="U1465" s="8">
        <f>_xlfn.XLOOKUP(total_table[[#This Row],[Product_ID]],Product_table[Product_ID],Product_table[Cost],FALSE)</f>
        <v>322.41000000000003</v>
      </c>
      <c r="V1465" s="11">
        <f>_xlfn.XLOOKUP(total_table[[#This Row],[Product_ID]],Product_table[Product_ID],Product_table[Stock],FALSE)</f>
        <v>213</v>
      </c>
      <c r="W1465" s="8" t="str">
        <f>_xlfn.XLOOKUP(total_table[[#This Row],[Store_ID]],Store_table[Store_ID],Store_table[Store_Name],FALSE)</f>
        <v>Black-Horn</v>
      </c>
      <c r="X1465" s="8" t="str">
        <f>_xlfn.XLOOKUP(total_table[[#This Row],[Store_ID]],Store_table[Store_ID],Store_table[Region],FALSE)</f>
        <v>South</v>
      </c>
      <c r="Y1465" s="8" t="str">
        <f>_xlfn.XLOOKUP(total_table[[#This Row],[Store_ID]],Store_table[Store_ID],Store_table[City],FALSE)</f>
        <v>North Nancyview</v>
      </c>
      <c r="Z1465" s="8" t="str">
        <f>_xlfn.XLOOKUP(total_table[[#This Row],[Store_ID]],Store_table[Store_ID],Store_table[Store_Type],FALSE)</f>
        <v>Outlet</v>
      </c>
    </row>
    <row r="1466" spans="1:26" x14ac:dyDescent="0.35">
      <c r="A1466" s="2" t="s">
        <v>3268</v>
      </c>
      <c r="B1466" s="14">
        <v>45796</v>
      </c>
      <c r="C1466" s="2" t="s">
        <v>1142</v>
      </c>
      <c r="D1466" s="2" t="s">
        <v>1618</v>
      </c>
      <c r="E1466" s="2" t="s">
        <v>1747</v>
      </c>
      <c r="F1466" s="11">
        <v>1</v>
      </c>
      <c r="G1466" s="8">
        <v>695.26</v>
      </c>
      <c r="H1466" s="8">
        <v>0.23</v>
      </c>
      <c r="I1466" s="2" t="s">
        <v>1804</v>
      </c>
      <c r="J1466" s="8">
        <v>695.03</v>
      </c>
      <c r="K1466" s="8" t="str">
        <f>_xlfn.XLOOKUP(total_table[[#This Row],[Customer_ID]],Customer_table[Customer_ID],Customer_table[Name],FALSE)</f>
        <v>Michael Garner</v>
      </c>
      <c r="L1466" s="11">
        <f>_xlfn.XLOOKUP(total_table[[#This Row],[Customer_ID]],Customer_table[Customer_ID],Customer_table[Age],FALSE)</f>
        <v>21</v>
      </c>
      <c r="M1466" s="8" t="str">
        <f>_xlfn.XLOOKUP(total_table[[#This Row],[Customer_ID]],Customer_table[Customer_ID],Customer_table[Gender],FALSE)</f>
        <v>Female</v>
      </c>
      <c r="N1466" s="8" t="str">
        <f>_xlfn.XLOOKUP(total_table[[#This Row],[Customer_ID]],Customer_table[Customer_ID],Customer_table[City],FALSE)</f>
        <v>Port Crystal</v>
      </c>
      <c r="O1466" s="8" t="str">
        <f>_xlfn.XLOOKUP(total_table[[#This Row],[Customer_ID]],Customer_table[Customer_ID],Customer_table[State],FALSE)</f>
        <v>New Hampshire</v>
      </c>
      <c r="P1466" s="8" t="str">
        <f>_xlfn.XLOOKUP(total_table[[#This Row],[Customer_ID]],Customer_table[Customer_ID],Customer_table[Country],FALSE)</f>
        <v>USA</v>
      </c>
      <c r="Q1466" s="8" t="str">
        <f>_xlfn.XLOOKUP(total_table[[#This Row],[Product_ID]],Product_table[Product_ID],Product_table[Product_Name],FALSE)</f>
        <v>Men's Winter Jacket</v>
      </c>
      <c r="R1466" s="8" t="str">
        <f>_xlfn.XLOOKUP(total_table[[#This Row],[Product_ID]],Product_table[Product_ID],Product_table[Category],FALSE)</f>
        <v>Clothing</v>
      </c>
      <c r="S1466" s="8" t="str">
        <f>_xlfn.XLOOKUP(total_table[[#This Row],[Product_ID]],Product_table[Product_ID],Product_table[Sub_Category],FALSE)</f>
        <v>Outerwear</v>
      </c>
      <c r="T1466" s="8" t="str">
        <f>_xlfn.XLOOKUP(total_table[[#This Row],[Product_ID]],Product_table[Product_ID],Product_table[Brand],FALSE)</f>
        <v>Kelly, Smith and Perez</v>
      </c>
      <c r="U1466" s="8">
        <f>_xlfn.XLOOKUP(total_table[[#This Row],[Product_ID]],Product_table[Product_ID],Product_table[Cost],FALSE)</f>
        <v>167.34</v>
      </c>
      <c r="V1466" s="11">
        <f>_xlfn.XLOOKUP(total_table[[#This Row],[Product_ID]],Product_table[Product_ID],Product_table[Stock],FALSE)</f>
        <v>296</v>
      </c>
      <c r="W1466" s="8" t="str">
        <f>_xlfn.XLOOKUP(total_table[[#This Row],[Store_ID]],Store_table[Store_ID],Store_table[Store_Name],FALSE)</f>
        <v>Alexander Group</v>
      </c>
      <c r="X1466" s="8" t="str">
        <f>_xlfn.XLOOKUP(total_table[[#This Row],[Store_ID]],Store_table[Store_ID],Store_table[Region],FALSE)</f>
        <v>South</v>
      </c>
      <c r="Y1466" s="8" t="str">
        <f>_xlfn.XLOOKUP(total_table[[#This Row],[Store_ID]],Store_table[Store_ID],Store_table[City],FALSE)</f>
        <v>Port Sharon</v>
      </c>
      <c r="Z1466" s="8" t="str">
        <f>_xlfn.XLOOKUP(total_table[[#This Row],[Store_ID]],Store_table[Store_ID],Store_table[Store_Type],FALSE)</f>
        <v>Online</v>
      </c>
    </row>
    <row r="1467" spans="1:26" x14ac:dyDescent="0.35">
      <c r="A1467" s="2" t="s">
        <v>3269</v>
      </c>
      <c r="B1467" s="14">
        <v>45895</v>
      </c>
      <c r="C1467" s="2" t="s">
        <v>109</v>
      </c>
      <c r="D1467" s="2" t="s">
        <v>1584</v>
      </c>
      <c r="E1467" s="2" t="s">
        <v>1754</v>
      </c>
      <c r="F1467" s="11">
        <v>2</v>
      </c>
      <c r="G1467" s="8">
        <v>408.8</v>
      </c>
      <c r="H1467" s="8">
        <v>0.17</v>
      </c>
      <c r="I1467" s="2" t="s">
        <v>1807</v>
      </c>
      <c r="J1467" s="8">
        <v>817.43000000000006</v>
      </c>
      <c r="K1467" s="8" t="str">
        <f>_xlfn.XLOOKUP(total_table[[#This Row],[Customer_ID]],Customer_table[Customer_ID],Customer_table[Name],FALSE)</f>
        <v>Leslie Johnson</v>
      </c>
      <c r="L1467" s="11">
        <f>_xlfn.XLOOKUP(total_table[[#This Row],[Customer_ID]],Customer_table[Customer_ID],Customer_table[Age],FALSE)</f>
        <v>31</v>
      </c>
      <c r="M1467" s="8" t="str">
        <f>_xlfn.XLOOKUP(total_table[[#This Row],[Customer_ID]],Customer_table[Customer_ID],Customer_table[Gender],FALSE)</f>
        <v>Male</v>
      </c>
      <c r="N1467" s="8" t="str">
        <f>_xlfn.XLOOKUP(total_table[[#This Row],[Customer_ID]],Customer_table[Customer_ID],Customer_table[City],FALSE)</f>
        <v>Mollyshire</v>
      </c>
      <c r="O1467" s="8" t="str">
        <f>_xlfn.XLOOKUP(total_table[[#This Row],[Customer_ID]],Customer_table[Customer_ID],Customer_table[State],FALSE)</f>
        <v>Utah</v>
      </c>
      <c r="P1467" s="8" t="str">
        <f>_xlfn.XLOOKUP(total_table[[#This Row],[Customer_ID]],Customer_table[Customer_ID],Customer_table[Country],FALSE)</f>
        <v>USA</v>
      </c>
      <c r="Q1467" s="8" t="str">
        <f>_xlfn.XLOOKUP(total_table[[#This Row],[Product_ID]],Product_table[Product_ID],Product_table[Product_Name],FALSE)</f>
        <v>Fabric Sofa Throw Blanket</v>
      </c>
      <c r="R1467" s="8" t="str">
        <f>_xlfn.XLOOKUP(total_table[[#This Row],[Product_ID]],Product_table[Product_ID],Product_table[Category],FALSE)</f>
        <v>Home</v>
      </c>
      <c r="S1467" s="8" t="str">
        <f>_xlfn.XLOOKUP(total_table[[#This Row],[Product_ID]],Product_table[Product_ID],Product_table[Sub_Category],FALSE)</f>
        <v>Decor</v>
      </c>
      <c r="T1467" s="8" t="str">
        <f>_xlfn.XLOOKUP(total_table[[#This Row],[Product_ID]],Product_table[Product_ID],Product_table[Brand],FALSE)</f>
        <v>Hoffman Group</v>
      </c>
      <c r="U1467" s="8">
        <f>_xlfn.XLOOKUP(total_table[[#This Row],[Product_ID]],Product_table[Product_ID],Product_table[Cost],FALSE)</f>
        <v>218.48</v>
      </c>
      <c r="V1467" s="11">
        <f>_xlfn.XLOOKUP(total_table[[#This Row],[Product_ID]],Product_table[Product_ID],Product_table[Stock],FALSE)</f>
        <v>276</v>
      </c>
      <c r="W1467" s="8" t="str">
        <f>_xlfn.XLOOKUP(total_table[[#This Row],[Store_ID]],Store_table[Store_ID],Store_table[Store_Name],FALSE)</f>
        <v>Benson-Elliott</v>
      </c>
      <c r="X1467" s="8" t="str">
        <f>_xlfn.XLOOKUP(total_table[[#This Row],[Store_ID]],Store_table[Store_ID],Store_table[Region],FALSE)</f>
        <v>East</v>
      </c>
      <c r="Y1467" s="8" t="str">
        <f>_xlfn.XLOOKUP(total_table[[#This Row],[Store_ID]],Store_table[Store_ID],Store_table[City],FALSE)</f>
        <v>Port Josephberg</v>
      </c>
      <c r="Z1467" s="8" t="str">
        <f>_xlfn.XLOOKUP(total_table[[#This Row],[Store_ID]],Store_table[Store_ID],Store_table[Store_Type],FALSE)</f>
        <v>Online</v>
      </c>
    </row>
    <row r="1468" spans="1:26" x14ac:dyDescent="0.35">
      <c r="A1468" s="2" t="s">
        <v>3270</v>
      </c>
      <c r="B1468" s="14">
        <v>45676</v>
      </c>
      <c r="C1468" s="2" t="s">
        <v>719</v>
      </c>
      <c r="D1468" s="2" t="s">
        <v>1624</v>
      </c>
      <c r="E1468" s="2" t="s">
        <v>1760</v>
      </c>
      <c r="F1468" s="11">
        <v>3</v>
      </c>
      <c r="G1468" s="8">
        <v>512.15</v>
      </c>
      <c r="H1468" s="8">
        <v>0.12</v>
      </c>
      <c r="I1468" s="2" t="s">
        <v>1802</v>
      </c>
      <c r="J1468" s="8">
        <v>1536.33</v>
      </c>
      <c r="K1468" s="8" t="str">
        <f>_xlfn.XLOOKUP(total_table[[#This Row],[Customer_ID]],Customer_table[Customer_ID],Customer_table[Name],FALSE)</f>
        <v>Alexis Castaneda</v>
      </c>
      <c r="L1468" s="11">
        <f>_xlfn.XLOOKUP(total_table[[#This Row],[Customer_ID]],Customer_table[Customer_ID],Customer_table[Age],FALSE)</f>
        <v>54</v>
      </c>
      <c r="M1468" s="8" t="str">
        <f>_xlfn.XLOOKUP(total_table[[#This Row],[Customer_ID]],Customer_table[Customer_ID],Customer_table[Gender],FALSE)</f>
        <v>Male</v>
      </c>
      <c r="N1468" s="8" t="str">
        <f>_xlfn.XLOOKUP(total_table[[#This Row],[Customer_ID]],Customer_table[Customer_ID],Customer_table[City],FALSE)</f>
        <v>Morrisbury</v>
      </c>
      <c r="O1468" s="8" t="str">
        <f>_xlfn.XLOOKUP(total_table[[#This Row],[Customer_ID]],Customer_table[Customer_ID],Customer_table[State],FALSE)</f>
        <v>Alaska</v>
      </c>
      <c r="P1468" s="8" t="str">
        <f>_xlfn.XLOOKUP(total_table[[#This Row],[Customer_ID]],Customer_table[Customer_ID],Customer_table[Country],FALSE)</f>
        <v>USA</v>
      </c>
      <c r="Q1468" s="8" t="str">
        <f>_xlfn.XLOOKUP(total_table[[#This Row],[Product_ID]],Product_table[Product_ID],Product_table[Product_Name],FALSE)</f>
        <v>Men's Roll-On Perfume</v>
      </c>
      <c r="R1468" s="8" t="str">
        <f>_xlfn.XLOOKUP(total_table[[#This Row],[Product_ID]],Product_table[Product_ID],Product_table[Category],FALSE)</f>
        <v>Beauty</v>
      </c>
      <c r="S1468" s="8" t="str">
        <f>_xlfn.XLOOKUP(total_table[[#This Row],[Product_ID]],Product_table[Product_ID],Product_table[Sub_Category],FALSE)</f>
        <v>Fragrance</v>
      </c>
      <c r="T1468" s="8" t="str">
        <f>_xlfn.XLOOKUP(total_table[[#This Row],[Product_ID]],Product_table[Product_ID],Product_table[Brand],FALSE)</f>
        <v>Sullivan and Sons</v>
      </c>
      <c r="U1468" s="8">
        <f>_xlfn.XLOOKUP(total_table[[#This Row],[Product_ID]],Product_table[Product_ID],Product_table[Cost],FALSE)</f>
        <v>43.29</v>
      </c>
      <c r="V1468" s="11">
        <f>_xlfn.XLOOKUP(total_table[[#This Row],[Product_ID]],Product_table[Product_ID],Product_table[Stock],FALSE)</f>
        <v>267</v>
      </c>
      <c r="W1468" s="8" t="str">
        <f>_xlfn.XLOOKUP(total_table[[#This Row],[Store_ID]],Store_table[Store_ID],Store_table[Store_Name],FALSE)</f>
        <v>Bean, Jones and Park</v>
      </c>
      <c r="X1468" s="8" t="str">
        <f>_xlfn.XLOOKUP(total_table[[#This Row],[Store_ID]],Store_table[Store_ID],Store_table[Region],FALSE)</f>
        <v>West</v>
      </c>
      <c r="Y1468" s="8" t="str">
        <f>_xlfn.XLOOKUP(total_table[[#This Row],[Store_ID]],Store_table[Store_ID],Store_table[City],FALSE)</f>
        <v>Thompsonborough</v>
      </c>
      <c r="Z1468" s="8" t="str">
        <f>_xlfn.XLOOKUP(total_table[[#This Row],[Store_ID]],Store_table[Store_ID],Store_table[Store_Type],FALSE)</f>
        <v>Online</v>
      </c>
    </row>
    <row r="1469" spans="1:26" x14ac:dyDescent="0.35">
      <c r="A1469" s="2" t="s">
        <v>3271</v>
      </c>
      <c r="B1469" s="14">
        <v>45568</v>
      </c>
      <c r="C1469" s="2" t="s">
        <v>1253</v>
      </c>
      <c r="D1469" s="2" t="s">
        <v>1543</v>
      </c>
      <c r="E1469" s="2" t="s">
        <v>1760</v>
      </c>
      <c r="F1469" s="11">
        <v>3</v>
      </c>
      <c r="G1469" s="8">
        <v>136.4</v>
      </c>
      <c r="H1469" s="8">
        <v>0.15</v>
      </c>
      <c r="I1469" s="2" t="s">
        <v>1804</v>
      </c>
      <c r="J1469" s="8">
        <v>409.05000000000007</v>
      </c>
      <c r="K1469" s="8" t="str">
        <f>_xlfn.XLOOKUP(total_table[[#This Row],[Customer_ID]],Customer_table[Customer_ID],Customer_table[Name],FALSE)</f>
        <v>Sarah Smith</v>
      </c>
      <c r="L1469" s="11">
        <f>_xlfn.XLOOKUP(total_table[[#This Row],[Customer_ID]],Customer_table[Customer_ID],Customer_table[Age],FALSE)</f>
        <v>55</v>
      </c>
      <c r="M1469" s="8" t="str">
        <f>_xlfn.XLOOKUP(total_table[[#This Row],[Customer_ID]],Customer_table[Customer_ID],Customer_table[Gender],FALSE)</f>
        <v>Male</v>
      </c>
      <c r="N1469" s="8" t="str">
        <f>_xlfn.XLOOKUP(total_table[[#This Row],[Customer_ID]],Customer_table[Customer_ID],Customer_table[City],FALSE)</f>
        <v>Kathleenport</v>
      </c>
      <c r="O1469" s="8" t="str">
        <f>_xlfn.XLOOKUP(total_table[[#This Row],[Customer_ID]],Customer_table[Customer_ID],Customer_table[State],FALSE)</f>
        <v>Wyoming</v>
      </c>
      <c r="P1469" s="8" t="str">
        <f>_xlfn.XLOOKUP(total_table[[#This Row],[Customer_ID]],Customer_table[Customer_ID],Customer_table[Country],FALSE)</f>
        <v>USA</v>
      </c>
      <c r="Q1469" s="8" t="str">
        <f>_xlfn.XLOOKUP(total_table[[#This Row],[Product_ID]],Product_table[Product_ID],Product_table[Product_Name],FALSE)</f>
        <v>Adjustable Dumbbell Set</v>
      </c>
      <c r="R1469" s="8" t="str">
        <f>_xlfn.XLOOKUP(total_table[[#This Row],[Product_ID]],Product_table[Product_ID],Product_table[Category],FALSE)</f>
        <v>Sports</v>
      </c>
      <c r="S1469" s="8" t="str">
        <f>_xlfn.XLOOKUP(total_table[[#This Row],[Product_ID]],Product_table[Product_ID],Product_table[Sub_Category],FALSE)</f>
        <v>Fitness</v>
      </c>
      <c r="T1469" s="8" t="str">
        <f>_xlfn.XLOOKUP(total_table[[#This Row],[Product_ID]],Product_table[Product_ID],Product_table[Brand],FALSE)</f>
        <v>Hill PLC</v>
      </c>
      <c r="U1469" s="8">
        <f>_xlfn.XLOOKUP(total_table[[#This Row],[Product_ID]],Product_table[Product_ID],Product_table[Cost],FALSE)</f>
        <v>495.72</v>
      </c>
      <c r="V1469" s="11">
        <f>_xlfn.XLOOKUP(total_table[[#This Row],[Product_ID]],Product_table[Product_ID],Product_table[Stock],FALSE)</f>
        <v>323</v>
      </c>
      <c r="W1469" s="8" t="str">
        <f>_xlfn.XLOOKUP(total_table[[#This Row],[Store_ID]],Store_table[Store_ID],Store_table[Store_Name],FALSE)</f>
        <v>Bean, Jones and Park</v>
      </c>
      <c r="X1469" s="8" t="str">
        <f>_xlfn.XLOOKUP(total_table[[#This Row],[Store_ID]],Store_table[Store_ID],Store_table[Region],FALSE)</f>
        <v>West</v>
      </c>
      <c r="Y1469" s="8" t="str">
        <f>_xlfn.XLOOKUP(total_table[[#This Row],[Store_ID]],Store_table[Store_ID],Store_table[City],FALSE)</f>
        <v>Thompsonborough</v>
      </c>
      <c r="Z1469" s="8" t="str">
        <f>_xlfn.XLOOKUP(total_table[[#This Row],[Store_ID]],Store_table[Store_ID],Store_table[Store_Type],FALSE)</f>
        <v>Online</v>
      </c>
    </row>
    <row r="1470" spans="1:26" x14ac:dyDescent="0.35">
      <c r="A1470" s="2" t="s">
        <v>3272</v>
      </c>
      <c r="B1470" s="14">
        <v>45272</v>
      </c>
      <c r="C1470" s="2" t="s">
        <v>568</v>
      </c>
      <c r="D1470" s="2" t="s">
        <v>1535</v>
      </c>
      <c r="E1470" s="2" t="s">
        <v>1744</v>
      </c>
      <c r="F1470" s="11">
        <v>2</v>
      </c>
      <c r="G1470" s="8">
        <v>42.51</v>
      </c>
      <c r="H1470" s="8">
        <v>0.04</v>
      </c>
      <c r="I1470" s="2" t="s">
        <v>1807</v>
      </c>
      <c r="J1470" s="8">
        <v>84.97999999999999</v>
      </c>
      <c r="K1470" s="8" t="str">
        <f>_xlfn.XLOOKUP(total_table[[#This Row],[Customer_ID]],Customer_table[Customer_ID],Customer_table[Name],FALSE)</f>
        <v>Michelle Rogers</v>
      </c>
      <c r="L1470" s="11">
        <f>_xlfn.XLOOKUP(total_table[[#This Row],[Customer_ID]],Customer_table[Customer_ID],Customer_table[Age],FALSE)</f>
        <v>56</v>
      </c>
      <c r="M1470" s="8" t="str">
        <f>_xlfn.XLOOKUP(total_table[[#This Row],[Customer_ID]],Customer_table[Customer_ID],Customer_table[Gender],FALSE)</f>
        <v>Male</v>
      </c>
      <c r="N1470" s="8" t="str">
        <f>_xlfn.XLOOKUP(total_table[[#This Row],[Customer_ID]],Customer_table[Customer_ID],Customer_table[City],FALSE)</f>
        <v>East Jessicaborough</v>
      </c>
      <c r="O1470" s="8" t="str">
        <f>_xlfn.XLOOKUP(total_table[[#This Row],[Customer_ID]],Customer_table[Customer_ID],Customer_table[State],FALSE)</f>
        <v>Hawaii</v>
      </c>
      <c r="P1470" s="8" t="str">
        <f>_xlfn.XLOOKUP(total_table[[#This Row],[Customer_ID]],Customer_table[Customer_ID],Customer_table[Country],FALSE)</f>
        <v>USA</v>
      </c>
      <c r="Q1470" s="8" t="str">
        <f>_xlfn.XLOOKUP(total_table[[#This Row],[Product_ID]],Product_table[Product_ID],Product_table[Product_Name],FALSE)</f>
        <v>Herbal Face Moisturizer</v>
      </c>
      <c r="R1470" s="8" t="str">
        <f>_xlfn.XLOOKUP(total_table[[#This Row],[Product_ID]],Product_table[Product_ID],Product_table[Category],FALSE)</f>
        <v>Beauty</v>
      </c>
      <c r="S1470" s="8" t="str">
        <f>_xlfn.XLOOKUP(total_table[[#This Row],[Product_ID]],Product_table[Product_ID],Product_table[Sub_Category],FALSE)</f>
        <v>Skincare</v>
      </c>
      <c r="T1470" s="8" t="str">
        <f>_xlfn.XLOOKUP(total_table[[#This Row],[Product_ID]],Product_table[Product_ID],Product_table[Brand],FALSE)</f>
        <v>Davidson PLC</v>
      </c>
      <c r="U1470" s="8">
        <f>_xlfn.XLOOKUP(total_table[[#This Row],[Product_ID]],Product_table[Product_ID],Product_table[Cost],FALSE)</f>
        <v>312.8</v>
      </c>
      <c r="V1470" s="11">
        <f>_xlfn.XLOOKUP(total_table[[#This Row],[Product_ID]],Product_table[Product_ID],Product_table[Stock],FALSE)</f>
        <v>350</v>
      </c>
      <c r="W1470" s="8" t="str">
        <f>_xlfn.XLOOKUP(total_table[[#This Row],[Store_ID]],Store_table[Store_ID],Store_table[Store_Name],FALSE)</f>
        <v>Johnson-Wright</v>
      </c>
      <c r="X1470" s="8" t="str">
        <f>_xlfn.XLOOKUP(total_table[[#This Row],[Store_ID]],Store_table[Store_ID],Store_table[Region],FALSE)</f>
        <v>North</v>
      </c>
      <c r="Y1470" s="8" t="str">
        <f>_xlfn.XLOOKUP(total_table[[#This Row],[Store_ID]],Store_table[Store_ID],Store_table[City],FALSE)</f>
        <v>Hoodberg</v>
      </c>
      <c r="Z1470" s="8" t="str">
        <f>_xlfn.XLOOKUP(total_table[[#This Row],[Store_ID]],Store_table[Store_ID],Store_table[Store_Type],FALSE)</f>
        <v>Outlet</v>
      </c>
    </row>
    <row r="1471" spans="1:26" x14ac:dyDescent="0.35">
      <c r="A1471" s="2" t="s">
        <v>3273</v>
      </c>
      <c r="B1471" s="14">
        <v>45718</v>
      </c>
      <c r="C1471" s="2" t="s">
        <v>1107</v>
      </c>
      <c r="D1471" s="2" t="s">
        <v>1676</v>
      </c>
      <c r="E1471" s="2" t="s">
        <v>1757</v>
      </c>
      <c r="F1471" s="11">
        <v>3</v>
      </c>
      <c r="G1471" s="8">
        <v>582.1</v>
      </c>
      <c r="H1471" s="8">
        <v>0.12</v>
      </c>
      <c r="I1471" s="2" t="s">
        <v>1804</v>
      </c>
      <c r="J1471" s="8">
        <v>1746.1800000000003</v>
      </c>
      <c r="K1471" s="8" t="str">
        <f>_xlfn.XLOOKUP(total_table[[#This Row],[Customer_ID]],Customer_table[Customer_ID],Customer_table[Name],FALSE)</f>
        <v>Melanie Lam</v>
      </c>
      <c r="L1471" s="11">
        <f>_xlfn.XLOOKUP(total_table[[#This Row],[Customer_ID]],Customer_table[Customer_ID],Customer_table[Age],FALSE)</f>
        <v>32</v>
      </c>
      <c r="M1471" s="8" t="str">
        <f>_xlfn.XLOOKUP(total_table[[#This Row],[Customer_ID]],Customer_table[Customer_ID],Customer_table[Gender],FALSE)</f>
        <v>Male</v>
      </c>
      <c r="N1471" s="8" t="str">
        <f>_xlfn.XLOOKUP(total_table[[#This Row],[Customer_ID]],Customer_table[Customer_ID],Customer_table[City],FALSE)</f>
        <v>East Michaelton</v>
      </c>
      <c r="O1471" s="8" t="str">
        <f>_xlfn.XLOOKUP(total_table[[#This Row],[Customer_ID]],Customer_table[Customer_ID],Customer_table[State],FALSE)</f>
        <v>Kansas</v>
      </c>
      <c r="P1471" s="8" t="str">
        <f>_xlfn.XLOOKUP(total_table[[#This Row],[Customer_ID]],Customer_table[Customer_ID],Customer_table[Country],FALSE)</f>
        <v>USA</v>
      </c>
      <c r="Q1471" s="8" t="str">
        <f>_xlfn.XLOOKUP(total_table[[#This Row],[Product_ID]],Product_table[Product_ID],Product_table[Product_Name],FALSE)</f>
        <v>Women's Ankle Boots</v>
      </c>
      <c r="R1471" s="8" t="str">
        <f>_xlfn.XLOOKUP(total_table[[#This Row],[Product_ID]],Product_table[Product_ID],Product_table[Category],FALSE)</f>
        <v>Clothing</v>
      </c>
      <c r="S1471" s="8" t="str">
        <f>_xlfn.XLOOKUP(total_table[[#This Row],[Product_ID]],Product_table[Product_ID],Product_table[Sub_Category],FALSE)</f>
        <v>Footwear</v>
      </c>
      <c r="T1471" s="8" t="str">
        <f>_xlfn.XLOOKUP(total_table[[#This Row],[Product_ID]],Product_table[Product_ID],Product_table[Brand],FALSE)</f>
        <v>Poole PLC</v>
      </c>
      <c r="U1471" s="8">
        <f>_xlfn.XLOOKUP(total_table[[#This Row],[Product_ID]],Product_table[Product_ID],Product_table[Cost],FALSE)</f>
        <v>158.13999999999999</v>
      </c>
      <c r="V1471" s="11">
        <f>_xlfn.XLOOKUP(total_table[[#This Row],[Product_ID]],Product_table[Product_ID],Product_table[Stock],FALSE)</f>
        <v>82</v>
      </c>
      <c r="W1471" s="8" t="str">
        <f>_xlfn.XLOOKUP(total_table[[#This Row],[Store_ID]],Store_table[Store_ID],Store_table[Store_Name],FALSE)</f>
        <v>Martinez-Mullins</v>
      </c>
      <c r="X1471" s="8" t="str">
        <f>_xlfn.XLOOKUP(total_table[[#This Row],[Store_ID]],Store_table[Store_ID],Store_table[Region],FALSE)</f>
        <v>South</v>
      </c>
      <c r="Y1471" s="8" t="str">
        <f>_xlfn.XLOOKUP(total_table[[#This Row],[Store_ID]],Store_table[Store_ID],Store_table[City],FALSE)</f>
        <v>Williamsfurt</v>
      </c>
      <c r="Z1471" s="8" t="str">
        <f>_xlfn.XLOOKUP(total_table[[#This Row],[Store_ID]],Store_table[Store_ID],Store_table[Store_Type],FALSE)</f>
        <v>Online</v>
      </c>
    </row>
    <row r="1472" spans="1:26" x14ac:dyDescent="0.35">
      <c r="A1472" s="2" t="s">
        <v>3274</v>
      </c>
      <c r="B1472" s="14">
        <v>45356</v>
      </c>
      <c r="C1472" s="2" t="s">
        <v>700</v>
      </c>
      <c r="D1472" s="2" t="s">
        <v>1690</v>
      </c>
      <c r="E1472" s="2" t="s">
        <v>1785</v>
      </c>
      <c r="F1472" s="11">
        <v>4</v>
      </c>
      <c r="G1472" s="8">
        <v>461.52</v>
      </c>
      <c r="H1472" s="8">
        <v>0</v>
      </c>
      <c r="I1472" s="2" t="s">
        <v>1807</v>
      </c>
      <c r="J1472" s="8">
        <v>1846.08</v>
      </c>
      <c r="K1472" s="8" t="str">
        <f>_xlfn.XLOOKUP(total_table[[#This Row],[Customer_ID]],Customer_table[Customer_ID],Customer_table[Name],FALSE)</f>
        <v>Jordan Wells</v>
      </c>
      <c r="L1472" s="11">
        <f>_xlfn.XLOOKUP(total_table[[#This Row],[Customer_ID]],Customer_table[Customer_ID],Customer_table[Age],FALSE)</f>
        <v>47</v>
      </c>
      <c r="M1472" s="8" t="str">
        <f>_xlfn.XLOOKUP(total_table[[#This Row],[Customer_ID]],Customer_table[Customer_ID],Customer_table[Gender],FALSE)</f>
        <v>Female</v>
      </c>
      <c r="N1472" s="8" t="str">
        <f>_xlfn.XLOOKUP(total_table[[#This Row],[Customer_ID]],Customer_table[Customer_ID],Customer_table[City],FALSE)</f>
        <v>Phillipschester</v>
      </c>
      <c r="O1472" s="8" t="str">
        <f>_xlfn.XLOOKUP(total_table[[#This Row],[Customer_ID]],Customer_table[Customer_ID],Customer_table[State],FALSE)</f>
        <v>New Jersey</v>
      </c>
      <c r="P1472" s="8" t="str">
        <f>_xlfn.XLOOKUP(total_table[[#This Row],[Customer_ID]],Customer_table[Customer_ID],Customer_table[Country],FALSE)</f>
        <v>USA</v>
      </c>
      <c r="Q1472" s="8" t="str">
        <f>_xlfn.XLOOKUP(total_table[[#This Row],[Product_ID]],Product_table[Product_ID],Product_table[Product_Name],FALSE)</f>
        <v>Fitness Resistance Bands</v>
      </c>
      <c r="R1472" s="8" t="str">
        <f>_xlfn.XLOOKUP(total_table[[#This Row],[Product_ID]],Product_table[Product_ID],Product_table[Category],FALSE)</f>
        <v>Sports</v>
      </c>
      <c r="S1472" s="8" t="str">
        <f>_xlfn.XLOOKUP(total_table[[#This Row],[Product_ID]],Product_table[Product_ID],Product_table[Sub_Category],FALSE)</f>
        <v>Fitness</v>
      </c>
      <c r="T1472" s="8" t="str">
        <f>_xlfn.XLOOKUP(total_table[[#This Row],[Product_ID]],Product_table[Product_ID],Product_table[Brand],FALSE)</f>
        <v>Reese-Watson</v>
      </c>
      <c r="U1472" s="8">
        <f>_xlfn.XLOOKUP(total_table[[#This Row],[Product_ID]],Product_table[Product_ID],Product_table[Cost],FALSE)</f>
        <v>152.91999999999999</v>
      </c>
      <c r="V1472" s="11">
        <f>_xlfn.XLOOKUP(total_table[[#This Row],[Product_ID]],Product_table[Product_ID],Product_table[Stock],FALSE)</f>
        <v>281</v>
      </c>
      <c r="W1472" s="8" t="str">
        <f>_xlfn.XLOOKUP(total_table[[#This Row],[Store_ID]],Store_table[Store_ID],Store_table[Store_Name],FALSE)</f>
        <v>Holloway Ltd</v>
      </c>
      <c r="X1472" s="8" t="str">
        <f>_xlfn.XLOOKUP(total_table[[#This Row],[Store_ID]],Store_table[Store_ID],Store_table[Region],FALSE)</f>
        <v>North</v>
      </c>
      <c r="Y1472" s="8" t="str">
        <f>_xlfn.XLOOKUP(total_table[[#This Row],[Store_ID]],Store_table[Store_ID],Store_table[City],FALSE)</f>
        <v>Bensonhaven</v>
      </c>
      <c r="Z1472" s="8" t="str">
        <f>_xlfn.XLOOKUP(total_table[[#This Row],[Store_ID]],Store_table[Store_ID],Store_table[Store_Type],FALSE)</f>
        <v>Flagship</v>
      </c>
    </row>
    <row r="1473" spans="1:26" x14ac:dyDescent="0.35">
      <c r="A1473" s="2" t="s">
        <v>3275</v>
      </c>
      <c r="B1473" s="14">
        <v>45552</v>
      </c>
      <c r="C1473" s="2" t="s">
        <v>1502</v>
      </c>
      <c r="D1473" s="2" t="s">
        <v>1558</v>
      </c>
      <c r="E1473" s="2" t="s">
        <v>1770</v>
      </c>
      <c r="F1473" s="11">
        <v>1</v>
      </c>
      <c r="G1473" s="8">
        <v>558.41999999999996</v>
      </c>
      <c r="H1473" s="8">
        <v>0.03</v>
      </c>
      <c r="I1473" s="2" t="s">
        <v>1802</v>
      </c>
      <c r="J1473" s="8">
        <v>558.39</v>
      </c>
      <c r="K1473" s="8" t="str">
        <f>_xlfn.XLOOKUP(total_table[[#This Row],[Customer_ID]],Customer_table[Customer_ID],Customer_table[Name],FALSE)</f>
        <v>Christopher Ford</v>
      </c>
      <c r="L1473" s="11">
        <f>_xlfn.XLOOKUP(total_table[[#This Row],[Customer_ID]],Customer_table[Customer_ID],Customer_table[Age],FALSE)</f>
        <v>56</v>
      </c>
      <c r="M1473" s="8" t="str">
        <f>_xlfn.XLOOKUP(total_table[[#This Row],[Customer_ID]],Customer_table[Customer_ID],Customer_table[Gender],FALSE)</f>
        <v>Male</v>
      </c>
      <c r="N1473" s="8" t="str">
        <f>_xlfn.XLOOKUP(total_table[[#This Row],[Customer_ID]],Customer_table[Customer_ID],Customer_table[City],FALSE)</f>
        <v>North Seanfurt</v>
      </c>
      <c r="O1473" s="8" t="str">
        <f>_xlfn.XLOOKUP(total_table[[#This Row],[Customer_ID]],Customer_table[Customer_ID],Customer_table[State],FALSE)</f>
        <v>Ohio</v>
      </c>
      <c r="P1473" s="8" t="str">
        <f>_xlfn.XLOOKUP(total_table[[#This Row],[Customer_ID]],Customer_table[Customer_ID],Customer_table[Country],FALSE)</f>
        <v>USA</v>
      </c>
      <c r="Q1473" s="8" t="str">
        <f>_xlfn.XLOOKUP(total_table[[#This Row],[Product_ID]],Product_table[Product_ID],Product_table[Product_Name],FALSE)</f>
        <v>Beard Grooming Kit</v>
      </c>
      <c r="R1473" s="8" t="str">
        <f>_xlfn.XLOOKUP(total_table[[#This Row],[Product_ID]],Product_table[Product_ID],Product_table[Category],FALSE)</f>
        <v>Beauty</v>
      </c>
      <c r="S1473" s="8" t="str">
        <f>_xlfn.XLOOKUP(total_table[[#This Row],[Product_ID]],Product_table[Product_ID],Product_table[Sub_Category],FALSE)</f>
        <v>Grooming</v>
      </c>
      <c r="T1473" s="8" t="str">
        <f>_xlfn.XLOOKUP(total_table[[#This Row],[Product_ID]],Product_table[Product_ID],Product_table[Brand],FALSE)</f>
        <v>Erickson-Green</v>
      </c>
      <c r="U1473" s="8">
        <f>_xlfn.XLOOKUP(total_table[[#This Row],[Product_ID]],Product_table[Product_ID],Product_table[Cost],FALSE)</f>
        <v>337.42</v>
      </c>
      <c r="V1473" s="11">
        <f>_xlfn.XLOOKUP(total_table[[#This Row],[Product_ID]],Product_table[Product_ID],Product_table[Stock],FALSE)</f>
        <v>256</v>
      </c>
      <c r="W1473" s="8" t="str">
        <f>_xlfn.XLOOKUP(total_table[[#This Row],[Store_ID]],Store_table[Store_ID],Store_table[Store_Name],FALSE)</f>
        <v>Aguirre-Keller</v>
      </c>
      <c r="X1473" s="8" t="str">
        <f>_xlfn.XLOOKUP(total_table[[#This Row],[Store_ID]],Store_table[Store_ID],Store_table[Region],FALSE)</f>
        <v>South</v>
      </c>
      <c r="Y1473" s="8" t="str">
        <f>_xlfn.XLOOKUP(total_table[[#This Row],[Store_ID]],Store_table[Store_ID],Store_table[City],FALSE)</f>
        <v>Lake Michael</v>
      </c>
      <c r="Z1473" s="8" t="str">
        <f>_xlfn.XLOOKUP(total_table[[#This Row],[Store_ID]],Store_table[Store_ID],Store_table[Store_Type],FALSE)</f>
        <v>Online</v>
      </c>
    </row>
    <row r="1474" spans="1:26" x14ac:dyDescent="0.35">
      <c r="A1474" s="2" t="s">
        <v>3276</v>
      </c>
      <c r="B1474" s="14">
        <v>45288</v>
      </c>
      <c r="C1474" s="2" t="s">
        <v>827</v>
      </c>
      <c r="D1474" s="2" t="s">
        <v>1550</v>
      </c>
      <c r="E1474" s="2" t="s">
        <v>1788</v>
      </c>
      <c r="F1474" s="11">
        <v>4</v>
      </c>
      <c r="G1474" s="8">
        <v>700.98</v>
      </c>
      <c r="H1474" s="8">
        <v>0.12</v>
      </c>
      <c r="I1474" s="2" t="s">
        <v>1804</v>
      </c>
      <c r="J1474" s="8">
        <v>2803.8</v>
      </c>
      <c r="K1474" s="8" t="str">
        <f>_xlfn.XLOOKUP(total_table[[#This Row],[Customer_ID]],Customer_table[Customer_ID],Customer_table[Name],FALSE)</f>
        <v>Crystal Davis</v>
      </c>
      <c r="L1474" s="11">
        <f>_xlfn.XLOOKUP(total_table[[#This Row],[Customer_ID]],Customer_table[Customer_ID],Customer_table[Age],FALSE)</f>
        <v>50</v>
      </c>
      <c r="M1474" s="8" t="str">
        <f>_xlfn.XLOOKUP(total_table[[#This Row],[Customer_ID]],Customer_table[Customer_ID],Customer_table[Gender],FALSE)</f>
        <v>Male</v>
      </c>
      <c r="N1474" s="8" t="str">
        <f>_xlfn.XLOOKUP(total_table[[#This Row],[Customer_ID]],Customer_table[Customer_ID],Customer_table[City],FALSE)</f>
        <v>Sallymouth</v>
      </c>
      <c r="O1474" s="8" t="str">
        <f>_xlfn.XLOOKUP(total_table[[#This Row],[Customer_ID]],Customer_table[Customer_ID],Customer_table[State],FALSE)</f>
        <v>Louisiana</v>
      </c>
      <c r="P1474" s="8" t="str">
        <f>_xlfn.XLOOKUP(total_table[[#This Row],[Customer_ID]],Customer_table[Customer_ID],Customer_table[Country],FALSE)</f>
        <v>USA</v>
      </c>
      <c r="Q1474" s="8" t="str">
        <f>_xlfn.XLOOKUP(total_table[[#This Row],[Product_ID]],Product_table[Product_ID],Product_table[Product_Name],FALSE)</f>
        <v>Hair Strengthening Shampoo</v>
      </c>
      <c r="R1474" s="8" t="str">
        <f>_xlfn.XLOOKUP(total_table[[#This Row],[Product_ID]],Product_table[Product_ID],Product_table[Category],FALSE)</f>
        <v>Beauty</v>
      </c>
      <c r="S1474" s="8" t="str">
        <f>_xlfn.XLOOKUP(total_table[[#This Row],[Product_ID]],Product_table[Product_ID],Product_table[Sub_Category],FALSE)</f>
        <v>Haircare</v>
      </c>
      <c r="T1474" s="8" t="str">
        <f>_xlfn.XLOOKUP(total_table[[#This Row],[Product_ID]],Product_table[Product_ID],Product_table[Brand],FALSE)</f>
        <v>Rice LLC</v>
      </c>
      <c r="U1474" s="8">
        <f>_xlfn.XLOOKUP(total_table[[#This Row],[Product_ID]],Product_table[Product_ID],Product_table[Cost],FALSE)</f>
        <v>115.82</v>
      </c>
      <c r="V1474" s="11">
        <f>_xlfn.XLOOKUP(total_table[[#This Row],[Product_ID]],Product_table[Product_ID],Product_table[Stock],FALSE)</f>
        <v>460</v>
      </c>
      <c r="W1474" s="8" t="str">
        <f>_xlfn.XLOOKUP(total_table[[#This Row],[Store_ID]],Store_table[Store_ID],Store_table[Store_Name],FALSE)</f>
        <v>Guerrero-Schmitt</v>
      </c>
      <c r="X1474" s="8" t="str">
        <f>_xlfn.XLOOKUP(total_table[[#This Row],[Store_ID]],Store_table[Store_ID],Store_table[Region],FALSE)</f>
        <v>East</v>
      </c>
      <c r="Y1474" s="8" t="str">
        <f>_xlfn.XLOOKUP(total_table[[#This Row],[Store_ID]],Store_table[Store_ID],Store_table[City],FALSE)</f>
        <v>East Stevechester</v>
      </c>
      <c r="Z1474" s="8" t="str">
        <f>_xlfn.XLOOKUP(total_table[[#This Row],[Store_ID]],Store_table[Store_ID],Store_table[Store_Type],FALSE)</f>
        <v>Flagship</v>
      </c>
    </row>
    <row r="1475" spans="1:26" x14ac:dyDescent="0.35">
      <c r="A1475" s="2" t="s">
        <v>3277</v>
      </c>
      <c r="B1475" s="14">
        <v>45605</v>
      </c>
      <c r="C1475" s="2" t="s">
        <v>1241</v>
      </c>
      <c r="D1475" s="2" t="s">
        <v>1696</v>
      </c>
      <c r="E1475" s="2" t="s">
        <v>1788</v>
      </c>
      <c r="F1475" s="11">
        <v>2</v>
      </c>
      <c r="G1475" s="8">
        <v>227.97</v>
      </c>
      <c r="H1475" s="8">
        <v>0.08</v>
      </c>
      <c r="I1475" s="2" t="s">
        <v>1807</v>
      </c>
      <c r="J1475" s="8">
        <v>455.86</v>
      </c>
      <c r="K1475" s="8" t="str">
        <f>_xlfn.XLOOKUP(total_table[[#This Row],[Customer_ID]],Customer_table[Customer_ID],Customer_table[Name],FALSE)</f>
        <v>Eric Wolfe</v>
      </c>
      <c r="L1475" s="11">
        <f>_xlfn.XLOOKUP(total_table[[#This Row],[Customer_ID]],Customer_table[Customer_ID],Customer_table[Age],FALSE)</f>
        <v>18</v>
      </c>
      <c r="M1475" s="8" t="str">
        <f>_xlfn.XLOOKUP(total_table[[#This Row],[Customer_ID]],Customer_table[Customer_ID],Customer_table[Gender],FALSE)</f>
        <v>Female</v>
      </c>
      <c r="N1475" s="8" t="str">
        <f>_xlfn.XLOOKUP(total_table[[#This Row],[Customer_ID]],Customer_table[Customer_ID],Customer_table[City],FALSE)</f>
        <v>Garciaview</v>
      </c>
      <c r="O1475" s="8" t="str">
        <f>_xlfn.XLOOKUP(total_table[[#This Row],[Customer_ID]],Customer_table[Customer_ID],Customer_table[State],FALSE)</f>
        <v>Louisiana</v>
      </c>
      <c r="P1475" s="8" t="str">
        <f>_xlfn.XLOOKUP(total_table[[#This Row],[Customer_ID]],Customer_table[Customer_ID],Customer_table[Country],FALSE)</f>
        <v>USA</v>
      </c>
      <c r="Q1475" s="8" t="str">
        <f>_xlfn.XLOOKUP(total_table[[#This Row],[Product_ID]],Product_table[Product_ID],Product_table[Product_Name],FALSE)</f>
        <v>Women's Beanie Hat</v>
      </c>
      <c r="R1475" s="8" t="str">
        <f>_xlfn.XLOOKUP(total_table[[#This Row],[Product_ID]],Product_table[Product_ID],Product_table[Category],FALSE)</f>
        <v>Clothing</v>
      </c>
      <c r="S1475" s="8" t="str">
        <f>_xlfn.XLOOKUP(total_table[[#This Row],[Product_ID]],Product_table[Product_ID],Product_table[Sub_Category],FALSE)</f>
        <v>Accessories</v>
      </c>
      <c r="T1475" s="8" t="str">
        <f>_xlfn.XLOOKUP(total_table[[#This Row],[Product_ID]],Product_table[Product_ID],Product_table[Brand],FALSE)</f>
        <v>Richardson-Carrillo</v>
      </c>
      <c r="U1475" s="8">
        <f>_xlfn.XLOOKUP(total_table[[#This Row],[Product_ID]],Product_table[Product_ID],Product_table[Cost],FALSE)</f>
        <v>119.57</v>
      </c>
      <c r="V1475" s="11">
        <f>_xlfn.XLOOKUP(total_table[[#This Row],[Product_ID]],Product_table[Product_ID],Product_table[Stock],FALSE)</f>
        <v>210</v>
      </c>
      <c r="W1475" s="8" t="str">
        <f>_xlfn.XLOOKUP(total_table[[#This Row],[Store_ID]],Store_table[Store_ID],Store_table[Store_Name],FALSE)</f>
        <v>Guerrero-Schmitt</v>
      </c>
      <c r="X1475" s="8" t="str">
        <f>_xlfn.XLOOKUP(total_table[[#This Row],[Store_ID]],Store_table[Store_ID],Store_table[Region],FALSE)</f>
        <v>East</v>
      </c>
      <c r="Y1475" s="8" t="str">
        <f>_xlfn.XLOOKUP(total_table[[#This Row],[Store_ID]],Store_table[Store_ID],Store_table[City],FALSE)</f>
        <v>East Stevechester</v>
      </c>
      <c r="Z1475" s="8" t="str">
        <f>_xlfn.XLOOKUP(total_table[[#This Row],[Store_ID]],Store_table[Store_ID],Store_table[Store_Type],FALSE)</f>
        <v>Flagship</v>
      </c>
    </row>
    <row r="1476" spans="1:26" x14ac:dyDescent="0.35">
      <c r="A1476" s="2" t="s">
        <v>3278</v>
      </c>
      <c r="B1476" s="14">
        <v>45516</v>
      </c>
      <c r="C1476" s="2" t="s">
        <v>1440</v>
      </c>
      <c r="D1476" s="2" t="s">
        <v>1604</v>
      </c>
      <c r="E1476" s="2" t="s">
        <v>1770</v>
      </c>
      <c r="F1476" s="11">
        <v>4</v>
      </c>
      <c r="G1476" s="8">
        <v>278.70999999999998</v>
      </c>
      <c r="H1476" s="8">
        <v>0.2</v>
      </c>
      <c r="I1476" s="2" t="s">
        <v>1804</v>
      </c>
      <c r="J1476" s="8">
        <v>1114.6399999999999</v>
      </c>
      <c r="K1476" s="8" t="str">
        <f>_xlfn.XLOOKUP(total_table[[#This Row],[Customer_ID]],Customer_table[Customer_ID],Customer_table[Name],FALSE)</f>
        <v>Joshua Howard</v>
      </c>
      <c r="L1476" s="11">
        <f>_xlfn.XLOOKUP(total_table[[#This Row],[Customer_ID]],Customer_table[Customer_ID],Customer_table[Age],FALSE)</f>
        <v>32</v>
      </c>
      <c r="M1476" s="8" t="str">
        <f>_xlfn.XLOOKUP(total_table[[#This Row],[Customer_ID]],Customer_table[Customer_ID],Customer_table[Gender],FALSE)</f>
        <v>Female</v>
      </c>
      <c r="N1476" s="8" t="str">
        <f>_xlfn.XLOOKUP(total_table[[#This Row],[Customer_ID]],Customer_table[Customer_ID],Customer_table[City],FALSE)</f>
        <v>East Christopherhaven</v>
      </c>
      <c r="O1476" s="8" t="str">
        <f>_xlfn.XLOOKUP(total_table[[#This Row],[Customer_ID]],Customer_table[Customer_ID],Customer_table[State],FALSE)</f>
        <v>South Dakota</v>
      </c>
      <c r="P1476" s="8" t="str">
        <f>_xlfn.XLOOKUP(total_table[[#This Row],[Customer_ID]],Customer_table[Customer_ID],Customer_table[Country],FALSE)</f>
        <v>USA</v>
      </c>
      <c r="Q1476" s="8" t="str">
        <f>_xlfn.XLOOKUP(total_table[[#This Row],[Product_ID]],Product_table[Product_ID],Product_table[Product_Name],FALSE)</f>
        <v>Portable Power Bank</v>
      </c>
      <c r="R1476" s="8" t="str">
        <f>_xlfn.XLOOKUP(total_table[[#This Row],[Product_ID]],Product_table[Product_ID],Product_table[Category],FALSE)</f>
        <v>Electronics</v>
      </c>
      <c r="S1476" s="8" t="str">
        <f>_xlfn.XLOOKUP(total_table[[#This Row],[Product_ID]],Product_table[Product_ID],Product_table[Sub_Category],FALSE)</f>
        <v>Mobile</v>
      </c>
      <c r="T1476" s="8" t="str">
        <f>_xlfn.XLOOKUP(total_table[[#This Row],[Product_ID]],Product_table[Product_ID],Product_table[Brand],FALSE)</f>
        <v>Cummings and Sons</v>
      </c>
      <c r="U1476" s="8">
        <f>_xlfn.XLOOKUP(total_table[[#This Row],[Product_ID]],Product_table[Product_ID],Product_table[Cost],FALSE)</f>
        <v>326.06</v>
      </c>
      <c r="V1476" s="11">
        <f>_xlfn.XLOOKUP(total_table[[#This Row],[Product_ID]],Product_table[Product_ID],Product_table[Stock],FALSE)</f>
        <v>301</v>
      </c>
      <c r="W1476" s="8" t="str">
        <f>_xlfn.XLOOKUP(total_table[[#This Row],[Store_ID]],Store_table[Store_ID],Store_table[Store_Name],FALSE)</f>
        <v>Aguirre-Keller</v>
      </c>
      <c r="X1476" s="8" t="str">
        <f>_xlfn.XLOOKUP(total_table[[#This Row],[Store_ID]],Store_table[Store_ID],Store_table[Region],FALSE)</f>
        <v>South</v>
      </c>
      <c r="Y1476" s="8" t="str">
        <f>_xlfn.XLOOKUP(total_table[[#This Row],[Store_ID]],Store_table[Store_ID],Store_table[City],FALSE)</f>
        <v>Lake Michael</v>
      </c>
      <c r="Z1476" s="8" t="str">
        <f>_xlfn.XLOOKUP(total_table[[#This Row],[Store_ID]],Store_table[Store_ID],Store_table[Store_Type],FALSE)</f>
        <v>Online</v>
      </c>
    </row>
    <row r="1477" spans="1:26" x14ac:dyDescent="0.35">
      <c r="A1477" s="2" t="s">
        <v>3279</v>
      </c>
      <c r="B1477" s="14">
        <v>45379</v>
      </c>
      <c r="C1477" s="2" t="s">
        <v>815</v>
      </c>
      <c r="D1477" s="2" t="s">
        <v>1724</v>
      </c>
      <c r="E1477" s="2" t="s">
        <v>1760</v>
      </c>
      <c r="F1477" s="11">
        <v>2</v>
      </c>
      <c r="G1477" s="8">
        <v>916.12</v>
      </c>
      <c r="H1477" s="8">
        <v>0.05</v>
      </c>
      <c r="I1477" s="2" t="s">
        <v>1804</v>
      </c>
      <c r="J1477" s="8">
        <v>1832.19</v>
      </c>
      <c r="K1477" s="8" t="str">
        <f>_xlfn.XLOOKUP(total_table[[#This Row],[Customer_ID]],Customer_table[Customer_ID],Customer_table[Name],FALSE)</f>
        <v>Beth Allen</v>
      </c>
      <c r="L1477" s="11">
        <f>_xlfn.XLOOKUP(total_table[[#This Row],[Customer_ID]],Customer_table[Customer_ID],Customer_table[Age],FALSE)</f>
        <v>32</v>
      </c>
      <c r="M1477" s="8" t="str">
        <f>_xlfn.XLOOKUP(total_table[[#This Row],[Customer_ID]],Customer_table[Customer_ID],Customer_table[Gender],FALSE)</f>
        <v>Female</v>
      </c>
      <c r="N1477" s="8" t="str">
        <f>_xlfn.XLOOKUP(total_table[[#This Row],[Customer_ID]],Customer_table[Customer_ID],Customer_table[City],FALSE)</f>
        <v>South Kathrynmouth</v>
      </c>
      <c r="O1477" s="8" t="str">
        <f>_xlfn.XLOOKUP(total_table[[#This Row],[Customer_ID]],Customer_table[Customer_ID],Customer_table[State],FALSE)</f>
        <v>Oklahoma</v>
      </c>
      <c r="P1477" s="8" t="str">
        <f>_xlfn.XLOOKUP(total_table[[#This Row],[Customer_ID]],Customer_table[Customer_ID],Customer_table[Country],FALSE)</f>
        <v>USA</v>
      </c>
      <c r="Q1477" s="8" t="str">
        <f>_xlfn.XLOOKUP(total_table[[#This Row],[Product_ID]],Product_table[Product_ID],Product_table[Product_Name],FALSE)</f>
        <v>Stainless Steel Cookware Set</v>
      </c>
      <c r="R1477" s="8" t="str">
        <f>_xlfn.XLOOKUP(total_table[[#This Row],[Product_ID]],Product_table[Product_ID],Product_table[Category],FALSE)</f>
        <v>Home</v>
      </c>
      <c r="S1477" s="8" t="str">
        <f>_xlfn.XLOOKUP(total_table[[#This Row],[Product_ID]],Product_table[Product_ID],Product_table[Sub_Category],FALSE)</f>
        <v>Kitchen</v>
      </c>
      <c r="T1477" s="8" t="str">
        <f>_xlfn.XLOOKUP(total_table[[#This Row],[Product_ID]],Product_table[Product_ID],Product_table[Brand],FALSE)</f>
        <v>Campbell Ltd</v>
      </c>
      <c r="U1477" s="8">
        <f>_xlfn.XLOOKUP(total_table[[#This Row],[Product_ID]],Product_table[Product_ID],Product_table[Cost],FALSE)</f>
        <v>201.41</v>
      </c>
      <c r="V1477" s="11">
        <f>_xlfn.XLOOKUP(total_table[[#This Row],[Product_ID]],Product_table[Product_ID],Product_table[Stock],FALSE)</f>
        <v>146</v>
      </c>
      <c r="W1477" s="8" t="str">
        <f>_xlfn.XLOOKUP(total_table[[#This Row],[Store_ID]],Store_table[Store_ID],Store_table[Store_Name],FALSE)</f>
        <v>Bean, Jones and Park</v>
      </c>
      <c r="X1477" s="8" t="str">
        <f>_xlfn.XLOOKUP(total_table[[#This Row],[Store_ID]],Store_table[Store_ID],Store_table[Region],FALSE)</f>
        <v>West</v>
      </c>
      <c r="Y1477" s="8" t="str">
        <f>_xlfn.XLOOKUP(total_table[[#This Row],[Store_ID]],Store_table[Store_ID],Store_table[City],FALSE)</f>
        <v>Thompsonborough</v>
      </c>
      <c r="Z1477" s="8" t="str">
        <f>_xlfn.XLOOKUP(total_table[[#This Row],[Store_ID]],Store_table[Store_ID],Store_table[Store_Type],FALSE)</f>
        <v>Online</v>
      </c>
    </row>
    <row r="1478" spans="1:26" x14ac:dyDescent="0.35">
      <c r="A1478" s="2" t="s">
        <v>3280</v>
      </c>
      <c r="B1478" s="14">
        <v>45567</v>
      </c>
      <c r="C1478" s="2" t="s">
        <v>445</v>
      </c>
      <c r="D1478" s="2" t="s">
        <v>1546</v>
      </c>
      <c r="E1478" s="2" t="s">
        <v>1772</v>
      </c>
      <c r="F1478" s="11">
        <v>4</v>
      </c>
      <c r="G1478" s="8">
        <v>228.98</v>
      </c>
      <c r="H1478" s="8">
        <v>0.22</v>
      </c>
      <c r="I1478" s="2" t="s">
        <v>1804</v>
      </c>
      <c r="J1478" s="8">
        <v>915.69999999999993</v>
      </c>
      <c r="K1478" s="8" t="str">
        <f>_xlfn.XLOOKUP(total_table[[#This Row],[Customer_ID]],Customer_table[Customer_ID],Customer_table[Name],FALSE)</f>
        <v>Hayley Pope</v>
      </c>
      <c r="L1478" s="11">
        <f>_xlfn.XLOOKUP(total_table[[#This Row],[Customer_ID]],Customer_table[Customer_ID],Customer_table[Age],FALSE)</f>
        <v>62</v>
      </c>
      <c r="M1478" s="8" t="str">
        <f>_xlfn.XLOOKUP(total_table[[#This Row],[Customer_ID]],Customer_table[Customer_ID],Customer_table[Gender],FALSE)</f>
        <v>Female</v>
      </c>
      <c r="N1478" s="8" t="str">
        <f>_xlfn.XLOOKUP(total_table[[#This Row],[Customer_ID]],Customer_table[Customer_ID],Customer_table[City],FALSE)</f>
        <v>West Stephenville</v>
      </c>
      <c r="O1478" s="8" t="str">
        <f>_xlfn.XLOOKUP(total_table[[#This Row],[Customer_ID]],Customer_table[Customer_ID],Customer_table[State],FALSE)</f>
        <v>Florida</v>
      </c>
      <c r="P1478" s="8" t="str">
        <f>_xlfn.XLOOKUP(total_table[[#This Row],[Customer_ID]],Customer_table[Customer_ID],Customer_table[Country],FALSE)</f>
        <v>USA</v>
      </c>
      <c r="Q1478" s="8" t="str">
        <f>_xlfn.XLOOKUP(total_table[[#This Row],[Product_ID]],Product_table[Product_ID],Product_table[Product_Name],FALSE)</f>
        <v>Ceramic Kitchen Bowl Set</v>
      </c>
      <c r="R1478" s="8" t="str">
        <f>_xlfn.XLOOKUP(total_table[[#This Row],[Product_ID]],Product_table[Product_ID],Product_table[Category],FALSE)</f>
        <v>Home</v>
      </c>
      <c r="S1478" s="8" t="str">
        <f>_xlfn.XLOOKUP(total_table[[#This Row],[Product_ID]],Product_table[Product_ID],Product_table[Sub_Category],FALSE)</f>
        <v>Kitchen</v>
      </c>
      <c r="T1478" s="8" t="str">
        <f>_xlfn.XLOOKUP(total_table[[#This Row],[Product_ID]],Product_table[Product_ID],Product_table[Brand],FALSE)</f>
        <v>Hamilton Group</v>
      </c>
      <c r="U1478" s="8">
        <f>_xlfn.XLOOKUP(total_table[[#This Row],[Product_ID]],Product_table[Product_ID],Product_table[Cost],FALSE)</f>
        <v>298.86</v>
      </c>
      <c r="V1478" s="11">
        <f>_xlfn.XLOOKUP(total_table[[#This Row],[Product_ID]],Product_table[Product_ID],Product_table[Stock],FALSE)</f>
        <v>308</v>
      </c>
      <c r="W1478" s="8" t="str">
        <f>_xlfn.XLOOKUP(total_table[[#This Row],[Store_ID]],Store_table[Store_ID],Store_table[Store_Name],FALSE)</f>
        <v>Thomas, Bridges and Harris</v>
      </c>
      <c r="X1478" s="8" t="str">
        <f>_xlfn.XLOOKUP(total_table[[#This Row],[Store_ID]],Store_table[Store_ID],Store_table[Region],FALSE)</f>
        <v>North</v>
      </c>
      <c r="Y1478" s="8" t="str">
        <f>_xlfn.XLOOKUP(total_table[[#This Row],[Store_ID]],Store_table[Store_ID],Store_table[City],FALSE)</f>
        <v>Sabrinatown</v>
      </c>
      <c r="Z1478" s="8" t="str">
        <f>_xlfn.XLOOKUP(total_table[[#This Row],[Store_ID]],Store_table[Store_ID],Store_table[Store_Type],FALSE)</f>
        <v>Online</v>
      </c>
    </row>
    <row r="1479" spans="1:26" x14ac:dyDescent="0.35">
      <c r="A1479" s="2" t="s">
        <v>3281</v>
      </c>
      <c r="B1479" s="14">
        <v>45510</v>
      </c>
      <c r="C1479" s="2" t="s">
        <v>741</v>
      </c>
      <c r="D1479" s="2" t="s">
        <v>1704</v>
      </c>
      <c r="E1479" s="2" t="s">
        <v>1779</v>
      </c>
      <c r="F1479" s="11">
        <v>4</v>
      </c>
      <c r="G1479" s="8">
        <v>904.82</v>
      </c>
      <c r="H1479" s="8">
        <v>0.09</v>
      </c>
      <c r="I1479" s="2" t="s">
        <v>1804</v>
      </c>
      <c r="J1479" s="8">
        <v>3619.19</v>
      </c>
      <c r="K1479" s="8" t="str">
        <f>_xlfn.XLOOKUP(total_table[[#This Row],[Customer_ID]],Customer_table[Customer_ID],Customer_table[Name],FALSE)</f>
        <v>Nathaniel Hill</v>
      </c>
      <c r="L1479" s="11">
        <f>_xlfn.XLOOKUP(total_table[[#This Row],[Customer_ID]],Customer_table[Customer_ID],Customer_table[Age],FALSE)</f>
        <v>43</v>
      </c>
      <c r="M1479" s="8" t="str">
        <f>_xlfn.XLOOKUP(total_table[[#This Row],[Customer_ID]],Customer_table[Customer_ID],Customer_table[Gender],FALSE)</f>
        <v>Female</v>
      </c>
      <c r="N1479" s="8" t="str">
        <f>_xlfn.XLOOKUP(total_table[[#This Row],[Customer_ID]],Customer_table[Customer_ID],Customer_table[City],FALSE)</f>
        <v>Lake Mark</v>
      </c>
      <c r="O1479" s="8" t="str">
        <f>_xlfn.XLOOKUP(total_table[[#This Row],[Customer_ID]],Customer_table[Customer_ID],Customer_table[State],FALSE)</f>
        <v>Kansas</v>
      </c>
      <c r="P1479" s="8" t="str">
        <f>_xlfn.XLOOKUP(total_table[[#This Row],[Customer_ID]],Customer_table[Customer_ID],Customer_table[Country],FALSE)</f>
        <v>USA</v>
      </c>
      <c r="Q1479" s="8" t="str">
        <f>_xlfn.XLOOKUP(total_table[[#This Row],[Product_ID]],Product_table[Product_ID],Product_table[Product_Name],FALSE)</f>
        <v>Face Foundation Kit</v>
      </c>
      <c r="R1479" s="8" t="str">
        <f>_xlfn.XLOOKUP(total_table[[#This Row],[Product_ID]],Product_table[Product_ID],Product_table[Category],FALSE)</f>
        <v>Beauty</v>
      </c>
      <c r="S1479" s="8" t="str">
        <f>_xlfn.XLOOKUP(total_table[[#This Row],[Product_ID]],Product_table[Product_ID],Product_table[Sub_Category],FALSE)</f>
        <v>Makeup</v>
      </c>
      <c r="T1479" s="8" t="str">
        <f>_xlfn.XLOOKUP(total_table[[#This Row],[Product_ID]],Product_table[Product_ID],Product_table[Brand],FALSE)</f>
        <v>Taylor-Elliott</v>
      </c>
      <c r="U1479" s="8">
        <f>_xlfn.XLOOKUP(total_table[[#This Row],[Product_ID]],Product_table[Product_ID],Product_table[Cost],FALSE)</f>
        <v>183.04</v>
      </c>
      <c r="V1479" s="11">
        <f>_xlfn.XLOOKUP(total_table[[#This Row],[Product_ID]],Product_table[Product_ID],Product_table[Stock],FALSE)</f>
        <v>457</v>
      </c>
      <c r="W1479" s="8" t="str">
        <f>_xlfn.XLOOKUP(total_table[[#This Row],[Store_ID]],Store_table[Store_ID],Store_table[Store_Name],FALSE)</f>
        <v>Shelton PLC</v>
      </c>
      <c r="X1479" s="8" t="str">
        <f>_xlfn.XLOOKUP(total_table[[#This Row],[Store_ID]],Store_table[Store_ID],Store_table[Region],FALSE)</f>
        <v>North</v>
      </c>
      <c r="Y1479" s="8" t="str">
        <f>_xlfn.XLOOKUP(total_table[[#This Row],[Store_ID]],Store_table[Store_ID],Store_table[City],FALSE)</f>
        <v>East Jenniferstad</v>
      </c>
      <c r="Z1479" s="8" t="str">
        <f>_xlfn.XLOOKUP(total_table[[#This Row],[Store_ID]],Store_table[Store_ID],Store_table[Store_Type],FALSE)</f>
        <v>Flagship</v>
      </c>
    </row>
    <row r="1480" spans="1:26" x14ac:dyDescent="0.35">
      <c r="A1480" s="2" t="s">
        <v>3282</v>
      </c>
      <c r="B1480" s="14">
        <v>45806</v>
      </c>
      <c r="C1480" s="2" t="s">
        <v>287</v>
      </c>
      <c r="D1480" s="2" t="s">
        <v>1572</v>
      </c>
      <c r="E1480" s="2" t="s">
        <v>1770</v>
      </c>
      <c r="F1480" s="11">
        <v>1</v>
      </c>
      <c r="G1480" s="8">
        <v>588.61</v>
      </c>
      <c r="H1480" s="8">
        <v>0.1</v>
      </c>
      <c r="I1480" s="2" t="s">
        <v>1804</v>
      </c>
      <c r="J1480" s="8">
        <v>588.51</v>
      </c>
      <c r="K1480" s="8" t="str">
        <f>_xlfn.XLOOKUP(total_table[[#This Row],[Customer_ID]],Customer_table[Customer_ID],Customer_table[Name],FALSE)</f>
        <v>Krystal Ford</v>
      </c>
      <c r="L1480" s="11">
        <f>_xlfn.XLOOKUP(total_table[[#This Row],[Customer_ID]],Customer_table[Customer_ID],Customer_table[Age],FALSE)</f>
        <v>34</v>
      </c>
      <c r="M1480" s="8" t="str">
        <f>_xlfn.XLOOKUP(total_table[[#This Row],[Customer_ID]],Customer_table[Customer_ID],Customer_table[Gender],FALSE)</f>
        <v>Female</v>
      </c>
      <c r="N1480" s="8" t="str">
        <f>_xlfn.XLOOKUP(total_table[[#This Row],[Customer_ID]],Customer_table[Customer_ID],Customer_table[City],FALSE)</f>
        <v>South David</v>
      </c>
      <c r="O1480" s="8" t="str">
        <f>_xlfn.XLOOKUP(total_table[[#This Row],[Customer_ID]],Customer_table[Customer_ID],Customer_table[State],FALSE)</f>
        <v>Arizona</v>
      </c>
      <c r="P1480" s="8" t="str">
        <f>_xlfn.XLOOKUP(total_table[[#This Row],[Customer_ID]],Customer_table[Customer_ID],Customer_table[Country],FALSE)</f>
        <v>USA</v>
      </c>
      <c r="Q1480" s="8" t="str">
        <f>_xlfn.XLOOKUP(total_table[[#This Row],[Product_ID]],Product_table[Product_ID],Product_table[Product_Name],FALSE)</f>
        <v>Men's Formal Shirt</v>
      </c>
      <c r="R1480" s="8" t="str">
        <f>_xlfn.XLOOKUP(total_table[[#This Row],[Product_ID]],Product_table[Product_ID],Product_table[Category],FALSE)</f>
        <v>Clothing</v>
      </c>
      <c r="S1480" s="8" t="str">
        <f>_xlfn.XLOOKUP(total_table[[#This Row],[Product_ID]],Product_table[Product_ID],Product_table[Sub_Category],FALSE)</f>
        <v>Tops</v>
      </c>
      <c r="T1480" s="8" t="str">
        <f>_xlfn.XLOOKUP(total_table[[#This Row],[Product_ID]],Product_table[Product_ID],Product_table[Brand],FALSE)</f>
        <v>Moon, Mora and Santos</v>
      </c>
      <c r="U1480" s="8">
        <f>_xlfn.XLOOKUP(total_table[[#This Row],[Product_ID]],Product_table[Product_ID],Product_table[Cost],FALSE)</f>
        <v>254.04361702127662</v>
      </c>
      <c r="V1480" s="11">
        <f>_xlfn.XLOOKUP(total_table[[#This Row],[Product_ID]],Product_table[Product_ID],Product_table[Stock],FALSE)</f>
        <v>360</v>
      </c>
      <c r="W1480" s="8" t="str">
        <f>_xlfn.XLOOKUP(total_table[[#This Row],[Store_ID]],Store_table[Store_ID],Store_table[Store_Name],FALSE)</f>
        <v>Aguirre-Keller</v>
      </c>
      <c r="X1480" s="8" t="str">
        <f>_xlfn.XLOOKUP(total_table[[#This Row],[Store_ID]],Store_table[Store_ID],Store_table[Region],FALSE)</f>
        <v>South</v>
      </c>
      <c r="Y1480" s="8" t="str">
        <f>_xlfn.XLOOKUP(total_table[[#This Row],[Store_ID]],Store_table[Store_ID],Store_table[City],FALSE)</f>
        <v>Lake Michael</v>
      </c>
      <c r="Z1480" s="8" t="str">
        <f>_xlfn.XLOOKUP(total_table[[#This Row],[Store_ID]],Store_table[Store_ID],Store_table[Store_Type],FALSE)</f>
        <v>Online</v>
      </c>
    </row>
    <row r="1481" spans="1:26" x14ac:dyDescent="0.35">
      <c r="A1481" s="2" t="s">
        <v>3283</v>
      </c>
      <c r="B1481" s="14">
        <v>45240</v>
      </c>
      <c r="C1481" s="2" t="s">
        <v>386</v>
      </c>
      <c r="D1481" s="2" t="s">
        <v>1592</v>
      </c>
      <c r="E1481" s="2" t="s">
        <v>1744</v>
      </c>
      <c r="F1481" s="11">
        <v>4</v>
      </c>
      <c r="G1481" s="8">
        <v>695.97</v>
      </c>
      <c r="H1481" s="8">
        <v>0.02</v>
      </c>
      <c r="I1481" s="2" t="s">
        <v>1802</v>
      </c>
      <c r="J1481" s="8">
        <v>2783.86</v>
      </c>
      <c r="K1481" s="8" t="str">
        <f>_xlfn.XLOOKUP(total_table[[#This Row],[Customer_ID]],Customer_table[Customer_ID],Customer_table[Name],FALSE)</f>
        <v>Edward Hall</v>
      </c>
      <c r="L1481" s="11">
        <f>_xlfn.XLOOKUP(total_table[[#This Row],[Customer_ID]],Customer_table[Customer_ID],Customer_table[Age],FALSE)</f>
        <v>51</v>
      </c>
      <c r="M1481" s="8" t="str">
        <f>_xlfn.XLOOKUP(total_table[[#This Row],[Customer_ID]],Customer_table[Customer_ID],Customer_table[Gender],FALSE)</f>
        <v>Male</v>
      </c>
      <c r="N1481" s="8" t="str">
        <f>_xlfn.XLOOKUP(total_table[[#This Row],[Customer_ID]],Customer_table[Customer_ID],Customer_table[City],FALSE)</f>
        <v>New William</v>
      </c>
      <c r="O1481" s="8" t="str">
        <f>_xlfn.XLOOKUP(total_table[[#This Row],[Customer_ID]],Customer_table[Customer_ID],Customer_table[State],FALSE)</f>
        <v>New Mexico</v>
      </c>
      <c r="P1481" s="8" t="str">
        <f>_xlfn.XLOOKUP(total_table[[#This Row],[Customer_ID]],Customer_table[Customer_ID],Customer_table[Country],FALSE)</f>
        <v>USA</v>
      </c>
      <c r="Q1481" s="8" t="str">
        <f>_xlfn.XLOOKUP(total_table[[#This Row],[Product_ID]],Product_table[Product_ID],Product_table[Product_Name],FALSE)</f>
        <v>Modern Wall Clock</v>
      </c>
      <c r="R1481" s="8" t="str">
        <f>_xlfn.XLOOKUP(total_table[[#This Row],[Product_ID]],Product_table[Product_ID],Product_table[Category],FALSE)</f>
        <v>Home</v>
      </c>
      <c r="S1481" s="8" t="str">
        <f>_xlfn.XLOOKUP(total_table[[#This Row],[Product_ID]],Product_table[Product_ID],Product_table[Sub_Category],FALSE)</f>
        <v>Decor</v>
      </c>
      <c r="T1481" s="8" t="str">
        <f>_xlfn.XLOOKUP(total_table[[#This Row],[Product_ID]],Product_table[Product_ID],Product_table[Brand],FALSE)</f>
        <v>Weiss-Watson</v>
      </c>
      <c r="U1481" s="8">
        <f>_xlfn.XLOOKUP(total_table[[#This Row],[Product_ID]],Product_table[Product_ID],Product_table[Cost],FALSE)</f>
        <v>179.77</v>
      </c>
      <c r="V1481" s="11">
        <f>_xlfn.XLOOKUP(total_table[[#This Row],[Product_ID]],Product_table[Product_ID],Product_table[Stock],FALSE)</f>
        <v>305</v>
      </c>
      <c r="W1481" s="8" t="str">
        <f>_xlfn.XLOOKUP(total_table[[#This Row],[Store_ID]],Store_table[Store_ID],Store_table[Store_Name],FALSE)</f>
        <v>Johnson-Wright</v>
      </c>
      <c r="X1481" s="8" t="str">
        <f>_xlfn.XLOOKUP(total_table[[#This Row],[Store_ID]],Store_table[Store_ID],Store_table[Region],FALSE)</f>
        <v>North</v>
      </c>
      <c r="Y1481" s="8" t="str">
        <f>_xlfn.XLOOKUP(total_table[[#This Row],[Store_ID]],Store_table[Store_ID],Store_table[City],FALSE)</f>
        <v>Hoodberg</v>
      </c>
      <c r="Z1481" s="8" t="str">
        <f>_xlfn.XLOOKUP(total_table[[#This Row],[Store_ID]],Store_table[Store_ID],Store_table[Store_Type],FALSE)</f>
        <v>Outlet</v>
      </c>
    </row>
    <row r="1482" spans="1:26" x14ac:dyDescent="0.35">
      <c r="A1482" s="2" t="s">
        <v>3284</v>
      </c>
      <c r="B1482" s="14">
        <v>45309</v>
      </c>
      <c r="C1482" s="2" t="s">
        <v>937</v>
      </c>
      <c r="D1482" s="2" t="s">
        <v>1720</v>
      </c>
      <c r="E1482" s="2" t="s">
        <v>1770</v>
      </c>
      <c r="F1482" s="11">
        <v>2</v>
      </c>
      <c r="G1482" s="8">
        <v>181.42</v>
      </c>
      <c r="H1482" s="8">
        <v>0.08</v>
      </c>
      <c r="I1482" s="2" t="s">
        <v>1804</v>
      </c>
      <c r="J1482" s="8">
        <v>362.76</v>
      </c>
      <c r="K1482" s="8" t="str">
        <f>_xlfn.XLOOKUP(total_table[[#This Row],[Customer_ID]],Customer_table[Customer_ID],Customer_table[Name],FALSE)</f>
        <v>Ryan Kane</v>
      </c>
      <c r="L1482" s="11">
        <f>_xlfn.XLOOKUP(total_table[[#This Row],[Customer_ID]],Customer_table[Customer_ID],Customer_table[Age],FALSE)</f>
        <v>50</v>
      </c>
      <c r="M1482" s="8" t="str">
        <f>_xlfn.XLOOKUP(total_table[[#This Row],[Customer_ID]],Customer_table[Customer_ID],Customer_table[Gender],FALSE)</f>
        <v>Male</v>
      </c>
      <c r="N1482" s="8" t="str">
        <f>_xlfn.XLOOKUP(total_table[[#This Row],[Customer_ID]],Customer_table[Customer_ID],Customer_table[City],FALSE)</f>
        <v>West Bruceburgh</v>
      </c>
      <c r="O1482" s="8" t="str">
        <f>_xlfn.XLOOKUP(total_table[[#This Row],[Customer_ID]],Customer_table[Customer_ID],Customer_table[State],FALSE)</f>
        <v>Virginia</v>
      </c>
      <c r="P1482" s="8" t="str">
        <f>_xlfn.XLOOKUP(total_table[[#This Row],[Customer_ID]],Customer_table[Customer_ID],Customer_table[Country],FALSE)</f>
        <v>USA</v>
      </c>
      <c r="Q1482" s="8" t="str">
        <f>_xlfn.XLOOKUP(total_table[[#This Row],[Product_ID]],Product_table[Product_ID],Product_table[Product_Name],FALSE)</f>
        <v>Cricket Bat</v>
      </c>
      <c r="R1482" s="8" t="str">
        <f>_xlfn.XLOOKUP(total_table[[#This Row],[Product_ID]],Product_table[Product_ID],Product_table[Category],FALSE)</f>
        <v>Sports</v>
      </c>
      <c r="S1482" s="8" t="str">
        <f>_xlfn.XLOOKUP(total_table[[#This Row],[Product_ID]],Product_table[Product_ID],Product_table[Sub_Category],FALSE)</f>
        <v>Team Sports</v>
      </c>
      <c r="T1482" s="8" t="str">
        <f>_xlfn.XLOOKUP(total_table[[#This Row],[Product_ID]],Product_table[Product_ID],Product_table[Brand],FALSE)</f>
        <v>Khan LLC</v>
      </c>
      <c r="U1482" s="8">
        <f>_xlfn.XLOOKUP(total_table[[#This Row],[Product_ID]],Product_table[Product_ID],Product_table[Cost],FALSE)</f>
        <v>245.98</v>
      </c>
      <c r="V1482" s="11">
        <f>_xlfn.XLOOKUP(total_table[[#This Row],[Product_ID]],Product_table[Product_ID],Product_table[Stock],FALSE)</f>
        <v>471</v>
      </c>
      <c r="W1482" s="8" t="str">
        <f>_xlfn.XLOOKUP(total_table[[#This Row],[Store_ID]],Store_table[Store_ID],Store_table[Store_Name],FALSE)</f>
        <v>Aguirre-Keller</v>
      </c>
      <c r="X1482" s="8" t="str">
        <f>_xlfn.XLOOKUP(total_table[[#This Row],[Store_ID]],Store_table[Store_ID],Store_table[Region],FALSE)</f>
        <v>South</v>
      </c>
      <c r="Y1482" s="8" t="str">
        <f>_xlfn.XLOOKUP(total_table[[#This Row],[Store_ID]],Store_table[Store_ID],Store_table[City],FALSE)</f>
        <v>Lake Michael</v>
      </c>
      <c r="Z1482" s="8" t="str">
        <f>_xlfn.XLOOKUP(total_table[[#This Row],[Store_ID]],Store_table[Store_ID],Store_table[Store_Type],FALSE)</f>
        <v>Online</v>
      </c>
    </row>
    <row r="1483" spans="1:26" x14ac:dyDescent="0.35">
      <c r="A1483" s="2" t="s">
        <v>3285</v>
      </c>
      <c r="B1483" s="14">
        <v>45375</v>
      </c>
      <c r="C1483" s="2" t="s">
        <v>95</v>
      </c>
      <c r="D1483" s="2" t="s">
        <v>1720</v>
      </c>
      <c r="E1483" s="2" t="s">
        <v>1775</v>
      </c>
      <c r="F1483" s="11">
        <v>1</v>
      </c>
      <c r="G1483" s="8">
        <v>439.55</v>
      </c>
      <c r="H1483" s="8">
        <v>0.28999999999999998</v>
      </c>
      <c r="I1483" s="2" t="s">
        <v>1807</v>
      </c>
      <c r="J1483" s="8">
        <v>439.26</v>
      </c>
      <c r="K1483" s="8" t="str">
        <f>_xlfn.XLOOKUP(total_table[[#This Row],[Customer_ID]],Customer_table[Customer_ID],Customer_table[Name],FALSE)</f>
        <v>Jonathan Steele</v>
      </c>
      <c r="L1483" s="11">
        <f>_xlfn.XLOOKUP(total_table[[#This Row],[Customer_ID]],Customer_table[Customer_ID],Customer_table[Age],FALSE)</f>
        <v>52</v>
      </c>
      <c r="M1483" s="8" t="str">
        <f>_xlfn.XLOOKUP(total_table[[#This Row],[Customer_ID]],Customer_table[Customer_ID],Customer_table[Gender],FALSE)</f>
        <v>Female</v>
      </c>
      <c r="N1483" s="8" t="str">
        <f>_xlfn.XLOOKUP(total_table[[#This Row],[Customer_ID]],Customer_table[Customer_ID],Customer_table[City],FALSE)</f>
        <v>Molinabury</v>
      </c>
      <c r="O1483" s="8" t="str">
        <f>_xlfn.XLOOKUP(total_table[[#This Row],[Customer_ID]],Customer_table[Customer_ID],Customer_table[State],FALSE)</f>
        <v>Oregon</v>
      </c>
      <c r="P1483" s="8" t="str">
        <f>_xlfn.XLOOKUP(total_table[[#This Row],[Customer_ID]],Customer_table[Customer_ID],Customer_table[Country],FALSE)</f>
        <v>USA</v>
      </c>
      <c r="Q1483" s="8" t="str">
        <f>_xlfn.XLOOKUP(total_table[[#This Row],[Product_ID]],Product_table[Product_ID],Product_table[Product_Name],FALSE)</f>
        <v>Cricket Bat</v>
      </c>
      <c r="R1483" s="8" t="str">
        <f>_xlfn.XLOOKUP(total_table[[#This Row],[Product_ID]],Product_table[Product_ID],Product_table[Category],FALSE)</f>
        <v>Sports</v>
      </c>
      <c r="S1483" s="8" t="str">
        <f>_xlfn.XLOOKUP(total_table[[#This Row],[Product_ID]],Product_table[Product_ID],Product_table[Sub_Category],FALSE)</f>
        <v>Team Sports</v>
      </c>
      <c r="T1483" s="8" t="str">
        <f>_xlfn.XLOOKUP(total_table[[#This Row],[Product_ID]],Product_table[Product_ID],Product_table[Brand],FALSE)</f>
        <v>Khan LLC</v>
      </c>
      <c r="U1483" s="8">
        <f>_xlfn.XLOOKUP(total_table[[#This Row],[Product_ID]],Product_table[Product_ID],Product_table[Cost],FALSE)</f>
        <v>245.98</v>
      </c>
      <c r="V1483" s="11">
        <f>_xlfn.XLOOKUP(total_table[[#This Row],[Product_ID]],Product_table[Product_ID],Product_table[Stock],FALSE)</f>
        <v>471</v>
      </c>
      <c r="W1483" s="8" t="str">
        <f>_xlfn.XLOOKUP(total_table[[#This Row],[Store_ID]],Store_table[Store_ID],Store_table[Store_Name],FALSE)</f>
        <v>Gardner, Humphrey and Contreras</v>
      </c>
      <c r="X1483" s="8" t="str">
        <f>_xlfn.XLOOKUP(total_table[[#This Row],[Store_ID]],Store_table[Store_ID],Store_table[Region],FALSE)</f>
        <v>East</v>
      </c>
      <c r="Y1483" s="8" t="str">
        <f>_xlfn.XLOOKUP(total_table[[#This Row],[Store_ID]],Store_table[Store_ID],Store_table[City],FALSE)</f>
        <v>Johnsonville</v>
      </c>
      <c r="Z1483" s="8" t="str">
        <f>_xlfn.XLOOKUP(total_table[[#This Row],[Store_ID]],Store_table[Store_ID],Store_table[Store_Type],FALSE)</f>
        <v>Flagship</v>
      </c>
    </row>
    <row r="1484" spans="1:26" x14ac:dyDescent="0.35">
      <c r="A1484" s="2" t="s">
        <v>3286</v>
      </c>
      <c r="B1484" s="14">
        <v>45733</v>
      </c>
      <c r="C1484" s="2" t="s">
        <v>389</v>
      </c>
      <c r="D1484" s="2" t="s">
        <v>1636</v>
      </c>
      <c r="E1484" s="2" t="s">
        <v>1788</v>
      </c>
      <c r="F1484" s="11">
        <v>3</v>
      </c>
      <c r="G1484" s="8">
        <v>471.27</v>
      </c>
      <c r="H1484" s="8">
        <v>0.27</v>
      </c>
      <c r="I1484" s="2" t="s">
        <v>1807</v>
      </c>
      <c r="J1484" s="8">
        <v>1413.54</v>
      </c>
      <c r="K1484" s="8" t="str">
        <f>_xlfn.XLOOKUP(total_table[[#This Row],[Customer_ID]],Customer_table[Customer_ID],Customer_table[Name],FALSE)</f>
        <v>Ryan Hernandez</v>
      </c>
      <c r="L1484" s="11">
        <f>_xlfn.XLOOKUP(total_table[[#This Row],[Customer_ID]],Customer_table[Customer_ID],Customer_table[Age],FALSE)</f>
        <v>30</v>
      </c>
      <c r="M1484" s="8" t="str">
        <f>_xlfn.XLOOKUP(total_table[[#This Row],[Customer_ID]],Customer_table[Customer_ID],Customer_table[Gender],FALSE)</f>
        <v>Male</v>
      </c>
      <c r="N1484" s="8" t="str">
        <f>_xlfn.XLOOKUP(total_table[[#This Row],[Customer_ID]],Customer_table[Customer_ID],Customer_table[City],FALSE)</f>
        <v>East Donna</v>
      </c>
      <c r="O1484" s="8" t="str">
        <f>_xlfn.XLOOKUP(total_table[[#This Row],[Customer_ID]],Customer_table[Customer_ID],Customer_table[State],FALSE)</f>
        <v>Nevada</v>
      </c>
      <c r="P1484" s="8" t="str">
        <f>_xlfn.XLOOKUP(total_table[[#This Row],[Customer_ID]],Customer_table[Customer_ID],Customer_table[Country],FALSE)</f>
        <v>USA</v>
      </c>
      <c r="Q1484" s="8" t="str">
        <f>_xlfn.XLOOKUP(total_table[[#This Row],[Product_ID]],Product_table[Product_ID],Product_table[Product_Name],FALSE)</f>
        <v>Ceramic Plant Pot</v>
      </c>
      <c r="R1484" s="8" t="str">
        <f>_xlfn.XLOOKUP(total_table[[#This Row],[Product_ID]],Product_table[Product_ID],Product_table[Category],FALSE)</f>
        <v>Home</v>
      </c>
      <c r="S1484" s="8" t="str">
        <f>_xlfn.XLOOKUP(total_table[[#This Row],[Product_ID]],Product_table[Product_ID],Product_table[Sub_Category],FALSE)</f>
        <v>Decor</v>
      </c>
      <c r="T1484" s="8" t="str">
        <f>_xlfn.XLOOKUP(total_table[[#This Row],[Product_ID]],Product_table[Product_ID],Product_table[Brand],FALSE)</f>
        <v>Hatfield, Baird and Torres</v>
      </c>
      <c r="U1484" s="8">
        <f>_xlfn.XLOOKUP(total_table[[#This Row],[Product_ID]],Product_table[Product_ID],Product_table[Cost],FALSE)</f>
        <v>81.75</v>
      </c>
      <c r="V1484" s="11">
        <f>_xlfn.XLOOKUP(total_table[[#This Row],[Product_ID]],Product_table[Product_ID],Product_table[Stock],FALSE)</f>
        <v>273.49484536082474</v>
      </c>
      <c r="W1484" s="8" t="str">
        <f>_xlfn.XLOOKUP(total_table[[#This Row],[Store_ID]],Store_table[Store_ID],Store_table[Store_Name],FALSE)</f>
        <v>Guerrero-Schmitt</v>
      </c>
      <c r="X1484" s="8" t="str">
        <f>_xlfn.XLOOKUP(total_table[[#This Row],[Store_ID]],Store_table[Store_ID],Store_table[Region],FALSE)</f>
        <v>East</v>
      </c>
      <c r="Y1484" s="8" t="str">
        <f>_xlfn.XLOOKUP(total_table[[#This Row],[Store_ID]],Store_table[Store_ID],Store_table[City],FALSE)</f>
        <v>East Stevechester</v>
      </c>
      <c r="Z1484" s="8" t="str">
        <f>_xlfn.XLOOKUP(total_table[[#This Row],[Store_ID]],Store_table[Store_ID],Store_table[Store_Type],FALSE)</f>
        <v>Flagship</v>
      </c>
    </row>
    <row r="1485" spans="1:26" x14ac:dyDescent="0.35">
      <c r="A1485" s="2" t="s">
        <v>3287</v>
      </c>
      <c r="B1485" s="14">
        <v>45435</v>
      </c>
      <c r="C1485" s="2" t="s">
        <v>166</v>
      </c>
      <c r="D1485" s="2" t="s">
        <v>1644</v>
      </c>
      <c r="E1485" s="2" t="s">
        <v>1772</v>
      </c>
      <c r="F1485" s="11">
        <v>1</v>
      </c>
      <c r="G1485" s="8">
        <v>758.89</v>
      </c>
      <c r="H1485" s="8">
        <v>0.1</v>
      </c>
      <c r="I1485" s="2" t="s">
        <v>1802</v>
      </c>
      <c r="J1485" s="8">
        <v>758.79</v>
      </c>
      <c r="K1485" s="8" t="str">
        <f>_xlfn.XLOOKUP(total_table[[#This Row],[Customer_ID]],Customer_table[Customer_ID],Customer_table[Name],FALSE)</f>
        <v>Denise Williams</v>
      </c>
      <c r="L1485" s="11">
        <f>_xlfn.XLOOKUP(total_table[[#This Row],[Customer_ID]],Customer_table[Customer_ID],Customer_table[Age],FALSE)</f>
        <v>34</v>
      </c>
      <c r="M1485" s="8" t="str">
        <f>_xlfn.XLOOKUP(total_table[[#This Row],[Customer_ID]],Customer_table[Customer_ID],Customer_table[Gender],FALSE)</f>
        <v>Male</v>
      </c>
      <c r="N1485" s="8" t="str">
        <f>_xlfn.XLOOKUP(total_table[[#This Row],[Customer_ID]],Customer_table[Customer_ID],Customer_table[City],FALSE)</f>
        <v>Christianstad</v>
      </c>
      <c r="O1485" s="8" t="str">
        <f>_xlfn.XLOOKUP(total_table[[#This Row],[Customer_ID]],Customer_table[Customer_ID],Customer_table[State],FALSE)</f>
        <v>Hawaii</v>
      </c>
      <c r="P1485" s="8" t="str">
        <f>_xlfn.XLOOKUP(total_table[[#This Row],[Customer_ID]],Customer_table[Customer_ID],Customer_table[Country],FALSE)</f>
        <v>USA</v>
      </c>
      <c r="Q1485" s="8" t="str">
        <f>_xlfn.XLOOKUP(total_table[[#This Row],[Product_ID]],Product_table[Product_ID],Product_table[Product_Name],FALSE)</f>
        <v>Men's Hair Styling Gel</v>
      </c>
      <c r="R1485" s="8" t="str">
        <f>_xlfn.XLOOKUP(total_table[[#This Row],[Product_ID]],Product_table[Product_ID],Product_table[Category],FALSE)</f>
        <v>Beauty</v>
      </c>
      <c r="S1485" s="8" t="str">
        <f>_xlfn.XLOOKUP(total_table[[#This Row],[Product_ID]],Product_table[Product_ID],Product_table[Sub_Category],FALSE)</f>
        <v>Haircare</v>
      </c>
      <c r="T1485" s="8" t="str">
        <f>_xlfn.XLOOKUP(total_table[[#This Row],[Product_ID]],Product_table[Product_ID],Product_table[Brand],FALSE)</f>
        <v>Cline-Mccarthy</v>
      </c>
      <c r="U1485" s="8">
        <f>_xlfn.XLOOKUP(total_table[[#This Row],[Product_ID]],Product_table[Product_ID],Product_table[Cost],FALSE)</f>
        <v>17.309999999999999</v>
      </c>
      <c r="V1485" s="11">
        <f>_xlfn.XLOOKUP(total_table[[#This Row],[Product_ID]],Product_table[Product_ID],Product_table[Stock],FALSE)</f>
        <v>399</v>
      </c>
      <c r="W1485" s="8" t="str">
        <f>_xlfn.XLOOKUP(total_table[[#This Row],[Store_ID]],Store_table[Store_ID],Store_table[Store_Name],FALSE)</f>
        <v>Thomas, Bridges and Harris</v>
      </c>
      <c r="X1485" s="8" t="str">
        <f>_xlfn.XLOOKUP(total_table[[#This Row],[Store_ID]],Store_table[Store_ID],Store_table[Region],FALSE)</f>
        <v>North</v>
      </c>
      <c r="Y1485" s="8" t="str">
        <f>_xlfn.XLOOKUP(total_table[[#This Row],[Store_ID]],Store_table[Store_ID],Store_table[City],FALSE)</f>
        <v>Sabrinatown</v>
      </c>
      <c r="Z1485" s="8" t="str">
        <f>_xlfn.XLOOKUP(total_table[[#This Row],[Store_ID]],Store_table[Store_ID],Store_table[Store_Type],FALSE)</f>
        <v>Online</v>
      </c>
    </row>
    <row r="1486" spans="1:26" x14ac:dyDescent="0.35">
      <c r="A1486" s="2" t="s">
        <v>3288</v>
      </c>
      <c r="B1486" s="14">
        <v>45864</v>
      </c>
      <c r="C1486" s="2" t="s">
        <v>1470</v>
      </c>
      <c r="D1486" s="2" t="s">
        <v>1716</v>
      </c>
      <c r="E1486" s="2" t="s">
        <v>1779</v>
      </c>
      <c r="F1486" s="11">
        <v>4</v>
      </c>
      <c r="G1486" s="8">
        <v>918.1</v>
      </c>
      <c r="H1486" s="8">
        <v>0.19</v>
      </c>
      <c r="I1486" s="2" t="s">
        <v>1807</v>
      </c>
      <c r="J1486" s="8">
        <v>3672.21</v>
      </c>
      <c r="K1486" s="8" t="str">
        <f>_xlfn.XLOOKUP(total_table[[#This Row],[Customer_ID]],Customer_table[Customer_ID],Customer_table[Name],FALSE)</f>
        <v>Sara Ingram</v>
      </c>
      <c r="L1486" s="11">
        <f>_xlfn.XLOOKUP(total_table[[#This Row],[Customer_ID]],Customer_table[Customer_ID],Customer_table[Age],FALSE)</f>
        <v>46</v>
      </c>
      <c r="M1486" s="8" t="str">
        <f>_xlfn.XLOOKUP(total_table[[#This Row],[Customer_ID]],Customer_table[Customer_ID],Customer_table[Gender],FALSE)</f>
        <v>Female</v>
      </c>
      <c r="N1486" s="8" t="str">
        <f>_xlfn.XLOOKUP(total_table[[#This Row],[Customer_ID]],Customer_table[Customer_ID],Customer_table[City],FALSE)</f>
        <v>East Dillonview</v>
      </c>
      <c r="O1486" s="8" t="str">
        <f>_xlfn.XLOOKUP(total_table[[#This Row],[Customer_ID]],Customer_table[Customer_ID],Customer_table[State],FALSE)</f>
        <v>Virginia</v>
      </c>
      <c r="P1486" s="8" t="str">
        <f>_xlfn.XLOOKUP(total_table[[#This Row],[Customer_ID]],Customer_table[Customer_ID],Customer_table[Country],FALSE)</f>
        <v>USA</v>
      </c>
      <c r="Q1486" s="8" t="str">
        <f>_xlfn.XLOOKUP(total_table[[#This Row],[Product_ID]],Product_table[Product_ID],Product_table[Product_Name],FALSE)</f>
        <v>Sports Stopwatch Basic</v>
      </c>
      <c r="R1486" s="8" t="str">
        <f>_xlfn.XLOOKUP(total_table[[#This Row],[Product_ID]],Product_table[Product_ID],Product_table[Category],FALSE)</f>
        <v>Sports</v>
      </c>
      <c r="S1486" s="8" t="str">
        <f>_xlfn.XLOOKUP(total_table[[#This Row],[Product_ID]],Product_table[Product_ID],Product_table[Sub_Category],FALSE)</f>
        <v>Accessories</v>
      </c>
      <c r="T1486" s="8" t="str">
        <f>_xlfn.XLOOKUP(total_table[[#This Row],[Product_ID]],Product_table[Product_ID],Product_table[Brand],FALSE)</f>
        <v>Wilson Group</v>
      </c>
      <c r="U1486" s="8">
        <f>_xlfn.XLOOKUP(total_table[[#This Row],[Product_ID]],Product_table[Product_ID],Product_table[Cost],FALSE)</f>
        <v>60.65</v>
      </c>
      <c r="V1486" s="11">
        <f>_xlfn.XLOOKUP(total_table[[#This Row],[Product_ID]],Product_table[Product_ID],Product_table[Stock],FALSE)</f>
        <v>75</v>
      </c>
      <c r="W1486" s="8" t="str">
        <f>_xlfn.XLOOKUP(total_table[[#This Row],[Store_ID]],Store_table[Store_ID],Store_table[Store_Name],FALSE)</f>
        <v>Shelton PLC</v>
      </c>
      <c r="X1486" s="8" t="str">
        <f>_xlfn.XLOOKUP(total_table[[#This Row],[Store_ID]],Store_table[Store_ID],Store_table[Region],FALSE)</f>
        <v>North</v>
      </c>
      <c r="Y1486" s="8" t="str">
        <f>_xlfn.XLOOKUP(total_table[[#This Row],[Store_ID]],Store_table[Store_ID],Store_table[City],FALSE)</f>
        <v>East Jenniferstad</v>
      </c>
      <c r="Z1486" s="8" t="str">
        <f>_xlfn.XLOOKUP(total_table[[#This Row],[Store_ID]],Store_table[Store_ID],Store_table[Store_Type],FALSE)</f>
        <v>Flagship</v>
      </c>
    </row>
    <row r="1487" spans="1:26" x14ac:dyDescent="0.35">
      <c r="A1487" s="2" t="s">
        <v>3289</v>
      </c>
      <c r="B1487" s="14">
        <v>45569</v>
      </c>
      <c r="C1487" s="2" t="s">
        <v>815</v>
      </c>
      <c r="D1487" s="2" t="s">
        <v>1714</v>
      </c>
      <c r="E1487" s="2" t="s">
        <v>1770</v>
      </c>
      <c r="F1487" s="11">
        <v>1</v>
      </c>
      <c r="G1487" s="8">
        <v>861.5</v>
      </c>
      <c r="H1487" s="8">
        <v>0.05</v>
      </c>
      <c r="I1487" s="2" t="s">
        <v>1807</v>
      </c>
      <c r="J1487" s="8">
        <v>861.45</v>
      </c>
      <c r="K1487" s="8" t="str">
        <f>_xlfn.XLOOKUP(total_table[[#This Row],[Customer_ID]],Customer_table[Customer_ID],Customer_table[Name],FALSE)</f>
        <v>Beth Allen</v>
      </c>
      <c r="L1487" s="11">
        <f>_xlfn.XLOOKUP(total_table[[#This Row],[Customer_ID]],Customer_table[Customer_ID],Customer_table[Age],FALSE)</f>
        <v>32</v>
      </c>
      <c r="M1487" s="8" t="str">
        <f>_xlfn.XLOOKUP(total_table[[#This Row],[Customer_ID]],Customer_table[Customer_ID],Customer_table[Gender],FALSE)</f>
        <v>Female</v>
      </c>
      <c r="N1487" s="8" t="str">
        <f>_xlfn.XLOOKUP(total_table[[#This Row],[Customer_ID]],Customer_table[Customer_ID],Customer_table[City],FALSE)</f>
        <v>South Kathrynmouth</v>
      </c>
      <c r="O1487" s="8" t="str">
        <f>_xlfn.XLOOKUP(total_table[[#This Row],[Customer_ID]],Customer_table[Customer_ID],Customer_table[State],FALSE)</f>
        <v>Oklahoma</v>
      </c>
      <c r="P1487" s="8" t="str">
        <f>_xlfn.XLOOKUP(total_table[[#This Row],[Customer_ID]],Customer_table[Customer_ID],Customer_table[Country],FALSE)</f>
        <v>USA</v>
      </c>
      <c r="Q1487" s="8" t="str">
        <f>_xlfn.XLOOKUP(total_table[[#This Row],[Product_ID]],Product_table[Product_ID],Product_table[Product_Name],FALSE)</f>
        <v>Vitamin E Body Lotion</v>
      </c>
      <c r="R1487" s="8" t="str">
        <f>_xlfn.XLOOKUP(total_table[[#This Row],[Product_ID]],Product_table[Product_ID],Product_table[Category],FALSE)</f>
        <v>Beauty</v>
      </c>
      <c r="S1487" s="8" t="str">
        <f>_xlfn.XLOOKUP(total_table[[#This Row],[Product_ID]],Product_table[Product_ID],Product_table[Sub_Category],FALSE)</f>
        <v>Skincare</v>
      </c>
      <c r="T1487" s="8" t="str">
        <f>_xlfn.XLOOKUP(total_table[[#This Row],[Product_ID]],Product_table[Product_ID],Product_table[Brand],FALSE)</f>
        <v>Hoffman-Williams</v>
      </c>
      <c r="U1487" s="8">
        <f>_xlfn.XLOOKUP(total_table[[#This Row],[Product_ID]],Product_table[Product_ID],Product_table[Cost],FALSE)</f>
        <v>358.47</v>
      </c>
      <c r="V1487" s="11">
        <f>_xlfn.XLOOKUP(total_table[[#This Row],[Product_ID]],Product_table[Product_ID],Product_table[Stock],FALSE)</f>
        <v>213</v>
      </c>
      <c r="W1487" s="8" t="str">
        <f>_xlfn.XLOOKUP(total_table[[#This Row],[Store_ID]],Store_table[Store_ID],Store_table[Store_Name],FALSE)</f>
        <v>Aguirre-Keller</v>
      </c>
      <c r="X1487" s="8" t="str">
        <f>_xlfn.XLOOKUP(total_table[[#This Row],[Store_ID]],Store_table[Store_ID],Store_table[Region],FALSE)</f>
        <v>South</v>
      </c>
      <c r="Y1487" s="8" t="str">
        <f>_xlfn.XLOOKUP(total_table[[#This Row],[Store_ID]],Store_table[Store_ID],Store_table[City],FALSE)</f>
        <v>Lake Michael</v>
      </c>
      <c r="Z1487" s="8" t="str">
        <f>_xlfn.XLOOKUP(total_table[[#This Row],[Store_ID]],Store_table[Store_ID],Store_table[Store_Type],FALSE)</f>
        <v>Online</v>
      </c>
    </row>
    <row r="1488" spans="1:26" x14ac:dyDescent="0.35">
      <c r="A1488" s="2" t="s">
        <v>3290</v>
      </c>
      <c r="B1488" s="14">
        <v>45664</v>
      </c>
      <c r="C1488" s="2" t="s">
        <v>1404</v>
      </c>
      <c r="D1488" s="2" t="s">
        <v>1570</v>
      </c>
      <c r="E1488" s="2" t="s">
        <v>1777</v>
      </c>
      <c r="F1488" s="11">
        <v>1</v>
      </c>
      <c r="G1488" s="8">
        <v>588.29999999999995</v>
      </c>
      <c r="H1488" s="8">
        <v>0.26</v>
      </c>
      <c r="I1488" s="2" t="s">
        <v>1807</v>
      </c>
      <c r="J1488" s="8">
        <v>588.04</v>
      </c>
      <c r="K1488" s="8" t="str">
        <f>_xlfn.XLOOKUP(total_table[[#This Row],[Customer_ID]],Customer_table[Customer_ID],Customer_table[Name],FALSE)</f>
        <v>Beth Martin</v>
      </c>
      <c r="L1488" s="11">
        <f>_xlfn.XLOOKUP(total_table[[#This Row],[Customer_ID]],Customer_table[Customer_ID],Customer_table[Age],FALSE)</f>
        <v>34</v>
      </c>
      <c r="M1488" s="8" t="str">
        <f>_xlfn.XLOOKUP(total_table[[#This Row],[Customer_ID]],Customer_table[Customer_ID],Customer_table[Gender],FALSE)</f>
        <v>Female</v>
      </c>
      <c r="N1488" s="8" t="str">
        <f>_xlfn.XLOOKUP(total_table[[#This Row],[Customer_ID]],Customer_table[Customer_ID],Customer_table[City],FALSE)</f>
        <v>Burkefurt</v>
      </c>
      <c r="O1488" s="8" t="str">
        <f>_xlfn.XLOOKUP(total_table[[#This Row],[Customer_ID]],Customer_table[Customer_ID],Customer_table[State],FALSE)</f>
        <v>West Virginia</v>
      </c>
      <c r="P1488" s="8" t="str">
        <f>_xlfn.XLOOKUP(total_table[[#This Row],[Customer_ID]],Customer_table[Customer_ID],Customer_table[Country],FALSE)</f>
        <v>USA</v>
      </c>
      <c r="Q1488" s="8" t="str">
        <f>_xlfn.XLOOKUP(total_table[[#This Row],[Product_ID]],Product_table[Product_ID],Product_table[Product_Name],FALSE)</f>
        <v>Carbon Fiber Tennis Racket</v>
      </c>
      <c r="R1488" s="8" t="str">
        <f>_xlfn.XLOOKUP(total_table[[#This Row],[Product_ID]],Product_table[Product_ID],Product_table[Category],FALSE)</f>
        <v>Sports</v>
      </c>
      <c r="S1488" s="8" t="str">
        <f>_xlfn.XLOOKUP(total_table[[#This Row],[Product_ID]],Product_table[Product_ID],Product_table[Sub_Category],FALSE)</f>
        <v>Equipment</v>
      </c>
      <c r="T1488" s="8" t="str">
        <f>_xlfn.XLOOKUP(total_table[[#This Row],[Product_ID]],Product_table[Product_ID],Product_table[Brand],FALSE)</f>
        <v>Flores, Pineda and Rodriguez</v>
      </c>
      <c r="U1488" s="8">
        <f>_xlfn.XLOOKUP(total_table[[#This Row],[Product_ID]],Product_table[Product_ID],Product_table[Cost],FALSE)</f>
        <v>484.62</v>
      </c>
      <c r="V1488" s="11">
        <f>_xlfn.XLOOKUP(total_table[[#This Row],[Product_ID]],Product_table[Product_ID],Product_table[Stock],FALSE)</f>
        <v>432</v>
      </c>
      <c r="W1488" s="8" t="str">
        <f>_xlfn.XLOOKUP(total_table[[#This Row],[Store_ID]],Store_table[Store_ID],Store_table[Store_Name],FALSE)</f>
        <v>Mcdonald Inc</v>
      </c>
      <c r="X1488" s="8" t="str">
        <f>_xlfn.XLOOKUP(total_table[[#This Row],[Store_ID]],Store_table[Store_ID],Store_table[Region],FALSE)</f>
        <v>South</v>
      </c>
      <c r="Y1488" s="8" t="str">
        <f>_xlfn.XLOOKUP(total_table[[#This Row],[Store_ID]],Store_table[Store_ID],Store_table[City],FALSE)</f>
        <v>Christopherland</v>
      </c>
      <c r="Z1488" s="8" t="str">
        <f>_xlfn.XLOOKUP(total_table[[#This Row],[Store_ID]],Store_table[Store_ID],Store_table[Store_Type],FALSE)</f>
        <v>Outlet</v>
      </c>
    </row>
    <row r="1489" spans="1:26" x14ac:dyDescent="0.35">
      <c r="A1489" s="2" t="s">
        <v>3291</v>
      </c>
      <c r="B1489" s="14">
        <v>45645</v>
      </c>
      <c r="C1489" s="2" t="s">
        <v>1404</v>
      </c>
      <c r="D1489" s="2" t="s">
        <v>1636</v>
      </c>
      <c r="E1489" s="2" t="s">
        <v>1757</v>
      </c>
      <c r="F1489" s="11">
        <v>1</v>
      </c>
      <c r="G1489" s="8">
        <v>917.26</v>
      </c>
      <c r="H1489" s="8">
        <v>0.05</v>
      </c>
      <c r="I1489" s="2" t="s">
        <v>1804</v>
      </c>
      <c r="J1489" s="8">
        <v>917.21</v>
      </c>
      <c r="K1489" s="8" t="str">
        <f>_xlfn.XLOOKUP(total_table[[#This Row],[Customer_ID]],Customer_table[Customer_ID],Customer_table[Name],FALSE)</f>
        <v>Beth Martin</v>
      </c>
      <c r="L1489" s="11">
        <f>_xlfn.XLOOKUP(total_table[[#This Row],[Customer_ID]],Customer_table[Customer_ID],Customer_table[Age],FALSE)</f>
        <v>34</v>
      </c>
      <c r="M1489" s="8" t="str">
        <f>_xlfn.XLOOKUP(total_table[[#This Row],[Customer_ID]],Customer_table[Customer_ID],Customer_table[Gender],FALSE)</f>
        <v>Female</v>
      </c>
      <c r="N1489" s="8" t="str">
        <f>_xlfn.XLOOKUP(total_table[[#This Row],[Customer_ID]],Customer_table[Customer_ID],Customer_table[City],FALSE)</f>
        <v>Burkefurt</v>
      </c>
      <c r="O1489" s="8" t="str">
        <f>_xlfn.XLOOKUP(total_table[[#This Row],[Customer_ID]],Customer_table[Customer_ID],Customer_table[State],FALSE)</f>
        <v>West Virginia</v>
      </c>
      <c r="P1489" s="8" t="str">
        <f>_xlfn.XLOOKUP(total_table[[#This Row],[Customer_ID]],Customer_table[Customer_ID],Customer_table[Country],FALSE)</f>
        <v>USA</v>
      </c>
      <c r="Q1489" s="8" t="str">
        <f>_xlfn.XLOOKUP(total_table[[#This Row],[Product_ID]],Product_table[Product_ID],Product_table[Product_Name],FALSE)</f>
        <v>Ceramic Plant Pot</v>
      </c>
      <c r="R1489" s="8" t="str">
        <f>_xlfn.XLOOKUP(total_table[[#This Row],[Product_ID]],Product_table[Product_ID],Product_table[Category],FALSE)</f>
        <v>Home</v>
      </c>
      <c r="S1489" s="8" t="str">
        <f>_xlfn.XLOOKUP(total_table[[#This Row],[Product_ID]],Product_table[Product_ID],Product_table[Sub_Category],FALSE)</f>
        <v>Decor</v>
      </c>
      <c r="T1489" s="8" t="str">
        <f>_xlfn.XLOOKUP(total_table[[#This Row],[Product_ID]],Product_table[Product_ID],Product_table[Brand],FALSE)</f>
        <v>Hatfield, Baird and Torres</v>
      </c>
      <c r="U1489" s="8">
        <f>_xlfn.XLOOKUP(total_table[[#This Row],[Product_ID]],Product_table[Product_ID],Product_table[Cost],FALSE)</f>
        <v>81.75</v>
      </c>
      <c r="V1489" s="11">
        <f>_xlfn.XLOOKUP(total_table[[#This Row],[Product_ID]],Product_table[Product_ID],Product_table[Stock],FALSE)</f>
        <v>273.49484536082474</v>
      </c>
      <c r="W1489" s="8" t="str">
        <f>_xlfn.XLOOKUP(total_table[[#This Row],[Store_ID]],Store_table[Store_ID],Store_table[Store_Name],FALSE)</f>
        <v>Martinez-Mullins</v>
      </c>
      <c r="X1489" s="8" t="str">
        <f>_xlfn.XLOOKUP(total_table[[#This Row],[Store_ID]],Store_table[Store_ID],Store_table[Region],FALSE)</f>
        <v>South</v>
      </c>
      <c r="Y1489" s="8" t="str">
        <f>_xlfn.XLOOKUP(total_table[[#This Row],[Store_ID]],Store_table[Store_ID],Store_table[City],FALSE)</f>
        <v>Williamsfurt</v>
      </c>
      <c r="Z1489" s="8" t="str">
        <f>_xlfn.XLOOKUP(total_table[[#This Row],[Store_ID]],Store_table[Store_ID],Store_table[Store_Type],FALSE)</f>
        <v>Online</v>
      </c>
    </row>
    <row r="1490" spans="1:26" x14ac:dyDescent="0.35">
      <c r="A1490" s="2" t="s">
        <v>3292</v>
      </c>
      <c r="B1490" s="14">
        <v>45449</v>
      </c>
      <c r="C1490" s="2" t="s">
        <v>738</v>
      </c>
      <c r="D1490" s="2" t="s">
        <v>1535</v>
      </c>
      <c r="E1490" s="2" t="s">
        <v>1788</v>
      </c>
      <c r="F1490" s="11">
        <v>4</v>
      </c>
      <c r="G1490" s="8">
        <v>96.78</v>
      </c>
      <c r="H1490" s="8">
        <v>0.11</v>
      </c>
      <c r="I1490" s="2" t="s">
        <v>1804</v>
      </c>
      <c r="J1490" s="8">
        <v>387.01</v>
      </c>
      <c r="K1490" s="8" t="str">
        <f>_xlfn.XLOOKUP(total_table[[#This Row],[Customer_ID]],Customer_table[Customer_ID],Customer_table[Name],FALSE)</f>
        <v>Michelle Gonzalez</v>
      </c>
      <c r="L1490" s="11">
        <f>_xlfn.XLOOKUP(total_table[[#This Row],[Customer_ID]],Customer_table[Customer_ID],Customer_table[Age],FALSE)</f>
        <v>59</v>
      </c>
      <c r="M1490" s="8" t="str">
        <f>_xlfn.XLOOKUP(total_table[[#This Row],[Customer_ID]],Customer_table[Customer_ID],Customer_table[Gender],FALSE)</f>
        <v>Male</v>
      </c>
      <c r="N1490" s="8" t="str">
        <f>_xlfn.XLOOKUP(total_table[[#This Row],[Customer_ID]],Customer_table[Customer_ID],Customer_table[City],FALSE)</f>
        <v>Clarkport</v>
      </c>
      <c r="O1490" s="8" t="str">
        <f>_xlfn.XLOOKUP(total_table[[#This Row],[Customer_ID]],Customer_table[Customer_ID],Customer_table[State],FALSE)</f>
        <v>West Virginia</v>
      </c>
      <c r="P1490" s="8" t="str">
        <f>_xlfn.XLOOKUP(total_table[[#This Row],[Customer_ID]],Customer_table[Customer_ID],Customer_table[Country],FALSE)</f>
        <v>USA</v>
      </c>
      <c r="Q1490" s="8" t="str">
        <f>_xlfn.XLOOKUP(total_table[[#This Row],[Product_ID]],Product_table[Product_ID],Product_table[Product_Name],FALSE)</f>
        <v>Herbal Face Moisturizer</v>
      </c>
      <c r="R1490" s="8" t="str">
        <f>_xlfn.XLOOKUP(total_table[[#This Row],[Product_ID]],Product_table[Product_ID],Product_table[Category],FALSE)</f>
        <v>Beauty</v>
      </c>
      <c r="S1490" s="8" t="str">
        <f>_xlfn.XLOOKUP(total_table[[#This Row],[Product_ID]],Product_table[Product_ID],Product_table[Sub_Category],FALSE)</f>
        <v>Skincare</v>
      </c>
      <c r="T1490" s="8" t="str">
        <f>_xlfn.XLOOKUP(total_table[[#This Row],[Product_ID]],Product_table[Product_ID],Product_table[Brand],FALSE)</f>
        <v>Davidson PLC</v>
      </c>
      <c r="U1490" s="8">
        <f>_xlfn.XLOOKUP(total_table[[#This Row],[Product_ID]],Product_table[Product_ID],Product_table[Cost],FALSE)</f>
        <v>312.8</v>
      </c>
      <c r="V1490" s="11">
        <f>_xlfn.XLOOKUP(total_table[[#This Row],[Product_ID]],Product_table[Product_ID],Product_table[Stock],FALSE)</f>
        <v>350</v>
      </c>
      <c r="W1490" s="8" t="str">
        <f>_xlfn.XLOOKUP(total_table[[#This Row],[Store_ID]],Store_table[Store_ID],Store_table[Store_Name],FALSE)</f>
        <v>Guerrero-Schmitt</v>
      </c>
      <c r="X1490" s="8" t="str">
        <f>_xlfn.XLOOKUP(total_table[[#This Row],[Store_ID]],Store_table[Store_ID],Store_table[Region],FALSE)</f>
        <v>East</v>
      </c>
      <c r="Y1490" s="8" t="str">
        <f>_xlfn.XLOOKUP(total_table[[#This Row],[Store_ID]],Store_table[Store_ID],Store_table[City],FALSE)</f>
        <v>East Stevechester</v>
      </c>
      <c r="Z1490" s="8" t="str">
        <f>_xlfn.XLOOKUP(total_table[[#This Row],[Store_ID]],Store_table[Store_ID],Store_table[Store_Type],FALSE)</f>
        <v>Flagship</v>
      </c>
    </row>
    <row r="1491" spans="1:26" x14ac:dyDescent="0.35">
      <c r="A1491" s="2" t="s">
        <v>3293</v>
      </c>
      <c r="B1491" s="14">
        <v>45629</v>
      </c>
      <c r="C1491" s="2" t="s">
        <v>1451</v>
      </c>
      <c r="D1491" s="2" t="s">
        <v>1582</v>
      </c>
      <c r="E1491" s="2" t="s">
        <v>1747</v>
      </c>
      <c r="F1491" s="11">
        <v>3</v>
      </c>
      <c r="G1491" s="8">
        <v>199.41</v>
      </c>
      <c r="H1491" s="8">
        <v>0.16</v>
      </c>
      <c r="I1491" s="2" t="s">
        <v>1807</v>
      </c>
      <c r="J1491" s="8">
        <v>598.07000000000005</v>
      </c>
      <c r="K1491" s="8" t="str">
        <f>_xlfn.XLOOKUP(total_table[[#This Row],[Customer_ID]],Customer_table[Customer_ID],Customer_table[Name],FALSE)</f>
        <v>Earl Smith Dds</v>
      </c>
      <c r="L1491" s="11">
        <f>_xlfn.XLOOKUP(total_table[[#This Row],[Customer_ID]],Customer_table[Customer_ID],Customer_table[Age],FALSE)</f>
        <v>59</v>
      </c>
      <c r="M1491" s="8" t="str">
        <f>_xlfn.XLOOKUP(total_table[[#This Row],[Customer_ID]],Customer_table[Customer_ID],Customer_table[Gender],FALSE)</f>
        <v>Male</v>
      </c>
      <c r="N1491" s="8" t="str">
        <f>_xlfn.XLOOKUP(total_table[[#This Row],[Customer_ID]],Customer_table[Customer_ID],Customer_table[City],FALSE)</f>
        <v>West Sarah</v>
      </c>
      <c r="O1491" s="8" t="str">
        <f>_xlfn.XLOOKUP(total_table[[#This Row],[Customer_ID]],Customer_table[Customer_ID],Customer_table[State],FALSE)</f>
        <v>South Dakota</v>
      </c>
      <c r="P1491" s="8" t="str">
        <f>_xlfn.XLOOKUP(total_table[[#This Row],[Customer_ID]],Customer_table[Customer_ID],Customer_table[Country],FALSE)</f>
        <v>USA</v>
      </c>
      <c r="Q1491" s="8" t="str">
        <f>_xlfn.XLOOKUP(total_table[[#This Row],[Product_ID]],Product_table[Product_ID],Product_table[Product_Name],FALSE)</f>
        <v>Sports Stopwatch Timer</v>
      </c>
      <c r="R1491" s="8" t="str">
        <f>_xlfn.XLOOKUP(total_table[[#This Row],[Product_ID]],Product_table[Product_ID],Product_table[Category],FALSE)</f>
        <v>Sports</v>
      </c>
      <c r="S1491" s="8" t="str">
        <f>_xlfn.XLOOKUP(total_table[[#This Row],[Product_ID]],Product_table[Product_ID],Product_table[Sub_Category],FALSE)</f>
        <v>Accessories</v>
      </c>
      <c r="T1491" s="8" t="str">
        <f>_xlfn.XLOOKUP(total_table[[#This Row],[Product_ID]],Product_table[Product_ID],Product_table[Brand],FALSE)</f>
        <v>Burns-Hansen</v>
      </c>
      <c r="U1491" s="8">
        <f>_xlfn.XLOOKUP(total_table[[#This Row],[Product_ID]],Product_table[Product_ID],Product_table[Cost],FALSE)</f>
        <v>38.76</v>
      </c>
      <c r="V1491" s="11">
        <f>_xlfn.XLOOKUP(total_table[[#This Row],[Product_ID]],Product_table[Product_ID],Product_table[Stock],FALSE)</f>
        <v>137</v>
      </c>
      <c r="W1491" s="8" t="str">
        <f>_xlfn.XLOOKUP(total_table[[#This Row],[Store_ID]],Store_table[Store_ID],Store_table[Store_Name],FALSE)</f>
        <v>Alexander Group</v>
      </c>
      <c r="X1491" s="8" t="str">
        <f>_xlfn.XLOOKUP(total_table[[#This Row],[Store_ID]],Store_table[Store_ID],Store_table[Region],FALSE)</f>
        <v>South</v>
      </c>
      <c r="Y1491" s="8" t="str">
        <f>_xlfn.XLOOKUP(total_table[[#This Row],[Store_ID]],Store_table[Store_ID],Store_table[City],FALSE)</f>
        <v>Port Sharon</v>
      </c>
      <c r="Z1491" s="8" t="str">
        <f>_xlfn.XLOOKUP(total_table[[#This Row],[Store_ID]],Store_table[Store_ID],Store_table[Store_Type],FALSE)</f>
        <v>Online</v>
      </c>
    </row>
    <row r="1492" spans="1:26" x14ac:dyDescent="0.35">
      <c r="A1492" s="2" t="s">
        <v>3294</v>
      </c>
      <c r="B1492" s="14">
        <v>45739</v>
      </c>
      <c r="C1492" s="2" t="s">
        <v>80</v>
      </c>
      <c r="D1492" s="2" t="s">
        <v>1634</v>
      </c>
      <c r="E1492" s="2" t="s">
        <v>1764</v>
      </c>
      <c r="F1492" s="11">
        <v>1</v>
      </c>
      <c r="G1492" s="8">
        <v>687.91</v>
      </c>
      <c r="H1492" s="8">
        <v>0.25</v>
      </c>
      <c r="I1492" s="2" t="s">
        <v>1802</v>
      </c>
      <c r="J1492" s="8">
        <v>687.66</v>
      </c>
      <c r="K1492" s="8" t="str">
        <f>_xlfn.XLOOKUP(total_table[[#This Row],[Customer_ID]],Customer_table[Customer_ID],Customer_table[Name],FALSE)</f>
        <v>Michael Torres</v>
      </c>
      <c r="L1492" s="11">
        <f>_xlfn.XLOOKUP(total_table[[#This Row],[Customer_ID]],Customer_table[Customer_ID],Customer_table[Age],FALSE)</f>
        <v>46</v>
      </c>
      <c r="M1492" s="8" t="str">
        <f>_xlfn.XLOOKUP(total_table[[#This Row],[Customer_ID]],Customer_table[Customer_ID],Customer_table[Gender],FALSE)</f>
        <v>Female</v>
      </c>
      <c r="N1492" s="8" t="str">
        <f>_xlfn.XLOOKUP(total_table[[#This Row],[Customer_ID]],Customer_table[Customer_ID],Customer_table[City],FALSE)</f>
        <v>Gonzalezfort</v>
      </c>
      <c r="O1492" s="8" t="str">
        <f>_xlfn.XLOOKUP(total_table[[#This Row],[Customer_ID]],Customer_table[Customer_ID],Customer_table[State],FALSE)</f>
        <v>New Jersey</v>
      </c>
      <c r="P1492" s="8" t="str">
        <f>_xlfn.XLOOKUP(total_table[[#This Row],[Customer_ID]],Customer_table[Customer_ID],Customer_table[Country],FALSE)</f>
        <v>USA</v>
      </c>
      <c r="Q1492" s="8" t="str">
        <f>_xlfn.XLOOKUP(total_table[[#This Row],[Product_ID]],Product_table[Product_ID],Product_table[Product_Name],FALSE)</f>
        <v>Sports Stopwatch Pro</v>
      </c>
      <c r="R1492" s="8" t="str">
        <f>_xlfn.XLOOKUP(total_table[[#This Row],[Product_ID]],Product_table[Product_ID],Product_table[Category],FALSE)</f>
        <v>Sports</v>
      </c>
      <c r="S1492" s="8" t="str">
        <f>_xlfn.XLOOKUP(total_table[[#This Row],[Product_ID]],Product_table[Product_ID],Product_table[Sub_Category],FALSE)</f>
        <v>Accessories</v>
      </c>
      <c r="T1492" s="8" t="str">
        <f>_xlfn.XLOOKUP(total_table[[#This Row],[Product_ID]],Product_table[Product_ID],Product_table[Brand],FALSE)</f>
        <v>Thompson-French</v>
      </c>
      <c r="U1492" s="8">
        <f>_xlfn.XLOOKUP(total_table[[#This Row],[Product_ID]],Product_table[Product_ID],Product_table[Cost],FALSE)</f>
        <v>434.84</v>
      </c>
      <c r="V1492" s="11">
        <f>_xlfn.XLOOKUP(total_table[[#This Row],[Product_ID]],Product_table[Product_ID],Product_table[Stock],FALSE)</f>
        <v>185</v>
      </c>
      <c r="W1492" s="8" t="str">
        <f>_xlfn.XLOOKUP(total_table[[#This Row],[Store_ID]],Store_table[Store_ID],Store_table[Store_Name],FALSE)</f>
        <v>Moore, Padilla and Butler</v>
      </c>
      <c r="X1492" s="8" t="str">
        <f>_xlfn.XLOOKUP(total_table[[#This Row],[Store_ID]],Store_table[Store_ID],Store_table[Region],FALSE)</f>
        <v>South</v>
      </c>
      <c r="Y1492" s="8" t="str">
        <f>_xlfn.XLOOKUP(total_table[[#This Row],[Store_ID]],Store_table[Store_ID],Store_table[City],FALSE)</f>
        <v>East Johnstad</v>
      </c>
      <c r="Z1492" s="8" t="str">
        <f>_xlfn.XLOOKUP(total_table[[#This Row],[Store_ID]],Store_table[Store_ID],Store_table[Store_Type],FALSE)</f>
        <v>Flagship</v>
      </c>
    </row>
    <row r="1493" spans="1:26" x14ac:dyDescent="0.35">
      <c r="A1493" s="2" t="s">
        <v>3295</v>
      </c>
      <c r="B1493" s="14">
        <v>45849</v>
      </c>
      <c r="C1493" s="2" t="s">
        <v>147</v>
      </c>
      <c r="D1493" s="2" t="s">
        <v>1668</v>
      </c>
      <c r="E1493" s="2" t="s">
        <v>1739</v>
      </c>
      <c r="F1493" s="11">
        <v>3</v>
      </c>
      <c r="G1493" s="8">
        <v>769.62</v>
      </c>
      <c r="H1493" s="8">
        <v>0.09</v>
      </c>
      <c r="I1493" s="2" t="s">
        <v>1804</v>
      </c>
      <c r="J1493" s="8">
        <v>2308.77</v>
      </c>
      <c r="K1493" s="8" t="str">
        <f>_xlfn.XLOOKUP(total_table[[#This Row],[Customer_ID]],Customer_table[Customer_ID],Customer_table[Name],FALSE)</f>
        <v>Tonya Reynolds</v>
      </c>
      <c r="L1493" s="11">
        <f>_xlfn.XLOOKUP(total_table[[#This Row],[Customer_ID]],Customer_table[Customer_ID],Customer_table[Age],FALSE)</f>
        <v>55</v>
      </c>
      <c r="M1493" s="8" t="str">
        <f>_xlfn.XLOOKUP(total_table[[#This Row],[Customer_ID]],Customer_table[Customer_ID],Customer_table[Gender],FALSE)</f>
        <v>Female</v>
      </c>
      <c r="N1493" s="8" t="str">
        <f>_xlfn.XLOOKUP(total_table[[#This Row],[Customer_ID]],Customer_table[Customer_ID],Customer_table[City],FALSE)</f>
        <v>Darleneton</v>
      </c>
      <c r="O1493" s="8" t="str">
        <f>_xlfn.XLOOKUP(total_table[[#This Row],[Customer_ID]],Customer_table[Customer_ID],Customer_table[State],FALSE)</f>
        <v>Michigan</v>
      </c>
      <c r="P1493" s="8" t="str">
        <f>_xlfn.XLOOKUP(total_table[[#This Row],[Customer_ID]],Customer_table[Customer_ID],Customer_table[Country],FALSE)</f>
        <v>USA</v>
      </c>
      <c r="Q1493" s="8" t="str">
        <f>_xlfn.XLOOKUP(total_table[[#This Row],[Product_ID]],Product_table[Product_ID],Product_table[Product_Name],FALSE)</f>
        <v>Hair Repair Oil Treatment</v>
      </c>
      <c r="R1493" s="8" t="str">
        <f>_xlfn.XLOOKUP(total_table[[#This Row],[Product_ID]],Product_table[Product_ID],Product_table[Category],FALSE)</f>
        <v>Beauty</v>
      </c>
      <c r="S1493" s="8" t="str">
        <f>_xlfn.XLOOKUP(total_table[[#This Row],[Product_ID]],Product_table[Product_ID],Product_table[Sub_Category],FALSE)</f>
        <v>Haircare</v>
      </c>
      <c r="T1493" s="8" t="str">
        <f>_xlfn.XLOOKUP(total_table[[#This Row],[Product_ID]],Product_table[Product_ID],Product_table[Brand],FALSE)</f>
        <v>Hopkins Ltd</v>
      </c>
      <c r="U1493" s="8">
        <f>_xlfn.XLOOKUP(total_table[[#This Row],[Product_ID]],Product_table[Product_ID],Product_table[Cost],FALSE)</f>
        <v>214.32</v>
      </c>
      <c r="V1493" s="11">
        <f>_xlfn.XLOOKUP(total_table[[#This Row],[Product_ID]],Product_table[Product_ID],Product_table[Stock],FALSE)</f>
        <v>383</v>
      </c>
      <c r="W1493" s="8" t="str">
        <f>_xlfn.XLOOKUP(total_table[[#This Row],[Store_ID]],Store_table[Store_ID],Store_table[Store_Name],FALSE)</f>
        <v>Black-Horn</v>
      </c>
      <c r="X1493" s="8" t="str">
        <f>_xlfn.XLOOKUP(total_table[[#This Row],[Store_ID]],Store_table[Store_ID],Store_table[Region],FALSE)</f>
        <v>South</v>
      </c>
      <c r="Y1493" s="8" t="str">
        <f>_xlfn.XLOOKUP(total_table[[#This Row],[Store_ID]],Store_table[Store_ID],Store_table[City],FALSE)</f>
        <v>North Nancyview</v>
      </c>
      <c r="Z1493" s="8" t="str">
        <f>_xlfn.XLOOKUP(total_table[[#This Row],[Store_ID]],Store_table[Store_ID],Store_table[Store_Type],FALSE)</f>
        <v>Outlet</v>
      </c>
    </row>
    <row r="1494" spans="1:26" x14ac:dyDescent="0.35">
      <c r="A1494" s="2" t="s">
        <v>3296</v>
      </c>
      <c r="B1494" s="14">
        <v>45230</v>
      </c>
      <c r="C1494" s="2" t="s">
        <v>702</v>
      </c>
      <c r="D1494" s="2" t="s">
        <v>1531</v>
      </c>
      <c r="E1494" s="2" t="s">
        <v>1744</v>
      </c>
      <c r="F1494" s="11">
        <v>1</v>
      </c>
      <c r="G1494" s="8">
        <v>492.05</v>
      </c>
      <c r="H1494" s="8">
        <v>0.27</v>
      </c>
      <c r="I1494" s="2" t="s">
        <v>1802</v>
      </c>
      <c r="J1494" s="8">
        <v>491.78000000000003</v>
      </c>
      <c r="K1494" s="8" t="str">
        <f>_xlfn.XLOOKUP(total_table[[#This Row],[Customer_ID]],Customer_table[Customer_ID],Customer_table[Name],FALSE)</f>
        <v>George Davis</v>
      </c>
      <c r="L1494" s="11">
        <f>_xlfn.XLOOKUP(total_table[[#This Row],[Customer_ID]],Customer_table[Customer_ID],Customer_table[Age],FALSE)</f>
        <v>50</v>
      </c>
      <c r="M1494" s="8" t="str">
        <f>_xlfn.XLOOKUP(total_table[[#This Row],[Customer_ID]],Customer_table[Customer_ID],Customer_table[Gender],FALSE)</f>
        <v>Female</v>
      </c>
      <c r="N1494" s="8" t="str">
        <f>_xlfn.XLOOKUP(total_table[[#This Row],[Customer_ID]],Customer_table[Customer_ID],Customer_table[City],FALSE)</f>
        <v>Lake Lisa</v>
      </c>
      <c r="O1494" s="8" t="str">
        <f>_xlfn.XLOOKUP(total_table[[#This Row],[Customer_ID]],Customer_table[Customer_ID],Customer_table[State],FALSE)</f>
        <v>Massachusetts</v>
      </c>
      <c r="P1494" s="8" t="str">
        <f>_xlfn.XLOOKUP(total_table[[#This Row],[Customer_ID]],Customer_table[Customer_ID],Customer_table[Country],FALSE)</f>
        <v>usa</v>
      </c>
      <c r="Q1494" s="8" t="str">
        <f>_xlfn.XLOOKUP(total_table[[#This Row],[Product_ID]],Product_table[Product_ID],Product_table[Product_Name],FALSE)</f>
        <v>Women's Yoga Pants</v>
      </c>
      <c r="R1494" s="8" t="str">
        <f>_xlfn.XLOOKUP(total_table[[#This Row],[Product_ID]],Product_table[Product_ID],Product_table[Category],FALSE)</f>
        <v>Clothing</v>
      </c>
      <c r="S1494" s="8" t="str">
        <f>_xlfn.XLOOKUP(total_table[[#This Row],[Product_ID]],Product_table[Product_ID],Product_table[Sub_Category],FALSE)</f>
        <v>Bottoms</v>
      </c>
      <c r="T1494" s="8" t="str">
        <f>_xlfn.XLOOKUP(total_table[[#This Row],[Product_ID]],Product_table[Product_ID],Product_table[Brand],FALSE)</f>
        <v>Gonzales-Davis</v>
      </c>
      <c r="U1494" s="8">
        <f>_xlfn.XLOOKUP(total_table[[#This Row],[Product_ID]],Product_table[Product_ID],Product_table[Cost],FALSE)</f>
        <v>306.45999999999998</v>
      </c>
      <c r="V1494" s="11">
        <f>_xlfn.XLOOKUP(total_table[[#This Row],[Product_ID]],Product_table[Product_ID],Product_table[Stock],FALSE)</f>
        <v>487</v>
      </c>
      <c r="W1494" s="8" t="str">
        <f>_xlfn.XLOOKUP(total_table[[#This Row],[Store_ID]],Store_table[Store_ID],Store_table[Store_Name],FALSE)</f>
        <v>Johnson-Wright</v>
      </c>
      <c r="X1494" s="8" t="str">
        <f>_xlfn.XLOOKUP(total_table[[#This Row],[Store_ID]],Store_table[Store_ID],Store_table[Region],FALSE)</f>
        <v>North</v>
      </c>
      <c r="Y1494" s="8" t="str">
        <f>_xlfn.XLOOKUP(total_table[[#This Row],[Store_ID]],Store_table[Store_ID],Store_table[City],FALSE)</f>
        <v>Hoodberg</v>
      </c>
      <c r="Z1494" s="8" t="str">
        <f>_xlfn.XLOOKUP(total_table[[#This Row],[Store_ID]],Store_table[Store_ID],Store_table[Store_Type],FALSE)</f>
        <v>Outlet</v>
      </c>
    </row>
    <row r="1495" spans="1:26" x14ac:dyDescent="0.35">
      <c r="A1495" s="2" t="s">
        <v>3297</v>
      </c>
      <c r="B1495" s="14">
        <v>45292</v>
      </c>
      <c r="C1495" s="2" t="s">
        <v>359</v>
      </c>
      <c r="D1495" s="2" t="s">
        <v>1560</v>
      </c>
      <c r="E1495" s="2" t="s">
        <v>1772</v>
      </c>
      <c r="F1495" s="11">
        <v>2</v>
      </c>
      <c r="G1495" s="8">
        <v>428.55</v>
      </c>
      <c r="H1495" s="8">
        <v>0</v>
      </c>
      <c r="I1495" s="2" t="s">
        <v>1804</v>
      </c>
      <c r="J1495" s="8">
        <v>857.1</v>
      </c>
      <c r="K1495" s="8" t="str">
        <f>_xlfn.XLOOKUP(total_table[[#This Row],[Customer_ID]],Customer_table[Customer_ID],Customer_table[Name],FALSE)</f>
        <v>Christopher Lester</v>
      </c>
      <c r="L1495" s="11">
        <f>_xlfn.XLOOKUP(total_table[[#This Row],[Customer_ID]],Customer_table[Customer_ID],Customer_table[Age],FALSE)</f>
        <v>64</v>
      </c>
      <c r="M1495" s="8" t="str">
        <f>_xlfn.XLOOKUP(total_table[[#This Row],[Customer_ID]],Customer_table[Customer_ID],Customer_table[Gender],FALSE)</f>
        <v>Male</v>
      </c>
      <c r="N1495" s="8" t="str">
        <f>_xlfn.XLOOKUP(total_table[[#This Row],[Customer_ID]],Customer_table[Customer_ID],Customer_table[City],FALSE)</f>
        <v>South Jenniferville</v>
      </c>
      <c r="O1495" s="8" t="str">
        <f>_xlfn.XLOOKUP(total_table[[#This Row],[Customer_ID]],Customer_table[Customer_ID],Customer_table[State],FALSE)</f>
        <v>Georgia</v>
      </c>
      <c r="P1495" s="8" t="str">
        <f>_xlfn.XLOOKUP(total_table[[#This Row],[Customer_ID]],Customer_table[Customer_ID],Customer_table[Country],FALSE)</f>
        <v>USA</v>
      </c>
      <c r="Q1495" s="8" t="str">
        <f>_xlfn.XLOOKUP(total_table[[#This Row],[Product_ID]],Product_table[Product_ID],Product_table[Product_Name],FALSE)</f>
        <v>Soccer Training Cone Set</v>
      </c>
      <c r="R1495" s="8" t="str">
        <f>_xlfn.XLOOKUP(total_table[[#This Row],[Product_ID]],Product_table[Product_ID],Product_table[Category],FALSE)</f>
        <v>Sports</v>
      </c>
      <c r="S1495" s="8" t="str">
        <f>_xlfn.XLOOKUP(total_table[[#This Row],[Product_ID]],Product_table[Product_ID],Product_table[Sub_Category],FALSE)</f>
        <v>Accessories</v>
      </c>
      <c r="T1495" s="8" t="str">
        <f>_xlfn.XLOOKUP(total_table[[#This Row],[Product_ID]],Product_table[Product_ID],Product_table[Brand],FALSE)</f>
        <v>Ford, Murphy and Wilson</v>
      </c>
      <c r="U1495" s="8">
        <f>_xlfn.XLOOKUP(total_table[[#This Row],[Product_ID]],Product_table[Product_ID],Product_table[Cost],FALSE)</f>
        <v>144.53</v>
      </c>
      <c r="V1495" s="11">
        <f>_xlfn.XLOOKUP(total_table[[#This Row],[Product_ID]],Product_table[Product_ID],Product_table[Stock],FALSE)</f>
        <v>367</v>
      </c>
      <c r="W1495" s="8" t="str">
        <f>_xlfn.XLOOKUP(total_table[[#This Row],[Store_ID]],Store_table[Store_ID],Store_table[Store_Name],FALSE)</f>
        <v>Thomas, Bridges and Harris</v>
      </c>
      <c r="X1495" s="8" t="str">
        <f>_xlfn.XLOOKUP(total_table[[#This Row],[Store_ID]],Store_table[Store_ID],Store_table[Region],FALSE)</f>
        <v>North</v>
      </c>
      <c r="Y1495" s="8" t="str">
        <f>_xlfn.XLOOKUP(total_table[[#This Row],[Store_ID]],Store_table[Store_ID],Store_table[City],FALSE)</f>
        <v>Sabrinatown</v>
      </c>
      <c r="Z1495" s="8" t="str">
        <f>_xlfn.XLOOKUP(total_table[[#This Row],[Store_ID]],Store_table[Store_ID],Store_table[Store_Type],FALSE)</f>
        <v>Online</v>
      </c>
    </row>
    <row r="1496" spans="1:26" x14ac:dyDescent="0.35">
      <c r="A1496" s="2" t="s">
        <v>3298</v>
      </c>
      <c r="B1496" s="14">
        <v>45251</v>
      </c>
      <c r="C1496" s="2" t="s">
        <v>726</v>
      </c>
      <c r="D1496" s="2" t="s">
        <v>1546</v>
      </c>
      <c r="E1496" s="2" t="s">
        <v>1779</v>
      </c>
      <c r="F1496" s="11">
        <v>4</v>
      </c>
      <c r="G1496" s="8">
        <v>316.18</v>
      </c>
      <c r="H1496" s="8">
        <v>0.12</v>
      </c>
      <c r="I1496" s="2" t="s">
        <v>1802</v>
      </c>
      <c r="J1496" s="8">
        <v>1264.6000000000001</v>
      </c>
      <c r="K1496" s="8" t="str">
        <f>_xlfn.XLOOKUP(total_table[[#This Row],[Customer_ID]],Customer_table[Customer_ID],Customer_table[Name],FALSE)</f>
        <v>Tanner Thompson</v>
      </c>
      <c r="L1496" s="11">
        <f>_xlfn.XLOOKUP(total_table[[#This Row],[Customer_ID]],Customer_table[Customer_ID],Customer_table[Age],FALSE)</f>
        <v>32</v>
      </c>
      <c r="M1496" s="8" t="str">
        <f>_xlfn.XLOOKUP(total_table[[#This Row],[Customer_ID]],Customer_table[Customer_ID],Customer_table[Gender],FALSE)</f>
        <v>Female</v>
      </c>
      <c r="N1496" s="8" t="str">
        <f>_xlfn.XLOOKUP(total_table[[#This Row],[Customer_ID]],Customer_table[Customer_ID],Customer_table[City],FALSE)</f>
        <v>Port Lisashire</v>
      </c>
      <c r="O1496" s="8" t="str">
        <f>_xlfn.XLOOKUP(total_table[[#This Row],[Customer_ID]],Customer_table[Customer_ID],Customer_table[State],FALSE)</f>
        <v>Maryland</v>
      </c>
      <c r="P1496" s="8" t="str">
        <f>_xlfn.XLOOKUP(total_table[[#This Row],[Customer_ID]],Customer_table[Customer_ID],Customer_table[Country],FALSE)</f>
        <v>USA</v>
      </c>
      <c r="Q1496" s="8" t="str">
        <f>_xlfn.XLOOKUP(total_table[[#This Row],[Product_ID]],Product_table[Product_ID],Product_table[Product_Name],FALSE)</f>
        <v>Ceramic Kitchen Bowl Set</v>
      </c>
      <c r="R1496" s="8" t="str">
        <f>_xlfn.XLOOKUP(total_table[[#This Row],[Product_ID]],Product_table[Product_ID],Product_table[Category],FALSE)</f>
        <v>Home</v>
      </c>
      <c r="S1496" s="8" t="str">
        <f>_xlfn.XLOOKUP(total_table[[#This Row],[Product_ID]],Product_table[Product_ID],Product_table[Sub_Category],FALSE)</f>
        <v>Kitchen</v>
      </c>
      <c r="T1496" s="8" t="str">
        <f>_xlfn.XLOOKUP(total_table[[#This Row],[Product_ID]],Product_table[Product_ID],Product_table[Brand],FALSE)</f>
        <v>Hamilton Group</v>
      </c>
      <c r="U1496" s="8">
        <f>_xlfn.XLOOKUP(total_table[[#This Row],[Product_ID]],Product_table[Product_ID],Product_table[Cost],FALSE)</f>
        <v>298.86</v>
      </c>
      <c r="V1496" s="11">
        <f>_xlfn.XLOOKUP(total_table[[#This Row],[Product_ID]],Product_table[Product_ID],Product_table[Stock],FALSE)</f>
        <v>308</v>
      </c>
      <c r="W1496" s="8" t="str">
        <f>_xlfn.XLOOKUP(total_table[[#This Row],[Store_ID]],Store_table[Store_ID],Store_table[Store_Name],FALSE)</f>
        <v>Shelton PLC</v>
      </c>
      <c r="X1496" s="8" t="str">
        <f>_xlfn.XLOOKUP(total_table[[#This Row],[Store_ID]],Store_table[Store_ID],Store_table[Region],FALSE)</f>
        <v>North</v>
      </c>
      <c r="Y1496" s="8" t="str">
        <f>_xlfn.XLOOKUP(total_table[[#This Row],[Store_ID]],Store_table[Store_ID],Store_table[City],FALSE)</f>
        <v>East Jenniferstad</v>
      </c>
      <c r="Z1496" s="8" t="str">
        <f>_xlfn.XLOOKUP(total_table[[#This Row],[Store_ID]],Store_table[Store_ID],Store_table[Store_Type],FALSE)</f>
        <v>Flagship</v>
      </c>
    </row>
    <row r="1497" spans="1:26" x14ac:dyDescent="0.35">
      <c r="A1497" s="2" t="s">
        <v>3299</v>
      </c>
      <c r="B1497" s="14">
        <v>45555</v>
      </c>
      <c r="C1497" s="2" t="s">
        <v>35</v>
      </c>
      <c r="D1497" s="2" t="s">
        <v>1552</v>
      </c>
      <c r="E1497" s="2" t="s">
        <v>1744</v>
      </c>
      <c r="F1497" s="11">
        <v>3</v>
      </c>
      <c r="G1497" s="8">
        <v>162.16999999999999</v>
      </c>
      <c r="H1497" s="8">
        <v>0.15</v>
      </c>
      <c r="I1497" s="2" t="s">
        <v>1804</v>
      </c>
      <c r="J1497" s="8">
        <v>486.36</v>
      </c>
      <c r="K1497" s="8" t="str">
        <f>_xlfn.XLOOKUP(total_table[[#This Row],[Customer_ID]],Customer_table[Customer_ID],Customer_table[Name],FALSE)</f>
        <v>Daniel Boyd</v>
      </c>
      <c r="L1497" s="11">
        <f>_xlfn.XLOOKUP(total_table[[#This Row],[Customer_ID]],Customer_table[Customer_ID],Customer_table[Age],FALSE)</f>
        <v>29</v>
      </c>
      <c r="M1497" s="8" t="str">
        <f>_xlfn.XLOOKUP(total_table[[#This Row],[Customer_ID]],Customer_table[Customer_ID],Customer_table[Gender],FALSE)</f>
        <v>Female</v>
      </c>
      <c r="N1497" s="8" t="str">
        <f>_xlfn.XLOOKUP(total_table[[#This Row],[Customer_ID]],Customer_table[Customer_ID],Customer_table[City],FALSE)</f>
        <v>West Pamelafurt</v>
      </c>
      <c r="O1497" s="8" t="str">
        <f>_xlfn.XLOOKUP(total_table[[#This Row],[Customer_ID]],Customer_table[Customer_ID],Customer_table[State],FALSE)</f>
        <v>West Virginia</v>
      </c>
      <c r="P1497" s="8" t="str">
        <f>_xlfn.XLOOKUP(total_table[[#This Row],[Customer_ID]],Customer_table[Customer_ID],Customer_table[Country],FALSE)</f>
        <v>USA</v>
      </c>
      <c r="Q1497" s="8" t="str">
        <f>_xlfn.XLOOKUP(total_table[[#This Row],[Product_ID]],Product_table[Product_ID],Product_table[Product_Name],FALSE)</f>
        <v>USB-C Fast Charger</v>
      </c>
      <c r="R1497" s="8" t="str">
        <f>_xlfn.XLOOKUP(total_table[[#This Row],[Product_ID]],Product_table[Product_ID],Product_table[Category],FALSE)</f>
        <v>Electronics</v>
      </c>
      <c r="S1497" s="8" t="str">
        <f>_xlfn.XLOOKUP(total_table[[#This Row],[Product_ID]],Product_table[Product_ID],Product_table[Sub_Category],FALSE)</f>
        <v>Accessories</v>
      </c>
      <c r="T1497" s="8" t="str">
        <f>_xlfn.XLOOKUP(total_table[[#This Row],[Product_ID]],Product_table[Product_ID],Product_table[Brand],FALSE)</f>
        <v>Dawson-Perkins</v>
      </c>
      <c r="U1497" s="8">
        <f>_xlfn.XLOOKUP(total_table[[#This Row],[Product_ID]],Product_table[Product_ID],Product_table[Cost],FALSE)</f>
        <v>242.23</v>
      </c>
      <c r="V1497" s="11">
        <f>_xlfn.XLOOKUP(total_table[[#This Row],[Product_ID]],Product_table[Product_ID],Product_table[Stock],FALSE)</f>
        <v>453</v>
      </c>
      <c r="W1497" s="8" t="str">
        <f>_xlfn.XLOOKUP(total_table[[#This Row],[Store_ID]],Store_table[Store_ID],Store_table[Store_Name],FALSE)</f>
        <v>Johnson-Wright</v>
      </c>
      <c r="X1497" s="8" t="str">
        <f>_xlfn.XLOOKUP(total_table[[#This Row],[Store_ID]],Store_table[Store_ID],Store_table[Region],FALSE)</f>
        <v>North</v>
      </c>
      <c r="Y1497" s="8" t="str">
        <f>_xlfn.XLOOKUP(total_table[[#This Row],[Store_ID]],Store_table[Store_ID],Store_table[City],FALSE)</f>
        <v>Hoodberg</v>
      </c>
      <c r="Z1497" s="8" t="str">
        <f>_xlfn.XLOOKUP(total_table[[#This Row],[Store_ID]],Store_table[Store_ID],Store_table[Store_Type],FALSE)</f>
        <v>Outlet</v>
      </c>
    </row>
    <row r="1498" spans="1:26" x14ac:dyDescent="0.35">
      <c r="A1498" s="2" t="s">
        <v>3300</v>
      </c>
      <c r="B1498" s="14">
        <v>45385</v>
      </c>
      <c r="C1498" s="2" t="s">
        <v>1025</v>
      </c>
      <c r="D1498" s="2" t="s">
        <v>1531</v>
      </c>
      <c r="E1498" s="2" t="s">
        <v>1744</v>
      </c>
      <c r="F1498" s="11">
        <v>3</v>
      </c>
      <c r="G1498" s="8">
        <v>698.14</v>
      </c>
      <c r="H1498" s="8">
        <v>0.04</v>
      </c>
      <c r="I1498" s="2" t="s">
        <v>1804</v>
      </c>
      <c r="J1498" s="8">
        <v>2094.38</v>
      </c>
      <c r="K1498" s="8" t="str">
        <f>_xlfn.XLOOKUP(total_table[[#This Row],[Customer_ID]],Customer_table[Customer_ID],Customer_table[Name],FALSE)</f>
        <v>Maria Phillips</v>
      </c>
      <c r="L1498" s="11">
        <f>_xlfn.XLOOKUP(total_table[[#This Row],[Customer_ID]],Customer_table[Customer_ID],Customer_table[Age],FALSE)</f>
        <v>38</v>
      </c>
      <c r="M1498" s="8" t="str">
        <f>_xlfn.XLOOKUP(total_table[[#This Row],[Customer_ID]],Customer_table[Customer_ID],Customer_table[Gender],FALSE)</f>
        <v>Female</v>
      </c>
      <c r="N1498" s="8" t="str">
        <f>_xlfn.XLOOKUP(total_table[[#This Row],[Customer_ID]],Customer_table[Customer_ID],Customer_table[City],FALSE)</f>
        <v>North Kathytown</v>
      </c>
      <c r="O1498" s="8" t="str">
        <f>_xlfn.XLOOKUP(total_table[[#This Row],[Customer_ID]],Customer_table[Customer_ID],Customer_table[State],FALSE)</f>
        <v>Montana</v>
      </c>
      <c r="P1498" s="8" t="str">
        <f>_xlfn.XLOOKUP(total_table[[#This Row],[Customer_ID]],Customer_table[Customer_ID],Customer_table[Country],FALSE)</f>
        <v>USA</v>
      </c>
      <c r="Q1498" s="8" t="str">
        <f>_xlfn.XLOOKUP(total_table[[#This Row],[Product_ID]],Product_table[Product_ID],Product_table[Product_Name],FALSE)</f>
        <v>Women's Yoga Pants</v>
      </c>
      <c r="R1498" s="8" t="str">
        <f>_xlfn.XLOOKUP(total_table[[#This Row],[Product_ID]],Product_table[Product_ID],Product_table[Category],FALSE)</f>
        <v>Clothing</v>
      </c>
      <c r="S1498" s="8" t="str">
        <f>_xlfn.XLOOKUP(total_table[[#This Row],[Product_ID]],Product_table[Product_ID],Product_table[Sub_Category],FALSE)</f>
        <v>Bottoms</v>
      </c>
      <c r="T1498" s="8" t="str">
        <f>_xlfn.XLOOKUP(total_table[[#This Row],[Product_ID]],Product_table[Product_ID],Product_table[Brand],FALSE)</f>
        <v>Gonzales-Davis</v>
      </c>
      <c r="U1498" s="8">
        <f>_xlfn.XLOOKUP(total_table[[#This Row],[Product_ID]],Product_table[Product_ID],Product_table[Cost],FALSE)</f>
        <v>306.45999999999998</v>
      </c>
      <c r="V1498" s="11">
        <f>_xlfn.XLOOKUP(total_table[[#This Row],[Product_ID]],Product_table[Product_ID],Product_table[Stock],FALSE)</f>
        <v>487</v>
      </c>
      <c r="W1498" s="8" t="str">
        <f>_xlfn.XLOOKUP(total_table[[#This Row],[Store_ID]],Store_table[Store_ID],Store_table[Store_Name],FALSE)</f>
        <v>Johnson-Wright</v>
      </c>
      <c r="X1498" s="8" t="str">
        <f>_xlfn.XLOOKUP(total_table[[#This Row],[Store_ID]],Store_table[Store_ID],Store_table[Region],FALSE)</f>
        <v>North</v>
      </c>
      <c r="Y1498" s="8" t="str">
        <f>_xlfn.XLOOKUP(total_table[[#This Row],[Store_ID]],Store_table[Store_ID],Store_table[City],FALSE)</f>
        <v>Hoodberg</v>
      </c>
      <c r="Z1498" s="8" t="str">
        <f>_xlfn.XLOOKUP(total_table[[#This Row],[Store_ID]],Store_table[Store_ID],Store_table[Store_Type],FALSE)</f>
        <v>Outlet</v>
      </c>
    </row>
    <row r="1499" spans="1:26" x14ac:dyDescent="0.35">
      <c r="A1499" s="2" t="s">
        <v>3301</v>
      </c>
      <c r="B1499" s="14">
        <v>45787</v>
      </c>
      <c r="C1499" s="2" t="s">
        <v>963</v>
      </c>
      <c r="D1499" s="2" t="s">
        <v>1674</v>
      </c>
      <c r="E1499" s="2" t="s">
        <v>1788</v>
      </c>
      <c r="F1499" s="11">
        <v>1</v>
      </c>
      <c r="G1499" s="8">
        <v>478.08</v>
      </c>
      <c r="H1499" s="8">
        <v>7.0000000000000007E-2</v>
      </c>
      <c r="I1499" s="2" t="s">
        <v>1807</v>
      </c>
      <c r="J1499" s="8">
        <v>478.01</v>
      </c>
      <c r="K1499" s="8" t="str">
        <f>_xlfn.XLOOKUP(total_table[[#This Row],[Customer_ID]],Customer_table[Customer_ID],Customer_table[Name],FALSE)</f>
        <v>Kara Dodson</v>
      </c>
      <c r="L1499" s="11">
        <f>_xlfn.XLOOKUP(total_table[[#This Row],[Customer_ID]],Customer_table[Customer_ID],Customer_table[Age],FALSE)</f>
        <v>20</v>
      </c>
      <c r="M1499" s="8" t="str">
        <f>_xlfn.XLOOKUP(total_table[[#This Row],[Customer_ID]],Customer_table[Customer_ID],Customer_table[Gender],FALSE)</f>
        <v>Male</v>
      </c>
      <c r="N1499" s="8" t="str">
        <f>_xlfn.XLOOKUP(total_table[[#This Row],[Customer_ID]],Customer_table[Customer_ID],Customer_table[City],FALSE)</f>
        <v>Joelside</v>
      </c>
      <c r="O1499" s="8" t="str">
        <f>_xlfn.XLOOKUP(total_table[[#This Row],[Customer_ID]],Customer_table[Customer_ID],Customer_table[State],FALSE)</f>
        <v>Vermont</v>
      </c>
      <c r="P1499" s="8" t="str">
        <f>_xlfn.XLOOKUP(total_table[[#This Row],[Customer_ID]],Customer_table[Customer_ID],Customer_table[Country],FALSE)</f>
        <v>USA</v>
      </c>
      <c r="Q1499" s="8" t="str">
        <f>_xlfn.XLOOKUP(total_table[[#This Row],[Product_ID]],Product_table[Product_ID],Product_table[Product_Name],FALSE)</f>
        <v>Bluetooth Car Audio System</v>
      </c>
      <c r="R1499" s="8" t="str">
        <f>_xlfn.XLOOKUP(total_table[[#This Row],[Product_ID]],Product_table[Product_ID],Product_table[Category],FALSE)</f>
        <v>Electronics</v>
      </c>
      <c r="S1499" s="8" t="str">
        <f>_xlfn.XLOOKUP(total_table[[#This Row],[Product_ID]],Product_table[Product_ID],Product_table[Sub_Category],FALSE)</f>
        <v>Audio</v>
      </c>
      <c r="T1499" s="8" t="str">
        <f>_xlfn.XLOOKUP(total_table[[#This Row],[Product_ID]],Product_table[Product_ID],Product_table[Brand],FALSE)</f>
        <v>Bruce-Bowen</v>
      </c>
      <c r="U1499" s="8">
        <f>_xlfn.XLOOKUP(total_table[[#This Row],[Product_ID]],Product_table[Product_ID],Product_table[Cost],FALSE)</f>
        <v>403.71</v>
      </c>
      <c r="V1499" s="11">
        <f>_xlfn.XLOOKUP(total_table[[#This Row],[Product_ID]],Product_table[Product_ID],Product_table[Stock],FALSE)</f>
        <v>159</v>
      </c>
      <c r="W1499" s="8" t="str">
        <f>_xlfn.XLOOKUP(total_table[[#This Row],[Store_ID]],Store_table[Store_ID],Store_table[Store_Name],FALSE)</f>
        <v>Guerrero-Schmitt</v>
      </c>
      <c r="X1499" s="8" t="str">
        <f>_xlfn.XLOOKUP(total_table[[#This Row],[Store_ID]],Store_table[Store_ID],Store_table[Region],FALSE)</f>
        <v>East</v>
      </c>
      <c r="Y1499" s="8" t="str">
        <f>_xlfn.XLOOKUP(total_table[[#This Row],[Store_ID]],Store_table[Store_ID],Store_table[City],FALSE)</f>
        <v>East Stevechester</v>
      </c>
      <c r="Z1499" s="8" t="str">
        <f>_xlfn.XLOOKUP(total_table[[#This Row],[Store_ID]],Store_table[Store_ID],Store_table[Store_Type],FALSE)</f>
        <v>Flagship</v>
      </c>
    </row>
    <row r="1500" spans="1:26" x14ac:dyDescent="0.35">
      <c r="A1500" s="2" t="s">
        <v>3302</v>
      </c>
      <c r="B1500" s="14">
        <v>45822</v>
      </c>
      <c r="C1500" s="2" t="s">
        <v>667</v>
      </c>
      <c r="D1500" s="2" t="s">
        <v>1644</v>
      </c>
      <c r="E1500" s="2" t="s">
        <v>1757</v>
      </c>
      <c r="F1500" s="11">
        <v>2</v>
      </c>
      <c r="G1500" s="8">
        <v>958.64</v>
      </c>
      <c r="H1500" s="8">
        <v>0.2</v>
      </c>
      <c r="I1500" s="2" t="s">
        <v>1804</v>
      </c>
      <c r="J1500" s="8">
        <v>1917.08</v>
      </c>
      <c r="K1500" s="8" t="str">
        <f>_xlfn.XLOOKUP(total_table[[#This Row],[Customer_ID]],Customer_table[Customer_ID],Customer_table[Name],FALSE)</f>
        <v>John Perez</v>
      </c>
      <c r="L1500" s="11">
        <f>_xlfn.XLOOKUP(total_table[[#This Row],[Customer_ID]],Customer_table[Customer_ID],Customer_table[Age],FALSE)</f>
        <v>54</v>
      </c>
      <c r="M1500" s="8" t="str">
        <f>_xlfn.XLOOKUP(total_table[[#This Row],[Customer_ID]],Customer_table[Customer_ID],Customer_table[Gender],FALSE)</f>
        <v>Male</v>
      </c>
      <c r="N1500" s="8" t="str">
        <f>_xlfn.XLOOKUP(total_table[[#This Row],[Customer_ID]],Customer_table[Customer_ID],Customer_table[City],FALSE)</f>
        <v>Kathrynview</v>
      </c>
      <c r="O1500" s="8" t="str">
        <f>_xlfn.XLOOKUP(total_table[[#This Row],[Customer_ID]],Customer_table[Customer_ID],Customer_table[State],FALSE)</f>
        <v>Louisiana</v>
      </c>
      <c r="P1500" s="8" t="str">
        <f>_xlfn.XLOOKUP(total_table[[#This Row],[Customer_ID]],Customer_table[Customer_ID],Customer_table[Country],FALSE)</f>
        <v>USA</v>
      </c>
      <c r="Q1500" s="8" t="str">
        <f>_xlfn.XLOOKUP(total_table[[#This Row],[Product_ID]],Product_table[Product_ID],Product_table[Product_Name],FALSE)</f>
        <v>Men's Hair Styling Gel</v>
      </c>
      <c r="R1500" s="8" t="str">
        <f>_xlfn.XLOOKUP(total_table[[#This Row],[Product_ID]],Product_table[Product_ID],Product_table[Category],FALSE)</f>
        <v>Beauty</v>
      </c>
      <c r="S1500" s="8" t="str">
        <f>_xlfn.XLOOKUP(total_table[[#This Row],[Product_ID]],Product_table[Product_ID],Product_table[Sub_Category],FALSE)</f>
        <v>Haircare</v>
      </c>
      <c r="T1500" s="8" t="str">
        <f>_xlfn.XLOOKUP(total_table[[#This Row],[Product_ID]],Product_table[Product_ID],Product_table[Brand],FALSE)</f>
        <v>Cline-Mccarthy</v>
      </c>
      <c r="U1500" s="8">
        <f>_xlfn.XLOOKUP(total_table[[#This Row],[Product_ID]],Product_table[Product_ID],Product_table[Cost],FALSE)</f>
        <v>17.309999999999999</v>
      </c>
      <c r="V1500" s="11">
        <f>_xlfn.XLOOKUP(total_table[[#This Row],[Product_ID]],Product_table[Product_ID],Product_table[Stock],FALSE)</f>
        <v>399</v>
      </c>
      <c r="W1500" s="8" t="str">
        <f>_xlfn.XLOOKUP(total_table[[#This Row],[Store_ID]],Store_table[Store_ID],Store_table[Store_Name],FALSE)</f>
        <v>Martinez-Mullins</v>
      </c>
      <c r="X1500" s="8" t="str">
        <f>_xlfn.XLOOKUP(total_table[[#This Row],[Store_ID]],Store_table[Store_ID],Store_table[Region],FALSE)</f>
        <v>South</v>
      </c>
      <c r="Y1500" s="8" t="str">
        <f>_xlfn.XLOOKUP(total_table[[#This Row],[Store_ID]],Store_table[Store_ID],Store_table[City],FALSE)</f>
        <v>Williamsfurt</v>
      </c>
      <c r="Z1500" s="8" t="str">
        <f>_xlfn.XLOOKUP(total_table[[#This Row],[Store_ID]],Store_table[Store_ID],Store_table[Store_Type],FALSE)</f>
        <v>Online</v>
      </c>
    </row>
    <row r="1501" spans="1:26" x14ac:dyDescent="0.35">
      <c r="A1501" s="2" t="s">
        <v>3303</v>
      </c>
      <c r="B1501" s="14">
        <v>45590</v>
      </c>
      <c r="C1501" s="2" t="s">
        <v>1410</v>
      </c>
      <c r="D1501" s="2" t="s">
        <v>1608</v>
      </c>
      <c r="E1501" s="2" t="s">
        <v>1772</v>
      </c>
      <c r="F1501" s="11">
        <v>2</v>
      </c>
      <c r="G1501" s="8">
        <v>581.19000000000005</v>
      </c>
      <c r="H1501" s="8">
        <v>7.0000000000000007E-2</v>
      </c>
      <c r="I1501" s="2" t="s">
        <v>1807</v>
      </c>
      <c r="J1501" s="8">
        <v>1162.3100000000002</v>
      </c>
      <c r="K1501" s="8" t="str">
        <f>_xlfn.XLOOKUP(total_table[[#This Row],[Customer_ID]],Customer_table[Customer_ID],Customer_table[Name],FALSE)</f>
        <v>David Pierce</v>
      </c>
      <c r="L1501" s="11">
        <f>_xlfn.XLOOKUP(total_table[[#This Row],[Customer_ID]],Customer_table[Customer_ID],Customer_table[Age],FALSE)</f>
        <v>45</v>
      </c>
      <c r="M1501" s="8" t="str">
        <f>_xlfn.XLOOKUP(total_table[[#This Row],[Customer_ID]],Customer_table[Customer_ID],Customer_table[Gender],FALSE)</f>
        <v>Female</v>
      </c>
      <c r="N1501" s="8" t="str">
        <f>_xlfn.XLOOKUP(total_table[[#This Row],[Customer_ID]],Customer_table[Customer_ID],Customer_table[City],FALSE)</f>
        <v>Grayland</v>
      </c>
      <c r="O1501" s="8" t="str">
        <f>_xlfn.XLOOKUP(total_table[[#This Row],[Customer_ID]],Customer_table[Customer_ID],Customer_table[State],FALSE)</f>
        <v>Washington</v>
      </c>
      <c r="P1501" s="8" t="str">
        <f>_xlfn.XLOOKUP(total_table[[#This Row],[Customer_ID]],Customer_table[Customer_ID],Customer_table[Country],FALSE)</f>
        <v>USA</v>
      </c>
      <c r="Q1501" s="8" t="str">
        <f>_xlfn.XLOOKUP(total_table[[#This Row],[Product_ID]],Product_table[Product_ID],Product_table[Product_Name],FALSE)</f>
        <v>Yoga Exercise Mat</v>
      </c>
      <c r="R1501" s="8" t="str">
        <f>_xlfn.XLOOKUP(total_table[[#This Row],[Product_ID]],Product_table[Product_ID],Product_table[Category],FALSE)</f>
        <v>Sports</v>
      </c>
      <c r="S1501" s="8" t="str">
        <f>_xlfn.XLOOKUP(total_table[[#This Row],[Product_ID]],Product_table[Product_ID],Product_table[Sub_Category],FALSE)</f>
        <v>Fitness</v>
      </c>
      <c r="T1501" s="8" t="str">
        <f>_xlfn.XLOOKUP(total_table[[#This Row],[Product_ID]],Product_table[Product_ID],Product_table[Brand],FALSE)</f>
        <v>Carroll, Long and Mendoza</v>
      </c>
      <c r="U1501" s="8">
        <f>_xlfn.XLOOKUP(total_table[[#This Row],[Product_ID]],Product_table[Product_ID],Product_table[Cost],FALSE)</f>
        <v>313.26</v>
      </c>
      <c r="V1501" s="11">
        <f>_xlfn.XLOOKUP(total_table[[#This Row],[Product_ID]],Product_table[Product_ID],Product_table[Stock],FALSE)</f>
        <v>369</v>
      </c>
      <c r="W1501" s="8" t="str">
        <f>_xlfn.XLOOKUP(total_table[[#This Row],[Store_ID]],Store_table[Store_ID],Store_table[Store_Name],FALSE)</f>
        <v>Thomas, Bridges and Harris</v>
      </c>
      <c r="X1501" s="8" t="str">
        <f>_xlfn.XLOOKUP(total_table[[#This Row],[Store_ID]],Store_table[Store_ID],Store_table[Region],FALSE)</f>
        <v>North</v>
      </c>
      <c r="Y1501" s="8" t="str">
        <f>_xlfn.XLOOKUP(total_table[[#This Row],[Store_ID]],Store_table[Store_ID],Store_table[City],FALSE)</f>
        <v>Sabrinatown</v>
      </c>
      <c r="Z1501" s="8" t="str">
        <f>_xlfn.XLOOKUP(total_table[[#This Row],[Store_ID]],Store_table[Store_ID],Store_table[Store_Type],FALSE)</f>
        <v>Online</v>
      </c>
    </row>
    <row r="1502" spans="1:26" x14ac:dyDescent="0.35">
      <c r="A1502" s="2" t="s">
        <v>3304</v>
      </c>
      <c r="B1502" s="14">
        <v>45618</v>
      </c>
      <c r="C1502" s="2" t="s">
        <v>383</v>
      </c>
      <c r="D1502" s="2" t="s">
        <v>1724</v>
      </c>
      <c r="E1502" s="2" t="s">
        <v>1770</v>
      </c>
      <c r="F1502" s="11">
        <v>1</v>
      </c>
      <c r="G1502" s="8">
        <v>736.54</v>
      </c>
      <c r="H1502" s="8">
        <v>0.16</v>
      </c>
      <c r="I1502" s="2" t="s">
        <v>1804</v>
      </c>
      <c r="J1502" s="8">
        <v>736.38</v>
      </c>
      <c r="K1502" s="8" t="str">
        <f>_xlfn.XLOOKUP(total_table[[#This Row],[Customer_ID]],Customer_table[Customer_ID],Customer_table[Name],FALSE)</f>
        <v>David Cole</v>
      </c>
      <c r="L1502" s="11">
        <f>_xlfn.XLOOKUP(total_table[[#This Row],[Customer_ID]],Customer_table[Customer_ID],Customer_table[Age],FALSE)</f>
        <v>27</v>
      </c>
      <c r="M1502" s="8" t="str">
        <f>_xlfn.XLOOKUP(total_table[[#This Row],[Customer_ID]],Customer_table[Customer_ID],Customer_table[Gender],FALSE)</f>
        <v>Female</v>
      </c>
      <c r="N1502" s="8" t="str">
        <f>_xlfn.XLOOKUP(total_table[[#This Row],[Customer_ID]],Customer_table[Customer_ID],Customer_table[City],FALSE)</f>
        <v>Lake Michael</v>
      </c>
      <c r="O1502" s="8" t="str">
        <f>_xlfn.XLOOKUP(total_table[[#This Row],[Customer_ID]],Customer_table[Customer_ID],Customer_table[State],FALSE)</f>
        <v>Michigan</v>
      </c>
      <c r="P1502" s="8" t="str">
        <f>_xlfn.XLOOKUP(total_table[[#This Row],[Customer_ID]],Customer_table[Customer_ID],Customer_table[Country],FALSE)</f>
        <v>USA</v>
      </c>
      <c r="Q1502" s="8" t="str">
        <f>_xlfn.XLOOKUP(total_table[[#This Row],[Product_ID]],Product_table[Product_ID],Product_table[Product_Name],FALSE)</f>
        <v>Stainless Steel Cookware Set</v>
      </c>
      <c r="R1502" s="8" t="str">
        <f>_xlfn.XLOOKUP(total_table[[#This Row],[Product_ID]],Product_table[Product_ID],Product_table[Category],FALSE)</f>
        <v>Home</v>
      </c>
      <c r="S1502" s="8" t="str">
        <f>_xlfn.XLOOKUP(total_table[[#This Row],[Product_ID]],Product_table[Product_ID],Product_table[Sub_Category],FALSE)</f>
        <v>Kitchen</v>
      </c>
      <c r="T1502" s="8" t="str">
        <f>_xlfn.XLOOKUP(total_table[[#This Row],[Product_ID]],Product_table[Product_ID],Product_table[Brand],FALSE)</f>
        <v>Campbell Ltd</v>
      </c>
      <c r="U1502" s="8">
        <f>_xlfn.XLOOKUP(total_table[[#This Row],[Product_ID]],Product_table[Product_ID],Product_table[Cost],FALSE)</f>
        <v>201.41</v>
      </c>
      <c r="V1502" s="11">
        <f>_xlfn.XLOOKUP(total_table[[#This Row],[Product_ID]],Product_table[Product_ID],Product_table[Stock],FALSE)</f>
        <v>146</v>
      </c>
      <c r="W1502" s="8" t="str">
        <f>_xlfn.XLOOKUP(total_table[[#This Row],[Store_ID]],Store_table[Store_ID],Store_table[Store_Name],FALSE)</f>
        <v>Aguirre-Keller</v>
      </c>
      <c r="X1502" s="8" t="str">
        <f>_xlfn.XLOOKUP(total_table[[#This Row],[Store_ID]],Store_table[Store_ID],Store_table[Region],FALSE)</f>
        <v>South</v>
      </c>
      <c r="Y1502" s="8" t="str">
        <f>_xlfn.XLOOKUP(total_table[[#This Row],[Store_ID]],Store_table[Store_ID],Store_table[City],FALSE)</f>
        <v>Lake Michael</v>
      </c>
      <c r="Z1502" s="8" t="str">
        <f>_xlfn.XLOOKUP(total_table[[#This Row],[Store_ID]],Store_table[Store_ID],Store_table[Store_Type],FALSE)</f>
        <v>Online</v>
      </c>
    </row>
    <row r="1503" spans="1:26" x14ac:dyDescent="0.35">
      <c r="A1503" s="2" t="s">
        <v>3305</v>
      </c>
      <c r="B1503" s="14">
        <v>45586</v>
      </c>
      <c r="C1503" s="2" t="s">
        <v>1230</v>
      </c>
      <c r="D1503" s="2" t="s">
        <v>1656</v>
      </c>
      <c r="E1503" s="2" t="s">
        <v>1779</v>
      </c>
      <c r="F1503" s="11">
        <v>1</v>
      </c>
      <c r="G1503" s="8">
        <v>524</v>
      </c>
      <c r="H1503" s="8">
        <v>0.28000000000000003</v>
      </c>
      <c r="I1503" s="2" t="s">
        <v>1802</v>
      </c>
      <c r="J1503" s="8">
        <v>523.72</v>
      </c>
      <c r="K1503" s="8" t="str">
        <f>_xlfn.XLOOKUP(total_table[[#This Row],[Customer_ID]],Customer_table[Customer_ID],Customer_table[Name],FALSE)</f>
        <v>Terry Moses</v>
      </c>
      <c r="L1503" s="11">
        <f>_xlfn.XLOOKUP(total_table[[#This Row],[Customer_ID]],Customer_table[Customer_ID],Customer_table[Age],FALSE)</f>
        <v>51</v>
      </c>
      <c r="M1503" s="8" t="str">
        <f>_xlfn.XLOOKUP(total_table[[#This Row],[Customer_ID]],Customer_table[Customer_ID],Customer_table[Gender],FALSE)</f>
        <v>Female</v>
      </c>
      <c r="N1503" s="8" t="str">
        <f>_xlfn.XLOOKUP(total_table[[#This Row],[Customer_ID]],Customer_table[Customer_ID],Customer_table[City],FALSE)</f>
        <v>Leahmouth</v>
      </c>
      <c r="O1503" s="8" t="str">
        <f>_xlfn.XLOOKUP(total_table[[#This Row],[Customer_ID]],Customer_table[Customer_ID],Customer_table[State],FALSE)</f>
        <v>Nevada</v>
      </c>
      <c r="P1503" s="8" t="str">
        <f>_xlfn.XLOOKUP(total_table[[#This Row],[Customer_ID]],Customer_table[Customer_ID],Customer_table[Country],FALSE)</f>
        <v>USA</v>
      </c>
      <c r="Q1503" s="8" t="str">
        <f>_xlfn.XLOOKUP(total_table[[#This Row],[Product_ID]],Product_table[Product_ID],Product_table[Product_Name],FALSE)</f>
        <v>Adjustable Dumbbells 20kg</v>
      </c>
      <c r="R1503" s="8" t="str">
        <f>_xlfn.XLOOKUP(total_table[[#This Row],[Product_ID]],Product_table[Product_ID],Product_table[Category],FALSE)</f>
        <v>Sports</v>
      </c>
      <c r="S1503" s="8" t="str">
        <f>_xlfn.XLOOKUP(total_table[[#This Row],[Product_ID]],Product_table[Product_ID],Product_table[Sub_Category],FALSE)</f>
        <v>Fitness</v>
      </c>
      <c r="T1503" s="8" t="str">
        <f>_xlfn.XLOOKUP(total_table[[#This Row],[Product_ID]],Product_table[Product_ID],Product_table[Brand],FALSE)</f>
        <v>Montgomery, Benton and Miller</v>
      </c>
      <c r="U1503" s="8">
        <f>_xlfn.XLOOKUP(total_table[[#This Row],[Product_ID]],Product_table[Product_ID],Product_table[Cost],FALSE)</f>
        <v>240.63</v>
      </c>
      <c r="V1503" s="11">
        <f>_xlfn.XLOOKUP(total_table[[#This Row],[Product_ID]],Product_table[Product_ID],Product_table[Stock],FALSE)</f>
        <v>423</v>
      </c>
      <c r="W1503" s="8" t="str">
        <f>_xlfn.XLOOKUP(total_table[[#This Row],[Store_ID]],Store_table[Store_ID],Store_table[Store_Name],FALSE)</f>
        <v>Shelton PLC</v>
      </c>
      <c r="X1503" s="8" t="str">
        <f>_xlfn.XLOOKUP(total_table[[#This Row],[Store_ID]],Store_table[Store_ID],Store_table[Region],FALSE)</f>
        <v>North</v>
      </c>
      <c r="Y1503" s="8" t="str">
        <f>_xlfn.XLOOKUP(total_table[[#This Row],[Store_ID]],Store_table[Store_ID],Store_table[City],FALSE)</f>
        <v>East Jenniferstad</v>
      </c>
      <c r="Z1503" s="8" t="str">
        <f>_xlfn.XLOOKUP(total_table[[#This Row],[Store_ID]],Store_table[Store_ID],Store_table[Store_Type],FALSE)</f>
        <v>Flagship</v>
      </c>
    </row>
    <row r="1504" spans="1:26" x14ac:dyDescent="0.35">
      <c r="A1504" s="2" t="s">
        <v>3306</v>
      </c>
      <c r="B1504" s="14">
        <v>45548</v>
      </c>
      <c r="C1504" s="2" t="s">
        <v>171</v>
      </c>
      <c r="D1504" s="2" t="s">
        <v>1582</v>
      </c>
      <c r="E1504" s="2" t="s">
        <v>1744</v>
      </c>
      <c r="F1504" s="11">
        <v>4</v>
      </c>
      <c r="G1504" s="8">
        <v>566.09</v>
      </c>
      <c r="H1504" s="8">
        <v>0.28000000000000003</v>
      </c>
      <c r="I1504" s="2" t="s">
        <v>1807</v>
      </c>
      <c r="J1504" s="8">
        <v>2264.08</v>
      </c>
      <c r="K1504" s="8" t="str">
        <f>_xlfn.XLOOKUP(total_table[[#This Row],[Customer_ID]],Customer_table[Customer_ID],Customer_table[Name],FALSE)</f>
        <v>Michelle Garcia Dds</v>
      </c>
      <c r="L1504" s="11">
        <f>_xlfn.XLOOKUP(total_table[[#This Row],[Customer_ID]],Customer_table[Customer_ID],Customer_table[Age],FALSE)</f>
        <v>55</v>
      </c>
      <c r="M1504" s="8" t="str">
        <f>_xlfn.XLOOKUP(total_table[[#This Row],[Customer_ID]],Customer_table[Customer_ID],Customer_table[Gender],FALSE)</f>
        <v>Female</v>
      </c>
      <c r="N1504" s="8" t="str">
        <f>_xlfn.XLOOKUP(total_table[[#This Row],[Customer_ID]],Customer_table[Customer_ID],Customer_table[City],FALSE)</f>
        <v>Perezbury</v>
      </c>
      <c r="O1504" s="8" t="str">
        <f>_xlfn.XLOOKUP(total_table[[#This Row],[Customer_ID]],Customer_table[Customer_ID],Customer_table[State],FALSE)</f>
        <v>Ohio</v>
      </c>
      <c r="P1504" s="8" t="str">
        <f>_xlfn.XLOOKUP(total_table[[#This Row],[Customer_ID]],Customer_table[Customer_ID],Customer_table[Country],FALSE)</f>
        <v>USA</v>
      </c>
      <c r="Q1504" s="8" t="str">
        <f>_xlfn.XLOOKUP(total_table[[#This Row],[Product_ID]],Product_table[Product_ID],Product_table[Product_Name],FALSE)</f>
        <v>Sports Stopwatch Timer</v>
      </c>
      <c r="R1504" s="8" t="str">
        <f>_xlfn.XLOOKUP(total_table[[#This Row],[Product_ID]],Product_table[Product_ID],Product_table[Category],FALSE)</f>
        <v>Sports</v>
      </c>
      <c r="S1504" s="8" t="str">
        <f>_xlfn.XLOOKUP(total_table[[#This Row],[Product_ID]],Product_table[Product_ID],Product_table[Sub_Category],FALSE)</f>
        <v>Accessories</v>
      </c>
      <c r="T1504" s="8" t="str">
        <f>_xlfn.XLOOKUP(total_table[[#This Row],[Product_ID]],Product_table[Product_ID],Product_table[Brand],FALSE)</f>
        <v>Burns-Hansen</v>
      </c>
      <c r="U1504" s="8">
        <f>_xlfn.XLOOKUP(total_table[[#This Row],[Product_ID]],Product_table[Product_ID],Product_table[Cost],FALSE)</f>
        <v>38.76</v>
      </c>
      <c r="V1504" s="11">
        <f>_xlfn.XLOOKUP(total_table[[#This Row],[Product_ID]],Product_table[Product_ID],Product_table[Stock],FALSE)</f>
        <v>137</v>
      </c>
      <c r="W1504" s="8" t="str">
        <f>_xlfn.XLOOKUP(total_table[[#This Row],[Store_ID]],Store_table[Store_ID],Store_table[Store_Name],FALSE)</f>
        <v>Johnson-Wright</v>
      </c>
      <c r="X1504" s="8" t="str">
        <f>_xlfn.XLOOKUP(total_table[[#This Row],[Store_ID]],Store_table[Store_ID],Store_table[Region],FALSE)</f>
        <v>North</v>
      </c>
      <c r="Y1504" s="8" t="str">
        <f>_xlfn.XLOOKUP(total_table[[#This Row],[Store_ID]],Store_table[Store_ID],Store_table[City],FALSE)</f>
        <v>Hoodberg</v>
      </c>
      <c r="Z1504" s="8" t="str">
        <f>_xlfn.XLOOKUP(total_table[[#This Row],[Store_ID]],Store_table[Store_ID],Store_table[Store_Type],FALSE)</f>
        <v>Outlet</v>
      </c>
    </row>
    <row r="1505" spans="1:26" x14ac:dyDescent="0.35">
      <c r="A1505" s="2" t="s">
        <v>3307</v>
      </c>
      <c r="B1505" s="14">
        <v>45772</v>
      </c>
      <c r="C1505" s="2" t="s">
        <v>815</v>
      </c>
      <c r="D1505" s="2" t="s">
        <v>1568</v>
      </c>
      <c r="E1505" s="2" t="s">
        <v>1767</v>
      </c>
      <c r="F1505" s="11">
        <v>1</v>
      </c>
      <c r="G1505" s="8">
        <v>251.99</v>
      </c>
      <c r="H1505" s="8">
        <v>0.09</v>
      </c>
      <c r="I1505" s="2" t="s">
        <v>1802</v>
      </c>
      <c r="J1505" s="8">
        <v>251.9</v>
      </c>
      <c r="K1505" s="8" t="str">
        <f>_xlfn.XLOOKUP(total_table[[#This Row],[Customer_ID]],Customer_table[Customer_ID],Customer_table[Name],FALSE)</f>
        <v>Beth Allen</v>
      </c>
      <c r="L1505" s="11">
        <f>_xlfn.XLOOKUP(total_table[[#This Row],[Customer_ID]],Customer_table[Customer_ID],Customer_table[Age],FALSE)</f>
        <v>32</v>
      </c>
      <c r="M1505" s="8" t="str">
        <f>_xlfn.XLOOKUP(total_table[[#This Row],[Customer_ID]],Customer_table[Customer_ID],Customer_table[Gender],FALSE)</f>
        <v>Female</v>
      </c>
      <c r="N1505" s="8" t="str">
        <f>_xlfn.XLOOKUP(total_table[[#This Row],[Customer_ID]],Customer_table[Customer_ID],Customer_table[City],FALSE)</f>
        <v>South Kathrynmouth</v>
      </c>
      <c r="O1505" s="8" t="str">
        <f>_xlfn.XLOOKUP(total_table[[#This Row],[Customer_ID]],Customer_table[Customer_ID],Customer_table[State],FALSE)</f>
        <v>Oklahoma</v>
      </c>
      <c r="P1505" s="8" t="str">
        <f>_xlfn.XLOOKUP(total_table[[#This Row],[Customer_ID]],Customer_table[Customer_ID],Customer_table[Country],FALSE)</f>
        <v>USA</v>
      </c>
      <c r="Q1505" s="8" t="str">
        <f>_xlfn.XLOOKUP(total_table[[#This Row],[Product_ID]],Product_table[Product_ID],Product_table[Product_Name],FALSE)</f>
        <v>Multi-Purpose Storage Box</v>
      </c>
      <c r="R1505" s="8" t="str">
        <f>_xlfn.XLOOKUP(total_table[[#This Row],[Product_ID]],Product_table[Product_ID],Product_table[Category],FALSE)</f>
        <v>Home</v>
      </c>
      <c r="S1505" s="8" t="str">
        <f>_xlfn.XLOOKUP(total_table[[#This Row],[Product_ID]],Product_table[Product_ID],Product_table[Sub_Category],FALSE)</f>
        <v>Storage</v>
      </c>
      <c r="T1505" s="8" t="str">
        <f>_xlfn.XLOOKUP(total_table[[#This Row],[Product_ID]],Product_table[Product_ID],Product_table[Brand],FALSE)</f>
        <v>Gardner-Montes</v>
      </c>
      <c r="U1505" s="8">
        <f>_xlfn.XLOOKUP(total_table[[#This Row],[Product_ID]],Product_table[Product_ID],Product_table[Cost],FALSE)</f>
        <v>123.46</v>
      </c>
      <c r="V1505" s="11">
        <f>_xlfn.XLOOKUP(total_table[[#This Row],[Product_ID]],Product_table[Product_ID],Product_table[Stock],FALSE)</f>
        <v>76</v>
      </c>
      <c r="W1505" s="8" t="str">
        <f>_xlfn.XLOOKUP(total_table[[#This Row],[Store_ID]],Store_table[Store_ID],Store_table[Store_Name],FALSE)</f>
        <v>Hill, Wagner and Ballard</v>
      </c>
      <c r="X1505" s="8" t="str">
        <f>_xlfn.XLOOKUP(total_table[[#This Row],[Store_ID]],Store_table[Store_ID],Store_table[Region],FALSE)</f>
        <v>East</v>
      </c>
      <c r="Y1505" s="8" t="str">
        <f>_xlfn.XLOOKUP(total_table[[#This Row],[Store_ID]],Store_table[Store_ID],Store_table[City],FALSE)</f>
        <v>East Davidville</v>
      </c>
      <c r="Z1505" s="8" t="str">
        <f>_xlfn.XLOOKUP(total_table[[#This Row],[Store_ID]],Store_table[Store_ID],Store_table[Store_Type],FALSE)</f>
        <v>Online</v>
      </c>
    </row>
    <row r="1506" spans="1:26" x14ac:dyDescent="0.35">
      <c r="A1506" s="2" t="s">
        <v>3308</v>
      </c>
      <c r="B1506" s="14">
        <v>45361</v>
      </c>
      <c r="C1506" s="2" t="s">
        <v>705</v>
      </c>
      <c r="D1506" s="2" t="s">
        <v>1560</v>
      </c>
      <c r="E1506" s="2" t="s">
        <v>1791</v>
      </c>
      <c r="F1506" s="11">
        <v>1</v>
      </c>
      <c r="G1506" s="8">
        <v>259.2</v>
      </c>
      <c r="H1506" s="8">
        <v>0.27</v>
      </c>
      <c r="I1506" s="2" t="s">
        <v>1807</v>
      </c>
      <c r="J1506" s="8">
        <v>258.93</v>
      </c>
      <c r="K1506" s="8" t="str">
        <f>_xlfn.XLOOKUP(total_table[[#This Row],[Customer_ID]],Customer_table[Customer_ID],Customer_table[Name],FALSE)</f>
        <v>Lisa Young</v>
      </c>
      <c r="L1506" s="11">
        <f>_xlfn.XLOOKUP(total_table[[#This Row],[Customer_ID]],Customer_table[Customer_ID],Customer_table[Age],FALSE)</f>
        <v>38</v>
      </c>
      <c r="M1506" s="8" t="str">
        <f>_xlfn.XLOOKUP(total_table[[#This Row],[Customer_ID]],Customer_table[Customer_ID],Customer_table[Gender],FALSE)</f>
        <v>Male</v>
      </c>
      <c r="N1506" s="8" t="str">
        <f>_xlfn.XLOOKUP(total_table[[#This Row],[Customer_ID]],Customer_table[Customer_ID],Customer_table[City],FALSE)</f>
        <v>Maybury</v>
      </c>
      <c r="O1506" s="8" t="str">
        <f>_xlfn.XLOOKUP(total_table[[#This Row],[Customer_ID]],Customer_table[Customer_ID],Customer_table[State],FALSE)</f>
        <v>Georgia</v>
      </c>
      <c r="P1506" s="8" t="str">
        <f>_xlfn.XLOOKUP(total_table[[#This Row],[Customer_ID]],Customer_table[Customer_ID],Customer_table[Country],FALSE)</f>
        <v>USA</v>
      </c>
      <c r="Q1506" s="8" t="str">
        <f>_xlfn.XLOOKUP(total_table[[#This Row],[Product_ID]],Product_table[Product_ID],Product_table[Product_Name],FALSE)</f>
        <v>Soccer Training Cone Set</v>
      </c>
      <c r="R1506" s="8" t="str">
        <f>_xlfn.XLOOKUP(total_table[[#This Row],[Product_ID]],Product_table[Product_ID],Product_table[Category],FALSE)</f>
        <v>Sports</v>
      </c>
      <c r="S1506" s="8" t="str">
        <f>_xlfn.XLOOKUP(total_table[[#This Row],[Product_ID]],Product_table[Product_ID],Product_table[Sub_Category],FALSE)</f>
        <v>Accessories</v>
      </c>
      <c r="T1506" s="8" t="str">
        <f>_xlfn.XLOOKUP(total_table[[#This Row],[Product_ID]],Product_table[Product_ID],Product_table[Brand],FALSE)</f>
        <v>Ford, Murphy and Wilson</v>
      </c>
      <c r="U1506" s="8">
        <f>_xlfn.XLOOKUP(total_table[[#This Row],[Product_ID]],Product_table[Product_ID],Product_table[Cost],FALSE)</f>
        <v>144.53</v>
      </c>
      <c r="V1506" s="11">
        <f>_xlfn.XLOOKUP(total_table[[#This Row],[Product_ID]],Product_table[Product_ID],Product_table[Stock],FALSE)</f>
        <v>367</v>
      </c>
      <c r="W1506" s="8" t="str">
        <f>_xlfn.XLOOKUP(total_table[[#This Row],[Store_ID]],Store_table[Store_ID],Store_table[Store_Name],FALSE)</f>
        <v>Mann-Austin</v>
      </c>
      <c r="X1506" s="8" t="str">
        <f>_xlfn.XLOOKUP(total_table[[#This Row],[Store_ID]],Store_table[Store_ID],Store_table[Region],FALSE)</f>
        <v>East</v>
      </c>
      <c r="Y1506" s="8" t="str">
        <f>_xlfn.XLOOKUP(total_table[[#This Row],[Store_ID]],Store_table[Store_ID],Store_table[City],FALSE)</f>
        <v>Vasquezborough</v>
      </c>
      <c r="Z1506" s="8" t="str">
        <f>_xlfn.XLOOKUP(total_table[[#This Row],[Store_ID]],Store_table[Store_ID],Store_table[Store_Type],FALSE)</f>
        <v>Online</v>
      </c>
    </row>
    <row r="1507" spans="1:26" x14ac:dyDescent="0.35">
      <c r="A1507" s="2" t="s">
        <v>3309</v>
      </c>
      <c r="B1507" s="14">
        <v>45235</v>
      </c>
      <c r="C1507" s="2" t="s">
        <v>1359</v>
      </c>
      <c r="D1507" s="2" t="s">
        <v>1644</v>
      </c>
      <c r="E1507" s="2" t="s">
        <v>1779</v>
      </c>
      <c r="F1507" s="11">
        <v>1</v>
      </c>
      <c r="G1507" s="8">
        <v>935.66</v>
      </c>
      <c r="H1507" s="8">
        <v>0.26</v>
      </c>
      <c r="I1507" s="2" t="s">
        <v>1804</v>
      </c>
      <c r="J1507" s="8">
        <v>935.4</v>
      </c>
      <c r="K1507" s="8" t="str">
        <f>_xlfn.XLOOKUP(total_table[[#This Row],[Customer_ID]],Customer_table[Customer_ID],Customer_table[Name],FALSE)</f>
        <v>Shannon Turner</v>
      </c>
      <c r="L1507" s="11">
        <f>_xlfn.XLOOKUP(total_table[[#This Row],[Customer_ID]],Customer_table[Customer_ID],Customer_table[Age],FALSE)</f>
        <v>35</v>
      </c>
      <c r="M1507" s="8" t="str">
        <f>_xlfn.XLOOKUP(total_table[[#This Row],[Customer_ID]],Customer_table[Customer_ID],Customer_table[Gender],FALSE)</f>
        <v>Male</v>
      </c>
      <c r="N1507" s="8" t="str">
        <f>_xlfn.XLOOKUP(total_table[[#This Row],[Customer_ID]],Customer_table[Customer_ID],Customer_table[City],FALSE)</f>
        <v>West Jorge</v>
      </c>
      <c r="O1507" s="8" t="str">
        <f>_xlfn.XLOOKUP(total_table[[#This Row],[Customer_ID]],Customer_table[Customer_ID],Customer_table[State],FALSE)</f>
        <v>Oklahoma</v>
      </c>
      <c r="P1507" s="8" t="str">
        <f>_xlfn.XLOOKUP(total_table[[#This Row],[Customer_ID]],Customer_table[Customer_ID],Customer_table[Country],FALSE)</f>
        <v>USA</v>
      </c>
      <c r="Q1507" s="8" t="str">
        <f>_xlfn.XLOOKUP(total_table[[#This Row],[Product_ID]],Product_table[Product_ID],Product_table[Product_Name],FALSE)</f>
        <v>Men's Hair Styling Gel</v>
      </c>
      <c r="R1507" s="8" t="str">
        <f>_xlfn.XLOOKUP(total_table[[#This Row],[Product_ID]],Product_table[Product_ID],Product_table[Category],FALSE)</f>
        <v>Beauty</v>
      </c>
      <c r="S1507" s="8" t="str">
        <f>_xlfn.XLOOKUP(total_table[[#This Row],[Product_ID]],Product_table[Product_ID],Product_table[Sub_Category],FALSE)</f>
        <v>Haircare</v>
      </c>
      <c r="T1507" s="8" t="str">
        <f>_xlfn.XLOOKUP(total_table[[#This Row],[Product_ID]],Product_table[Product_ID],Product_table[Brand],FALSE)</f>
        <v>Cline-Mccarthy</v>
      </c>
      <c r="U1507" s="8">
        <f>_xlfn.XLOOKUP(total_table[[#This Row],[Product_ID]],Product_table[Product_ID],Product_table[Cost],FALSE)</f>
        <v>17.309999999999999</v>
      </c>
      <c r="V1507" s="11">
        <f>_xlfn.XLOOKUP(total_table[[#This Row],[Product_ID]],Product_table[Product_ID],Product_table[Stock],FALSE)</f>
        <v>399</v>
      </c>
      <c r="W1507" s="8" t="str">
        <f>_xlfn.XLOOKUP(total_table[[#This Row],[Store_ID]],Store_table[Store_ID],Store_table[Store_Name],FALSE)</f>
        <v>Shelton PLC</v>
      </c>
      <c r="X1507" s="8" t="str">
        <f>_xlfn.XLOOKUP(total_table[[#This Row],[Store_ID]],Store_table[Store_ID],Store_table[Region],FALSE)</f>
        <v>North</v>
      </c>
      <c r="Y1507" s="8" t="str">
        <f>_xlfn.XLOOKUP(total_table[[#This Row],[Store_ID]],Store_table[Store_ID],Store_table[City],FALSE)</f>
        <v>East Jenniferstad</v>
      </c>
      <c r="Z1507" s="8" t="str">
        <f>_xlfn.XLOOKUP(total_table[[#This Row],[Store_ID]],Store_table[Store_ID],Store_table[Store_Type],FALSE)</f>
        <v>Flagship</v>
      </c>
    </row>
    <row r="1508" spans="1:26" x14ac:dyDescent="0.35">
      <c r="A1508" s="2" t="s">
        <v>3310</v>
      </c>
      <c r="B1508" s="14">
        <v>45864</v>
      </c>
      <c r="C1508" s="2" t="s">
        <v>1425</v>
      </c>
      <c r="D1508" s="2" t="s">
        <v>1596</v>
      </c>
      <c r="E1508" s="2" t="s">
        <v>1760</v>
      </c>
      <c r="F1508" s="11">
        <v>4</v>
      </c>
      <c r="G1508" s="8">
        <v>480.75</v>
      </c>
      <c r="H1508" s="8">
        <v>0.02</v>
      </c>
      <c r="I1508" s="2" t="s">
        <v>1802</v>
      </c>
      <c r="J1508" s="8">
        <v>1922.98</v>
      </c>
      <c r="K1508" s="8" t="str">
        <f>_xlfn.XLOOKUP(total_table[[#This Row],[Customer_ID]],Customer_table[Customer_ID],Customer_table[Name],FALSE)</f>
        <v>James Foster</v>
      </c>
      <c r="L1508" s="11">
        <f>_xlfn.XLOOKUP(total_table[[#This Row],[Customer_ID]],Customer_table[Customer_ID],Customer_table[Age],FALSE)</f>
        <v>19</v>
      </c>
      <c r="M1508" s="8" t="str">
        <f>_xlfn.XLOOKUP(total_table[[#This Row],[Customer_ID]],Customer_table[Customer_ID],Customer_table[Gender],FALSE)</f>
        <v>Male</v>
      </c>
      <c r="N1508" s="8" t="str">
        <f>_xlfn.XLOOKUP(total_table[[#This Row],[Customer_ID]],Customer_table[Customer_ID],Customer_table[City],FALSE)</f>
        <v>East Audrey</v>
      </c>
      <c r="O1508" s="8" t="str">
        <f>_xlfn.XLOOKUP(total_table[[#This Row],[Customer_ID]],Customer_table[Customer_ID],Customer_table[State],FALSE)</f>
        <v>Utah</v>
      </c>
      <c r="P1508" s="8" t="str">
        <f>_xlfn.XLOOKUP(total_table[[#This Row],[Customer_ID]],Customer_table[Customer_ID],Customer_table[Country],FALSE)</f>
        <v>USA</v>
      </c>
      <c r="Q1508" s="8" t="str">
        <f>_xlfn.XLOOKUP(total_table[[#This Row],[Product_ID]],Product_table[Product_ID],Product_table[Product_Name],FALSE)</f>
        <v>Bedroom Table Lamp</v>
      </c>
      <c r="R1508" s="8" t="str">
        <f>_xlfn.XLOOKUP(total_table[[#This Row],[Product_ID]],Product_table[Product_ID],Product_table[Category],FALSE)</f>
        <v>Home</v>
      </c>
      <c r="S1508" s="8" t="str">
        <f>_xlfn.XLOOKUP(total_table[[#This Row],[Product_ID]],Product_table[Product_ID],Product_table[Sub_Category],FALSE)</f>
        <v>Lighting</v>
      </c>
      <c r="T1508" s="8" t="str">
        <f>_xlfn.XLOOKUP(total_table[[#This Row],[Product_ID]],Product_table[Product_ID],Product_table[Brand],FALSE)</f>
        <v>Jones LLC</v>
      </c>
      <c r="U1508" s="8">
        <f>_xlfn.XLOOKUP(total_table[[#This Row],[Product_ID]],Product_table[Product_ID],Product_table[Cost],FALSE)</f>
        <v>382.22</v>
      </c>
      <c r="V1508" s="11">
        <f>_xlfn.XLOOKUP(total_table[[#This Row],[Product_ID]],Product_table[Product_ID],Product_table[Stock],FALSE)</f>
        <v>329</v>
      </c>
      <c r="W1508" s="8" t="str">
        <f>_xlfn.XLOOKUP(total_table[[#This Row],[Store_ID]],Store_table[Store_ID],Store_table[Store_Name],FALSE)</f>
        <v>Bean, Jones and Park</v>
      </c>
      <c r="X1508" s="8" t="str">
        <f>_xlfn.XLOOKUP(total_table[[#This Row],[Store_ID]],Store_table[Store_ID],Store_table[Region],FALSE)</f>
        <v>West</v>
      </c>
      <c r="Y1508" s="8" t="str">
        <f>_xlfn.XLOOKUP(total_table[[#This Row],[Store_ID]],Store_table[Store_ID],Store_table[City],FALSE)</f>
        <v>Thompsonborough</v>
      </c>
      <c r="Z1508" s="8" t="str">
        <f>_xlfn.XLOOKUP(total_table[[#This Row],[Store_ID]],Store_table[Store_ID],Store_table[Store_Type],FALSE)</f>
        <v>Online</v>
      </c>
    </row>
    <row r="1509" spans="1:26" x14ac:dyDescent="0.35">
      <c r="A1509" s="2" t="s">
        <v>3311</v>
      </c>
      <c r="B1509" s="14">
        <v>45681</v>
      </c>
      <c r="C1509" s="2" t="s">
        <v>1136</v>
      </c>
      <c r="D1509" s="2" t="s">
        <v>1688</v>
      </c>
      <c r="E1509" s="2" t="s">
        <v>1779</v>
      </c>
      <c r="F1509" s="11">
        <v>2</v>
      </c>
      <c r="G1509" s="8">
        <v>457.83</v>
      </c>
      <c r="H1509" s="8">
        <v>0.01</v>
      </c>
      <c r="I1509" s="2" t="s">
        <v>1807</v>
      </c>
      <c r="J1509" s="8">
        <v>915.65</v>
      </c>
      <c r="K1509" s="8" t="str">
        <f>_xlfn.XLOOKUP(total_table[[#This Row],[Customer_ID]],Customer_table[Customer_ID],Customer_table[Name],FALSE)</f>
        <v>Gregory Allen</v>
      </c>
      <c r="L1509" s="11">
        <f>_xlfn.XLOOKUP(total_table[[#This Row],[Customer_ID]],Customer_table[Customer_ID],Customer_table[Age],FALSE)</f>
        <v>20</v>
      </c>
      <c r="M1509" s="8" t="str">
        <f>_xlfn.XLOOKUP(total_table[[#This Row],[Customer_ID]],Customer_table[Customer_ID],Customer_table[Gender],FALSE)</f>
        <v>Female</v>
      </c>
      <c r="N1509" s="8" t="str">
        <f>_xlfn.XLOOKUP(total_table[[#This Row],[Customer_ID]],Customer_table[Customer_ID],Customer_table[City],FALSE)</f>
        <v>West Bruce</v>
      </c>
      <c r="O1509" s="8" t="str">
        <f>_xlfn.XLOOKUP(total_table[[#This Row],[Customer_ID]],Customer_table[Customer_ID],Customer_table[State],FALSE)</f>
        <v>Vermont</v>
      </c>
      <c r="P1509" s="8" t="str">
        <f>_xlfn.XLOOKUP(total_table[[#This Row],[Customer_ID]],Customer_table[Customer_ID],Customer_table[Country],FALSE)</f>
        <v>USA</v>
      </c>
      <c r="Q1509" s="8" t="str">
        <f>_xlfn.XLOOKUP(total_table[[#This Row],[Product_ID]],Product_table[Product_ID],Product_table[Product_Name],FALSE)</f>
        <v>Badminton Racket Set</v>
      </c>
      <c r="R1509" s="8" t="str">
        <f>_xlfn.XLOOKUP(total_table[[#This Row],[Product_ID]],Product_table[Product_ID],Product_table[Category],FALSE)</f>
        <v>Sports</v>
      </c>
      <c r="S1509" s="8" t="str">
        <f>_xlfn.XLOOKUP(total_table[[#This Row],[Product_ID]],Product_table[Product_ID],Product_table[Sub_Category],FALSE)</f>
        <v>Equipment</v>
      </c>
      <c r="T1509" s="8" t="str">
        <f>_xlfn.XLOOKUP(total_table[[#This Row],[Product_ID]],Product_table[Product_ID],Product_table[Brand],FALSE)</f>
        <v>Robinson-Brown</v>
      </c>
      <c r="U1509" s="8">
        <f>_xlfn.XLOOKUP(total_table[[#This Row],[Product_ID]],Product_table[Product_ID],Product_table[Cost],FALSE)</f>
        <v>285.54000000000002</v>
      </c>
      <c r="V1509" s="11">
        <f>_xlfn.XLOOKUP(total_table[[#This Row],[Product_ID]],Product_table[Product_ID],Product_table[Stock],FALSE)</f>
        <v>358</v>
      </c>
      <c r="W1509" s="8" t="str">
        <f>_xlfn.XLOOKUP(total_table[[#This Row],[Store_ID]],Store_table[Store_ID],Store_table[Store_Name],FALSE)</f>
        <v>Shelton PLC</v>
      </c>
      <c r="X1509" s="8" t="str">
        <f>_xlfn.XLOOKUP(total_table[[#This Row],[Store_ID]],Store_table[Store_ID],Store_table[Region],FALSE)</f>
        <v>North</v>
      </c>
      <c r="Y1509" s="8" t="str">
        <f>_xlfn.XLOOKUP(total_table[[#This Row],[Store_ID]],Store_table[Store_ID],Store_table[City],FALSE)</f>
        <v>East Jenniferstad</v>
      </c>
      <c r="Z1509" s="8" t="str">
        <f>_xlfn.XLOOKUP(total_table[[#This Row],[Store_ID]],Store_table[Store_ID],Store_table[Store_Type],FALSE)</f>
        <v>Flagship</v>
      </c>
    </row>
    <row r="1510" spans="1:26" x14ac:dyDescent="0.35">
      <c r="A1510" s="2" t="s">
        <v>3312</v>
      </c>
      <c r="B1510" s="14">
        <v>45905</v>
      </c>
      <c r="C1510" s="2" t="s">
        <v>537</v>
      </c>
      <c r="D1510" s="2" t="s">
        <v>1622</v>
      </c>
      <c r="E1510" s="2" t="s">
        <v>1777</v>
      </c>
      <c r="F1510" s="11">
        <v>1</v>
      </c>
      <c r="G1510" s="8">
        <v>994.63</v>
      </c>
      <c r="H1510" s="8">
        <v>0.28000000000000003</v>
      </c>
      <c r="I1510" s="2" t="s">
        <v>1802</v>
      </c>
      <c r="J1510" s="8">
        <v>994.35</v>
      </c>
      <c r="K1510" s="8" t="str">
        <f>_xlfn.XLOOKUP(total_table[[#This Row],[Customer_ID]],Customer_table[Customer_ID],Customer_table[Name],FALSE)</f>
        <v>Daniel Rivas</v>
      </c>
      <c r="L1510" s="11">
        <f>_xlfn.XLOOKUP(total_table[[#This Row],[Customer_ID]],Customer_table[Customer_ID],Customer_table[Age],FALSE)</f>
        <v>39</v>
      </c>
      <c r="M1510" s="8" t="str">
        <f>_xlfn.XLOOKUP(total_table[[#This Row],[Customer_ID]],Customer_table[Customer_ID],Customer_table[Gender],FALSE)</f>
        <v>Female</v>
      </c>
      <c r="N1510" s="8" t="str">
        <f>_xlfn.XLOOKUP(total_table[[#This Row],[Customer_ID]],Customer_table[Customer_ID],Customer_table[City],FALSE)</f>
        <v>Dominiquefort</v>
      </c>
      <c r="O1510" s="8" t="str">
        <f>_xlfn.XLOOKUP(total_table[[#This Row],[Customer_ID]],Customer_table[Customer_ID],Customer_table[State],FALSE)</f>
        <v>Georgia</v>
      </c>
      <c r="P1510" s="8" t="str">
        <f>_xlfn.XLOOKUP(total_table[[#This Row],[Customer_ID]],Customer_table[Customer_ID],Customer_table[Country],FALSE)</f>
        <v>USA</v>
      </c>
      <c r="Q1510" s="8" t="str">
        <f>_xlfn.XLOOKUP(total_table[[#This Row],[Product_ID]],Product_table[Product_ID],Product_table[Product_Name],FALSE)</f>
        <v>Car Dashboard Phone Holder</v>
      </c>
      <c r="R1510" s="8" t="str">
        <f>_xlfn.XLOOKUP(total_table[[#This Row],[Product_ID]],Product_table[Product_ID],Product_table[Category],FALSE)</f>
        <v>Electronics</v>
      </c>
      <c r="S1510" s="8" t="str">
        <f>_xlfn.XLOOKUP(total_table[[#This Row],[Product_ID]],Product_table[Product_ID],Product_table[Sub_Category],FALSE)</f>
        <v>Accessories</v>
      </c>
      <c r="T1510" s="8" t="str">
        <f>_xlfn.XLOOKUP(total_table[[#This Row],[Product_ID]],Product_table[Product_ID],Product_table[Brand],FALSE)</f>
        <v>Byrd, Stewart and Valdez</v>
      </c>
      <c r="U1510" s="8">
        <f>_xlfn.XLOOKUP(total_table[[#This Row],[Product_ID]],Product_table[Product_ID],Product_table[Cost],FALSE)</f>
        <v>177.98</v>
      </c>
      <c r="V1510" s="11">
        <f>_xlfn.XLOOKUP(total_table[[#This Row],[Product_ID]],Product_table[Product_ID],Product_table[Stock],FALSE)</f>
        <v>103</v>
      </c>
      <c r="W1510" s="8" t="str">
        <f>_xlfn.XLOOKUP(total_table[[#This Row],[Store_ID]],Store_table[Store_ID],Store_table[Store_Name],FALSE)</f>
        <v>Mcdonald Inc</v>
      </c>
      <c r="X1510" s="8" t="str">
        <f>_xlfn.XLOOKUP(total_table[[#This Row],[Store_ID]],Store_table[Store_ID],Store_table[Region],FALSE)</f>
        <v>South</v>
      </c>
      <c r="Y1510" s="8" t="str">
        <f>_xlfn.XLOOKUP(total_table[[#This Row],[Store_ID]],Store_table[Store_ID],Store_table[City],FALSE)</f>
        <v>Christopherland</v>
      </c>
      <c r="Z1510" s="8" t="str">
        <f>_xlfn.XLOOKUP(total_table[[#This Row],[Store_ID]],Store_table[Store_ID],Store_table[Store_Type],FALSE)</f>
        <v>Outlet</v>
      </c>
    </row>
    <row r="1511" spans="1:26" x14ac:dyDescent="0.35">
      <c r="A1511" s="2" t="s">
        <v>3313</v>
      </c>
      <c r="B1511" s="14">
        <v>45765</v>
      </c>
      <c r="C1511" s="2" t="s">
        <v>774</v>
      </c>
      <c r="D1511" s="2" t="s">
        <v>1706</v>
      </c>
      <c r="E1511" s="2" t="s">
        <v>1730</v>
      </c>
      <c r="F1511" s="11">
        <v>3</v>
      </c>
      <c r="G1511" s="8">
        <v>65.569999999999993</v>
      </c>
      <c r="H1511" s="8">
        <v>0.3</v>
      </c>
      <c r="I1511" s="2" t="s">
        <v>1807</v>
      </c>
      <c r="J1511" s="8">
        <v>196.40999999999997</v>
      </c>
      <c r="K1511" s="8" t="str">
        <f>_xlfn.XLOOKUP(total_table[[#This Row],[Customer_ID]],Customer_table[Customer_ID],Customer_table[Name],FALSE)</f>
        <v>Laura Soto</v>
      </c>
      <c r="L1511" s="11">
        <f>_xlfn.XLOOKUP(total_table[[#This Row],[Customer_ID]],Customer_table[Customer_ID],Customer_table[Age],FALSE)</f>
        <v>57</v>
      </c>
      <c r="M1511" s="8" t="str">
        <f>_xlfn.XLOOKUP(total_table[[#This Row],[Customer_ID]],Customer_table[Customer_ID],Customer_table[Gender],FALSE)</f>
        <v>Female</v>
      </c>
      <c r="N1511" s="8" t="str">
        <f>_xlfn.XLOOKUP(total_table[[#This Row],[Customer_ID]],Customer_table[Customer_ID],Customer_table[City],FALSE)</f>
        <v>Rodriguezton</v>
      </c>
      <c r="O1511" s="8" t="str">
        <f>_xlfn.XLOOKUP(total_table[[#This Row],[Customer_ID]],Customer_table[Customer_ID],Customer_table[State],FALSE)</f>
        <v>Michigan</v>
      </c>
      <c r="P1511" s="8" t="str">
        <f>_xlfn.XLOOKUP(total_table[[#This Row],[Customer_ID]],Customer_table[Customer_ID],Customer_table[Country],FALSE)</f>
        <v>USA</v>
      </c>
      <c r="Q1511" s="8" t="str">
        <f>_xlfn.XLOOKUP(total_table[[#This Row],[Product_ID]],Product_table[Product_ID],Product_table[Product_Name],FALSE)</f>
        <v>Gaming Mouse Pad XL</v>
      </c>
      <c r="R1511" s="8" t="str">
        <f>_xlfn.XLOOKUP(total_table[[#This Row],[Product_ID]],Product_table[Product_ID],Product_table[Category],FALSE)</f>
        <v>Electronics</v>
      </c>
      <c r="S1511" s="8" t="str">
        <f>_xlfn.XLOOKUP(total_table[[#This Row],[Product_ID]],Product_table[Product_ID],Product_table[Sub_Category],FALSE)</f>
        <v>Accessories</v>
      </c>
      <c r="T1511" s="8" t="str">
        <f>_xlfn.XLOOKUP(total_table[[#This Row],[Product_ID]],Product_table[Product_ID],Product_table[Brand],FALSE)</f>
        <v>Sharp, Taylor and Rodriguez</v>
      </c>
      <c r="U1511" s="8">
        <f>_xlfn.XLOOKUP(total_table[[#This Row],[Product_ID]],Product_table[Product_ID],Product_table[Cost],FALSE)</f>
        <v>340.14</v>
      </c>
      <c r="V1511" s="11">
        <f>_xlfn.XLOOKUP(total_table[[#This Row],[Product_ID]],Product_table[Product_ID],Product_table[Stock],FALSE)</f>
        <v>361</v>
      </c>
      <c r="W1511" s="8" t="str">
        <f>_xlfn.XLOOKUP(total_table[[#This Row],[Store_ID]],Store_table[Store_ID],Store_table[Store_Name],FALSE)</f>
        <v>Rivera-Warner</v>
      </c>
      <c r="X1511" s="8" t="str">
        <f>_xlfn.XLOOKUP(total_table[[#This Row],[Store_ID]],Store_table[Store_ID],Store_table[Region],FALSE)</f>
        <v>East</v>
      </c>
      <c r="Y1511" s="8" t="str">
        <f>_xlfn.XLOOKUP(total_table[[#This Row],[Store_ID]],Store_table[Store_ID],Store_table[City],FALSE)</f>
        <v>Washingtonfurt</v>
      </c>
      <c r="Z1511" s="8" t="str">
        <f>_xlfn.XLOOKUP(total_table[[#This Row],[Store_ID]],Store_table[Store_ID],Store_table[Store_Type],FALSE)</f>
        <v>Flagship</v>
      </c>
    </row>
    <row r="1512" spans="1:26" x14ac:dyDescent="0.35">
      <c r="A1512" s="2" t="s">
        <v>3314</v>
      </c>
      <c r="B1512" s="14">
        <v>45821</v>
      </c>
      <c r="C1512" s="2" t="s">
        <v>525</v>
      </c>
      <c r="D1512" s="2" t="s">
        <v>1642</v>
      </c>
      <c r="E1512" s="2" t="s">
        <v>1785</v>
      </c>
      <c r="F1512" s="11">
        <v>3</v>
      </c>
      <c r="G1512" s="8">
        <v>622.98</v>
      </c>
      <c r="H1512" s="8">
        <v>0.28000000000000003</v>
      </c>
      <c r="I1512" s="2" t="s">
        <v>1804</v>
      </c>
      <c r="J1512" s="8">
        <v>1868.66</v>
      </c>
      <c r="K1512" s="8" t="str">
        <f>_xlfn.XLOOKUP(total_table[[#This Row],[Customer_ID]],Customer_table[Customer_ID],Customer_table[Name],FALSE)</f>
        <v>John Lawson</v>
      </c>
      <c r="L1512" s="11">
        <f>_xlfn.XLOOKUP(total_table[[#This Row],[Customer_ID]],Customer_table[Customer_ID],Customer_table[Age],FALSE)</f>
        <v>41</v>
      </c>
      <c r="M1512" s="8" t="str">
        <f>_xlfn.XLOOKUP(total_table[[#This Row],[Customer_ID]],Customer_table[Customer_ID],Customer_table[Gender],FALSE)</f>
        <v>Female</v>
      </c>
      <c r="N1512" s="8" t="str">
        <f>_xlfn.XLOOKUP(total_table[[#This Row],[Customer_ID]],Customer_table[Customer_ID],Customer_table[City],FALSE)</f>
        <v>New Juliemouth</v>
      </c>
      <c r="O1512" s="8" t="str">
        <f>_xlfn.XLOOKUP(total_table[[#This Row],[Customer_ID]],Customer_table[Customer_ID],Customer_table[State],FALSE)</f>
        <v>North Carolina</v>
      </c>
      <c r="P1512" s="8" t="str">
        <f>_xlfn.XLOOKUP(total_table[[#This Row],[Customer_ID]],Customer_table[Customer_ID],Customer_table[Country],FALSE)</f>
        <v>USA</v>
      </c>
      <c r="Q1512" s="8" t="str">
        <f>_xlfn.XLOOKUP(total_table[[#This Row],[Product_ID]],Product_table[Product_ID],Product_table[Product_Name],FALSE)</f>
        <v>Womens Cotton Scarf</v>
      </c>
      <c r="R1512" s="8" t="str">
        <f>_xlfn.XLOOKUP(total_table[[#This Row],[Product_ID]],Product_table[Product_ID],Product_table[Category],FALSE)</f>
        <v>Clothing</v>
      </c>
      <c r="S1512" s="8" t="str">
        <f>_xlfn.XLOOKUP(total_table[[#This Row],[Product_ID]],Product_table[Product_ID],Product_table[Sub_Category],FALSE)</f>
        <v>Accessories</v>
      </c>
      <c r="T1512" s="8" t="str">
        <f>_xlfn.XLOOKUP(total_table[[#This Row],[Product_ID]],Product_table[Product_ID],Product_table[Brand],FALSE)</f>
        <v>Shepherd-Gould</v>
      </c>
      <c r="U1512" s="8">
        <f>_xlfn.XLOOKUP(total_table[[#This Row],[Product_ID]],Product_table[Product_ID],Product_table[Cost],FALSE)</f>
        <v>113.83</v>
      </c>
      <c r="V1512" s="11">
        <f>_xlfn.XLOOKUP(total_table[[#This Row],[Product_ID]],Product_table[Product_ID],Product_table[Stock],FALSE)</f>
        <v>485</v>
      </c>
      <c r="W1512" s="8" t="str">
        <f>_xlfn.XLOOKUP(total_table[[#This Row],[Store_ID]],Store_table[Store_ID],Store_table[Store_Name],FALSE)</f>
        <v>Holloway Ltd</v>
      </c>
      <c r="X1512" s="8" t="str">
        <f>_xlfn.XLOOKUP(total_table[[#This Row],[Store_ID]],Store_table[Store_ID],Store_table[Region],FALSE)</f>
        <v>North</v>
      </c>
      <c r="Y1512" s="8" t="str">
        <f>_xlfn.XLOOKUP(total_table[[#This Row],[Store_ID]],Store_table[Store_ID],Store_table[City],FALSE)</f>
        <v>Bensonhaven</v>
      </c>
      <c r="Z1512" s="8" t="str">
        <f>_xlfn.XLOOKUP(total_table[[#This Row],[Store_ID]],Store_table[Store_ID],Store_table[Store_Type],FALSE)</f>
        <v>Flagship</v>
      </c>
    </row>
    <row r="1513" spans="1:26" x14ac:dyDescent="0.35">
      <c r="A1513" s="2" t="s">
        <v>3315</v>
      </c>
      <c r="B1513" s="14">
        <v>45691</v>
      </c>
      <c r="C1513" s="2" t="s">
        <v>789</v>
      </c>
      <c r="D1513" s="2" t="s">
        <v>1636</v>
      </c>
      <c r="E1513" s="2" t="s">
        <v>1775</v>
      </c>
      <c r="F1513" s="11">
        <v>1</v>
      </c>
      <c r="G1513" s="8">
        <v>170.68</v>
      </c>
      <c r="H1513" s="8">
        <v>0.13</v>
      </c>
      <c r="I1513" s="2" t="s">
        <v>1804</v>
      </c>
      <c r="J1513" s="8">
        <v>170.55</v>
      </c>
      <c r="K1513" s="8" t="str">
        <f>_xlfn.XLOOKUP(total_table[[#This Row],[Customer_ID]],Customer_table[Customer_ID],Customer_table[Name],FALSE)</f>
        <v>Veronica Newman</v>
      </c>
      <c r="L1513" s="11">
        <f>_xlfn.XLOOKUP(total_table[[#This Row],[Customer_ID]],Customer_table[Customer_ID],Customer_table[Age],FALSE)</f>
        <v>48</v>
      </c>
      <c r="M1513" s="8" t="str">
        <f>_xlfn.XLOOKUP(total_table[[#This Row],[Customer_ID]],Customer_table[Customer_ID],Customer_table[Gender],FALSE)</f>
        <v>Male</v>
      </c>
      <c r="N1513" s="8" t="str">
        <f>_xlfn.XLOOKUP(total_table[[#This Row],[Customer_ID]],Customer_table[Customer_ID],Customer_table[City],FALSE)</f>
        <v>New Daniel</v>
      </c>
      <c r="O1513" s="8" t="str">
        <f>_xlfn.XLOOKUP(total_table[[#This Row],[Customer_ID]],Customer_table[Customer_ID],Customer_table[State],FALSE)</f>
        <v>Delaware</v>
      </c>
      <c r="P1513" s="8" t="str">
        <f>_xlfn.XLOOKUP(total_table[[#This Row],[Customer_ID]],Customer_table[Customer_ID],Customer_table[Country],FALSE)</f>
        <v>USA</v>
      </c>
      <c r="Q1513" s="8" t="str">
        <f>_xlfn.XLOOKUP(total_table[[#This Row],[Product_ID]],Product_table[Product_ID],Product_table[Product_Name],FALSE)</f>
        <v>Ceramic Plant Pot</v>
      </c>
      <c r="R1513" s="8" t="str">
        <f>_xlfn.XLOOKUP(total_table[[#This Row],[Product_ID]],Product_table[Product_ID],Product_table[Category],FALSE)</f>
        <v>Home</v>
      </c>
      <c r="S1513" s="8" t="str">
        <f>_xlfn.XLOOKUP(total_table[[#This Row],[Product_ID]],Product_table[Product_ID],Product_table[Sub_Category],FALSE)</f>
        <v>Decor</v>
      </c>
      <c r="T1513" s="8" t="str">
        <f>_xlfn.XLOOKUP(total_table[[#This Row],[Product_ID]],Product_table[Product_ID],Product_table[Brand],FALSE)</f>
        <v>Hatfield, Baird and Torres</v>
      </c>
      <c r="U1513" s="8">
        <f>_xlfn.XLOOKUP(total_table[[#This Row],[Product_ID]],Product_table[Product_ID],Product_table[Cost],FALSE)</f>
        <v>81.75</v>
      </c>
      <c r="V1513" s="11">
        <f>_xlfn.XLOOKUP(total_table[[#This Row],[Product_ID]],Product_table[Product_ID],Product_table[Stock],FALSE)</f>
        <v>273.49484536082474</v>
      </c>
      <c r="W1513" s="8" t="str">
        <f>_xlfn.XLOOKUP(total_table[[#This Row],[Store_ID]],Store_table[Store_ID],Store_table[Store_Name],FALSE)</f>
        <v>Gardner, Humphrey and Contreras</v>
      </c>
      <c r="X1513" s="8" t="str">
        <f>_xlfn.XLOOKUP(total_table[[#This Row],[Store_ID]],Store_table[Store_ID],Store_table[Region],FALSE)</f>
        <v>East</v>
      </c>
      <c r="Y1513" s="8" t="str">
        <f>_xlfn.XLOOKUP(total_table[[#This Row],[Store_ID]],Store_table[Store_ID],Store_table[City],FALSE)</f>
        <v>Johnsonville</v>
      </c>
      <c r="Z1513" s="8" t="str">
        <f>_xlfn.XLOOKUP(total_table[[#This Row],[Store_ID]],Store_table[Store_ID],Store_table[Store_Type],FALSE)</f>
        <v>Flagship</v>
      </c>
    </row>
    <row r="1514" spans="1:26" x14ac:dyDescent="0.35">
      <c r="A1514" s="2" t="s">
        <v>3316</v>
      </c>
      <c r="B1514" s="14">
        <v>45860</v>
      </c>
      <c r="C1514" s="2" t="s">
        <v>334</v>
      </c>
      <c r="D1514" s="2" t="s">
        <v>1538</v>
      </c>
      <c r="E1514" s="2" t="s">
        <v>1760</v>
      </c>
      <c r="F1514" s="11">
        <v>4</v>
      </c>
      <c r="G1514" s="8">
        <v>797.83</v>
      </c>
      <c r="H1514" s="8">
        <v>0.08</v>
      </c>
      <c r="I1514" s="2" t="s">
        <v>1802</v>
      </c>
      <c r="J1514" s="8">
        <v>3191.2400000000002</v>
      </c>
      <c r="K1514" s="8" t="str">
        <f>_xlfn.XLOOKUP(total_table[[#This Row],[Customer_ID]],Customer_table[Customer_ID],Customer_table[Name],FALSE)</f>
        <v>Samantha Walker</v>
      </c>
      <c r="L1514" s="11">
        <f>_xlfn.XLOOKUP(total_table[[#This Row],[Customer_ID]],Customer_table[Customer_ID],Customer_table[Age],FALSE)</f>
        <v>30</v>
      </c>
      <c r="M1514" s="8" t="str">
        <f>_xlfn.XLOOKUP(total_table[[#This Row],[Customer_ID]],Customer_table[Customer_ID],Customer_table[Gender],FALSE)</f>
        <v>Female</v>
      </c>
      <c r="N1514" s="8" t="str">
        <f>_xlfn.XLOOKUP(total_table[[#This Row],[Customer_ID]],Customer_table[Customer_ID],Customer_table[City],FALSE)</f>
        <v>Timothyburgh</v>
      </c>
      <c r="O1514" s="8" t="str">
        <f>_xlfn.XLOOKUP(total_table[[#This Row],[Customer_ID]],Customer_table[Customer_ID],Customer_table[State],FALSE)</f>
        <v>Louisiana</v>
      </c>
      <c r="P1514" s="8" t="str">
        <f>_xlfn.XLOOKUP(total_table[[#This Row],[Customer_ID]],Customer_table[Customer_ID],Customer_table[Country],FALSE)</f>
        <v>USA</v>
      </c>
      <c r="Q1514" s="8" t="str">
        <f>_xlfn.XLOOKUP(total_table[[#This Row],[Product_ID]],Product_table[Product_ID],Product_table[Product_Name],FALSE)</f>
        <v>LED Table Lamp</v>
      </c>
      <c r="R1514" s="8" t="str">
        <f>_xlfn.XLOOKUP(total_table[[#This Row],[Product_ID]],Product_table[Product_ID],Product_table[Category],FALSE)</f>
        <v>Home</v>
      </c>
      <c r="S1514" s="8" t="str">
        <f>_xlfn.XLOOKUP(total_table[[#This Row],[Product_ID]],Product_table[Product_ID],Product_table[Sub_Category],FALSE)</f>
        <v>Lighting</v>
      </c>
      <c r="T1514" s="8" t="str">
        <f>_xlfn.XLOOKUP(total_table[[#This Row],[Product_ID]],Product_table[Product_ID],Product_table[Brand],FALSE)</f>
        <v>Harrell LLC</v>
      </c>
      <c r="U1514" s="8">
        <f>_xlfn.XLOOKUP(total_table[[#This Row],[Product_ID]],Product_table[Product_ID],Product_table[Cost],FALSE)</f>
        <v>218.86</v>
      </c>
      <c r="V1514" s="11">
        <f>_xlfn.XLOOKUP(total_table[[#This Row],[Product_ID]],Product_table[Product_ID],Product_table[Stock],FALSE)</f>
        <v>170</v>
      </c>
      <c r="W1514" s="8" t="str">
        <f>_xlfn.XLOOKUP(total_table[[#This Row],[Store_ID]],Store_table[Store_ID],Store_table[Store_Name],FALSE)</f>
        <v>Bean, Jones and Park</v>
      </c>
      <c r="X1514" s="8" t="str">
        <f>_xlfn.XLOOKUP(total_table[[#This Row],[Store_ID]],Store_table[Store_ID],Store_table[Region],FALSE)</f>
        <v>West</v>
      </c>
      <c r="Y1514" s="8" t="str">
        <f>_xlfn.XLOOKUP(total_table[[#This Row],[Store_ID]],Store_table[Store_ID],Store_table[City],FALSE)</f>
        <v>Thompsonborough</v>
      </c>
      <c r="Z1514" s="8" t="str">
        <f>_xlfn.XLOOKUP(total_table[[#This Row],[Store_ID]],Store_table[Store_ID],Store_table[Store_Type],FALSE)</f>
        <v>Online</v>
      </c>
    </row>
    <row r="1515" spans="1:26" x14ac:dyDescent="0.35">
      <c r="A1515" s="2" t="s">
        <v>3317</v>
      </c>
      <c r="B1515" s="14">
        <v>45922</v>
      </c>
      <c r="C1515" s="2" t="s">
        <v>340</v>
      </c>
      <c r="D1515" s="2" t="s">
        <v>1527</v>
      </c>
      <c r="E1515" s="2" t="s">
        <v>1782</v>
      </c>
      <c r="F1515" s="11">
        <v>1</v>
      </c>
      <c r="G1515" s="8">
        <v>372.75</v>
      </c>
      <c r="H1515" s="8">
        <v>0.12</v>
      </c>
      <c r="I1515" s="2" t="s">
        <v>1802</v>
      </c>
      <c r="J1515" s="8">
        <v>372.63</v>
      </c>
      <c r="K1515" s="8" t="str">
        <f>_xlfn.XLOOKUP(total_table[[#This Row],[Customer_ID]],Customer_table[Customer_ID],Customer_table[Name],FALSE)</f>
        <v>Brittney Morgan</v>
      </c>
      <c r="L1515" s="11">
        <f>_xlfn.XLOOKUP(total_table[[#This Row],[Customer_ID]],Customer_table[Customer_ID],Customer_table[Age],FALSE)</f>
        <v>24</v>
      </c>
      <c r="M1515" s="8" t="str">
        <f>_xlfn.XLOOKUP(total_table[[#This Row],[Customer_ID]],Customer_table[Customer_ID],Customer_table[Gender],FALSE)</f>
        <v>Male</v>
      </c>
      <c r="N1515" s="8" t="str">
        <f>_xlfn.XLOOKUP(total_table[[#This Row],[Customer_ID]],Customer_table[Customer_ID],Customer_table[City],FALSE)</f>
        <v>Lake Kaylahaven</v>
      </c>
      <c r="O1515" s="8" t="str">
        <f>_xlfn.XLOOKUP(total_table[[#This Row],[Customer_ID]],Customer_table[Customer_ID],Customer_table[State],FALSE)</f>
        <v>Alaska</v>
      </c>
      <c r="P1515" s="8" t="str">
        <f>_xlfn.XLOOKUP(total_table[[#This Row],[Customer_ID]],Customer_table[Customer_ID],Customer_table[Country],FALSE)</f>
        <v>USA</v>
      </c>
      <c r="Q1515" s="8" t="str">
        <f>_xlfn.XLOOKUP(total_table[[#This Row],[Product_ID]],Product_table[Product_ID],Product_table[Product_Name],FALSE)</f>
        <v>Women's Casual Hoodie</v>
      </c>
      <c r="R1515" s="8" t="str">
        <f>_xlfn.XLOOKUP(total_table[[#This Row],[Product_ID]],Product_table[Product_ID],Product_table[Category],FALSE)</f>
        <v>Clothing</v>
      </c>
      <c r="S1515" s="8" t="str">
        <f>_xlfn.XLOOKUP(total_table[[#This Row],[Product_ID]],Product_table[Product_ID],Product_table[Sub_Category],FALSE)</f>
        <v>Outerwear</v>
      </c>
      <c r="T1515" s="8" t="str">
        <f>_xlfn.XLOOKUP(total_table[[#This Row],[Product_ID]],Product_table[Product_ID],Product_table[Brand],FALSE)</f>
        <v>Sims Inc</v>
      </c>
      <c r="U1515" s="8">
        <f>_xlfn.XLOOKUP(total_table[[#This Row],[Product_ID]],Product_table[Product_ID],Product_table[Cost],FALSE)</f>
        <v>254.04361702127662</v>
      </c>
      <c r="V1515" s="11">
        <f>_xlfn.XLOOKUP(total_table[[#This Row],[Product_ID]],Product_table[Product_ID],Product_table[Stock],FALSE)</f>
        <v>352</v>
      </c>
      <c r="W1515" s="8" t="str">
        <f>_xlfn.XLOOKUP(total_table[[#This Row],[Store_ID]],Store_table[Store_ID],Store_table[Store_Name],FALSE)</f>
        <v>Frederick-Wright</v>
      </c>
      <c r="X1515" s="8" t="str">
        <f>_xlfn.XLOOKUP(total_table[[#This Row],[Store_ID]],Store_table[Store_ID],Store_table[Region],FALSE)</f>
        <v>West</v>
      </c>
      <c r="Y1515" s="8" t="str">
        <f>_xlfn.XLOOKUP(total_table[[#This Row],[Store_ID]],Store_table[Store_ID],Store_table[City],FALSE)</f>
        <v>New Jimmymouth</v>
      </c>
      <c r="Z1515" s="8" t="str">
        <f>_xlfn.XLOOKUP(total_table[[#This Row],[Store_ID]],Store_table[Store_ID],Store_table[Store_Type],FALSE)</f>
        <v>Flagship</v>
      </c>
    </row>
    <row r="1516" spans="1:26" x14ac:dyDescent="0.35">
      <c r="A1516" s="2" t="s">
        <v>3318</v>
      </c>
      <c r="B1516" s="14">
        <v>45477</v>
      </c>
      <c r="C1516" s="2" t="s">
        <v>1217</v>
      </c>
      <c r="D1516" s="2" t="s">
        <v>1648</v>
      </c>
      <c r="E1516" s="2" t="s">
        <v>1747</v>
      </c>
      <c r="F1516" s="11">
        <v>1</v>
      </c>
      <c r="G1516" s="8">
        <v>994.18</v>
      </c>
      <c r="H1516" s="8">
        <v>0.05</v>
      </c>
      <c r="I1516" s="2" t="s">
        <v>1804</v>
      </c>
      <c r="J1516" s="8">
        <v>994.13</v>
      </c>
      <c r="K1516" s="8" t="str">
        <f>_xlfn.XLOOKUP(total_table[[#This Row],[Customer_ID]],Customer_table[Customer_ID],Customer_table[Name],FALSE)</f>
        <v>Alexander Byrd</v>
      </c>
      <c r="L1516" s="11">
        <f>_xlfn.XLOOKUP(total_table[[#This Row],[Customer_ID]],Customer_table[Customer_ID],Customer_table[Age],FALSE)</f>
        <v>25</v>
      </c>
      <c r="M1516" s="8" t="str">
        <f>_xlfn.XLOOKUP(total_table[[#This Row],[Customer_ID]],Customer_table[Customer_ID],Customer_table[Gender],FALSE)</f>
        <v>Female</v>
      </c>
      <c r="N1516" s="8" t="str">
        <f>_xlfn.XLOOKUP(total_table[[#This Row],[Customer_ID]],Customer_table[Customer_ID],Customer_table[City],FALSE)</f>
        <v>Parkerview</v>
      </c>
      <c r="O1516" s="8" t="str">
        <f>_xlfn.XLOOKUP(total_table[[#This Row],[Customer_ID]],Customer_table[Customer_ID],Customer_table[State],FALSE)</f>
        <v>New York</v>
      </c>
      <c r="P1516" s="8" t="str">
        <f>_xlfn.XLOOKUP(total_table[[#This Row],[Customer_ID]],Customer_table[Customer_ID],Customer_table[Country],FALSE)</f>
        <v>USA</v>
      </c>
      <c r="Q1516" s="8" t="str">
        <f>_xlfn.XLOOKUP(total_table[[#This Row],[Product_ID]],Product_table[Product_ID],Product_table[Product_Name],FALSE)</f>
        <v>Tennis Ball 3-Pack</v>
      </c>
      <c r="R1516" s="8" t="str">
        <f>_xlfn.XLOOKUP(total_table[[#This Row],[Product_ID]],Product_table[Product_ID],Product_table[Category],FALSE)</f>
        <v>Sports</v>
      </c>
      <c r="S1516" s="8" t="str">
        <f>_xlfn.XLOOKUP(total_table[[#This Row],[Product_ID]],Product_table[Product_ID],Product_table[Sub_Category],FALSE)</f>
        <v>Equipment</v>
      </c>
      <c r="T1516" s="8" t="str">
        <f>_xlfn.XLOOKUP(total_table[[#This Row],[Product_ID]],Product_table[Product_ID],Product_table[Brand],FALSE)</f>
        <v>Lopez LLC</v>
      </c>
      <c r="U1516" s="8">
        <f>_xlfn.XLOOKUP(total_table[[#This Row],[Product_ID]],Product_table[Product_ID],Product_table[Cost],FALSE)</f>
        <v>103.45</v>
      </c>
      <c r="V1516" s="11">
        <f>_xlfn.XLOOKUP(total_table[[#This Row],[Product_ID]],Product_table[Product_ID],Product_table[Stock],FALSE)</f>
        <v>465</v>
      </c>
      <c r="W1516" s="8" t="str">
        <f>_xlfn.XLOOKUP(total_table[[#This Row],[Store_ID]],Store_table[Store_ID],Store_table[Store_Name],FALSE)</f>
        <v>Alexander Group</v>
      </c>
      <c r="X1516" s="8" t="str">
        <f>_xlfn.XLOOKUP(total_table[[#This Row],[Store_ID]],Store_table[Store_ID],Store_table[Region],FALSE)</f>
        <v>South</v>
      </c>
      <c r="Y1516" s="8" t="str">
        <f>_xlfn.XLOOKUP(total_table[[#This Row],[Store_ID]],Store_table[Store_ID],Store_table[City],FALSE)</f>
        <v>Port Sharon</v>
      </c>
      <c r="Z1516" s="8" t="str">
        <f>_xlfn.XLOOKUP(total_table[[#This Row],[Store_ID]],Store_table[Store_ID],Store_table[Store_Type],FALSE)</f>
        <v>Online</v>
      </c>
    </row>
    <row r="1517" spans="1:26" x14ac:dyDescent="0.35">
      <c r="A1517" s="2" t="s">
        <v>3319</v>
      </c>
      <c r="B1517" s="14">
        <v>45504</v>
      </c>
      <c r="C1517" s="2" t="s">
        <v>1290</v>
      </c>
      <c r="D1517" s="2" t="s">
        <v>1566</v>
      </c>
      <c r="E1517" s="2" t="s">
        <v>1775</v>
      </c>
      <c r="F1517" s="11">
        <v>1</v>
      </c>
      <c r="G1517" s="8">
        <v>136.12</v>
      </c>
      <c r="H1517" s="8">
        <v>7.0000000000000007E-2</v>
      </c>
      <c r="I1517" s="2" t="s">
        <v>1802</v>
      </c>
      <c r="J1517" s="8">
        <v>136.05000000000001</v>
      </c>
      <c r="K1517" s="8" t="str">
        <f>_xlfn.XLOOKUP(total_table[[#This Row],[Customer_ID]],Customer_table[Customer_ID],Customer_table[Name],FALSE)</f>
        <v>Brittany Edwards Dds</v>
      </c>
      <c r="L1517" s="11">
        <f>_xlfn.XLOOKUP(total_table[[#This Row],[Customer_ID]],Customer_table[Customer_ID],Customer_table[Age],FALSE)</f>
        <v>42</v>
      </c>
      <c r="M1517" s="8" t="str">
        <f>_xlfn.XLOOKUP(total_table[[#This Row],[Customer_ID]],Customer_table[Customer_ID],Customer_table[Gender],FALSE)</f>
        <v>Female</v>
      </c>
      <c r="N1517" s="8" t="str">
        <f>_xlfn.XLOOKUP(total_table[[#This Row],[Customer_ID]],Customer_table[Customer_ID],Customer_table[City],FALSE)</f>
        <v>Aliciahaven</v>
      </c>
      <c r="O1517" s="8" t="str">
        <f>_xlfn.XLOOKUP(total_table[[#This Row],[Customer_ID]],Customer_table[Customer_ID],Customer_table[State],FALSE)</f>
        <v>Kansas</v>
      </c>
      <c r="P1517" s="8" t="str">
        <f>_xlfn.XLOOKUP(total_table[[#This Row],[Customer_ID]],Customer_table[Customer_ID],Customer_table[Country],FALSE)</f>
        <v>USA</v>
      </c>
      <c r="Q1517" s="8" t="str">
        <f>_xlfn.XLOOKUP(total_table[[#This Row],[Product_ID]],Product_table[Product_ID],Product_table[Product_Name],FALSE)</f>
        <v>Outdoor Sports Water Bottle</v>
      </c>
      <c r="R1517" s="8" t="str">
        <f>_xlfn.XLOOKUP(total_table[[#This Row],[Product_ID]],Product_table[Product_ID],Product_table[Category],FALSE)</f>
        <v>Sports</v>
      </c>
      <c r="S1517" s="8" t="str">
        <f>_xlfn.XLOOKUP(total_table[[#This Row],[Product_ID]],Product_table[Product_ID],Product_table[Sub_Category],FALSE)</f>
        <v>Accessories</v>
      </c>
      <c r="T1517" s="8" t="str">
        <f>_xlfn.XLOOKUP(total_table[[#This Row],[Product_ID]],Product_table[Product_ID],Product_table[Brand],FALSE)</f>
        <v>Soto-Ellis</v>
      </c>
      <c r="U1517" s="8">
        <f>_xlfn.XLOOKUP(total_table[[#This Row],[Product_ID]],Product_table[Product_ID],Product_table[Cost],FALSE)</f>
        <v>131.51</v>
      </c>
      <c r="V1517" s="11">
        <f>_xlfn.XLOOKUP(total_table[[#This Row],[Product_ID]],Product_table[Product_ID],Product_table[Stock],FALSE)</f>
        <v>273.49484536082474</v>
      </c>
      <c r="W1517" s="8" t="str">
        <f>_xlfn.XLOOKUP(total_table[[#This Row],[Store_ID]],Store_table[Store_ID],Store_table[Store_Name],FALSE)</f>
        <v>Gardner, Humphrey and Contreras</v>
      </c>
      <c r="X1517" s="8" t="str">
        <f>_xlfn.XLOOKUP(total_table[[#This Row],[Store_ID]],Store_table[Store_ID],Store_table[Region],FALSE)</f>
        <v>East</v>
      </c>
      <c r="Y1517" s="8" t="str">
        <f>_xlfn.XLOOKUP(total_table[[#This Row],[Store_ID]],Store_table[Store_ID],Store_table[City],FALSE)</f>
        <v>Johnsonville</v>
      </c>
      <c r="Z1517" s="8" t="str">
        <f>_xlfn.XLOOKUP(total_table[[#This Row],[Store_ID]],Store_table[Store_ID],Store_table[Store_Type],FALSE)</f>
        <v>Flagship</v>
      </c>
    </row>
    <row r="1518" spans="1:26" x14ac:dyDescent="0.35">
      <c r="A1518" s="2" t="s">
        <v>3320</v>
      </c>
      <c r="B1518" s="14">
        <v>45862</v>
      </c>
      <c r="C1518" s="2" t="s">
        <v>119</v>
      </c>
      <c r="D1518" s="2" t="s">
        <v>1630</v>
      </c>
      <c r="E1518" s="2" t="s">
        <v>1788</v>
      </c>
      <c r="F1518" s="11">
        <v>3</v>
      </c>
      <c r="G1518" s="8">
        <v>634.45000000000005</v>
      </c>
      <c r="H1518" s="8">
        <v>0.17</v>
      </c>
      <c r="I1518" s="2" t="s">
        <v>1804</v>
      </c>
      <c r="J1518" s="8">
        <v>1903.18</v>
      </c>
      <c r="K1518" s="8" t="str">
        <f>_xlfn.XLOOKUP(total_table[[#This Row],[Customer_ID]],Customer_table[Customer_ID],Customer_table[Name],FALSE)</f>
        <v>Jessica Acevedo</v>
      </c>
      <c r="L1518" s="11">
        <f>_xlfn.XLOOKUP(total_table[[#This Row],[Customer_ID]],Customer_table[Customer_ID],Customer_table[Age],FALSE)</f>
        <v>64</v>
      </c>
      <c r="M1518" s="8" t="str">
        <f>_xlfn.XLOOKUP(total_table[[#This Row],[Customer_ID]],Customer_table[Customer_ID],Customer_table[Gender],FALSE)</f>
        <v>Female</v>
      </c>
      <c r="N1518" s="8" t="str">
        <f>_xlfn.XLOOKUP(total_table[[#This Row],[Customer_ID]],Customer_table[Customer_ID],Customer_table[City],FALSE)</f>
        <v>Amybury</v>
      </c>
      <c r="O1518" s="8" t="str">
        <f>_xlfn.XLOOKUP(total_table[[#This Row],[Customer_ID]],Customer_table[Customer_ID],Customer_table[State],FALSE)</f>
        <v>Pennsylvania</v>
      </c>
      <c r="P1518" s="8" t="str">
        <f>_xlfn.XLOOKUP(total_table[[#This Row],[Customer_ID]],Customer_table[Customer_ID],Customer_table[Country],FALSE)</f>
        <v>USA</v>
      </c>
      <c r="Q1518" s="8" t="str">
        <f>_xlfn.XLOOKUP(total_table[[#This Row],[Product_ID]],Product_table[Product_ID],Product_table[Product_Name],FALSE)</f>
        <v>Rugby Ball</v>
      </c>
      <c r="R1518" s="8" t="str">
        <f>_xlfn.XLOOKUP(total_table[[#This Row],[Product_ID]],Product_table[Product_ID],Product_table[Category],FALSE)</f>
        <v>Sports</v>
      </c>
      <c r="S1518" s="8" t="str">
        <f>_xlfn.XLOOKUP(total_table[[#This Row],[Product_ID]],Product_table[Product_ID],Product_table[Sub_Category],FALSE)</f>
        <v>Team Sports</v>
      </c>
      <c r="T1518" s="8" t="str">
        <f>_xlfn.XLOOKUP(total_table[[#This Row],[Product_ID]],Product_table[Product_ID],Product_table[Brand],FALSE)</f>
        <v>Harris Inc</v>
      </c>
      <c r="U1518" s="8">
        <f>_xlfn.XLOOKUP(total_table[[#This Row],[Product_ID]],Product_table[Product_ID],Product_table[Cost],FALSE)</f>
        <v>212.26</v>
      </c>
      <c r="V1518" s="11">
        <f>_xlfn.XLOOKUP(total_table[[#This Row],[Product_ID]],Product_table[Product_ID],Product_table[Stock],FALSE)</f>
        <v>82</v>
      </c>
      <c r="W1518" s="8" t="str">
        <f>_xlfn.XLOOKUP(total_table[[#This Row],[Store_ID]],Store_table[Store_ID],Store_table[Store_Name],FALSE)</f>
        <v>Guerrero-Schmitt</v>
      </c>
      <c r="X1518" s="8" t="str">
        <f>_xlfn.XLOOKUP(total_table[[#This Row],[Store_ID]],Store_table[Store_ID],Store_table[Region],FALSE)</f>
        <v>East</v>
      </c>
      <c r="Y1518" s="8" t="str">
        <f>_xlfn.XLOOKUP(total_table[[#This Row],[Store_ID]],Store_table[Store_ID],Store_table[City],FALSE)</f>
        <v>East Stevechester</v>
      </c>
      <c r="Z1518" s="8" t="str">
        <f>_xlfn.XLOOKUP(total_table[[#This Row],[Store_ID]],Store_table[Store_ID],Store_table[Store_Type],FALSE)</f>
        <v>Flagship</v>
      </c>
    </row>
    <row r="1519" spans="1:26" x14ac:dyDescent="0.35">
      <c r="A1519" s="2" t="s">
        <v>3321</v>
      </c>
      <c r="B1519" s="14">
        <v>45579</v>
      </c>
      <c r="C1519" s="2" t="s">
        <v>1019</v>
      </c>
      <c r="D1519" s="2" t="s">
        <v>1654</v>
      </c>
      <c r="E1519" s="2" t="s">
        <v>1730</v>
      </c>
      <c r="F1519" s="11">
        <v>4</v>
      </c>
      <c r="G1519" s="8">
        <v>179.62</v>
      </c>
      <c r="H1519" s="8">
        <v>0.05</v>
      </c>
      <c r="I1519" s="2" t="s">
        <v>1802</v>
      </c>
      <c r="J1519" s="8">
        <v>718.43000000000006</v>
      </c>
      <c r="K1519" s="8" t="str">
        <f>_xlfn.XLOOKUP(total_table[[#This Row],[Customer_ID]],Customer_table[Customer_ID],Customer_table[Name],FALSE)</f>
        <v>Victor Mcintosh</v>
      </c>
      <c r="L1519" s="11">
        <f>_xlfn.XLOOKUP(total_table[[#This Row],[Customer_ID]],Customer_table[Customer_ID],Customer_table[Age],FALSE)</f>
        <v>62</v>
      </c>
      <c r="M1519" s="8" t="str">
        <f>_xlfn.XLOOKUP(total_table[[#This Row],[Customer_ID]],Customer_table[Customer_ID],Customer_table[Gender],FALSE)</f>
        <v>Female</v>
      </c>
      <c r="N1519" s="8" t="str">
        <f>_xlfn.XLOOKUP(total_table[[#This Row],[Customer_ID]],Customer_table[Customer_ID],Customer_table[City],FALSE)</f>
        <v>Tiffanyshire</v>
      </c>
      <c r="O1519" s="8" t="str">
        <f>_xlfn.XLOOKUP(total_table[[#This Row],[Customer_ID]],Customer_table[Customer_ID],Customer_table[State],FALSE)</f>
        <v>Minnesota</v>
      </c>
      <c r="P1519" s="8" t="str">
        <f>_xlfn.XLOOKUP(total_table[[#This Row],[Customer_ID]],Customer_table[Customer_ID],Customer_table[Country],FALSE)</f>
        <v>USA</v>
      </c>
      <c r="Q1519" s="8" t="str">
        <f>_xlfn.XLOOKUP(total_table[[#This Row],[Product_ID]],Product_table[Product_ID],Product_table[Product_Name],FALSE)</f>
        <v>Matte Lipstick Set</v>
      </c>
      <c r="R1519" s="8" t="str">
        <f>_xlfn.XLOOKUP(total_table[[#This Row],[Product_ID]],Product_table[Product_ID],Product_table[Category],FALSE)</f>
        <v>Beauty</v>
      </c>
      <c r="S1519" s="8" t="str">
        <f>_xlfn.XLOOKUP(total_table[[#This Row],[Product_ID]],Product_table[Product_ID],Product_table[Sub_Category],FALSE)</f>
        <v>Makeup</v>
      </c>
      <c r="T1519" s="8" t="str">
        <f>_xlfn.XLOOKUP(total_table[[#This Row],[Product_ID]],Product_table[Product_ID],Product_table[Brand],FALSE)</f>
        <v>Zhang Inc</v>
      </c>
      <c r="U1519" s="8">
        <f>_xlfn.XLOOKUP(total_table[[#This Row],[Product_ID]],Product_table[Product_ID],Product_table[Cost],FALSE)</f>
        <v>299.11</v>
      </c>
      <c r="V1519" s="11">
        <f>_xlfn.XLOOKUP(total_table[[#This Row],[Product_ID]],Product_table[Product_ID],Product_table[Stock],FALSE)</f>
        <v>118</v>
      </c>
      <c r="W1519" s="8" t="str">
        <f>_xlfn.XLOOKUP(total_table[[#This Row],[Store_ID]],Store_table[Store_ID],Store_table[Store_Name],FALSE)</f>
        <v>Rivera-Warner</v>
      </c>
      <c r="X1519" s="8" t="str">
        <f>_xlfn.XLOOKUP(total_table[[#This Row],[Store_ID]],Store_table[Store_ID],Store_table[Region],FALSE)</f>
        <v>East</v>
      </c>
      <c r="Y1519" s="8" t="str">
        <f>_xlfn.XLOOKUP(total_table[[#This Row],[Store_ID]],Store_table[Store_ID],Store_table[City],FALSE)</f>
        <v>Washingtonfurt</v>
      </c>
      <c r="Z1519" s="8" t="str">
        <f>_xlfn.XLOOKUP(total_table[[#This Row],[Store_ID]],Store_table[Store_ID],Store_table[Store_Type],FALSE)</f>
        <v>Flagship</v>
      </c>
    </row>
    <row r="1520" spans="1:26" x14ac:dyDescent="0.35">
      <c r="A1520" s="2" t="s">
        <v>3322</v>
      </c>
      <c r="B1520" s="14">
        <v>45658</v>
      </c>
      <c r="C1520" s="2" t="s">
        <v>918</v>
      </c>
      <c r="D1520" s="2" t="s">
        <v>1566</v>
      </c>
      <c r="E1520" s="2" t="s">
        <v>1788</v>
      </c>
      <c r="F1520" s="11">
        <v>4</v>
      </c>
      <c r="G1520" s="8">
        <v>558.83000000000004</v>
      </c>
      <c r="H1520" s="8">
        <v>0.16</v>
      </c>
      <c r="I1520" s="2" t="s">
        <v>1804</v>
      </c>
      <c r="J1520" s="8">
        <v>2235.1600000000003</v>
      </c>
      <c r="K1520" s="8" t="str">
        <f>_xlfn.XLOOKUP(total_table[[#This Row],[Customer_ID]],Customer_table[Customer_ID],Customer_table[Name],FALSE)</f>
        <v>Lisa Chandler</v>
      </c>
      <c r="L1520" s="11">
        <f>_xlfn.XLOOKUP(total_table[[#This Row],[Customer_ID]],Customer_table[Customer_ID],Customer_table[Age],FALSE)</f>
        <v>29</v>
      </c>
      <c r="M1520" s="8" t="str">
        <f>_xlfn.XLOOKUP(total_table[[#This Row],[Customer_ID]],Customer_table[Customer_ID],Customer_table[Gender],FALSE)</f>
        <v>Male</v>
      </c>
      <c r="N1520" s="8" t="str">
        <f>_xlfn.XLOOKUP(total_table[[#This Row],[Customer_ID]],Customer_table[Customer_ID],Customer_table[City],FALSE)</f>
        <v>Port Richard</v>
      </c>
      <c r="O1520" s="8" t="str">
        <f>_xlfn.XLOOKUP(total_table[[#This Row],[Customer_ID]],Customer_table[Customer_ID],Customer_table[State],FALSE)</f>
        <v>Montana</v>
      </c>
      <c r="P1520" s="8" t="str">
        <f>_xlfn.XLOOKUP(total_table[[#This Row],[Customer_ID]],Customer_table[Customer_ID],Customer_table[Country],FALSE)</f>
        <v>USA</v>
      </c>
      <c r="Q1520" s="8" t="str">
        <f>_xlfn.XLOOKUP(total_table[[#This Row],[Product_ID]],Product_table[Product_ID],Product_table[Product_Name],FALSE)</f>
        <v>Outdoor Sports Water Bottle</v>
      </c>
      <c r="R1520" s="8" t="str">
        <f>_xlfn.XLOOKUP(total_table[[#This Row],[Product_ID]],Product_table[Product_ID],Product_table[Category],FALSE)</f>
        <v>Sports</v>
      </c>
      <c r="S1520" s="8" t="str">
        <f>_xlfn.XLOOKUP(total_table[[#This Row],[Product_ID]],Product_table[Product_ID],Product_table[Sub_Category],FALSE)</f>
        <v>Accessories</v>
      </c>
      <c r="T1520" s="8" t="str">
        <f>_xlfn.XLOOKUP(total_table[[#This Row],[Product_ID]],Product_table[Product_ID],Product_table[Brand],FALSE)</f>
        <v>Soto-Ellis</v>
      </c>
      <c r="U1520" s="8">
        <f>_xlfn.XLOOKUP(total_table[[#This Row],[Product_ID]],Product_table[Product_ID],Product_table[Cost],FALSE)</f>
        <v>131.51</v>
      </c>
      <c r="V1520" s="11">
        <f>_xlfn.XLOOKUP(total_table[[#This Row],[Product_ID]],Product_table[Product_ID],Product_table[Stock],FALSE)</f>
        <v>273.49484536082474</v>
      </c>
      <c r="W1520" s="8" t="str">
        <f>_xlfn.XLOOKUP(total_table[[#This Row],[Store_ID]],Store_table[Store_ID],Store_table[Store_Name],FALSE)</f>
        <v>Guerrero-Schmitt</v>
      </c>
      <c r="X1520" s="8" t="str">
        <f>_xlfn.XLOOKUP(total_table[[#This Row],[Store_ID]],Store_table[Store_ID],Store_table[Region],FALSE)</f>
        <v>East</v>
      </c>
      <c r="Y1520" s="8" t="str">
        <f>_xlfn.XLOOKUP(total_table[[#This Row],[Store_ID]],Store_table[Store_ID],Store_table[City],FALSE)</f>
        <v>East Stevechester</v>
      </c>
      <c r="Z1520" s="8" t="str">
        <f>_xlfn.XLOOKUP(total_table[[#This Row],[Store_ID]],Store_table[Store_ID],Store_table[Store_Type],FALSE)</f>
        <v>Flagship</v>
      </c>
    </row>
    <row r="1521" spans="1:26" x14ac:dyDescent="0.35">
      <c r="A1521" s="2" t="s">
        <v>3323</v>
      </c>
      <c r="B1521" s="14">
        <v>45664</v>
      </c>
      <c r="C1521" s="2" t="s">
        <v>557</v>
      </c>
      <c r="D1521" s="2" t="s">
        <v>1714</v>
      </c>
      <c r="E1521" s="2" t="s">
        <v>1754</v>
      </c>
      <c r="F1521" s="11">
        <v>2</v>
      </c>
      <c r="G1521" s="8">
        <v>859.74</v>
      </c>
      <c r="H1521" s="8">
        <v>0.25</v>
      </c>
      <c r="I1521" s="2" t="s">
        <v>1807</v>
      </c>
      <c r="J1521" s="8">
        <v>1719.23</v>
      </c>
      <c r="K1521" s="8" t="str">
        <f>_xlfn.XLOOKUP(total_table[[#This Row],[Customer_ID]],Customer_table[Customer_ID],Customer_table[Name],FALSE)</f>
        <v>Amy Wilson</v>
      </c>
      <c r="L1521" s="11">
        <f>_xlfn.XLOOKUP(total_table[[#This Row],[Customer_ID]],Customer_table[Customer_ID],Customer_table[Age],FALSE)</f>
        <v>44</v>
      </c>
      <c r="M1521" s="8" t="str">
        <f>_xlfn.XLOOKUP(total_table[[#This Row],[Customer_ID]],Customer_table[Customer_ID],Customer_table[Gender],FALSE)</f>
        <v>Female</v>
      </c>
      <c r="N1521" s="8" t="str">
        <f>_xlfn.XLOOKUP(total_table[[#This Row],[Customer_ID]],Customer_table[Customer_ID],Customer_table[City],FALSE)</f>
        <v>Morrisburgh</v>
      </c>
      <c r="O1521" s="8" t="str">
        <f>_xlfn.XLOOKUP(total_table[[#This Row],[Customer_ID]],Customer_table[Customer_ID],Customer_table[State],FALSE)</f>
        <v>Indiana</v>
      </c>
      <c r="P1521" s="8" t="str">
        <f>_xlfn.XLOOKUP(total_table[[#This Row],[Customer_ID]],Customer_table[Customer_ID],Customer_table[Country],FALSE)</f>
        <v>USA</v>
      </c>
      <c r="Q1521" s="8" t="str">
        <f>_xlfn.XLOOKUP(total_table[[#This Row],[Product_ID]],Product_table[Product_ID],Product_table[Product_Name],FALSE)</f>
        <v>Vitamin E Body Lotion</v>
      </c>
      <c r="R1521" s="8" t="str">
        <f>_xlfn.XLOOKUP(total_table[[#This Row],[Product_ID]],Product_table[Product_ID],Product_table[Category],FALSE)</f>
        <v>Beauty</v>
      </c>
      <c r="S1521" s="8" t="str">
        <f>_xlfn.XLOOKUP(total_table[[#This Row],[Product_ID]],Product_table[Product_ID],Product_table[Sub_Category],FALSE)</f>
        <v>Skincare</v>
      </c>
      <c r="T1521" s="8" t="str">
        <f>_xlfn.XLOOKUP(total_table[[#This Row],[Product_ID]],Product_table[Product_ID],Product_table[Brand],FALSE)</f>
        <v>Hoffman-Williams</v>
      </c>
      <c r="U1521" s="8">
        <f>_xlfn.XLOOKUP(total_table[[#This Row],[Product_ID]],Product_table[Product_ID],Product_table[Cost],FALSE)</f>
        <v>358.47</v>
      </c>
      <c r="V1521" s="11">
        <f>_xlfn.XLOOKUP(total_table[[#This Row],[Product_ID]],Product_table[Product_ID],Product_table[Stock],FALSE)</f>
        <v>213</v>
      </c>
      <c r="W1521" s="8" t="str">
        <f>_xlfn.XLOOKUP(total_table[[#This Row],[Store_ID]],Store_table[Store_ID],Store_table[Store_Name],FALSE)</f>
        <v>Benson-Elliott</v>
      </c>
      <c r="X1521" s="8" t="str">
        <f>_xlfn.XLOOKUP(total_table[[#This Row],[Store_ID]],Store_table[Store_ID],Store_table[Region],FALSE)</f>
        <v>East</v>
      </c>
      <c r="Y1521" s="8" t="str">
        <f>_xlfn.XLOOKUP(total_table[[#This Row],[Store_ID]],Store_table[Store_ID],Store_table[City],FALSE)</f>
        <v>Port Josephberg</v>
      </c>
      <c r="Z1521" s="8" t="str">
        <f>_xlfn.XLOOKUP(total_table[[#This Row],[Store_ID]],Store_table[Store_ID],Store_table[Store_Type],FALSE)</f>
        <v>Online</v>
      </c>
    </row>
    <row r="1522" spans="1:26" x14ac:dyDescent="0.35">
      <c r="A1522" s="2" t="s">
        <v>3324</v>
      </c>
      <c r="B1522" s="14">
        <v>45936</v>
      </c>
      <c r="C1522" s="2" t="s">
        <v>365</v>
      </c>
      <c r="D1522" s="2" t="s">
        <v>1656</v>
      </c>
      <c r="E1522" s="2" t="s">
        <v>1782</v>
      </c>
      <c r="F1522" s="11">
        <v>3</v>
      </c>
      <c r="G1522" s="8">
        <v>578.47</v>
      </c>
      <c r="H1522" s="8">
        <v>0.06</v>
      </c>
      <c r="I1522" s="2" t="s">
        <v>1807</v>
      </c>
      <c r="J1522" s="8">
        <v>1735.3500000000001</v>
      </c>
      <c r="K1522" s="8" t="str">
        <f>_xlfn.XLOOKUP(total_table[[#This Row],[Customer_ID]],Customer_table[Customer_ID],Customer_table[Name],FALSE)</f>
        <v>Howard Summers</v>
      </c>
      <c r="L1522" s="11">
        <f>_xlfn.XLOOKUP(total_table[[#This Row],[Customer_ID]],Customer_table[Customer_ID],Customer_table[Age],FALSE)</f>
        <v>53</v>
      </c>
      <c r="M1522" s="8" t="str">
        <f>_xlfn.XLOOKUP(total_table[[#This Row],[Customer_ID]],Customer_table[Customer_ID],Customer_table[Gender],FALSE)</f>
        <v>Female</v>
      </c>
      <c r="N1522" s="8" t="str">
        <f>_xlfn.XLOOKUP(total_table[[#This Row],[Customer_ID]],Customer_table[Customer_ID],Customer_table[City],FALSE)</f>
        <v>East Linda</v>
      </c>
      <c r="O1522" s="8" t="str">
        <f>_xlfn.XLOOKUP(total_table[[#This Row],[Customer_ID]],Customer_table[Customer_ID],Customer_table[State],FALSE)</f>
        <v>Rhode Island</v>
      </c>
      <c r="P1522" s="8" t="str">
        <f>_xlfn.XLOOKUP(total_table[[#This Row],[Customer_ID]],Customer_table[Customer_ID],Customer_table[Country],FALSE)</f>
        <v>USA</v>
      </c>
      <c r="Q1522" s="8" t="str">
        <f>_xlfn.XLOOKUP(total_table[[#This Row],[Product_ID]],Product_table[Product_ID],Product_table[Product_Name],FALSE)</f>
        <v>Adjustable Dumbbells 20kg</v>
      </c>
      <c r="R1522" s="8" t="str">
        <f>_xlfn.XLOOKUP(total_table[[#This Row],[Product_ID]],Product_table[Product_ID],Product_table[Category],FALSE)</f>
        <v>Sports</v>
      </c>
      <c r="S1522" s="8" t="str">
        <f>_xlfn.XLOOKUP(total_table[[#This Row],[Product_ID]],Product_table[Product_ID],Product_table[Sub_Category],FALSE)</f>
        <v>Fitness</v>
      </c>
      <c r="T1522" s="8" t="str">
        <f>_xlfn.XLOOKUP(total_table[[#This Row],[Product_ID]],Product_table[Product_ID],Product_table[Brand],FALSE)</f>
        <v>Montgomery, Benton and Miller</v>
      </c>
      <c r="U1522" s="8">
        <f>_xlfn.XLOOKUP(total_table[[#This Row],[Product_ID]],Product_table[Product_ID],Product_table[Cost],FALSE)</f>
        <v>240.63</v>
      </c>
      <c r="V1522" s="11">
        <f>_xlfn.XLOOKUP(total_table[[#This Row],[Product_ID]],Product_table[Product_ID],Product_table[Stock],FALSE)</f>
        <v>423</v>
      </c>
      <c r="W1522" s="8" t="str">
        <f>_xlfn.XLOOKUP(total_table[[#This Row],[Store_ID]],Store_table[Store_ID],Store_table[Store_Name],FALSE)</f>
        <v>Frederick-Wright</v>
      </c>
      <c r="X1522" s="8" t="str">
        <f>_xlfn.XLOOKUP(total_table[[#This Row],[Store_ID]],Store_table[Store_ID],Store_table[Region],FALSE)</f>
        <v>West</v>
      </c>
      <c r="Y1522" s="8" t="str">
        <f>_xlfn.XLOOKUP(total_table[[#This Row],[Store_ID]],Store_table[Store_ID],Store_table[City],FALSE)</f>
        <v>New Jimmymouth</v>
      </c>
      <c r="Z1522" s="8" t="str">
        <f>_xlfn.XLOOKUP(total_table[[#This Row],[Store_ID]],Store_table[Store_ID],Store_table[Store_Type],FALSE)</f>
        <v>Flagship</v>
      </c>
    </row>
    <row r="1523" spans="1:26" x14ac:dyDescent="0.35">
      <c r="A1523" s="2" t="s">
        <v>3325</v>
      </c>
      <c r="B1523" s="14">
        <v>45344</v>
      </c>
      <c r="C1523" s="2" t="s">
        <v>200</v>
      </c>
      <c r="D1523" s="2" t="s">
        <v>1568</v>
      </c>
      <c r="E1523" s="2" t="s">
        <v>1772</v>
      </c>
      <c r="F1523" s="11">
        <v>1</v>
      </c>
      <c r="G1523" s="8">
        <v>440.48</v>
      </c>
      <c r="H1523" s="8">
        <v>0.11</v>
      </c>
      <c r="I1523" s="2" t="s">
        <v>1807</v>
      </c>
      <c r="J1523" s="8">
        <v>440.37</v>
      </c>
      <c r="K1523" s="8" t="str">
        <f>_xlfn.XLOOKUP(total_table[[#This Row],[Customer_ID]],Customer_table[Customer_ID],Customer_table[Name],FALSE)</f>
        <v>Wayne Mcpherson</v>
      </c>
      <c r="L1523" s="11">
        <f>_xlfn.XLOOKUP(total_table[[#This Row],[Customer_ID]],Customer_table[Customer_ID],Customer_table[Age],FALSE)</f>
        <v>56</v>
      </c>
      <c r="M1523" s="8" t="str">
        <f>_xlfn.XLOOKUP(total_table[[#This Row],[Customer_ID]],Customer_table[Customer_ID],Customer_table[Gender],FALSE)</f>
        <v>Female</v>
      </c>
      <c r="N1523" s="8" t="str">
        <f>_xlfn.XLOOKUP(total_table[[#This Row],[Customer_ID]],Customer_table[Customer_ID],Customer_table[City],FALSE)</f>
        <v>Edwardsfort</v>
      </c>
      <c r="O1523" s="8" t="str">
        <f>_xlfn.XLOOKUP(total_table[[#This Row],[Customer_ID]],Customer_table[Customer_ID],Customer_table[State],FALSE)</f>
        <v>Minnesota</v>
      </c>
      <c r="P1523" s="8" t="str">
        <f>_xlfn.XLOOKUP(total_table[[#This Row],[Customer_ID]],Customer_table[Customer_ID],Customer_table[Country],FALSE)</f>
        <v>USA</v>
      </c>
      <c r="Q1523" s="8" t="str">
        <f>_xlfn.XLOOKUP(total_table[[#This Row],[Product_ID]],Product_table[Product_ID],Product_table[Product_Name],FALSE)</f>
        <v>Multi-Purpose Storage Box</v>
      </c>
      <c r="R1523" s="8" t="str">
        <f>_xlfn.XLOOKUP(total_table[[#This Row],[Product_ID]],Product_table[Product_ID],Product_table[Category],FALSE)</f>
        <v>Home</v>
      </c>
      <c r="S1523" s="8" t="str">
        <f>_xlfn.XLOOKUP(total_table[[#This Row],[Product_ID]],Product_table[Product_ID],Product_table[Sub_Category],FALSE)</f>
        <v>Storage</v>
      </c>
      <c r="T1523" s="8" t="str">
        <f>_xlfn.XLOOKUP(total_table[[#This Row],[Product_ID]],Product_table[Product_ID],Product_table[Brand],FALSE)</f>
        <v>Gardner-Montes</v>
      </c>
      <c r="U1523" s="8">
        <f>_xlfn.XLOOKUP(total_table[[#This Row],[Product_ID]],Product_table[Product_ID],Product_table[Cost],FALSE)</f>
        <v>123.46</v>
      </c>
      <c r="V1523" s="11">
        <f>_xlfn.XLOOKUP(total_table[[#This Row],[Product_ID]],Product_table[Product_ID],Product_table[Stock],FALSE)</f>
        <v>76</v>
      </c>
      <c r="W1523" s="8" t="str">
        <f>_xlfn.XLOOKUP(total_table[[#This Row],[Store_ID]],Store_table[Store_ID],Store_table[Store_Name],FALSE)</f>
        <v>Thomas, Bridges and Harris</v>
      </c>
      <c r="X1523" s="8" t="str">
        <f>_xlfn.XLOOKUP(total_table[[#This Row],[Store_ID]],Store_table[Store_ID],Store_table[Region],FALSE)</f>
        <v>North</v>
      </c>
      <c r="Y1523" s="8" t="str">
        <f>_xlfn.XLOOKUP(total_table[[#This Row],[Store_ID]],Store_table[Store_ID],Store_table[City],FALSE)</f>
        <v>Sabrinatown</v>
      </c>
      <c r="Z1523" s="8" t="str">
        <f>_xlfn.XLOOKUP(total_table[[#This Row],[Store_ID]],Store_table[Store_ID],Store_table[Store_Type],FALSE)</f>
        <v>Online</v>
      </c>
    </row>
    <row r="1524" spans="1:26" x14ac:dyDescent="0.35">
      <c r="A1524" s="2" t="s">
        <v>3326</v>
      </c>
      <c r="B1524" s="14">
        <v>45329</v>
      </c>
      <c r="C1524" s="2" t="s">
        <v>70</v>
      </c>
      <c r="D1524" s="2" t="s">
        <v>1558</v>
      </c>
      <c r="E1524" s="2" t="s">
        <v>1791</v>
      </c>
      <c r="F1524" s="11">
        <v>2</v>
      </c>
      <c r="G1524" s="8">
        <v>303.67</v>
      </c>
      <c r="H1524" s="8">
        <v>0.05</v>
      </c>
      <c r="I1524" s="2" t="s">
        <v>1804</v>
      </c>
      <c r="J1524" s="8">
        <v>607.29000000000008</v>
      </c>
      <c r="K1524" s="8" t="str">
        <f>_xlfn.XLOOKUP(total_table[[#This Row],[Customer_ID]],Customer_table[Customer_ID],Customer_table[Name],FALSE)</f>
        <v>John Scott</v>
      </c>
      <c r="L1524" s="11">
        <f>_xlfn.XLOOKUP(total_table[[#This Row],[Customer_ID]],Customer_table[Customer_ID],Customer_table[Age],FALSE)</f>
        <v>24</v>
      </c>
      <c r="M1524" s="8" t="str">
        <f>_xlfn.XLOOKUP(total_table[[#This Row],[Customer_ID]],Customer_table[Customer_ID],Customer_table[Gender],FALSE)</f>
        <v>Female</v>
      </c>
      <c r="N1524" s="8" t="str">
        <f>_xlfn.XLOOKUP(total_table[[#This Row],[Customer_ID]],Customer_table[Customer_ID],Customer_table[City],FALSE)</f>
        <v>South Christopher</v>
      </c>
      <c r="O1524" s="8" t="str">
        <f>_xlfn.XLOOKUP(total_table[[#This Row],[Customer_ID]],Customer_table[Customer_ID],Customer_table[State],FALSE)</f>
        <v>Pennsylvania</v>
      </c>
      <c r="P1524" s="8" t="str">
        <f>_xlfn.XLOOKUP(total_table[[#This Row],[Customer_ID]],Customer_table[Customer_ID],Customer_table[Country],FALSE)</f>
        <v>USA</v>
      </c>
      <c r="Q1524" s="8" t="str">
        <f>_xlfn.XLOOKUP(total_table[[#This Row],[Product_ID]],Product_table[Product_ID],Product_table[Product_Name],FALSE)</f>
        <v>Beard Grooming Kit</v>
      </c>
      <c r="R1524" s="8" t="str">
        <f>_xlfn.XLOOKUP(total_table[[#This Row],[Product_ID]],Product_table[Product_ID],Product_table[Category],FALSE)</f>
        <v>Beauty</v>
      </c>
      <c r="S1524" s="8" t="str">
        <f>_xlfn.XLOOKUP(total_table[[#This Row],[Product_ID]],Product_table[Product_ID],Product_table[Sub_Category],FALSE)</f>
        <v>Grooming</v>
      </c>
      <c r="T1524" s="8" t="str">
        <f>_xlfn.XLOOKUP(total_table[[#This Row],[Product_ID]],Product_table[Product_ID],Product_table[Brand],FALSE)</f>
        <v>Erickson-Green</v>
      </c>
      <c r="U1524" s="8">
        <f>_xlfn.XLOOKUP(total_table[[#This Row],[Product_ID]],Product_table[Product_ID],Product_table[Cost],FALSE)</f>
        <v>337.42</v>
      </c>
      <c r="V1524" s="11">
        <f>_xlfn.XLOOKUP(total_table[[#This Row],[Product_ID]],Product_table[Product_ID],Product_table[Stock],FALSE)</f>
        <v>256</v>
      </c>
      <c r="W1524" s="8" t="str">
        <f>_xlfn.XLOOKUP(total_table[[#This Row],[Store_ID]],Store_table[Store_ID],Store_table[Store_Name],FALSE)</f>
        <v>Mann-Austin</v>
      </c>
      <c r="X1524" s="8" t="str">
        <f>_xlfn.XLOOKUP(total_table[[#This Row],[Store_ID]],Store_table[Store_ID],Store_table[Region],FALSE)</f>
        <v>East</v>
      </c>
      <c r="Y1524" s="8" t="str">
        <f>_xlfn.XLOOKUP(total_table[[#This Row],[Store_ID]],Store_table[Store_ID],Store_table[City],FALSE)</f>
        <v>Vasquezborough</v>
      </c>
      <c r="Z1524" s="8" t="str">
        <f>_xlfn.XLOOKUP(total_table[[#This Row],[Store_ID]],Store_table[Store_ID],Store_table[Store_Type],FALSE)</f>
        <v>Online</v>
      </c>
    </row>
    <row r="1525" spans="1:26" x14ac:dyDescent="0.35">
      <c r="A1525" s="2" t="s">
        <v>3327</v>
      </c>
      <c r="B1525" s="14">
        <v>45895</v>
      </c>
      <c r="C1525" s="2" t="s">
        <v>1040</v>
      </c>
      <c r="D1525" s="2" t="s">
        <v>1674</v>
      </c>
      <c r="E1525" s="2" t="s">
        <v>1777</v>
      </c>
      <c r="F1525" s="11">
        <v>2</v>
      </c>
      <c r="G1525" s="8">
        <v>611.21</v>
      </c>
      <c r="H1525" s="8">
        <v>0.22</v>
      </c>
      <c r="I1525" s="2" t="s">
        <v>1807</v>
      </c>
      <c r="J1525" s="8">
        <v>1222.2</v>
      </c>
      <c r="K1525" s="8" t="str">
        <f>_xlfn.XLOOKUP(total_table[[#This Row],[Customer_ID]],Customer_table[Customer_ID],Customer_table[Name],FALSE)</f>
        <v>John Jones</v>
      </c>
      <c r="L1525" s="11">
        <f>_xlfn.XLOOKUP(total_table[[#This Row],[Customer_ID]],Customer_table[Customer_ID],Customer_table[Age],FALSE)</f>
        <v>58</v>
      </c>
      <c r="M1525" s="8" t="str">
        <f>_xlfn.XLOOKUP(total_table[[#This Row],[Customer_ID]],Customer_table[Customer_ID],Customer_table[Gender],FALSE)</f>
        <v>Female</v>
      </c>
      <c r="N1525" s="8" t="str">
        <f>_xlfn.XLOOKUP(total_table[[#This Row],[Customer_ID]],Customer_table[Customer_ID],Customer_table[City],FALSE)</f>
        <v>North Michaelborough</v>
      </c>
      <c r="O1525" s="8" t="str">
        <f>_xlfn.XLOOKUP(total_table[[#This Row],[Customer_ID]],Customer_table[Customer_ID],Customer_table[State],FALSE)</f>
        <v>Oregon</v>
      </c>
      <c r="P1525" s="8" t="str">
        <f>_xlfn.XLOOKUP(total_table[[#This Row],[Customer_ID]],Customer_table[Customer_ID],Customer_table[Country],FALSE)</f>
        <v>USA</v>
      </c>
      <c r="Q1525" s="8" t="str">
        <f>_xlfn.XLOOKUP(total_table[[#This Row],[Product_ID]],Product_table[Product_ID],Product_table[Product_Name],FALSE)</f>
        <v>Bluetooth Car Audio System</v>
      </c>
      <c r="R1525" s="8" t="str">
        <f>_xlfn.XLOOKUP(total_table[[#This Row],[Product_ID]],Product_table[Product_ID],Product_table[Category],FALSE)</f>
        <v>Electronics</v>
      </c>
      <c r="S1525" s="8" t="str">
        <f>_xlfn.XLOOKUP(total_table[[#This Row],[Product_ID]],Product_table[Product_ID],Product_table[Sub_Category],FALSE)</f>
        <v>Audio</v>
      </c>
      <c r="T1525" s="8" t="str">
        <f>_xlfn.XLOOKUP(total_table[[#This Row],[Product_ID]],Product_table[Product_ID],Product_table[Brand],FALSE)</f>
        <v>Bruce-Bowen</v>
      </c>
      <c r="U1525" s="8">
        <f>_xlfn.XLOOKUP(total_table[[#This Row],[Product_ID]],Product_table[Product_ID],Product_table[Cost],FALSE)</f>
        <v>403.71</v>
      </c>
      <c r="V1525" s="11">
        <f>_xlfn.XLOOKUP(total_table[[#This Row],[Product_ID]],Product_table[Product_ID],Product_table[Stock],FALSE)</f>
        <v>159</v>
      </c>
      <c r="W1525" s="8" t="str">
        <f>_xlfn.XLOOKUP(total_table[[#This Row],[Store_ID]],Store_table[Store_ID],Store_table[Store_Name],FALSE)</f>
        <v>Mcdonald Inc</v>
      </c>
      <c r="X1525" s="8" t="str">
        <f>_xlfn.XLOOKUP(total_table[[#This Row],[Store_ID]],Store_table[Store_ID],Store_table[Region],FALSE)</f>
        <v>South</v>
      </c>
      <c r="Y1525" s="8" t="str">
        <f>_xlfn.XLOOKUP(total_table[[#This Row],[Store_ID]],Store_table[Store_ID],Store_table[City],FALSE)</f>
        <v>Christopherland</v>
      </c>
      <c r="Z1525" s="8" t="str">
        <f>_xlfn.XLOOKUP(total_table[[#This Row],[Store_ID]],Store_table[Store_ID],Store_table[Store_Type],FALSE)</f>
        <v>Outlet</v>
      </c>
    </row>
    <row r="1526" spans="1:26" x14ac:dyDescent="0.35">
      <c r="A1526" s="2" t="s">
        <v>3328</v>
      </c>
      <c r="B1526" s="14">
        <v>45239</v>
      </c>
      <c r="C1526" s="2" t="s">
        <v>649</v>
      </c>
      <c r="D1526" s="2" t="s">
        <v>1604</v>
      </c>
      <c r="E1526" s="2" t="s">
        <v>1779</v>
      </c>
      <c r="F1526" s="11">
        <v>2</v>
      </c>
      <c r="G1526" s="8">
        <v>768.08</v>
      </c>
      <c r="H1526" s="8">
        <v>0.26</v>
      </c>
      <c r="I1526" s="2" t="s">
        <v>1804</v>
      </c>
      <c r="J1526" s="8">
        <v>1535.9</v>
      </c>
      <c r="K1526" s="8" t="str">
        <f>_xlfn.XLOOKUP(total_table[[#This Row],[Customer_ID]],Customer_table[Customer_ID],Customer_table[Name],FALSE)</f>
        <v>Christina Garcia</v>
      </c>
      <c r="L1526" s="11">
        <f>_xlfn.XLOOKUP(total_table[[#This Row],[Customer_ID]],Customer_table[Customer_ID],Customer_table[Age],FALSE)</f>
        <v>37</v>
      </c>
      <c r="M1526" s="8" t="str">
        <f>_xlfn.XLOOKUP(total_table[[#This Row],[Customer_ID]],Customer_table[Customer_ID],Customer_table[Gender],FALSE)</f>
        <v>Female</v>
      </c>
      <c r="N1526" s="8" t="str">
        <f>_xlfn.XLOOKUP(total_table[[#This Row],[Customer_ID]],Customer_table[Customer_ID],Customer_table[City],FALSE)</f>
        <v>Clarkeside</v>
      </c>
      <c r="O1526" s="8" t="str">
        <f>_xlfn.XLOOKUP(total_table[[#This Row],[Customer_ID]],Customer_table[Customer_ID],Customer_table[State],FALSE)</f>
        <v>Kansas</v>
      </c>
      <c r="P1526" s="8" t="str">
        <f>_xlfn.XLOOKUP(total_table[[#This Row],[Customer_ID]],Customer_table[Customer_ID],Customer_table[Country],FALSE)</f>
        <v>USA</v>
      </c>
      <c r="Q1526" s="8" t="str">
        <f>_xlfn.XLOOKUP(total_table[[#This Row],[Product_ID]],Product_table[Product_ID],Product_table[Product_Name],FALSE)</f>
        <v>Portable Power Bank</v>
      </c>
      <c r="R1526" s="8" t="str">
        <f>_xlfn.XLOOKUP(total_table[[#This Row],[Product_ID]],Product_table[Product_ID],Product_table[Category],FALSE)</f>
        <v>Electronics</v>
      </c>
      <c r="S1526" s="8" t="str">
        <f>_xlfn.XLOOKUP(total_table[[#This Row],[Product_ID]],Product_table[Product_ID],Product_table[Sub_Category],FALSE)</f>
        <v>Mobile</v>
      </c>
      <c r="T1526" s="8" t="str">
        <f>_xlfn.XLOOKUP(total_table[[#This Row],[Product_ID]],Product_table[Product_ID],Product_table[Brand],FALSE)</f>
        <v>Cummings and Sons</v>
      </c>
      <c r="U1526" s="8">
        <f>_xlfn.XLOOKUP(total_table[[#This Row],[Product_ID]],Product_table[Product_ID],Product_table[Cost],FALSE)</f>
        <v>326.06</v>
      </c>
      <c r="V1526" s="11">
        <f>_xlfn.XLOOKUP(total_table[[#This Row],[Product_ID]],Product_table[Product_ID],Product_table[Stock],FALSE)</f>
        <v>301</v>
      </c>
      <c r="W1526" s="8" t="str">
        <f>_xlfn.XLOOKUP(total_table[[#This Row],[Store_ID]],Store_table[Store_ID],Store_table[Store_Name],FALSE)</f>
        <v>Shelton PLC</v>
      </c>
      <c r="X1526" s="8" t="str">
        <f>_xlfn.XLOOKUP(total_table[[#This Row],[Store_ID]],Store_table[Store_ID],Store_table[Region],FALSE)</f>
        <v>North</v>
      </c>
      <c r="Y1526" s="8" t="str">
        <f>_xlfn.XLOOKUP(total_table[[#This Row],[Store_ID]],Store_table[Store_ID],Store_table[City],FALSE)</f>
        <v>East Jenniferstad</v>
      </c>
      <c r="Z1526" s="8" t="str">
        <f>_xlfn.XLOOKUP(total_table[[#This Row],[Store_ID]],Store_table[Store_ID],Store_table[Store_Type],FALSE)</f>
        <v>Flagship</v>
      </c>
    </row>
    <row r="1527" spans="1:26" x14ac:dyDescent="0.35">
      <c r="A1527" s="2" t="s">
        <v>3329</v>
      </c>
      <c r="B1527" s="14">
        <v>45296</v>
      </c>
      <c r="C1527" s="2" t="s">
        <v>923</v>
      </c>
      <c r="D1527" s="2" t="s">
        <v>1572</v>
      </c>
      <c r="E1527" s="2" t="s">
        <v>1788</v>
      </c>
      <c r="F1527" s="11">
        <v>1</v>
      </c>
      <c r="G1527" s="8">
        <v>616.82000000000005</v>
      </c>
      <c r="H1527" s="8">
        <v>0.24</v>
      </c>
      <c r="I1527" s="2" t="s">
        <v>1802</v>
      </c>
      <c r="J1527" s="8">
        <v>616.58000000000004</v>
      </c>
      <c r="K1527" s="8" t="str">
        <f>_xlfn.XLOOKUP(total_table[[#This Row],[Customer_ID]],Customer_table[Customer_ID],Customer_table[Name],FALSE)</f>
        <v>Jared Moran</v>
      </c>
      <c r="L1527" s="11">
        <f>_xlfn.XLOOKUP(total_table[[#This Row],[Customer_ID]],Customer_table[Customer_ID],Customer_table[Age],FALSE)</f>
        <v>28</v>
      </c>
      <c r="M1527" s="8" t="str">
        <f>_xlfn.XLOOKUP(total_table[[#This Row],[Customer_ID]],Customer_table[Customer_ID],Customer_table[Gender],FALSE)</f>
        <v>Female</v>
      </c>
      <c r="N1527" s="8" t="str">
        <f>_xlfn.XLOOKUP(total_table[[#This Row],[Customer_ID]],Customer_table[Customer_ID],Customer_table[City],FALSE)</f>
        <v>South David</v>
      </c>
      <c r="O1527" s="8" t="str">
        <f>_xlfn.XLOOKUP(total_table[[#This Row],[Customer_ID]],Customer_table[Customer_ID],Customer_table[State],FALSE)</f>
        <v>West Virginia</v>
      </c>
      <c r="P1527" s="8" t="str">
        <f>_xlfn.XLOOKUP(total_table[[#This Row],[Customer_ID]],Customer_table[Customer_ID],Customer_table[Country],FALSE)</f>
        <v>USA</v>
      </c>
      <c r="Q1527" s="8" t="str">
        <f>_xlfn.XLOOKUP(total_table[[#This Row],[Product_ID]],Product_table[Product_ID],Product_table[Product_Name],FALSE)</f>
        <v>Men's Formal Shirt</v>
      </c>
      <c r="R1527" s="8" t="str">
        <f>_xlfn.XLOOKUP(total_table[[#This Row],[Product_ID]],Product_table[Product_ID],Product_table[Category],FALSE)</f>
        <v>Clothing</v>
      </c>
      <c r="S1527" s="8" t="str">
        <f>_xlfn.XLOOKUP(total_table[[#This Row],[Product_ID]],Product_table[Product_ID],Product_table[Sub_Category],FALSE)</f>
        <v>Tops</v>
      </c>
      <c r="T1527" s="8" t="str">
        <f>_xlfn.XLOOKUP(total_table[[#This Row],[Product_ID]],Product_table[Product_ID],Product_table[Brand],FALSE)</f>
        <v>Moon, Mora and Santos</v>
      </c>
      <c r="U1527" s="8">
        <f>_xlfn.XLOOKUP(total_table[[#This Row],[Product_ID]],Product_table[Product_ID],Product_table[Cost],FALSE)</f>
        <v>254.04361702127662</v>
      </c>
      <c r="V1527" s="11">
        <f>_xlfn.XLOOKUP(total_table[[#This Row],[Product_ID]],Product_table[Product_ID],Product_table[Stock],FALSE)</f>
        <v>360</v>
      </c>
      <c r="W1527" s="8" t="str">
        <f>_xlfn.XLOOKUP(total_table[[#This Row],[Store_ID]],Store_table[Store_ID],Store_table[Store_Name],FALSE)</f>
        <v>Guerrero-Schmitt</v>
      </c>
      <c r="X1527" s="8" t="str">
        <f>_xlfn.XLOOKUP(total_table[[#This Row],[Store_ID]],Store_table[Store_ID],Store_table[Region],FALSE)</f>
        <v>East</v>
      </c>
      <c r="Y1527" s="8" t="str">
        <f>_xlfn.XLOOKUP(total_table[[#This Row],[Store_ID]],Store_table[Store_ID],Store_table[City],FALSE)</f>
        <v>East Stevechester</v>
      </c>
      <c r="Z1527" s="8" t="str">
        <f>_xlfn.XLOOKUP(total_table[[#This Row],[Store_ID]],Store_table[Store_ID],Store_table[Store_Type],FALSE)</f>
        <v>Flagship</v>
      </c>
    </row>
    <row r="1528" spans="1:26" x14ac:dyDescent="0.35">
      <c r="A1528" s="2" t="s">
        <v>3330</v>
      </c>
      <c r="B1528" s="14">
        <v>45672</v>
      </c>
      <c r="C1528" s="2" t="s">
        <v>593</v>
      </c>
      <c r="D1528" s="2" t="s">
        <v>1606</v>
      </c>
      <c r="E1528" s="2" t="s">
        <v>1788</v>
      </c>
      <c r="F1528" s="11">
        <v>1</v>
      </c>
      <c r="G1528" s="8">
        <v>470.34</v>
      </c>
      <c r="H1528" s="8">
        <v>0.18</v>
      </c>
      <c r="I1528" s="2" t="s">
        <v>1807</v>
      </c>
      <c r="J1528" s="8">
        <v>470.15999999999997</v>
      </c>
      <c r="K1528" s="8" t="str">
        <f>_xlfn.XLOOKUP(total_table[[#This Row],[Customer_ID]],Customer_table[Customer_ID],Customer_table[Name],FALSE)</f>
        <v>Mario Jacobs</v>
      </c>
      <c r="L1528" s="11">
        <f>_xlfn.XLOOKUP(total_table[[#This Row],[Customer_ID]],Customer_table[Customer_ID],Customer_table[Age],FALSE)</f>
        <v>18</v>
      </c>
      <c r="M1528" s="8" t="str">
        <f>_xlfn.XLOOKUP(total_table[[#This Row],[Customer_ID]],Customer_table[Customer_ID],Customer_table[Gender],FALSE)</f>
        <v>Male</v>
      </c>
      <c r="N1528" s="8" t="str">
        <f>_xlfn.XLOOKUP(total_table[[#This Row],[Customer_ID]],Customer_table[Customer_ID],Customer_table[City],FALSE)</f>
        <v>Port James</v>
      </c>
      <c r="O1528" s="8" t="str">
        <f>_xlfn.XLOOKUP(total_table[[#This Row],[Customer_ID]],Customer_table[Customer_ID],Customer_table[State],FALSE)</f>
        <v>New York</v>
      </c>
      <c r="P1528" s="8" t="str">
        <f>_xlfn.XLOOKUP(total_table[[#This Row],[Customer_ID]],Customer_table[Customer_ID],Customer_table[Country],FALSE)</f>
        <v>USA</v>
      </c>
      <c r="Q1528" s="8" t="str">
        <f>_xlfn.XLOOKUP(total_table[[#This Row],[Product_ID]],Product_table[Product_ID],Product_table[Product_Name],FALSE)</f>
        <v>Noise-Canceling Headphones</v>
      </c>
      <c r="R1528" s="8" t="str">
        <f>_xlfn.XLOOKUP(total_table[[#This Row],[Product_ID]],Product_table[Product_ID],Product_table[Category],FALSE)</f>
        <v>Electronics</v>
      </c>
      <c r="S1528" s="8" t="str">
        <f>_xlfn.XLOOKUP(total_table[[#This Row],[Product_ID]],Product_table[Product_ID],Product_table[Sub_Category],FALSE)</f>
        <v>Audio</v>
      </c>
      <c r="T1528" s="8" t="str">
        <f>_xlfn.XLOOKUP(total_table[[#This Row],[Product_ID]],Product_table[Product_ID],Product_table[Brand],FALSE)</f>
        <v>Taylor-Hart</v>
      </c>
      <c r="U1528" s="8">
        <f>_xlfn.XLOOKUP(total_table[[#This Row],[Product_ID]],Product_table[Product_ID],Product_table[Cost],FALSE)</f>
        <v>38.520000000000003</v>
      </c>
      <c r="V1528" s="11">
        <f>_xlfn.XLOOKUP(total_table[[#This Row],[Product_ID]],Product_table[Product_ID],Product_table[Stock],FALSE)</f>
        <v>378</v>
      </c>
      <c r="W1528" s="8" t="str">
        <f>_xlfn.XLOOKUP(total_table[[#This Row],[Store_ID]],Store_table[Store_ID],Store_table[Store_Name],FALSE)</f>
        <v>Guerrero-Schmitt</v>
      </c>
      <c r="X1528" s="8" t="str">
        <f>_xlfn.XLOOKUP(total_table[[#This Row],[Store_ID]],Store_table[Store_ID],Store_table[Region],FALSE)</f>
        <v>East</v>
      </c>
      <c r="Y1528" s="8" t="str">
        <f>_xlfn.XLOOKUP(total_table[[#This Row],[Store_ID]],Store_table[Store_ID],Store_table[City],FALSE)</f>
        <v>East Stevechester</v>
      </c>
      <c r="Z1528" s="8" t="str">
        <f>_xlfn.XLOOKUP(total_table[[#This Row],[Store_ID]],Store_table[Store_ID],Store_table[Store_Type],FALSE)</f>
        <v>Flagship</v>
      </c>
    </row>
    <row r="1529" spans="1:26" x14ac:dyDescent="0.35">
      <c r="A1529" s="2" t="s">
        <v>3331</v>
      </c>
      <c r="B1529" s="14">
        <v>45499</v>
      </c>
      <c r="C1529" s="2" t="s">
        <v>700</v>
      </c>
      <c r="D1529" s="2" t="s">
        <v>1632</v>
      </c>
      <c r="E1529" s="2" t="s">
        <v>1760</v>
      </c>
      <c r="F1529" s="11">
        <v>2</v>
      </c>
      <c r="G1529" s="8">
        <v>616.36</v>
      </c>
      <c r="H1529" s="8">
        <v>0.12</v>
      </c>
      <c r="I1529" s="2" t="s">
        <v>1804</v>
      </c>
      <c r="J1529" s="8">
        <v>1232.6000000000001</v>
      </c>
      <c r="K1529" s="8" t="str">
        <f>_xlfn.XLOOKUP(total_table[[#This Row],[Customer_ID]],Customer_table[Customer_ID],Customer_table[Name],FALSE)</f>
        <v>Jordan Wells</v>
      </c>
      <c r="L1529" s="11">
        <f>_xlfn.XLOOKUP(total_table[[#This Row],[Customer_ID]],Customer_table[Customer_ID],Customer_table[Age],FALSE)</f>
        <v>47</v>
      </c>
      <c r="M1529" s="8" t="str">
        <f>_xlfn.XLOOKUP(total_table[[#This Row],[Customer_ID]],Customer_table[Customer_ID],Customer_table[Gender],FALSE)</f>
        <v>Female</v>
      </c>
      <c r="N1529" s="8" t="str">
        <f>_xlfn.XLOOKUP(total_table[[#This Row],[Customer_ID]],Customer_table[Customer_ID],Customer_table[City],FALSE)</f>
        <v>Phillipschester</v>
      </c>
      <c r="O1529" s="8" t="str">
        <f>_xlfn.XLOOKUP(total_table[[#This Row],[Customer_ID]],Customer_table[Customer_ID],Customer_table[State],FALSE)</f>
        <v>New Jersey</v>
      </c>
      <c r="P1529" s="8" t="str">
        <f>_xlfn.XLOOKUP(total_table[[#This Row],[Customer_ID]],Customer_table[Customer_ID],Customer_table[Country],FALSE)</f>
        <v>USA</v>
      </c>
      <c r="Q1529" s="8" t="str">
        <f>_xlfn.XLOOKUP(total_table[[#This Row],[Product_ID]],Product_table[Product_ID],Product_table[Product_Name],FALSE)</f>
        <v>Men's Track Pants</v>
      </c>
      <c r="R1529" s="8" t="str">
        <f>_xlfn.XLOOKUP(total_table[[#This Row],[Product_ID]],Product_table[Product_ID],Product_table[Category],FALSE)</f>
        <v>Clothing</v>
      </c>
      <c r="S1529" s="8" t="str">
        <f>_xlfn.XLOOKUP(total_table[[#This Row],[Product_ID]],Product_table[Product_ID],Product_table[Sub_Category],FALSE)</f>
        <v>Bottoms</v>
      </c>
      <c r="T1529" s="8" t="str">
        <f>_xlfn.XLOOKUP(total_table[[#This Row],[Product_ID]],Product_table[Product_ID],Product_table[Brand],FALSE)</f>
        <v>Hamilton, Woods and Walker</v>
      </c>
      <c r="U1529" s="8">
        <f>_xlfn.XLOOKUP(total_table[[#This Row],[Product_ID]],Product_table[Product_ID],Product_table[Cost],FALSE)</f>
        <v>386.56</v>
      </c>
      <c r="V1529" s="11">
        <f>_xlfn.XLOOKUP(total_table[[#This Row],[Product_ID]],Product_table[Product_ID],Product_table[Stock],FALSE)</f>
        <v>125</v>
      </c>
      <c r="W1529" s="8" t="str">
        <f>_xlfn.XLOOKUP(total_table[[#This Row],[Store_ID]],Store_table[Store_ID],Store_table[Store_Name],FALSE)</f>
        <v>Bean, Jones and Park</v>
      </c>
      <c r="X1529" s="8" t="str">
        <f>_xlfn.XLOOKUP(total_table[[#This Row],[Store_ID]],Store_table[Store_ID],Store_table[Region],FALSE)</f>
        <v>West</v>
      </c>
      <c r="Y1529" s="8" t="str">
        <f>_xlfn.XLOOKUP(total_table[[#This Row],[Store_ID]],Store_table[Store_ID],Store_table[City],FALSE)</f>
        <v>Thompsonborough</v>
      </c>
      <c r="Z1529" s="8" t="str">
        <f>_xlfn.XLOOKUP(total_table[[#This Row],[Store_ID]],Store_table[Store_ID],Store_table[Store_Type],FALSE)</f>
        <v>Online</v>
      </c>
    </row>
    <row r="1530" spans="1:26" x14ac:dyDescent="0.35">
      <c r="A1530" s="2" t="s">
        <v>3332</v>
      </c>
      <c r="B1530" s="14">
        <v>45434</v>
      </c>
      <c r="C1530" s="2" t="s">
        <v>290</v>
      </c>
      <c r="D1530" s="2" t="s">
        <v>1529</v>
      </c>
      <c r="E1530" s="2" t="s">
        <v>1764</v>
      </c>
      <c r="F1530" s="11">
        <v>3</v>
      </c>
      <c r="G1530" s="8">
        <v>657.24</v>
      </c>
      <c r="H1530" s="8">
        <v>0.18</v>
      </c>
      <c r="I1530" s="2" t="s">
        <v>1804</v>
      </c>
      <c r="J1530" s="8">
        <v>1971.54</v>
      </c>
      <c r="K1530" s="8" t="str">
        <f>_xlfn.XLOOKUP(total_table[[#This Row],[Customer_ID]],Customer_table[Customer_ID],Customer_table[Name],FALSE)</f>
        <v>George Rosario</v>
      </c>
      <c r="L1530" s="11">
        <f>_xlfn.XLOOKUP(total_table[[#This Row],[Customer_ID]],Customer_table[Customer_ID],Customer_table[Age],FALSE)</f>
        <v>53</v>
      </c>
      <c r="M1530" s="8" t="str">
        <f>_xlfn.XLOOKUP(total_table[[#This Row],[Customer_ID]],Customer_table[Customer_ID],Customer_table[Gender],FALSE)</f>
        <v>Male</v>
      </c>
      <c r="N1530" s="8" t="str">
        <f>_xlfn.XLOOKUP(total_table[[#This Row],[Customer_ID]],Customer_table[Customer_ID],Customer_table[City],FALSE)</f>
        <v>Leburgh</v>
      </c>
      <c r="O1530" s="8" t="str">
        <f>_xlfn.XLOOKUP(total_table[[#This Row],[Customer_ID]],Customer_table[Customer_ID],Customer_table[State],FALSE)</f>
        <v>Florida</v>
      </c>
      <c r="P1530" s="8" t="str">
        <f>_xlfn.XLOOKUP(total_table[[#This Row],[Customer_ID]],Customer_table[Customer_ID],Customer_table[Country],FALSE)</f>
        <v>USA</v>
      </c>
      <c r="Q1530" s="8" t="str">
        <f>_xlfn.XLOOKUP(total_table[[#This Row],[Product_ID]],Product_table[Product_ID],Product_table[Product_Name],FALSE)</f>
        <v>Men's Running Jacket</v>
      </c>
      <c r="R1530" s="8" t="str">
        <f>_xlfn.XLOOKUP(total_table[[#This Row],[Product_ID]],Product_table[Product_ID],Product_table[Category],FALSE)</f>
        <v>Clothing</v>
      </c>
      <c r="S1530" s="8" t="str">
        <f>_xlfn.XLOOKUP(total_table[[#This Row],[Product_ID]],Product_table[Product_ID],Product_table[Sub_Category],FALSE)</f>
        <v>Outerwear</v>
      </c>
      <c r="T1530" s="8" t="str">
        <f>_xlfn.XLOOKUP(total_table[[#This Row],[Product_ID]],Product_table[Product_ID],Product_table[Brand],FALSE)</f>
        <v>Pineda Ltd</v>
      </c>
      <c r="U1530" s="8">
        <f>_xlfn.XLOOKUP(total_table[[#This Row],[Product_ID]],Product_table[Product_ID],Product_table[Cost],FALSE)</f>
        <v>364.67</v>
      </c>
      <c r="V1530" s="11">
        <f>_xlfn.XLOOKUP(total_table[[#This Row],[Product_ID]],Product_table[Product_ID],Product_table[Stock],FALSE)</f>
        <v>452</v>
      </c>
      <c r="W1530" s="8" t="str">
        <f>_xlfn.XLOOKUP(total_table[[#This Row],[Store_ID]],Store_table[Store_ID],Store_table[Store_Name],FALSE)</f>
        <v>Moore, Padilla and Butler</v>
      </c>
      <c r="X1530" s="8" t="str">
        <f>_xlfn.XLOOKUP(total_table[[#This Row],[Store_ID]],Store_table[Store_ID],Store_table[Region],FALSE)</f>
        <v>South</v>
      </c>
      <c r="Y1530" s="8" t="str">
        <f>_xlfn.XLOOKUP(total_table[[#This Row],[Store_ID]],Store_table[Store_ID],Store_table[City],FALSE)</f>
        <v>East Johnstad</v>
      </c>
      <c r="Z1530" s="8" t="str">
        <f>_xlfn.XLOOKUP(total_table[[#This Row],[Store_ID]],Store_table[Store_ID],Store_table[Store_Type],FALSE)</f>
        <v>Flagship</v>
      </c>
    </row>
    <row r="1531" spans="1:26" x14ac:dyDescent="0.35">
      <c r="A1531" s="2" t="s">
        <v>3333</v>
      </c>
      <c r="B1531" s="14">
        <v>45893</v>
      </c>
      <c r="C1531" s="2" t="s">
        <v>131</v>
      </c>
      <c r="D1531" s="2" t="s">
        <v>1608</v>
      </c>
      <c r="E1531" s="2" t="s">
        <v>1791</v>
      </c>
      <c r="F1531" s="11">
        <v>2</v>
      </c>
      <c r="G1531" s="8">
        <v>392.45</v>
      </c>
      <c r="H1531" s="8">
        <v>0.04</v>
      </c>
      <c r="I1531" s="2" t="s">
        <v>1804</v>
      </c>
      <c r="J1531" s="8">
        <v>784.86</v>
      </c>
      <c r="K1531" s="8" t="str">
        <f>_xlfn.XLOOKUP(total_table[[#This Row],[Customer_ID]],Customer_table[Customer_ID],Customer_table[Name],FALSE)</f>
        <v>Christopher Olson</v>
      </c>
      <c r="L1531" s="11">
        <f>_xlfn.XLOOKUP(total_table[[#This Row],[Customer_ID]],Customer_table[Customer_ID],Customer_table[Age],FALSE)</f>
        <v>27</v>
      </c>
      <c r="M1531" s="8" t="str">
        <f>_xlfn.XLOOKUP(total_table[[#This Row],[Customer_ID]],Customer_table[Customer_ID],Customer_table[Gender],FALSE)</f>
        <v>Female</v>
      </c>
      <c r="N1531" s="8" t="str">
        <f>_xlfn.XLOOKUP(total_table[[#This Row],[Customer_ID]],Customer_table[Customer_ID],Customer_table[City],FALSE)</f>
        <v>West Richard</v>
      </c>
      <c r="O1531" s="8" t="str">
        <f>_xlfn.XLOOKUP(total_table[[#This Row],[Customer_ID]],Customer_table[Customer_ID],Customer_table[State],FALSE)</f>
        <v>Maryland</v>
      </c>
      <c r="P1531" s="8" t="str">
        <f>_xlfn.XLOOKUP(total_table[[#This Row],[Customer_ID]],Customer_table[Customer_ID],Customer_table[Country],FALSE)</f>
        <v>USA</v>
      </c>
      <c r="Q1531" s="8" t="str">
        <f>_xlfn.XLOOKUP(total_table[[#This Row],[Product_ID]],Product_table[Product_ID],Product_table[Product_Name],FALSE)</f>
        <v>Yoga Exercise Mat</v>
      </c>
      <c r="R1531" s="8" t="str">
        <f>_xlfn.XLOOKUP(total_table[[#This Row],[Product_ID]],Product_table[Product_ID],Product_table[Category],FALSE)</f>
        <v>Sports</v>
      </c>
      <c r="S1531" s="8" t="str">
        <f>_xlfn.XLOOKUP(total_table[[#This Row],[Product_ID]],Product_table[Product_ID],Product_table[Sub_Category],FALSE)</f>
        <v>Fitness</v>
      </c>
      <c r="T1531" s="8" t="str">
        <f>_xlfn.XLOOKUP(total_table[[#This Row],[Product_ID]],Product_table[Product_ID],Product_table[Brand],FALSE)</f>
        <v>Carroll, Long and Mendoza</v>
      </c>
      <c r="U1531" s="8">
        <f>_xlfn.XLOOKUP(total_table[[#This Row],[Product_ID]],Product_table[Product_ID],Product_table[Cost],FALSE)</f>
        <v>313.26</v>
      </c>
      <c r="V1531" s="11">
        <f>_xlfn.XLOOKUP(total_table[[#This Row],[Product_ID]],Product_table[Product_ID],Product_table[Stock],FALSE)</f>
        <v>369</v>
      </c>
      <c r="W1531" s="8" t="str">
        <f>_xlfn.XLOOKUP(total_table[[#This Row],[Store_ID]],Store_table[Store_ID],Store_table[Store_Name],FALSE)</f>
        <v>Mann-Austin</v>
      </c>
      <c r="X1531" s="8" t="str">
        <f>_xlfn.XLOOKUP(total_table[[#This Row],[Store_ID]],Store_table[Store_ID],Store_table[Region],FALSE)</f>
        <v>East</v>
      </c>
      <c r="Y1531" s="8" t="str">
        <f>_xlfn.XLOOKUP(total_table[[#This Row],[Store_ID]],Store_table[Store_ID],Store_table[City],FALSE)</f>
        <v>Vasquezborough</v>
      </c>
      <c r="Z1531" s="8" t="str">
        <f>_xlfn.XLOOKUP(total_table[[#This Row],[Store_ID]],Store_table[Store_ID],Store_table[Store_Type],FALSE)</f>
        <v>Online</v>
      </c>
    </row>
    <row r="1532" spans="1:26" x14ac:dyDescent="0.35">
      <c r="A1532" s="2" t="s">
        <v>3334</v>
      </c>
      <c r="B1532" s="14">
        <v>45346</v>
      </c>
      <c r="C1532" s="2" t="s">
        <v>774</v>
      </c>
      <c r="D1532" s="2" t="s">
        <v>1606</v>
      </c>
      <c r="E1532" s="2" t="s">
        <v>1777</v>
      </c>
      <c r="F1532" s="11">
        <v>3</v>
      </c>
      <c r="G1532" s="8">
        <v>62.03</v>
      </c>
      <c r="H1532" s="8">
        <v>0.01</v>
      </c>
      <c r="I1532" s="2" t="s">
        <v>1807</v>
      </c>
      <c r="J1532" s="8">
        <v>186.08</v>
      </c>
      <c r="K1532" s="8" t="str">
        <f>_xlfn.XLOOKUP(total_table[[#This Row],[Customer_ID]],Customer_table[Customer_ID],Customer_table[Name],FALSE)</f>
        <v>Laura Soto</v>
      </c>
      <c r="L1532" s="11">
        <f>_xlfn.XLOOKUP(total_table[[#This Row],[Customer_ID]],Customer_table[Customer_ID],Customer_table[Age],FALSE)</f>
        <v>57</v>
      </c>
      <c r="M1532" s="8" t="str">
        <f>_xlfn.XLOOKUP(total_table[[#This Row],[Customer_ID]],Customer_table[Customer_ID],Customer_table[Gender],FALSE)</f>
        <v>Female</v>
      </c>
      <c r="N1532" s="8" t="str">
        <f>_xlfn.XLOOKUP(total_table[[#This Row],[Customer_ID]],Customer_table[Customer_ID],Customer_table[City],FALSE)</f>
        <v>Rodriguezton</v>
      </c>
      <c r="O1532" s="8" t="str">
        <f>_xlfn.XLOOKUP(total_table[[#This Row],[Customer_ID]],Customer_table[Customer_ID],Customer_table[State],FALSE)</f>
        <v>Michigan</v>
      </c>
      <c r="P1532" s="8" t="str">
        <f>_xlfn.XLOOKUP(total_table[[#This Row],[Customer_ID]],Customer_table[Customer_ID],Customer_table[Country],FALSE)</f>
        <v>USA</v>
      </c>
      <c r="Q1532" s="8" t="str">
        <f>_xlfn.XLOOKUP(total_table[[#This Row],[Product_ID]],Product_table[Product_ID],Product_table[Product_Name],FALSE)</f>
        <v>Noise-Canceling Headphones</v>
      </c>
      <c r="R1532" s="8" t="str">
        <f>_xlfn.XLOOKUP(total_table[[#This Row],[Product_ID]],Product_table[Product_ID],Product_table[Category],FALSE)</f>
        <v>Electronics</v>
      </c>
      <c r="S1532" s="8" t="str">
        <f>_xlfn.XLOOKUP(total_table[[#This Row],[Product_ID]],Product_table[Product_ID],Product_table[Sub_Category],FALSE)</f>
        <v>Audio</v>
      </c>
      <c r="T1532" s="8" t="str">
        <f>_xlfn.XLOOKUP(total_table[[#This Row],[Product_ID]],Product_table[Product_ID],Product_table[Brand],FALSE)</f>
        <v>Taylor-Hart</v>
      </c>
      <c r="U1532" s="8">
        <f>_xlfn.XLOOKUP(total_table[[#This Row],[Product_ID]],Product_table[Product_ID],Product_table[Cost],FALSE)</f>
        <v>38.520000000000003</v>
      </c>
      <c r="V1532" s="11">
        <f>_xlfn.XLOOKUP(total_table[[#This Row],[Product_ID]],Product_table[Product_ID],Product_table[Stock],FALSE)</f>
        <v>378</v>
      </c>
      <c r="W1532" s="8" t="str">
        <f>_xlfn.XLOOKUP(total_table[[#This Row],[Store_ID]],Store_table[Store_ID],Store_table[Store_Name],FALSE)</f>
        <v>Mcdonald Inc</v>
      </c>
      <c r="X1532" s="8" t="str">
        <f>_xlfn.XLOOKUP(total_table[[#This Row],[Store_ID]],Store_table[Store_ID],Store_table[Region],FALSE)</f>
        <v>South</v>
      </c>
      <c r="Y1532" s="8" t="str">
        <f>_xlfn.XLOOKUP(total_table[[#This Row],[Store_ID]],Store_table[Store_ID],Store_table[City],FALSE)</f>
        <v>Christopherland</v>
      </c>
      <c r="Z1532" s="8" t="str">
        <f>_xlfn.XLOOKUP(total_table[[#This Row],[Store_ID]],Store_table[Store_ID],Store_table[Store_Type],FALSE)</f>
        <v>Outlet</v>
      </c>
    </row>
    <row r="1533" spans="1:26" x14ac:dyDescent="0.35">
      <c r="A1533" s="2" t="s">
        <v>3335</v>
      </c>
      <c r="B1533" s="14">
        <v>45613</v>
      </c>
      <c r="C1533" s="2" t="s">
        <v>322</v>
      </c>
      <c r="D1533" s="2" t="s">
        <v>1718</v>
      </c>
      <c r="E1533" s="2" t="s">
        <v>1744</v>
      </c>
      <c r="F1533" s="11">
        <v>4</v>
      </c>
      <c r="G1533" s="8">
        <v>933.73</v>
      </c>
      <c r="H1533" s="8">
        <v>0.25</v>
      </c>
      <c r="I1533" s="2" t="s">
        <v>1804</v>
      </c>
      <c r="J1533" s="8">
        <v>3734.67</v>
      </c>
      <c r="K1533" s="8" t="str">
        <f>_xlfn.XLOOKUP(total_table[[#This Row],[Customer_ID]],Customer_table[Customer_ID],Customer_table[Name],FALSE)</f>
        <v>Robert Jackson</v>
      </c>
      <c r="L1533" s="11">
        <f>_xlfn.XLOOKUP(total_table[[#This Row],[Customer_ID]],Customer_table[Customer_ID],Customer_table[Age],FALSE)</f>
        <v>44</v>
      </c>
      <c r="M1533" s="8" t="str">
        <f>_xlfn.XLOOKUP(total_table[[#This Row],[Customer_ID]],Customer_table[Customer_ID],Customer_table[Gender],FALSE)</f>
        <v>Female</v>
      </c>
      <c r="N1533" s="8" t="str">
        <f>_xlfn.XLOOKUP(total_table[[#This Row],[Customer_ID]],Customer_table[Customer_ID],Customer_table[City],FALSE)</f>
        <v>Lake Brandy</v>
      </c>
      <c r="O1533" s="8" t="str">
        <f>_xlfn.XLOOKUP(total_table[[#This Row],[Customer_ID]],Customer_table[Customer_ID],Customer_table[State],FALSE)</f>
        <v>Tennessee</v>
      </c>
      <c r="P1533" s="8" t="str">
        <f>_xlfn.XLOOKUP(total_table[[#This Row],[Customer_ID]],Customer_table[Customer_ID],Customer_table[Country],FALSE)</f>
        <v>USA</v>
      </c>
      <c r="Q1533" s="8" t="str">
        <f>_xlfn.XLOOKUP(total_table[[#This Row],[Product_ID]],Product_table[Product_ID],Product_table[Product_Name],FALSE)</f>
        <v>Women's Formal Blazer</v>
      </c>
      <c r="R1533" s="8" t="str">
        <f>_xlfn.XLOOKUP(total_table[[#This Row],[Product_ID]],Product_table[Product_ID],Product_table[Category],FALSE)</f>
        <v>Clothing</v>
      </c>
      <c r="S1533" s="8" t="str">
        <f>_xlfn.XLOOKUP(total_table[[#This Row],[Product_ID]],Product_table[Product_ID],Product_table[Sub_Category],FALSE)</f>
        <v>Outerwear</v>
      </c>
      <c r="T1533" s="8" t="str">
        <f>_xlfn.XLOOKUP(total_table[[#This Row],[Product_ID]],Product_table[Product_ID],Product_table[Brand],FALSE)</f>
        <v>Phillips and Sons</v>
      </c>
      <c r="U1533" s="8">
        <f>_xlfn.XLOOKUP(total_table[[#This Row],[Product_ID]],Product_table[Product_ID],Product_table[Cost],FALSE)</f>
        <v>358.47</v>
      </c>
      <c r="V1533" s="11">
        <f>_xlfn.XLOOKUP(total_table[[#This Row],[Product_ID]],Product_table[Product_ID],Product_table[Stock],FALSE)</f>
        <v>143</v>
      </c>
      <c r="W1533" s="8" t="str">
        <f>_xlfn.XLOOKUP(total_table[[#This Row],[Store_ID]],Store_table[Store_ID],Store_table[Store_Name],FALSE)</f>
        <v>Johnson-Wright</v>
      </c>
      <c r="X1533" s="8" t="str">
        <f>_xlfn.XLOOKUP(total_table[[#This Row],[Store_ID]],Store_table[Store_ID],Store_table[Region],FALSE)</f>
        <v>North</v>
      </c>
      <c r="Y1533" s="8" t="str">
        <f>_xlfn.XLOOKUP(total_table[[#This Row],[Store_ID]],Store_table[Store_ID],Store_table[City],FALSE)</f>
        <v>Hoodberg</v>
      </c>
      <c r="Z1533" s="8" t="str">
        <f>_xlfn.XLOOKUP(total_table[[#This Row],[Store_ID]],Store_table[Store_ID],Store_table[Store_Type],FALSE)</f>
        <v>Outlet</v>
      </c>
    </row>
    <row r="1534" spans="1:26" x14ac:dyDescent="0.35">
      <c r="A1534" s="2" t="s">
        <v>3336</v>
      </c>
      <c r="B1534" s="14">
        <v>45928</v>
      </c>
      <c r="C1534" s="2" t="s">
        <v>510</v>
      </c>
      <c r="D1534" s="2" t="s">
        <v>1696</v>
      </c>
      <c r="E1534" s="2" t="s">
        <v>1782</v>
      </c>
      <c r="F1534" s="11">
        <v>3</v>
      </c>
      <c r="G1534" s="8">
        <v>615.30999999999995</v>
      </c>
      <c r="H1534" s="8">
        <v>0.14000000000000001</v>
      </c>
      <c r="I1534" s="2" t="s">
        <v>1804</v>
      </c>
      <c r="J1534" s="8">
        <v>1845.7899999999997</v>
      </c>
      <c r="K1534" s="8" t="str">
        <f>_xlfn.XLOOKUP(total_table[[#This Row],[Customer_ID]],Customer_table[Customer_ID],Customer_table[Name],FALSE)</f>
        <v>Curtis Haynes</v>
      </c>
      <c r="L1534" s="11">
        <f>_xlfn.XLOOKUP(total_table[[#This Row],[Customer_ID]],Customer_table[Customer_ID],Customer_table[Age],FALSE)</f>
        <v>60</v>
      </c>
      <c r="M1534" s="8" t="str">
        <f>_xlfn.XLOOKUP(total_table[[#This Row],[Customer_ID]],Customer_table[Customer_ID],Customer_table[Gender],FALSE)</f>
        <v>Female</v>
      </c>
      <c r="N1534" s="8" t="str">
        <f>_xlfn.XLOOKUP(total_table[[#This Row],[Customer_ID]],Customer_table[Customer_ID],Customer_table[City],FALSE)</f>
        <v>Estradaside</v>
      </c>
      <c r="O1534" s="8" t="str">
        <f>_xlfn.XLOOKUP(total_table[[#This Row],[Customer_ID]],Customer_table[Customer_ID],Customer_table[State],FALSE)</f>
        <v>Iowa</v>
      </c>
      <c r="P1534" s="8" t="str">
        <f>_xlfn.XLOOKUP(total_table[[#This Row],[Customer_ID]],Customer_table[Customer_ID],Customer_table[Country],FALSE)</f>
        <v>USA</v>
      </c>
      <c r="Q1534" s="8" t="str">
        <f>_xlfn.XLOOKUP(total_table[[#This Row],[Product_ID]],Product_table[Product_ID],Product_table[Product_Name],FALSE)</f>
        <v>Women's Beanie Hat</v>
      </c>
      <c r="R1534" s="8" t="str">
        <f>_xlfn.XLOOKUP(total_table[[#This Row],[Product_ID]],Product_table[Product_ID],Product_table[Category],FALSE)</f>
        <v>Clothing</v>
      </c>
      <c r="S1534" s="8" t="str">
        <f>_xlfn.XLOOKUP(total_table[[#This Row],[Product_ID]],Product_table[Product_ID],Product_table[Sub_Category],FALSE)</f>
        <v>Accessories</v>
      </c>
      <c r="T1534" s="8" t="str">
        <f>_xlfn.XLOOKUP(total_table[[#This Row],[Product_ID]],Product_table[Product_ID],Product_table[Brand],FALSE)</f>
        <v>Richardson-Carrillo</v>
      </c>
      <c r="U1534" s="8">
        <f>_xlfn.XLOOKUP(total_table[[#This Row],[Product_ID]],Product_table[Product_ID],Product_table[Cost],FALSE)</f>
        <v>119.57</v>
      </c>
      <c r="V1534" s="11">
        <f>_xlfn.XLOOKUP(total_table[[#This Row],[Product_ID]],Product_table[Product_ID],Product_table[Stock],FALSE)</f>
        <v>210</v>
      </c>
      <c r="W1534" s="8" t="str">
        <f>_xlfn.XLOOKUP(total_table[[#This Row],[Store_ID]],Store_table[Store_ID],Store_table[Store_Name],FALSE)</f>
        <v>Frederick-Wright</v>
      </c>
      <c r="X1534" s="8" t="str">
        <f>_xlfn.XLOOKUP(total_table[[#This Row],[Store_ID]],Store_table[Store_ID],Store_table[Region],FALSE)</f>
        <v>West</v>
      </c>
      <c r="Y1534" s="8" t="str">
        <f>_xlfn.XLOOKUP(total_table[[#This Row],[Store_ID]],Store_table[Store_ID],Store_table[City],FALSE)</f>
        <v>New Jimmymouth</v>
      </c>
      <c r="Z1534" s="8" t="str">
        <f>_xlfn.XLOOKUP(total_table[[#This Row],[Store_ID]],Store_table[Store_ID],Store_table[Store_Type],FALSE)</f>
        <v>Flagship</v>
      </c>
    </row>
    <row r="1535" spans="1:26" x14ac:dyDescent="0.35">
      <c r="A1535" s="2" t="s">
        <v>3337</v>
      </c>
      <c r="B1535" s="14">
        <v>45619</v>
      </c>
      <c r="C1535" s="2" t="s">
        <v>1148</v>
      </c>
      <c r="D1535" s="2" t="s">
        <v>1644</v>
      </c>
      <c r="E1535" s="2" t="s">
        <v>1788</v>
      </c>
      <c r="F1535" s="11">
        <v>4</v>
      </c>
      <c r="G1535" s="8">
        <v>790.38</v>
      </c>
      <c r="H1535" s="8">
        <v>0.22</v>
      </c>
      <c r="I1535" s="2" t="s">
        <v>1807</v>
      </c>
      <c r="J1535" s="8">
        <v>3161.3</v>
      </c>
      <c r="K1535" s="8" t="str">
        <f>_xlfn.XLOOKUP(total_table[[#This Row],[Customer_ID]],Customer_table[Customer_ID],Customer_table[Name],FALSE)</f>
        <v>James Orozco</v>
      </c>
      <c r="L1535" s="11">
        <f>_xlfn.XLOOKUP(total_table[[#This Row],[Customer_ID]],Customer_table[Customer_ID],Customer_table[Age],FALSE)</f>
        <v>37</v>
      </c>
      <c r="M1535" s="8" t="str">
        <f>_xlfn.XLOOKUP(total_table[[#This Row],[Customer_ID]],Customer_table[Customer_ID],Customer_table[Gender],FALSE)</f>
        <v>Female</v>
      </c>
      <c r="N1535" s="8" t="str">
        <f>_xlfn.XLOOKUP(total_table[[#This Row],[Customer_ID]],Customer_table[Customer_ID],Customer_table[City],FALSE)</f>
        <v>Simpsonfort</v>
      </c>
      <c r="O1535" s="8" t="str">
        <f>_xlfn.XLOOKUP(total_table[[#This Row],[Customer_ID]],Customer_table[Customer_ID],Customer_table[State],FALSE)</f>
        <v>Maine</v>
      </c>
      <c r="P1535" s="8" t="str">
        <f>_xlfn.XLOOKUP(total_table[[#This Row],[Customer_ID]],Customer_table[Customer_ID],Customer_table[Country],FALSE)</f>
        <v>USA</v>
      </c>
      <c r="Q1535" s="8" t="str">
        <f>_xlfn.XLOOKUP(total_table[[#This Row],[Product_ID]],Product_table[Product_ID],Product_table[Product_Name],FALSE)</f>
        <v>Men's Hair Styling Gel</v>
      </c>
      <c r="R1535" s="8" t="str">
        <f>_xlfn.XLOOKUP(total_table[[#This Row],[Product_ID]],Product_table[Product_ID],Product_table[Category],FALSE)</f>
        <v>Beauty</v>
      </c>
      <c r="S1535" s="8" t="str">
        <f>_xlfn.XLOOKUP(total_table[[#This Row],[Product_ID]],Product_table[Product_ID],Product_table[Sub_Category],FALSE)</f>
        <v>Haircare</v>
      </c>
      <c r="T1535" s="8" t="str">
        <f>_xlfn.XLOOKUP(total_table[[#This Row],[Product_ID]],Product_table[Product_ID],Product_table[Brand],FALSE)</f>
        <v>Cline-Mccarthy</v>
      </c>
      <c r="U1535" s="8">
        <f>_xlfn.XLOOKUP(total_table[[#This Row],[Product_ID]],Product_table[Product_ID],Product_table[Cost],FALSE)</f>
        <v>17.309999999999999</v>
      </c>
      <c r="V1535" s="11">
        <f>_xlfn.XLOOKUP(total_table[[#This Row],[Product_ID]],Product_table[Product_ID],Product_table[Stock],FALSE)</f>
        <v>399</v>
      </c>
      <c r="W1535" s="8" t="str">
        <f>_xlfn.XLOOKUP(total_table[[#This Row],[Store_ID]],Store_table[Store_ID],Store_table[Store_Name],FALSE)</f>
        <v>Guerrero-Schmitt</v>
      </c>
      <c r="X1535" s="8" t="str">
        <f>_xlfn.XLOOKUP(total_table[[#This Row],[Store_ID]],Store_table[Store_ID],Store_table[Region],FALSE)</f>
        <v>East</v>
      </c>
      <c r="Y1535" s="8" t="str">
        <f>_xlfn.XLOOKUP(total_table[[#This Row],[Store_ID]],Store_table[Store_ID],Store_table[City],FALSE)</f>
        <v>East Stevechester</v>
      </c>
      <c r="Z1535" s="8" t="str">
        <f>_xlfn.XLOOKUP(total_table[[#This Row],[Store_ID]],Store_table[Store_ID],Store_table[Store_Type],FALSE)</f>
        <v>Flagship</v>
      </c>
    </row>
    <row r="1536" spans="1:26" x14ac:dyDescent="0.35">
      <c r="A1536" s="2" t="s">
        <v>3338</v>
      </c>
      <c r="B1536" s="14">
        <v>45533</v>
      </c>
      <c r="C1536" s="2" t="s">
        <v>845</v>
      </c>
      <c r="D1536" s="2" t="s">
        <v>1644</v>
      </c>
      <c r="E1536" s="2" t="s">
        <v>1785</v>
      </c>
      <c r="F1536" s="11">
        <v>2</v>
      </c>
      <c r="G1536" s="8">
        <v>102.85</v>
      </c>
      <c r="H1536" s="8">
        <v>0.08</v>
      </c>
      <c r="I1536" s="2" t="s">
        <v>1804</v>
      </c>
      <c r="J1536" s="8">
        <v>205.61999999999998</v>
      </c>
      <c r="K1536" s="8" t="str">
        <f>_xlfn.XLOOKUP(total_table[[#This Row],[Customer_ID]],Customer_table[Customer_ID],Customer_table[Name],FALSE)</f>
        <v>Tyrone Olson</v>
      </c>
      <c r="L1536" s="11">
        <f>_xlfn.XLOOKUP(total_table[[#This Row],[Customer_ID]],Customer_table[Customer_ID],Customer_table[Age],FALSE)</f>
        <v>45</v>
      </c>
      <c r="M1536" s="8" t="str">
        <f>_xlfn.XLOOKUP(total_table[[#This Row],[Customer_ID]],Customer_table[Customer_ID],Customer_table[Gender],FALSE)</f>
        <v>Female</v>
      </c>
      <c r="N1536" s="8" t="str">
        <f>_xlfn.XLOOKUP(total_table[[#This Row],[Customer_ID]],Customer_table[Customer_ID],Customer_table[City],FALSE)</f>
        <v>Emilytown</v>
      </c>
      <c r="O1536" s="8" t="str">
        <f>_xlfn.XLOOKUP(total_table[[#This Row],[Customer_ID]],Customer_table[Customer_ID],Customer_table[State],FALSE)</f>
        <v>California</v>
      </c>
      <c r="P1536" s="8" t="str">
        <f>_xlfn.XLOOKUP(total_table[[#This Row],[Customer_ID]],Customer_table[Customer_ID],Customer_table[Country],FALSE)</f>
        <v>USA</v>
      </c>
      <c r="Q1536" s="8" t="str">
        <f>_xlfn.XLOOKUP(total_table[[#This Row],[Product_ID]],Product_table[Product_ID],Product_table[Product_Name],FALSE)</f>
        <v>Men's Hair Styling Gel</v>
      </c>
      <c r="R1536" s="8" t="str">
        <f>_xlfn.XLOOKUP(total_table[[#This Row],[Product_ID]],Product_table[Product_ID],Product_table[Category],FALSE)</f>
        <v>Beauty</v>
      </c>
      <c r="S1536" s="8" t="str">
        <f>_xlfn.XLOOKUP(total_table[[#This Row],[Product_ID]],Product_table[Product_ID],Product_table[Sub_Category],FALSE)</f>
        <v>Haircare</v>
      </c>
      <c r="T1536" s="8" t="str">
        <f>_xlfn.XLOOKUP(total_table[[#This Row],[Product_ID]],Product_table[Product_ID],Product_table[Brand],FALSE)</f>
        <v>Cline-Mccarthy</v>
      </c>
      <c r="U1536" s="8">
        <f>_xlfn.XLOOKUP(total_table[[#This Row],[Product_ID]],Product_table[Product_ID],Product_table[Cost],FALSE)</f>
        <v>17.309999999999999</v>
      </c>
      <c r="V1536" s="11">
        <f>_xlfn.XLOOKUP(total_table[[#This Row],[Product_ID]],Product_table[Product_ID],Product_table[Stock],FALSE)</f>
        <v>399</v>
      </c>
      <c r="W1536" s="8" t="str">
        <f>_xlfn.XLOOKUP(total_table[[#This Row],[Store_ID]],Store_table[Store_ID],Store_table[Store_Name],FALSE)</f>
        <v>Holloway Ltd</v>
      </c>
      <c r="X1536" s="8" t="str">
        <f>_xlfn.XLOOKUP(total_table[[#This Row],[Store_ID]],Store_table[Store_ID],Store_table[Region],FALSE)</f>
        <v>North</v>
      </c>
      <c r="Y1536" s="8" t="str">
        <f>_xlfn.XLOOKUP(total_table[[#This Row],[Store_ID]],Store_table[Store_ID],Store_table[City],FALSE)</f>
        <v>Bensonhaven</v>
      </c>
      <c r="Z1536" s="8" t="str">
        <f>_xlfn.XLOOKUP(total_table[[#This Row],[Store_ID]],Store_table[Store_ID],Store_table[Store_Type],FALSE)</f>
        <v>Flagship</v>
      </c>
    </row>
    <row r="1537" spans="1:26" x14ac:dyDescent="0.35">
      <c r="A1537" s="2" t="s">
        <v>3339</v>
      </c>
      <c r="B1537" s="14">
        <v>45781</v>
      </c>
      <c r="C1537" s="2" t="s">
        <v>147</v>
      </c>
      <c r="D1537" s="2" t="s">
        <v>1548</v>
      </c>
      <c r="E1537" s="2" t="s">
        <v>1782</v>
      </c>
      <c r="F1537" s="11">
        <v>3</v>
      </c>
      <c r="G1537" s="8">
        <v>866.78</v>
      </c>
      <c r="H1537" s="8">
        <v>0.27</v>
      </c>
      <c r="I1537" s="2" t="s">
        <v>1804</v>
      </c>
      <c r="J1537" s="8">
        <v>2600.0700000000002</v>
      </c>
      <c r="K1537" s="8" t="str">
        <f>_xlfn.XLOOKUP(total_table[[#This Row],[Customer_ID]],Customer_table[Customer_ID],Customer_table[Name],FALSE)</f>
        <v>Tonya Reynolds</v>
      </c>
      <c r="L1537" s="11">
        <f>_xlfn.XLOOKUP(total_table[[#This Row],[Customer_ID]],Customer_table[Customer_ID],Customer_table[Age],FALSE)</f>
        <v>55</v>
      </c>
      <c r="M1537" s="8" t="str">
        <f>_xlfn.XLOOKUP(total_table[[#This Row],[Customer_ID]],Customer_table[Customer_ID],Customer_table[Gender],FALSE)</f>
        <v>Female</v>
      </c>
      <c r="N1537" s="8" t="str">
        <f>_xlfn.XLOOKUP(total_table[[#This Row],[Customer_ID]],Customer_table[Customer_ID],Customer_table[City],FALSE)</f>
        <v>Darleneton</v>
      </c>
      <c r="O1537" s="8" t="str">
        <f>_xlfn.XLOOKUP(total_table[[#This Row],[Customer_ID]],Customer_table[Customer_ID],Customer_table[State],FALSE)</f>
        <v>Michigan</v>
      </c>
      <c r="P1537" s="8" t="str">
        <f>_xlfn.XLOOKUP(total_table[[#This Row],[Customer_ID]],Customer_table[Customer_ID],Customer_table[Country],FALSE)</f>
        <v>USA</v>
      </c>
      <c r="Q1537" s="8" t="str">
        <f>_xlfn.XLOOKUP(total_table[[#This Row],[Product_ID]],Product_table[Product_ID],Product_table[Product_Name],FALSE)</f>
        <v>HD Smart TV Stick</v>
      </c>
      <c r="R1537" s="8" t="str">
        <f>_xlfn.XLOOKUP(total_table[[#This Row],[Product_ID]],Product_table[Product_ID],Product_table[Category],FALSE)</f>
        <v>Electronics</v>
      </c>
      <c r="S1537" s="8" t="str">
        <f>_xlfn.XLOOKUP(total_table[[#This Row],[Product_ID]],Product_table[Product_ID],Product_table[Sub_Category],FALSE)</f>
        <v>Accessories</v>
      </c>
      <c r="T1537" s="8" t="str">
        <f>_xlfn.XLOOKUP(total_table[[#This Row],[Product_ID]],Product_table[Product_ID],Product_table[Brand],FALSE)</f>
        <v>Gibson, Hobbs and Weaver</v>
      </c>
      <c r="U1537" s="8">
        <f>_xlfn.XLOOKUP(total_table[[#This Row],[Product_ID]],Product_table[Product_ID],Product_table[Cost],FALSE)</f>
        <v>449.4</v>
      </c>
      <c r="V1537" s="11">
        <f>_xlfn.XLOOKUP(total_table[[#This Row],[Product_ID]],Product_table[Product_ID],Product_table[Stock],FALSE)</f>
        <v>273.49484536082474</v>
      </c>
      <c r="W1537" s="8" t="str">
        <f>_xlfn.XLOOKUP(total_table[[#This Row],[Store_ID]],Store_table[Store_ID],Store_table[Store_Name],FALSE)</f>
        <v>Frederick-Wright</v>
      </c>
      <c r="X1537" s="8" t="str">
        <f>_xlfn.XLOOKUP(total_table[[#This Row],[Store_ID]],Store_table[Store_ID],Store_table[Region],FALSE)</f>
        <v>West</v>
      </c>
      <c r="Y1537" s="8" t="str">
        <f>_xlfn.XLOOKUP(total_table[[#This Row],[Store_ID]],Store_table[Store_ID],Store_table[City],FALSE)</f>
        <v>New Jimmymouth</v>
      </c>
      <c r="Z1537" s="8" t="str">
        <f>_xlfn.XLOOKUP(total_table[[#This Row],[Store_ID]],Store_table[Store_ID],Store_table[Store_Type],FALSE)</f>
        <v>Flagship</v>
      </c>
    </row>
    <row r="1538" spans="1:26" x14ac:dyDescent="0.35">
      <c r="A1538" s="2" t="s">
        <v>3340</v>
      </c>
      <c r="B1538" s="14">
        <v>45378</v>
      </c>
      <c r="C1538" s="2" t="s">
        <v>667</v>
      </c>
      <c r="D1538" s="2" t="s">
        <v>1682</v>
      </c>
      <c r="E1538" s="2" t="s">
        <v>1782</v>
      </c>
      <c r="F1538" s="11">
        <v>3</v>
      </c>
      <c r="G1538" s="8">
        <v>392.84</v>
      </c>
      <c r="H1538" s="8">
        <v>0.27</v>
      </c>
      <c r="I1538" s="2" t="s">
        <v>1804</v>
      </c>
      <c r="J1538" s="8">
        <v>1178.25</v>
      </c>
      <c r="K1538" s="8" t="str">
        <f>_xlfn.XLOOKUP(total_table[[#This Row],[Customer_ID]],Customer_table[Customer_ID],Customer_table[Name],FALSE)</f>
        <v>John Perez</v>
      </c>
      <c r="L1538" s="11">
        <f>_xlfn.XLOOKUP(total_table[[#This Row],[Customer_ID]],Customer_table[Customer_ID],Customer_table[Age],FALSE)</f>
        <v>54</v>
      </c>
      <c r="M1538" s="8" t="str">
        <f>_xlfn.XLOOKUP(total_table[[#This Row],[Customer_ID]],Customer_table[Customer_ID],Customer_table[Gender],FALSE)</f>
        <v>Male</v>
      </c>
      <c r="N1538" s="8" t="str">
        <f>_xlfn.XLOOKUP(total_table[[#This Row],[Customer_ID]],Customer_table[Customer_ID],Customer_table[City],FALSE)</f>
        <v>Kathrynview</v>
      </c>
      <c r="O1538" s="8" t="str">
        <f>_xlfn.XLOOKUP(total_table[[#This Row],[Customer_ID]],Customer_table[Customer_ID],Customer_table[State],FALSE)</f>
        <v>Louisiana</v>
      </c>
      <c r="P1538" s="8" t="str">
        <f>_xlfn.XLOOKUP(total_table[[#This Row],[Customer_ID]],Customer_table[Customer_ID],Customer_table[Country],FALSE)</f>
        <v>USA</v>
      </c>
      <c r="Q1538" s="8" t="str">
        <f>_xlfn.XLOOKUP(total_table[[#This Row],[Product_ID]],Product_table[Product_ID],Product_table[Product_Name],FALSE)</f>
        <v>Essential Oil Diffuser</v>
      </c>
      <c r="R1538" s="8" t="str">
        <f>_xlfn.XLOOKUP(total_table[[#This Row],[Product_ID]],Product_table[Product_ID],Product_table[Category],FALSE)</f>
        <v>Home</v>
      </c>
      <c r="S1538" s="8" t="str">
        <f>_xlfn.XLOOKUP(total_table[[#This Row],[Product_ID]],Product_table[Product_ID],Product_table[Sub_Category],FALSE)</f>
        <v>Decor</v>
      </c>
      <c r="T1538" s="8" t="str">
        <f>_xlfn.XLOOKUP(total_table[[#This Row],[Product_ID]],Product_table[Product_ID],Product_table[Brand],FALSE)</f>
        <v>Hernandez Inc</v>
      </c>
      <c r="U1538" s="8">
        <f>_xlfn.XLOOKUP(total_table[[#This Row],[Product_ID]],Product_table[Product_ID],Product_table[Cost],FALSE)</f>
        <v>325.26</v>
      </c>
      <c r="V1538" s="11">
        <f>_xlfn.XLOOKUP(total_table[[#This Row],[Product_ID]],Product_table[Product_ID],Product_table[Stock],FALSE)</f>
        <v>400</v>
      </c>
      <c r="W1538" s="8" t="str">
        <f>_xlfn.XLOOKUP(total_table[[#This Row],[Store_ID]],Store_table[Store_ID],Store_table[Store_Name],FALSE)</f>
        <v>Frederick-Wright</v>
      </c>
      <c r="X1538" s="8" t="str">
        <f>_xlfn.XLOOKUP(total_table[[#This Row],[Store_ID]],Store_table[Store_ID],Store_table[Region],FALSE)</f>
        <v>West</v>
      </c>
      <c r="Y1538" s="8" t="str">
        <f>_xlfn.XLOOKUP(total_table[[#This Row],[Store_ID]],Store_table[Store_ID],Store_table[City],FALSE)</f>
        <v>New Jimmymouth</v>
      </c>
      <c r="Z1538" s="8" t="str">
        <f>_xlfn.XLOOKUP(total_table[[#This Row],[Store_ID]],Store_table[Store_ID],Store_table[Store_Type],FALSE)</f>
        <v>Flagship</v>
      </c>
    </row>
    <row r="1539" spans="1:26" x14ac:dyDescent="0.35">
      <c r="A1539" s="2" t="s">
        <v>3341</v>
      </c>
      <c r="B1539" s="14">
        <v>45688</v>
      </c>
      <c r="C1539" s="2" t="s">
        <v>1002</v>
      </c>
      <c r="D1539" s="2" t="s">
        <v>1543</v>
      </c>
      <c r="E1539" s="2" t="s">
        <v>1751</v>
      </c>
      <c r="F1539" s="11">
        <v>2</v>
      </c>
      <c r="G1539" s="8">
        <v>753.1</v>
      </c>
      <c r="H1539" s="8">
        <v>0.19</v>
      </c>
      <c r="I1539" s="2" t="s">
        <v>1804</v>
      </c>
      <c r="J1539" s="8">
        <v>1506.01</v>
      </c>
      <c r="K1539" s="8" t="str">
        <f>_xlfn.XLOOKUP(total_table[[#This Row],[Customer_ID]],Customer_table[Customer_ID],Customer_table[Name],FALSE)</f>
        <v>Kristy Dunlap</v>
      </c>
      <c r="L1539" s="11">
        <f>_xlfn.XLOOKUP(total_table[[#This Row],[Customer_ID]],Customer_table[Customer_ID],Customer_table[Age],FALSE)</f>
        <v>64</v>
      </c>
      <c r="M1539" s="8" t="str">
        <f>_xlfn.XLOOKUP(total_table[[#This Row],[Customer_ID]],Customer_table[Customer_ID],Customer_table[Gender],FALSE)</f>
        <v>Female</v>
      </c>
      <c r="N1539" s="8" t="str">
        <f>_xlfn.XLOOKUP(total_table[[#This Row],[Customer_ID]],Customer_table[Customer_ID],Customer_table[City],FALSE)</f>
        <v>Whiteport</v>
      </c>
      <c r="O1539" s="8" t="str">
        <f>_xlfn.XLOOKUP(total_table[[#This Row],[Customer_ID]],Customer_table[Customer_ID],Customer_table[State],FALSE)</f>
        <v>North Carolina</v>
      </c>
      <c r="P1539" s="8" t="str">
        <f>_xlfn.XLOOKUP(total_table[[#This Row],[Customer_ID]],Customer_table[Customer_ID],Customer_table[Country],FALSE)</f>
        <v>USA</v>
      </c>
      <c r="Q1539" s="8" t="str">
        <f>_xlfn.XLOOKUP(total_table[[#This Row],[Product_ID]],Product_table[Product_ID],Product_table[Product_Name],FALSE)</f>
        <v>Adjustable Dumbbell Set</v>
      </c>
      <c r="R1539" s="8" t="str">
        <f>_xlfn.XLOOKUP(total_table[[#This Row],[Product_ID]],Product_table[Product_ID],Product_table[Category],FALSE)</f>
        <v>Sports</v>
      </c>
      <c r="S1539" s="8" t="str">
        <f>_xlfn.XLOOKUP(total_table[[#This Row],[Product_ID]],Product_table[Product_ID],Product_table[Sub_Category],FALSE)</f>
        <v>Fitness</v>
      </c>
      <c r="T1539" s="8" t="str">
        <f>_xlfn.XLOOKUP(total_table[[#This Row],[Product_ID]],Product_table[Product_ID],Product_table[Brand],FALSE)</f>
        <v>Hill PLC</v>
      </c>
      <c r="U1539" s="8">
        <f>_xlfn.XLOOKUP(total_table[[#This Row],[Product_ID]],Product_table[Product_ID],Product_table[Cost],FALSE)</f>
        <v>495.72</v>
      </c>
      <c r="V1539" s="11">
        <f>_xlfn.XLOOKUP(total_table[[#This Row],[Product_ID]],Product_table[Product_ID],Product_table[Stock],FALSE)</f>
        <v>323</v>
      </c>
      <c r="W1539" s="8" t="str">
        <f>_xlfn.XLOOKUP(total_table[[#This Row],[Store_ID]],Store_table[Store_ID],Store_table[Store_Name],FALSE)</f>
        <v>Gray Ltd</v>
      </c>
      <c r="X1539" s="8" t="str">
        <f>_xlfn.XLOOKUP(total_table[[#This Row],[Store_ID]],Store_table[Store_ID],Store_table[Region],FALSE)</f>
        <v>North</v>
      </c>
      <c r="Y1539" s="8" t="str">
        <f>_xlfn.XLOOKUP(total_table[[#This Row],[Store_ID]],Store_table[Store_ID],Store_table[City],FALSE)</f>
        <v>New Michaelchester</v>
      </c>
      <c r="Z1539" s="8" t="str">
        <f>_xlfn.XLOOKUP(total_table[[#This Row],[Store_ID]],Store_table[Store_ID],Store_table[Store_Type],FALSE)</f>
        <v>Outlet</v>
      </c>
    </row>
    <row r="1540" spans="1:26" x14ac:dyDescent="0.35">
      <c r="A1540" s="2" t="s">
        <v>3342</v>
      </c>
      <c r="B1540" s="14">
        <v>45927</v>
      </c>
      <c r="C1540" s="2" t="s">
        <v>35</v>
      </c>
      <c r="D1540" s="2" t="s">
        <v>1634</v>
      </c>
      <c r="E1540" s="2" t="s">
        <v>1785</v>
      </c>
      <c r="F1540" s="11">
        <v>2</v>
      </c>
      <c r="G1540" s="8">
        <v>700.91</v>
      </c>
      <c r="H1540" s="8">
        <v>0.1</v>
      </c>
      <c r="I1540" s="2" t="s">
        <v>1804</v>
      </c>
      <c r="J1540" s="8">
        <v>1401.72</v>
      </c>
      <c r="K1540" s="8" t="str">
        <f>_xlfn.XLOOKUP(total_table[[#This Row],[Customer_ID]],Customer_table[Customer_ID],Customer_table[Name],FALSE)</f>
        <v>Daniel Boyd</v>
      </c>
      <c r="L1540" s="11">
        <f>_xlfn.XLOOKUP(total_table[[#This Row],[Customer_ID]],Customer_table[Customer_ID],Customer_table[Age],FALSE)</f>
        <v>29</v>
      </c>
      <c r="M1540" s="8" t="str">
        <f>_xlfn.XLOOKUP(total_table[[#This Row],[Customer_ID]],Customer_table[Customer_ID],Customer_table[Gender],FALSE)</f>
        <v>Female</v>
      </c>
      <c r="N1540" s="8" t="str">
        <f>_xlfn.XLOOKUP(total_table[[#This Row],[Customer_ID]],Customer_table[Customer_ID],Customer_table[City],FALSE)</f>
        <v>West Pamelafurt</v>
      </c>
      <c r="O1540" s="8" t="str">
        <f>_xlfn.XLOOKUP(total_table[[#This Row],[Customer_ID]],Customer_table[Customer_ID],Customer_table[State],FALSE)</f>
        <v>West Virginia</v>
      </c>
      <c r="P1540" s="8" t="str">
        <f>_xlfn.XLOOKUP(total_table[[#This Row],[Customer_ID]],Customer_table[Customer_ID],Customer_table[Country],FALSE)</f>
        <v>USA</v>
      </c>
      <c r="Q1540" s="8" t="str">
        <f>_xlfn.XLOOKUP(total_table[[#This Row],[Product_ID]],Product_table[Product_ID],Product_table[Product_Name],FALSE)</f>
        <v>Sports Stopwatch Pro</v>
      </c>
      <c r="R1540" s="8" t="str">
        <f>_xlfn.XLOOKUP(total_table[[#This Row],[Product_ID]],Product_table[Product_ID],Product_table[Category],FALSE)</f>
        <v>Sports</v>
      </c>
      <c r="S1540" s="8" t="str">
        <f>_xlfn.XLOOKUP(total_table[[#This Row],[Product_ID]],Product_table[Product_ID],Product_table[Sub_Category],FALSE)</f>
        <v>Accessories</v>
      </c>
      <c r="T1540" s="8" t="str">
        <f>_xlfn.XLOOKUP(total_table[[#This Row],[Product_ID]],Product_table[Product_ID],Product_table[Brand],FALSE)</f>
        <v>Thompson-French</v>
      </c>
      <c r="U1540" s="8">
        <f>_xlfn.XLOOKUP(total_table[[#This Row],[Product_ID]],Product_table[Product_ID],Product_table[Cost],FALSE)</f>
        <v>434.84</v>
      </c>
      <c r="V1540" s="11">
        <f>_xlfn.XLOOKUP(total_table[[#This Row],[Product_ID]],Product_table[Product_ID],Product_table[Stock],FALSE)</f>
        <v>185</v>
      </c>
      <c r="W1540" s="8" t="str">
        <f>_xlfn.XLOOKUP(total_table[[#This Row],[Store_ID]],Store_table[Store_ID],Store_table[Store_Name],FALSE)</f>
        <v>Holloway Ltd</v>
      </c>
      <c r="X1540" s="8" t="str">
        <f>_xlfn.XLOOKUP(total_table[[#This Row],[Store_ID]],Store_table[Store_ID],Store_table[Region],FALSE)</f>
        <v>North</v>
      </c>
      <c r="Y1540" s="8" t="str">
        <f>_xlfn.XLOOKUP(total_table[[#This Row],[Store_ID]],Store_table[Store_ID],Store_table[City],FALSE)</f>
        <v>Bensonhaven</v>
      </c>
      <c r="Z1540" s="8" t="str">
        <f>_xlfn.XLOOKUP(total_table[[#This Row],[Store_ID]],Store_table[Store_ID],Store_table[Store_Type],FALSE)</f>
        <v>Flagship</v>
      </c>
    </row>
    <row r="1541" spans="1:26" x14ac:dyDescent="0.35">
      <c r="A1541" s="2" t="s">
        <v>3343</v>
      </c>
      <c r="B1541" s="14">
        <v>45775</v>
      </c>
      <c r="C1541" s="2" t="s">
        <v>256</v>
      </c>
      <c r="D1541" s="2" t="s">
        <v>1556</v>
      </c>
      <c r="E1541" s="2" t="s">
        <v>1772</v>
      </c>
      <c r="F1541" s="11">
        <v>4</v>
      </c>
      <c r="G1541" s="8">
        <v>935.98</v>
      </c>
      <c r="H1541" s="8">
        <v>0.11</v>
      </c>
      <c r="I1541" s="2" t="s">
        <v>1804</v>
      </c>
      <c r="J1541" s="8">
        <v>3743.81</v>
      </c>
      <c r="K1541" s="8" t="str">
        <f>_xlfn.XLOOKUP(total_table[[#This Row],[Customer_ID]],Customer_table[Customer_ID],Customer_table[Name],FALSE)</f>
        <v>Tonya Burch</v>
      </c>
      <c r="L1541" s="11">
        <f>_xlfn.XLOOKUP(total_table[[#This Row],[Customer_ID]],Customer_table[Customer_ID],Customer_table[Age],FALSE)</f>
        <v>39</v>
      </c>
      <c r="M1541" s="8" t="str">
        <f>_xlfn.XLOOKUP(total_table[[#This Row],[Customer_ID]],Customer_table[Customer_ID],Customer_table[Gender],FALSE)</f>
        <v>Female</v>
      </c>
      <c r="N1541" s="8" t="str">
        <f>_xlfn.XLOOKUP(total_table[[#This Row],[Customer_ID]],Customer_table[Customer_ID],Customer_table[City],FALSE)</f>
        <v>Olsonhaven</v>
      </c>
      <c r="O1541" s="8" t="str">
        <f>_xlfn.XLOOKUP(total_table[[#This Row],[Customer_ID]],Customer_table[Customer_ID],Customer_table[State],FALSE)</f>
        <v>Iowa</v>
      </c>
      <c r="P1541" s="8" t="str">
        <f>_xlfn.XLOOKUP(total_table[[#This Row],[Customer_ID]],Customer_table[Customer_ID],Customer_table[Country],FALSE)</f>
        <v>USA</v>
      </c>
      <c r="Q1541" s="8" t="str">
        <f>_xlfn.XLOOKUP(total_table[[#This Row],[Product_ID]],Product_table[Product_ID],Product_table[Product_Name],FALSE)</f>
        <v>4K Home Projector</v>
      </c>
      <c r="R1541" s="8" t="str">
        <f>_xlfn.XLOOKUP(total_table[[#This Row],[Product_ID]],Product_table[Product_ID],Product_table[Category],FALSE)</f>
        <v>Electronics</v>
      </c>
      <c r="S1541" s="8" t="str">
        <f>_xlfn.XLOOKUP(total_table[[#This Row],[Product_ID]],Product_table[Product_ID],Product_table[Sub_Category],FALSE)</f>
        <v>Appliances</v>
      </c>
      <c r="T1541" s="8" t="str">
        <f>_xlfn.XLOOKUP(total_table[[#This Row],[Product_ID]],Product_table[Product_ID],Product_table[Brand],FALSE)</f>
        <v>Thomas LLC</v>
      </c>
      <c r="U1541" s="8">
        <f>_xlfn.XLOOKUP(total_table[[#This Row],[Product_ID]],Product_table[Product_ID],Product_table[Cost],FALSE)</f>
        <v>465.34</v>
      </c>
      <c r="V1541" s="11">
        <f>_xlfn.XLOOKUP(total_table[[#This Row],[Product_ID]],Product_table[Product_ID],Product_table[Stock],FALSE)</f>
        <v>301</v>
      </c>
      <c r="W1541" s="8" t="str">
        <f>_xlfn.XLOOKUP(total_table[[#This Row],[Store_ID]],Store_table[Store_ID],Store_table[Store_Name],FALSE)</f>
        <v>Thomas, Bridges and Harris</v>
      </c>
      <c r="X1541" s="8" t="str">
        <f>_xlfn.XLOOKUP(total_table[[#This Row],[Store_ID]],Store_table[Store_ID],Store_table[Region],FALSE)</f>
        <v>North</v>
      </c>
      <c r="Y1541" s="8" t="str">
        <f>_xlfn.XLOOKUP(total_table[[#This Row],[Store_ID]],Store_table[Store_ID],Store_table[City],FALSE)</f>
        <v>Sabrinatown</v>
      </c>
      <c r="Z1541" s="8" t="str">
        <f>_xlfn.XLOOKUP(total_table[[#This Row],[Store_ID]],Store_table[Store_ID],Store_table[Store_Type],FALSE)</f>
        <v>Online</v>
      </c>
    </row>
    <row r="1542" spans="1:26" x14ac:dyDescent="0.35">
      <c r="A1542" s="2" t="s">
        <v>3344</v>
      </c>
      <c r="B1542" s="14">
        <v>45849</v>
      </c>
      <c r="C1542" s="2" t="s">
        <v>1470</v>
      </c>
      <c r="D1542" s="2" t="s">
        <v>1678</v>
      </c>
      <c r="E1542" s="2" t="s">
        <v>1782</v>
      </c>
      <c r="F1542" s="11">
        <v>1</v>
      </c>
      <c r="G1542" s="8">
        <v>539.9</v>
      </c>
      <c r="H1542" s="8">
        <v>7.0000000000000007E-2</v>
      </c>
      <c r="I1542" s="2" t="s">
        <v>1802</v>
      </c>
      <c r="J1542" s="8">
        <v>539.82999999999993</v>
      </c>
      <c r="K1542" s="8" t="str">
        <f>_xlfn.XLOOKUP(total_table[[#This Row],[Customer_ID]],Customer_table[Customer_ID],Customer_table[Name],FALSE)</f>
        <v>Sara Ingram</v>
      </c>
      <c r="L1542" s="11">
        <f>_xlfn.XLOOKUP(total_table[[#This Row],[Customer_ID]],Customer_table[Customer_ID],Customer_table[Age],FALSE)</f>
        <v>46</v>
      </c>
      <c r="M1542" s="8" t="str">
        <f>_xlfn.XLOOKUP(total_table[[#This Row],[Customer_ID]],Customer_table[Customer_ID],Customer_table[Gender],FALSE)</f>
        <v>Female</v>
      </c>
      <c r="N1542" s="8" t="str">
        <f>_xlfn.XLOOKUP(total_table[[#This Row],[Customer_ID]],Customer_table[Customer_ID],Customer_table[City],FALSE)</f>
        <v>East Dillonview</v>
      </c>
      <c r="O1542" s="8" t="str">
        <f>_xlfn.XLOOKUP(total_table[[#This Row],[Customer_ID]],Customer_table[Customer_ID],Customer_table[State],FALSE)</f>
        <v>Virginia</v>
      </c>
      <c r="P1542" s="8" t="str">
        <f>_xlfn.XLOOKUP(total_table[[#This Row],[Customer_ID]],Customer_table[Customer_ID],Customer_table[Country],FALSE)</f>
        <v>USA</v>
      </c>
      <c r="Q1542" s="8" t="str">
        <f>_xlfn.XLOOKUP(total_table[[#This Row],[Product_ID]],Product_table[Product_ID],Product_table[Product_Name],FALSE)</f>
        <v>Wireless Mouse</v>
      </c>
      <c r="R1542" s="8" t="str">
        <f>_xlfn.XLOOKUP(total_table[[#This Row],[Product_ID]],Product_table[Product_ID],Product_table[Category],FALSE)</f>
        <v>Electronics</v>
      </c>
      <c r="S1542" s="8" t="str">
        <f>_xlfn.XLOOKUP(total_table[[#This Row],[Product_ID]],Product_table[Product_ID],Product_table[Sub_Category],FALSE)</f>
        <v>Computer</v>
      </c>
      <c r="T1542" s="8" t="str">
        <f>_xlfn.XLOOKUP(total_table[[#This Row],[Product_ID]],Product_table[Product_ID],Product_table[Brand],FALSE)</f>
        <v>Larson Ltd</v>
      </c>
      <c r="U1542" s="8">
        <f>_xlfn.XLOOKUP(total_table[[#This Row],[Product_ID]],Product_table[Product_ID],Product_table[Cost],FALSE)</f>
        <v>392.89</v>
      </c>
      <c r="V1542" s="11">
        <f>_xlfn.XLOOKUP(total_table[[#This Row],[Product_ID]],Product_table[Product_ID],Product_table[Stock],FALSE)</f>
        <v>320</v>
      </c>
      <c r="W1542" s="8" t="str">
        <f>_xlfn.XLOOKUP(total_table[[#This Row],[Store_ID]],Store_table[Store_ID],Store_table[Store_Name],FALSE)</f>
        <v>Frederick-Wright</v>
      </c>
      <c r="X1542" s="8" t="str">
        <f>_xlfn.XLOOKUP(total_table[[#This Row],[Store_ID]],Store_table[Store_ID],Store_table[Region],FALSE)</f>
        <v>West</v>
      </c>
      <c r="Y1542" s="8" t="str">
        <f>_xlfn.XLOOKUP(total_table[[#This Row],[Store_ID]],Store_table[Store_ID],Store_table[City],FALSE)</f>
        <v>New Jimmymouth</v>
      </c>
      <c r="Z1542" s="8" t="str">
        <f>_xlfn.XLOOKUP(total_table[[#This Row],[Store_ID]],Store_table[Store_ID],Store_table[Store_Type],FALSE)</f>
        <v>Flagship</v>
      </c>
    </row>
    <row r="1543" spans="1:26" x14ac:dyDescent="0.35">
      <c r="A1543" s="2" t="s">
        <v>3345</v>
      </c>
      <c r="B1543" s="14">
        <v>45573</v>
      </c>
      <c r="C1543" s="2" t="s">
        <v>557</v>
      </c>
      <c r="D1543" s="2" t="s">
        <v>1606</v>
      </c>
      <c r="E1543" s="2" t="s">
        <v>1754</v>
      </c>
      <c r="F1543" s="11">
        <v>1</v>
      </c>
      <c r="G1543" s="8">
        <v>312.81</v>
      </c>
      <c r="H1543" s="8">
        <v>0.14000000000000001</v>
      </c>
      <c r="I1543" s="2" t="s">
        <v>1804</v>
      </c>
      <c r="J1543" s="8">
        <v>312.67</v>
      </c>
      <c r="K1543" s="8" t="str">
        <f>_xlfn.XLOOKUP(total_table[[#This Row],[Customer_ID]],Customer_table[Customer_ID],Customer_table[Name],FALSE)</f>
        <v>Amy Wilson</v>
      </c>
      <c r="L1543" s="11">
        <f>_xlfn.XLOOKUP(total_table[[#This Row],[Customer_ID]],Customer_table[Customer_ID],Customer_table[Age],FALSE)</f>
        <v>44</v>
      </c>
      <c r="M1543" s="8" t="str">
        <f>_xlfn.XLOOKUP(total_table[[#This Row],[Customer_ID]],Customer_table[Customer_ID],Customer_table[Gender],FALSE)</f>
        <v>Female</v>
      </c>
      <c r="N1543" s="8" t="str">
        <f>_xlfn.XLOOKUP(total_table[[#This Row],[Customer_ID]],Customer_table[Customer_ID],Customer_table[City],FALSE)</f>
        <v>Morrisburgh</v>
      </c>
      <c r="O1543" s="8" t="str">
        <f>_xlfn.XLOOKUP(total_table[[#This Row],[Customer_ID]],Customer_table[Customer_ID],Customer_table[State],FALSE)</f>
        <v>Indiana</v>
      </c>
      <c r="P1543" s="8" t="str">
        <f>_xlfn.XLOOKUP(total_table[[#This Row],[Customer_ID]],Customer_table[Customer_ID],Customer_table[Country],FALSE)</f>
        <v>USA</v>
      </c>
      <c r="Q1543" s="8" t="str">
        <f>_xlfn.XLOOKUP(total_table[[#This Row],[Product_ID]],Product_table[Product_ID],Product_table[Product_Name],FALSE)</f>
        <v>Noise-Canceling Headphones</v>
      </c>
      <c r="R1543" s="8" t="str">
        <f>_xlfn.XLOOKUP(total_table[[#This Row],[Product_ID]],Product_table[Product_ID],Product_table[Category],FALSE)</f>
        <v>Electronics</v>
      </c>
      <c r="S1543" s="8" t="str">
        <f>_xlfn.XLOOKUP(total_table[[#This Row],[Product_ID]],Product_table[Product_ID],Product_table[Sub_Category],FALSE)</f>
        <v>Audio</v>
      </c>
      <c r="T1543" s="8" t="str">
        <f>_xlfn.XLOOKUP(total_table[[#This Row],[Product_ID]],Product_table[Product_ID],Product_table[Brand],FALSE)</f>
        <v>Taylor-Hart</v>
      </c>
      <c r="U1543" s="8">
        <f>_xlfn.XLOOKUP(total_table[[#This Row],[Product_ID]],Product_table[Product_ID],Product_table[Cost],FALSE)</f>
        <v>38.520000000000003</v>
      </c>
      <c r="V1543" s="11">
        <f>_xlfn.XLOOKUP(total_table[[#This Row],[Product_ID]],Product_table[Product_ID],Product_table[Stock],FALSE)</f>
        <v>378</v>
      </c>
      <c r="W1543" s="8" t="str">
        <f>_xlfn.XLOOKUP(total_table[[#This Row],[Store_ID]],Store_table[Store_ID],Store_table[Store_Name],FALSE)</f>
        <v>Benson-Elliott</v>
      </c>
      <c r="X1543" s="8" t="str">
        <f>_xlfn.XLOOKUP(total_table[[#This Row],[Store_ID]],Store_table[Store_ID],Store_table[Region],FALSE)</f>
        <v>East</v>
      </c>
      <c r="Y1543" s="8" t="str">
        <f>_xlfn.XLOOKUP(total_table[[#This Row],[Store_ID]],Store_table[Store_ID],Store_table[City],FALSE)</f>
        <v>Port Josephberg</v>
      </c>
      <c r="Z1543" s="8" t="str">
        <f>_xlfn.XLOOKUP(total_table[[#This Row],[Store_ID]],Store_table[Store_ID],Store_table[Store_Type],FALSE)</f>
        <v>Online</v>
      </c>
    </row>
    <row r="1544" spans="1:26" x14ac:dyDescent="0.35">
      <c r="A1544" s="2" t="s">
        <v>3346</v>
      </c>
      <c r="B1544" s="14">
        <v>45356</v>
      </c>
      <c r="C1544" s="2" t="s">
        <v>786</v>
      </c>
      <c r="D1544" s="2" t="s">
        <v>1622</v>
      </c>
      <c r="E1544" s="2" t="s">
        <v>1757</v>
      </c>
      <c r="F1544" s="11">
        <v>3</v>
      </c>
      <c r="G1544" s="8">
        <v>855.96</v>
      </c>
      <c r="H1544" s="8">
        <v>0.28999999999999998</v>
      </c>
      <c r="I1544" s="2" t="s">
        <v>1807</v>
      </c>
      <c r="J1544" s="8">
        <v>2567.59</v>
      </c>
      <c r="K1544" s="8" t="str">
        <f>_xlfn.XLOOKUP(total_table[[#This Row],[Customer_ID]],Customer_table[Customer_ID],Customer_table[Name],FALSE)</f>
        <v>Lauren George</v>
      </c>
      <c r="L1544" s="11">
        <f>_xlfn.XLOOKUP(total_table[[#This Row],[Customer_ID]],Customer_table[Customer_ID],Customer_table[Age],FALSE)</f>
        <v>41</v>
      </c>
      <c r="M1544" s="8" t="str">
        <f>_xlfn.XLOOKUP(total_table[[#This Row],[Customer_ID]],Customer_table[Customer_ID],Customer_table[Gender],FALSE)</f>
        <v>Female</v>
      </c>
      <c r="N1544" s="8" t="str">
        <f>_xlfn.XLOOKUP(total_table[[#This Row],[Customer_ID]],Customer_table[Customer_ID],Customer_table[City],FALSE)</f>
        <v>Garciamouth</v>
      </c>
      <c r="O1544" s="8" t="str">
        <f>_xlfn.XLOOKUP(total_table[[#This Row],[Customer_ID]],Customer_table[Customer_ID],Customer_table[State],FALSE)</f>
        <v>New York</v>
      </c>
      <c r="P1544" s="8" t="str">
        <f>_xlfn.XLOOKUP(total_table[[#This Row],[Customer_ID]],Customer_table[Customer_ID],Customer_table[Country],FALSE)</f>
        <v>USA</v>
      </c>
      <c r="Q1544" s="8" t="str">
        <f>_xlfn.XLOOKUP(total_table[[#This Row],[Product_ID]],Product_table[Product_ID],Product_table[Product_Name],FALSE)</f>
        <v>Car Dashboard Phone Holder</v>
      </c>
      <c r="R1544" s="8" t="str">
        <f>_xlfn.XLOOKUP(total_table[[#This Row],[Product_ID]],Product_table[Product_ID],Product_table[Category],FALSE)</f>
        <v>Electronics</v>
      </c>
      <c r="S1544" s="8" t="str">
        <f>_xlfn.XLOOKUP(total_table[[#This Row],[Product_ID]],Product_table[Product_ID],Product_table[Sub_Category],FALSE)</f>
        <v>Accessories</v>
      </c>
      <c r="T1544" s="8" t="str">
        <f>_xlfn.XLOOKUP(total_table[[#This Row],[Product_ID]],Product_table[Product_ID],Product_table[Brand],FALSE)</f>
        <v>Byrd, Stewart and Valdez</v>
      </c>
      <c r="U1544" s="8">
        <f>_xlfn.XLOOKUP(total_table[[#This Row],[Product_ID]],Product_table[Product_ID],Product_table[Cost],FALSE)</f>
        <v>177.98</v>
      </c>
      <c r="V1544" s="11">
        <f>_xlfn.XLOOKUP(total_table[[#This Row],[Product_ID]],Product_table[Product_ID],Product_table[Stock],FALSE)</f>
        <v>103</v>
      </c>
      <c r="W1544" s="8" t="str">
        <f>_xlfn.XLOOKUP(total_table[[#This Row],[Store_ID]],Store_table[Store_ID],Store_table[Store_Name],FALSE)</f>
        <v>Martinez-Mullins</v>
      </c>
      <c r="X1544" s="8" t="str">
        <f>_xlfn.XLOOKUP(total_table[[#This Row],[Store_ID]],Store_table[Store_ID],Store_table[Region],FALSE)</f>
        <v>South</v>
      </c>
      <c r="Y1544" s="8" t="str">
        <f>_xlfn.XLOOKUP(total_table[[#This Row],[Store_ID]],Store_table[Store_ID],Store_table[City],FALSE)</f>
        <v>Williamsfurt</v>
      </c>
      <c r="Z1544" s="8" t="str">
        <f>_xlfn.XLOOKUP(total_table[[#This Row],[Store_ID]],Store_table[Store_ID],Store_table[Store_Type],FALSE)</f>
        <v>Online</v>
      </c>
    </row>
    <row r="1545" spans="1:26" x14ac:dyDescent="0.35">
      <c r="A1545" s="2" t="s">
        <v>3347</v>
      </c>
      <c r="B1545" s="14">
        <v>45326</v>
      </c>
      <c r="C1545" s="2" t="s">
        <v>1095</v>
      </c>
      <c r="D1545" s="2" t="s">
        <v>1524</v>
      </c>
      <c r="E1545" s="2" t="s">
        <v>1770</v>
      </c>
      <c r="F1545" s="11">
        <v>3</v>
      </c>
      <c r="G1545" s="8">
        <v>305</v>
      </c>
      <c r="H1545" s="8">
        <v>0.01</v>
      </c>
      <c r="I1545" s="2" t="s">
        <v>1807</v>
      </c>
      <c r="J1545" s="8">
        <v>914.99</v>
      </c>
      <c r="K1545" s="8" t="str">
        <f>_xlfn.XLOOKUP(total_table[[#This Row],[Customer_ID]],Customer_table[Customer_ID],Customer_table[Name],FALSE)</f>
        <v>Carlos Flores</v>
      </c>
      <c r="L1545" s="11">
        <f>_xlfn.XLOOKUP(total_table[[#This Row],[Customer_ID]],Customer_table[Customer_ID],Customer_table[Age],FALSE)</f>
        <v>20</v>
      </c>
      <c r="M1545" s="8" t="str">
        <f>_xlfn.XLOOKUP(total_table[[#This Row],[Customer_ID]],Customer_table[Customer_ID],Customer_table[Gender],FALSE)</f>
        <v>Male</v>
      </c>
      <c r="N1545" s="8" t="str">
        <f>_xlfn.XLOOKUP(total_table[[#This Row],[Customer_ID]],Customer_table[Customer_ID],Customer_table[City],FALSE)</f>
        <v>North Johnfurt</v>
      </c>
      <c r="O1545" s="8" t="str">
        <f>_xlfn.XLOOKUP(total_table[[#This Row],[Customer_ID]],Customer_table[Customer_ID],Customer_table[State],FALSE)</f>
        <v>Washington</v>
      </c>
      <c r="P1545" s="8" t="str">
        <f>_xlfn.XLOOKUP(total_table[[#This Row],[Customer_ID]],Customer_table[Customer_ID],Customer_table[Country],FALSE)</f>
        <v>USA</v>
      </c>
      <c r="Q1545" s="8" t="str">
        <f>_xlfn.XLOOKUP(total_table[[#This Row],[Product_ID]],Product_table[Product_ID],Product_table[Product_Name],FALSE)</f>
        <v>Men's Graphic T-Shirt</v>
      </c>
      <c r="R1545" s="8" t="str">
        <f>_xlfn.XLOOKUP(total_table[[#This Row],[Product_ID]],Product_table[Product_ID],Product_table[Category],FALSE)</f>
        <v>Clothing</v>
      </c>
      <c r="S1545" s="8" t="str">
        <f>_xlfn.XLOOKUP(total_table[[#This Row],[Product_ID]],Product_table[Product_ID],Product_table[Sub_Category],FALSE)</f>
        <v>Tops</v>
      </c>
      <c r="T1545" s="8" t="str">
        <f>_xlfn.XLOOKUP(total_table[[#This Row],[Product_ID]],Product_table[Product_ID],Product_table[Brand],FALSE)</f>
        <v>Terry-Moore</v>
      </c>
      <c r="U1545" s="8">
        <f>_xlfn.XLOOKUP(total_table[[#This Row],[Product_ID]],Product_table[Product_ID],Product_table[Cost],FALSE)</f>
        <v>342.56</v>
      </c>
      <c r="V1545" s="11">
        <f>_xlfn.XLOOKUP(total_table[[#This Row],[Product_ID]],Product_table[Product_ID],Product_table[Stock],FALSE)</f>
        <v>181</v>
      </c>
      <c r="W1545" s="8" t="str">
        <f>_xlfn.XLOOKUP(total_table[[#This Row],[Store_ID]],Store_table[Store_ID],Store_table[Store_Name],FALSE)</f>
        <v>Aguirre-Keller</v>
      </c>
      <c r="X1545" s="8" t="str">
        <f>_xlfn.XLOOKUP(total_table[[#This Row],[Store_ID]],Store_table[Store_ID],Store_table[Region],FALSE)</f>
        <v>South</v>
      </c>
      <c r="Y1545" s="8" t="str">
        <f>_xlfn.XLOOKUP(total_table[[#This Row],[Store_ID]],Store_table[Store_ID],Store_table[City],FALSE)</f>
        <v>Lake Michael</v>
      </c>
      <c r="Z1545" s="8" t="str">
        <f>_xlfn.XLOOKUP(total_table[[#This Row],[Store_ID]],Store_table[Store_ID],Store_table[Store_Type],FALSE)</f>
        <v>Online</v>
      </c>
    </row>
    <row r="1546" spans="1:26" x14ac:dyDescent="0.35">
      <c r="A1546" s="2" t="s">
        <v>3348</v>
      </c>
      <c r="B1546" s="14">
        <v>45361</v>
      </c>
      <c r="C1546" s="2" t="s">
        <v>1422</v>
      </c>
      <c r="D1546" s="2" t="s">
        <v>1724</v>
      </c>
      <c r="E1546" s="2" t="s">
        <v>1772</v>
      </c>
      <c r="F1546" s="11">
        <v>3</v>
      </c>
      <c r="G1546" s="8">
        <v>831.15</v>
      </c>
      <c r="H1546" s="8">
        <v>0.19</v>
      </c>
      <c r="I1546" s="2" t="s">
        <v>1802</v>
      </c>
      <c r="J1546" s="8">
        <v>2493.2599999999998</v>
      </c>
      <c r="K1546" s="8" t="str">
        <f>_xlfn.XLOOKUP(total_table[[#This Row],[Customer_ID]],Customer_table[Customer_ID],Customer_table[Name],FALSE)</f>
        <v>Gregory Curtis</v>
      </c>
      <c r="L1546" s="11">
        <f>_xlfn.XLOOKUP(total_table[[#This Row],[Customer_ID]],Customer_table[Customer_ID],Customer_table[Age],FALSE)</f>
        <v>45</v>
      </c>
      <c r="M1546" s="8" t="str">
        <f>_xlfn.XLOOKUP(total_table[[#This Row],[Customer_ID]],Customer_table[Customer_ID],Customer_table[Gender],FALSE)</f>
        <v>Male</v>
      </c>
      <c r="N1546" s="8" t="str">
        <f>_xlfn.XLOOKUP(total_table[[#This Row],[Customer_ID]],Customer_table[Customer_ID],Customer_table[City],FALSE)</f>
        <v>Bergermouth</v>
      </c>
      <c r="O1546" s="8" t="str">
        <f>_xlfn.XLOOKUP(total_table[[#This Row],[Customer_ID]],Customer_table[Customer_ID],Customer_table[State],FALSE)</f>
        <v>Vermont</v>
      </c>
      <c r="P1546" s="8" t="str">
        <f>_xlfn.XLOOKUP(total_table[[#This Row],[Customer_ID]],Customer_table[Customer_ID],Customer_table[Country],FALSE)</f>
        <v>USA</v>
      </c>
      <c r="Q1546" s="8" t="str">
        <f>_xlfn.XLOOKUP(total_table[[#This Row],[Product_ID]],Product_table[Product_ID],Product_table[Product_Name],FALSE)</f>
        <v>Stainless Steel Cookware Set</v>
      </c>
      <c r="R1546" s="8" t="str">
        <f>_xlfn.XLOOKUP(total_table[[#This Row],[Product_ID]],Product_table[Product_ID],Product_table[Category],FALSE)</f>
        <v>Home</v>
      </c>
      <c r="S1546" s="8" t="str">
        <f>_xlfn.XLOOKUP(total_table[[#This Row],[Product_ID]],Product_table[Product_ID],Product_table[Sub_Category],FALSE)</f>
        <v>Kitchen</v>
      </c>
      <c r="T1546" s="8" t="str">
        <f>_xlfn.XLOOKUP(total_table[[#This Row],[Product_ID]],Product_table[Product_ID],Product_table[Brand],FALSE)</f>
        <v>Campbell Ltd</v>
      </c>
      <c r="U1546" s="8">
        <f>_xlfn.XLOOKUP(total_table[[#This Row],[Product_ID]],Product_table[Product_ID],Product_table[Cost],FALSE)</f>
        <v>201.41</v>
      </c>
      <c r="V1546" s="11">
        <f>_xlfn.XLOOKUP(total_table[[#This Row],[Product_ID]],Product_table[Product_ID],Product_table[Stock],FALSE)</f>
        <v>146</v>
      </c>
      <c r="W1546" s="8" t="str">
        <f>_xlfn.XLOOKUP(total_table[[#This Row],[Store_ID]],Store_table[Store_ID],Store_table[Store_Name],FALSE)</f>
        <v>Thomas, Bridges and Harris</v>
      </c>
      <c r="X1546" s="8" t="str">
        <f>_xlfn.XLOOKUP(total_table[[#This Row],[Store_ID]],Store_table[Store_ID],Store_table[Region],FALSE)</f>
        <v>North</v>
      </c>
      <c r="Y1546" s="8" t="str">
        <f>_xlfn.XLOOKUP(total_table[[#This Row],[Store_ID]],Store_table[Store_ID],Store_table[City],FALSE)</f>
        <v>Sabrinatown</v>
      </c>
      <c r="Z1546" s="8" t="str">
        <f>_xlfn.XLOOKUP(total_table[[#This Row],[Store_ID]],Store_table[Store_ID],Store_table[Store_Type],FALSE)</f>
        <v>Online</v>
      </c>
    </row>
    <row r="1547" spans="1:26" x14ac:dyDescent="0.35">
      <c r="A1547" s="2" t="s">
        <v>3349</v>
      </c>
      <c r="B1547" s="14">
        <v>45926</v>
      </c>
      <c r="C1547" s="2" t="s">
        <v>664</v>
      </c>
      <c r="D1547" s="2" t="s">
        <v>1718</v>
      </c>
      <c r="E1547" s="2" t="s">
        <v>1744</v>
      </c>
      <c r="F1547" s="11">
        <v>2</v>
      </c>
      <c r="G1547" s="8">
        <v>644.97</v>
      </c>
      <c r="H1547" s="8">
        <v>0.24</v>
      </c>
      <c r="I1547" s="2" t="s">
        <v>1807</v>
      </c>
      <c r="J1547" s="8">
        <v>1289.7</v>
      </c>
      <c r="K1547" s="8" t="str">
        <f>_xlfn.XLOOKUP(total_table[[#This Row],[Customer_ID]],Customer_table[Customer_ID],Customer_table[Name],FALSE)</f>
        <v>Jacqueline Pacheco</v>
      </c>
      <c r="L1547" s="11">
        <f>_xlfn.XLOOKUP(total_table[[#This Row],[Customer_ID]],Customer_table[Customer_ID],Customer_table[Age],FALSE)</f>
        <v>28</v>
      </c>
      <c r="M1547" s="8" t="str">
        <f>_xlfn.XLOOKUP(total_table[[#This Row],[Customer_ID]],Customer_table[Customer_ID],Customer_table[Gender],FALSE)</f>
        <v>Female</v>
      </c>
      <c r="N1547" s="8" t="str">
        <f>_xlfn.XLOOKUP(total_table[[#This Row],[Customer_ID]],Customer_table[Customer_ID],Customer_table[City],FALSE)</f>
        <v>South Emily</v>
      </c>
      <c r="O1547" s="8" t="str">
        <f>_xlfn.XLOOKUP(total_table[[#This Row],[Customer_ID]],Customer_table[Customer_ID],Customer_table[State],FALSE)</f>
        <v>New Jersey</v>
      </c>
      <c r="P1547" s="8" t="str">
        <f>_xlfn.XLOOKUP(total_table[[#This Row],[Customer_ID]],Customer_table[Customer_ID],Customer_table[Country],FALSE)</f>
        <v>USA</v>
      </c>
      <c r="Q1547" s="8" t="str">
        <f>_xlfn.XLOOKUP(total_table[[#This Row],[Product_ID]],Product_table[Product_ID],Product_table[Product_Name],FALSE)</f>
        <v>Women's Formal Blazer</v>
      </c>
      <c r="R1547" s="8" t="str">
        <f>_xlfn.XLOOKUP(total_table[[#This Row],[Product_ID]],Product_table[Product_ID],Product_table[Category],FALSE)</f>
        <v>Clothing</v>
      </c>
      <c r="S1547" s="8" t="str">
        <f>_xlfn.XLOOKUP(total_table[[#This Row],[Product_ID]],Product_table[Product_ID],Product_table[Sub_Category],FALSE)</f>
        <v>Outerwear</v>
      </c>
      <c r="T1547" s="8" t="str">
        <f>_xlfn.XLOOKUP(total_table[[#This Row],[Product_ID]],Product_table[Product_ID],Product_table[Brand],FALSE)</f>
        <v>Phillips and Sons</v>
      </c>
      <c r="U1547" s="8">
        <f>_xlfn.XLOOKUP(total_table[[#This Row],[Product_ID]],Product_table[Product_ID],Product_table[Cost],FALSE)</f>
        <v>358.47</v>
      </c>
      <c r="V1547" s="11">
        <f>_xlfn.XLOOKUP(total_table[[#This Row],[Product_ID]],Product_table[Product_ID],Product_table[Stock],FALSE)</f>
        <v>143</v>
      </c>
      <c r="W1547" s="8" t="str">
        <f>_xlfn.XLOOKUP(total_table[[#This Row],[Store_ID]],Store_table[Store_ID],Store_table[Store_Name],FALSE)</f>
        <v>Johnson-Wright</v>
      </c>
      <c r="X1547" s="8" t="str">
        <f>_xlfn.XLOOKUP(total_table[[#This Row],[Store_ID]],Store_table[Store_ID],Store_table[Region],FALSE)</f>
        <v>North</v>
      </c>
      <c r="Y1547" s="8" t="str">
        <f>_xlfn.XLOOKUP(total_table[[#This Row],[Store_ID]],Store_table[Store_ID],Store_table[City],FALSE)</f>
        <v>Hoodberg</v>
      </c>
      <c r="Z1547" s="8" t="str">
        <f>_xlfn.XLOOKUP(total_table[[#This Row],[Store_ID]],Store_table[Store_ID],Store_table[Store_Type],FALSE)</f>
        <v>Outlet</v>
      </c>
    </row>
    <row r="1548" spans="1:26" x14ac:dyDescent="0.35">
      <c r="A1548" s="2" t="s">
        <v>3350</v>
      </c>
      <c r="B1548" s="14">
        <v>45839</v>
      </c>
      <c r="C1548" s="2" t="s">
        <v>331</v>
      </c>
      <c r="D1548" s="2" t="s">
        <v>1702</v>
      </c>
      <c r="E1548" s="2" t="s">
        <v>1735</v>
      </c>
      <c r="F1548" s="11">
        <v>1</v>
      </c>
      <c r="G1548" s="8">
        <v>149.56</v>
      </c>
      <c r="H1548" s="8">
        <v>0.09</v>
      </c>
      <c r="I1548" s="2" t="s">
        <v>1802</v>
      </c>
      <c r="J1548" s="8">
        <v>149.47</v>
      </c>
      <c r="K1548" s="8" t="str">
        <f>_xlfn.XLOOKUP(total_table[[#This Row],[Customer_ID]],Customer_table[Customer_ID],Customer_table[Name],FALSE)</f>
        <v>Amy Fowler</v>
      </c>
      <c r="L1548" s="11">
        <f>_xlfn.XLOOKUP(total_table[[#This Row],[Customer_ID]],Customer_table[Customer_ID],Customer_table[Age],FALSE)</f>
        <v>62</v>
      </c>
      <c r="M1548" s="8" t="str">
        <f>_xlfn.XLOOKUP(total_table[[#This Row],[Customer_ID]],Customer_table[Customer_ID],Customer_table[Gender],FALSE)</f>
        <v>Female</v>
      </c>
      <c r="N1548" s="8" t="str">
        <f>_xlfn.XLOOKUP(total_table[[#This Row],[Customer_ID]],Customer_table[Customer_ID],Customer_table[City],FALSE)</f>
        <v>West Bobbyshire</v>
      </c>
      <c r="O1548" s="8" t="str">
        <f>_xlfn.XLOOKUP(total_table[[#This Row],[Customer_ID]],Customer_table[Customer_ID],Customer_table[State],FALSE)</f>
        <v>New York</v>
      </c>
      <c r="P1548" s="8" t="str">
        <f>_xlfn.XLOOKUP(total_table[[#This Row],[Customer_ID]],Customer_table[Customer_ID],Customer_table[Country],FALSE)</f>
        <v>USA</v>
      </c>
      <c r="Q1548" s="8" t="str">
        <f>_xlfn.XLOOKUP(total_table[[#This Row],[Product_ID]],Product_table[Product_ID],Product_table[Product_Name],FALSE)</f>
        <v>Sports Wrist Sweatbands</v>
      </c>
      <c r="R1548" s="8" t="str">
        <f>_xlfn.XLOOKUP(total_table[[#This Row],[Product_ID]],Product_table[Product_ID],Product_table[Category],FALSE)</f>
        <v>Sports</v>
      </c>
      <c r="S1548" s="8" t="str">
        <f>_xlfn.XLOOKUP(total_table[[#This Row],[Product_ID]],Product_table[Product_ID],Product_table[Sub_Category],FALSE)</f>
        <v>Accessories</v>
      </c>
      <c r="T1548" s="8" t="str">
        <f>_xlfn.XLOOKUP(total_table[[#This Row],[Product_ID]],Product_table[Product_ID],Product_table[Brand],FALSE)</f>
        <v>Olsen-Daniels</v>
      </c>
      <c r="U1548" s="8">
        <f>_xlfn.XLOOKUP(total_table[[#This Row],[Product_ID]],Product_table[Product_ID],Product_table[Cost],FALSE)</f>
        <v>131.24</v>
      </c>
      <c r="V1548" s="11">
        <f>_xlfn.XLOOKUP(total_table[[#This Row],[Product_ID]],Product_table[Product_ID],Product_table[Stock],FALSE)</f>
        <v>232</v>
      </c>
      <c r="W1548" s="8" t="str">
        <f>_xlfn.XLOOKUP(total_table[[#This Row],[Store_ID]],Store_table[Store_ID],Store_table[Store_Name],FALSE)</f>
        <v>Martinez, Adkins and Johnson</v>
      </c>
      <c r="X1548" s="8" t="str">
        <f>_xlfn.XLOOKUP(total_table[[#This Row],[Store_ID]],Store_table[Store_ID],Store_table[Region],FALSE)</f>
        <v>North</v>
      </c>
      <c r="Y1548" s="8" t="str">
        <f>_xlfn.XLOOKUP(total_table[[#This Row],[Store_ID]],Store_table[Store_ID],Store_table[City],FALSE)</f>
        <v>Danielmouth</v>
      </c>
      <c r="Z1548" s="8" t="str">
        <f>_xlfn.XLOOKUP(total_table[[#This Row],[Store_ID]],Store_table[Store_ID],Store_table[Store_Type],FALSE)</f>
        <v>Flagship</v>
      </c>
    </row>
    <row r="1549" spans="1:26" x14ac:dyDescent="0.35">
      <c r="A1549" s="2" t="s">
        <v>3351</v>
      </c>
      <c r="B1549" s="14">
        <v>45434</v>
      </c>
      <c r="C1549" s="2" t="s">
        <v>694</v>
      </c>
      <c r="D1549" s="2" t="s">
        <v>1612</v>
      </c>
      <c r="E1549" s="2" t="s">
        <v>1791</v>
      </c>
      <c r="F1549" s="11">
        <v>1</v>
      </c>
      <c r="G1549" s="8">
        <v>661.77</v>
      </c>
      <c r="H1549" s="8">
        <v>0.03</v>
      </c>
      <c r="I1549" s="2" t="s">
        <v>1804</v>
      </c>
      <c r="J1549" s="8">
        <v>661.74</v>
      </c>
      <c r="K1549" s="8" t="str">
        <f>_xlfn.XLOOKUP(total_table[[#This Row],[Customer_ID]],Customer_table[Customer_ID],Customer_table[Name],FALSE)</f>
        <v>Kathy Copeland</v>
      </c>
      <c r="L1549" s="11">
        <f>_xlfn.XLOOKUP(total_table[[#This Row],[Customer_ID]],Customer_table[Customer_ID],Customer_table[Age],FALSE)</f>
        <v>42</v>
      </c>
      <c r="M1549" s="8" t="str">
        <f>_xlfn.XLOOKUP(total_table[[#This Row],[Customer_ID]],Customer_table[Customer_ID],Customer_table[Gender],FALSE)</f>
        <v>Male</v>
      </c>
      <c r="N1549" s="8" t="str">
        <f>_xlfn.XLOOKUP(total_table[[#This Row],[Customer_ID]],Customer_table[Customer_ID],Customer_table[City],FALSE)</f>
        <v>North Christinemouth</v>
      </c>
      <c r="O1549" s="8" t="str">
        <f>_xlfn.XLOOKUP(total_table[[#This Row],[Customer_ID]],Customer_table[Customer_ID],Customer_table[State],FALSE)</f>
        <v>Missouri</v>
      </c>
      <c r="P1549" s="8" t="str">
        <f>_xlfn.XLOOKUP(total_table[[#This Row],[Customer_ID]],Customer_table[Customer_ID],Customer_table[Country],FALSE)</f>
        <v>USA</v>
      </c>
      <c r="Q1549" s="8" t="str">
        <f>_xlfn.XLOOKUP(total_table[[#This Row],[Product_ID]],Product_table[Product_ID],Product_table[Product_Name],FALSE)</f>
        <v>USB External Hard Drive</v>
      </c>
      <c r="R1549" s="8" t="str">
        <f>_xlfn.XLOOKUP(total_table[[#This Row],[Product_ID]],Product_table[Product_ID],Product_table[Category],FALSE)</f>
        <v>Electronics</v>
      </c>
      <c r="S1549" s="8" t="str">
        <f>_xlfn.XLOOKUP(total_table[[#This Row],[Product_ID]],Product_table[Product_ID],Product_table[Sub_Category],FALSE)</f>
        <v>Computer</v>
      </c>
      <c r="T1549" s="8" t="str">
        <f>_xlfn.XLOOKUP(total_table[[#This Row],[Product_ID]],Product_table[Product_ID],Product_table[Brand],FALSE)</f>
        <v>Robinson Inc</v>
      </c>
      <c r="U1549" s="8">
        <f>_xlfn.XLOOKUP(total_table[[#This Row],[Product_ID]],Product_table[Product_ID],Product_table[Cost],FALSE)</f>
        <v>253.33</v>
      </c>
      <c r="V1549" s="11">
        <f>_xlfn.XLOOKUP(total_table[[#This Row],[Product_ID]],Product_table[Product_ID],Product_table[Stock],FALSE)</f>
        <v>266</v>
      </c>
      <c r="W1549" s="8" t="str">
        <f>_xlfn.XLOOKUP(total_table[[#This Row],[Store_ID]],Store_table[Store_ID],Store_table[Store_Name],FALSE)</f>
        <v>Mann-Austin</v>
      </c>
      <c r="X1549" s="8" t="str">
        <f>_xlfn.XLOOKUP(total_table[[#This Row],[Store_ID]],Store_table[Store_ID],Store_table[Region],FALSE)</f>
        <v>East</v>
      </c>
      <c r="Y1549" s="8" t="str">
        <f>_xlfn.XLOOKUP(total_table[[#This Row],[Store_ID]],Store_table[Store_ID],Store_table[City],FALSE)</f>
        <v>Vasquezborough</v>
      </c>
      <c r="Z1549" s="8" t="str">
        <f>_xlfn.XLOOKUP(total_table[[#This Row],[Store_ID]],Store_table[Store_ID],Store_table[Store_Type],FALSE)</f>
        <v>Online</v>
      </c>
    </row>
    <row r="1550" spans="1:26" x14ac:dyDescent="0.35">
      <c r="A1550" s="2" t="s">
        <v>3352</v>
      </c>
      <c r="B1550" s="14">
        <v>45819</v>
      </c>
      <c r="C1550" s="2" t="s">
        <v>371</v>
      </c>
      <c r="D1550" s="2" t="s">
        <v>1714</v>
      </c>
      <c r="E1550" s="2" t="s">
        <v>1757</v>
      </c>
      <c r="F1550" s="11">
        <v>3</v>
      </c>
      <c r="G1550" s="8">
        <v>99.67</v>
      </c>
      <c r="H1550" s="8">
        <v>0.17</v>
      </c>
      <c r="I1550" s="2" t="s">
        <v>1802</v>
      </c>
      <c r="J1550" s="8">
        <v>298.83999999999997</v>
      </c>
      <c r="K1550" s="8" t="str">
        <f>_xlfn.XLOOKUP(total_table[[#This Row],[Customer_ID]],Customer_table[Customer_ID],Customer_table[Name],FALSE)</f>
        <v>Travis Holland</v>
      </c>
      <c r="L1550" s="11">
        <f>_xlfn.XLOOKUP(total_table[[#This Row],[Customer_ID]],Customer_table[Customer_ID],Customer_table[Age],FALSE)</f>
        <v>38</v>
      </c>
      <c r="M1550" s="8" t="str">
        <f>_xlfn.XLOOKUP(total_table[[#This Row],[Customer_ID]],Customer_table[Customer_ID],Customer_table[Gender],FALSE)</f>
        <v>Male</v>
      </c>
      <c r="N1550" s="8" t="str">
        <f>_xlfn.XLOOKUP(total_table[[#This Row],[Customer_ID]],Customer_table[Customer_ID],Customer_table[City],FALSE)</f>
        <v>Webstermouth</v>
      </c>
      <c r="O1550" s="8" t="str">
        <f>_xlfn.XLOOKUP(total_table[[#This Row],[Customer_ID]],Customer_table[Customer_ID],Customer_table[State],FALSE)</f>
        <v>New Hampshire</v>
      </c>
      <c r="P1550" s="8" t="str">
        <f>_xlfn.XLOOKUP(total_table[[#This Row],[Customer_ID]],Customer_table[Customer_ID],Customer_table[Country],FALSE)</f>
        <v>USA</v>
      </c>
      <c r="Q1550" s="8" t="str">
        <f>_xlfn.XLOOKUP(total_table[[#This Row],[Product_ID]],Product_table[Product_ID],Product_table[Product_Name],FALSE)</f>
        <v>Vitamin E Body Lotion</v>
      </c>
      <c r="R1550" s="8" t="str">
        <f>_xlfn.XLOOKUP(total_table[[#This Row],[Product_ID]],Product_table[Product_ID],Product_table[Category],FALSE)</f>
        <v>Beauty</v>
      </c>
      <c r="S1550" s="8" t="str">
        <f>_xlfn.XLOOKUP(total_table[[#This Row],[Product_ID]],Product_table[Product_ID],Product_table[Sub_Category],FALSE)</f>
        <v>Skincare</v>
      </c>
      <c r="T1550" s="8" t="str">
        <f>_xlfn.XLOOKUP(total_table[[#This Row],[Product_ID]],Product_table[Product_ID],Product_table[Brand],FALSE)</f>
        <v>Hoffman-Williams</v>
      </c>
      <c r="U1550" s="8">
        <f>_xlfn.XLOOKUP(total_table[[#This Row],[Product_ID]],Product_table[Product_ID],Product_table[Cost],FALSE)</f>
        <v>358.47</v>
      </c>
      <c r="V1550" s="11">
        <f>_xlfn.XLOOKUP(total_table[[#This Row],[Product_ID]],Product_table[Product_ID],Product_table[Stock],FALSE)</f>
        <v>213</v>
      </c>
      <c r="W1550" s="8" t="str">
        <f>_xlfn.XLOOKUP(total_table[[#This Row],[Store_ID]],Store_table[Store_ID],Store_table[Store_Name],FALSE)</f>
        <v>Martinez-Mullins</v>
      </c>
      <c r="X1550" s="8" t="str">
        <f>_xlfn.XLOOKUP(total_table[[#This Row],[Store_ID]],Store_table[Store_ID],Store_table[Region],FALSE)</f>
        <v>South</v>
      </c>
      <c r="Y1550" s="8" t="str">
        <f>_xlfn.XLOOKUP(total_table[[#This Row],[Store_ID]],Store_table[Store_ID],Store_table[City],FALSE)</f>
        <v>Williamsfurt</v>
      </c>
      <c r="Z1550" s="8" t="str">
        <f>_xlfn.XLOOKUP(total_table[[#This Row],[Store_ID]],Store_table[Store_ID],Store_table[Store_Type],FALSE)</f>
        <v>Online</v>
      </c>
    </row>
    <row r="1551" spans="1:26" x14ac:dyDescent="0.35">
      <c r="A1551" s="2" t="s">
        <v>3353</v>
      </c>
      <c r="B1551" s="14">
        <v>45553</v>
      </c>
      <c r="C1551" s="2" t="s">
        <v>705</v>
      </c>
      <c r="D1551" s="2" t="s">
        <v>1650</v>
      </c>
      <c r="E1551" s="2" t="s">
        <v>1735</v>
      </c>
      <c r="F1551" s="11">
        <v>3</v>
      </c>
      <c r="G1551" s="8">
        <v>103.66</v>
      </c>
      <c r="H1551" s="8">
        <v>0.26</v>
      </c>
      <c r="I1551" s="2" t="s">
        <v>1807</v>
      </c>
      <c r="J1551" s="8">
        <v>310.72000000000003</v>
      </c>
      <c r="K1551" s="8" t="str">
        <f>_xlfn.XLOOKUP(total_table[[#This Row],[Customer_ID]],Customer_table[Customer_ID],Customer_table[Name],FALSE)</f>
        <v>Lisa Young</v>
      </c>
      <c r="L1551" s="11">
        <f>_xlfn.XLOOKUP(total_table[[#This Row],[Customer_ID]],Customer_table[Customer_ID],Customer_table[Age],FALSE)</f>
        <v>38</v>
      </c>
      <c r="M1551" s="8" t="str">
        <f>_xlfn.XLOOKUP(total_table[[#This Row],[Customer_ID]],Customer_table[Customer_ID],Customer_table[Gender],FALSE)</f>
        <v>Male</v>
      </c>
      <c r="N1551" s="8" t="str">
        <f>_xlfn.XLOOKUP(total_table[[#This Row],[Customer_ID]],Customer_table[Customer_ID],Customer_table[City],FALSE)</f>
        <v>Maybury</v>
      </c>
      <c r="O1551" s="8" t="str">
        <f>_xlfn.XLOOKUP(total_table[[#This Row],[Customer_ID]],Customer_table[Customer_ID],Customer_table[State],FALSE)</f>
        <v>Georgia</v>
      </c>
      <c r="P1551" s="8" t="str">
        <f>_xlfn.XLOOKUP(total_table[[#This Row],[Customer_ID]],Customer_table[Customer_ID],Customer_table[Country],FALSE)</f>
        <v>USA</v>
      </c>
      <c r="Q1551" s="8" t="str">
        <f>_xlfn.XLOOKUP(total_table[[#This Row],[Product_ID]],Product_table[Product_ID],Product_table[Product_Name],FALSE)</f>
        <v>Laptop Cooling Pad</v>
      </c>
      <c r="R1551" s="8" t="str">
        <f>_xlfn.XLOOKUP(total_table[[#This Row],[Product_ID]],Product_table[Product_ID],Product_table[Category],FALSE)</f>
        <v>Electronics</v>
      </c>
      <c r="S1551" s="8" t="str">
        <f>_xlfn.XLOOKUP(total_table[[#This Row],[Product_ID]],Product_table[Product_ID],Product_table[Sub_Category],FALSE)</f>
        <v>Computer</v>
      </c>
      <c r="T1551" s="8" t="str">
        <f>_xlfn.XLOOKUP(total_table[[#This Row],[Product_ID]],Product_table[Product_ID],Product_table[Brand],FALSE)</f>
        <v>Murray, Gould and Ware</v>
      </c>
      <c r="U1551" s="8">
        <f>_xlfn.XLOOKUP(total_table[[#This Row],[Product_ID]],Product_table[Product_ID],Product_table[Cost],FALSE)</f>
        <v>86.42</v>
      </c>
      <c r="V1551" s="11">
        <f>_xlfn.XLOOKUP(total_table[[#This Row],[Product_ID]],Product_table[Product_ID],Product_table[Stock],FALSE)</f>
        <v>222</v>
      </c>
      <c r="W1551" s="8" t="str">
        <f>_xlfn.XLOOKUP(total_table[[#This Row],[Store_ID]],Store_table[Store_ID],Store_table[Store_Name],FALSE)</f>
        <v>Martinez, Adkins and Johnson</v>
      </c>
      <c r="X1551" s="8" t="str">
        <f>_xlfn.XLOOKUP(total_table[[#This Row],[Store_ID]],Store_table[Store_ID],Store_table[Region],FALSE)</f>
        <v>North</v>
      </c>
      <c r="Y1551" s="8" t="str">
        <f>_xlfn.XLOOKUP(total_table[[#This Row],[Store_ID]],Store_table[Store_ID],Store_table[City],FALSE)</f>
        <v>Danielmouth</v>
      </c>
      <c r="Z1551" s="8" t="str">
        <f>_xlfn.XLOOKUP(total_table[[#This Row],[Store_ID]],Store_table[Store_ID],Store_table[Store_Type],FALSE)</f>
        <v>Flagship</v>
      </c>
    </row>
    <row r="1552" spans="1:26" x14ac:dyDescent="0.35">
      <c r="A1552" s="2" t="s">
        <v>3354</v>
      </c>
      <c r="B1552" s="14">
        <v>45258</v>
      </c>
      <c r="C1552" s="2" t="s">
        <v>1331</v>
      </c>
      <c r="D1552" s="2" t="s">
        <v>1606</v>
      </c>
      <c r="E1552" s="2" t="s">
        <v>1739</v>
      </c>
      <c r="F1552" s="11">
        <v>4</v>
      </c>
      <c r="G1552" s="8">
        <v>54.4</v>
      </c>
      <c r="H1552" s="8">
        <v>0.22</v>
      </c>
      <c r="I1552" s="2" t="s">
        <v>1802</v>
      </c>
      <c r="J1552" s="8">
        <v>217.38</v>
      </c>
      <c r="K1552" s="8" t="str">
        <f>_xlfn.XLOOKUP(total_table[[#This Row],[Customer_ID]],Customer_table[Customer_ID],Customer_table[Name],FALSE)</f>
        <v>Sharon Simpson</v>
      </c>
      <c r="L1552" s="11">
        <f>_xlfn.XLOOKUP(total_table[[#This Row],[Customer_ID]],Customer_table[Customer_ID],Customer_table[Age],FALSE)</f>
        <v>61</v>
      </c>
      <c r="M1552" s="8" t="str">
        <f>_xlfn.XLOOKUP(total_table[[#This Row],[Customer_ID]],Customer_table[Customer_ID],Customer_table[Gender],FALSE)</f>
        <v>Male</v>
      </c>
      <c r="N1552" s="8" t="str">
        <f>_xlfn.XLOOKUP(total_table[[#This Row],[Customer_ID]],Customer_table[Customer_ID],Customer_table[City],FALSE)</f>
        <v>South Michellebury</v>
      </c>
      <c r="O1552" s="8" t="str">
        <f>_xlfn.XLOOKUP(total_table[[#This Row],[Customer_ID]],Customer_table[Customer_ID],Customer_table[State],FALSE)</f>
        <v>South Dakota</v>
      </c>
      <c r="P1552" s="8" t="str">
        <f>_xlfn.XLOOKUP(total_table[[#This Row],[Customer_ID]],Customer_table[Customer_ID],Customer_table[Country],FALSE)</f>
        <v>USA</v>
      </c>
      <c r="Q1552" s="8" t="str">
        <f>_xlfn.XLOOKUP(total_table[[#This Row],[Product_ID]],Product_table[Product_ID],Product_table[Product_Name],FALSE)</f>
        <v>Noise-Canceling Headphones</v>
      </c>
      <c r="R1552" s="8" t="str">
        <f>_xlfn.XLOOKUP(total_table[[#This Row],[Product_ID]],Product_table[Product_ID],Product_table[Category],FALSE)</f>
        <v>Electronics</v>
      </c>
      <c r="S1552" s="8" t="str">
        <f>_xlfn.XLOOKUP(total_table[[#This Row],[Product_ID]],Product_table[Product_ID],Product_table[Sub_Category],FALSE)</f>
        <v>Audio</v>
      </c>
      <c r="T1552" s="8" t="str">
        <f>_xlfn.XLOOKUP(total_table[[#This Row],[Product_ID]],Product_table[Product_ID],Product_table[Brand],FALSE)</f>
        <v>Taylor-Hart</v>
      </c>
      <c r="U1552" s="8">
        <f>_xlfn.XLOOKUP(total_table[[#This Row],[Product_ID]],Product_table[Product_ID],Product_table[Cost],FALSE)</f>
        <v>38.520000000000003</v>
      </c>
      <c r="V1552" s="11">
        <f>_xlfn.XLOOKUP(total_table[[#This Row],[Product_ID]],Product_table[Product_ID],Product_table[Stock],FALSE)</f>
        <v>378</v>
      </c>
      <c r="W1552" s="8" t="str">
        <f>_xlfn.XLOOKUP(total_table[[#This Row],[Store_ID]],Store_table[Store_ID],Store_table[Store_Name],FALSE)</f>
        <v>Black-Horn</v>
      </c>
      <c r="X1552" s="8" t="str">
        <f>_xlfn.XLOOKUP(total_table[[#This Row],[Store_ID]],Store_table[Store_ID],Store_table[Region],FALSE)</f>
        <v>South</v>
      </c>
      <c r="Y1552" s="8" t="str">
        <f>_xlfn.XLOOKUP(total_table[[#This Row],[Store_ID]],Store_table[Store_ID],Store_table[City],FALSE)</f>
        <v>North Nancyview</v>
      </c>
      <c r="Z1552" s="8" t="str">
        <f>_xlfn.XLOOKUP(total_table[[#This Row],[Store_ID]],Store_table[Store_ID],Store_table[Store_Type],FALSE)</f>
        <v>Outlet</v>
      </c>
    </row>
    <row r="1553" spans="1:26" x14ac:dyDescent="0.35">
      <c r="A1553" s="2" t="s">
        <v>3355</v>
      </c>
      <c r="B1553" s="14">
        <v>45435</v>
      </c>
      <c r="C1553" s="2" t="s">
        <v>1485</v>
      </c>
      <c r="D1553" s="2" t="s">
        <v>1694</v>
      </c>
      <c r="E1553" s="2" t="s">
        <v>1777</v>
      </c>
      <c r="F1553" s="11">
        <v>1</v>
      </c>
      <c r="G1553" s="8">
        <v>46.66</v>
      </c>
      <c r="H1553" s="8">
        <v>0.2</v>
      </c>
      <c r="I1553" s="2" t="s">
        <v>1802</v>
      </c>
      <c r="J1553" s="8">
        <v>46.459999999999994</v>
      </c>
      <c r="K1553" s="8" t="str">
        <f>_xlfn.XLOOKUP(total_table[[#This Row],[Customer_ID]],Customer_table[Customer_ID],Customer_table[Name],FALSE)</f>
        <v>Scott Harris</v>
      </c>
      <c r="L1553" s="11">
        <f>_xlfn.XLOOKUP(total_table[[#This Row],[Customer_ID]],Customer_table[Customer_ID],Customer_table[Age],FALSE)</f>
        <v>23</v>
      </c>
      <c r="M1553" s="8" t="str">
        <f>_xlfn.XLOOKUP(total_table[[#This Row],[Customer_ID]],Customer_table[Customer_ID],Customer_table[Gender],FALSE)</f>
        <v>Male</v>
      </c>
      <c r="N1553" s="8" t="str">
        <f>_xlfn.XLOOKUP(total_table[[#This Row],[Customer_ID]],Customer_table[Customer_ID],Customer_table[City],FALSE)</f>
        <v>North Nataliemouth</v>
      </c>
      <c r="O1553" s="8" t="str">
        <f>_xlfn.XLOOKUP(total_table[[#This Row],[Customer_ID]],Customer_table[Customer_ID],Customer_table[State],FALSE)</f>
        <v>Maryland</v>
      </c>
      <c r="P1553" s="8" t="str">
        <f>_xlfn.XLOOKUP(total_table[[#This Row],[Customer_ID]],Customer_table[Customer_ID],Customer_table[Country],FALSE)</f>
        <v>USA</v>
      </c>
      <c r="Q1553" s="8" t="str">
        <f>_xlfn.XLOOKUP(total_table[[#This Row],[Product_ID]],Product_table[Product_ID],Product_table[Product_Name],FALSE)</f>
        <v>Wooden Bookshelf</v>
      </c>
      <c r="R1553" s="8" t="str">
        <f>_xlfn.XLOOKUP(total_table[[#This Row],[Product_ID]],Product_table[Product_ID],Product_table[Category],FALSE)</f>
        <v>Home</v>
      </c>
      <c r="S1553" s="8" t="str">
        <f>_xlfn.XLOOKUP(total_table[[#This Row],[Product_ID]],Product_table[Product_ID],Product_table[Sub_Category],FALSE)</f>
        <v>Furniture</v>
      </c>
      <c r="T1553" s="8" t="str">
        <f>_xlfn.XLOOKUP(total_table[[#This Row],[Product_ID]],Product_table[Product_ID],Product_table[Brand],FALSE)</f>
        <v>Collins-Stephenson</v>
      </c>
      <c r="U1553" s="8">
        <f>_xlfn.XLOOKUP(total_table[[#This Row],[Product_ID]],Product_table[Product_ID],Product_table[Cost],FALSE)</f>
        <v>388.46</v>
      </c>
      <c r="V1553" s="11">
        <f>_xlfn.XLOOKUP(total_table[[#This Row],[Product_ID]],Product_table[Product_ID],Product_table[Stock],FALSE)</f>
        <v>208</v>
      </c>
      <c r="W1553" s="8" t="str">
        <f>_xlfn.XLOOKUP(total_table[[#This Row],[Store_ID]],Store_table[Store_ID],Store_table[Store_Name],FALSE)</f>
        <v>Mcdonald Inc</v>
      </c>
      <c r="X1553" s="8" t="str">
        <f>_xlfn.XLOOKUP(total_table[[#This Row],[Store_ID]],Store_table[Store_ID],Store_table[Region],FALSE)</f>
        <v>South</v>
      </c>
      <c r="Y1553" s="8" t="str">
        <f>_xlfn.XLOOKUP(total_table[[#This Row],[Store_ID]],Store_table[Store_ID],Store_table[City],FALSE)</f>
        <v>Christopherland</v>
      </c>
      <c r="Z1553" s="8" t="str">
        <f>_xlfn.XLOOKUP(total_table[[#This Row],[Store_ID]],Store_table[Store_ID],Store_table[Store_Type],FALSE)</f>
        <v>Outlet</v>
      </c>
    </row>
    <row r="1554" spans="1:26" x14ac:dyDescent="0.35">
      <c r="A1554" s="2" t="s">
        <v>3356</v>
      </c>
      <c r="B1554" s="14">
        <v>45447</v>
      </c>
      <c r="C1554" s="2" t="s">
        <v>35</v>
      </c>
      <c r="D1554" s="2" t="s">
        <v>1672</v>
      </c>
      <c r="E1554" s="2" t="s">
        <v>1770</v>
      </c>
      <c r="F1554" s="11">
        <v>4</v>
      </c>
      <c r="G1554" s="8">
        <v>871.2</v>
      </c>
      <c r="H1554" s="8">
        <v>0.28999999999999998</v>
      </c>
      <c r="I1554" s="2" t="s">
        <v>1802</v>
      </c>
      <c r="J1554" s="8">
        <v>3484.51</v>
      </c>
      <c r="K1554" s="8" t="str">
        <f>_xlfn.XLOOKUP(total_table[[#This Row],[Customer_ID]],Customer_table[Customer_ID],Customer_table[Name],FALSE)</f>
        <v>Daniel Boyd</v>
      </c>
      <c r="L1554" s="11">
        <f>_xlfn.XLOOKUP(total_table[[#This Row],[Customer_ID]],Customer_table[Customer_ID],Customer_table[Age],FALSE)</f>
        <v>29</v>
      </c>
      <c r="M1554" s="8" t="str">
        <f>_xlfn.XLOOKUP(total_table[[#This Row],[Customer_ID]],Customer_table[Customer_ID],Customer_table[Gender],FALSE)</f>
        <v>Female</v>
      </c>
      <c r="N1554" s="8" t="str">
        <f>_xlfn.XLOOKUP(total_table[[#This Row],[Customer_ID]],Customer_table[Customer_ID],Customer_table[City],FALSE)</f>
        <v>West Pamelafurt</v>
      </c>
      <c r="O1554" s="8" t="str">
        <f>_xlfn.XLOOKUP(total_table[[#This Row],[Customer_ID]],Customer_table[Customer_ID],Customer_table[State],FALSE)</f>
        <v>West Virginia</v>
      </c>
      <c r="P1554" s="8" t="str">
        <f>_xlfn.XLOOKUP(total_table[[#This Row],[Customer_ID]],Customer_table[Customer_ID],Customer_table[Country],FALSE)</f>
        <v>USA</v>
      </c>
      <c r="Q1554" s="8" t="str">
        <f>_xlfn.XLOOKUP(total_table[[#This Row],[Product_ID]],Product_table[Product_ID],Product_table[Product_Name],FALSE)</f>
        <v>Shin Guards – Adult</v>
      </c>
      <c r="R1554" s="8" t="str">
        <f>_xlfn.XLOOKUP(total_table[[#This Row],[Product_ID]],Product_table[Product_ID],Product_table[Category],FALSE)</f>
        <v>Sports</v>
      </c>
      <c r="S1554" s="8" t="str">
        <f>_xlfn.XLOOKUP(total_table[[#This Row],[Product_ID]],Product_table[Product_ID],Product_table[Sub_Category],FALSE)</f>
        <v>Team Sports</v>
      </c>
      <c r="T1554" s="8" t="str">
        <f>_xlfn.XLOOKUP(total_table[[#This Row],[Product_ID]],Product_table[Product_ID],Product_table[Brand],FALSE)</f>
        <v>French Ltd</v>
      </c>
      <c r="U1554" s="8">
        <f>_xlfn.XLOOKUP(total_table[[#This Row],[Product_ID]],Product_table[Product_ID],Product_table[Cost],FALSE)</f>
        <v>107.06</v>
      </c>
      <c r="V1554" s="11">
        <f>_xlfn.XLOOKUP(total_table[[#This Row],[Product_ID]],Product_table[Product_ID],Product_table[Stock],FALSE)</f>
        <v>359</v>
      </c>
      <c r="W1554" s="8" t="str">
        <f>_xlfn.XLOOKUP(total_table[[#This Row],[Store_ID]],Store_table[Store_ID],Store_table[Store_Name],FALSE)</f>
        <v>Aguirre-Keller</v>
      </c>
      <c r="X1554" s="8" t="str">
        <f>_xlfn.XLOOKUP(total_table[[#This Row],[Store_ID]],Store_table[Store_ID],Store_table[Region],FALSE)</f>
        <v>South</v>
      </c>
      <c r="Y1554" s="8" t="str">
        <f>_xlfn.XLOOKUP(total_table[[#This Row],[Store_ID]],Store_table[Store_ID],Store_table[City],FALSE)</f>
        <v>Lake Michael</v>
      </c>
      <c r="Z1554" s="8" t="str">
        <f>_xlfn.XLOOKUP(total_table[[#This Row],[Store_ID]],Store_table[Store_ID],Store_table[Store_Type],FALSE)</f>
        <v>Online</v>
      </c>
    </row>
    <row r="1555" spans="1:26" x14ac:dyDescent="0.35">
      <c r="A1555" s="2" t="s">
        <v>3357</v>
      </c>
      <c r="B1555" s="14">
        <v>45724</v>
      </c>
      <c r="C1555" s="2" t="s">
        <v>1166</v>
      </c>
      <c r="D1555" s="2" t="s">
        <v>1562</v>
      </c>
      <c r="E1555" s="2" t="s">
        <v>1777</v>
      </c>
      <c r="F1555" s="11">
        <v>4</v>
      </c>
      <c r="G1555" s="8">
        <v>317.11</v>
      </c>
      <c r="H1555" s="8">
        <v>0.16</v>
      </c>
      <c r="I1555" s="2" t="s">
        <v>1804</v>
      </c>
      <c r="J1555" s="8">
        <v>1268.28</v>
      </c>
      <c r="K1555" s="8" t="str">
        <f>_xlfn.XLOOKUP(total_table[[#This Row],[Customer_ID]],Customer_table[Customer_ID],Customer_table[Name],FALSE)</f>
        <v>Tanya Lopez</v>
      </c>
      <c r="L1555" s="11">
        <f>_xlfn.XLOOKUP(total_table[[#This Row],[Customer_ID]],Customer_table[Customer_ID],Customer_table[Age],FALSE)</f>
        <v>34</v>
      </c>
      <c r="M1555" s="8" t="str">
        <f>_xlfn.XLOOKUP(total_table[[#This Row],[Customer_ID]],Customer_table[Customer_ID],Customer_table[Gender],FALSE)</f>
        <v>Female</v>
      </c>
      <c r="N1555" s="8" t="str">
        <f>_xlfn.XLOOKUP(total_table[[#This Row],[Customer_ID]],Customer_table[Customer_ID],Customer_table[City],FALSE)</f>
        <v>West Jeffreyburgh</v>
      </c>
      <c r="O1555" s="8" t="str">
        <f>_xlfn.XLOOKUP(total_table[[#This Row],[Customer_ID]],Customer_table[Customer_ID],Customer_table[State],FALSE)</f>
        <v>Iowa</v>
      </c>
      <c r="P1555" s="8" t="str">
        <f>_xlfn.XLOOKUP(total_table[[#This Row],[Customer_ID]],Customer_table[Customer_ID],Customer_table[Country],FALSE)</f>
        <v>USA</v>
      </c>
      <c r="Q1555" s="8" t="str">
        <f>_xlfn.XLOOKUP(total_table[[#This Row],[Product_ID]],Product_table[Product_ID],Product_table[Product_Name],FALSE)</f>
        <v>Women's Denim Jeans</v>
      </c>
      <c r="R1555" s="8" t="str">
        <f>_xlfn.XLOOKUP(total_table[[#This Row],[Product_ID]],Product_table[Product_ID],Product_table[Category],FALSE)</f>
        <v>Clothing</v>
      </c>
      <c r="S1555" s="8" t="str">
        <f>_xlfn.XLOOKUP(total_table[[#This Row],[Product_ID]],Product_table[Product_ID],Product_table[Sub_Category],FALSE)</f>
        <v>Bottoms</v>
      </c>
      <c r="T1555" s="8" t="str">
        <f>_xlfn.XLOOKUP(total_table[[#This Row],[Product_ID]],Product_table[Product_ID],Product_table[Brand],FALSE)</f>
        <v>Guerra-Hendrix</v>
      </c>
      <c r="U1555" s="8">
        <f>_xlfn.XLOOKUP(total_table[[#This Row],[Product_ID]],Product_table[Product_ID],Product_table[Cost],FALSE)</f>
        <v>254.04361702127662</v>
      </c>
      <c r="V1555" s="11">
        <f>_xlfn.XLOOKUP(total_table[[#This Row],[Product_ID]],Product_table[Product_ID],Product_table[Stock],FALSE)</f>
        <v>343</v>
      </c>
      <c r="W1555" s="8" t="str">
        <f>_xlfn.XLOOKUP(total_table[[#This Row],[Store_ID]],Store_table[Store_ID],Store_table[Store_Name],FALSE)</f>
        <v>Mcdonald Inc</v>
      </c>
      <c r="X1555" s="8" t="str">
        <f>_xlfn.XLOOKUP(total_table[[#This Row],[Store_ID]],Store_table[Store_ID],Store_table[Region],FALSE)</f>
        <v>South</v>
      </c>
      <c r="Y1555" s="8" t="str">
        <f>_xlfn.XLOOKUP(total_table[[#This Row],[Store_ID]],Store_table[Store_ID],Store_table[City],FALSE)</f>
        <v>Christopherland</v>
      </c>
      <c r="Z1555" s="8" t="str">
        <f>_xlfn.XLOOKUP(total_table[[#This Row],[Store_ID]],Store_table[Store_ID],Store_table[Store_Type],FALSE)</f>
        <v>Outlet</v>
      </c>
    </row>
    <row r="1556" spans="1:26" x14ac:dyDescent="0.35">
      <c r="A1556" s="2" t="s">
        <v>3358</v>
      </c>
      <c r="B1556" s="14">
        <v>45338</v>
      </c>
      <c r="C1556" s="2" t="s">
        <v>812</v>
      </c>
      <c r="D1556" s="2" t="s">
        <v>1576</v>
      </c>
      <c r="E1556" s="2" t="s">
        <v>1775</v>
      </c>
      <c r="F1556" s="11">
        <v>2</v>
      </c>
      <c r="G1556" s="8">
        <v>388.34</v>
      </c>
      <c r="H1556" s="8">
        <v>0.09</v>
      </c>
      <c r="I1556" s="2" t="s">
        <v>1804</v>
      </c>
      <c r="J1556" s="8">
        <v>776.58999999999992</v>
      </c>
      <c r="K1556" s="8" t="str">
        <f>_xlfn.XLOOKUP(total_table[[#This Row],[Customer_ID]],Customer_table[Customer_ID],Customer_table[Name],FALSE)</f>
        <v>Sarah Stewart</v>
      </c>
      <c r="L1556" s="11">
        <f>_xlfn.XLOOKUP(total_table[[#This Row],[Customer_ID]],Customer_table[Customer_ID],Customer_table[Age],FALSE)</f>
        <v>24</v>
      </c>
      <c r="M1556" s="8" t="str">
        <f>_xlfn.XLOOKUP(total_table[[#This Row],[Customer_ID]],Customer_table[Customer_ID],Customer_table[Gender],FALSE)</f>
        <v>Female</v>
      </c>
      <c r="N1556" s="8" t="str">
        <f>_xlfn.XLOOKUP(total_table[[#This Row],[Customer_ID]],Customer_table[Customer_ID],Customer_table[City],FALSE)</f>
        <v>East Richard</v>
      </c>
      <c r="O1556" s="8" t="str">
        <f>_xlfn.XLOOKUP(total_table[[#This Row],[Customer_ID]],Customer_table[Customer_ID],Customer_table[State],FALSE)</f>
        <v>Texas</v>
      </c>
      <c r="P1556" s="8" t="str">
        <f>_xlfn.XLOOKUP(total_table[[#This Row],[Customer_ID]],Customer_table[Customer_ID],Customer_table[Country],FALSE)</f>
        <v>USA</v>
      </c>
      <c r="Q1556" s="8" t="str">
        <f>_xlfn.XLOOKUP(total_table[[#This Row],[Product_ID]],Product_table[Product_ID],Product_table[Product_Name],FALSE)</f>
        <v>Women's Scarf Set</v>
      </c>
      <c r="R1556" s="8" t="str">
        <f>_xlfn.XLOOKUP(total_table[[#This Row],[Product_ID]],Product_table[Product_ID],Product_table[Category],FALSE)</f>
        <v>Clothing</v>
      </c>
      <c r="S1556" s="8" t="str">
        <f>_xlfn.XLOOKUP(total_table[[#This Row],[Product_ID]],Product_table[Product_ID],Product_table[Sub_Category],FALSE)</f>
        <v>Accessories</v>
      </c>
      <c r="T1556" s="8" t="str">
        <f>_xlfn.XLOOKUP(total_table[[#This Row],[Product_ID]],Product_table[Product_ID],Product_table[Brand],FALSE)</f>
        <v>Brown and Sons</v>
      </c>
      <c r="U1556" s="8">
        <f>_xlfn.XLOOKUP(total_table[[#This Row],[Product_ID]],Product_table[Product_ID],Product_table[Cost],FALSE)</f>
        <v>174.02</v>
      </c>
      <c r="V1556" s="11">
        <f>_xlfn.XLOOKUP(total_table[[#This Row],[Product_ID]],Product_table[Product_ID],Product_table[Stock],FALSE)</f>
        <v>268</v>
      </c>
      <c r="W1556" s="8" t="str">
        <f>_xlfn.XLOOKUP(total_table[[#This Row],[Store_ID]],Store_table[Store_ID],Store_table[Store_Name],FALSE)</f>
        <v>Gardner, Humphrey and Contreras</v>
      </c>
      <c r="X1556" s="8" t="str">
        <f>_xlfn.XLOOKUP(total_table[[#This Row],[Store_ID]],Store_table[Store_ID],Store_table[Region],FALSE)</f>
        <v>East</v>
      </c>
      <c r="Y1556" s="8" t="str">
        <f>_xlfn.XLOOKUP(total_table[[#This Row],[Store_ID]],Store_table[Store_ID],Store_table[City],FALSE)</f>
        <v>Johnsonville</v>
      </c>
      <c r="Z1556" s="8" t="str">
        <f>_xlfn.XLOOKUP(total_table[[#This Row],[Store_ID]],Store_table[Store_ID],Store_table[Store_Type],FALSE)</f>
        <v>Flagship</v>
      </c>
    </row>
    <row r="1557" spans="1:26" x14ac:dyDescent="0.35">
      <c r="A1557" s="2" t="s">
        <v>3359</v>
      </c>
      <c r="B1557" s="14">
        <v>45252</v>
      </c>
      <c r="C1557" s="2" t="s">
        <v>990</v>
      </c>
      <c r="D1557" s="2" t="s">
        <v>1586</v>
      </c>
      <c r="E1557" s="2" t="s">
        <v>1754</v>
      </c>
      <c r="F1557" s="11">
        <v>4</v>
      </c>
      <c r="G1557" s="8">
        <v>998.2</v>
      </c>
      <c r="H1557" s="8">
        <v>0.15</v>
      </c>
      <c r="I1557" s="2" t="s">
        <v>1802</v>
      </c>
      <c r="J1557" s="8">
        <v>3992.65</v>
      </c>
      <c r="K1557" s="8" t="str">
        <f>_xlfn.XLOOKUP(total_table[[#This Row],[Customer_ID]],Customer_table[Customer_ID],Customer_table[Name],FALSE)</f>
        <v>Casey Simpson</v>
      </c>
      <c r="L1557" s="11">
        <f>_xlfn.XLOOKUP(total_table[[#This Row],[Customer_ID]],Customer_table[Customer_ID],Customer_table[Age],FALSE)</f>
        <v>54</v>
      </c>
      <c r="M1557" s="8" t="str">
        <f>_xlfn.XLOOKUP(total_table[[#This Row],[Customer_ID]],Customer_table[Customer_ID],Customer_table[Gender],FALSE)</f>
        <v>Male</v>
      </c>
      <c r="N1557" s="8" t="str">
        <f>_xlfn.XLOOKUP(total_table[[#This Row],[Customer_ID]],Customer_table[Customer_ID],Customer_table[City],FALSE)</f>
        <v>West Mathewside</v>
      </c>
      <c r="O1557" s="8" t="str">
        <f>_xlfn.XLOOKUP(total_table[[#This Row],[Customer_ID]],Customer_table[Customer_ID],Customer_table[State],FALSE)</f>
        <v>Mississippi</v>
      </c>
      <c r="P1557" s="8" t="str">
        <f>_xlfn.XLOOKUP(total_table[[#This Row],[Customer_ID]],Customer_table[Customer_ID],Customer_table[Country],FALSE)</f>
        <v>USA</v>
      </c>
      <c r="Q1557" s="8" t="str">
        <f>_xlfn.XLOOKUP(total_table[[#This Row],[Product_ID]],Product_table[Product_ID],Product_table[Product_Name],FALSE)</f>
        <v>Stainless Steel Cutlery Set</v>
      </c>
      <c r="R1557" s="8" t="str">
        <f>_xlfn.XLOOKUP(total_table[[#This Row],[Product_ID]],Product_table[Product_ID],Product_table[Category],FALSE)</f>
        <v>Home</v>
      </c>
      <c r="S1557" s="8" t="str">
        <f>_xlfn.XLOOKUP(total_table[[#This Row],[Product_ID]],Product_table[Product_ID],Product_table[Sub_Category],FALSE)</f>
        <v>Kitchen</v>
      </c>
      <c r="T1557" s="8" t="str">
        <f>_xlfn.XLOOKUP(total_table[[#This Row],[Product_ID]],Product_table[Product_ID],Product_table[Brand],FALSE)</f>
        <v>Stevens, Fernandez and Martin</v>
      </c>
      <c r="U1557" s="8">
        <f>_xlfn.XLOOKUP(total_table[[#This Row],[Product_ID]],Product_table[Product_ID],Product_table[Cost],FALSE)</f>
        <v>19.52</v>
      </c>
      <c r="V1557" s="11">
        <f>_xlfn.XLOOKUP(total_table[[#This Row],[Product_ID]],Product_table[Product_ID],Product_table[Stock],FALSE)</f>
        <v>57</v>
      </c>
      <c r="W1557" s="8" t="str">
        <f>_xlfn.XLOOKUP(total_table[[#This Row],[Store_ID]],Store_table[Store_ID],Store_table[Store_Name],FALSE)</f>
        <v>Benson-Elliott</v>
      </c>
      <c r="X1557" s="8" t="str">
        <f>_xlfn.XLOOKUP(total_table[[#This Row],[Store_ID]],Store_table[Store_ID],Store_table[Region],FALSE)</f>
        <v>East</v>
      </c>
      <c r="Y1557" s="8" t="str">
        <f>_xlfn.XLOOKUP(total_table[[#This Row],[Store_ID]],Store_table[Store_ID],Store_table[City],FALSE)</f>
        <v>Port Josephberg</v>
      </c>
      <c r="Z1557" s="8" t="str">
        <f>_xlfn.XLOOKUP(total_table[[#This Row],[Store_ID]],Store_table[Store_ID],Store_table[Store_Type],FALSE)</f>
        <v>Online</v>
      </c>
    </row>
    <row r="1558" spans="1:26" x14ac:dyDescent="0.35">
      <c r="A1558" s="2" t="s">
        <v>3360</v>
      </c>
      <c r="B1558" s="14">
        <v>45606</v>
      </c>
      <c r="C1558" s="2" t="s">
        <v>1494</v>
      </c>
      <c r="D1558" s="2" t="s">
        <v>1598</v>
      </c>
      <c r="E1558" s="2" t="s">
        <v>1730</v>
      </c>
      <c r="F1558" s="11">
        <v>1</v>
      </c>
      <c r="G1558" s="8">
        <v>887.38</v>
      </c>
      <c r="H1558" s="8">
        <v>0.01</v>
      </c>
      <c r="I1558" s="2" t="s">
        <v>1807</v>
      </c>
      <c r="J1558" s="8">
        <v>887.37</v>
      </c>
      <c r="K1558" s="8" t="str">
        <f>_xlfn.XLOOKUP(total_table[[#This Row],[Customer_ID]],Customer_table[Customer_ID],Customer_table[Name],FALSE)</f>
        <v>Amanda Powell</v>
      </c>
      <c r="L1558" s="11">
        <f>_xlfn.XLOOKUP(total_table[[#This Row],[Customer_ID]],Customer_table[Customer_ID],Customer_table[Age],FALSE)</f>
        <v>28</v>
      </c>
      <c r="M1558" s="8" t="str">
        <f>_xlfn.XLOOKUP(total_table[[#This Row],[Customer_ID]],Customer_table[Customer_ID],Customer_table[Gender],FALSE)</f>
        <v>Male</v>
      </c>
      <c r="N1558" s="8" t="str">
        <f>_xlfn.XLOOKUP(total_table[[#This Row],[Customer_ID]],Customer_table[Customer_ID],Customer_table[City],FALSE)</f>
        <v>South William</v>
      </c>
      <c r="O1558" s="8" t="str">
        <f>_xlfn.XLOOKUP(total_table[[#This Row],[Customer_ID]],Customer_table[Customer_ID],Customer_table[State],FALSE)</f>
        <v>Alabama</v>
      </c>
      <c r="P1558" s="8" t="str">
        <f>_xlfn.XLOOKUP(total_table[[#This Row],[Customer_ID]],Customer_table[Customer_ID],Customer_table[Country],FALSE)</f>
        <v>USA</v>
      </c>
      <c r="Q1558" s="8" t="str">
        <f>_xlfn.XLOOKUP(total_table[[#This Row],[Product_ID]],Product_table[Product_ID],Product_table[Product_Name],FALSE)</f>
        <v>Women's Summer Dress</v>
      </c>
      <c r="R1558" s="8" t="str">
        <f>_xlfn.XLOOKUP(total_table[[#This Row],[Product_ID]],Product_table[Product_ID],Product_table[Category],FALSE)</f>
        <v>Clothing</v>
      </c>
      <c r="S1558" s="8" t="str">
        <f>_xlfn.XLOOKUP(total_table[[#This Row],[Product_ID]],Product_table[Product_ID],Product_table[Sub_Category],FALSE)</f>
        <v>Tops</v>
      </c>
      <c r="T1558" s="8" t="str">
        <f>_xlfn.XLOOKUP(total_table[[#This Row],[Product_ID]],Product_table[Product_ID],Product_table[Brand],FALSE)</f>
        <v>Smith-Mills</v>
      </c>
      <c r="U1558" s="8">
        <f>_xlfn.XLOOKUP(total_table[[#This Row],[Product_ID]],Product_table[Product_ID],Product_table[Cost],FALSE)</f>
        <v>223.43</v>
      </c>
      <c r="V1558" s="11">
        <f>_xlfn.XLOOKUP(total_table[[#This Row],[Product_ID]],Product_table[Product_ID],Product_table[Stock],FALSE)</f>
        <v>154</v>
      </c>
      <c r="W1558" s="8" t="str">
        <f>_xlfn.XLOOKUP(total_table[[#This Row],[Store_ID]],Store_table[Store_ID],Store_table[Store_Name],FALSE)</f>
        <v>Rivera-Warner</v>
      </c>
      <c r="X1558" s="8" t="str">
        <f>_xlfn.XLOOKUP(total_table[[#This Row],[Store_ID]],Store_table[Store_ID],Store_table[Region],FALSE)</f>
        <v>East</v>
      </c>
      <c r="Y1558" s="8" t="str">
        <f>_xlfn.XLOOKUP(total_table[[#This Row],[Store_ID]],Store_table[Store_ID],Store_table[City],FALSE)</f>
        <v>Washingtonfurt</v>
      </c>
      <c r="Z1558" s="8" t="str">
        <f>_xlfn.XLOOKUP(total_table[[#This Row],[Store_ID]],Store_table[Store_ID],Store_table[Store_Type],FALSE)</f>
        <v>Flagship</v>
      </c>
    </row>
    <row r="1559" spans="1:26" x14ac:dyDescent="0.35">
      <c r="A1559" s="2" t="s">
        <v>3361</v>
      </c>
      <c r="B1559" s="14">
        <v>45524</v>
      </c>
      <c r="C1559" s="2" t="s">
        <v>969</v>
      </c>
      <c r="D1559" s="2" t="s">
        <v>1600</v>
      </c>
      <c r="E1559" s="2" t="s">
        <v>1772</v>
      </c>
      <c r="F1559" s="11">
        <v>4</v>
      </c>
      <c r="G1559" s="8">
        <v>332.97</v>
      </c>
      <c r="H1559" s="8">
        <v>0.28000000000000003</v>
      </c>
      <c r="I1559" s="2" t="s">
        <v>1802</v>
      </c>
      <c r="J1559" s="8">
        <v>1331.6000000000001</v>
      </c>
      <c r="K1559" s="8" t="str">
        <f>_xlfn.XLOOKUP(total_table[[#This Row],[Customer_ID]],Customer_table[Customer_ID],Customer_table[Name],FALSE)</f>
        <v>Jason Mullins</v>
      </c>
      <c r="L1559" s="11">
        <f>_xlfn.XLOOKUP(total_table[[#This Row],[Customer_ID]],Customer_table[Customer_ID],Customer_table[Age],FALSE)</f>
        <v>47</v>
      </c>
      <c r="M1559" s="8" t="str">
        <f>_xlfn.XLOOKUP(total_table[[#This Row],[Customer_ID]],Customer_table[Customer_ID],Customer_table[Gender],FALSE)</f>
        <v>Female</v>
      </c>
      <c r="N1559" s="8" t="str">
        <f>_xlfn.XLOOKUP(total_table[[#This Row],[Customer_ID]],Customer_table[Customer_ID],Customer_table[City],FALSE)</f>
        <v>Brianchester</v>
      </c>
      <c r="O1559" s="8" t="str">
        <f>_xlfn.XLOOKUP(total_table[[#This Row],[Customer_ID]],Customer_table[Customer_ID],Customer_table[State],FALSE)</f>
        <v>Delaware</v>
      </c>
      <c r="P1559" s="8" t="str">
        <f>_xlfn.XLOOKUP(total_table[[#This Row],[Customer_ID]],Customer_table[Customer_ID],Customer_table[Country],FALSE)</f>
        <v>USA</v>
      </c>
      <c r="Q1559" s="8" t="str">
        <f>_xlfn.XLOOKUP(total_table[[#This Row],[Product_ID]],Product_table[Product_ID],Product_table[Product_Name],FALSE)</f>
        <v>Men's Casual Sneakers</v>
      </c>
      <c r="R1559" s="8" t="str">
        <f>_xlfn.XLOOKUP(total_table[[#This Row],[Product_ID]],Product_table[Product_ID],Product_table[Category],FALSE)</f>
        <v>Clothing</v>
      </c>
      <c r="S1559" s="8" t="str">
        <f>_xlfn.XLOOKUP(total_table[[#This Row],[Product_ID]],Product_table[Product_ID],Product_table[Sub_Category],FALSE)</f>
        <v>Footwear</v>
      </c>
      <c r="T1559" s="8" t="str">
        <f>_xlfn.XLOOKUP(total_table[[#This Row],[Product_ID]],Product_table[Product_ID],Product_table[Brand],FALSE)</f>
        <v>Hogan-Lee</v>
      </c>
      <c r="U1559" s="8">
        <f>_xlfn.XLOOKUP(total_table[[#This Row],[Product_ID]],Product_table[Product_ID],Product_table[Cost],FALSE)</f>
        <v>353.47</v>
      </c>
      <c r="V1559" s="11">
        <f>_xlfn.XLOOKUP(total_table[[#This Row],[Product_ID]],Product_table[Product_ID],Product_table[Stock],FALSE)</f>
        <v>214</v>
      </c>
      <c r="W1559" s="8" t="str">
        <f>_xlfn.XLOOKUP(total_table[[#This Row],[Store_ID]],Store_table[Store_ID],Store_table[Store_Name],FALSE)</f>
        <v>Thomas, Bridges and Harris</v>
      </c>
      <c r="X1559" s="8" t="str">
        <f>_xlfn.XLOOKUP(total_table[[#This Row],[Store_ID]],Store_table[Store_ID],Store_table[Region],FALSE)</f>
        <v>North</v>
      </c>
      <c r="Y1559" s="8" t="str">
        <f>_xlfn.XLOOKUP(total_table[[#This Row],[Store_ID]],Store_table[Store_ID],Store_table[City],FALSE)</f>
        <v>Sabrinatown</v>
      </c>
      <c r="Z1559" s="8" t="str">
        <f>_xlfn.XLOOKUP(total_table[[#This Row],[Store_ID]],Store_table[Store_ID],Store_table[Store_Type],FALSE)</f>
        <v>Online</v>
      </c>
    </row>
    <row r="1560" spans="1:26" x14ac:dyDescent="0.35">
      <c r="A1560" s="2" t="s">
        <v>3362</v>
      </c>
      <c r="B1560" s="14">
        <v>45934</v>
      </c>
      <c r="C1560" s="2" t="s">
        <v>88</v>
      </c>
      <c r="D1560" s="2" t="s">
        <v>1618</v>
      </c>
      <c r="E1560" s="2" t="s">
        <v>1730</v>
      </c>
      <c r="F1560" s="11">
        <v>2</v>
      </c>
      <c r="G1560" s="8">
        <v>157.91</v>
      </c>
      <c r="H1560" s="8">
        <v>0.09</v>
      </c>
      <c r="I1560" s="2" t="s">
        <v>1807</v>
      </c>
      <c r="J1560" s="8">
        <v>315.73</v>
      </c>
      <c r="K1560" s="8" t="str">
        <f>_xlfn.XLOOKUP(total_table[[#This Row],[Customer_ID]],Customer_table[Customer_ID],Customer_table[Name],FALSE)</f>
        <v>Jeff Martinez</v>
      </c>
      <c r="L1560" s="11">
        <f>_xlfn.XLOOKUP(total_table[[#This Row],[Customer_ID]],Customer_table[Customer_ID],Customer_table[Age],FALSE)</f>
        <v>36</v>
      </c>
      <c r="M1560" s="8" t="str">
        <f>_xlfn.XLOOKUP(total_table[[#This Row],[Customer_ID]],Customer_table[Customer_ID],Customer_table[Gender],FALSE)</f>
        <v>Female</v>
      </c>
      <c r="N1560" s="8" t="str">
        <f>_xlfn.XLOOKUP(total_table[[#This Row],[Customer_ID]],Customer_table[Customer_ID],Customer_table[City],FALSE)</f>
        <v>Smithburgh</v>
      </c>
      <c r="O1560" s="8" t="str">
        <f>_xlfn.XLOOKUP(total_table[[#This Row],[Customer_ID]],Customer_table[Customer_ID],Customer_table[State],FALSE)</f>
        <v>Oklahoma</v>
      </c>
      <c r="P1560" s="8" t="str">
        <f>_xlfn.XLOOKUP(total_table[[#This Row],[Customer_ID]],Customer_table[Customer_ID],Customer_table[Country],FALSE)</f>
        <v>USA</v>
      </c>
      <c r="Q1560" s="8" t="str">
        <f>_xlfn.XLOOKUP(total_table[[#This Row],[Product_ID]],Product_table[Product_ID],Product_table[Product_Name],FALSE)</f>
        <v>Men's Winter Jacket</v>
      </c>
      <c r="R1560" s="8" t="str">
        <f>_xlfn.XLOOKUP(total_table[[#This Row],[Product_ID]],Product_table[Product_ID],Product_table[Category],FALSE)</f>
        <v>Clothing</v>
      </c>
      <c r="S1560" s="8" t="str">
        <f>_xlfn.XLOOKUP(total_table[[#This Row],[Product_ID]],Product_table[Product_ID],Product_table[Sub_Category],FALSE)</f>
        <v>Outerwear</v>
      </c>
      <c r="T1560" s="8" t="str">
        <f>_xlfn.XLOOKUP(total_table[[#This Row],[Product_ID]],Product_table[Product_ID],Product_table[Brand],FALSE)</f>
        <v>Kelly, Smith and Perez</v>
      </c>
      <c r="U1560" s="8">
        <f>_xlfn.XLOOKUP(total_table[[#This Row],[Product_ID]],Product_table[Product_ID],Product_table[Cost],FALSE)</f>
        <v>167.34</v>
      </c>
      <c r="V1560" s="11">
        <f>_xlfn.XLOOKUP(total_table[[#This Row],[Product_ID]],Product_table[Product_ID],Product_table[Stock],FALSE)</f>
        <v>296</v>
      </c>
      <c r="W1560" s="8" t="str">
        <f>_xlfn.XLOOKUP(total_table[[#This Row],[Store_ID]],Store_table[Store_ID],Store_table[Store_Name],FALSE)</f>
        <v>Rivera-Warner</v>
      </c>
      <c r="X1560" s="8" t="str">
        <f>_xlfn.XLOOKUP(total_table[[#This Row],[Store_ID]],Store_table[Store_ID],Store_table[Region],FALSE)</f>
        <v>East</v>
      </c>
      <c r="Y1560" s="8" t="str">
        <f>_xlfn.XLOOKUP(total_table[[#This Row],[Store_ID]],Store_table[Store_ID],Store_table[City],FALSE)</f>
        <v>Washingtonfurt</v>
      </c>
      <c r="Z1560" s="8" t="str">
        <f>_xlfn.XLOOKUP(total_table[[#This Row],[Store_ID]],Store_table[Store_ID],Store_table[Store_Type],FALSE)</f>
        <v>Flagship</v>
      </c>
    </row>
    <row r="1561" spans="1:26" x14ac:dyDescent="0.35">
      <c r="A1561" s="2" t="s">
        <v>3363</v>
      </c>
      <c r="B1561" s="14">
        <v>45539</v>
      </c>
      <c r="C1561" s="2" t="s">
        <v>1098</v>
      </c>
      <c r="D1561" s="2" t="s">
        <v>1550</v>
      </c>
      <c r="E1561" s="2" t="s">
        <v>1788</v>
      </c>
      <c r="F1561" s="11">
        <v>1</v>
      </c>
      <c r="G1561" s="8">
        <v>548.15</v>
      </c>
      <c r="H1561" s="8">
        <v>0.11</v>
      </c>
      <c r="I1561" s="2" t="s">
        <v>1802</v>
      </c>
      <c r="J1561" s="8">
        <v>548.04</v>
      </c>
      <c r="K1561" s="8" t="str">
        <f>_xlfn.XLOOKUP(total_table[[#This Row],[Customer_ID]],Customer_table[Customer_ID],Customer_table[Name],FALSE)</f>
        <v>Steve Hunt</v>
      </c>
      <c r="L1561" s="11">
        <f>_xlfn.XLOOKUP(total_table[[#This Row],[Customer_ID]],Customer_table[Customer_ID],Customer_table[Age],FALSE)</f>
        <v>54</v>
      </c>
      <c r="M1561" s="8" t="str">
        <f>_xlfn.XLOOKUP(total_table[[#This Row],[Customer_ID]],Customer_table[Customer_ID],Customer_table[Gender],FALSE)</f>
        <v>Male</v>
      </c>
      <c r="N1561" s="8" t="str">
        <f>_xlfn.XLOOKUP(total_table[[#This Row],[Customer_ID]],Customer_table[Customer_ID],Customer_table[City],FALSE)</f>
        <v>North Richard</v>
      </c>
      <c r="O1561" s="8" t="str">
        <f>_xlfn.XLOOKUP(total_table[[#This Row],[Customer_ID]],Customer_table[Customer_ID],Customer_table[State],FALSE)</f>
        <v>Virginia</v>
      </c>
      <c r="P1561" s="8" t="str">
        <f>_xlfn.XLOOKUP(total_table[[#This Row],[Customer_ID]],Customer_table[Customer_ID],Customer_table[Country],FALSE)</f>
        <v>USA</v>
      </c>
      <c r="Q1561" s="8" t="str">
        <f>_xlfn.XLOOKUP(total_table[[#This Row],[Product_ID]],Product_table[Product_ID],Product_table[Product_Name],FALSE)</f>
        <v>Hair Strengthening Shampoo</v>
      </c>
      <c r="R1561" s="8" t="str">
        <f>_xlfn.XLOOKUP(total_table[[#This Row],[Product_ID]],Product_table[Product_ID],Product_table[Category],FALSE)</f>
        <v>Beauty</v>
      </c>
      <c r="S1561" s="8" t="str">
        <f>_xlfn.XLOOKUP(total_table[[#This Row],[Product_ID]],Product_table[Product_ID],Product_table[Sub_Category],FALSE)</f>
        <v>Haircare</v>
      </c>
      <c r="T1561" s="8" t="str">
        <f>_xlfn.XLOOKUP(total_table[[#This Row],[Product_ID]],Product_table[Product_ID],Product_table[Brand],FALSE)</f>
        <v>Rice LLC</v>
      </c>
      <c r="U1561" s="8">
        <f>_xlfn.XLOOKUP(total_table[[#This Row],[Product_ID]],Product_table[Product_ID],Product_table[Cost],FALSE)</f>
        <v>115.82</v>
      </c>
      <c r="V1561" s="11">
        <f>_xlfn.XLOOKUP(total_table[[#This Row],[Product_ID]],Product_table[Product_ID],Product_table[Stock],FALSE)</f>
        <v>460</v>
      </c>
      <c r="W1561" s="8" t="str">
        <f>_xlfn.XLOOKUP(total_table[[#This Row],[Store_ID]],Store_table[Store_ID],Store_table[Store_Name],FALSE)</f>
        <v>Guerrero-Schmitt</v>
      </c>
      <c r="X1561" s="8" t="str">
        <f>_xlfn.XLOOKUP(total_table[[#This Row],[Store_ID]],Store_table[Store_ID],Store_table[Region],FALSE)</f>
        <v>East</v>
      </c>
      <c r="Y1561" s="8" t="str">
        <f>_xlfn.XLOOKUP(total_table[[#This Row],[Store_ID]],Store_table[Store_ID],Store_table[City],FALSE)</f>
        <v>East Stevechester</v>
      </c>
      <c r="Z1561" s="8" t="str">
        <f>_xlfn.XLOOKUP(total_table[[#This Row],[Store_ID]],Store_table[Store_ID],Store_table[Store_Type],FALSE)</f>
        <v>Flagship</v>
      </c>
    </row>
    <row r="1562" spans="1:26" x14ac:dyDescent="0.35">
      <c r="A1562" s="2" t="s">
        <v>3364</v>
      </c>
      <c r="B1562" s="14">
        <v>45555</v>
      </c>
      <c r="C1562" s="2" t="s">
        <v>670</v>
      </c>
      <c r="D1562" s="2" t="s">
        <v>1622</v>
      </c>
      <c r="E1562" s="2" t="s">
        <v>1779</v>
      </c>
      <c r="F1562" s="11">
        <v>1</v>
      </c>
      <c r="G1562" s="8">
        <v>135.13</v>
      </c>
      <c r="H1562" s="8">
        <v>0.04</v>
      </c>
      <c r="I1562" s="2" t="s">
        <v>1802</v>
      </c>
      <c r="J1562" s="8">
        <v>135.09</v>
      </c>
      <c r="K1562" s="8" t="str">
        <f>_xlfn.XLOOKUP(total_table[[#This Row],[Customer_ID]],Customer_table[Customer_ID],Customer_table[Name],FALSE)</f>
        <v>Joan Johnson</v>
      </c>
      <c r="L1562" s="11">
        <f>_xlfn.XLOOKUP(total_table[[#This Row],[Customer_ID]],Customer_table[Customer_ID],Customer_table[Age],FALSE)</f>
        <v>50</v>
      </c>
      <c r="M1562" s="8" t="str">
        <f>_xlfn.XLOOKUP(total_table[[#This Row],[Customer_ID]],Customer_table[Customer_ID],Customer_table[Gender],FALSE)</f>
        <v>Female</v>
      </c>
      <c r="N1562" s="8" t="str">
        <f>_xlfn.XLOOKUP(total_table[[#This Row],[Customer_ID]],Customer_table[Customer_ID],Customer_table[City],FALSE)</f>
        <v>Lake Josephport</v>
      </c>
      <c r="O1562" s="8" t="str">
        <f>_xlfn.XLOOKUP(total_table[[#This Row],[Customer_ID]],Customer_table[Customer_ID],Customer_table[State],FALSE)</f>
        <v>Maine</v>
      </c>
      <c r="P1562" s="8" t="str">
        <f>_xlfn.XLOOKUP(total_table[[#This Row],[Customer_ID]],Customer_table[Customer_ID],Customer_table[Country],FALSE)</f>
        <v>USA</v>
      </c>
      <c r="Q1562" s="8" t="str">
        <f>_xlfn.XLOOKUP(total_table[[#This Row],[Product_ID]],Product_table[Product_ID],Product_table[Product_Name],FALSE)</f>
        <v>Car Dashboard Phone Holder</v>
      </c>
      <c r="R1562" s="8" t="str">
        <f>_xlfn.XLOOKUP(total_table[[#This Row],[Product_ID]],Product_table[Product_ID],Product_table[Category],FALSE)</f>
        <v>Electronics</v>
      </c>
      <c r="S1562" s="8" t="str">
        <f>_xlfn.XLOOKUP(total_table[[#This Row],[Product_ID]],Product_table[Product_ID],Product_table[Sub_Category],FALSE)</f>
        <v>Accessories</v>
      </c>
      <c r="T1562" s="8" t="str">
        <f>_xlfn.XLOOKUP(total_table[[#This Row],[Product_ID]],Product_table[Product_ID],Product_table[Brand],FALSE)</f>
        <v>Byrd, Stewart and Valdez</v>
      </c>
      <c r="U1562" s="8">
        <f>_xlfn.XLOOKUP(total_table[[#This Row],[Product_ID]],Product_table[Product_ID],Product_table[Cost],FALSE)</f>
        <v>177.98</v>
      </c>
      <c r="V1562" s="11">
        <f>_xlfn.XLOOKUP(total_table[[#This Row],[Product_ID]],Product_table[Product_ID],Product_table[Stock],FALSE)</f>
        <v>103</v>
      </c>
      <c r="W1562" s="8" t="str">
        <f>_xlfn.XLOOKUP(total_table[[#This Row],[Store_ID]],Store_table[Store_ID],Store_table[Store_Name],FALSE)</f>
        <v>Shelton PLC</v>
      </c>
      <c r="X1562" s="8" t="str">
        <f>_xlfn.XLOOKUP(total_table[[#This Row],[Store_ID]],Store_table[Store_ID],Store_table[Region],FALSE)</f>
        <v>North</v>
      </c>
      <c r="Y1562" s="8" t="str">
        <f>_xlfn.XLOOKUP(total_table[[#This Row],[Store_ID]],Store_table[Store_ID],Store_table[City],FALSE)</f>
        <v>East Jenniferstad</v>
      </c>
      <c r="Z1562" s="8" t="str">
        <f>_xlfn.XLOOKUP(total_table[[#This Row],[Store_ID]],Store_table[Store_ID],Store_table[Store_Type],FALSE)</f>
        <v>Flagship</v>
      </c>
    </row>
    <row r="1563" spans="1:26" x14ac:dyDescent="0.35">
      <c r="A1563" s="2" t="s">
        <v>3365</v>
      </c>
      <c r="B1563" s="14">
        <v>45281</v>
      </c>
      <c r="C1563" s="2" t="s">
        <v>700</v>
      </c>
      <c r="D1563" s="2" t="s">
        <v>1638</v>
      </c>
      <c r="E1563" s="2" t="s">
        <v>1744</v>
      </c>
      <c r="F1563" s="11">
        <v>3</v>
      </c>
      <c r="G1563" s="8">
        <v>579.26</v>
      </c>
      <c r="H1563" s="8">
        <v>0.19</v>
      </c>
      <c r="I1563" s="2" t="s">
        <v>1802</v>
      </c>
      <c r="J1563" s="8">
        <v>1737.59</v>
      </c>
      <c r="K1563" s="8" t="str">
        <f>_xlfn.XLOOKUP(total_table[[#This Row],[Customer_ID]],Customer_table[Customer_ID],Customer_table[Name],FALSE)</f>
        <v>Jordan Wells</v>
      </c>
      <c r="L1563" s="11">
        <f>_xlfn.XLOOKUP(total_table[[#This Row],[Customer_ID]],Customer_table[Customer_ID],Customer_table[Age],FALSE)</f>
        <v>47</v>
      </c>
      <c r="M1563" s="8" t="str">
        <f>_xlfn.XLOOKUP(total_table[[#This Row],[Customer_ID]],Customer_table[Customer_ID],Customer_table[Gender],FALSE)</f>
        <v>Female</v>
      </c>
      <c r="N1563" s="8" t="str">
        <f>_xlfn.XLOOKUP(total_table[[#This Row],[Customer_ID]],Customer_table[Customer_ID],Customer_table[City],FALSE)</f>
        <v>Phillipschester</v>
      </c>
      <c r="O1563" s="8" t="str">
        <f>_xlfn.XLOOKUP(total_table[[#This Row],[Customer_ID]],Customer_table[Customer_ID],Customer_table[State],FALSE)</f>
        <v>New Jersey</v>
      </c>
      <c r="P1563" s="8" t="str">
        <f>_xlfn.XLOOKUP(total_table[[#This Row],[Customer_ID]],Customer_table[Customer_ID],Customer_table[Country],FALSE)</f>
        <v>USA</v>
      </c>
      <c r="Q1563" s="8" t="str">
        <f>_xlfn.XLOOKUP(total_table[[#This Row],[Product_ID]],Product_table[Product_ID],Product_table[Product_Name],FALSE)</f>
        <v>Premium Blanket Throw</v>
      </c>
      <c r="R1563" s="8" t="str">
        <f>_xlfn.XLOOKUP(total_table[[#This Row],[Product_ID]],Product_table[Product_ID],Product_table[Category],FALSE)</f>
        <v>Home</v>
      </c>
      <c r="S1563" s="8" t="str">
        <f>_xlfn.XLOOKUP(total_table[[#This Row],[Product_ID]],Product_table[Product_ID],Product_table[Sub_Category],FALSE)</f>
        <v>Decor</v>
      </c>
      <c r="T1563" s="8" t="str">
        <f>_xlfn.XLOOKUP(total_table[[#This Row],[Product_ID]],Product_table[Product_ID],Product_table[Brand],FALSE)</f>
        <v>Hernandez, Kennedy and Porter</v>
      </c>
      <c r="U1563" s="8">
        <f>_xlfn.XLOOKUP(total_table[[#This Row],[Product_ID]],Product_table[Product_ID],Product_table[Cost],FALSE)</f>
        <v>461.47</v>
      </c>
      <c r="V1563" s="11">
        <f>_xlfn.XLOOKUP(total_table[[#This Row],[Product_ID]],Product_table[Product_ID],Product_table[Stock],FALSE)</f>
        <v>190</v>
      </c>
      <c r="W1563" s="8" t="str">
        <f>_xlfn.XLOOKUP(total_table[[#This Row],[Store_ID]],Store_table[Store_ID],Store_table[Store_Name],FALSE)</f>
        <v>Johnson-Wright</v>
      </c>
      <c r="X1563" s="8" t="str">
        <f>_xlfn.XLOOKUP(total_table[[#This Row],[Store_ID]],Store_table[Store_ID],Store_table[Region],FALSE)</f>
        <v>North</v>
      </c>
      <c r="Y1563" s="8" t="str">
        <f>_xlfn.XLOOKUP(total_table[[#This Row],[Store_ID]],Store_table[Store_ID],Store_table[City],FALSE)</f>
        <v>Hoodberg</v>
      </c>
      <c r="Z1563" s="8" t="str">
        <f>_xlfn.XLOOKUP(total_table[[#This Row],[Store_ID]],Store_table[Store_ID],Store_table[Store_Type],FALSE)</f>
        <v>Outlet</v>
      </c>
    </row>
    <row r="1564" spans="1:26" x14ac:dyDescent="0.35">
      <c r="A1564" s="2" t="s">
        <v>3366</v>
      </c>
      <c r="B1564" s="14">
        <v>45582</v>
      </c>
      <c r="C1564" s="2" t="s">
        <v>1196</v>
      </c>
      <c r="D1564" s="2" t="s">
        <v>1560</v>
      </c>
      <c r="E1564" s="2" t="s">
        <v>1730</v>
      </c>
      <c r="F1564" s="11">
        <v>1</v>
      </c>
      <c r="G1564" s="8">
        <v>465.63</v>
      </c>
      <c r="H1564" s="8">
        <v>0.25</v>
      </c>
      <c r="I1564" s="2" t="s">
        <v>1802</v>
      </c>
      <c r="J1564" s="8">
        <v>465.38</v>
      </c>
      <c r="K1564" s="8" t="str">
        <f>_xlfn.XLOOKUP(total_table[[#This Row],[Customer_ID]],Customer_table[Customer_ID],Customer_table[Name],FALSE)</f>
        <v>Cynthia Lopez</v>
      </c>
      <c r="L1564" s="11">
        <f>_xlfn.XLOOKUP(total_table[[#This Row],[Customer_ID]],Customer_table[Customer_ID],Customer_table[Age],FALSE)</f>
        <v>50</v>
      </c>
      <c r="M1564" s="8" t="str">
        <f>_xlfn.XLOOKUP(total_table[[#This Row],[Customer_ID]],Customer_table[Customer_ID],Customer_table[Gender],FALSE)</f>
        <v>Male</v>
      </c>
      <c r="N1564" s="8" t="str">
        <f>_xlfn.XLOOKUP(total_table[[#This Row],[Customer_ID]],Customer_table[Customer_ID],Customer_table[City],FALSE)</f>
        <v>Joseland</v>
      </c>
      <c r="O1564" s="8" t="str">
        <f>_xlfn.XLOOKUP(total_table[[#This Row],[Customer_ID]],Customer_table[Customer_ID],Customer_table[State],FALSE)</f>
        <v>Nebraska</v>
      </c>
      <c r="P1564" s="8" t="str">
        <f>_xlfn.XLOOKUP(total_table[[#This Row],[Customer_ID]],Customer_table[Customer_ID],Customer_table[Country],FALSE)</f>
        <v>USA</v>
      </c>
      <c r="Q1564" s="8" t="str">
        <f>_xlfn.XLOOKUP(total_table[[#This Row],[Product_ID]],Product_table[Product_ID],Product_table[Product_Name],FALSE)</f>
        <v>Soccer Training Cone Set</v>
      </c>
      <c r="R1564" s="8" t="str">
        <f>_xlfn.XLOOKUP(total_table[[#This Row],[Product_ID]],Product_table[Product_ID],Product_table[Category],FALSE)</f>
        <v>Sports</v>
      </c>
      <c r="S1564" s="8" t="str">
        <f>_xlfn.XLOOKUP(total_table[[#This Row],[Product_ID]],Product_table[Product_ID],Product_table[Sub_Category],FALSE)</f>
        <v>Accessories</v>
      </c>
      <c r="T1564" s="8" t="str">
        <f>_xlfn.XLOOKUP(total_table[[#This Row],[Product_ID]],Product_table[Product_ID],Product_table[Brand],FALSE)</f>
        <v>Ford, Murphy and Wilson</v>
      </c>
      <c r="U1564" s="8">
        <f>_xlfn.XLOOKUP(total_table[[#This Row],[Product_ID]],Product_table[Product_ID],Product_table[Cost],FALSE)</f>
        <v>144.53</v>
      </c>
      <c r="V1564" s="11">
        <f>_xlfn.XLOOKUP(total_table[[#This Row],[Product_ID]],Product_table[Product_ID],Product_table[Stock],FALSE)</f>
        <v>367</v>
      </c>
      <c r="W1564" s="8" t="str">
        <f>_xlfn.XLOOKUP(total_table[[#This Row],[Store_ID]],Store_table[Store_ID],Store_table[Store_Name],FALSE)</f>
        <v>Rivera-Warner</v>
      </c>
      <c r="X1564" s="8" t="str">
        <f>_xlfn.XLOOKUP(total_table[[#This Row],[Store_ID]],Store_table[Store_ID],Store_table[Region],FALSE)</f>
        <v>East</v>
      </c>
      <c r="Y1564" s="8" t="str">
        <f>_xlfn.XLOOKUP(total_table[[#This Row],[Store_ID]],Store_table[Store_ID],Store_table[City],FALSE)</f>
        <v>Washingtonfurt</v>
      </c>
      <c r="Z1564" s="8" t="str">
        <f>_xlfn.XLOOKUP(total_table[[#This Row],[Store_ID]],Store_table[Store_ID],Store_table[Store_Type],FALSE)</f>
        <v>Flagship</v>
      </c>
    </row>
    <row r="1565" spans="1:26" x14ac:dyDescent="0.35">
      <c r="A1565" s="2" t="s">
        <v>3367</v>
      </c>
      <c r="B1565" s="14">
        <v>45372</v>
      </c>
      <c r="C1565" s="2" t="s">
        <v>173</v>
      </c>
      <c r="D1565" s="2" t="s">
        <v>1678</v>
      </c>
      <c r="E1565" s="2" t="s">
        <v>1782</v>
      </c>
      <c r="F1565" s="11">
        <v>2</v>
      </c>
      <c r="G1565" s="8">
        <v>675.61</v>
      </c>
      <c r="H1565" s="8">
        <v>0.08</v>
      </c>
      <c r="I1565" s="2" t="s">
        <v>1807</v>
      </c>
      <c r="J1565" s="8">
        <v>1351.14</v>
      </c>
      <c r="K1565" s="8" t="str">
        <f>_xlfn.XLOOKUP(total_table[[#This Row],[Customer_ID]],Customer_table[Customer_ID],Customer_table[Name],FALSE)</f>
        <v>Gina Knight</v>
      </c>
      <c r="L1565" s="11">
        <f>_xlfn.XLOOKUP(total_table[[#This Row],[Customer_ID]],Customer_table[Customer_ID],Customer_table[Age],FALSE)</f>
        <v>54</v>
      </c>
      <c r="M1565" s="8" t="str">
        <f>_xlfn.XLOOKUP(total_table[[#This Row],[Customer_ID]],Customer_table[Customer_ID],Customer_table[Gender],FALSE)</f>
        <v>Female</v>
      </c>
      <c r="N1565" s="8" t="str">
        <f>_xlfn.XLOOKUP(total_table[[#This Row],[Customer_ID]],Customer_table[Customer_ID],Customer_table[City],FALSE)</f>
        <v>Lake Roberthaven</v>
      </c>
      <c r="O1565" s="8" t="str">
        <f>_xlfn.XLOOKUP(total_table[[#This Row],[Customer_ID]],Customer_table[Customer_ID],Customer_table[State],FALSE)</f>
        <v>Nevada</v>
      </c>
      <c r="P1565" s="8" t="str">
        <f>_xlfn.XLOOKUP(total_table[[#This Row],[Customer_ID]],Customer_table[Customer_ID],Customer_table[Country],FALSE)</f>
        <v>USA</v>
      </c>
      <c r="Q1565" s="8" t="str">
        <f>_xlfn.XLOOKUP(total_table[[#This Row],[Product_ID]],Product_table[Product_ID],Product_table[Product_Name],FALSE)</f>
        <v>Wireless Mouse</v>
      </c>
      <c r="R1565" s="8" t="str">
        <f>_xlfn.XLOOKUP(total_table[[#This Row],[Product_ID]],Product_table[Product_ID],Product_table[Category],FALSE)</f>
        <v>Electronics</v>
      </c>
      <c r="S1565" s="8" t="str">
        <f>_xlfn.XLOOKUP(total_table[[#This Row],[Product_ID]],Product_table[Product_ID],Product_table[Sub_Category],FALSE)</f>
        <v>Computer</v>
      </c>
      <c r="T1565" s="8" t="str">
        <f>_xlfn.XLOOKUP(total_table[[#This Row],[Product_ID]],Product_table[Product_ID],Product_table[Brand],FALSE)</f>
        <v>Larson Ltd</v>
      </c>
      <c r="U1565" s="8">
        <f>_xlfn.XLOOKUP(total_table[[#This Row],[Product_ID]],Product_table[Product_ID],Product_table[Cost],FALSE)</f>
        <v>392.89</v>
      </c>
      <c r="V1565" s="11">
        <f>_xlfn.XLOOKUP(total_table[[#This Row],[Product_ID]],Product_table[Product_ID],Product_table[Stock],FALSE)</f>
        <v>320</v>
      </c>
      <c r="W1565" s="8" t="str">
        <f>_xlfn.XLOOKUP(total_table[[#This Row],[Store_ID]],Store_table[Store_ID],Store_table[Store_Name],FALSE)</f>
        <v>Frederick-Wright</v>
      </c>
      <c r="X1565" s="8" t="str">
        <f>_xlfn.XLOOKUP(total_table[[#This Row],[Store_ID]],Store_table[Store_ID],Store_table[Region],FALSE)</f>
        <v>West</v>
      </c>
      <c r="Y1565" s="8" t="str">
        <f>_xlfn.XLOOKUP(total_table[[#This Row],[Store_ID]],Store_table[Store_ID],Store_table[City],FALSE)</f>
        <v>New Jimmymouth</v>
      </c>
      <c r="Z1565" s="8" t="str">
        <f>_xlfn.XLOOKUP(total_table[[#This Row],[Store_ID]],Store_table[Store_ID],Store_table[Store_Type],FALSE)</f>
        <v>Flagship</v>
      </c>
    </row>
    <row r="1566" spans="1:26" x14ac:dyDescent="0.35">
      <c r="A1566" s="2" t="s">
        <v>3368</v>
      </c>
      <c r="B1566" s="14">
        <v>45458</v>
      </c>
      <c r="C1566" s="2" t="s">
        <v>1273</v>
      </c>
      <c r="D1566" s="2" t="s">
        <v>1592</v>
      </c>
      <c r="E1566" s="2" t="s">
        <v>1754</v>
      </c>
      <c r="F1566" s="11">
        <v>1</v>
      </c>
      <c r="G1566" s="8">
        <v>718.99</v>
      </c>
      <c r="H1566" s="8">
        <v>0.08</v>
      </c>
      <c r="I1566" s="2" t="s">
        <v>1804</v>
      </c>
      <c r="J1566" s="8">
        <v>718.91</v>
      </c>
      <c r="K1566" s="8" t="str">
        <f>_xlfn.XLOOKUP(total_table[[#This Row],[Customer_ID]],Customer_table[Customer_ID],Customer_table[Name],FALSE)</f>
        <v>Jennifer Myers</v>
      </c>
      <c r="L1566" s="11">
        <f>_xlfn.XLOOKUP(total_table[[#This Row],[Customer_ID]],Customer_table[Customer_ID],Customer_table[Age],FALSE)</f>
        <v>46</v>
      </c>
      <c r="M1566" s="8" t="str">
        <f>_xlfn.XLOOKUP(total_table[[#This Row],[Customer_ID]],Customer_table[Customer_ID],Customer_table[Gender],FALSE)</f>
        <v>Male</v>
      </c>
      <c r="N1566" s="8" t="str">
        <f>_xlfn.XLOOKUP(total_table[[#This Row],[Customer_ID]],Customer_table[Customer_ID],Customer_table[City],FALSE)</f>
        <v>Marthaborough</v>
      </c>
      <c r="O1566" s="8" t="str">
        <f>_xlfn.XLOOKUP(total_table[[#This Row],[Customer_ID]],Customer_table[Customer_ID],Customer_table[State],FALSE)</f>
        <v>Wisconsin</v>
      </c>
      <c r="P1566" s="8" t="str">
        <f>_xlfn.XLOOKUP(total_table[[#This Row],[Customer_ID]],Customer_table[Customer_ID],Customer_table[Country],FALSE)</f>
        <v>USA</v>
      </c>
      <c r="Q1566" s="8" t="str">
        <f>_xlfn.XLOOKUP(total_table[[#This Row],[Product_ID]],Product_table[Product_ID],Product_table[Product_Name],FALSE)</f>
        <v>Modern Wall Clock</v>
      </c>
      <c r="R1566" s="8" t="str">
        <f>_xlfn.XLOOKUP(total_table[[#This Row],[Product_ID]],Product_table[Product_ID],Product_table[Category],FALSE)</f>
        <v>Home</v>
      </c>
      <c r="S1566" s="8" t="str">
        <f>_xlfn.XLOOKUP(total_table[[#This Row],[Product_ID]],Product_table[Product_ID],Product_table[Sub_Category],FALSE)</f>
        <v>Decor</v>
      </c>
      <c r="T1566" s="8" t="str">
        <f>_xlfn.XLOOKUP(total_table[[#This Row],[Product_ID]],Product_table[Product_ID],Product_table[Brand],FALSE)</f>
        <v>Weiss-Watson</v>
      </c>
      <c r="U1566" s="8">
        <f>_xlfn.XLOOKUP(total_table[[#This Row],[Product_ID]],Product_table[Product_ID],Product_table[Cost],FALSE)</f>
        <v>179.77</v>
      </c>
      <c r="V1566" s="11">
        <f>_xlfn.XLOOKUP(total_table[[#This Row],[Product_ID]],Product_table[Product_ID],Product_table[Stock],FALSE)</f>
        <v>305</v>
      </c>
      <c r="W1566" s="8" t="str">
        <f>_xlfn.XLOOKUP(total_table[[#This Row],[Store_ID]],Store_table[Store_ID],Store_table[Store_Name],FALSE)</f>
        <v>Benson-Elliott</v>
      </c>
      <c r="X1566" s="8" t="str">
        <f>_xlfn.XLOOKUP(total_table[[#This Row],[Store_ID]],Store_table[Store_ID],Store_table[Region],FALSE)</f>
        <v>East</v>
      </c>
      <c r="Y1566" s="8" t="str">
        <f>_xlfn.XLOOKUP(total_table[[#This Row],[Store_ID]],Store_table[Store_ID],Store_table[City],FALSE)</f>
        <v>Port Josephberg</v>
      </c>
      <c r="Z1566" s="8" t="str">
        <f>_xlfn.XLOOKUP(total_table[[#This Row],[Store_ID]],Store_table[Store_ID],Store_table[Store_Type],FALSE)</f>
        <v>Online</v>
      </c>
    </row>
    <row r="1567" spans="1:26" x14ac:dyDescent="0.35">
      <c r="A1567" s="2" t="s">
        <v>3369</v>
      </c>
      <c r="B1567" s="14">
        <v>45943</v>
      </c>
      <c r="C1567" s="2" t="s">
        <v>1157</v>
      </c>
      <c r="D1567" s="2" t="s">
        <v>1554</v>
      </c>
      <c r="E1567" s="2" t="s">
        <v>1767</v>
      </c>
      <c r="F1567" s="11">
        <v>2</v>
      </c>
      <c r="G1567" s="8">
        <v>675.65</v>
      </c>
      <c r="H1567" s="8">
        <v>0.2</v>
      </c>
      <c r="I1567" s="2" t="s">
        <v>1807</v>
      </c>
      <c r="J1567" s="8">
        <v>1351.1</v>
      </c>
      <c r="K1567" s="8" t="str">
        <f>_xlfn.XLOOKUP(total_table[[#This Row],[Customer_ID]],Customer_table[Customer_ID],Customer_table[Name],FALSE)</f>
        <v>Michele Burke</v>
      </c>
      <c r="L1567" s="11">
        <f>_xlfn.XLOOKUP(total_table[[#This Row],[Customer_ID]],Customer_table[Customer_ID],Customer_table[Age],FALSE)</f>
        <v>30</v>
      </c>
      <c r="M1567" s="8" t="str">
        <f>_xlfn.XLOOKUP(total_table[[#This Row],[Customer_ID]],Customer_table[Customer_ID],Customer_table[Gender],FALSE)</f>
        <v>Male</v>
      </c>
      <c r="N1567" s="8" t="str">
        <f>_xlfn.XLOOKUP(total_table[[#This Row],[Customer_ID]],Customer_table[Customer_ID],Customer_table[City],FALSE)</f>
        <v>Chambersberg</v>
      </c>
      <c r="O1567" s="8" t="str">
        <f>_xlfn.XLOOKUP(total_table[[#This Row],[Customer_ID]],Customer_table[Customer_ID],Customer_table[State],FALSE)</f>
        <v>Connecticut</v>
      </c>
      <c r="P1567" s="8" t="str">
        <f>_xlfn.XLOOKUP(total_table[[#This Row],[Customer_ID]],Customer_table[Customer_ID],Customer_table[Country],FALSE)</f>
        <v>USA</v>
      </c>
      <c r="Q1567" s="8" t="str">
        <f>_xlfn.XLOOKUP(total_table[[#This Row],[Product_ID]],Product_table[Product_ID],Product_table[Product_Name],FALSE)</f>
        <v>Decorative Wall Mirror</v>
      </c>
      <c r="R1567" s="8" t="str">
        <f>_xlfn.XLOOKUP(total_table[[#This Row],[Product_ID]],Product_table[Product_ID],Product_table[Category],FALSE)</f>
        <v>Home</v>
      </c>
      <c r="S1567" s="8" t="str">
        <f>_xlfn.XLOOKUP(total_table[[#This Row],[Product_ID]],Product_table[Product_ID],Product_table[Sub_Category],FALSE)</f>
        <v>Decor</v>
      </c>
      <c r="T1567" s="8" t="str">
        <f>_xlfn.XLOOKUP(total_table[[#This Row],[Product_ID]],Product_table[Product_ID],Product_table[Brand],FALSE)</f>
        <v>Luna, Anderson and Bowman</v>
      </c>
      <c r="U1567" s="8">
        <f>_xlfn.XLOOKUP(total_table[[#This Row],[Product_ID]],Product_table[Product_ID],Product_table[Cost],FALSE)</f>
        <v>48.01</v>
      </c>
      <c r="V1567" s="11">
        <f>_xlfn.XLOOKUP(total_table[[#This Row],[Product_ID]],Product_table[Product_ID],Product_table[Stock],FALSE)</f>
        <v>439</v>
      </c>
      <c r="W1567" s="8" t="str">
        <f>_xlfn.XLOOKUP(total_table[[#This Row],[Store_ID]],Store_table[Store_ID],Store_table[Store_Name],FALSE)</f>
        <v>Hill, Wagner and Ballard</v>
      </c>
      <c r="X1567" s="8" t="str">
        <f>_xlfn.XLOOKUP(total_table[[#This Row],[Store_ID]],Store_table[Store_ID],Store_table[Region],FALSE)</f>
        <v>East</v>
      </c>
      <c r="Y1567" s="8" t="str">
        <f>_xlfn.XLOOKUP(total_table[[#This Row],[Store_ID]],Store_table[Store_ID],Store_table[City],FALSE)</f>
        <v>East Davidville</v>
      </c>
      <c r="Z1567" s="8" t="str">
        <f>_xlfn.XLOOKUP(total_table[[#This Row],[Store_ID]],Store_table[Store_ID],Store_table[Store_Type],FALSE)</f>
        <v>Online</v>
      </c>
    </row>
    <row r="1568" spans="1:26" x14ac:dyDescent="0.35">
      <c r="A1568" s="2" t="s">
        <v>3370</v>
      </c>
      <c r="B1568" s="14">
        <v>45374</v>
      </c>
      <c r="C1568" s="2" t="s">
        <v>1040</v>
      </c>
      <c r="D1568" s="2" t="s">
        <v>1716</v>
      </c>
      <c r="E1568" s="2" t="s">
        <v>1779</v>
      </c>
      <c r="F1568" s="11">
        <v>4</v>
      </c>
      <c r="G1568" s="8">
        <v>284.24</v>
      </c>
      <c r="H1568" s="8">
        <v>0.1</v>
      </c>
      <c r="I1568" s="2" t="s">
        <v>1802</v>
      </c>
      <c r="J1568" s="8">
        <v>1136.8600000000001</v>
      </c>
      <c r="K1568" s="8" t="str">
        <f>_xlfn.XLOOKUP(total_table[[#This Row],[Customer_ID]],Customer_table[Customer_ID],Customer_table[Name],FALSE)</f>
        <v>John Jones</v>
      </c>
      <c r="L1568" s="11">
        <f>_xlfn.XLOOKUP(total_table[[#This Row],[Customer_ID]],Customer_table[Customer_ID],Customer_table[Age],FALSE)</f>
        <v>58</v>
      </c>
      <c r="M1568" s="8" t="str">
        <f>_xlfn.XLOOKUP(total_table[[#This Row],[Customer_ID]],Customer_table[Customer_ID],Customer_table[Gender],FALSE)</f>
        <v>Female</v>
      </c>
      <c r="N1568" s="8" t="str">
        <f>_xlfn.XLOOKUP(total_table[[#This Row],[Customer_ID]],Customer_table[Customer_ID],Customer_table[City],FALSE)</f>
        <v>North Michaelborough</v>
      </c>
      <c r="O1568" s="8" t="str">
        <f>_xlfn.XLOOKUP(total_table[[#This Row],[Customer_ID]],Customer_table[Customer_ID],Customer_table[State],FALSE)</f>
        <v>Oregon</v>
      </c>
      <c r="P1568" s="8" t="str">
        <f>_xlfn.XLOOKUP(total_table[[#This Row],[Customer_ID]],Customer_table[Customer_ID],Customer_table[Country],FALSE)</f>
        <v>USA</v>
      </c>
      <c r="Q1568" s="8" t="str">
        <f>_xlfn.XLOOKUP(total_table[[#This Row],[Product_ID]],Product_table[Product_ID],Product_table[Product_Name],FALSE)</f>
        <v>Sports Stopwatch Basic</v>
      </c>
      <c r="R1568" s="8" t="str">
        <f>_xlfn.XLOOKUP(total_table[[#This Row],[Product_ID]],Product_table[Product_ID],Product_table[Category],FALSE)</f>
        <v>Sports</v>
      </c>
      <c r="S1568" s="8" t="str">
        <f>_xlfn.XLOOKUP(total_table[[#This Row],[Product_ID]],Product_table[Product_ID],Product_table[Sub_Category],FALSE)</f>
        <v>Accessories</v>
      </c>
      <c r="T1568" s="8" t="str">
        <f>_xlfn.XLOOKUP(total_table[[#This Row],[Product_ID]],Product_table[Product_ID],Product_table[Brand],FALSE)</f>
        <v>Wilson Group</v>
      </c>
      <c r="U1568" s="8">
        <f>_xlfn.XLOOKUP(total_table[[#This Row],[Product_ID]],Product_table[Product_ID],Product_table[Cost],FALSE)</f>
        <v>60.65</v>
      </c>
      <c r="V1568" s="11">
        <f>_xlfn.XLOOKUP(total_table[[#This Row],[Product_ID]],Product_table[Product_ID],Product_table[Stock],FALSE)</f>
        <v>75</v>
      </c>
      <c r="W1568" s="8" t="str">
        <f>_xlfn.XLOOKUP(total_table[[#This Row],[Store_ID]],Store_table[Store_ID],Store_table[Store_Name],FALSE)</f>
        <v>Shelton PLC</v>
      </c>
      <c r="X1568" s="8" t="str">
        <f>_xlfn.XLOOKUP(total_table[[#This Row],[Store_ID]],Store_table[Store_ID],Store_table[Region],FALSE)</f>
        <v>North</v>
      </c>
      <c r="Y1568" s="8" t="str">
        <f>_xlfn.XLOOKUP(total_table[[#This Row],[Store_ID]],Store_table[Store_ID],Store_table[City],FALSE)</f>
        <v>East Jenniferstad</v>
      </c>
      <c r="Z1568" s="8" t="str">
        <f>_xlfn.XLOOKUP(total_table[[#This Row],[Store_ID]],Store_table[Store_ID],Store_table[Store_Type],FALSE)</f>
        <v>Flagship</v>
      </c>
    </row>
    <row r="1569" spans="1:26" x14ac:dyDescent="0.35">
      <c r="A1569" s="2" t="s">
        <v>3371</v>
      </c>
      <c r="B1569" s="14">
        <v>45374</v>
      </c>
      <c r="C1569" s="2" t="s">
        <v>682</v>
      </c>
      <c r="D1569" s="2" t="s">
        <v>1524</v>
      </c>
      <c r="E1569" s="2" t="s">
        <v>1744</v>
      </c>
      <c r="F1569" s="11">
        <v>1</v>
      </c>
      <c r="G1569" s="8">
        <v>94.26</v>
      </c>
      <c r="H1569" s="8">
        <v>0.18</v>
      </c>
      <c r="I1569" s="2" t="s">
        <v>1804</v>
      </c>
      <c r="J1569" s="8">
        <v>94.08</v>
      </c>
      <c r="K1569" s="8" t="str">
        <f>_xlfn.XLOOKUP(total_table[[#This Row],[Customer_ID]],Customer_table[Customer_ID],Customer_table[Name],FALSE)</f>
        <v>Stuart Johnson</v>
      </c>
      <c r="L1569" s="11">
        <f>_xlfn.XLOOKUP(total_table[[#This Row],[Customer_ID]],Customer_table[Customer_ID],Customer_table[Age],FALSE)</f>
        <v>42</v>
      </c>
      <c r="M1569" s="8" t="str">
        <f>_xlfn.XLOOKUP(total_table[[#This Row],[Customer_ID]],Customer_table[Customer_ID],Customer_table[Gender],FALSE)</f>
        <v>Female</v>
      </c>
      <c r="N1569" s="8" t="str">
        <f>_xlfn.XLOOKUP(total_table[[#This Row],[Customer_ID]],Customer_table[Customer_ID],Customer_table[City],FALSE)</f>
        <v>West Markport</v>
      </c>
      <c r="O1569" s="8" t="str">
        <f>_xlfn.XLOOKUP(total_table[[#This Row],[Customer_ID]],Customer_table[Customer_ID],Customer_table[State],FALSE)</f>
        <v>North Dakota</v>
      </c>
      <c r="P1569" s="8" t="str">
        <f>_xlfn.XLOOKUP(total_table[[#This Row],[Customer_ID]],Customer_table[Customer_ID],Customer_table[Country],FALSE)</f>
        <v>USA</v>
      </c>
      <c r="Q1569" s="8" t="str">
        <f>_xlfn.XLOOKUP(total_table[[#This Row],[Product_ID]],Product_table[Product_ID],Product_table[Product_Name],FALSE)</f>
        <v>Men's Graphic T-Shirt</v>
      </c>
      <c r="R1569" s="8" t="str">
        <f>_xlfn.XLOOKUP(total_table[[#This Row],[Product_ID]],Product_table[Product_ID],Product_table[Category],FALSE)</f>
        <v>Clothing</v>
      </c>
      <c r="S1569" s="8" t="str">
        <f>_xlfn.XLOOKUP(total_table[[#This Row],[Product_ID]],Product_table[Product_ID],Product_table[Sub_Category],FALSE)</f>
        <v>Tops</v>
      </c>
      <c r="T1569" s="8" t="str">
        <f>_xlfn.XLOOKUP(total_table[[#This Row],[Product_ID]],Product_table[Product_ID],Product_table[Brand],FALSE)</f>
        <v>Terry-Moore</v>
      </c>
      <c r="U1569" s="8">
        <f>_xlfn.XLOOKUP(total_table[[#This Row],[Product_ID]],Product_table[Product_ID],Product_table[Cost],FALSE)</f>
        <v>342.56</v>
      </c>
      <c r="V1569" s="11">
        <f>_xlfn.XLOOKUP(total_table[[#This Row],[Product_ID]],Product_table[Product_ID],Product_table[Stock],FALSE)</f>
        <v>181</v>
      </c>
      <c r="W1569" s="8" t="str">
        <f>_xlfn.XLOOKUP(total_table[[#This Row],[Store_ID]],Store_table[Store_ID],Store_table[Store_Name],FALSE)</f>
        <v>Johnson-Wright</v>
      </c>
      <c r="X1569" s="8" t="str">
        <f>_xlfn.XLOOKUP(total_table[[#This Row],[Store_ID]],Store_table[Store_ID],Store_table[Region],FALSE)</f>
        <v>North</v>
      </c>
      <c r="Y1569" s="8" t="str">
        <f>_xlfn.XLOOKUP(total_table[[#This Row],[Store_ID]],Store_table[Store_ID],Store_table[City],FALSE)</f>
        <v>Hoodberg</v>
      </c>
      <c r="Z1569" s="8" t="str">
        <f>_xlfn.XLOOKUP(total_table[[#This Row],[Store_ID]],Store_table[Store_ID],Store_table[Store_Type],FALSE)</f>
        <v>Outlet</v>
      </c>
    </row>
    <row r="1570" spans="1:26" x14ac:dyDescent="0.35">
      <c r="A1570" s="2" t="s">
        <v>3372</v>
      </c>
      <c r="B1570" s="14">
        <v>45789</v>
      </c>
      <c r="C1570" s="2" t="s">
        <v>1273</v>
      </c>
      <c r="D1570" s="2" t="s">
        <v>1535</v>
      </c>
      <c r="E1570" s="2" t="s">
        <v>1767</v>
      </c>
      <c r="F1570" s="11">
        <v>4</v>
      </c>
      <c r="G1570" s="8">
        <v>458.58</v>
      </c>
      <c r="H1570" s="8">
        <v>0.28999999999999998</v>
      </c>
      <c r="I1570" s="2" t="s">
        <v>1807</v>
      </c>
      <c r="J1570" s="8">
        <v>1834.03</v>
      </c>
      <c r="K1570" s="8" t="str">
        <f>_xlfn.XLOOKUP(total_table[[#This Row],[Customer_ID]],Customer_table[Customer_ID],Customer_table[Name],FALSE)</f>
        <v>Jennifer Myers</v>
      </c>
      <c r="L1570" s="11">
        <f>_xlfn.XLOOKUP(total_table[[#This Row],[Customer_ID]],Customer_table[Customer_ID],Customer_table[Age],FALSE)</f>
        <v>46</v>
      </c>
      <c r="M1570" s="8" t="str">
        <f>_xlfn.XLOOKUP(total_table[[#This Row],[Customer_ID]],Customer_table[Customer_ID],Customer_table[Gender],FALSE)</f>
        <v>Male</v>
      </c>
      <c r="N1570" s="8" t="str">
        <f>_xlfn.XLOOKUP(total_table[[#This Row],[Customer_ID]],Customer_table[Customer_ID],Customer_table[City],FALSE)</f>
        <v>Marthaborough</v>
      </c>
      <c r="O1570" s="8" t="str">
        <f>_xlfn.XLOOKUP(total_table[[#This Row],[Customer_ID]],Customer_table[Customer_ID],Customer_table[State],FALSE)</f>
        <v>Wisconsin</v>
      </c>
      <c r="P1570" s="8" t="str">
        <f>_xlfn.XLOOKUP(total_table[[#This Row],[Customer_ID]],Customer_table[Customer_ID],Customer_table[Country],FALSE)</f>
        <v>USA</v>
      </c>
      <c r="Q1570" s="8" t="str">
        <f>_xlfn.XLOOKUP(total_table[[#This Row],[Product_ID]],Product_table[Product_ID],Product_table[Product_Name],FALSE)</f>
        <v>Herbal Face Moisturizer</v>
      </c>
      <c r="R1570" s="8" t="str">
        <f>_xlfn.XLOOKUP(total_table[[#This Row],[Product_ID]],Product_table[Product_ID],Product_table[Category],FALSE)</f>
        <v>Beauty</v>
      </c>
      <c r="S1570" s="8" t="str">
        <f>_xlfn.XLOOKUP(total_table[[#This Row],[Product_ID]],Product_table[Product_ID],Product_table[Sub_Category],FALSE)</f>
        <v>Skincare</v>
      </c>
      <c r="T1570" s="8" t="str">
        <f>_xlfn.XLOOKUP(total_table[[#This Row],[Product_ID]],Product_table[Product_ID],Product_table[Brand],FALSE)</f>
        <v>Davidson PLC</v>
      </c>
      <c r="U1570" s="8">
        <f>_xlfn.XLOOKUP(total_table[[#This Row],[Product_ID]],Product_table[Product_ID],Product_table[Cost],FALSE)</f>
        <v>312.8</v>
      </c>
      <c r="V1570" s="11">
        <f>_xlfn.XLOOKUP(total_table[[#This Row],[Product_ID]],Product_table[Product_ID],Product_table[Stock],FALSE)</f>
        <v>350</v>
      </c>
      <c r="W1570" s="8" t="str">
        <f>_xlfn.XLOOKUP(total_table[[#This Row],[Store_ID]],Store_table[Store_ID],Store_table[Store_Name],FALSE)</f>
        <v>Hill, Wagner and Ballard</v>
      </c>
      <c r="X1570" s="8" t="str">
        <f>_xlfn.XLOOKUP(total_table[[#This Row],[Store_ID]],Store_table[Store_ID],Store_table[Region],FALSE)</f>
        <v>East</v>
      </c>
      <c r="Y1570" s="8" t="str">
        <f>_xlfn.XLOOKUP(total_table[[#This Row],[Store_ID]],Store_table[Store_ID],Store_table[City],FALSE)</f>
        <v>East Davidville</v>
      </c>
      <c r="Z1570" s="8" t="str">
        <f>_xlfn.XLOOKUP(total_table[[#This Row],[Store_ID]],Store_table[Store_ID],Store_table[Store_Type],FALSE)</f>
        <v>Online</v>
      </c>
    </row>
    <row r="1571" spans="1:26" x14ac:dyDescent="0.35">
      <c r="A1571" s="2" t="s">
        <v>3373</v>
      </c>
      <c r="B1571" s="14">
        <v>45452</v>
      </c>
      <c r="C1571" s="2" t="s">
        <v>386</v>
      </c>
      <c r="D1571" s="2" t="s">
        <v>1656</v>
      </c>
      <c r="E1571" s="2" t="s">
        <v>1767</v>
      </c>
      <c r="F1571" s="11">
        <v>4</v>
      </c>
      <c r="G1571" s="8">
        <v>704.49</v>
      </c>
      <c r="H1571" s="8">
        <v>0.05</v>
      </c>
      <c r="I1571" s="2" t="s">
        <v>1807</v>
      </c>
      <c r="J1571" s="8">
        <v>2817.91</v>
      </c>
      <c r="K1571" s="8" t="str">
        <f>_xlfn.XLOOKUP(total_table[[#This Row],[Customer_ID]],Customer_table[Customer_ID],Customer_table[Name],FALSE)</f>
        <v>Edward Hall</v>
      </c>
      <c r="L1571" s="11">
        <f>_xlfn.XLOOKUP(total_table[[#This Row],[Customer_ID]],Customer_table[Customer_ID],Customer_table[Age],FALSE)</f>
        <v>51</v>
      </c>
      <c r="M1571" s="8" t="str">
        <f>_xlfn.XLOOKUP(total_table[[#This Row],[Customer_ID]],Customer_table[Customer_ID],Customer_table[Gender],FALSE)</f>
        <v>Male</v>
      </c>
      <c r="N1571" s="8" t="str">
        <f>_xlfn.XLOOKUP(total_table[[#This Row],[Customer_ID]],Customer_table[Customer_ID],Customer_table[City],FALSE)</f>
        <v>New William</v>
      </c>
      <c r="O1571" s="8" t="str">
        <f>_xlfn.XLOOKUP(total_table[[#This Row],[Customer_ID]],Customer_table[Customer_ID],Customer_table[State],FALSE)</f>
        <v>New Mexico</v>
      </c>
      <c r="P1571" s="8" t="str">
        <f>_xlfn.XLOOKUP(total_table[[#This Row],[Customer_ID]],Customer_table[Customer_ID],Customer_table[Country],FALSE)</f>
        <v>USA</v>
      </c>
      <c r="Q1571" s="8" t="str">
        <f>_xlfn.XLOOKUP(total_table[[#This Row],[Product_ID]],Product_table[Product_ID],Product_table[Product_Name],FALSE)</f>
        <v>Adjustable Dumbbells 20kg</v>
      </c>
      <c r="R1571" s="8" t="str">
        <f>_xlfn.XLOOKUP(total_table[[#This Row],[Product_ID]],Product_table[Product_ID],Product_table[Category],FALSE)</f>
        <v>Sports</v>
      </c>
      <c r="S1571" s="8" t="str">
        <f>_xlfn.XLOOKUP(total_table[[#This Row],[Product_ID]],Product_table[Product_ID],Product_table[Sub_Category],FALSE)</f>
        <v>Fitness</v>
      </c>
      <c r="T1571" s="8" t="str">
        <f>_xlfn.XLOOKUP(total_table[[#This Row],[Product_ID]],Product_table[Product_ID],Product_table[Brand],FALSE)</f>
        <v>Montgomery, Benton and Miller</v>
      </c>
      <c r="U1571" s="8">
        <f>_xlfn.XLOOKUP(total_table[[#This Row],[Product_ID]],Product_table[Product_ID],Product_table[Cost],FALSE)</f>
        <v>240.63</v>
      </c>
      <c r="V1571" s="11">
        <f>_xlfn.XLOOKUP(total_table[[#This Row],[Product_ID]],Product_table[Product_ID],Product_table[Stock],FALSE)</f>
        <v>423</v>
      </c>
      <c r="W1571" s="8" t="str">
        <f>_xlfn.XLOOKUP(total_table[[#This Row],[Store_ID]],Store_table[Store_ID],Store_table[Store_Name],FALSE)</f>
        <v>Hill, Wagner and Ballard</v>
      </c>
      <c r="X1571" s="8" t="str">
        <f>_xlfn.XLOOKUP(total_table[[#This Row],[Store_ID]],Store_table[Store_ID],Store_table[Region],FALSE)</f>
        <v>East</v>
      </c>
      <c r="Y1571" s="8" t="str">
        <f>_xlfn.XLOOKUP(total_table[[#This Row],[Store_ID]],Store_table[Store_ID],Store_table[City],FALSE)</f>
        <v>East Davidville</v>
      </c>
      <c r="Z1571" s="8" t="str">
        <f>_xlfn.XLOOKUP(total_table[[#This Row],[Store_ID]],Store_table[Store_ID],Store_table[Store_Type],FALSE)</f>
        <v>Online</v>
      </c>
    </row>
    <row r="1572" spans="1:26" x14ac:dyDescent="0.35">
      <c r="A1572" s="2" t="s">
        <v>3374</v>
      </c>
      <c r="B1572" s="14">
        <v>45284</v>
      </c>
      <c r="C1572" s="2" t="s">
        <v>125</v>
      </c>
      <c r="D1572" s="2" t="s">
        <v>1580</v>
      </c>
      <c r="E1572" s="2" t="s">
        <v>1791</v>
      </c>
      <c r="F1572" s="11">
        <v>4</v>
      </c>
      <c r="G1572" s="8">
        <v>822.32</v>
      </c>
      <c r="H1572" s="8">
        <v>0.26</v>
      </c>
      <c r="I1572" s="2" t="s">
        <v>1804</v>
      </c>
      <c r="J1572" s="8">
        <v>3289.02</v>
      </c>
      <c r="K1572" s="8" t="str">
        <f>_xlfn.XLOOKUP(total_table[[#This Row],[Customer_ID]],Customer_table[Customer_ID],Customer_table[Name],FALSE)</f>
        <v>Mike Jennings</v>
      </c>
      <c r="L1572" s="11">
        <f>_xlfn.XLOOKUP(total_table[[#This Row],[Customer_ID]],Customer_table[Customer_ID],Customer_table[Age],FALSE)</f>
        <v>48</v>
      </c>
      <c r="M1572" s="8" t="str">
        <f>_xlfn.XLOOKUP(total_table[[#This Row],[Customer_ID]],Customer_table[Customer_ID],Customer_table[Gender],FALSE)</f>
        <v>Female</v>
      </c>
      <c r="N1572" s="8" t="str">
        <f>_xlfn.XLOOKUP(total_table[[#This Row],[Customer_ID]],Customer_table[Customer_ID],Customer_table[City],FALSE)</f>
        <v>Fostermouth</v>
      </c>
      <c r="O1572" s="8" t="str">
        <f>_xlfn.XLOOKUP(total_table[[#This Row],[Customer_ID]],Customer_table[Customer_ID],Customer_table[State],FALSE)</f>
        <v>Arizona</v>
      </c>
      <c r="P1572" s="8" t="str">
        <f>_xlfn.XLOOKUP(total_table[[#This Row],[Customer_ID]],Customer_table[Customer_ID],Customer_table[Country],FALSE)</f>
        <v>USA</v>
      </c>
      <c r="Q1572" s="8" t="str">
        <f>_xlfn.XLOOKUP(total_table[[#This Row],[Product_ID]],Product_table[Product_ID],Product_table[Product_Name],FALSE)</f>
        <v>Decorative Floor Vase</v>
      </c>
      <c r="R1572" s="8" t="str">
        <f>_xlfn.XLOOKUP(total_table[[#This Row],[Product_ID]],Product_table[Product_ID],Product_table[Category],FALSE)</f>
        <v>Home</v>
      </c>
      <c r="S1572" s="8" t="str">
        <f>_xlfn.XLOOKUP(total_table[[#This Row],[Product_ID]],Product_table[Product_ID],Product_table[Sub_Category],FALSE)</f>
        <v>Decor</v>
      </c>
      <c r="T1572" s="8" t="str">
        <f>_xlfn.XLOOKUP(total_table[[#This Row],[Product_ID]],Product_table[Product_ID],Product_table[Brand],FALSE)</f>
        <v>Khan, Jones and Paul</v>
      </c>
      <c r="U1572" s="8">
        <f>_xlfn.XLOOKUP(total_table[[#This Row],[Product_ID]],Product_table[Product_ID],Product_table[Cost],FALSE)</f>
        <v>254.04361702127662</v>
      </c>
      <c r="V1572" s="11">
        <f>_xlfn.XLOOKUP(total_table[[#This Row],[Product_ID]],Product_table[Product_ID],Product_table[Stock],FALSE)</f>
        <v>378</v>
      </c>
      <c r="W1572" s="8" t="str">
        <f>_xlfn.XLOOKUP(total_table[[#This Row],[Store_ID]],Store_table[Store_ID],Store_table[Store_Name],FALSE)</f>
        <v>Mann-Austin</v>
      </c>
      <c r="X1572" s="8" t="str">
        <f>_xlfn.XLOOKUP(total_table[[#This Row],[Store_ID]],Store_table[Store_ID],Store_table[Region],FALSE)</f>
        <v>East</v>
      </c>
      <c r="Y1572" s="8" t="str">
        <f>_xlfn.XLOOKUP(total_table[[#This Row],[Store_ID]],Store_table[Store_ID],Store_table[City],FALSE)</f>
        <v>Vasquezborough</v>
      </c>
      <c r="Z1572" s="8" t="str">
        <f>_xlfn.XLOOKUP(total_table[[#This Row],[Store_ID]],Store_table[Store_ID],Store_table[Store_Type],FALSE)</f>
        <v>Online</v>
      </c>
    </row>
    <row r="1573" spans="1:26" x14ac:dyDescent="0.35">
      <c r="A1573" s="2" t="s">
        <v>3375</v>
      </c>
      <c r="B1573" s="14">
        <v>45325</v>
      </c>
      <c r="C1573" s="2" t="s">
        <v>774</v>
      </c>
      <c r="D1573" s="2" t="s">
        <v>1529</v>
      </c>
      <c r="E1573" s="2" t="s">
        <v>1775</v>
      </c>
      <c r="F1573" s="11">
        <v>4</v>
      </c>
      <c r="G1573" s="8">
        <v>785.41</v>
      </c>
      <c r="H1573" s="8">
        <v>0.13</v>
      </c>
      <c r="I1573" s="2" t="s">
        <v>1807</v>
      </c>
      <c r="J1573" s="8">
        <v>3141.5099999999998</v>
      </c>
      <c r="K1573" s="8" t="str">
        <f>_xlfn.XLOOKUP(total_table[[#This Row],[Customer_ID]],Customer_table[Customer_ID],Customer_table[Name],FALSE)</f>
        <v>Laura Soto</v>
      </c>
      <c r="L1573" s="11">
        <f>_xlfn.XLOOKUP(total_table[[#This Row],[Customer_ID]],Customer_table[Customer_ID],Customer_table[Age],FALSE)</f>
        <v>57</v>
      </c>
      <c r="M1573" s="8" t="str">
        <f>_xlfn.XLOOKUP(total_table[[#This Row],[Customer_ID]],Customer_table[Customer_ID],Customer_table[Gender],FALSE)</f>
        <v>Female</v>
      </c>
      <c r="N1573" s="8" t="str">
        <f>_xlfn.XLOOKUP(total_table[[#This Row],[Customer_ID]],Customer_table[Customer_ID],Customer_table[City],FALSE)</f>
        <v>Rodriguezton</v>
      </c>
      <c r="O1573" s="8" t="str">
        <f>_xlfn.XLOOKUP(total_table[[#This Row],[Customer_ID]],Customer_table[Customer_ID],Customer_table[State],FALSE)</f>
        <v>Michigan</v>
      </c>
      <c r="P1573" s="8" t="str">
        <f>_xlfn.XLOOKUP(total_table[[#This Row],[Customer_ID]],Customer_table[Customer_ID],Customer_table[Country],FALSE)</f>
        <v>USA</v>
      </c>
      <c r="Q1573" s="8" t="str">
        <f>_xlfn.XLOOKUP(total_table[[#This Row],[Product_ID]],Product_table[Product_ID],Product_table[Product_Name],FALSE)</f>
        <v>Men's Running Jacket</v>
      </c>
      <c r="R1573" s="8" t="str">
        <f>_xlfn.XLOOKUP(total_table[[#This Row],[Product_ID]],Product_table[Product_ID],Product_table[Category],FALSE)</f>
        <v>Clothing</v>
      </c>
      <c r="S1573" s="8" t="str">
        <f>_xlfn.XLOOKUP(total_table[[#This Row],[Product_ID]],Product_table[Product_ID],Product_table[Sub_Category],FALSE)</f>
        <v>Outerwear</v>
      </c>
      <c r="T1573" s="8" t="str">
        <f>_xlfn.XLOOKUP(total_table[[#This Row],[Product_ID]],Product_table[Product_ID],Product_table[Brand],FALSE)</f>
        <v>Pineda Ltd</v>
      </c>
      <c r="U1573" s="8">
        <f>_xlfn.XLOOKUP(total_table[[#This Row],[Product_ID]],Product_table[Product_ID],Product_table[Cost],FALSE)</f>
        <v>364.67</v>
      </c>
      <c r="V1573" s="11">
        <f>_xlfn.XLOOKUP(total_table[[#This Row],[Product_ID]],Product_table[Product_ID],Product_table[Stock],FALSE)</f>
        <v>452</v>
      </c>
      <c r="W1573" s="8" t="str">
        <f>_xlfn.XLOOKUP(total_table[[#This Row],[Store_ID]],Store_table[Store_ID],Store_table[Store_Name],FALSE)</f>
        <v>Gardner, Humphrey and Contreras</v>
      </c>
      <c r="X1573" s="8" t="str">
        <f>_xlfn.XLOOKUP(total_table[[#This Row],[Store_ID]],Store_table[Store_ID],Store_table[Region],FALSE)</f>
        <v>East</v>
      </c>
      <c r="Y1573" s="8" t="str">
        <f>_xlfn.XLOOKUP(total_table[[#This Row],[Store_ID]],Store_table[Store_ID],Store_table[City],FALSE)</f>
        <v>Johnsonville</v>
      </c>
      <c r="Z1573" s="8" t="str">
        <f>_xlfn.XLOOKUP(total_table[[#This Row],[Store_ID]],Store_table[Store_ID],Store_table[Store_Type],FALSE)</f>
        <v>Flagship</v>
      </c>
    </row>
    <row r="1574" spans="1:26" x14ac:dyDescent="0.35">
      <c r="A1574" s="2" t="s">
        <v>3376</v>
      </c>
      <c r="B1574" s="14">
        <v>45465</v>
      </c>
      <c r="C1574" s="2" t="s">
        <v>122</v>
      </c>
      <c r="D1574" s="2" t="s">
        <v>1604</v>
      </c>
      <c r="E1574" s="2" t="s">
        <v>1777</v>
      </c>
      <c r="F1574" s="11">
        <v>1</v>
      </c>
      <c r="G1574" s="8">
        <v>405.8</v>
      </c>
      <c r="H1574" s="8">
        <v>0.11</v>
      </c>
      <c r="I1574" s="2" t="s">
        <v>1804</v>
      </c>
      <c r="J1574" s="8">
        <v>405.69</v>
      </c>
      <c r="K1574" s="8" t="str">
        <f>_xlfn.XLOOKUP(total_table[[#This Row],[Customer_ID]],Customer_table[Customer_ID],Customer_table[Name],FALSE)</f>
        <v>Sarah Vance</v>
      </c>
      <c r="L1574" s="11">
        <f>_xlfn.XLOOKUP(total_table[[#This Row],[Customer_ID]],Customer_table[Customer_ID],Customer_table[Age],FALSE)</f>
        <v>41</v>
      </c>
      <c r="M1574" s="8" t="str">
        <f>_xlfn.XLOOKUP(total_table[[#This Row],[Customer_ID]],Customer_table[Customer_ID],Customer_table[Gender],FALSE)</f>
        <v>Male</v>
      </c>
      <c r="N1574" s="8" t="str">
        <f>_xlfn.XLOOKUP(total_table[[#This Row],[Customer_ID]],Customer_table[Customer_ID],Customer_table[City],FALSE)</f>
        <v>Johnsonville</v>
      </c>
      <c r="O1574" s="8" t="str">
        <f>_xlfn.XLOOKUP(total_table[[#This Row],[Customer_ID]],Customer_table[Customer_ID],Customer_table[State],FALSE)</f>
        <v>Oregon</v>
      </c>
      <c r="P1574" s="8" t="str">
        <f>_xlfn.XLOOKUP(total_table[[#This Row],[Customer_ID]],Customer_table[Customer_ID],Customer_table[Country],FALSE)</f>
        <v>USA</v>
      </c>
      <c r="Q1574" s="8" t="str">
        <f>_xlfn.XLOOKUP(total_table[[#This Row],[Product_ID]],Product_table[Product_ID],Product_table[Product_Name],FALSE)</f>
        <v>Portable Power Bank</v>
      </c>
      <c r="R1574" s="8" t="str">
        <f>_xlfn.XLOOKUP(total_table[[#This Row],[Product_ID]],Product_table[Product_ID],Product_table[Category],FALSE)</f>
        <v>Electronics</v>
      </c>
      <c r="S1574" s="8" t="str">
        <f>_xlfn.XLOOKUP(total_table[[#This Row],[Product_ID]],Product_table[Product_ID],Product_table[Sub_Category],FALSE)</f>
        <v>Mobile</v>
      </c>
      <c r="T1574" s="8" t="str">
        <f>_xlfn.XLOOKUP(total_table[[#This Row],[Product_ID]],Product_table[Product_ID],Product_table[Brand],FALSE)</f>
        <v>Cummings and Sons</v>
      </c>
      <c r="U1574" s="8">
        <f>_xlfn.XLOOKUP(total_table[[#This Row],[Product_ID]],Product_table[Product_ID],Product_table[Cost],FALSE)</f>
        <v>326.06</v>
      </c>
      <c r="V1574" s="11">
        <f>_xlfn.XLOOKUP(total_table[[#This Row],[Product_ID]],Product_table[Product_ID],Product_table[Stock],FALSE)</f>
        <v>301</v>
      </c>
      <c r="W1574" s="8" t="str">
        <f>_xlfn.XLOOKUP(total_table[[#This Row],[Store_ID]],Store_table[Store_ID],Store_table[Store_Name],FALSE)</f>
        <v>Mcdonald Inc</v>
      </c>
      <c r="X1574" s="8" t="str">
        <f>_xlfn.XLOOKUP(total_table[[#This Row],[Store_ID]],Store_table[Store_ID],Store_table[Region],FALSE)</f>
        <v>South</v>
      </c>
      <c r="Y1574" s="8" t="str">
        <f>_xlfn.XLOOKUP(total_table[[#This Row],[Store_ID]],Store_table[Store_ID],Store_table[City],FALSE)</f>
        <v>Christopherland</v>
      </c>
      <c r="Z1574" s="8" t="str">
        <f>_xlfn.XLOOKUP(total_table[[#This Row],[Store_ID]],Store_table[Store_ID],Store_table[Store_Type],FALSE)</f>
        <v>Outlet</v>
      </c>
    </row>
    <row r="1575" spans="1:26" x14ac:dyDescent="0.35">
      <c r="A1575" s="2" t="s">
        <v>3377</v>
      </c>
      <c r="B1575" s="14">
        <v>45612</v>
      </c>
      <c r="C1575" s="2" t="s">
        <v>1322</v>
      </c>
      <c r="D1575" s="2" t="s">
        <v>1708</v>
      </c>
      <c r="E1575" s="2" t="s">
        <v>1764</v>
      </c>
      <c r="F1575" s="11">
        <v>2</v>
      </c>
      <c r="G1575" s="8">
        <v>976.83</v>
      </c>
      <c r="H1575" s="8">
        <v>0.1</v>
      </c>
      <c r="I1575" s="2" t="s">
        <v>1804</v>
      </c>
      <c r="J1575" s="8">
        <v>1953.5600000000002</v>
      </c>
      <c r="K1575" s="8" t="str">
        <f>_xlfn.XLOOKUP(total_table[[#This Row],[Customer_ID]],Customer_table[Customer_ID],Customer_table[Name],FALSE)</f>
        <v>Thomas Moore</v>
      </c>
      <c r="L1575" s="11">
        <f>_xlfn.XLOOKUP(total_table[[#This Row],[Customer_ID]],Customer_table[Customer_ID],Customer_table[Age],FALSE)</f>
        <v>51</v>
      </c>
      <c r="M1575" s="8" t="str">
        <f>_xlfn.XLOOKUP(total_table[[#This Row],[Customer_ID]],Customer_table[Customer_ID],Customer_table[Gender],FALSE)</f>
        <v>Female</v>
      </c>
      <c r="N1575" s="8" t="str">
        <f>_xlfn.XLOOKUP(total_table[[#This Row],[Customer_ID]],Customer_table[Customer_ID],Customer_table[City],FALSE)</f>
        <v>Williamsberg</v>
      </c>
      <c r="O1575" s="8" t="str">
        <f>_xlfn.XLOOKUP(total_table[[#This Row],[Customer_ID]],Customer_table[Customer_ID],Customer_table[State],FALSE)</f>
        <v>New York</v>
      </c>
      <c r="P1575" s="8" t="str">
        <f>_xlfn.XLOOKUP(total_table[[#This Row],[Customer_ID]],Customer_table[Customer_ID],Customer_table[Country],FALSE)</f>
        <v>USA</v>
      </c>
      <c r="Q1575" s="8" t="str">
        <f>_xlfn.XLOOKUP(total_table[[#This Row],[Product_ID]],Product_table[Product_ID],Product_table[Product_Name],FALSE)</f>
        <v>Women's High Heels</v>
      </c>
      <c r="R1575" s="8" t="str">
        <f>_xlfn.XLOOKUP(total_table[[#This Row],[Product_ID]],Product_table[Product_ID],Product_table[Category],FALSE)</f>
        <v>Clothing</v>
      </c>
      <c r="S1575" s="8" t="str">
        <f>_xlfn.XLOOKUP(total_table[[#This Row],[Product_ID]],Product_table[Product_ID],Product_table[Sub_Category],FALSE)</f>
        <v>Footwear</v>
      </c>
      <c r="T1575" s="8" t="str">
        <f>_xlfn.XLOOKUP(total_table[[#This Row],[Product_ID]],Product_table[Product_ID],Product_table[Brand],FALSE)</f>
        <v>Smith-Charles</v>
      </c>
      <c r="U1575" s="8">
        <f>_xlfn.XLOOKUP(total_table[[#This Row],[Product_ID]],Product_table[Product_ID],Product_table[Cost],FALSE)</f>
        <v>438.25</v>
      </c>
      <c r="V1575" s="11">
        <f>_xlfn.XLOOKUP(total_table[[#This Row],[Product_ID]],Product_table[Product_ID],Product_table[Stock],FALSE)</f>
        <v>496</v>
      </c>
      <c r="W1575" s="8" t="str">
        <f>_xlfn.XLOOKUP(total_table[[#This Row],[Store_ID]],Store_table[Store_ID],Store_table[Store_Name],FALSE)</f>
        <v>Moore, Padilla and Butler</v>
      </c>
      <c r="X1575" s="8" t="str">
        <f>_xlfn.XLOOKUP(total_table[[#This Row],[Store_ID]],Store_table[Store_ID],Store_table[Region],FALSE)</f>
        <v>South</v>
      </c>
      <c r="Y1575" s="8" t="str">
        <f>_xlfn.XLOOKUP(total_table[[#This Row],[Store_ID]],Store_table[Store_ID],Store_table[City],FALSE)</f>
        <v>East Johnstad</v>
      </c>
      <c r="Z1575" s="8" t="str">
        <f>_xlfn.XLOOKUP(total_table[[#This Row],[Store_ID]],Store_table[Store_ID],Store_table[Store_Type],FALSE)</f>
        <v>Flagship</v>
      </c>
    </row>
    <row r="1576" spans="1:26" x14ac:dyDescent="0.35">
      <c r="A1576" s="2" t="s">
        <v>3378</v>
      </c>
      <c r="B1576" s="14">
        <v>45472</v>
      </c>
      <c r="C1576" s="2" t="s">
        <v>856</v>
      </c>
      <c r="D1576" s="2" t="s">
        <v>1654</v>
      </c>
      <c r="E1576" s="2" t="s">
        <v>1739</v>
      </c>
      <c r="F1576" s="11">
        <v>1</v>
      </c>
      <c r="G1576" s="8">
        <v>644.15</v>
      </c>
      <c r="H1576" s="8">
        <v>0.06</v>
      </c>
      <c r="I1576" s="2" t="s">
        <v>1802</v>
      </c>
      <c r="J1576" s="8">
        <v>644.09</v>
      </c>
      <c r="K1576" s="8" t="str">
        <f>_xlfn.XLOOKUP(total_table[[#This Row],[Customer_ID]],Customer_table[Customer_ID],Customer_table[Name],FALSE)</f>
        <v>Samantha Robinson</v>
      </c>
      <c r="L1576" s="11">
        <f>_xlfn.XLOOKUP(total_table[[#This Row],[Customer_ID]],Customer_table[Customer_ID],Customer_table[Age],FALSE)</f>
        <v>23</v>
      </c>
      <c r="M1576" s="8" t="str">
        <f>_xlfn.XLOOKUP(total_table[[#This Row],[Customer_ID]],Customer_table[Customer_ID],Customer_table[Gender],FALSE)</f>
        <v>Male</v>
      </c>
      <c r="N1576" s="8" t="str">
        <f>_xlfn.XLOOKUP(total_table[[#This Row],[Customer_ID]],Customer_table[Customer_ID],Customer_table[City],FALSE)</f>
        <v>North Roy</v>
      </c>
      <c r="O1576" s="8" t="str">
        <f>_xlfn.XLOOKUP(total_table[[#This Row],[Customer_ID]],Customer_table[Customer_ID],Customer_table[State],FALSE)</f>
        <v>Mississippi</v>
      </c>
      <c r="P1576" s="8" t="str">
        <f>_xlfn.XLOOKUP(total_table[[#This Row],[Customer_ID]],Customer_table[Customer_ID],Customer_table[Country],FALSE)</f>
        <v>USA</v>
      </c>
      <c r="Q1576" s="8" t="str">
        <f>_xlfn.XLOOKUP(total_table[[#This Row],[Product_ID]],Product_table[Product_ID],Product_table[Product_Name],FALSE)</f>
        <v>Matte Lipstick Set</v>
      </c>
      <c r="R1576" s="8" t="str">
        <f>_xlfn.XLOOKUP(total_table[[#This Row],[Product_ID]],Product_table[Product_ID],Product_table[Category],FALSE)</f>
        <v>Beauty</v>
      </c>
      <c r="S1576" s="8" t="str">
        <f>_xlfn.XLOOKUP(total_table[[#This Row],[Product_ID]],Product_table[Product_ID],Product_table[Sub_Category],FALSE)</f>
        <v>Makeup</v>
      </c>
      <c r="T1576" s="8" t="str">
        <f>_xlfn.XLOOKUP(total_table[[#This Row],[Product_ID]],Product_table[Product_ID],Product_table[Brand],FALSE)</f>
        <v>Zhang Inc</v>
      </c>
      <c r="U1576" s="8">
        <f>_xlfn.XLOOKUP(total_table[[#This Row],[Product_ID]],Product_table[Product_ID],Product_table[Cost],FALSE)</f>
        <v>299.11</v>
      </c>
      <c r="V1576" s="11">
        <f>_xlfn.XLOOKUP(total_table[[#This Row],[Product_ID]],Product_table[Product_ID],Product_table[Stock],FALSE)</f>
        <v>118</v>
      </c>
      <c r="W1576" s="8" t="str">
        <f>_xlfn.XLOOKUP(total_table[[#This Row],[Store_ID]],Store_table[Store_ID],Store_table[Store_Name],FALSE)</f>
        <v>Black-Horn</v>
      </c>
      <c r="X1576" s="8" t="str">
        <f>_xlfn.XLOOKUP(total_table[[#This Row],[Store_ID]],Store_table[Store_ID],Store_table[Region],FALSE)</f>
        <v>South</v>
      </c>
      <c r="Y1576" s="8" t="str">
        <f>_xlfn.XLOOKUP(total_table[[#This Row],[Store_ID]],Store_table[Store_ID],Store_table[City],FALSE)</f>
        <v>North Nancyview</v>
      </c>
      <c r="Z1576" s="8" t="str">
        <f>_xlfn.XLOOKUP(total_table[[#This Row],[Store_ID]],Store_table[Store_ID],Store_table[Store_Type],FALSE)</f>
        <v>Outlet</v>
      </c>
    </row>
    <row r="1577" spans="1:26" x14ac:dyDescent="0.35">
      <c r="A1577" s="2" t="s">
        <v>3379</v>
      </c>
      <c r="B1577" s="14">
        <v>45897</v>
      </c>
      <c r="C1577" s="2" t="s">
        <v>1043</v>
      </c>
      <c r="D1577" s="2" t="s">
        <v>1660</v>
      </c>
      <c r="E1577" s="2" t="s">
        <v>1775</v>
      </c>
      <c r="F1577" s="11">
        <v>1</v>
      </c>
      <c r="G1577" s="8">
        <v>470.55</v>
      </c>
      <c r="H1577" s="8">
        <v>0.23</v>
      </c>
      <c r="I1577" s="2" t="s">
        <v>1804</v>
      </c>
      <c r="J1577" s="8">
        <v>470.32</v>
      </c>
      <c r="K1577" s="8" t="str">
        <f>_xlfn.XLOOKUP(total_table[[#This Row],[Customer_ID]],Customer_table[Customer_ID],Customer_table[Name],FALSE)</f>
        <v>Carol Lewis</v>
      </c>
      <c r="L1577" s="11">
        <f>_xlfn.XLOOKUP(total_table[[#This Row],[Customer_ID]],Customer_table[Customer_ID],Customer_table[Age],FALSE)</f>
        <v>40</v>
      </c>
      <c r="M1577" s="8" t="str">
        <f>_xlfn.XLOOKUP(total_table[[#This Row],[Customer_ID]],Customer_table[Customer_ID],Customer_table[Gender],FALSE)</f>
        <v>Female</v>
      </c>
      <c r="N1577" s="8" t="str">
        <f>_xlfn.XLOOKUP(total_table[[#This Row],[Customer_ID]],Customer_table[Customer_ID],Customer_table[City],FALSE)</f>
        <v>Ryanport</v>
      </c>
      <c r="O1577" s="8" t="str">
        <f>_xlfn.XLOOKUP(total_table[[#This Row],[Customer_ID]],Customer_table[Customer_ID],Customer_table[State],FALSE)</f>
        <v>North Carolina</v>
      </c>
      <c r="P1577" s="8" t="str">
        <f>_xlfn.XLOOKUP(total_table[[#This Row],[Customer_ID]],Customer_table[Customer_ID],Customer_table[Country],FALSE)</f>
        <v>USA</v>
      </c>
      <c r="Q1577" s="8" t="str">
        <f>_xlfn.XLOOKUP(total_table[[#This Row],[Product_ID]],Product_table[Product_ID],Product_table[Product_Name],FALSE)</f>
        <v>Smart LED Light Strip</v>
      </c>
      <c r="R1577" s="8" t="str">
        <f>_xlfn.XLOOKUP(total_table[[#This Row],[Product_ID]],Product_table[Product_ID],Product_table[Category],FALSE)</f>
        <v>Electronics</v>
      </c>
      <c r="S1577" s="8" t="str">
        <f>_xlfn.XLOOKUP(total_table[[#This Row],[Product_ID]],Product_table[Product_ID],Product_table[Sub_Category],FALSE)</f>
        <v>Accessories</v>
      </c>
      <c r="T1577" s="8" t="str">
        <f>_xlfn.XLOOKUP(total_table[[#This Row],[Product_ID]],Product_table[Product_ID],Product_table[Brand],FALSE)</f>
        <v>Flores-Davis</v>
      </c>
      <c r="U1577" s="8">
        <f>_xlfn.XLOOKUP(total_table[[#This Row],[Product_ID]],Product_table[Product_ID],Product_table[Cost],FALSE)</f>
        <v>349.17</v>
      </c>
      <c r="V1577" s="11">
        <f>_xlfn.XLOOKUP(total_table[[#This Row],[Product_ID]],Product_table[Product_ID],Product_table[Stock],FALSE)</f>
        <v>476</v>
      </c>
      <c r="W1577" s="8" t="str">
        <f>_xlfn.XLOOKUP(total_table[[#This Row],[Store_ID]],Store_table[Store_ID],Store_table[Store_Name],FALSE)</f>
        <v>Gardner, Humphrey and Contreras</v>
      </c>
      <c r="X1577" s="8" t="str">
        <f>_xlfn.XLOOKUP(total_table[[#This Row],[Store_ID]],Store_table[Store_ID],Store_table[Region],FALSE)</f>
        <v>East</v>
      </c>
      <c r="Y1577" s="8" t="str">
        <f>_xlfn.XLOOKUP(total_table[[#This Row],[Store_ID]],Store_table[Store_ID],Store_table[City],FALSE)</f>
        <v>Johnsonville</v>
      </c>
      <c r="Z1577" s="8" t="str">
        <f>_xlfn.XLOOKUP(total_table[[#This Row],[Store_ID]],Store_table[Store_ID],Store_table[Store_Type],FALSE)</f>
        <v>Flagship</v>
      </c>
    </row>
    <row r="1578" spans="1:26" x14ac:dyDescent="0.35">
      <c r="A1578" s="2" t="s">
        <v>3380</v>
      </c>
      <c r="B1578" s="14">
        <v>45241</v>
      </c>
      <c r="C1578" s="2" t="s">
        <v>1451</v>
      </c>
      <c r="D1578" s="2" t="s">
        <v>1538</v>
      </c>
      <c r="E1578" s="2" t="s">
        <v>1754</v>
      </c>
      <c r="F1578" s="11">
        <v>3</v>
      </c>
      <c r="G1578" s="8">
        <v>598.82000000000005</v>
      </c>
      <c r="H1578" s="8">
        <v>0.19</v>
      </c>
      <c r="I1578" s="2" t="s">
        <v>1807</v>
      </c>
      <c r="J1578" s="8">
        <v>1796.27</v>
      </c>
      <c r="K1578" s="8" t="str">
        <f>_xlfn.XLOOKUP(total_table[[#This Row],[Customer_ID]],Customer_table[Customer_ID],Customer_table[Name],FALSE)</f>
        <v>Earl Smith Dds</v>
      </c>
      <c r="L1578" s="11">
        <f>_xlfn.XLOOKUP(total_table[[#This Row],[Customer_ID]],Customer_table[Customer_ID],Customer_table[Age],FALSE)</f>
        <v>59</v>
      </c>
      <c r="M1578" s="8" t="str">
        <f>_xlfn.XLOOKUP(total_table[[#This Row],[Customer_ID]],Customer_table[Customer_ID],Customer_table[Gender],FALSE)</f>
        <v>Male</v>
      </c>
      <c r="N1578" s="8" t="str">
        <f>_xlfn.XLOOKUP(total_table[[#This Row],[Customer_ID]],Customer_table[Customer_ID],Customer_table[City],FALSE)</f>
        <v>West Sarah</v>
      </c>
      <c r="O1578" s="8" t="str">
        <f>_xlfn.XLOOKUP(total_table[[#This Row],[Customer_ID]],Customer_table[Customer_ID],Customer_table[State],FALSE)</f>
        <v>South Dakota</v>
      </c>
      <c r="P1578" s="8" t="str">
        <f>_xlfn.XLOOKUP(total_table[[#This Row],[Customer_ID]],Customer_table[Customer_ID],Customer_table[Country],FALSE)</f>
        <v>USA</v>
      </c>
      <c r="Q1578" s="8" t="str">
        <f>_xlfn.XLOOKUP(total_table[[#This Row],[Product_ID]],Product_table[Product_ID],Product_table[Product_Name],FALSE)</f>
        <v>LED Table Lamp</v>
      </c>
      <c r="R1578" s="8" t="str">
        <f>_xlfn.XLOOKUP(total_table[[#This Row],[Product_ID]],Product_table[Product_ID],Product_table[Category],FALSE)</f>
        <v>Home</v>
      </c>
      <c r="S1578" s="8" t="str">
        <f>_xlfn.XLOOKUP(total_table[[#This Row],[Product_ID]],Product_table[Product_ID],Product_table[Sub_Category],FALSE)</f>
        <v>Lighting</v>
      </c>
      <c r="T1578" s="8" t="str">
        <f>_xlfn.XLOOKUP(total_table[[#This Row],[Product_ID]],Product_table[Product_ID],Product_table[Brand],FALSE)</f>
        <v>Harrell LLC</v>
      </c>
      <c r="U1578" s="8">
        <f>_xlfn.XLOOKUP(total_table[[#This Row],[Product_ID]],Product_table[Product_ID],Product_table[Cost],FALSE)</f>
        <v>218.86</v>
      </c>
      <c r="V1578" s="11">
        <f>_xlfn.XLOOKUP(total_table[[#This Row],[Product_ID]],Product_table[Product_ID],Product_table[Stock],FALSE)</f>
        <v>170</v>
      </c>
      <c r="W1578" s="8" t="str">
        <f>_xlfn.XLOOKUP(total_table[[#This Row],[Store_ID]],Store_table[Store_ID],Store_table[Store_Name],FALSE)</f>
        <v>Benson-Elliott</v>
      </c>
      <c r="X1578" s="8" t="str">
        <f>_xlfn.XLOOKUP(total_table[[#This Row],[Store_ID]],Store_table[Store_ID],Store_table[Region],FALSE)</f>
        <v>East</v>
      </c>
      <c r="Y1578" s="8" t="str">
        <f>_xlfn.XLOOKUP(total_table[[#This Row],[Store_ID]],Store_table[Store_ID],Store_table[City],FALSE)</f>
        <v>Port Josephberg</v>
      </c>
      <c r="Z1578" s="8" t="str">
        <f>_xlfn.XLOOKUP(total_table[[#This Row],[Store_ID]],Store_table[Store_ID],Store_table[Store_Type],FALSE)</f>
        <v>Online</v>
      </c>
    </row>
    <row r="1579" spans="1:26" x14ac:dyDescent="0.35">
      <c r="A1579" s="2" t="s">
        <v>3381</v>
      </c>
      <c r="B1579" s="14">
        <v>45851</v>
      </c>
      <c r="C1579" s="2" t="s">
        <v>350</v>
      </c>
      <c r="D1579" s="2" t="s">
        <v>1566</v>
      </c>
      <c r="E1579" s="2" t="s">
        <v>1772</v>
      </c>
      <c r="F1579" s="11">
        <v>4</v>
      </c>
      <c r="G1579" s="8">
        <v>659.17</v>
      </c>
      <c r="H1579" s="8">
        <v>0.12</v>
      </c>
      <c r="I1579" s="2" t="s">
        <v>1802</v>
      </c>
      <c r="J1579" s="8">
        <v>2636.56</v>
      </c>
      <c r="K1579" s="8" t="str">
        <f>_xlfn.XLOOKUP(total_table[[#This Row],[Customer_ID]],Customer_table[Customer_ID],Customer_table[Name],FALSE)</f>
        <v>Colleen Maynard</v>
      </c>
      <c r="L1579" s="11">
        <f>_xlfn.XLOOKUP(total_table[[#This Row],[Customer_ID]],Customer_table[Customer_ID],Customer_table[Age],FALSE)</f>
        <v>29</v>
      </c>
      <c r="M1579" s="8" t="str">
        <f>_xlfn.XLOOKUP(total_table[[#This Row],[Customer_ID]],Customer_table[Customer_ID],Customer_table[Gender],FALSE)</f>
        <v>Male</v>
      </c>
      <c r="N1579" s="8" t="str">
        <f>_xlfn.XLOOKUP(total_table[[#This Row],[Customer_ID]],Customer_table[Customer_ID],Customer_table[City],FALSE)</f>
        <v>Singletonmouth</v>
      </c>
      <c r="O1579" s="8" t="str">
        <f>_xlfn.XLOOKUP(total_table[[#This Row],[Customer_ID]],Customer_table[Customer_ID],Customer_table[State],FALSE)</f>
        <v>Utah</v>
      </c>
      <c r="P1579" s="8" t="str">
        <f>_xlfn.XLOOKUP(total_table[[#This Row],[Customer_ID]],Customer_table[Customer_ID],Customer_table[Country],FALSE)</f>
        <v>USA</v>
      </c>
      <c r="Q1579" s="8" t="str">
        <f>_xlfn.XLOOKUP(total_table[[#This Row],[Product_ID]],Product_table[Product_ID],Product_table[Product_Name],FALSE)</f>
        <v>Outdoor Sports Water Bottle</v>
      </c>
      <c r="R1579" s="8" t="str">
        <f>_xlfn.XLOOKUP(total_table[[#This Row],[Product_ID]],Product_table[Product_ID],Product_table[Category],FALSE)</f>
        <v>Sports</v>
      </c>
      <c r="S1579" s="8" t="str">
        <f>_xlfn.XLOOKUP(total_table[[#This Row],[Product_ID]],Product_table[Product_ID],Product_table[Sub_Category],FALSE)</f>
        <v>Accessories</v>
      </c>
      <c r="T1579" s="8" t="str">
        <f>_xlfn.XLOOKUP(total_table[[#This Row],[Product_ID]],Product_table[Product_ID],Product_table[Brand],FALSE)</f>
        <v>Soto-Ellis</v>
      </c>
      <c r="U1579" s="8">
        <f>_xlfn.XLOOKUP(total_table[[#This Row],[Product_ID]],Product_table[Product_ID],Product_table[Cost],FALSE)</f>
        <v>131.51</v>
      </c>
      <c r="V1579" s="11">
        <f>_xlfn.XLOOKUP(total_table[[#This Row],[Product_ID]],Product_table[Product_ID],Product_table[Stock],FALSE)</f>
        <v>273.49484536082474</v>
      </c>
      <c r="W1579" s="8" t="str">
        <f>_xlfn.XLOOKUP(total_table[[#This Row],[Store_ID]],Store_table[Store_ID],Store_table[Store_Name],FALSE)</f>
        <v>Thomas, Bridges and Harris</v>
      </c>
      <c r="X1579" s="8" t="str">
        <f>_xlfn.XLOOKUP(total_table[[#This Row],[Store_ID]],Store_table[Store_ID],Store_table[Region],FALSE)</f>
        <v>North</v>
      </c>
      <c r="Y1579" s="8" t="str">
        <f>_xlfn.XLOOKUP(total_table[[#This Row],[Store_ID]],Store_table[Store_ID],Store_table[City],FALSE)</f>
        <v>Sabrinatown</v>
      </c>
      <c r="Z1579" s="8" t="str">
        <f>_xlfn.XLOOKUP(total_table[[#This Row],[Store_ID]],Store_table[Store_ID],Store_table[Store_Type],FALSE)</f>
        <v>Online</v>
      </c>
    </row>
    <row r="1580" spans="1:26" x14ac:dyDescent="0.35">
      <c r="A1580" s="2" t="s">
        <v>3382</v>
      </c>
      <c r="B1580" s="14">
        <v>45572</v>
      </c>
      <c r="C1580" s="2" t="s">
        <v>359</v>
      </c>
      <c r="D1580" s="2" t="s">
        <v>1618</v>
      </c>
      <c r="E1580" s="2" t="s">
        <v>1735</v>
      </c>
      <c r="F1580" s="11">
        <v>2</v>
      </c>
      <c r="G1580" s="8">
        <v>216.02</v>
      </c>
      <c r="H1580" s="8">
        <v>0.25</v>
      </c>
      <c r="I1580" s="2" t="s">
        <v>1802</v>
      </c>
      <c r="J1580" s="8">
        <v>431.79</v>
      </c>
      <c r="K1580" s="8" t="str">
        <f>_xlfn.XLOOKUP(total_table[[#This Row],[Customer_ID]],Customer_table[Customer_ID],Customer_table[Name],FALSE)</f>
        <v>Christopher Lester</v>
      </c>
      <c r="L1580" s="11">
        <f>_xlfn.XLOOKUP(total_table[[#This Row],[Customer_ID]],Customer_table[Customer_ID],Customer_table[Age],FALSE)</f>
        <v>64</v>
      </c>
      <c r="M1580" s="8" t="str">
        <f>_xlfn.XLOOKUP(total_table[[#This Row],[Customer_ID]],Customer_table[Customer_ID],Customer_table[Gender],FALSE)</f>
        <v>Male</v>
      </c>
      <c r="N1580" s="8" t="str">
        <f>_xlfn.XLOOKUP(total_table[[#This Row],[Customer_ID]],Customer_table[Customer_ID],Customer_table[City],FALSE)</f>
        <v>South Jenniferville</v>
      </c>
      <c r="O1580" s="8" t="str">
        <f>_xlfn.XLOOKUP(total_table[[#This Row],[Customer_ID]],Customer_table[Customer_ID],Customer_table[State],FALSE)</f>
        <v>Georgia</v>
      </c>
      <c r="P1580" s="8" t="str">
        <f>_xlfn.XLOOKUP(total_table[[#This Row],[Customer_ID]],Customer_table[Customer_ID],Customer_table[Country],FALSE)</f>
        <v>USA</v>
      </c>
      <c r="Q1580" s="8" t="str">
        <f>_xlfn.XLOOKUP(total_table[[#This Row],[Product_ID]],Product_table[Product_ID],Product_table[Product_Name],FALSE)</f>
        <v>Men's Winter Jacket</v>
      </c>
      <c r="R1580" s="8" t="str">
        <f>_xlfn.XLOOKUP(total_table[[#This Row],[Product_ID]],Product_table[Product_ID],Product_table[Category],FALSE)</f>
        <v>Clothing</v>
      </c>
      <c r="S1580" s="8" t="str">
        <f>_xlfn.XLOOKUP(total_table[[#This Row],[Product_ID]],Product_table[Product_ID],Product_table[Sub_Category],FALSE)</f>
        <v>Outerwear</v>
      </c>
      <c r="T1580" s="8" t="str">
        <f>_xlfn.XLOOKUP(total_table[[#This Row],[Product_ID]],Product_table[Product_ID],Product_table[Brand],FALSE)</f>
        <v>Kelly, Smith and Perez</v>
      </c>
      <c r="U1580" s="8">
        <f>_xlfn.XLOOKUP(total_table[[#This Row],[Product_ID]],Product_table[Product_ID],Product_table[Cost],FALSE)</f>
        <v>167.34</v>
      </c>
      <c r="V1580" s="11">
        <f>_xlfn.XLOOKUP(total_table[[#This Row],[Product_ID]],Product_table[Product_ID],Product_table[Stock],FALSE)</f>
        <v>296</v>
      </c>
      <c r="W1580" s="8" t="str">
        <f>_xlfn.XLOOKUP(total_table[[#This Row],[Store_ID]],Store_table[Store_ID],Store_table[Store_Name],FALSE)</f>
        <v>Martinez, Adkins and Johnson</v>
      </c>
      <c r="X1580" s="8" t="str">
        <f>_xlfn.XLOOKUP(total_table[[#This Row],[Store_ID]],Store_table[Store_ID],Store_table[Region],FALSE)</f>
        <v>North</v>
      </c>
      <c r="Y1580" s="8" t="str">
        <f>_xlfn.XLOOKUP(total_table[[#This Row],[Store_ID]],Store_table[Store_ID],Store_table[City],FALSE)</f>
        <v>Danielmouth</v>
      </c>
      <c r="Z1580" s="8" t="str">
        <f>_xlfn.XLOOKUP(total_table[[#This Row],[Store_ID]],Store_table[Store_ID],Store_table[Store_Type],FALSE)</f>
        <v>Flagship</v>
      </c>
    </row>
    <row r="1581" spans="1:26" x14ac:dyDescent="0.35">
      <c r="A1581" s="2" t="s">
        <v>3383</v>
      </c>
      <c r="B1581" s="14">
        <v>45774</v>
      </c>
      <c r="C1581" s="2" t="s">
        <v>119</v>
      </c>
      <c r="D1581" s="2" t="s">
        <v>1588</v>
      </c>
      <c r="E1581" s="2" t="s">
        <v>1767</v>
      </c>
      <c r="F1581" s="11">
        <v>2</v>
      </c>
      <c r="G1581" s="8">
        <v>613.47</v>
      </c>
      <c r="H1581" s="8">
        <v>0.02</v>
      </c>
      <c r="I1581" s="2" t="s">
        <v>1804</v>
      </c>
      <c r="J1581" s="8">
        <v>1226.92</v>
      </c>
      <c r="K1581" s="8" t="str">
        <f>_xlfn.XLOOKUP(total_table[[#This Row],[Customer_ID]],Customer_table[Customer_ID],Customer_table[Name],FALSE)</f>
        <v>Jessica Acevedo</v>
      </c>
      <c r="L1581" s="11">
        <f>_xlfn.XLOOKUP(total_table[[#This Row],[Customer_ID]],Customer_table[Customer_ID],Customer_table[Age],FALSE)</f>
        <v>64</v>
      </c>
      <c r="M1581" s="8" t="str">
        <f>_xlfn.XLOOKUP(total_table[[#This Row],[Customer_ID]],Customer_table[Customer_ID],Customer_table[Gender],FALSE)</f>
        <v>Female</v>
      </c>
      <c r="N1581" s="8" t="str">
        <f>_xlfn.XLOOKUP(total_table[[#This Row],[Customer_ID]],Customer_table[Customer_ID],Customer_table[City],FALSE)</f>
        <v>Amybury</v>
      </c>
      <c r="O1581" s="8" t="str">
        <f>_xlfn.XLOOKUP(total_table[[#This Row],[Customer_ID]],Customer_table[Customer_ID],Customer_table[State],FALSE)</f>
        <v>Pennsylvania</v>
      </c>
      <c r="P1581" s="8" t="str">
        <f>_xlfn.XLOOKUP(total_table[[#This Row],[Customer_ID]],Customer_table[Customer_ID],Customer_table[Country],FALSE)</f>
        <v>USA</v>
      </c>
      <c r="Q1581" s="8" t="str">
        <f>_xlfn.XLOOKUP(total_table[[#This Row],[Product_ID]],Product_table[Product_ID],Product_table[Product_Name],FALSE)</f>
        <v>Basketball</v>
      </c>
      <c r="R1581" s="8" t="str">
        <f>_xlfn.XLOOKUP(total_table[[#This Row],[Product_ID]],Product_table[Product_ID],Product_table[Category],FALSE)</f>
        <v>Sports</v>
      </c>
      <c r="S1581" s="8" t="str">
        <f>_xlfn.XLOOKUP(total_table[[#This Row],[Product_ID]],Product_table[Product_ID],Product_table[Sub_Category],FALSE)</f>
        <v>Team Sports</v>
      </c>
      <c r="T1581" s="8" t="str">
        <f>_xlfn.XLOOKUP(total_table[[#This Row],[Product_ID]],Product_table[Product_ID],Product_table[Brand],FALSE)</f>
        <v>Nolan-Snow</v>
      </c>
      <c r="U1581" s="8">
        <f>_xlfn.XLOOKUP(total_table[[#This Row],[Product_ID]],Product_table[Product_ID],Product_table[Cost],FALSE)</f>
        <v>204.39</v>
      </c>
      <c r="V1581" s="11">
        <f>_xlfn.XLOOKUP(total_table[[#This Row],[Product_ID]],Product_table[Product_ID],Product_table[Stock],FALSE)</f>
        <v>281</v>
      </c>
      <c r="W1581" s="8" t="str">
        <f>_xlfn.XLOOKUP(total_table[[#This Row],[Store_ID]],Store_table[Store_ID],Store_table[Store_Name],FALSE)</f>
        <v>Hill, Wagner and Ballard</v>
      </c>
      <c r="X1581" s="8" t="str">
        <f>_xlfn.XLOOKUP(total_table[[#This Row],[Store_ID]],Store_table[Store_ID],Store_table[Region],FALSE)</f>
        <v>East</v>
      </c>
      <c r="Y1581" s="8" t="str">
        <f>_xlfn.XLOOKUP(total_table[[#This Row],[Store_ID]],Store_table[Store_ID],Store_table[City],FALSE)</f>
        <v>East Davidville</v>
      </c>
      <c r="Z1581" s="8" t="str">
        <f>_xlfn.XLOOKUP(total_table[[#This Row],[Store_ID]],Store_table[Store_ID],Store_table[Store_Type],FALSE)</f>
        <v>Online</v>
      </c>
    </row>
    <row r="1582" spans="1:26" x14ac:dyDescent="0.35">
      <c r="A1582" s="2" t="s">
        <v>3384</v>
      </c>
      <c r="B1582" s="14">
        <v>45921</v>
      </c>
      <c r="C1582" s="2" t="s">
        <v>340</v>
      </c>
      <c r="D1582" s="2" t="s">
        <v>1642</v>
      </c>
      <c r="E1582" s="2" t="s">
        <v>1772</v>
      </c>
      <c r="F1582" s="11">
        <v>2</v>
      </c>
      <c r="G1582" s="8">
        <v>485.17</v>
      </c>
      <c r="H1582" s="8">
        <v>0.11</v>
      </c>
      <c r="I1582" s="2" t="s">
        <v>1804</v>
      </c>
      <c r="J1582" s="8">
        <v>970.23</v>
      </c>
      <c r="K1582" s="8" t="str">
        <f>_xlfn.XLOOKUP(total_table[[#This Row],[Customer_ID]],Customer_table[Customer_ID],Customer_table[Name],FALSE)</f>
        <v>Brittney Morgan</v>
      </c>
      <c r="L1582" s="11">
        <f>_xlfn.XLOOKUP(total_table[[#This Row],[Customer_ID]],Customer_table[Customer_ID],Customer_table[Age],FALSE)</f>
        <v>24</v>
      </c>
      <c r="M1582" s="8" t="str">
        <f>_xlfn.XLOOKUP(total_table[[#This Row],[Customer_ID]],Customer_table[Customer_ID],Customer_table[Gender],FALSE)</f>
        <v>Male</v>
      </c>
      <c r="N1582" s="8" t="str">
        <f>_xlfn.XLOOKUP(total_table[[#This Row],[Customer_ID]],Customer_table[Customer_ID],Customer_table[City],FALSE)</f>
        <v>Lake Kaylahaven</v>
      </c>
      <c r="O1582" s="8" t="str">
        <f>_xlfn.XLOOKUP(total_table[[#This Row],[Customer_ID]],Customer_table[Customer_ID],Customer_table[State],FALSE)</f>
        <v>Alaska</v>
      </c>
      <c r="P1582" s="8" t="str">
        <f>_xlfn.XLOOKUP(total_table[[#This Row],[Customer_ID]],Customer_table[Customer_ID],Customer_table[Country],FALSE)</f>
        <v>USA</v>
      </c>
      <c r="Q1582" s="8" t="str">
        <f>_xlfn.XLOOKUP(total_table[[#This Row],[Product_ID]],Product_table[Product_ID],Product_table[Product_Name],FALSE)</f>
        <v>Womens Cotton Scarf</v>
      </c>
      <c r="R1582" s="8" t="str">
        <f>_xlfn.XLOOKUP(total_table[[#This Row],[Product_ID]],Product_table[Product_ID],Product_table[Category],FALSE)</f>
        <v>Clothing</v>
      </c>
      <c r="S1582" s="8" t="str">
        <f>_xlfn.XLOOKUP(total_table[[#This Row],[Product_ID]],Product_table[Product_ID],Product_table[Sub_Category],FALSE)</f>
        <v>Accessories</v>
      </c>
      <c r="T1582" s="8" t="str">
        <f>_xlfn.XLOOKUP(total_table[[#This Row],[Product_ID]],Product_table[Product_ID],Product_table[Brand],FALSE)</f>
        <v>Shepherd-Gould</v>
      </c>
      <c r="U1582" s="8">
        <f>_xlfn.XLOOKUP(total_table[[#This Row],[Product_ID]],Product_table[Product_ID],Product_table[Cost],FALSE)</f>
        <v>113.83</v>
      </c>
      <c r="V1582" s="11">
        <f>_xlfn.XLOOKUP(total_table[[#This Row],[Product_ID]],Product_table[Product_ID],Product_table[Stock],FALSE)</f>
        <v>485</v>
      </c>
      <c r="W1582" s="8" t="str">
        <f>_xlfn.XLOOKUP(total_table[[#This Row],[Store_ID]],Store_table[Store_ID],Store_table[Store_Name],FALSE)</f>
        <v>Thomas, Bridges and Harris</v>
      </c>
      <c r="X1582" s="8" t="str">
        <f>_xlfn.XLOOKUP(total_table[[#This Row],[Store_ID]],Store_table[Store_ID],Store_table[Region],FALSE)</f>
        <v>North</v>
      </c>
      <c r="Y1582" s="8" t="str">
        <f>_xlfn.XLOOKUP(total_table[[#This Row],[Store_ID]],Store_table[Store_ID],Store_table[City],FALSE)</f>
        <v>Sabrinatown</v>
      </c>
      <c r="Z1582" s="8" t="str">
        <f>_xlfn.XLOOKUP(total_table[[#This Row],[Store_ID]],Store_table[Store_ID],Store_table[Store_Type],FALSE)</f>
        <v>Online</v>
      </c>
    </row>
    <row r="1583" spans="1:26" x14ac:dyDescent="0.35">
      <c r="A1583" s="2" t="s">
        <v>3385</v>
      </c>
      <c r="B1583" s="14">
        <v>45268</v>
      </c>
      <c r="C1583" s="2" t="s">
        <v>954</v>
      </c>
      <c r="D1583" s="2" t="s">
        <v>1618</v>
      </c>
      <c r="E1583" s="2" t="s">
        <v>1767</v>
      </c>
      <c r="F1583" s="11">
        <v>1</v>
      </c>
      <c r="G1583" s="8">
        <v>209.7</v>
      </c>
      <c r="H1583" s="8">
        <v>0.2</v>
      </c>
      <c r="I1583" s="2" t="s">
        <v>1804</v>
      </c>
      <c r="J1583" s="8">
        <v>209.5</v>
      </c>
      <c r="K1583" s="8" t="str">
        <f>_xlfn.XLOOKUP(total_table[[#This Row],[Customer_ID]],Customer_table[Customer_ID],Customer_table[Name],FALSE)</f>
        <v>Brandy Thompson</v>
      </c>
      <c r="L1583" s="11">
        <f>_xlfn.XLOOKUP(total_table[[#This Row],[Customer_ID]],Customer_table[Customer_ID],Customer_table[Age],FALSE)</f>
        <v>56</v>
      </c>
      <c r="M1583" s="8" t="str">
        <f>_xlfn.XLOOKUP(total_table[[#This Row],[Customer_ID]],Customer_table[Customer_ID],Customer_table[Gender],FALSE)</f>
        <v>Female</v>
      </c>
      <c r="N1583" s="8" t="str">
        <f>_xlfn.XLOOKUP(total_table[[#This Row],[Customer_ID]],Customer_table[Customer_ID],Customer_table[City],FALSE)</f>
        <v>West Patriciaview</v>
      </c>
      <c r="O1583" s="8" t="str">
        <f>_xlfn.XLOOKUP(total_table[[#This Row],[Customer_ID]],Customer_table[Customer_ID],Customer_table[State],FALSE)</f>
        <v>Alabama</v>
      </c>
      <c r="P1583" s="8" t="str">
        <f>_xlfn.XLOOKUP(total_table[[#This Row],[Customer_ID]],Customer_table[Customer_ID],Customer_table[Country],FALSE)</f>
        <v>USA</v>
      </c>
      <c r="Q1583" s="8" t="str">
        <f>_xlfn.XLOOKUP(total_table[[#This Row],[Product_ID]],Product_table[Product_ID],Product_table[Product_Name],FALSE)</f>
        <v>Men's Winter Jacket</v>
      </c>
      <c r="R1583" s="8" t="str">
        <f>_xlfn.XLOOKUP(total_table[[#This Row],[Product_ID]],Product_table[Product_ID],Product_table[Category],FALSE)</f>
        <v>Clothing</v>
      </c>
      <c r="S1583" s="8" t="str">
        <f>_xlfn.XLOOKUP(total_table[[#This Row],[Product_ID]],Product_table[Product_ID],Product_table[Sub_Category],FALSE)</f>
        <v>Outerwear</v>
      </c>
      <c r="T1583" s="8" t="str">
        <f>_xlfn.XLOOKUP(total_table[[#This Row],[Product_ID]],Product_table[Product_ID],Product_table[Brand],FALSE)</f>
        <v>Kelly, Smith and Perez</v>
      </c>
      <c r="U1583" s="8">
        <f>_xlfn.XLOOKUP(total_table[[#This Row],[Product_ID]],Product_table[Product_ID],Product_table[Cost],FALSE)</f>
        <v>167.34</v>
      </c>
      <c r="V1583" s="11">
        <f>_xlfn.XLOOKUP(total_table[[#This Row],[Product_ID]],Product_table[Product_ID],Product_table[Stock],FALSE)</f>
        <v>296</v>
      </c>
      <c r="W1583" s="8" t="str">
        <f>_xlfn.XLOOKUP(total_table[[#This Row],[Store_ID]],Store_table[Store_ID],Store_table[Store_Name],FALSE)</f>
        <v>Hill, Wagner and Ballard</v>
      </c>
      <c r="X1583" s="8" t="str">
        <f>_xlfn.XLOOKUP(total_table[[#This Row],[Store_ID]],Store_table[Store_ID],Store_table[Region],FALSE)</f>
        <v>East</v>
      </c>
      <c r="Y1583" s="8" t="str">
        <f>_xlfn.XLOOKUP(total_table[[#This Row],[Store_ID]],Store_table[Store_ID],Store_table[City],FALSE)</f>
        <v>East Davidville</v>
      </c>
      <c r="Z1583" s="8" t="str">
        <f>_xlfn.XLOOKUP(total_table[[#This Row],[Store_ID]],Store_table[Store_ID],Store_table[Store_Type],FALSE)</f>
        <v>Online</v>
      </c>
    </row>
    <row r="1584" spans="1:26" x14ac:dyDescent="0.35">
      <c r="A1584" s="2" t="s">
        <v>3386</v>
      </c>
      <c r="B1584" s="14">
        <v>45402</v>
      </c>
      <c r="C1584" s="2" t="s">
        <v>1010</v>
      </c>
      <c r="D1584" s="2" t="s">
        <v>1710</v>
      </c>
      <c r="E1584" s="2" t="s">
        <v>1730</v>
      </c>
      <c r="F1584" s="11">
        <v>1</v>
      </c>
      <c r="G1584" s="8">
        <v>681.47</v>
      </c>
      <c r="H1584" s="8">
        <v>0.15</v>
      </c>
      <c r="I1584" s="2" t="s">
        <v>1802</v>
      </c>
      <c r="J1584" s="8">
        <v>681.32</v>
      </c>
      <c r="K1584" s="8" t="str">
        <f>_xlfn.XLOOKUP(total_table[[#This Row],[Customer_ID]],Customer_table[Customer_ID],Customer_table[Name],FALSE)</f>
        <v>Robert King</v>
      </c>
      <c r="L1584" s="11">
        <f>_xlfn.XLOOKUP(total_table[[#This Row],[Customer_ID]],Customer_table[Customer_ID],Customer_table[Age],FALSE)</f>
        <v>58</v>
      </c>
      <c r="M1584" s="8" t="str">
        <f>_xlfn.XLOOKUP(total_table[[#This Row],[Customer_ID]],Customer_table[Customer_ID],Customer_table[Gender],FALSE)</f>
        <v>Female</v>
      </c>
      <c r="N1584" s="8" t="str">
        <f>_xlfn.XLOOKUP(total_table[[#This Row],[Customer_ID]],Customer_table[Customer_ID],Customer_table[City],FALSE)</f>
        <v>Cindyton</v>
      </c>
      <c r="O1584" s="8" t="str">
        <f>_xlfn.XLOOKUP(total_table[[#This Row],[Customer_ID]],Customer_table[Customer_ID],Customer_table[State],FALSE)</f>
        <v>Rhode Island</v>
      </c>
      <c r="P1584" s="8" t="str">
        <f>_xlfn.XLOOKUP(total_table[[#This Row],[Customer_ID]],Customer_table[Customer_ID],Customer_table[Country],FALSE)</f>
        <v>USA</v>
      </c>
      <c r="Q1584" s="8" t="str">
        <f>_xlfn.XLOOKUP(total_table[[#This Row],[Product_ID]],Product_table[Product_ID],Product_table[Product_Name],FALSE)</f>
        <v>Microwave Oven</v>
      </c>
      <c r="R1584" s="8" t="str">
        <f>_xlfn.XLOOKUP(total_table[[#This Row],[Product_ID]],Product_table[Product_ID],Product_table[Category],FALSE)</f>
        <v>Home</v>
      </c>
      <c r="S1584" s="8" t="str">
        <f>_xlfn.XLOOKUP(total_table[[#This Row],[Product_ID]],Product_table[Product_ID],Product_table[Sub_Category],FALSE)</f>
        <v>Appliances</v>
      </c>
      <c r="T1584" s="8" t="str">
        <f>_xlfn.XLOOKUP(total_table[[#This Row],[Product_ID]],Product_table[Product_ID],Product_table[Brand],FALSE)</f>
        <v>Green, Powell and Palmer</v>
      </c>
      <c r="U1584" s="8">
        <f>_xlfn.XLOOKUP(total_table[[#This Row],[Product_ID]],Product_table[Product_ID],Product_table[Cost],FALSE)</f>
        <v>447.43</v>
      </c>
      <c r="V1584" s="11">
        <f>_xlfn.XLOOKUP(total_table[[#This Row],[Product_ID]],Product_table[Product_ID],Product_table[Stock],FALSE)</f>
        <v>191</v>
      </c>
      <c r="W1584" s="8" t="str">
        <f>_xlfn.XLOOKUP(total_table[[#This Row],[Store_ID]],Store_table[Store_ID],Store_table[Store_Name],FALSE)</f>
        <v>Rivera-Warner</v>
      </c>
      <c r="X1584" s="8" t="str">
        <f>_xlfn.XLOOKUP(total_table[[#This Row],[Store_ID]],Store_table[Store_ID],Store_table[Region],FALSE)</f>
        <v>East</v>
      </c>
      <c r="Y1584" s="8" t="str">
        <f>_xlfn.XLOOKUP(total_table[[#This Row],[Store_ID]],Store_table[Store_ID],Store_table[City],FALSE)</f>
        <v>Washingtonfurt</v>
      </c>
      <c r="Z1584" s="8" t="str">
        <f>_xlfn.XLOOKUP(total_table[[#This Row],[Store_ID]],Store_table[Store_ID],Store_table[Store_Type],FALSE)</f>
        <v>Flagship</v>
      </c>
    </row>
    <row r="1585" spans="1:26" x14ac:dyDescent="0.35">
      <c r="A1585" s="2" t="s">
        <v>3387</v>
      </c>
      <c r="B1585" s="14">
        <v>45667</v>
      </c>
      <c r="C1585" s="2" t="s">
        <v>1341</v>
      </c>
      <c r="D1585" s="2" t="s">
        <v>1678</v>
      </c>
      <c r="E1585" s="2" t="s">
        <v>1785</v>
      </c>
      <c r="F1585" s="11">
        <v>2</v>
      </c>
      <c r="G1585" s="8">
        <v>877.21</v>
      </c>
      <c r="H1585" s="8">
        <v>0.1</v>
      </c>
      <c r="I1585" s="2" t="s">
        <v>1802</v>
      </c>
      <c r="J1585" s="8">
        <v>1754.3200000000002</v>
      </c>
      <c r="K1585" s="8" t="str">
        <f>_xlfn.XLOOKUP(total_table[[#This Row],[Customer_ID]],Customer_table[Customer_ID],Customer_table[Name],FALSE)</f>
        <v>Tammy Trevino</v>
      </c>
      <c r="L1585" s="11">
        <f>_xlfn.XLOOKUP(total_table[[#This Row],[Customer_ID]],Customer_table[Customer_ID],Customer_table[Age],FALSE)</f>
        <v>60</v>
      </c>
      <c r="M1585" s="8" t="str">
        <f>_xlfn.XLOOKUP(total_table[[#This Row],[Customer_ID]],Customer_table[Customer_ID],Customer_table[Gender],FALSE)</f>
        <v>Male</v>
      </c>
      <c r="N1585" s="8" t="str">
        <f>_xlfn.XLOOKUP(total_table[[#This Row],[Customer_ID]],Customer_table[Customer_ID],Customer_table[City],FALSE)</f>
        <v>Justinberg</v>
      </c>
      <c r="O1585" s="8" t="str">
        <f>_xlfn.XLOOKUP(total_table[[#This Row],[Customer_ID]],Customer_table[Customer_ID],Customer_table[State],FALSE)</f>
        <v>North Dakota</v>
      </c>
      <c r="P1585" s="8" t="str">
        <f>_xlfn.XLOOKUP(total_table[[#This Row],[Customer_ID]],Customer_table[Customer_ID],Customer_table[Country],FALSE)</f>
        <v>USA</v>
      </c>
      <c r="Q1585" s="8" t="str">
        <f>_xlfn.XLOOKUP(total_table[[#This Row],[Product_ID]],Product_table[Product_ID],Product_table[Product_Name],FALSE)</f>
        <v>Wireless Mouse</v>
      </c>
      <c r="R1585" s="8" t="str">
        <f>_xlfn.XLOOKUP(total_table[[#This Row],[Product_ID]],Product_table[Product_ID],Product_table[Category],FALSE)</f>
        <v>Electronics</v>
      </c>
      <c r="S1585" s="8" t="str">
        <f>_xlfn.XLOOKUP(total_table[[#This Row],[Product_ID]],Product_table[Product_ID],Product_table[Sub_Category],FALSE)</f>
        <v>Computer</v>
      </c>
      <c r="T1585" s="8" t="str">
        <f>_xlfn.XLOOKUP(total_table[[#This Row],[Product_ID]],Product_table[Product_ID],Product_table[Brand],FALSE)</f>
        <v>Larson Ltd</v>
      </c>
      <c r="U1585" s="8">
        <f>_xlfn.XLOOKUP(total_table[[#This Row],[Product_ID]],Product_table[Product_ID],Product_table[Cost],FALSE)</f>
        <v>392.89</v>
      </c>
      <c r="V1585" s="11">
        <f>_xlfn.XLOOKUP(total_table[[#This Row],[Product_ID]],Product_table[Product_ID],Product_table[Stock],FALSE)</f>
        <v>320</v>
      </c>
      <c r="W1585" s="8" t="str">
        <f>_xlfn.XLOOKUP(total_table[[#This Row],[Store_ID]],Store_table[Store_ID],Store_table[Store_Name],FALSE)</f>
        <v>Holloway Ltd</v>
      </c>
      <c r="X1585" s="8" t="str">
        <f>_xlfn.XLOOKUP(total_table[[#This Row],[Store_ID]],Store_table[Store_ID],Store_table[Region],FALSE)</f>
        <v>North</v>
      </c>
      <c r="Y1585" s="8" t="str">
        <f>_xlfn.XLOOKUP(total_table[[#This Row],[Store_ID]],Store_table[Store_ID],Store_table[City],FALSE)</f>
        <v>Bensonhaven</v>
      </c>
      <c r="Z1585" s="8" t="str">
        <f>_xlfn.XLOOKUP(total_table[[#This Row],[Store_ID]],Store_table[Store_ID],Store_table[Store_Type],FALSE)</f>
        <v>Flagship</v>
      </c>
    </row>
    <row r="1586" spans="1:26" x14ac:dyDescent="0.35">
      <c r="A1586" s="2" t="s">
        <v>3388</v>
      </c>
      <c r="B1586" s="14">
        <v>45902</v>
      </c>
      <c r="C1586" s="2" t="s">
        <v>987</v>
      </c>
      <c r="D1586" s="2" t="s">
        <v>1682</v>
      </c>
      <c r="E1586" s="2" t="s">
        <v>1751</v>
      </c>
      <c r="F1586" s="11">
        <v>2</v>
      </c>
      <c r="G1586" s="8">
        <v>479.77</v>
      </c>
      <c r="H1586" s="8">
        <v>0.21</v>
      </c>
      <c r="I1586" s="2" t="s">
        <v>1804</v>
      </c>
      <c r="J1586" s="8">
        <v>959.32999999999993</v>
      </c>
      <c r="K1586" s="8" t="str">
        <f>_xlfn.XLOOKUP(total_table[[#This Row],[Customer_ID]],Customer_table[Customer_ID],Customer_table[Name],FALSE)</f>
        <v>Madison Wright</v>
      </c>
      <c r="L1586" s="11">
        <f>_xlfn.XLOOKUP(total_table[[#This Row],[Customer_ID]],Customer_table[Customer_ID],Customer_table[Age],FALSE)</f>
        <v>25</v>
      </c>
      <c r="M1586" s="8" t="str">
        <f>_xlfn.XLOOKUP(total_table[[#This Row],[Customer_ID]],Customer_table[Customer_ID],Customer_table[Gender],FALSE)</f>
        <v>Male</v>
      </c>
      <c r="N1586" s="8" t="str">
        <f>_xlfn.XLOOKUP(total_table[[#This Row],[Customer_ID]],Customer_table[Customer_ID],Customer_table[City],FALSE)</f>
        <v>Monicaview</v>
      </c>
      <c r="O1586" s="8" t="str">
        <f>_xlfn.XLOOKUP(total_table[[#This Row],[Customer_ID]],Customer_table[Customer_ID],Customer_table[State],FALSE)</f>
        <v>Kansas</v>
      </c>
      <c r="P1586" s="8" t="str">
        <f>_xlfn.XLOOKUP(total_table[[#This Row],[Customer_ID]],Customer_table[Customer_ID],Customer_table[Country],FALSE)</f>
        <v>USA</v>
      </c>
      <c r="Q1586" s="8" t="str">
        <f>_xlfn.XLOOKUP(total_table[[#This Row],[Product_ID]],Product_table[Product_ID],Product_table[Product_Name],FALSE)</f>
        <v>Essential Oil Diffuser</v>
      </c>
      <c r="R1586" s="8" t="str">
        <f>_xlfn.XLOOKUP(total_table[[#This Row],[Product_ID]],Product_table[Product_ID],Product_table[Category],FALSE)</f>
        <v>Home</v>
      </c>
      <c r="S1586" s="8" t="str">
        <f>_xlfn.XLOOKUP(total_table[[#This Row],[Product_ID]],Product_table[Product_ID],Product_table[Sub_Category],FALSE)</f>
        <v>Decor</v>
      </c>
      <c r="T1586" s="8" t="str">
        <f>_xlfn.XLOOKUP(total_table[[#This Row],[Product_ID]],Product_table[Product_ID],Product_table[Brand],FALSE)</f>
        <v>Hernandez Inc</v>
      </c>
      <c r="U1586" s="8">
        <f>_xlfn.XLOOKUP(total_table[[#This Row],[Product_ID]],Product_table[Product_ID],Product_table[Cost],FALSE)</f>
        <v>325.26</v>
      </c>
      <c r="V1586" s="11">
        <f>_xlfn.XLOOKUP(total_table[[#This Row],[Product_ID]],Product_table[Product_ID],Product_table[Stock],FALSE)</f>
        <v>400</v>
      </c>
      <c r="W1586" s="8" t="str">
        <f>_xlfn.XLOOKUP(total_table[[#This Row],[Store_ID]],Store_table[Store_ID],Store_table[Store_Name],FALSE)</f>
        <v>Gray Ltd</v>
      </c>
      <c r="X1586" s="8" t="str">
        <f>_xlfn.XLOOKUP(total_table[[#This Row],[Store_ID]],Store_table[Store_ID],Store_table[Region],FALSE)</f>
        <v>North</v>
      </c>
      <c r="Y1586" s="8" t="str">
        <f>_xlfn.XLOOKUP(total_table[[#This Row],[Store_ID]],Store_table[Store_ID],Store_table[City],FALSE)</f>
        <v>New Michaelchester</v>
      </c>
      <c r="Z1586" s="8" t="str">
        <f>_xlfn.XLOOKUP(total_table[[#This Row],[Store_ID]],Store_table[Store_ID],Store_table[Store_Type],FALSE)</f>
        <v>Outlet</v>
      </c>
    </row>
    <row r="1587" spans="1:26" x14ac:dyDescent="0.35">
      <c r="A1587" s="2" t="s">
        <v>3389</v>
      </c>
      <c r="B1587" s="14">
        <v>45589</v>
      </c>
      <c r="C1587" s="2" t="s">
        <v>999</v>
      </c>
      <c r="D1587" s="2" t="s">
        <v>1692</v>
      </c>
      <c r="E1587" s="2" t="s">
        <v>1779</v>
      </c>
      <c r="F1587" s="11">
        <v>1</v>
      </c>
      <c r="G1587" s="8">
        <v>140.72</v>
      </c>
      <c r="H1587" s="8">
        <v>0</v>
      </c>
      <c r="I1587" s="2" t="s">
        <v>1807</v>
      </c>
      <c r="J1587" s="8">
        <v>140.72</v>
      </c>
      <c r="K1587" s="8" t="str">
        <f>_xlfn.XLOOKUP(total_table[[#This Row],[Customer_ID]],Customer_table[Customer_ID],Customer_table[Name],FALSE)</f>
        <v>Samuel Arias</v>
      </c>
      <c r="L1587" s="11">
        <f>_xlfn.XLOOKUP(total_table[[#This Row],[Customer_ID]],Customer_table[Customer_ID],Customer_table[Age],FALSE)</f>
        <v>54</v>
      </c>
      <c r="M1587" s="8" t="str">
        <f>_xlfn.XLOOKUP(total_table[[#This Row],[Customer_ID]],Customer_table[Customer_ID],Customer_table[Gender],FALSE)</f>
        <v>Male</v>
      </c>
      <c r="N1587" s="8" t="str">
        <f>_xlfn.XLOOKUP(total_table[[#This Row],[Customer_ID]],Customer_table[Customer_ID],Customer_table[City],FALSE)</f>
        <v>North Nicole</v>
      </c>
      <c r="O1587" s="8" t="str">
        <f>_xlfn.XLOOKUP(total_table[[#This Row],[Customer_ID]],Customer_table[Customer_ID],Customer_table[State],FALSE)</f>
        <v>Wyoming</v>
      </c>
      <c r="P1587" s="8" t="str">
        <f>_xlfn.XLOOKUP(total_table[[#This Row],[Customer_ID]],Customer_table[Customer_ID],Customer_table[Country],FALSE)</f>
        <v>USA</v>
      </c>
      <c r="Q1587" s="8" t="str">
        <f>_xlfn.XLOOKUP(total_table[[#This Row],[Product_ID]],Product_table[Product_ID],Product_table[Product_Name],FALSE)</f>
        <v>Hydrating Face Cleanser</v>
      </c>
      <c r="R1587" s="8" t="str">
        <f>_xlfn.XLOOKUP(total_table[[#This Row],[Product_ID]],Product_table[Product_ID],Product_table[Category],FALSE)</f>
        <v>Beauty</v>
      </c>
      <c r="S1587" s="8" t="str">
        <f>_xlfn.XLOOKUP(total_table[[#This Row],[Product_ID]],Product_table[Product_ID],Product_table[Sub_Category],FALSE)</f>
        <v>Skincare</v>
      </c>
      <c r="T1587" s="8" t="str">
        <f>_xlfn.XLOOKUP(total_table[[#This Row],[Product_ID]],Product_table[Product_ID],Product_table[Brand],FALSE)</f>
        <v>Butler Group</v>
      </c>
      <c r="U1587" s="8">
        <f>_xlfn.XLOOKUP(total_table[[#This Row],[Product_ID]],Product_table[Product_ID],Product_table[Cost],FALSE)</f>
        <v>254.04361702127662</v>
      </c>
      <c r="V1587" s="11">
        <f>_xlfn.XLOOKUP(total_table[[#This Row],[Product_ID]],Product_table[Product_ID],Product_table[Stock],FALSE)</f>
        <v>159</v>
      </c>
      <c r="W1587" s="8" t="str">
        <f>_xlfn.XLOOKUP(total_table[[#This Row],[Store_ID]],Store_table[Store_ID],Store_table[Store_Name],FALSE)</f>
        <v>Shelton PLC</v>
      </c>
      <c r="X1587" s="8" t="str">
        <f>_xlfn.XLOOKUP(total_table[[#This Row],[Store_ID]],Store_table[Store_ID],Store_table[Region],FALSE)</f>
        <v>North</v>
      </c>
      <c r="Y1587" s="8" t="str">
        <f>_xlfn.XLOOKUP(total_table[[#This Row],[Store_ID]],Store_table[Store_ID],Store_table[City],FALSE)</f>
        <v>East Jenniferstad</v>
      </c>
      <c r="Z1587" s="8" t="str">
        <f>_xlfn.XLOOKUP(total_table[[#This Row],[Store_ID]],Store_table[Store_ID],Store_table[Store_Type],FALSE)</f>
        <v>Flagship</v>
      </c>
    </row>
    <row r="1588" spans="1:26" x14ac:dyDescent="0.35">
      <c r="A1588" s="2" t="s">
        <v>3390</v>
      </c>
      <c r="B1588" s="14">
        <v>45668</v>
      </c>
      <c r="C1588" s="2" t="s">
        <v>109</v>
      </c>
      <c r="D1588" s="2" t="s">
        <v>1564</v>
      </c>
      <c r="E1588" s="2" t="s">
        <v>1754</v>
      </c>
      <c r="F1588" s="11">
        <v>2</v>
      </c>
      <c r="G1588" s="8">
        <v>764.25</v>
      </c>
      <c r="H1588" s="8">
        <v>0.23</v>
      </c>
      <c r="I1588" s="2" t="s">
        <v>1804</v>
      </c>
      <c r="J1588" s="8">
        <v>1528.27</v>
      </c>
      <c r="K1588" s="8" t="str">
        <f>_xlfn.XLOOKUP(total_table[[#This Row],[Customer_ID]],Customer_table[Customer_ID],Customer_table[Name],FALSE)</f>
        <v>Leslie Johnson</v>
      </c>
      <c r="L1588" s="11">
        <f>_xlfn.XLOOKUP(total_table[[#This Row],[Customer_ID]],Customer_table[Customer_ID],Customer_table[Age],FALSE)</f>
        <v>31</v>
      </c>
      <c r="M1588" s="8" t="str">
        <f>_xlfn.XLOOKUP(total_table[[#This Row],[Customer_ID]],Customer_table[Customer_ID],Customer_table[Gender],FALSE)</f>
        <v>Male</v>
      </c>
      <c r="N1588" s="8" t="str">
        <f>_xlfn.XLOOKUP(total_table[[#This Row],[Customer_ID]],Customer_table[Customer_ID],Customer_table[City],FALSE)</f>
        <v>Mollyshire</v>
      </c>
      <c r="O1588" s="8" t="str">
        <f>_xlfn.XLOOKUP(total_table[[#This Row],[Customer_ID]],Customer_table[Customer_ID],Customer_table[State],FALSE)</f>
        <v>Utah</v>
      </c>
      <c r="P1588" s="8" t="str">
        <f>_xlfn.XLOOKUP(total_table[[#This Row],[Customer_ID]],Customer_table[Customer_ID],Customer_table[Country],FALSE)</f>
        <v>USA</v>
      </c>
      <c r="Q1588" s="8" t="str">
        <f>_xlfn.XLOOKUP(total_table[[#This Row],[Product_ID]],Product_table[Product_ID],Product_table[Product_Name],FALSE)</f>
        <v>Knee Support Brace</v>
      </c>
      <c r="R1588" s="8" t="str">
        <f>_xlfn.XLOOKUP(total_table[[#This Row],[Product_ID]],Product_table[Product_ID],Product_table[Category],FALSE)</f>
        <v>Sports</v>
      </c>
      <c r="S1588" s="8" t="str">
        <f>_xlfn.XLOOKUP(total_table[[#This Row],[Product_ID]],Product_table[Product_ID],Product_table[Sub_Category],FALSE)</f>
        <v>Equipment</v>
      </c>
      <c r="T1588" s="8" t="str">
        <f>_xlfn.XLOOKUP(total_table[[#This Row],[Product_ID]],Product_table[Product_ID],Product_table[Brand],FALSE)</f>
        <v>May-Reese</v>
      </c>
      <c r="U1588" s="8">
        <f>_xlfn.XLOOKUP(total_table[[#This Row],[Product_ID]],Product_table[Product_ID],Product_table[Cost],FALSE)</f>
        <v>21.34</v>
      </c>
      <c r="V1588" s="11">
        <f>_xlfn.XLOOKUP(total_table[[#This Row],[Product_ID]],Product_table[Product_ID],Product_table[Stock],FALSE)</f>
        <v>65</v>
      </c>
      <c r="W1588" s="8" t="str">
        <f>_xlfn.XLOOKUP(total_table[[#This Row],[Store_ID]],Store_table[Store_ID],Store_table[Store_Name],FALSE)</f>
        <v>Benson-Elliott</v>
      </c>
      <c r="X1588" s="8" t="str">
        <f>_xlfn.XLOOKUP(total_table[[#This Row],[Store_ID]],Store_table[Store_ID],Store_table[Region],FALSE)</f>
        <v>East</v>
      </c>
      <c r="Y1588" s="8" t="str">
        <f>_xlfn.XLOOKUP(total_table[[#This Row],[Store_ID]],Store_table[Store_ID],Store_table[City],FALSE)</f>
        <v>Port Josephberg</v>
      </c>
      <c r="Z1588" s="8" t="str">
        <f>_xlfn.XLOOKUP(total_table[[#This Row],[Store_ID]],Store_table[Store_ID],Store_table[Store_Type],FALSE)</f>
        <v>Online</v>
      </c>
    </row>
    <row r="1589" spans="1:26" x14ac:dyDescent="0.35">
      <c r="A1589" s="2" t="s">
        <v>3391</v>
      </c>
      <c r="B1589" s="14">
        <v>45300</v>
      </c>
      <c r="C1589" s="2" t="s">
        <v>708</v>
      </c>
      <c r="D1589" s="2" t="s">
        <v>1692</v>
      </c>
      <c r="E1589" s="2" t="s">
        <v>1751</v>
      </c>
      <c r="F1589" s="11">
        <v>3</v>
      </c>
      <c r="G1589" s="8">
        <v>107.8</v>
      </c>
      <c r="H1589" s="8">
        <v>0.28999999999999998</v>
      </c>
      <c r="I1589" s="2" t="s">
        <v>1804</v>
      </c>
      <c r="J1589" s="8">
        <v>323.10999999999996</v>
      </c>
      <c r="K1589" s="8" t="str">
        <f>_xlfn.XLOOKUP(total_table[[#This Row],[Customer_ID]],Customer_table[Customer_ID],Customer_table[Name],FALSE)</f>
        <v>Alejandro Doyle</v>
      </c>
      <c r="L1589" s="11">
        <f>_xlfn.XLOOKUP(total_table[[#This Row],[Customer_ID]],Customer_table[Customer_ID],Customer_table[Age],FALSE)</f>
        <v>35</v>
      </c>
      <c r="M1589" s="8" t="str">
        <f>_xlfn.XLOOKUP(total_table[[#This Row],[Customer_ID]],Customer_table[Customer_ID],Customer_table[Gender],FALSE)</f>
        <v>Male</v>
      </c>
      <c r="N1589" s="8" t="str">
        <f>_xlfn.XLOOKUP(total_table[[#This Row],[Customer_ID]],Customer_table[Customer_ID],Customer_table[City],FALSE)</f>
        <v>East Crystalton</v>
      </c>
      <c r="O1589" s="8" t="str">
        <f>_xlfn.XLOOKUP(total_table[[#This Row],[Customer_ID]],Customer_table[Customer_ID],Customer_table[State],FALSE)</f>
        <v>New Mexico</v>
      </c>
      <c r="P1589" s="8" t="str">
        <f>_xlfn.XLOOKUP(total_table[[#This Row],[Customer_ID]],Customer_table[Customer_ID],Customer_table[Country],FALSE)</f>
        <v>USA</v>
      </c>
      <c r="Q1589" s="8" t="str">
        <f>_xlfn.XLOOKUP(total_table[[#This Row],[Product_ID]],Product_table[Product_ID],Product_table[Product_Name],FALSE)</f>
        <v>Hydrating Face Cleanser</v>
      </c>
      <c r="R1589" s="8" t="str">
        <f>_xlfn.XLOOKUP(total_table[[#This Row],[Product_ID]],Product_table[Product_ID],Product_table[Category],FALSE)</f>
        <v>Beauty</v>
      </c>
      <c r="S1589" s="8" t="str">
        <f>_xlfn.XLOOKUP(total_table[[#This Row],[Product_ID]],Product_table[Product_ID],Product_table[Sub_Category],FALSE)</f>
        <v>Skincare</v>
      </c>
      <c r="T1589" s="8" t="str">
        <f>_xlfn.XLOOKUP(total_table[[#This Row],[Product_ID]],Product_table[Product_ID],Product_table[Brand],FALSE)</f>
        <v>Butler Group</v>
      </c>
      <c r="U1589" s="8">
        <f>_xlfn.XLOOKUP(total_table[[#This Row],[Product_ID]],Product_table[Product_ID],Product_table[Cost],FALSE)</f>
        <v>254.04361702127662</v>
      </c>
      <c r="V1589" s="11">
        <f>_xlfn.XLOOKUP(total_table[[#This Row],[Product_ID]],Product_table[Product_ID],Product_table[Stock],FALSE)</f>
        <v>159</v>
      </c>
      <c r="W1589" s="8" t="str">
        <f>_xlfn.XLOOKUP(total_table[[#This Row],[Store_ID]],Store_table[Store_ID],Store_table[Store_Name],FALSE)</f>
        <v>Gray Ltd</v>
      </c>
      <c r="X1589" s="8" t="str">
        <f>_xlfn.XLOOKUP(total_table[[#This Row],[Store_ID]],Store_table[Store_ID],Store_table[Region],FALSE)</f>
        <v>North</v>
      </c>
      <c r="Y1589" s="8" t="str">
        <f>_xlfn.XLOOKUP(total_table[[#This Row],[Store_ID]],Store_table[Store_ID],Store_table[City],FALSE)</f>
        <v>New Michaelchester</v>
      </c>
      <c r="Z1589" s="8" t="str">
        <f>_xlfn.XLOOKUP(total_table[[#This Row],[Store_ID]],Store_table[Store_ID],Store_table[Store_Type],FALSE)</f>
        <v>Outlet</v>
      </c>
    </row>
    <row r="1590" spans="1:26" x14ac:dyDescent="0.35">
      <c r="A1590" s="2" t="s">
        <v>3392</v>
      </c>
      <c r="B1590" s="14">
        <v>45757</v>
      </c>
      <c r="C1590" s="2" t="s">
        <v>486</v>
      </c>
      <c r="D1590" s="2" t="s">
        <v>1570</v>
      </c>
      <c r="E1590" s="2" t="s">
        <v>1760</v>
      </c>
      <c r="F1590" s="11">
        <v>4</v>
      </c>
      <c r="G1590" s="8">
        <v>565.37</v>
      </c>
      <c r="H1590" s="8">
        <v>7.0000000000000007E-2</v>
      </c>
      <c r="I1590" s="2" t="s">
        <v>1804</v>
      </c>
      <c r="J1590" s="8">
        <v>2261.41</v>
      </c>
      <c r="K1590" s="8" t="str">
        <f>_xlfn.XLOOKUP(total_table[[#This Row],[Customer_ID]],Customer_table[Customer_ID],Customer_table[Name],FALSE)</f>
        <v>Rhonda Young</v>
      </c>
      <c r="L1590" s="11">
        <f>_xlfn.XLOOKUP(total_table[[#This Row],[Customer_ID]],Customer_table[Customer_ID],Customer_table[Age],FALSE)</f>
        <v>49</v>
      </c>
      <c r="M1590" s="8" t="str">
        <f>_xlfn.XLOOKUP(total_table[[#This Row],[Customer_ID]],Customer_table[Customer_ID],Customer_table[Gender],FALSE)</f>
        <v>Female</v>
      </c>
      <c r="N1590" s="8" t="str">
        <f>_xlfn.XLOOKUP(total_table[[#This Row],[Customer_ID]],Customer_table[Customer_ID],Customer_table[City],FALSE)</f>
        <v>Lake Nathanfort</v>
      </c>
      <c r="O1590" s="8" t="str">
        <f>_xlfn.XLOOKUP(total_table[[#This Row],[Customer_ID]],Customer_table[Customer_ID],Customer_table[State],FALSE)</f>
        <v>Alaska</v>
      </c>
      <c r="P1590" s="8" t="str">
        <f>_xlfn.XLOOKUP(total_table[[#This Row],[Customer_ID]],Customer_table[Customer_ID],Customer_table[Country],FALSE)</f>
        <v>USA</v>
      </c>
      <c r="Q1590" s="8" t="str">
        <f>_xlfn.XLOOKUP(total_table[[#This Row],[Product_ID]],Product_table[Product_ID],Product_table[Product_Name],FALSE)</f>
        <v>Carbon Fiber Tennis Racket</v>
      </c>
      <c r="R1590" s="8" t="str">
        <f>_xlfn.XLOOKUP(total_table[[#This Row],[Product_ID]],Product_table[Product_ID],Product_table[Category],FALSE)</f>
        <v>Sports</v>
      </c>
      <c r="S1590" s="8" t="str">
        <f>_xlfn.XLOOKUP(total_table[[#This Row],[Product_ID]],Product_table[Product_ID],Product_table[Sub_Category],FALSE)</f>
        <v>Equipment</v>
      </c>
      <c r="T1590" s="8" t="str">
        <f>_xlfn.XLOOKUP(total_table[[#This Row],[Product_ID]],Product_table[Product_ID],Product_table[Brand],FALSE)</f>
        <v>Flores, Pineda and Rodriguez</v>
      </c>
      <c r="U1590" s="8">
        <f>_xlfn.XLOOKUP(total_table[[#This Row],[Product_ID]],Product_table[Product_ID],Product_table[Cost],FALSE)</f>
        <v>484.62</v>
      </c>
      <c r="V1590" s="11">
        <f>_xlfn.XLOOKUP(total_table[[#This Row],[Product_ID]],Product_table[Product_ID],Product_table[Stock],FALSE)</f>
        <v>432</v>
      </c>
      <c r="W1590" s="8" t="str">
        <f>_xlfn.XLOOKUP(total_table[[#This Row],[Store_ID]],Store_table[Store_ID],Store_table[Store_Name],FALSE)</f>
        <v>Bean, Jones and Park</v>
      </c>
      <c r="X1590" s="8" t="str">
        <f>_xlfn.XLOOKUP(total_table[[#This Row],[Store_ID]],Store_table[Store_ID],Store_table[Region],FALSE)</f>
        <v>West</v>
      </c>
      <c r="Y1590" s="8" t="str">
        <f>_xlfn.XLOOKUP(total_table[[#This Row],[Store_ID]],Store_table[Store_ID],Store_table[City],FALSE)</f>
        <v>Thompsonborough</v>
      </c>
      <c r="Z1590" s="8" t="str">
        <f>_xlfn.XLOOKUP(total_table[[#This Row],[Store_ID]],Store_table[Store_ID],Store_table[Store_Type],FALSE)</f>
        <v>Online</v>
      </c>
    </row>
    <row r="1591" spans="1:26" x14ac:dyDescent="0.35">
      <c r="A1591" s="2" t="s">
        <v>3393</v>
      </c>
      <c r="B1591" s="14">
        <v>45235</v>
      </c>
      <c r="C1591" s="2" t="s">
        <v>131</v>
      </c>
      <c r="D1591" s="2" t="s">
        <v>1598</v>
      </c>
      <c r="E1591" s="2" t="s">
        <v>1747</v>
      </c>
      <c r="F1591" s="11">
        <v>3</v>
      </c>
      <c r="G1591" s="8">
        <v>811.45</v>
      </c>
      <c r="H1591" s="8">
        <v>0.26</v>
      </c>
      <c r="I1591" s="2" t="s">
        <v>1802</v>
      </c>
      <c r="J1591" s="8">
        <v>2434.09</v>
      </c>
      <c r="K1591" s="8" t="str">
        <f>_xlfn.XLOOKUP(total_table[[#This Row],[Customer_ID]],Customer_table[Customer_ID],Customer_table[Name],FALSE)</f>
        <v>Christopher Olson</v>
      </c>
      <c r="L1591" s="11">
        <f>_xlfn.XLOOKUP(total_table[[#This Row],[Customer_ID]],Customer_table[Customer_ID],Customer_table[Age],FALSE)</f>
        <v>27</v>
      </c>
      <c r="M1591" s="8" t="str">
        <f>_xlfn.XLOOKUP(total_table[[#This Row],[Customer_ID]],Customer_table[Customer_ID],Customer_table[Gender],FALSE)</f>
        <v>Female</v>
      </c>
      <c r="N1591" s="8" t="str">
        <f>_xlfn.XLOOKUP(total_table[[#This Row],[Customer_ID]],Customer_table[Customer_ID],Customer_table[City],FALSE)</f>
        <v>West Richard</v>
      </c>
      <c r="O1591" s="8" t="str">
        <f>_xlfn.XLOOKUP(total_table[[#This Row],[Customer_ID]],Customer_table[Customer_ID],Customer_table[State],FALSE)</f>
        <v>Maryland</v>
      </c>
      <c r="P1591" s="8" t="str">
        <f>_xlfn.XLOOKUP(total_table[[#This Row],[Customer_ID]],Customer_table[Customer_ID],Customer_table[Country],FALSE)</f>
        <v>USA</v>
      </c>
      <c r="Q1591" s="8" t="str">
        <f>_xlfn.XLOOKUP(total_table[[#This Row],[Product_ID]],Product_table[Product_ID],Product_table[Product_Name],FALSE)</f>
        <v>Women's Summer Dress</v>
      </c>
      <c r="R1591" s="8" t="str">
        <f>_xlfn.XLOOKUP(total_table[[#This Row],[Product_ID]],Product_table[Product_ID],Product_table[Category],FALSE)</f>
        <v>Clothing</v>
      </c>
      <c r="S1591" s="8" t="str">
        <f>_xlfn.XLOOKUP(total_table[[#This Row],[Product_ID]],Product_table[Product_ID],Product_table[Sub_Category],FALSE)</f>
        <v>Tops</v>
      </c>
      <c r="T1591" s="8" t="str">
        <f>_xlfn.XLOOKUP(total_table[[#This Row],[Product_ID]],Product_table[Product_ID],Product_table[Brand],FALSE)</f>
        <v>Smith-Mills</v>
      </c>
      <c r="U1591" s="8">
        <f>_xlfn.XLOOKUP(total_table[[#This Row],[Product_ID]],Product_table[Product_ID],Product_table[Cost],FALSE)</f>
        <v>223.43</v>
      </c>
      <c r="V1591" s="11">
        <f>_xlfn.XLOOKUP(total_table[[#This Row],[Product_ID]],Product_table[Product_ID],Product_table[Stock],FALSE)</f>
        <v>154</v>
      </c>
      <c r="W1591" s="8" t="str">
        <f>_xlfn.XLOOKUP(total_table[[#This Row],[Store_ID]],Store_table[Store_ID],Store_table[Store_Name],FALSE)</f>
        <v>Alexander Group</v>
      </c>
      <c r="X1591" s="8" t="str">
        <f>_xlfn.XLOOKUP(total_table[[#This Row],[Store_ID]],Store_table[Store_ID],Store_table[Region],FALSE)</f>
        <v>South</v>
      </c>
      <c r="Y1591" s="8" t="str">
        <f>_xlfn.XLOOKUP(total_table[[#This Row],[Store_ID]],Store_table[Store_ID],Store_table[City],FALSE)</f>
        <v>Port Sharon</v>
      </c>
      <c r="Z1591" s="8" t="str">
        <f>_xlfn.XLOOKUP(total_table[[#This Row],[Store_ID]],Store_table[Store_ID],Store_table[Store_Type],FALSE)</f>
        <v>Online</v>
      </c>
    </row>
    <row r="1592" spans="1:26" x14ac:dyDescent="0.35">
      <c r="A1592" s="2" t="s">
        <v>3394</v>
      </c>
      <c r="B1592" s="14">
        <v>45749</v>
      </c>
      <c r="C1592" s="2" t="s">
        <v>1256</v>
      </c>
      <c r="D1592" s="2" t="s">
        <v>1592</v>
      </c>
      <c r="E1592" s="2" t="s">
        <v>1791</v>
      </c>
      <c r="F1592" s="11">
        <v>4</v>
      </c>
      <c r="G1592" s="8">
        <v>62.25</v>
      </c>
      <c r="H1592" s="8">
        <v>0.11</v>
      </c>
      <c r="I1592" s="2" t="s">
        <v>1804</v>
      </c>
      <c r="J1592" s="8">
        <v>248.89</v>
      </c>
      <c r="K1592" s="8" t="str">
        <f>_xlfn.XLOOKUP(total_table[[#This Row],[Customer_ID]],Customer_table[Customer_ID],Customer_table[Name],FALSE)</f>
        <v>Jackie Thompson</v>
      </c>
      <c r="L1592" s="11">
        <f>_xlfn.XLOOKUP(total_table[[#This Row],[Customer_ID]],Customer_table[Customer_ID],Customer_table[Age],FALSE)</f>
        <v>48</v>
      </c>
      <c r="M1592" s="8" t="str">
        <f>_xlfn.XLOOKUP(total_table[[#This Row],[Customer_ID]],Customer_table[Customer_ID],Customer_table[Gender],FALSE)</f>
        <v>Female</v>
      </c>
      <c r="N1592" s="8" t="str">
        <f>_xlfn.XLOOKUP(total_table[[#This Row],[Customer_ID]],Customer_table[Customer_ID],Customer_table[City],FALSE)</f>
        <v>South Edwin</v>
      </c>
      <c r="O1592" s="8" t="str">
        <f>_xlfn.XLOOKUP(total_table[[#This Row],[Customer_ID]],Customer_table[Customer_ID],Customer_table[State],FALSE)</f>
        <v>New Jersey</v>
      </c>
      <c r="P1592" s="8" t="str">
        <f>_xlfn.XLOOKUP(total_table[[#This Row],[Customer_ID]],Customer_table[Customer_ID],Customer_table[Country],FALSE)</f>
        <v>USA</v>
      </c>
      <c r="Q1592" s="8" t="str">
        <f>_xlfn.XLOOKUP(total_table[[#This Row],[Product_ID]],Product_table[Product_ID],Product_table[Product_Name],FALSE)</f>
        <v>Modern Wall Clock</v>
      </c>
      <c r="R1592" s="8" t="str">
        <f>_xlfn.XLOOKUP(total_table[[#This Row],[Product_ID]],Product_table[Product_ID],Product_table[Category],FALSE)</f>
        <v>Home</v>
      </c>
      <c r="S1592" s="8" t="str">
        <f>_xlfn.XLOOKUP(total_table[[#This Row],[Product_ID]],Product_table[Product_ID],Product_table[Sub_Category],FALSE)</f>
        <v>Decor</v>
      </c>
      <c r="T1592" s="8" t="str">
        <f>_xlfn.XLOOKUP(total_table[[#This Row],[Product_ID]],Product_table[Product_ID],Product_table[Brand],FALSE)</f>
        <v>Weiss-Watson</v>
      </c>
      <c r="U1592" s="8">
        <f>_xlfn.XLOOKUP(total_table[[#This Row],[Product_ID]],Product_table[Product_ID],Product_table[Cost],FALSE)</f>
        <v>179.77</v>
      </c>
      <c r="V1592" s="11">
        <f>_xlfn.XLOOKUP(total_table[[#This Row],[Product_ID]],Product_table[Product_ID],Product_table[Stock],FALSE)</f>
        <v>305</v>
      </c>
      <c r="W1592" s="8" t="str">
        <f>_xlfn.XLOOKUP(total_table[[#This Row],[Store_ID]],Store_table[Store_ID],Store_table[Store_Name],FALSE)</f>
        <v>Mann-Austin</v>
      </c>
      <c r="X1592" s="8" t="str">
        <f>_xlfn.XLOOKUP(total_table[[#This Row],[Store_ID]],Store_table[Store_ID],Store_table[Region],FALSE)</f>
        <v>East</v>
      </c>
      <c r="Y1592" s="8" t="str">
        <f>_xlfn.XLOOKUP(total_table[[#This Row],[Store_ID]],Store_table[Store_ID],Store_table[City],FALSE)</f>
        <v>Vasquezborough</v>
      </c>
      <c r="Z1592" s="8" t="str">
        <f>_xlfn.XLOOKUP(total_table[[#This Row],[Store_ID]],Store_table[Store_ID],Store_table[Store_Type],FALSE)</f>
        <v>Online</v>
      </c>
    </row>
    <row r="1593" spans="1:26" x14ac:dyDescent="0.35">
      <c r="A1593" s="2" t="s">
        <v>3395</v>
      </c>
      <c r="B1593" s="14">
        <v>45807</v>
      </c>
      <c r="C1593" s="2" t="s">
        <v>102</v>
      </c>
      <c r="D1593" s="2" t="s">
        <v>1716</v>
      </c>
      <c r="E1593" s="2" t="s">
        <v>1767</v>
      </c>
      <c r="F1593" s="11">
        <v>1</v>
      </c>
      <c r="G1593" s="8">
        <v>749.78</v>
      </c>
      <c r="H1593" s="8">
        <v>0.03</v>
      </c>
      <c r="I1593" s="2" t="s">
        <v>1802</v>
      </c>
      <c r="J1593" s="8">
        <v>749.75</v>
      </c>
      <c r="K1593" s="8" t="str">
        <f>_xlfn.XLOOKUP(total_table[[#This Row],[Customer_ID]],Customer_table[Customer_ID],Customer_table[Name],FALSE)</f>
        <v>Diana Taylor</v>
      </c>
      <c r="L1593" s="11">
        <f>_xlfn.XLOOKUP(total_table[[#This Row],[Customer_ID]],Customer_table[Customer_ID],Customer_table[Age],FALSE)</f>
        <v>59</v>
      </c>
      <c r="M1593" s="8" t="str">
        <f>_xlfn.XLOOKUP(total_table[[#This Row],[Customer_ID]],Customer_table[Customer_ID],Customer_table[Gender],FALSE)</f>
        <v>Female</v>
      </c>
      <c r="N1593" s="8" t="str">
        <f>_xlfn.XLOOKUP(total_table[[#This Row],[Customer_ID]],Customer_table[Customer_ID],Customer_table[City],FALSE)</f>
        <v>Vasqueztown</v>
      </c>
      <c r="O1593" s="8" t="str">
        <f>_xlfn.XLOOKUP(total_table[[#This Row],[Customer_ID]],Customer_table[Customer_ID],Customer_table[State],FALSE)</f>
        <v>California</v>
      </c>
      <c r="P1593" s="8" t="str">
        <f>_xlfn.XLOOKUP(total_table[[#This Row],[Customer_ID]],Customer_table[Customer_ID],Customer_table[Country],FALSE)</f>
        <v>USA</v>
      </c>
      <c r="Q1593" s="8" t="str">
        <f>_xlfn.XLOOKUP(total_table[[#This Row],[Product_ID]],Product_table[Product_ID],Product_table[Product_Name],FALSE)</f>
        <v>Sports Stopwatch Basic</v>
      </c>
      <c r="R1593" s="8" t="str">
        <f>_xlfn.XLOOKUP(total_table[[#This Row],[Product_ID]],Product_table[Product_ID],Product_table[Category],FALSE)</f>
        <v>Sports</v>
      </c>
      <c r="S1593" s="8" t="str">
        <f>_xlfn.XLOOKUP(total_table[[#This Row],[Product_ID]],Product_table[Product_ID],Product_table[Sub_Category],FALSE)</f>
        <v>Accessories</v>
      </c>
      <c r="T1593" s="8" t="str">
        <f>_xlfn.XLOOKUP(total_table[[#This Row],[Product_ID]],Product_table[Product_ID],Product_table[Brand],FALSE)</f>
        <v>Wilson Group</v>
      </c>
      <c r="U1593" s="8">
        <f>_xlfn.XLOOKUP(total_table[[#This Row],[Product_ID]],Product_table[Product_ID],Product_table[Cost],FALSE)</f>
        <v>60.65</v>
      </c>
      <c r="V1593" s="11">
        <f>_xlfn.XLOOKUP(total_table[[#This Row],[Product_ID]],Product_table[Product_ID],Product_table[Stock],FALSE)</f>
        <v>75</v>
      </c>
      <c r="W1593" s="8" t="str">
        <f>_xlfn.XLOOKUP(total_table[[#This Row],[Store_ID]],Store_table[Store_ID],Store_table[Store_Name],FALSE)</f>
        <v>Hill, Wagner and Ballard</v>
      </c>
      <c r="X1593" s="8" t="str">
        <f>_xlfn.XLOOKUP(total_table[[#This Row],[Store_ID]],Store_table[Store_ID],Store_table[Region],FALSE)</f>
        <v>East</v>
      </c>
      <c r="Y1593" s="8" t="str">
        <f>_xlfn.XLOOKUP(total_table[[#This Row],[Store_ID]],Store_table[Store_ID],Store_table[City],FALSE)</f>
        <v>East Davidville</v>
      </c>
      <c r="Z1593" s="8" t="str">
        <f>_xlfn.XLOOKUP(total_table[[#This Row],[Store_ID]],Store_table[Store_ID],Store_table[Store_Type],FALSE)</f>
        <v>Online</v>
      </c>
    </row>
    <row r="1594" spans="1:26" x14ac:dyDescent="0.35">
      <c r="A1594" s="2" t="s">
        <v>3396</v>
      </c>
      <c r="B1594" s="14">
        <v>45496</v>
      </c>
      <c r="C1594" s="2" t="s">
        <v>1081</v>
      </c>
      <c r="D1594" s="2" t="s">
        <v>1644</v>
      </c>
      <c r="E1594" s="2" t="s">
        <v>1751</v>
      </c>
      <c r="F1594" s="11">
        <v>3</v>
      </c>
      <c r="G1594" s="8">
        <v>630.28</v>
      </c>
      <c r="H1594" s="8">
        <v>7.0000000000000007E-2</v>
      </c>
      <c r="I1594" s="2" t="s">
        <v>1807</v>
      </c>
      <c r="J1594" s="8">
        <v>1890.77</v>
      </c>
      <c r="K1594" s="8" t="str">
        <f>_xlfn.XLOOKUP(total_table[[#This Row],[Customer_ID]],Customer_table[Customer_ID],Customer_table[Name],FALSE)</f>
        <v>Charles Miller</v>
      </c>
      <c r="L1594" s="11">
        <f>_xlfn.XLOOKUP(total_table[[#This Row],[Customer_ID]],Customer_table[Customer_ID],Customer_table[Age],FALSE)</f>
        <v>26</v>
      </c>
      <c r="M1594" s="8" t="str">
        <f>_xlfn.XLOOKUP(total_table[[#This Row],[Customer_ID]],Customer_table[Customer_ID],Customer_table[Gender],FALSE)</f>
        <v>Male</v>
      </c>
      <c r="N1594" s="8" t="str">
        <f>_xlfn.XLOOKUP(total_table[[#This Row],[Customer_ID]],Customer_table[Customer_ID],Customer_table[City],FALSE)</f>
        <v>Lake Allisonborough</v>
      </c>
      <c r="O1594" s="8" t="str">
        <f>_xlfn.XLOOKUP(total_table[[#This Row],[Customer_ID]],Customer_table[Customer_ID],Customer_table[State],FALSE)</f>
        <v>Iowa</v>
      </c>
      <c r="P1594" s="8" t="str">
        <f>_xlfn.XLOOKUP(total_table[[#This Row],[Customer_ID]],Customer_table[Customer_ID],Customer_table[Country],FALSE)</f>
        <v>USA</v>
      </c>
      <c r="Q1594" s="8" t="str">
        <f>_xlfn.XLOOKUP(total_table[[#This Row],[Product_ID]],Product_table[Product_ID],Product_table[Product_Name],FALSE)</f>
        <v>Men's Hair Styling Gel</v>
      </c>
      <c r="R1594" s="8" t="str">
        <f>_xlfn.XLOOKUP(total_table[[#This Row],[Product_ID]],Product_table[Product_ID],Product_table[Category],FALSE)</f>
        <v>Beauty</v>
      </c>
      <c r="S1594" s="8" t="str">
        <f>_xlfn.XLOOKUP(total_table[[#This Row],[Product_ID]],Product_table[Product_ID],Product_table[Sub_Category],FALSE)</f>
        <v>Haircare</v>
      </c>
      <c r="T1594" s="8" t="str">
        <f>_xlfn.XLOOKUP(total_table[[#This Row],[Product_ID]],Product_table[Product_ID],Product_table[Brand],FALSE)</f>
        <v>Cline-Mccarthy</v>
      </c>
      <c r="U1594" s="8">
        <f>_xlfn.XLOOKUP(total_table[[#This Row],[Product_ID]],Product_table[Product_ID],Product_table[Cost],FALSE)</f>
        <v>17.309999999999999</v>
      </c>
      <c r="V1594" s="11">
        <f>_xlfn.XLOOKUP(total_table[[#This Row],[Product_ID]],Product_table[Product_ID],Product_table[Stock],FALSE)</f>
        <v>399</v>
      </c>
      <c r="W1594" s="8" t="str">
        <f>_xlfn.XLOOKUP(total_table[[#This Row],[Store_ID]],Store_table[Store_ID],Store_table[Store_Name],FALSE)</f>
        <v>Gray Ltd</v>
      </c>
      <c r="X1594" s="8" t="str">
        <f>_xlfn.XLOOKUP(total_table[[#This Row],[Store_ID]],Store_table[Store_ID],Store_table[Region],FALSE)</f>
        <v>North</v>
      </c>
      <c r="Y1594" s="8" t="str">
        <f>_xlfn.XLOOKUP(total_table[[#This Row],[Store_ID]],Store_table[Store_ID],Store_table[City],FALSE)</f>
        <v>New Michaelchester</v>
      </c>
      <c r="Z1594" s="8" t="str">
        <f>_xlfn.XLOOKUP(total_table[[#This Row],[Store_ID]],Store_table[Store_ID],Store_table[Store_Type],FALSE)</f>
        <v>Outlet</v>
      </c>
    </row>
    <row r="1595" spans="1:26" x14ac:dyDescent="0.35">
      <c r="A1595" s="2" t="s">
        <v>3397</v>
      </c>
      <c r="B1595" s="14">
        <v>45355</v>
      </c>
      <c r="C1595" s="2" t="s">
        <v>474</v>
      </c>
      <c r="D1595" s="2" t="s">
        <v>1586</v>
      </c>
      <c r="E1595" s="2" t="s">
        <v>1782</v>
      </c>
      <c r="F1595" s="11">
        <v>1</v>
      </c>
      <c r="G1595" s="8">
        <v>101.84</v>
      </c>
      <c r="H1595" s="8">
        <v>0.17</v>
      </c>
      <c r="I1595" s="2" t="s">
        <v>1802</v>
      </c>
      <c r="J1595" s="8">
        <v>101.67</v>
      </c>
      <c r="K1595" s="8" t="str">
        <f>_xlfn.XLOOKUP(total_table[[#This Row],[Customer_ID]],Customer_table[Customer_ID],Customer_table[Name],FALSE)</f>
        <v>Carlos Skinner</v>
      </c>
      <c r="L1595" s="11">
        <f>_xlfn.XLOOKUP(total_table[[#This Row],[Customer_ID]],Customer_table[Customer_ID],Customer_table[Age],FALSE)</f>
        <v>46</v>
      </c>
      <c r="M1595" s="8" t="str">
        <f>_xlfn.XLOOKUP(total_table[[#This Row],[Customer_ID]],Customer_table[Customer_ID],Customer_table[Gender],FALSE)</f>
        <v>Male</v>
      </c>
      <c r="N1595" s="8" t="str">
        <f>_xlfn.XLOOKUP(total_table[[#This Row],[Customer_ID]],Customer_table[Customer_ID],Customer_table[City],FALSE)</f>
        <v>Dwaynemouth</v>
      </c>
      <c r="O1595" s="8" t="str">
        <f>_xlfn.XLOOKUP(total_table[[#This Row],[Customer_ID]],Customer_table[Customer_ID],Customer_table[State],FALSE)</f>
        <v>Alabama</v>
      </c>
      <c r="P1595" s="8" t="str">
        <f>_xlfn.XLOOKUP(total_table[[#This Row],[Customer_ID]],Customer_table[Customer_ID],Customer_table[Country],FALSE)</f>
        <v>USA</v>
      </c>
      <c r="Q1595" s="8" t="str">
        <f>_xlfn.XLOOKUP(total_table[[#This Row],[Product_ID]],Product_table[Product_ID],Product_table[Product_Name],FALSE)</f>
        <v>Stainless Steel Cutlery Set</v>
      </c>
      <c r="R1595" s="8" t="str">
        <f>_xlfn.XLOOKUP(total_table[[#This Row],[Product_ID]],Product_table[Product_ID],Product_table[Category],FALSE)</f>
        <v>Home</v>
      </c>
      <c r="S1595" s="8" t="str">
        <f>_xlfn.XLOOKUP(total_table[[#This Row],[Product_ID]],Product_table[Product_ID],Product_table[Sub_Category],FALSE)</f>
        <v>Kitchen</v>
      </c>
      <c r="T1595" s="8" t="str">
        <f>_xlfn.XLOOKUP(total_table[[#This Row],[Product_ID]],Product_table[Product_ID],Product_table[Brand],FALSE)</f>
        <v>Stevens, Fernandez and Martin</v>
      </c>
      <c r="U1595" s="8">
        <f>_xlfn.XLOOKUP(total_table[[#This Row],[Product_ID]],Product_table[Product_ID],Product_table[Cost],FALSE)</f>
        <v>19.52</v>
      </c>
      <c r="V1595" s="11">
        <f>_xlfn.XLOOKUP(total_table[[#This Row],[Product_ID]],Product_table[Product_ID],Product_table[Stock],FALSE)</f>
        <v>57</v>
      </c>
      <c r="W1595" s="8" t="str">
        <f>_xlfn.XLOOKUP(total_table[[#This Row],[Store_ID]],Store_table[Store_ID],Store_table[Store_Name],FALSE)</f>
        <v>Frederick-Wright</v>
      </c>
      <c r="X1595" s="8" t="str">
        <f>_xlfn.XLOOKUP(total_table[[#This Row],[Store_ID]],Store_table[Store_ID],Store_table[Region],FALSE)</f>
        <v>West</v>
      </c>
      <c r="Y1595" s="8" t="str">
        <f>_xlfn.XLOOKUP(total_table[[#This Row],[Store_ID]],Store_table[Store_ID],Store_table[City],FALSE)</f>
        <v>New Jimmymouth</v>
      </c>
      <c r="Z1595" s="8" t="str">
        <f>_xlfn.XLOOKUP(total_table[[#This Row],[Store_ID]],Store_table[Store_ID],Store_table[Store_Type],FALSE)</f>
        <v>Flagship</v>
      </c>
    </row>
    <row r="1596" spans="1:26" x14ac:dyDescent="0.35">
      <c r="A1596" s="2" t="s">
        <v>3398</v>
      </c>
      <c r="B1596" s="14">
        <v>45256</v>
      </c>
      <c r="C1596" s="2" t="s">
        <v>200</v>
      </c>
      <c r="D1596" s="2" t="s">
        <v>1574</v>
      </c>
      <c r="E1596" s="2" t="s">
        <v>1788</v>
      </c>
      <c r="F1596" s="11">
        <v>4</v>
      </c>
      <c r="G1596" s="8">
        <v>641.45000000000005</v>
      </c>
      <c r="H1596" s="8">
        <v>0.16</v>
      </c>
      <c r="I1596" s="2" t="s">
        <v>1807</v>
      </c>
      <c r="J1596" s="8">
        <v>2565.6400000000003</v>
      </c>
      <c r="K1596" s="8" t="str">
        <f>_xlfn.XLOOKUP(total_table[[#This Row],[Customer_ID]],Customer_table[Customer_ID],Customer_table[Name],FALSE)</f>
        <v>Wayne Mcpherson</v>
      </c>
      <c r="L1596" s="11">
        <f>_xlfn.XLOOKUP(total_table[[#This Row],[Customer_ID]],Customer_table[Customer_ID],Customer_table[Age],FALSE)</f>
        <v>56</v>
      </c>
      <c r="M1596" s="8" t="str">
        <f>_xlfn.XLOOKUP(total_table[[#This Row],[Customer_ID]],Customer_table[Customer_ID],Customer_table[Gender],FALSE)</f>
        <v>Female</v>
      </c>
      <c r="N1596" s="8" t="str">
        <f>_xlfn.XLOOKUP(total_table[[#This Row],[Customer_ID]],Customer_table[Customer_ID],Customer_table[City],FALSE)</f>
        <v>Edwardsfort</v>
      </c>
      <c r="O1596" s="8" t="str">
        <f>_xlfn.XLOOKUP(total_table[[#This Row],[Customer_ID]],Customer_table[Customer_ID],Customer_table[State],FALSE)</f>
        <v>Minnesota</v>
      </c>
      <c r="P1596" s="8" t="str">
        <f>_xlfn.XLOOKUP(total_table[[#This Row],[Customer_ID]],Customer_table[Customer_ID],Customer_table[Country],FALSE)</f>
        <v>USA</v>
      </c>
      <c r="Q1596" s="8" t="str">
        <f>_xlfn.XLOOKUP(total_table[[#This Row],[Product_ID]],Product_table[Product_ID],Product_table[Product_Name],FALSE)</f>
        <v>Foldable Camping Chair</v>
      </c>
      <c r="R1596" s="8" t="str">
        <f>_xlfn.XLOOKUP(total_table[[#This Row],[Product_ID]],Product_table[Product_ID],Product_table[Category],FALSE)</f>
        <v>Sports</v>
      </c>
      <c r="S1596" s="8" t="str">
        <f>_xlfn.XLOOKUP(total_table[[#This Row],[Product_ID]],Product_table[Product_ID],Product_table[Sub_Category],FALSE)</f>
        <v>Outdoor</v>
      </c>
      <c r="T1596" s="8" t="str">
        <f>_xlfn.XLOOKUP(total_table[[#This Row],[Product_ID]],Product_table[Product_ID],Product_table[Brand],FALSE)</f>
        <v>Cook Ltd</v>
      </c>
      <c r="U1596" s="8">
        <f>_xlfn.XLOOKUP(total_table[[#This Row],[Product_ID]],Product_table[Product_ID],Product_table[Cost],FALSE)</f>
        <v>166.06</v>
      </c>
      <c r="V1596" s="11">
        <f>_xlfn.XLOOKUP(total_table[[#This Row],[Product_ID]],Product_table[Product_ID],Product_table[Stock],FALSE)</f>
        <v>340</v>
      </c>
      <c r="W1596" s="8" t="str">
        <f>_xlfn.XLOOKUP(total_table[[#This Row],[Store_ID]],Store_table[Store_ID],Store_table[Store_Name],FALSE)</f>
        <v>Guerrero-Schmitt</v>
      </c>
      <c r="X1596" s="8" t="str">
        <f>_xlfn.XLOOKUP(total_table[[#This Row],[Store_ID]],Store_table[Store_ID],Store_table[Region],FALSE)</f>
        <v>East</v>
      </c>
      <c r="Y1596" s="8" t="str">
        <f>_xlfn.XLOOKUP(total_table[[#This Row],[Store_ID]],Store_table[Store_ID],Store_table[City],FALSE)</f>
        <v>East Stevechester</v>
      </c>
      <c r="Z1596" s="8" t="str">
        <f>_xlfn.XLOOKUP(total_table[[#This Row],[Store_ID]],Store_table[Store_ID],Store_table[Store_Type],FALSE)</f>
        <v>Flagship</v>
      </c>
    </row>
    <row r="1597" spans="1:26" x14ac:dyDescent="0.35">
      <c r="A1597" s="2" t="s">
        <v>3399</v>
      </c>
      <c r="B1597" s="14">
        <v>45849</v>
      </c>
      <c r="C1597" s="2" t="s">
        <v>1431</v>
      </c>
      <c r="D1597" s="2" t="s">
        <v>1612</v>
      </c>
      <c r="E1597" s="2" t="s">
        <v>1735</v>
      </c>
      <c r="F1597" s="11">
        <v>1</v>
      </c>
      <c r="G1597" s="8">
        <v>135.87</v>
      </c>
      <c r="H1597" s="8">
        <v>0.23</v>
      </c>
      <c r="I1597" s="2" t="s">
        <v>1804</v>
      </c>
      <c r="J1597" s="8">
        <v>135.64000000000001</v>
      </c>
      <c r="K1597" s="8" t="str">
        <f>_xlfn.XLOOKUP(total_table[[#This Row],[Customer_ID]],Customer_table[Customer_ID],Customer_table[Name],FALSE)</f>
        <v>Debra Mccullough</v>
      </c>
      <c r="L1597" s="11">
        <f>_xlfn.XLOOKUP(total_table[[#This Row],[Customer_ID]],Customer_table[Customer_ID],Customer_table[Age],FALSE)</f>
        <v>42</v>
      </c>
      <c r="M1597" s="8" t="str">
        <f>_xlfn.XLOOKUP(total_table[[#This Row],[Customer_ID]],Customer_table[Customer_ID],Customer_table[Gender],FALSE)</f>
        <v>Male</v>
      </c>
      <c r="N1597" s="8" t="str">
        <f>_xlfn.XLOOKUP(total_table[[#This Row],[Customer_ID]],Customer_table[Customer_ID],Customer_table[City],FALSE)</f>
        <v>Mcdanielfurt</v>
      </c>
      <c r="O1597" s="8" t="str">
        <f>_xlfn.XLOOKUP(total_table[[#This Row],[Customer_ID]],Customer_table[Customer_ID],Customer_table[State],FALSE)</f>
        <v>Montana</v>
      </c>
      <c r="P1597" s="8" t="str">
        <f>_xlfn.XLOOKUP(total_table[[#This Row],[Customer_ID]],Customer_table[Customer_ID],Customer_table[Country],FALSE)</f>
        <v>USA</v>
      </c>
      <c r="Q1597" s="8" t="str">
        <f>_xlfn.XLOOKUP(total_table[[#This Row],[Product_ID]],Product_table[Product_ID],Product_table[Product_Name],FALSE)</f>
        <v>USB External Hard Drive</v>
      </c>
      <c r="R1597" s="8" t="str">
        <f>_xlfn.XLOOKUP(total_table[[#This Row],[Product_ID]],Product_table[Product_ID],Product_table[Category],FALSE)</f>
        <v>Electronics</v>
      </c>
      <c r="S1597" s="8" t="str">
        <f>_xlfn.XLOOKUP(total_table[[#This Row],[Product_ID]],Product_table[Product_ID],Product_table[Sub_Category],FALSE)</f>
        <v>Computer</v>
      </c>
      <c r="T1597" s="8" t="str">
        <f>_xlfn.XLOOKUP(total_table[[#This Row],[Product_ID]],Product_table[Product_ID],Product_table[Brand],FALSE)</f>
        <v>Robinson Inc</v>
      </c>
      <c r="U1597" s="8">
        <f>_xlfn.XLOOKUP(total_table[[#This Row],[Product_ID]],Product_table[Product_ID],Product_table[Cost],FALSE)</f>
        <v>253.33</v>
      </c>
      <c r="V1597" s="11">
        <f>_xlfn.XLOOKUP(total_table[[#This Row],[Product_ID]],Product_table[Product_ID],Product_table[Stock],FALSE)</f>
        <v>266</v>
      </c>
      <c r="W1597" s="8" t="str">
        <f>_xlfn.XLOOKUP(total_table[[#This Row],[Store_ID]],Store_table[Store_ID],Store_table[Store_Name],FALSE)</f>
        <v>Martinez, Adkins and Johnson</v>
      </c>
      <c r="X1597" s="8" t="str">
        <f>_xlfn.XLOOKUP(total_table[[#This Row],[Store_ID]],Store_table[Store_ID],Store_table[Region],FALSE)</f>
        <v>North</v>
      </c>
      <c r="Y1597" s="8" t="str">
        <f>_xlfn.XLOOKUP(total_table[[#This Row],[Store_ID]],Store_table[Store_ID],Store_table[City],FALSE)</f>
        <v>Danielmouth</v>
      </c>
      <c r="Z1597" s="8" t="str">
        <f>_xlfn.XLOOKUP(total_table[[#This Row],[Store_ID]],Store_table[Store_ID],Store_table[Store_Type],FALSE)</f>
        <v>Flagship</v>
      </c>
    </row>
    <row r="1598" spans="1:26" x14ac:dyDescent="0.35">
      <c r="A1598" s="2" t="s">
        <v>3400</v>
      </c>
      <c r="B1598" s="14">
        <v>45344</v>
      </c>
      <c r="C1598" s="2" t="s">
        <v>331</v>
      </c>
      <c r="D1598" s="2" t="s">
        <v>1568</v>
      </c>
      <c r="E1598" s="2" t="s">
        <v>1754</v>
      </c>
      <c r="F1598" s="11">
        <v>1</v>
      </c>
      <c r="G1598" s="8">
        <v>388.35</v>
      </c>
      <c r="H1598" s="8">
        <v>0.01</v>
      </c>
      <c r="I1598" s="2" t="s">
        <v>1804</v>
      </c>
      <c r="J1598" s="8">
        <v>388.34000000000003</v>
      </c>
      <c r="K1598" s="8" t="str">
        <f>_xlfn.XLOOKUP(total_table[[#This Row],[Customer_ID]],Customer_table[Customer_ID],Customer_table[Name],FALSE)</f>
        <v>Amy Fowler</v>
      </c>
      <c r="L1598" s="11">
        <f>_xlfn.XLOOKUP(total_table[[#This Row],[Customer_ID]],Customer_table[Customer_ID],Customer_table[Age],FALSE)</f>
        <v>62</v>
      </c>
      <c r="M1598" s="8" t="str">
        <f>_xlfn.XLOOKUP(total_table[[#This Row],[Customer_ID]],Customer_table[Customer_ID],Customer_table[Gender],FALSE)</f>
        <v>Female</v>
      </c>
      <c r="N1598" s="8" t="str">
        <f>_xlfn.XLOOKUP(total_table[[#This Row],[Customer_ID]],Customer_table[Customer_ID],Customer_table[City],FALSE)</f>
        <v>West Bobbyshire</v>
      </c>
      <c r="O1598" s="8" t="str">
        <f>_xlfn.XLOOKUP(total_table[[#This Row],[Customer_ID]],Customer_table[Customer_ID],Customer_table[State],FALSE)</f>
        <v>New York</v>
      </c>
      <c r="P1598" s="8" t="str">
        <f>_xlfn.XLOOKUP(total_table[[#This Row],[Customer_ID]],Customer_table[Customer_ID],Customer_table[Country],FALSE)</f>
        <v>USA</v>
      </c>
      <c r="Q1598" s="8" t="str">
        <f>_xlfn.XLOOKUP(total_table[[#This Row],[Product_ID]],Product_table[Product_ID],Product_table[Product_Name],FALSE)</f>
        <v>Multi-Purpose Storage Box</v>
      </c>
      <c r="R1598" s="8" t="str">
        <f>_xlfn.XLOOKUP(total_table[[#This Row],[Product_ID]],Product_table[Product_ID],Product_table[Category],FALSE)</f>
        <v>Home</v>
      </c>
      <c r="S1598" s="8" t="str">
        <f>_xlfn.XLOOKUP(total_table[[#This Row],[Product_ID]],Product_table[Product_ID],Product_table[Sub_Category],FALSE)</f>
        <v>Storage</v>
      </c>
      <c r="T1598" s="8" t="str">
        <f>_xlfn.XLOOKUP(total_table[[#This Row],[Product_ID]],Product_table[Product_ID],Product_table[Brand],FALSE)</f>
        <v>Gardner-Montes</v>
      </c>
      <c r="U1598" s="8">
        <f>_xlfn.XLOOKUP(total_table[[#This Row],[Product_ID]],Product_table[Product_ID],Product_table[Cost],FALSE)</f>
        <v>123.46</v>
      </c>
      <c r="V1598" s="11">
        <f>_xlfn.XLOOKUP(total_table[[#This Row],[Product_ID]],Product_table[Product_ID],Product_table[Stock],FALSE)</f>
        <v>76</v>
      </c>
      <c r="W1598" s="8" t="str">
        <f>_xlfn.XLOOKUP(total_table[[#This Row],[Store_ID]],Store_table[Store_ID],Store_table[Store_Name],FALSE)</f>
        <v>Benson-Elliott</v>
      </c>
      <c r="X1598" s="8" t="str">
        <f>_xlfn.XLOOKUP(total_table[[#This Row],[Store_ID]],Store_table[Store_ID],Store_table[Region],FALSE)</f>
        <v>East</v>
      </c>
      <c r="Y1598" s="8" t="str">
        <f>_xlfn.XLOOKUP(total_table[[#This Row],[Store_ID]],Store_table[Store_ID],Store_table[City],FALSE)</f>
        <v>Port Josephberg</v>
      </c>
      <c r="Z1598" s="8" t="str">
        <f>_xlfn.XLOOKUP(total_table[[#This Row],[Store_ID]],Store_table[Store_ID],Store_table[Store_Type],FALSE)</f>
        <v>Online</v>
      </c>
    </row>
    <row r="1599" spans="1:26" x14ac:dyDescent="0.35">
      <c r="A1599" s="2" t="s">
        <v>3401</v>
      </c>
      <c r="B1599" s="14">
        <v>45367</v>
      </c>
      <c r="C1599" s="2" t="s">
        <v>1473</v>
      </c>
      <c r="D1599" s="2" t="s">
        <v>1602</v>
      </c>
      <c r="E1599" s="2" t="s">
        <v>1764</v>
      </c>
      <c r="F1599" s="11">
        <v>2</v>
      </c>
      <c r="G1599" s="8">
        <v>999.08</v>
      </c>
      <c r="H1599" s="8">
        <v>0.3</v>
      </c>
      <c r="I1599" s="2" t="s">
        <v>1804</v>
      </c>
      <c r="J1599" s="8">
        <v>1997.8600000000001</v>
      </c>
      <c r="K1599" s="8" t="str">
        <f>_xlfn.XLOOKUP(total_table[[#This Row],[Customer_ID]],Customer_table[Customer_ID],Customer_table[Name],FALSE)</f>
        <v>Eric Lee</v>
      </c>
      <c r="L1599" s="11">
        <f>_xlfn.XLOOKUP(total_table[[#This Row],[Customer_ID]],Customer_table[Customer_ID],Customer_table[Age],FALSE)</f>
        <v>22</v>
      </c>
      <c r="M1599" s="8" t="str">
        <f>_xlfn.XLOOKUP(total_table[[#This Row],[Customer_ID]],Customer_table[Customer_ID],Customer_table[Gender],FALSE)</f>
        <v>Female</v>
      </c>
      <c r="N1599" s="8" t="str">
        <f>_xlfn.XLOOKUP(total_table[[#This Row],[Customer_ID]],Customer_table[Customer_ID],Customer_table[City],FALSE)</f>
        <v>Lake April</v>
      </c>
      <c r="O1599" s="8" t="str">
        <f>_xlfn.XLOOKUP(total_table[[#This Row],[Customer_ID]],Customer_table[Customer_ID],Customer_table[State],FALSE)</f>
        <v>Vermont</v>
      </c>
      <c r="P1599" s="8" t="str">
        <f>_xlfn.XLOOKUP(total_table[[#This Row],[Customer_ID]],Customer_table[Customer_ID],Customer_table[Country],FALSE)</f>
        <v>USA</v>
      </c>
      <c r="Q1599" s="8" t="str">
        <f>_xlfn.XLOOKUP(total_table[[#This Row],[Product_ID]],Product_table[Product_ID],Product_table[Product_Name],FALSE)</f>
        <v>Sports Water Hydration Pack</v>
      </c>
      <c r="R1599" s="8" t="str">
        <f>_xlfn.XLOOKUP(total_table[[#This Row],[Product_ID]],Product_table[Product_ID],Product_table[Category],FALSE)</f>
        <v>Sports</v>
      </c>
      <c r="S1599" s="8" t="str">
        <f>_xlfn.XLOOKUP(total_table[[#This Row],[Product_ID]],Product_table[Product_ID],Product_table[Sub_Category],FALSE)</f>
        <v>Outdoor</v>
      </c>
      <c r="T1599" s="8" t="str">
        <f>_xlfn.XLOOKUP(total_table[[#This Row],[Product_ID]],Product_table[Product_ID],Product_table[Brand],FALSE)</f>
        <v>Sims-Smith</v>
      </c>
      <c r="U1599" s="8">
        <f>_xlfn.XLOOKUP(total_table[[#This Row],[Product_ID]],Product_table[Product_ID],Product_table[Cost],FALSE)</f>
        <v>135.61000000000001</v>
      </c>
      <c r="V1599" s="11">
        <f>_xlfn.XLOOKUP(total_table[[#This Row],[Product_ID]],Product_table[Product_ID],Product_table[Stock],FALSE)</f>
        <v>394</v>
      </c>
      <c r="W1599" s="8" t="str">
        <f>_xlfn.XLOOKUP(total_table[[#This Row],[Store_ID]],Store_table[Store_ID],Store_table[Store_Name],FALSE)</f>
        <v>Moore, Padilla and Butler</v>
      </c>
      <c r="X1599" s="8" t="str">
        <f>_xlfn.XLOOKUP(total_table[[#This Row],[Store_ID]],Store_table[Store_ID],Store_table[Region],FALSE)</f>
        <v>South</v>
      </c>
      <c r="Y1599" s="8" t="str">
        <f>_xlfn.XLOOKUP(total_table[[#This Row],[Store_ID]],Store_table[Store_ID],Store_table[City],FALSE)</f>
        <v>East Johnstad</v>
      </c>
      <c r="Z1599" s="8" t="str">
        <f>_xlfn.XLOOKUP(total_table[[#This Row],[Store_ID]],Store_table[Store_ID],Store_table[Store_Type],FALSE)</f>
        <v>Flagship</v>
      </c>
    </row>
    <row r="1600" spans="1:26" x14ac:dyDescent="0.35">
      <c r="A1600" s="2" t="s">
        <v>3402</v>
      </c>
      <c r="B1600" s="14">
        <v>45887</v>
      </c>
      <c r="C1600" s="2" t="s">
        <v>555</v>
      </c>
      <c r="D1600" s="2" t="s">
        <v>1602</v>
      </c>
      <c r="E1600" s="2" t="s">
        <v>1785</v>
      </c>
      <c r="F1600" s="11">
        <v>3</v>
      </c>
      <c r="G1600" s="8">
        <v>453.19</v>
      </c>
      <c r="H1600" s="8">
        <v>0.08</v>
      </c>
      <c r="I1600" s="2" t="s">
        <v>1807</v>
      </c>
      <c r="J1600" s="8">
        <v>1359.49</v>
      </c>
      <c r="K1600" s="8" t="str">
        <f>_xlfn.XLOOKUP(total_table[[#This Row],[Customer_ID]],Customer_table[Customer_ID],Customer_table[Name],FALSE)</f>
        <v>Christopher Garcia Dds</v>
      </c>
      <c r="L1600" s="11">
        <f>_xlfn.XLOOKUP(total_table[[#This Row],[Customer_ID]],Customer_table[Customer_ID],Customer_table[Age],FALSE)</f>
        <v>18</v>
      </c>
      <c r="M1600" s="8" t="str">
        <f>_xlfn.XLOOKUP(total_table[[#This Row],[Customer_ID]],Customer_table[Customer_ID],Customer_table[Gender],FALSE)</f>
        <v>Male</v>
      </c>
      <c r="N1600" s="8" t="str">
        <f>_xlfn.XLOOKUP(total_table[[#This Row],[Customer_ID]],Customer_table[Customer_ID],Customer_table[City],FALSE)</f>
        <v>New Joseph</v>
      </c>
      <c r="O1600" s="8" t="str">
        <f>_xlfn.XLOOKUP(total_table[[#This Row],[Customer_ID]],Customer_table[Customer_ID],Customer_table[State],FALSE)</f>
        <v>Missouri</v>
      </c>
      <c r="P1600" s="8" t="str">
        <f>_xlfn.XLOOKUP(total_table[[#This Row],[Customer_ID]],Customer_table[Customer_ID],Customer_table[Country],FALSE)</f>
        <v>USA</v>
      </c>
      <c r="Q1600" s="8" t="str">
        <f>_xlfn.XLOOKUP(total_table[[#This Row],[Product_ID]],Product_table[Product_ID],Product_table[Product_Name],FALSE)</f>
        <v>Sports Water Hydration Pack</v>
      </c>
      <c r="R1600" s="8" t="str">
        <f>_xlfn.XLOOKUP(total_table[[#This Row],[Product_ID]],Product_table[Product_ID],Product_table[Category],FALSE)</f>
        <v>Sports</v>
      </c>
      <c r="S1600" s="8" t="str">
        <f>_xlfn.XLOOKUP(total_table[[#This Row],[Product_ID]],Product_table[Product_ID],Product_table[Sub_Category],FALSE)</f>
        <v>Outdoor</v>
      </c>
      <c r="T1600" s="8" t="str">
        <f>_xlfn.XLOOKUP(total_table[[#This Row],[Product_ID]],Product_table[Product_ID],Product_table[Brand],FALSE)</f>
        <v>Sims-Smith</v>
      </c>
      <c r="U1600" s="8">
        <f>_xlfn.XLOOKUP(total_table[[#This Row],[Product_ID]],Product_table[Product_ID],Product_table[Cost],FALSE)</f>
        <v>135.61000000000001</v>
      </c>
      <c r="V1600" s="11">
        <f>_xlfn.XLOOKUP(total_table[[#This Row],[Product_ID]],Product_table[Product_ID],Product_table[Stock],FALSE)</f>
        <v>394</v>
      </c>
      <c r="W1600" s="8" t="str">
        <f>_xlfn.XLOOKUP(total_table[[#This Row],[Store_ID]],Store_table[Store_ID],Store_table[Store_Name],FALSE)</f>
        <v>Holloway Ltd</v>
      </c>
      <c r="X1600" s="8" t="str">
        <f>_xlfn.XLOOKUP(total_table[[#This Row],[Store_ID]],Store_table[Store_ID],Store_table[Region],FALSE)</f>
        <v>North</v>
      </c>
      <c r="Y1600" s="8" t="str">
        <f>_xlfn.XLOOKUP(total_table[[#This Row],[Store_ID]],Store_table[Store_ID],Store_table[City],FALSE)</f>
        <v>Bensonhaven</v>
      </c>
      <c r="Z1600" s="8" t="str">
        <f>_xlfn.XLOOKUP(total_table[[#This Row],[Store_ID]],Store_table[Store_ID],Store_table[Store_Type],FALSE)</f>
        <v>Flagship</v>
      </c>
    </row>
    <row r="1601" spans="1:26" x14ac:dyDescent="0.35">
      <c r="A1601" s="2" t="s">
        <v>3403</v>
      </c>
      <c r="B1601" s="14">
        <v>45567</v>
      </c>
      <c r="C1601" s="2" t="s">
        <v>744</v>
      </c>
      <c r="D1601" s="2" t="s">
        <v>1686</v>
      </c>
      <c r="E1601" s="2" t="s">
        <v>1767</v>
      </c>
      <c r="F1601" s="11">
        <v>2</v>
      </c>
      <c r="G1601" s="8">
        <v>61.31</v>
      </c>
      <c r="H1601" s="8">
        <v>0.15</v>
      </c>
      <c r="I1601" s="2" t="s">
        <v>1807</v>
      </c>
      <c r="J1601" s="8">
        <v>122.47</v>
      </c>
      <c r="K1601" s="8" t="str">
        <f>_xlfn.XLOOKUP(total_table[[#This Row],[Customer_ID]],Customer_table[Customer_ID],Customer_table[Name],FALSE)</f>
        <v>Jon Ortiz</v>
      </c>
      <c r="L1601" s="11">
        <f>_xlfn.XLOOKUP(total_table[[#This Row],[Customer_ID]],Customer_table[Customer_ID],Customer_table[Age],FALSE)</f>
        <v>28</v>
      </c>
      <c r="M1601" s="8" t="str">
        <f>_xlfn.XLOOKUP(total_table[[#This Row],[Customer_ID]],Customer_table[Customer_ID],Customer_table[Gender],FALSE)</f>
        <v>Female</v>
      </c>
      <c r="N1601" s="8" t="str">
        <f>_xlfn.XLOOKUP(total_table[[#This Row],[Customer_ID]],Customer_table[Customer_ID],Customer_table[City],FALSE)</f>
        <v>South Angelaport</v>
      </c>
      <c r="O1601" s="8" t="str">
        <f>_xlfn.XLOOKUP(total_table[[#This Row],[Customer_ID]],Customer_table[Customer_ID],Customer_table[State],FALSE)</f>
        <v>Delaware</v>
      </c>
      <c r="P1601" s="8" t="str">
        <f>_xlfn.XLOOKUP(total_table[[#This Row],[Customer_ID]],Customer_table[Customer_ID],Customer_table[Country],FALSE)</f>
        <v>USA</v>
      </c>
      <c r="Q1601" s="8" t="str">
        <f>_xlfn.XLOOKUP(total_table[[#This Row],[Product_ID]],Product_table[Product_ID],Product_table[Product_Name],FALSE)</f>
        <v>Wall-Mounted Spice Rack</v>
      </c>
      <c r="R1601" s="8" t="str">
        <f>_xlfn.XLOOKUP(total_table[[#This Row],[Product_ID]],Product_table[Product_ID],Product_table[Category],FALSE)</f>
        <v>Home</v>
      </c>
      <c r="S1601" s="8" t="str">
        <f>_xlfn.XLOOKUP(total_table[[#This Row],[Product_ID]],Product_table[Product_ID],Product_table[Sub_Category],FALSE)</f>
        <v>Kitchen</v>
      </c>
      <c r="T1601" s="8" t="str">
        <f>_xlfn.XLOOKUP(total_table[[#This Row],[Product_ID]],Product_table[Product_ID],Product_table[Brand],FALSE)</f>
        <v>Allison Ltd</v>
      </c>
      <c r="U1601" s="8">
        <f>_xlfn.XLOOKUP(total_table[[#This Row],[Product_ID]],Product_table[Product_ID],Product_table[Cost],FALSE)</f>
        <v>143.43</v>
      </c>
      <c r="V1601" s="11">
        <f>_xlfn.XLOOKUP(total_table[[#This Row],[Product_ID]],Product_table[Product_ID],Product_table[Stock],FALSE)</f>
        <v>58</v>
      </c>
      <c r="W1601" s="8" t="str">
        <f>_xlfn.XLOOKUP(total_table[[#This Row],[Store_ID]],Store_table[Store_ID],Store_table[Store_Name],FALSE)</f>
        <v>Hill, Wagner and Ballard</v>
      </c>
      <c r="X1601" s="8" t="str">
        <f>_xlfn.XLOOKUP(total_table[[#This Row],[Store_ID]],Store_table[Store_ID],Store_table[Region],FALSE)</f>
        <v>East</v>
      </c>
      <c r="Y1601" s="8" t="str">
        <f>_xlfn.XLOOKUP(total_table[[#This Row],[Store_ID]],Store_table[Store_ID],Store_table[City],FALSE)</f>
        <v>East Davidville</v>
      </c>
      <c r="Z1601" s="8" t="str">
        <f>_xlfn.XLOOKUP(total_table[[#This Row],[Store_ID]],Store_table[Store_ID],Store_table[Store_Type],FALSE)</f>
        <v>Online</v>
      </c>
    </row>
    <row r="1602" spans="1:26" x14ac:dyDescent="0.35">
      <c r="A1602" s="2" t="s">
        <v>3404</v>
      </c>
      <c r="B1602" s="14">
        <v>45223</v>
      </c>
      <c r="C1602" s="2" t="s">
        <v>1058</v>
      </c>
      <c r="D1602" s="2" t="s">
        <v>1688</v>
      </c>
      <c r="E1602" s="2" t="s">
        <v>1767</v>
      </c>
      <c r="F1602" s="11">
        <v>2</v>
      </c>
      <c r="G1602" s="8">
        <v>870.13</v>
      </c>
      <c r="H1602" s="8">
        <v>0.23</v>
      </c>
      <c r="I1602" s="2" t="s">
        <v>1802</v>
      </c>
      <c r="J1602" s="8">
        <v>1740.03</v>
      </c>
      <c r="K1602" s="8" t="str">
        <f>_xlfn.XLOOKUP(total_table[[#This Row],[Customer_ID]],Customer_table[Customer_ID],Customer_table[Name],FALSE)</f>
        <v>Michelle Cunningham</v>
      </c>
      <c r="L1602" s="11">
        <f>_xlfn.XLOOKUP(total_table[[#This Row],[Customer_ID]],Customer_table[Customer_ID],Customer_table[Age],FALSE)</f>
        <v>30</v>
      </c>
      <c r="M1602" s="8" t="str">
        <f>_xlfn.XLOOKUP(total_table[[#This Row],[Customer_ID]],Customer_table[Customer_ID],Customer_table[Gender],FALSE)</f>
        <v>Female</v>
      </c>
      <c r="N1602" s="8" t="str">
        <f>_xlfn.XLOOKUP(total_table[[#This Row],[Customer_ID]],Customer_table[Customer_ID],Customer_table[City],FALSE)</f>
        <v>Amandaborough</v>
      </c>
      <c r="O1602" s="8" t="str">
        <f>_xlfn.XLOOKUP(total_table[[#This Row],[Customer_ID]],Customer_table[Customer_ID],Customer_table[State],FALSE)</f>
        <v>Connecticut</v>
      </c>
      <c r="P1602" s="8" t="str">
        <f>_xlfn.XLOOKUP(total_table[[#This Row],[Customer_ID]],Customer_table[Customer_ID],Customer_table[Country],FALSE)</f>
        <v>USA</v>
      </c>
      <c r="Q1602" s="8" t="str">
        <f>_xlfn.XLOOKUP(total_table[[#This Row],[Product_ID]],Product_table[Product_ID],Product_table[Product_Name],FALSE)</f>
        <v>Badminton Racket Set</v>
      </c>
      <c r="R1602" s="8" t="str">
        <f>_xlfn.XLOOKUP(total_table[[#This Row],[Product_ID]],Product_table[Product_ID],Product_table[Category],FALSE)</f>
        <v>Sports</v>
      </c>
      <c r="S1602" s="8" t="str">
        <f>_xlfn.XLOOKUP(total_table[[#This Row],[Product_ID]],Product_table[Product_ID],Product_table[Sub_Category],FALSE)</f>
        <v>Equipment</v>
      </c>
      <c r="T1602" s="8" t="str">
        <f>_xlfn.XLOOKUP(total_table[[#This Row],[Product_ID]],Product_table[Product_ID],Product_table[Brand],FALSE)</f>
        <v>Robinson-Brown</v>
      </c>
      <c r="U1602" s="8">
        <f>_xlfn.XLOOKUP(total_table[[#This Row],[Product_ID]],Product_table[Product_ID],Product_table[Cost],FALSE)</f>
        <v>285.54000000000002</v>
      </c>
      <c r="V1602" s="11">
        <f>_xlfn.XLOOKUP(total_table[[#This Row],[Product_ID]],Product_table[Product_ID],Product_table[Stock],FALSE)</f>
        <v>358</v>
      </c>
      <c r="W1602" s="8" t="str">
        <f>_xlfn.XLOOKUP(total_table[[#This Row],[Store_ID]],Store_table[Store_ID],Store_table[Store_Name],FALSE)</f>
        <v>Hill, Wagner and Ballard</v>
      </c>
      <c r="X1602" s="8" t="str">
        <f>_xlfn.XLOOKUP(total_table[[#This Row],[Store_ID]],Store_table[Store_ID],Store_table[Region],FALSE)</f>
        <v>East</v>
      </c>
      <c r="Y1602" s="8" t="str">
        <f>_xlfn.XLOOKUP(total_table[[#This Row],[Store_ID]],Store_table[Store_ID],Store_table[City],FALSE)</f>
        <v>East Davidville</v>
      </c>
      <c r="Z1602" s="8" t="str">
        <f>_xlfn.XLOOKUP(total_table[[#This Row],[Store_ID]],Store_table[Store_ID],Store_table[Store_Type],FALSE)</f>
        <v>Online</v>
      </c>
    </row>
    <row r="1603" spans="1:26" x14ac:dyDescent="0.35">
      <c r="A1603" s="2" t="s">
        <v>3405</v>
      </c>
      <c r="B1603" s="14">
        <v>45664</v>
      </c>
      <c r="C1603" s="2" t="s">
        <v>239</v>
      </c>
      <c r="D1603" s="2" t="s">
        <v>1556</v>
      </c>
      <c r="E1603" s="2" t="s">
        <v>1791</v>
      </c>
      <c r="F1603" s="11">
        <v>1</v>
      </c>
      <c r="G1603" s="8">
        <v>336.51</v>
      </c>
      <c r="H1603" s="8">
        <v>0.11</v>
      </c>
      <c r="I1603" s="2" t="s">
        <v>1804</v>
      </c>
      <c r="J1603" s="8">
        <v>336.4</v>
      </c>
      <c r="K1603" s="8" t="str">
        <f>_xlfn.XLOOKUP(total_table[[#This Row],[Customer_ID]],Customer_table[Customer_ID],Customer_table[Name],FALSE)</f>
        <v>Amber Mcclain</v>
      </c>
      <c r="L1603" s="11">
        <f>_xlfn.XLOOKUP(total_table[[#This Row],[Customer_ID]],Customer_table[Customer_ID],Customer_table[Age],FALSE)</f>
        <v>58</v>
      </c>
      <c r="M1603" s="8" t="str">
        <f>_xlfn.XLOOKUP(total_table[[#This Row],[Customer_ID]],Customer_table[Customer_ID],Customer_table[Gender],FALSE)</f>
        <v>Male</v>
      </c>
      <c r="N1603" s="8" t="str">
        <f>_xlfn.XLOOKUP(total_table[[#This Row],[Customer_ID]],Customer_table[Customer_ID],Customer_table[City],FALSE)</f>
        <v>Brendaburgh</v>
      </c>
      <c r="O1603" s="8" t="str">
        <f>_xlfn.XLOOKUP(total_table[[#This Row],[Customer_ID]],Customer_table[Customer_ID],Customer_table[State],FALSE)</f>
        <v>Florida</v>
      </c>
      <c r="P1603" s="8" t="str">
        <f>_xlfn.XLOOKUP(total_table[[#This Row],[Customer_ID]],Customer_table[Customer_ID],Customer_table[Country],FALSE)</f>
        <v>USA</v>
      </c>
      <c r="Q1603" s="8" t="str">
        <f>_xlfn.XLOOKUP(total_table[[#This Row],[Product_ID]],Product_table[Product_ID],Product_table[Product_Name],FALSE)</f>
        <v>4K Home Projector</v>
      </c>
      <c r="R1603" s="8" t="str">
        <f>_xlfn.XLOOKUP(total_table[[#This Row],[Product_ID]],Product_table[Product_ID],Product_table[Category],FALSE)</f>
        <v>Electronics</v>
      </c>
      <c r="S1603" s="8" t="str">
        <f>_xlfn.XLOOKUP(total_table[[#This Row],[Product_ID]],Product_table[Product_ID],Product_table[Sub_Category],FALSE)</f>
        <v>Appliances</v>
      </c>
      <c r="T1603" s="8" t="str">
        <f>_xlfn.XLOOKUP(total_table[[#This Row],[Product_ID]],Product_table[Product_ID],Product_table[Brand],FALSE)</f>
        <v>Thomas LLC</v>
      </c>
      <c r="U1603" s="8">
        <f>_xlfn.XLOOKUP(total_table[[#This Row],[Product_ID]],Product_table[Product_ID],Product_table[Cost],FALSE)</f>
        <v>465.34</v>
      </c>
      <c r="V1603" s="11">
        <f>_xlfn.XLOOKUP(total_table[[#This Row],[Product_ID]],Product_table[Product_ID],Product_table[Stock],FALSE)</f>
        <v>301</v>
      </c>
      <c r="W1603" s="8" t="str">
        <f>_xlfn.XLOOKUP(total_table[[#This Row],[Store_ID]],Store_table[Store_ID],Store_table[Store_Name],FALSE)</f>
        <v>Mann-Austin</v>
      </c>
      <c r="X1603" s="8" t="str">
        <f>_xlfn.XLOOKUP(total_table[[#This Row],[Store_ID]],Store_table[Store_ID],Store_table[Region],FALSE)</f>
        <v>East</v>
      </c>
      <c r="Y1603" s="8" t="str">
        <f>_xlfn.XLOOKUP(total_table[[#This Row],[Store_ID]],Store_table[Store_ID],Store_table[City],FALSE)</f>
        <v>Vasquezborough</v>
      </c>
      <c r="Z1603" s="8" t="str">
        <f>_xlfn.XLOOKUP(total_table[[#This Row],[Store_ID]],Store_table[Store_ID],Store_table[Store_Type],FALSE)</f>
        <v>Online</v>
      </c>
    </row>
    <row r="1604" spans="1:26" x14ac:dyDescent="0.35">
      <c r="A1604" s="2" t="s">
        <v>3406</v>
      </c>
      <c r="B1604" s="14">
        <v>45313</v>
      </c>
      <c r="C1604" s="2" t="s">
        <v>587</v>
      </c>
      <c r="D1604" s="2" t="s">
        <v>1660</v>
      </c>
      <c r="E1604" s="2" t="s">
        <v>1730</v>
      </c>
      <c r="F1604" s="11">
        <v>1</v>
      </c>
      <c r="G1604" s="8">
        <v>305.70999999999998</v>
      </c>
      <c r="H1604" s="8">
        <v>0.26</v>
      </c>
      <c r="I1604" s="2" t="s">
        <v>1807</v>
      </c>
      <c r="J1604" s="8">
        <v>305.45</v>
      </c>
      <c r="K1604" s="8" t="str">
        <f>_xlfn.XLOOKUP(total_table[[#This Row],[Customer_ID]],Customer_table[Customer_ID],Customer_table[Name],FALSE)</f>
        <v>Erin Ward</v>
      </c>
      <c r="L1604" s="11">
        <f>_xlfn.XLOOKUP(total_table[[#This Row],[Customer_ID]],Customer_table[Customer_ID],Customer_table[Age],FALSE)</f>
        <v>60</v>
      </c>
      <c r="M1604" s="8" t="str">
        <f>_xlfn.XLOOKUP(total_table[[#This Row],[Customer_ID]],Customer_table[Customer_ID],Customer_table[Gender],FALSE)</f>
        <v>Male</v>
      </c>
      <c r="N1604" s="8" t="str">
        <f>_xlfn.XLOOKUP(total_table[[#This Row],[Customer_ID]],Customer_table[Customer_ID],Customer_table[City],FALSE)</f>
        <v>New Brianchester</v>
      </c>
      <c r="O1604" s="8" t="str">
        <f>_xlfn.XLOOKUP(total_table[[#This Row],[Customer_ID]],Customer_table[Customer_ID],Customer_table[State],FALSE)</f>
        <v>New York</v>
      </c>
      <c r="P1604" s="8" t="str">
        <f>_xlfn.XLOOKUP(total_table[[#This Row],[Customer_ID]],Customer_table[Customer_ID],Customer_table[Country],FALSE)</f>
        <v>USA</v>
      </c>
      <c r="Q1604" s="8" t="str">
        <f>_xlfn.XLOOKUP(total_table[[#This Row],[Product_ID]],Product_table[Product_ID],Product_table[Product_Name],FALSE)</f>
        <v>Smart LED Light Strip</v>
      </c>
      <c r="R1604" s="8" t="str">
        <f>_xlfn.XLOOKUP(total_table[[#This Row],[Product_ID]],Product_table[Product_ID],Product_table[Category],FALSE)</f>
        <v>Electronics</v>
      </c>
      <c r="S1604" s="8" t="str">
        <f>_xlfn.XLOOKUP(total_table[[#This Row],[Product_ID]],Product_table[Product_ID],Product_table[Sub_Category],FALSE)</f>
        <v>Accessories</v>
      </c>
      <c r="T1604" s="8" t="str">
        <f>_xlfn.XLOOKUP(total_table[[#This Row],[Product_ID]],Product_table[Product_ID],Product_table[Brand],FALSE)</f>
        <v>Flores-Davis</v>
      </c>
      <c r="U1604" s="8">
        <f>_xlfn.XLOOKUP(total_table[[#This Row],[Product_ID]],Product_table[Product_ID],Product_table[Cost],FALSE)</f>
        <v>349.17</v>
      </c>
      <c r="V1604" s="11">
        <f>_xlfn.XLOOKUP(total_table[[#This Row],[Product_ID]],Product_table[Product_ID],Product_table[Stock],FALSE)</f>
        <v>476</v>
      </c>
      <c r="W1604" s="8" t="str">
        <f>_xlfn.XLOOKUP(total_table[[#This Row],[Store_ID]],Store_table[Store_ID],Store_table[Store_Name],FALSE)</f>
        <v>Rivera-Warner</v>
      </c>
      <c r="X1604" s="8" t="str">
        <f>_xlfn.XLOOKUP(total_table[[#This Row],[Store_ID]],Store_table[Store_ID],Store_table[Region],FALSE)</f>
        <v>East</v>
      </c>
      <c r="Y1604" s="8" t="str">
        <f>_xlfn.XLOOKUP(total_table[[#This Row],[Store_ID]],Store_table[Store_ID],Store_table[City],FALSE)</f>
        <v>Washingtonfurt</v>
      </c>
      <c r="Z1604" s="8" t="str">
        <f>_xlfn.XLOOKUP(total_table[[#This Row],[Store_ID]],Store_table[Store_ID],Store_table[Store_Type],FALSE)</f>
        <v>Flagship</v>
      </c>
    </row>
    <row r="1605" spans="1:26" x14ac:dyDescent="0.35">
      <c r="A1605" s="2" t="s">
        <v>3407</v>
      </c>
      <c r="B1605" s="14">
        <v>45224</v>
      </c>
      <c r="C1605" s="2" t="s">
        <v>409</v>
      </c>
      <c r="D1605" s="2" t="s">
        <v>1546</v>
      </c>
      <c r="E1605" s="2" t="s">
        <v>1788</v>
      </c>
      <c r="F1605" s="11">
        <v>2</v>
      </c>
      <c r="G1605" s="8">
        <v>635.39</v>
      </c>
      <c r="H1605" s="8">
        <v>0.28999999999999998</v>
      </c>
      <c r="I1605" s="2" t="s">
        <v>1807</v>
      </c>
      <c r="J1605" s="8">
        <v>1270.49</v>
      </c>
      <c r="K1605" s="8" t="str">
        <f>_xlfn.XLOOKUP(total_table[[#This Row],[Customer_ID]],Customer_table[Customer_ID],Customer_table[Name],FALSE)</f>
        <v>Joel Robinson</v>
      </c>
      <c r="L1605" s="11">
        <f>_xlfn.XLOOKUP(total_table[[#This Row],[Customer_ID]],Customer_table[Customer_ID],Customer_table[Age],FALSE)</f>
        <v>62</v>
      </c>
      <c r="M1605" s="8" t="str">
        <f>_xlfn.XLOOKUP(total_table[[#This Row],[Customer_ID]],Customer_table[Customer_ID],Customer_table[Gender],FALSE)</f>
        <v>Male</v>
      </c>
      <c r="N1605" s="8" t="str">
        <f>_xlfn.XLOOKUP(total_table[[#This Row],[Customer_ID]],Customer_table[Customer_ID],Customer_table[City],FALSE)</f>
        <v>Lake Danielport</v>
      </c>
      <c r="O1605" s="8" t="str">
        <f>_xlfn.XLOOKUP(total_table[[#This Row],[Customer_ID]],Customer_table[Customer_ID],Customer_table[State],FALSE)</f>
        <v>Hawaii</v>
      </c>
      <c r="P1605" s="8" t="str">
        <f>_xlfn.XLOOKUP(total_table[[#This Row],[Customer_ID]],Customer_table[Customer_ID],Customer_table[Country],FALSE)</f>
        <v>USA</v>
      </c>
      <c r="Q1605" s="8" t="str">
        <f>_xlfn.XLOOKUP(total_table[[#This Row],[Product_ID]],Product_table[Product_ID],Product_table[Product_Name],FALSE)</f>
        <v>Ceramic Kitchen Bowl Set</v>
      </c>
      <c r="R1605" s="8" t="str">
        <f>_xlfn.XLOOKUP(total_table[[#This Row],[Product_ID]],Product_table[Product_ID],Product_table[Category],FALSE)</f>
        <v>Home</v>
      </c>
      <c r="S1605" s="8" t="str">
        <f>_xlfn.XLOOKUP(total_table[[#This Row],[Product_ID]],Product_table[Product_ID],Product_table[Sub_Category],FALSE)</f>
        <v>Kitchen</v>
      </c>
      <c r="T1605" s="8" t="str">
        <f>_xlfn.XLOOKUP(total_table[[#This Row],[Product_ID]],Product_table[Product_ID],Product_table[Brand],FALSE)</f>
        <v>Hamilton Group</v>
      </c>
      <c r="U1605" s="8">
        <f>_xlfn.XLOOKUP(total_table[[#This Row],[Product_ID]],Product_table[Product_ID],Product_table[Cost],FALSE)</f>
        <v>298.86</v>
      </c>
      <c r="V1605" s="11">
        <f>_xlfn.XLOOKUP(total_table[[#This Row],[Product_ID]],Product_table[Product_ID],Product_table[Stock],FALSE)</f>
        <v>308</v>
      </c>
      <c r="W1605" s="8" t="str">
        <f>_xlfn.XLOOKUP(total_table[[#This Row],[Store_ID]],Store_table[Store_ID],Store_table[Store_Name],FALSE)</f>
        <v>Guerrero-Schmitt</v>
      </c>
      <c r="X1605" s="8" t="str">
        <f>_xlfn.XLOOKUP(total_table[[#This Row],[Store_ID]],Store_table[Store_ID],Store_table[Region],FALSE)</f>
        <v>East</v>
      </c>
      <c r="Y1605" s="8" t="str">
        <f>_xlfn.XLOOKUP(total_table[[#This Row],[Store_ID]],Store_table[Store_ID],Store_table[City],FALSE)</f>
        <v>East Stevechester</v>
      </c>
      <c r="Z1605" s="8" t="str">
        <f>_xlfn.XLOOKUP(total_table[[#This Row],[Store_ID]],Store_table[Store_ID],Store_table[Store_Type],FALSE)</f>
        <v>Flagship</v>
      </c>
    </row>
    <row r="1606" spans="1:26" x14ac:dyDescent="0.35">
      <c r="A1606" s="2" t="s">
        <v>3408</v>
      </c>
      <c r="B1606" s="14">
        <v>45491</v>
      </c>
      <c r="C1606" s="2" t="s">
        <v>395</v>
      </c>
      <c r="D1606" s="2" t="s">
        <v>1710</v>
      </c>
      <c r="E1606" s="2" t="s">
        <v>1791</v>
      </c>
      <c r="F1606" s="11">
        <v>2</v>
      </c>
      <c r="G1606" s="8">
        <v>253.87</v>
      </c>
      <c r="H1606" s="8">
        <v>0.23</v>
      </c>
      <c r="I1606" s="2" t="s">
        <v>1807</v>
      </c>
      <c r="J1606" s="8">
        <v>507.51</v>
      </c>
      <c r="K1606" s="8" t="str">
        <f>_xlfn.XLOOKUP(total_table[[#This Row],[Customer_ID]],Customer_table[Customer_ID],Customer_table[Name],FALSE)</f>
        <v>Anthony Phillips</v>
      </c>
      <c r="L1606" s="11">
        <f>_xlfn.XLOOKUP(total_table[[#This Row],[Customer_ID]],Customer_table[Customer_ID],Customer_table[Age],FALSE)</f>
        <v>18</v>
      </c>
      <c r="M1606" s="8" t="str">
        <f>_xlfn.XLOOKUP(total_table[[#This Row],[Customer_ID]],Customer_table[Customer_ID],Customer_table[Gender],FALSE)</f>
        <v>Female</v>
      </c>
      <c r="N1606" s="8" t="str">
        <f>_xlfn.XLOOKUP(total_table[[#This Row],[Customer_ID]],Customer_table[Customer_ID],Customer_table[City],FALSE)</f>
        <v>North Davidport</v>
      </c>
      <c r="O1606" s="8" t="str">
        <f>_xlfn.XLOOKUP(total_table[[#This Row],[Customer_ID]],Customer_table[Customer_ID],Customer_table[State],FALSE)</f>
        <v>Rhode Island</v>
      </c>
      <c r="P1606" s="8" t="str">
        <f>_xlfn.XLOOKUP(total_table[[#This Row],[Customer_ID]],Customer_table[Customer_ID],Customer_table[Country],FALSE)</f>
        <v>USA</v>
      </c>
      <c r="Q1606" s="8" t="str">
        <f>_xlfn.XLOOKUP(total_table[[#This Row],[Product_ID]],Product_table[Product_ID],Product_table[Product_Name],FALSE)</f>
        <v>Microwave Oven</v>
      </c>
      <c r="R1606" s="8" t="str">
        <f>_xlfn.XLOOKUP(total_table[[#This Row],[Product_ID]],Product_table[Product_ID],Product_table[Category],FALSE)</f>
        <v>Home</v>
      </c>
      <c r="S1606" s="8" t="str">
        <f>_xlfn.XLOOKUP(total_table[[#This Row],[Product_ID]],Product_table[Product_ID],Product_table[Sub_Category],FALSE)</f>
        <v>Appliances</v>
      </c>
      <c r="T1606" s="8" t="str">
        <f>_xlfn.XLOOKUP(total_table[[#This Row],[Product_ID]],Product_table[Product_ID],Product_table[Brand],FALSE)</f>
        <v>Green, Powell and Palmer</v>
      </c>
      <c r="U1606" s="8">
        <f>_xlfn.XLOOKUP(total_table[[#This Row],[Product_ID]],Product_table[Product_ID],Product_table[Cost],FALSE)</f>
        <v>447.43</v>
      </c>
      <c r="V1606" s="11">
        <f>_xlfn.XLOOKUP(total_table[[#This Row],[Product_ID]],Product_table[Product_ID],Product_table[Stock],FALSE)</f>
        <v>191</v>
      </c>
      <c r="W1606" s="8" t="str">
        <f>_xlfn.XLOOKUP(total_table[[#This Row],[Store_ID]],Store_table[Store_ID],Store_table[Store_Name],FALSE)</f>
        <v>Mann-Austin</v>
      </c>
      <c r="X1606" s="8" t="str">
        <f>_xlfn.XLOOKUP(total_table[[#This Row],[Store_ID]],Store_table[Store_ID],Store_table[Region],FALSE)</f>
        <v>East</v>
      </c>
      <c r="Y1606" s="8" t="str">
        <f>_xlfn.XLOOKUP(total_table[[#This Row],[Store_ID]],Store_table[Store_ID],Store_table[City],FALSE)</f>
        <v>Vasquezborough</v>
      </c>
      <c r="Z1606" s="8" t="str">
        <f>_xlfn.XLOOKUP(total_table[[#This Row],[Store_ID]],Store_table[Store_ID],Store_table[Store_Type],FALSE)</f>
        <v>Online</v>
      </c>
    </row>
    <row r="1607" spans="1:26" x14ac:dyDescent="0.35">
      <c r="A1607" s="2" t="s">
        <v>3409</v>
      </c>
      <c r="B1607" s="14">
        <v>45472</v>
      </c>
      <c r="C1607" s="2" t="s">
        <v>1467</v>
      </c>
      <c r="D1607" s="2" t="s">
        <v>1678</v>
      </c>
      <c r="E1607" s="2" t="s">
        <v>1785</v>
      </c>
      <c r="F1607" s="11">
        <v>3</v>
      </c>
      <c r="G1607" s="8">
        <v>915.81</v>
      </c>
      <c r="H1607" s="8">
        <v>0.17</v>
      </c>
      <c r="I1607" s="2" t="s">
        <v>1807</v>
      </c>
      <c r="J1607" s="8">
        <v>2747.2599999999998</v>
      </c>
      <c r="K1607" s="8" t="str">
        <f>_xlfn.XLOOKUP(total_table[[#This Row],[Customer_ID]],Customer_table[Customer_ID],Customer_table[Name],FALSE)</f>
        <v>Jessica Castro</v>
      </c>
      <c r="L1607" s="11">
        <f>_xlfn.XLOOKUP(total_table[[#This Row],[Customer_ID]],Customer_table[Customer_ID],Customer_table[Age],FALSE)</f>
        <v>32</v>
      </c>
      <c r="M1607" s="8" t="str">
        <f>_xlfn.XLOOKUP(total_table[[#This Row],[Customer_ID]],Customer_table[Customer_ID],Customer_table[Gender],FALSE)</f>
        <v>Male</v>
      </c>
      <c r="N1607" s="8" t="str">
        <f>_xlfn.XLOOKUP(total_table[[#This Row],[Customer_ID]],Customer_table[Customer_ID],Customer_table[City],FALSE)</f>
        <v>West Markton</v>
      </c>
      <c r="O1607" s="8" t="str">
        <f>_xlfn.XLOOKUP(total_table[[#This Row],[Customer_ID]],Customer_table[Customer_ID],Customer_table[State],FALSE)</f>
        <v>Massachusetts</v>
      </c>
      <c r="P1607" s="8" t="str">
        <f>_xlfn.XLOOKUP(total_table[[#This Row],[Customer_ID]],Customer_table[Customer_ID],Customer_table[Country],FALSE)</f>
        <v>USA</v>
      </c>
      <c r="Q1607" s="8" t="str">
        <f>_xlfn.XLOOKUP(total_table[[#This Row],[Product_ID]],Product_table[Product_ID],Product_table[Product_Name],FALSE)</f>
        <v>Wireless Mouse</v>
      </c>
      <c r="R1607" s="8" t="str">
        <f>_xlfn.XLOOKUP(total_table[[#This Row],[Product_ID]],Product_table[Product_ID],Product_table[Category],FALSE)</f>
        <v>Electronics</v>
      </c>
      <c r="S1607" s="8" t="str">
        <f>_xlfn.XLOOKUP(total_table[[#This Row],[Product_ID]],Product_table[Product_ID],Product_table[Sub_Category],FALSE)</f>
        <v>Computer</v>
      </c>
      <c r="T1607" s="8" t="str">
        <f>_xlfn.XLOOKUP(total_table[[#This Row],[Product_ID]],Product_table[Product_ID],Product_table[Brand],FALSE)</f>
        <v>Larson Ltd</v>
      </c>
      <c r="U1607" s="8">
        <f>_xlfn.XLOOKUP(total_table[[#This Row],[Product_ID]],Product_table[Product_ID],Product_table[Cost],FALSE)</f>
        <v>392.89</v>
      </c>
      <c r="V1607" s="11">
        <f>_xlfn.XLOOKUP(total_table[[#This Row],[Product_ID]],Product_table[Product_ID],Product_table[Stock],FALSE)</f>
        <v>320</v>
      </c>
      <c r="W1607" s="8" t="str">
        <f>_xlfn.XLOOKUP(total_table[[#This Row],[Store_ID]],Store_table[Store_ID],Store_table[Store_Name],FALSE)</f>
        <v>Holloway Ltd</v>
      </c>
      <c r="X1607" s="8" t="str">
        <f>_xlfn.XLOOKUP(total_table[[#This Row],[Store_ID]],Store_table[Store_ID],Store_table[Region],FALSE)</f>
        <v>North</v>
      </c>
      <c r="Y1607" s="8" t="str">
        <f>_xlfn.XLOOKUP(total_table[[#This Row],[Store_ID]],Store_table[Store_ID],Store_table[City],FALSE)</f>
        <v>Bensonhaven</v>
      </c>
      <c r="Z1607" s="8" t="str">
        <f>_xlfn.XLOOKUP(total_table[[#This Row],[Store_ID]],Store_table[Store_ID],Store_table[Store_Type],FALSE)</f>
        <v>Flagship</v>
      </c>
    </row>
    <row r="1608" spans="1:26" x14ac:dyDescent="0.35">
      <c r="A1608" s="2" t="s">
        <v>3410</v>
      </c>
      <c r="B1608" s="14">
        <v>45795</v>
      </c>
      <c r="C1608" s="2" t="s">
        <v>670</v>
      </c>
      <c r="D1608" s="2" t="s">
        <v>1610</v>
      </c>
      <c r="E1608" s="2" t="s">
        <v>1760</v>
      </c>
      <c r="F1608" s="11">
        <v>3</v>
      </c>
      <c r="G1608" s="8">
        <v>779.5</v>
      </c>
      <c r="H1608" s="8">
        <v>0.02</v>
      </c>
      <c r="I1608" s="2" t="s">
        <v>1802</v>
      </c>
      <c r="J1608" s="8">
        <v>2338.48</v>
      </c>
      <c r="K1608" s="8" t="str">
        <f>_xlfn.XLOOKUP(total_table[[#This Row],[Customer_ID]],Customer_table[Customer_ID],Customer_table[Name],FALSE)</f>
        <v>Joan Johnson</v>
      </c>
      <c r="L1608" s="11">
        <f>_xlfn.XLOOKUP(total_table[[#This Row],[Customer_ID]],Customer_table[Customer_ID],Customer_table[Age],FALSE)</f>
        <v>50</v>
      </c>
      <c r="M1608" s="8" t="str">
        <f>_xlfn.XLOOKUP(total_table[[#This Row],[Customer_ID]],Customer_table[Customer_ID],Customer_table[Gender],FALSE)</f>
        <v>Female</v>
      </c>
      <c r="N1608" s="8" t="str">
        <f>_xlfn.XLOOKUP(total_table[[#This Row],[Customer_ID]],Customer_table[Customer_ID],Customer_table[City],FALSE)</f>
        <v>Lake Josephport</v>
      </c>
      <c r="O1608" s="8" t="str">
        <f>_xlfn.XLOOKUP(total_table[[#This Row],[Customer_ID]],Customer_table[Customer_ID],Customer_table[State],FALSE)</f>
        <v>Maine</v>
      </c>
      <c r="P1608" s="8" t="str">
        <f>_xlfn.XLOOKUP(total_table[[#This Row],[Customer_ID]],Customer_table[Customer_ID],Customer_table[Country],FALSE)</f>
        <v>USA</v>
      </c>
      <c r="Q1608" s="8" t="str">
        <f>_xlfn.XLOOKUP(total_table[[#This Row],[Product_ID]],Product_table[Product_ID],Product_table[Product_Name],FALSE)</f>
        <v>Smart Home WiFi Camera</v>
      </c>
      <c r="R1608" s="8" t="str">
        <f>_xlfn.XLOOKUP(total_table[[#This Row],[Product_ID]],Product_table[Product_ID],Product_table[Category],FALSE)</f>
        <v>Electronics</v>
      </c>
      <c r="S1608" s="8" t="str">
        <f>_xlfn.XLOOKUP(total_table[[#This Row],[Product_ID]],Product_table[Product_ID],Product_table[Sub_Category],FALSE)</f>
        <v>Accessories</v>
      </c>
      <c r="T1608" s="8" t="str">
        <f>_xlfn.XLOOKUP(total_table[[#This Row],[Product_ID]],Product_table[Product_ID],Product_table[Brand],FALSE)</f>
        <v>Holmes LLC</v>
      </c>
      <c r="U1608" s="8">
        <f>_xlfn.XLOOKUP(total_table[[#This Row],[Product_ID]],Product_table[Product_ID],Product_table[Cost],FALSE)</f>
        <v>450.71</v>
      </c>
      <c r="V1608" s="11">
        <f>_xlfn.XLOOKUP(total_table[[#This Row],[Product_ID]],Product_table[Product_ID],Product_table[Stock],FALSE)</f>
        <v>389</v>
      </c>
      <c r="W1608" s="8" t="str">
        <f>_xlfn.XLOOKUP(total_table[[#This Row],[Store_ID]],Store_table[Store_ID],Store_table[Store_Name],FALSE)</f>
        <v>Bean, Jones and Park</v>
      </c>
      <c r="X1608" s="8" t="str">
        <f>_xlfn.XLOOKUP(total_table[[#This Row],[Store_ID]],Store_table[Store_ID],Store_table[Region],FALSE)</f>
        <v>West</v>
      </c>
      <c r="Y1608" s="8" t="str">
        <f>_xlfn.XLOOKUP(total_table[[#This Row],[Store_ID]],Store_table[Store_ID],Store_table[City],FALSE)</f>
        <v>Thompsonborough</v>
      </c>
      <c r="Z1608" s="8" t="str">
        <f>_xlfn.XLOOKUP(total_table[[#This Row],[Store_ID]],Store_table[Store_ID],Store_table[Store_Type],FALSE)</f>
        <v>Online</v>
      </c>
    </row>
    <row r="1609" spans="1:26" x14ac:dyDescent="0.35">
      <c r="A1609" s="2" t="s">
        <v>3411</v>
      </c>
      <c r="B1609" s="14">
        <v>45470</v>
      </c>
      <c r="C1609" s="2" t="s">
        <v>1425</v>
      </c>
      <c r="D1609" s="2" t="s">
        <v>1648</v>
      </c>
      <c r="E1609" s="2" t="s">
        <v>1782</v>
      </c>
      <c r="F1609" s="11">
        <v>2</v>
      </c>
      <c r="G1609" s="8">
        <v>780.57</v>
      </c>
      <c r="H1609" s="8">
        <v>0.26</v>
      </c>
      <c r="I1609" s="2" t="s">
        <v>1802</v>
      </c>
      <c r="J1609" s="8">
        <v>1560.88</v>
      </c>
      <c r="K1609" s="8" t="str">
        <f>_xlfn.XLOOKUP(total_table[[#This Row],[Customer_ID]],Customer_table[Customer_ID],Customer_table[Name],FALSE)</f>
        <v>James Foster</v>
      </c>
      <c r="L1609" s="11">
        <f>_xlfn.XLOOKUP(total_table[[#This Row],[Customer_ID]],Customer_table[Customer_ID],Customer_table[Age],FALSE)</f>
        <v>19</v>
      </c>
      <c r="M1609" s="8" t="str">
        <f>_xlfn.XLOOKUP(total_table[[#This Row],[Customer_ID]],Customer_table[Customer_ID],Customer_table[Gender],FALSE)</f>
        <v>Male</v>
      </c>
      <c r="N1609" s="8" t="str">
        <f>_xlfn.XLOOKUP(total_table[[#This Row],[Customer_ID]],Customer_table[Customer_ID],Customer_table[City],FALSE)</f>
        <v>East Audrey</v>
      </c>
      <c r="O1609" s="8" t="str">
        <f>_xlfn.XLOOKUP(total_table[[#This Row],[Customer_ID]],Customer_table[Customer_ID],Customer_table[State],FALSE)</f>
        <v>Utah</v>
      </c>
      <c r="P1609" s="8" t="str">
        <f>_xlfn.XLOOKUP(total_table[[#This Row],[Customer_ID]],Customer_table[Customer_ID],Customer_table[Country],FALSE)</f>
        <v>USA</v>
      </c>
      <c r="Q1609" s="8" t="str">
        <f>_xlfn.XLOOKUP(total_table[[#This Row],[Product_ID]],Product_table[Product_ID],Product_table[Product_Name],FALSE)</f>
        <v>Tennis Ball 3-Pack</v>
      </c>
      <c r="R1609" s="8" t="str">
        <f>_xlfn.XLOOKUP(total_table[[#This Row],[Product_ID]],Product_table[Product_ID],Product_table[Category],FALSE)</f>
        <v>Sports</v>
      </c>
      <c r="S1609" s="8" t="str">
        <f>_xlfn.XLOOKUP(total_table[[#This Row],[Product_ID]],Product_table[Product_ID],Product_table[Sub_Category],FALSE)</f>
        <v>Equipment</v>
      </c>
      <c r="T1609" s="8" t="str">
        <f>_xlfn.XLOOKUP(total_table[[#This Row],[Product_ID]],Product_table[Product_ID],Product_table[Brand],FALSE)</f>
        <v>Lopez LLC</v>
      </c>
      <c r="U1609" s="8">
        <f>_xlfn.XLOOKUP(total_table[[#This Row],[Product_ID]],Product_table[Product_ID],Product_table[Cost],FALSE)</f>
        <v>103.45</v>
      </c>
      <c r="V1609" s="11">
        <f>_xlfn.XLOOKUP(total_table[[#This Row],[Product_ID]],Product_table[Product_ID],Product_table[Stock],FALSE)</f>
        <v>465</v>
      </c>
      <c r="W1609" s="8" t="str">
        <f>_xlfn.XLOOKUP(total_table[[#This Row],[Store_ID]],Store_table[Store_ID],Store_table[Store_Name],FALSE)</f>
        <v>Frederick-Wright</v>
      </c>
      <c r="X1609" s="8" t="str">
        <f>_xlfn.XLOOKUP(total_table[[#This Row],[Store_ID]],Store_table[Store_ID],Store_table[Region],FALSE)</f>
        <v>West</v>
      </c>
      <c r="Y1609" s="8" t="str">
        <f>_xlfn.XLOOKUP(total_table[[#This Row],[Store_ID]],Store_table[Store_ID],Store_table[City],FALSE)</f>
        <v>New Jimmymouth</v>
      </c>
      <c r="Z1609" s="8" t="str">
        <f>_xlfn.XLOOKUP(total_table[[#This Row],[Store_ID]],Store_table[Store_ID],Store_table[Store_Type],FALSE)</f>
        <v>Flagship</v>
      </c>
    </row>
    <row r="1610" spans="1:26" x14ac:dyDescent="0.35">
      <c r="A1610" s="2" t="s">
        <v>3412</v>
      </c>
      <c r="B1610" s="14">
        <v>45390</v>
      </c>
      <c r="C1610" s="2" t="s">
        <v>1178</v>
      </c>
      <c r="D1610" s="2" t="s">
        <v>1716</v>
      </c>
      <c r="E1610" s="2" t="s">
        <v>1791</v>
      </c>
      <c r="F1610" s="11">
        <v>1</v>
      </c>
      <c r="G1610" s="8">
        <v>511.35</v>
      </c>
      <c r="H1610" s="8">
        <v>0</v>
      </c>
      <c r="I1610" s="2" t="s">
        <v>1802</v>
      </c>
      <c r="J1610" s="8">
        <v>511.35</v>
      </c>
      <c r="K1610" s="8" t="str">
        <f>_xlfn.XLOOKUP(total_table[[#This Row],[Customer_ID]],Customer_table[Customer_ID],Customer_table[Name],FALSE)</f>
        <v>Kristine Higgins</v>
      </c>
      <c r="L1610" s="11">
        <f>_xlfn.XLOOKUP(total_table[[#This Row],[Customer_ID]],Customer_table[Customer_ID],Customer_table[Age],FALSE)</f>
        <v>27</v>
      </c>
      <c r="M1610" s="8" t="str">
        <f>_xlfn.XLOOKUP(total_table[[#This Row],[Customer_ID]],Customer_table[Customer_ID],Customer_table[Gender],FALSE)</f>
        <v>Female</v>
      </c>
      <c r="N1610" s="8" t="str">
        <f>_xlfn.XLOOKUP(total_table[[#This Row],[Customer_ID]],Customer_table[Customer_ID],Customer_table[City],FALSE)</f>
        <v>Jennifertown</v>
      </c>
      <c r="O1610" s="8" t="str">
        <f>_xlfn.XLOOKUP(total_table[[#This Row],[Customer_ID]],Customer_table[Customer_ID],Customer_table[State],FALSE)</f>
        <v>South Carolina</v>
      </c>
      <c r="P1610" s="8" t="str">
        <f>_xlfn.XLOOKUP(total_table[[#This Row],[Customer_ID]],Customer_table[Customer_ID],Customer_table[Country],FALSE)</f>
        <v>USA</v>
      </c>
      <c r="Q1610" s="8" t="str">
        <f>_xlfn.XLOOKUP(total_table[[#This Row],[Product_ID]],Product_table[Product_ID],Product_table[Product_Name],FALSE)</f>
        <v>Sports Stopwatch Basic</v>
      </c>
      <c r="R1610" s="8" t="str">
        <f>_xlfn.XLOOKUP(total_table[[#This Row],[Product_ID]],Product_table[Product_ID],Product_table[Category],FALSE)</f>
        <v>Sports</v>
      </c>
      <c r="S1610" s="8" t="str">
        <f>_xlfn.XLOOKUP(total_table[[#This Row],[Product_ID]],Product_table[Product_ID],Product_table[Sub_Category],FALSE)</f>
        <v>Accessories</v>
      </c>
      <c r="T1610" s="8" t="str">
        <f>_xlfn.XLOOKUP(total_table[[#This Row],[Product_ID]],Product_table[Product_ID],Product_table[Brand],FALSE)</f>
        <v>Wilson Group</v>
      </c>
      <c r="U1610" s="8">
        <f>_xlfn.XLOOKUP(total_table[[#This Row],[Product_ID]],Product_table[Product_ID],Product_table[Cost],FALSE)</f>
        <v>60.65</v>
      </c>
      <c r="V1610" s="11">
        <f>_xlfn.XLOOKUP(total_table[[#This Row],[Product_ID]],Product_table[Product_ID],Product_table[Stock],FALSE)</f>
        <v>75</v>
      </c>
      <c r="W1610" s="8" t="str">
        <f>_xlfn.XLOOKUP(total_table[[#This Row],[Store_ID]],Store_table[Store_ID],Store_table[Store_Name],FALSE)</f>
        <v>Mann-Austin</v>
      </c>
      <c r="X1610" s="8" t="str">
        <f>_xlfn.XLOOKUP(total_table[[#This Row],[Store_ID]],Store_table[Store_ID],Store_table[Region],FALSE)</f>
        <v>East</v>
      </c>
      <c r="Y1610" s="8" t="str">
        <f>_xlfn.XLOOKUP(total_table[[#This Row],[Store_ID]],Store_table[Store_ID],Store_table[City],FALSE)</f>
        <v>Vasquezborough</v>
      </c>
      <c r="Z1610" s="8" t="str">
        <f>_xlfn.XLOOKUP(total_table[[#This Row],[Store_ID]],Store_table[Store_ID],Store_table[Store_Type],FALSE)</f>
        <v>Online</v>
      </c>
    </row>
    <row r="1611" spans="1:26" x14ac:dyDescent="0.35">
      <c r="A1611" s="2" t="s">
        <v>3413</v>
      </c>
      <c r="B1611" s="14">
        <v>45803</v>
      </c>
      <c r="C1611" s="2" t="s">
        <v>70</v>
      </c>
      <c r="D1611" s="2" t="s">
        <v>1720</v>
      </c>
      <c r="E1611" s="2" t="s">
        <v>1744</v>
      </c>
      <c r="F1611" s="11">
        <v>4</v>
      </c>
      <c r="G1611" s="8">
        <v>44.07</v>
      </c>
      <c r="H1611" s="8">
        <v>0.28999999999999998</v>
      </c>
      <c r="I1611" s="2" t="s">
        <v>1807</v>
      </c>
      <c r="J1611" s="8">
        <v>175.99</v>
      </c>
      <c r="K1611" s="8" t="str">
        <f>_xlfn.XLOOKUP(total_table[[#This Row],[Customer_ID]],Customer_table[Customer_ID],Customer_table[Name],FALSE)</f>
        <v>John Scott</v>
      </c>
      <c r="L1611" s="11">
        <f>_xlfn.XLOOKUP(total_table[[#This Row],[Customer_ID]],Customer_table[Customer_ID],Customer_table[Age],FALSE)</f>
        <v>24</v>
      </c>
      <c r="M1611" s="8" t="str">
        <f>_xlfn.XLOOKUP(total_table[[#This Row],[Customer_ID]],Customer_table[Customer_ID],Customer_table[Gender],FALSE)</f>
        <v>Female</v>
      </c>
      <c r="N1611" s="8" t="str">
        <f>_xlfn.XLOOKUP(total_table[[#This Row],[Customer_ID]],Customer_table[Customer_ID],Customer_table[City],FALSE)</f>
        <v>South Christopher</v>
      </c>
      <c r="O1611" s="8" t="str">
        <f>_xlfn.XLOOKUP(total_table[[#This Row],[Customer_ID]],Customer_table[Customer_ID],Customer_table[State],FALSE)</f>
        <v>Pennsylvania</v>
      </c>
      <c r="P1611" s="8" t="str">
        <f>_xlfn.XLOOKUP(total_table[[#This Row],[Customer_ID]],Customer_table[Customer_ID],Customer_table[Country],FALSE)</f>
        <v>USA</v>
      </c>
      <c r="Q1611" s="8" t="str">
        <f>_xlfn.XLOOKUP(total_table[[#This Row],[Product_ID]],Product_table[Product_ID],Product_table[Product_Name],FALSE)</f>
        <v>Cricket Bat</v>
      </c>
      <c r="R1611" s="8" t="str">
        <f>_xlfn.XLOOKUP(total_table[[#This Row],[Product_ID]],Product_table[Product_ID],Product_table[Category],FALSE)</f>
        <v>Sports</v>
      </c>
      <c r="S1611" s="8" t="str">
        <f>_xlfn.XLOOKUP(total_table[[#This Row],[Product_ID]],Product_table[Product_ID],Product_table[Sub_Category],FALSE)</f>
        <v>Team Sports</v>
      </c>
      <c r="T1611" s="8" t="str">
        <f>_xlfn.XLOOKUP(total_table[[#This Row],[Product_ID]],Product_table[Product_ID],Product_table[Brand],FALSE)</f>
        <v>Khan LLC</v>
      </c>
      <c r="U1611" s="8">
        <f>_xlfn.XLOOKUP(total_table[[#This Row],[Product_ID]],Product_table[Product_ID],Product_table[Cost],FALSE)</f>
        <v>245.98</v>
      </c>
      <c r="V1611" s="11">
        <f>_xlfn.XLOOKUP(total_table[[#This Row],[Product_ID]],Product_table[Product_ID],Product_table[Stock],FALSE)</f>
        <v>471</v>
      </c>
      <c r="W1611" s="8" t="str">
        <f>_xlfn.XLOOKUP(total_table[[#This Row],[Store_ID]],Store_table[Store_ID],Store_table[Store_Name],FALSE)</f>
        <v>Johnson-Wright</v>
      </c>
      <c r="X1611" s="8" t="str">
        <f>_xlfn.XLOOKUP(total_table[[#This Row],[Store_ID]],Store_table[Store_ID],Store_table[Region],FALSE)</f>
        <v>North</v>
      </c>
      <c r="Y1611" s="8" t="str">
        <f>_xlfn.XLOOKUP(total_table[[#This Row],[Store_ID]],Store_table[Store_ID],Store_table[City],FALSE)</f>
        <v>Hoodberg</v>
      </c>
      <c r="Z1611" s="8" t="str">
        <f>_xlfn.XLOOKUP(total_table[[#This Row],[Store_ID]],Store_table[Store_ID],Store_table[Store_Type],FALSE)</f>
        <v>Outlet</v>
      </c>
    </row>
    <row r="1612" spans="1:26" x14ac:dyDescent="0.35">
      <c r="A1612" s="2" t="s">
        <v>3414</v>
      </c>
      <c r="B1612" s="14">
        <v>45320</v>
      </c>
      <c r="C1612" s="2" t="s">
        <v>635</v>
      </c>
      <c r="D1612" s="2" t="s">
        <v>1664</v>
      </c>
      <c r="E1612" s="2" t="s">
        <v>1770</v>
      </c>
      <c r="F1612" s="11">
        <v>2</v>
      </c>
      <c r="G1612" s="8">
        <v>895.92</v>
      </c>
      <c r="H1612" s="8">
        <v>0.15</v>
      </c>
      <c r="I1612" s="2" t="s">
        <v>1802</v>
      </c>
      <c r="J1612" s="8">
        <v>1791.6899999999998</v>
      </c>
      <c r="K1612" s="8" t="str">
        <f>_xlfn.XLOOKUP(total_table[[#This Row],[Customer_ID]],Customer_table[Customer_ID],Customer_table[Name],FALSE)</f>
        <v>Andrea Jacobs</v>
      </c>
      <c r="L1612" s="11">
        <f>_xlfn.XLOOKUP(total_table[[#This Row],[Customer_ID]],Customer_table[Customer_ID],Customer_table[Age],FALSE)</f>
        <v>45</v>
      </c>
      <c r="M1612" s="8" t="str">
        <f>_xlfn.XLOOKUP(total_table[[#This Row],[Customer_ID]],Customer_table[Customer_ID],Customer_table[Gender],FALSE)</f>
        <v>Female</v>
      </c>
      <c r="N1612" s="8" t="str">
        <f>_xlfn.XLOOKUP(total_table[[#This Row],[Customer_ID]],Customer_table[Customer_ID],Customer_table[City],FALSE)</f>
        <v>Christopherland</v>
      </c>
      <c r="O1612" s="8" t="str">
        <f>_xlfn.XLOOKUP(total_table[[#This Row],[Customer_ID]],Customer_table[Customer_ID],Customer_table[State],FALSE)</f>
        <v>Minnesota</v>
      </c>
      <c r="P1612" s="8" t="str">
        <f>_xlfn.XLOOKUP(total_table[[#This Row],[Customer_ID]],Customer_table[Customer_ID],Customer_table[Country],FALSE)</f>
        <v>USA</v>
      </c>
      <c r="Q1612" s="8" t="str">
        <f>_xlfn.XLOOKUP(total_table[[#This Row],[Product_ID]],Product_table[Product_ID],Product_table[Product_Name],FALSE)</f>
        <v>Men's Sports Shorts</v>
      </c>
      <c r="R1612" s="8" t="str">
        <f>_xlfn.XLOOKUP(total_table[[#This Row],[Product_ID]],Product_table[Product_ID],Product_table[Category],FALSE)</f>
        <v>Clothing</v>
      </c>
      <c r="S1612" s="8" t="str">
        <f>_xlfn.XLOOKUP(total_table[[#This Row],[Product_ID]],Product_table[Product_ID],Product_table[Sub_Category],FALSE)</f>
        <v>Bottoms</v>
      </c>
      <c r="T1612" s="8" t="str">
        <f>_xlfn.XLOOKUP(total_table[[#This Row],[Product_ID]],Product_table[Product_ID],Product_table[Brand],FALSE)</f>
        <v>Fitzpatrick Ltd</v>
      </c>
      <c r="U1612" s="8">
        <f>_xlfn.XLOOKUP(total_table[[#This Row],[Product_ID]],Product_table[Product_ID],Product_table[Cost],FALSE)</f>
        <v>218.22</v>
      </c>
      <c r="V1612" s="11">
        <f>_xlfn.XLOOKUP(total_table[[#This Row],[Product_ID]],Product_table[Product_ID],Product_table[Stock],FALSE)</f>
        <v>224</v>
      </c>
      <c r="W1612" s="8" t="str">
        <f>_xlfn.XLOOKUP(total_table[[#This Row],[Store_ID]],Store_table[Store_ID],Store_table[Store_Name],FALSE)</f>
        <v>Aguirre-Keller</v>
      </c>
      <c r="X1612" s="8" t="str">
        <f>_xlfn.XLOOKUP(total_table[[#This Row],[Store_ID]],Store_table[Store_ID],Store_table[Region],FALSE)</f>
        <v>South</v>
      </c>
      <c r="Y1612" s="8" t="str">
        <f>_xlfn.XLOOKUP(total_table[[#This Row],[Store_ID]],Store_table[Store_ID],Store_table[City],FALSE)</f>
        <v>Lake Michael</v>
      </c>
      <c r="Z1612" s="8" t="str">
        <f>_xlfn.XLOOKUP(total_table[[#This Row],[Store_ID]],Store_table[Store_ID],Store_table[Store_Type],FALSE)</f>
        <v>Online</v>
      </c>
    </row>
    <row r="1613" spans="1:26" x14ac:dyDescent="0.35">
      <c r="A1613" s="2" t="s">
        <v>3415</v>
      </c>
      <c r="B1613" s="14">
        <v>45619</v>
      </c>
      <c r="C1613" s="2" t="s">
        <v>948</v>
      </c>
      <c r="D1613" s="2" t="s">
        <v>1632</v>
      </c>
      <c r="E1613" s="2" t="s">
        <v>1739</v>
      </c>
      <c r="F1613" s="11">
        <v>4</v>
      </c>
      <c r="G1613" s="8">
        <v>456.32</v>
      </c>
      <c r="H1613" s="8">
        <v>0.22</v>
      </c>
      <c r="I1613" s="2" t="s">
        <v>1807</v>
      </c>
      <c r="J1613" s="8">
        <v>1825.06</v>
      </c>
      <c r="K1613" s="8" t="str">
        <f>_xlfn.XLOOKUP(total_table[[#This Row],[Customer_ID]],Customer_table[Customer_ID],Customer_table[Name],FALSE)</f>
        <v>Roberta Green</v>
      </c>
      <c r="L1613" s="11">
        <f>_xlfn.XLOOKUP(total_table[[#This Row],[Customer_ID]],Customer_table[Customer_ID],Customer_table[Age],FALSE)</f>
        <v>64</v>
      </c>
      <c r="M1613" s="8" t="str">
        <f>_xlfn.XLOOKUP(total_table[[#This Row],[Customer_ID]],Customer_table[Customer_ID],Customer_table[Gender],FALSE)</f>
        <v>Male</v>
      </c>
      <c r="N1613" s="8" t="str">
        <f>_xlfn.XLOOKUP(total_table[[#This Row],[Customer_ID]],Customer_table[Customer_ID],Customer_table[City],FALSE)</f>
        <v>West Joseph</v>
      </c>
      <c r="O1613" s="8" t="str">
        <f>_xlfn.XLOOKUP(total_table[[#This Row],[Customer_ID]],Customer_table[Customer_ID],Customer_table[State],FALSE)</f>
        <v>Washington</v>
      </c>
      <c r="P1613" s="8" t="str">
        <f>_xlfn.XLOOKUP(total_table[[#This Row],[Customer_ID]],Customer_table[Customer_ID],Customer_table[Country],FALSE)</f>
        <v>USA</v>
      </c>
      <c r="Q1613" s="8" t="str">
        <f>_xlfn.XLOOKUP(total_table[[#This Row],[Product_ID]],Product_table[Product_ID],Product_table[Product_Name],FALSE)</f>
        <v>Men's Track Pants</v>
      </c>
      <c r="R1613" s="8" t="str">
        <f>_xlfn.XLOOKUP(total_table[[#This Row],[Product_ID]],Product_table[Product_ID],Product_table[Category],FALSE)</f>
        <v>Clothing</v>
      </c>
      <c r="S1613" s="8" t="str">
        <f>_xlfn.XLOOKUP(total_table[[#This Row],[Product_ID]],Product_table[Product_ID],Product_table[Sub_Category],FALSE)</f>
        <v>Bottoms</v>
      </c>
      <c r="T1613" s="8" t="str">
        <f>_xlfn.XLOOKUP(total_table[[#This Row],[Product_ID]],Product_table[Product_ID],Product_table[Brand],FALSE)</f>
        <v>Hamilton, Woods and Walker</v>
      </c>
      <c r="U1613" s="8">
        <f>_xlfn.XLOOKUP(total_table[[#This Row],[Product_ID]],Product_table[Product_ID],Product_table[Cost],FALSE)</f>
        <v>386.56</v>
      </c>
      <c r="V1613" s="11">
        <f>_xlfn.XLOOKUP(total_table[[#This Row],[Product_ID]],Product_table[Product_ID],Product_table[Stock],FALSE)</f>
        <v>125</v>
      </c>
      <c r="W1613" s="8" t="str">
        <f>_xlfn.XLOOKUP(total_table[[#This Row],[Store_ID]],Store_table[Store_ID],Store_table[Store_Name],FALSE)</f>
        <v>Black-Horn</v>
      </c>
      <c r="X1613" s="8" t="str">
        <f>_xlfn.XLOOKUP(total_table[[#This Row],[Store_ID]],Store_table[Store_ID],Store_table[Region],FALSE)</f>
        <v>South</v>
      </c>
      <c r="Y1613" s="8" t="str">
        <f>_xlfn.XLOOKUP(total_table[[#This Row],[Store_ID]],Store_table[Store_ID],Store_table[City],FALSE)</f>
        <v>North Nancyview</v>
      </c>
      <c r="Z1613" s="8" t="str">
        <f>_xlfn.XLOOKUP(total_table[[#This Row],[Store_ID]],Store_table[Store_ID],Store_table[Store_Type],FALSE)</f>
        <v>Outlet</v>
      </c>
    </row>
    <row r="1614" spans="1:26" x14ac:dyDescent="0.35">
      <c r="A1614" s="2" t="s">
        <v>3416</v>
      </c>
      <c r="B1614" s="14">
        <v>45777</v>
      </c>
      <c r="C1614" s="2" t="s">
        <v>1285</v>
      </c>
      <c r="D1614" s="2" t="s">
        <v>1594</v>
      </c>
      <c r="E1614" s="2" t="s">
        <v>1730</v>
      </c>
      <c r="F1614" s="11">
        <v>1</v>
      </c>
      <c r="G1614" s="8">
        <v>905.5</v>
      </c>
      <c r="H1614" s="8">
        <v>0.28999999999999998</v>
      </c>
      <c r="I1614" s="2" t="s">
        <v>1807</v>
      </c>
      <c r="J1614" s="8">
        <v>905.21</v>
      </c>
      <c r="K1614" s="8" t="str">
        <f>_xlfn.XLOOKUP(total_table[[#This Row],[Customer_ID]],Customer_table[Customer_ID],Customer_table[Name],FALSE)</f>
        <v>Dr. Tamara White Md</v>
      </c>
      <c r="L1614" s="11">
        <f>_xlfn.XLOOKUP(total_table[[#This Row],[Customer_ID]],Customer_table[Customer_ID],Customer_table[Age],FALSE)</f>
        <v>60</v>
      </c>
      <c r="M1614" s="8" t="str">
        <f>_xlfn.XLOOKUP(total_table[[#This Row],[Customer_ID]],Customer_table[Customer_ID],Customer_table[Gender],FALSE)</f>
        <v>Male</v>
      </c>
      <c r="N1614" s="8" t="str">
        <f>_xlfn.XLOOKUP(total_table[[#This Row],[Customer_ID]],Customer_table[Customer_ID],Customer_table[City],FALSE)</f>
        <v>New Benjamin</v>
      </c>
      <c r="O1614" s="8" t="str">
        <f>_xlfn.XLOOKUP(total_table[[#This Row],[Customer_ID]],Customer_table[Customer_ID],Customer_table[State],FALSE)</f>
        <v>North Carolina</v>
      </c>
      <c r="P1614" s="8" t="str">
        <f>_xlfn.XLOOKUP(total_table[[#This Row],[Customer_ID]],Customer_table[Customer_ID],Customer_table[Country],FALSE)</f>
        <v>USA</v>
      </c>
      <c r="Q1614" s="8" t="str">
        <f>_xlfn.XLOOKUP(total_table[[#This Row],[Product_ID]],Product_table[Product_ID],Product_table[Product_Name],FALSE)</f>
        <v>Gaming Mechanical Keyboard</v>
      </c>
      <c r="R1614" s="8" t="str">
        <f>_xlfn.XLOOKUP(total_table[[#This Row],[Product_ID]],Product_table[Product_ID],Product_table[Category],FALSE)</f>
        <v>Electronics</v>
      </c>
      <c r="S1614" s="8" t="str">
        <f>_xlfn.XLOOKUP(total_table[[#This Row],[Product_ID]],Product_table[Product_ID],Product_table[Sub_Category],FALSE)</f>
        <v>Computer</v>
      </c>
      <c r="T1614" s="8" t="str">
        <f>_xlfn.XLOOKUP(total_table[[#This Row],[Product_ID]],Product_table[Product_ID],Product_table[Brand],FALSE)</f>
        <v>Lucero LLC</v>
      </c>
      <c r="U1614" s="8">
        <f>_xlfn.XLOOKUP(total_table[[#This Row],[Product_ID]],Product_table[Product_ID],Product_table[Cost],FALSE)</f>
        <v>419.28</v>
      </c>
      <c r="V1614" s="11">
        <f>_xlfn.XLOOKUP(total_table[[#This Row],[Product_ID]],Product_table[Product_ID],Product_table[Stock],FALSE)</f>
        <v>86</v>
      </c>
      <c r="W1614" s="8" t="str">
        <f>_xlfn.XLOOKUP(total_table[[#This Row],[Store_ID]],Store_table[Store_ID],Store_table[Store_Name],FALSE)</f>
        <v>Rivera-Warner</v>
      </c>
      <c r="X1614" s="8" t="str">
        <f>_xlfn.XLOOKUP(total_table[[#This Row],[Store_ID]],Store_table[Store_ID],Store_table[Region],FALSE)</f>
        <v>East</v>
      </c>
      <c r="Y1614" s="8" t="str">
        <f>_xlfn.XLOOKUP(total_table[[#This Row],[Store_ID]],Store_table[Store_ID],Store_table[City],FALSE)</f>
        <v>Washingtonfurt</v>
      </c>
      <c r="Z1614" s="8" t="str">
        <f>_xlfn.XLOOKUP(total_table[[#This Row],[Store_ID]],Store_table[Store_ID],Store_table[Store_Type],FALSE)</f>
        <v>Flagship</v>
      </c>
    </row>
    <row r="1615" spans="1:26" x14ac:dyDescent="0.35">
      <c r="A1615" s="2" t="s">
        <v>3417</v>
      </c>
      <c r="B1615" s="14">
        <v>45523</v>
      </c>
      <c r="C1615" s="2" t="s">
        <v>655</v>
      </c>
      <c r="D1615" s="2" t="s">
        <v>1558</v>
      </c>
      <c r="E1615" s="2" t="s">
        <v>1775</v>
      </c>
      <c r="F1615" s="11">
        <v>3</v>
      </c>
      <c r="G1615" s="8">
        <v>63.19</v>
      </c>
      <c r="H1615" s="8">
        <v>0.08</v>
      </c>
      <c r="I1615" s="2" t="s">
        <v>1802</v>
      </c>
      <c r="J1615" s="8">
        <v>189.48999999999998</v>
      </c>
      <c r="K1615" s="8" t="str">
        <f>_xlfn.XLOOKUP(total_table[[#This Row],[Customer_ID]],Customer_table[Customer_ID],Customer_table[Name],FALSE)</f>
        <v>Tiffany Herrera</v>
      </c>
      <c r="L1615" s="11">
        <f>_xlfn.XLOOKUP(total_table[[#This Row],[Customer_ID]],Customer_table[Customer_ID],Customer_table[Age],FALSE)</f>
        <v>52</v>
      </c>
      <c r="M1615" s="8" t="str">
        <f>_xlfn.XLOOKUP(total_table[[#This Row],[Customer_ID]],Customer_table[Customer_ID],Customer_table[Gender],FALSE)</f>
        <v>Male</v>
      </c>
      <c r="N1615" s="8" t="str">
        <f>_xlfn.XLOOKUP(total_table[[#This Row],[Customer_ID]],Customer_table[Customer_ID],Customer_table[City],FALSE)</f>
        <v>New Dianebury</v>
      </c>
      <c r="O1615" s="8" t="str">
        <f>_xlfn.XLOOKUP(total_table[[#This Row],[Customer_ID]],Customer_table[Customer_ID],Customer_table[State],FALSE)</f>
        <v>Virginia</v>
      </c>
      <c r="P1615" s="8" t="str">
        <f>_xlfn.XLOOKUP(total_table[[#This Row],[Customer_ID]],Customer_table[Customer_ID],Customer_table[Country],FALSE)</f>
        <v>USA</v>
      </c>
      <c r="Q1615" s="8" t="str">
        <f>_xlfn.XLOOKUP(total_table[[#This Row],[Product_ID]],Product_table[Product_ID],Product_table[Product_Name],FALSE)</f>
        <v>Beard Grooming Kit</v>
      </c>
      <c r="R1615" s="8" t="str">
        <f>_xlfn.XLOOKUP(total_table[[#This Row],[Product_ID]],Product_table[Product_ID],Product_table[Category],FALSE)</f>
        <v>Beauty</v>
      </c>
      <c r="S1615" s="8" t="str">
        <f>_xlfn.XLOOKUP(total_table[[#This Row],[Product_ID]],Product_table[Product_ID],Product_table[Sub_Category],FALSE)</f>
        <v>Grooming</v>
      </c>
      <c r="T1615" s="8" t="str">
        <f>_xlfn.XLOOKUP(total_table[[#This Row],[Product_ID]],Product_table[Product_ID],Product_table[Brand],FALSE)</f>
        <v>Erickson-Green</v>
      </c>
      <c r="U1615" s="8">
        <f>_xlfn.XLOOKUP(total_table[[#This Row],[Product_ID]],Product_table[Product_ID],Product_table[Cost],FALSE)</f>
        <v>337.42</v>
      </c>
      <c r="V1615" s="11">
        <f>_xlfn.XLOOKUP(total_table[[#This Row],[Product_ID]],Product_table[Product_ID],Product_table[Stock],FALSE)</f>
        <v>256</v>
      </c>
      <c r="W1615" s="8" t="str">
        <f>_xlfn.XLOOKUP(total_table[[#This Row],[Store_ID]],Store_table[Store_ID],Store_table[Store_Name],FALSE)</f>
        <v>Gardner, Humphrey and Contreras</v>
      </c>
      <c r="X1615" s="8" t="str">
        <f>_xlfn.XLOOKUP(total_table[[#This Row],[Store_ID]],Store_table[Store_ID],Store_table[Region],FALSE)</f>
        <v>East</v>
      </c>
      <c r="Y1615" s="8" t="str">
        <f>_xlfn.XLOOKUP(total_table[[#This Row],[Store_ID]],Store_table[Store_ID],Store_table[City],FALSE)</f>
        <v>Johnsonville</v>
      </c>
      <c r="Z1615" s="8" t="str">
        <f>_xlfn.XLOOKUP(total_table[[#This Row],[Store_ID]],Store_table[Store_ID],Store_table[Store_Type],FALSE)</f>
        <v>Flagship</v>
      </c>
    </row>
    <row r="1616" spans="1:26" x14ac:dyDescent="0.35">
      <c r="A1616" s="2" t="s">
        <v>3418</v>
      </c>
      <c r="B1616" s="14">
        <v>45628</v>
      </c>
      <c r="C1616" s="2" t="s">
        <v>183</v>
      </c>
      <c r="D1616" s="2" t="s">
        <v>1666</v>
      </c>
      <c r="E1616" s="2" t="s">
        <v>1757</v>
      </c>
      <c r="F1616" s="11">
        <v>3</v>
      </c>
      <c r="G1616" s="8">
        <v>687.66</v>
      </c>
      <c r="H1616" s="8">
        <v>0.06</v>
      </c>
      <c r="I1616" s="2" t="s">
        <v>1804</v>
      </c>
      <c r="J1616" s="8">
        <v>2062.92</v>
      </c>
      <c r="K1616" s="8" t="str">
        <f>_xlfn.XLOOKUP(total_table[[#This Row],[Customer_ID]],Customer_table[Customer_ID],Customer_table[Name],FALSE)</f>
        <v>Matthew Hunter Jr.</v>
      </c>
      <c r="L1616" s="11">
        <f>_xlfn.XLOOKUP(total_table[[#This Row],[Customer_ID]],Customer_table[Customer_ID],Customer_table[Age],FALSE)</f>
        <v>61</v>
      </c>
      <c r="M1616" s="8" t="str">
        <f>_xlfn.XLOOKUP(total_table[[#This Row],[Customer_ID]],Customer_table[Customer_ID],Customer_table[Gender],FALSE)</f>
        <v>Female</v>
      </c>
      <c r="N1616" s="8" t="str">
        <f>_xlfn.XLOOKUP(total_table[[#This Row],[Customer_ID]],Customer_table[Customer_ID],Customer_table[City],FALSE)</f>
        <v>Gregoryview</v>
      </c>
      <c r="O1616" s="8" t="str">
        <f>_xlfn.XLOOKUP(total_table[[#This Row],[Customer_ID]],Customer_table[Customer_ID],Customer_table[State],FALSE)</f>
        <v>Illinois</v>
      </c>
      <c r="P1616" s="8" t="str">
        <f>_xlfn.XLOOKUP(total_table[[#This Row],[Customer_ID]],Customer_table[Customer_ID],Customer_table[Country],FALSE)</f>
        <v>USA</v>
      </c>
      <c r="Q1616" s="8" t="str">
        <f>_xlfn.XLOOKUP(total_table[[#This Row],[Product_ID]],Product_table[Product_ID],Product_table[Product_Name],FALSE)</f>
        <v>Kitchen Storage Rack</v>
      </c>
      <c r="R1616" s="8" t="str">
        <f>_xlfn.XLOOKUP(total_table[[#This Row],[Product_ID]],Product_table[Product_ID],Product_table[Category],FALSE)</f>
        <v>Home</v>
      </c>
      <c r="S1616" s="8" t="str">
        <f>_xlfn.XLOOKUP(total_table[[#This Row],[Product_ID]],Product_table[Product_ID],Product_table[Sub_Category],FALSE)</f>
        <v>Storage</v>
      </c>
      <c r="T1616" s="8" t="str">
        <f>_xlfn.XLOOKUP(total_table[[#This Row],[Product_ID]],Product_table[Product_ID],Product_table[Brand],FALSE)</f>
        <v>Duran Group</v>
      </c>
      <c r="U1616" s="8">
        <f>_xlfn.XLOOKUP(total_table[[#This Row],[Product_ID]],Product_table[Product_ID],Product_table[Cost],FALSE)</f>
        <v>138.05000000000001</v>
      </c>
      <c r="V1616" s="11">
        <f>_xlfn.XLOOKUP(total_table[[#This Row],[Product_ID]],Product_table[Product_ID],Product_table[Stock],FALSE)</f>
        <v>89</v>
      </c>
      <c r="W1616" s="8" t="str">
        <f>_xlfn.XLOOKUP(total_table[[#This Row],[Store_ID]],Store_table[Store_ID],Store_table[Store_Name],FALSE)</f>
        <v>Martinez-Mullins</v>
      </c>
      <c r="X1616" s="8" t="str">
        <f>_xlfn.XLOOKUP(total_table[[#This Row],[Store_ID]],Store_table[Store_ID],Store_table[Region],FALSE)</f>
        <v>South</v>
      </c>
      <c r="Y1616" s="8" t="str">
        <f>_xlfn.XLOOKUP(total_table[[#This Row],[Store_ID]],Store_table[Store_ID],Store_table[City],FALSE)</f>
        <v>Williamsfurt</v>
      </c>
      <c r="Z1616" s="8" t="str">
        <f>_xlfn.XLOOKUP(total_table[[#This Row],[Store_ID]],Store_table[Store_ID],Store_table[Store_Type],FALSE)</f>
        <v>Online</v>
      </c>
    </row>
    <row r="1617" spans="1:26" x14ac:dyDescent="0.35">
      <c r="A1617" s="2" t="s">
        <v>3419</v>
      </c>
      <c r="B1617" s="14">
        <v>45742</v>
      </c>
      <c r="C1617" s="2" t="s">
        <v>700</v>
      </c>
      <c r="D1617" s="2" t="s">
        <v>1612</v>
      </c>
      <c r="E1617" s="2" t="s">
        <v>1764</v>
      </c>
      <c r="F1617" s="11">
        <v>4</v>
      </c>
      <c r="G1617" s="8">
        <v>639.05999999999995</v>
      </c>
      <c r="H1617" s="8">
        <v>0.12</v>
      </c>
      <c r="I1617" s="2" t="s">
        <v>1804</v>
      </c>
      <c r="J1617" s="8">
        <v>2556.12</v>
      </c>
      <c r="K1617" s="8" t="str">
        <f>_xlfn.XLOOKUP(total_table[[#This Row],[Customer_ID]],Customer_table[Customer_ID],Customer_table[Name],FALSE)</f>
        <v>Jordan Wells</v>
      </c>
      <c r="L1617" s="11">
        <f>_xlfn.XLOOKUP(total_table[[#This Row],[Customer_ID]],Customer_table[Customer_ID],Customer_table[Age],FALSE)</f>
        <v>47</v>
      </c>
      <c r="M1617" s="8" t="str">
        <f>_xlfn.XLOOKUP(total_table[[#This Row],[Customer_ID]],Customer_table[Customer_ID],Customer_table[Gender],FALSE)</f>
        <v>Female</v>
      </c>
      <c r="N1617" s="8" t="str">
        <f>_xlfn.XLOOKUP(total_table[[#This Row],[Customer_ID]],Customer_table[Customer_ID],Customer_table[City],FALSE)</f>
        <v>Phillipschester</v>
      </c>
      <c r="O1617" s="8" t="str">
        <f>_xlfn.XLOOKUP(total_table[[#This Row],[Customer_ID]],Customer_table[Customer_ID],Customer_table[State],FALSE)</f>
        <v>New Jersey</v>
      </c>
      <c r="P1617" s="8" t="str">
        <f>_xlfn.XLOOKUP(total_table[[#This Row],[Customer_ID]],Customer_table[Customer_ID],Customer_table[Country],FALSE)</f>
        <v>USA</v>
      </c>
      <c r="Q1617" s="8" t="str">
        <f>_xlfn.XLOOKUP(total_table[[#This Row],[Product_ID]],Product_table[Product_ID],Product_table[Product_Name],FALSE)</f>
        <v>USB External Hard Drive</v>
      </c>
      <c r="R1617" s="8" t="str">
        <f>_xlfn.XLOOKUP(total_table[[#This Row],[Product_ID]],Product_table[Product_ID],Product_table[Category],FALSE)</f>
        <v>Electronics</v>
      </c>
      <c r="S1617" s="8" t="str">
        <f>_xlfn.XLOOKUP(total_table[[#This Row],[Product_ID]],Product_table[Product_ID],Product_table[Sub_Category],FALSE)</f>
        <v>Computer</v>
      </c>
      <c r="T1617" s="8" t="str">
        <f>_xlfn.XLOOKUP(total_table[[#This Row],[Product_ID]],Product_table[Product_ID],Product_table[Brand],FALSE)</f>
        <v>Robinson Inc</v>
      </c>
      <c r="U1617" s="8">
        <f>_xlfn.XLOOKUP(total_table[[#This Row],[Product_ID]],Product_table[Product_ID],Product_table[Cost],FALSE)</f>
        <v>253.33</v>
      </c>
      <c r="V1617" s="11">
        <f>_xlfn.XLOOKUP(total_table[[#This Row],[Product_ID]],Product_table[Product_ID],Product_table[Stock],FALSE)</f>
        <v>266</v>
      </c>
      <c r="W1617" s="8" t="str">
        <f>_xlfn.XLOOKUP(total_table[[#This Row],[Store_ID]],Store_table[Store_ID],Store_table[Store_Name],FALSE)</f>
        <v>Moore, Padilla and Butler</v>
      </c>
      <c r="X1617" s="8" t="str">
        <f>_xlfn.XLOOKUP(total_table[[#This Row],[Store_ID]],Store_table[Store_ID],Store_table[Region],FALSE)</f>
        <v>South</v>
      </c>
      <c r="Y1617" s="8" t="str">
        <f>_xlfn.XLOOKUP(total_table[[#This Row],[Store_ID]],Store_table[Store_ID],Store_table[City],FALSE)</f>
        <v>East Johnstad</v>
      </c>
      <c r="Z1617" s="8" t="str">
        <f>_xlfn.XLOOKUP(total_table[[#This Row],[Store_ID]],Store_table[Store_ID],Store_table[Store_Type],FALSE)</f>
        <v>Flagship</v>
      </c>
    </row>
    <row r="1618" spans="1:26" x14ac:dyDescent="0.35">
      <c r="A1618" s="2" t="s">
        <v>3420</v>
      </c>
      <c r="B1618" s="14">
        <v>45456</v>
      </c>
      <c r="C1618" s="2" t="s">
        <v>239</v>
      </c>
      <c r="D1618" s="2" t="s">
        <v>1668</v>
      </c>
      <c r="E1618" s="2" t="s">
        <v>1757</v>
      </c>
      <c r="F1618" s="11">
        <v>1</v>
      </c>
      <c r="G1618" s="8">
        <v>475.15</v>
      </c>
      <c r="H1618" s="8">
        <v>0.04</v>
      </c>
      <c r="I1618" s="2" t="s">
        <v>1807</v>
      </c>
      <c r="J1618" s="8">
        <v>475.10999999999996</v>
      </c>
      <c r="K1618" s="8" t="str">
        <f>_xlfn.XLOOKUP(total_table[[#This Row],[Customer_ID]],Customer_table[Customer_ID],Customer_table[Name],FALSE)</f>
        <v>Amber Mcclain</v>
      </c>
      <c r="L1618" s="11">
        <f>_xlfn.XLOOKUP(total_table[[#This Row],[Customer_ID]],Customer_table[Customer_ID],Customer_table[Age],FALSE)</f>
        <v>58</v>
      </c>
      <c r="M1618" s="8" t="str">
        <f>_xlfn.XLOOKUP(total_table[[#This Row],[Customer_ID]],Customer_table[Customer_ID],Customer_table[Gender],FALSE)</f>
        <v>Male</v>
      </c>
      <c r="N1618" s="8" t="str">
        <f>_xlfn.XLOOKUP(total_table[[#This Row],[Customer_ID]],Customer_table[Customer_ID],Customer_table[City],FALSE)</f>
        <v>Brendaburgh</v>
      </c>
      <c r="O1618" s="8" t="str">
        <f>_xlfn.XLOOKUP(total_table[[#This Row],[Customer_ID]],Customer_table[Customer_ID],Customer_table[State],FALSE)</f>
        <v>Florida</v>
      </c>
      <c r="P1618" s="8" t="str">
        <f>_xlfn.XLOOKUP(total_table[[#This Row],[Customer_ID]],Customer_table[Customer_ID],Customer_table[Country],FALSE)</f>
        <v>USA</v>
      </c>
      <c r="Q1618" s="8" t="str">
        <f>_xlfn.XLOOKUP(total_table[[#This Row],[Product_ID]],Product_table[Product_ID],Product_table[Product_Name],FALSE)</f>
        <v>Hair Repair Oil Treatment</v>
      </c>
      <c r="R1618" s="8" t="str">
        <f>_xlfn.XLOOKUP(total_table[[#This Row],[Product_ID]],Product_table[Product_ID],Product_table[Category],FALSE)</f>
        <v>Beauty</v>
      </c>
      <c r="S1618" s="8" t="str">
        <f>_xlfn.XLOOKUP(total_table[[#This Row],[Product_ID]],Product_table[Product_ID],Product_table[Sub_Category],FALSE)</f>
        <v>Haircare</v>
      </c>
      <c r="T1618" s="8" t="str">
        <f>_xlfn.XLOOKUP(total_table[[#This Row],[Product_ID]],Product_table[Product_ID],Product_table[Brand],FALSE)</f>
        <v>Hopkins Ltd</v>
      </c>
      <c r="U1618" s="8">
        <f>_xlfn.XLOOKUP(total_table[[#This Row],[Product_ID]],Product_table[Product_ID],Product_table[Cost],FALSE)</f>
        <v>214.32</v>
      </c>
      <c r="V1618" s="11">
        <f>_xlfn.XLOOKUP(total_table[[#This Row],[Product_ID]],Product_table[Product_ID],Product_table[Stock],FALSE)</f>
        <v>383</v>
      </c>
      <c r="W1618" s="8" t="str">
        <f>_xlfn.XLOOKUP(total_table[[#This Row],[Store_ID]],Store_table[Store_ID],Store_table[Store_Name],FALSE)</f>
        <v>Martinez-Mullins</v>
      </c>
      <c r="X1618" s="8" t="str">
        <f>_xlfn.XLOOKUP(total_table[[#This Row],[Store_ID]],Store_table[Store_ID],Store_table[Region],FALSE)</f>
        <v>South</v>
      </c>
      <c r="Y1618" s="8" t="str">
        <f>_xlfn.XLOOKUP(total_table[[#This Row],[Store_ID]],Store_table[Store_ID],Store_table[City],FALSE)</f>
        <v>Williamsfurt</v>
      </c>
      <c r="Z1618" s="8" t="str">
        <f>_xlfn.XLOOKUP(total_table[[#This Row],[Store_ID]],Store_table[Store_ID],Store_table[Store_Type],FALSE)</f>
        <v>Online</v>
      </c>
    </row>
    <row r="1619" spans="1:26" x14ac:dyDescent="0.35">
      <c r="A1619" s="2" t="s">
        <v>3421</v>
      </c>
      <c r="B1619" s="14">
        <v>45534</v>
      </c>
      <c r="C1619" s="2" t="s">
        <v>614</v>
      </c>
      <c r="D1619" s="2" t="s">
        <v>1614</v>
      </c>
      <c r="E1619" s="2" t="s">
        <v>1754</v>
      </c>
      <c r="F1619" s="11">
        <v>1</v>
      </c>
      <c r="G1619" s="8">
        <v>62.38</v>
      </c>
      <c r="H1619" s="8">
        <v>0.08</v>
      </c>
      <c r="I1619" s="2" t="s">
        <v>1807</v>
      </c>
      <c r="J1619" s="8">
        <v>62.300000000000004</v>
      </c>
      <c r="K1619" s="8" t="str">
        <f>_xlfn.XLOOKUP(total_table[[#This Row],[Customer_ID]],Customer_table[Customer_ID],Customer_table[Name],FALSE)</f>
        <v>Christopher Stewart</v>
      </c>
      <c r="L1619" s="11">
        <f>_xlfn.XLOOKUP(total_table[[#This Row],[Customer_ID]],Customer_table[Customer_ID],Customer_table[Age],FALSE)</f>
        <v>21</v>
      </c>
      <c r="M1619" s="8" t="str">
        <f>_xlfn.XLOOKUP(total_table[[#This Row],[Customer_ID]],Customer_table[Customer_ID],Customer_table[Gender],FALSE)</f>
        <v>Male</v>
      </c>
      <c r="N1619" s="8" t="str">
        <f>_xlfn.XLOOKUP(total_table[[#This Row],[Customer_ID]],Customer_table[Customer_ID],Customer_table[City],FALSE)</f>
        <v>Amandaside</v>
      </c>
      <c r="O1619" s="8" t="str">
        <f>_xlfn.XLOOKUP(total_table[[#This Row],[Customer_ID]],Customer_table[Customer_ID],Customer_table[State],FALSE)</f>
        <v>New York</v>
      </c>
      <c r="P1619" s="8" t="str">
        <f>_xlfn.XLOOKUP(total_table[[#This Row],[Customer_ID]],Customer_table[Customer_ID],Customer_table[Country],FALSE)</f>
        <v>USA</v>
      </c>
      <c r="Q1619" s="8" t="str">
        <f>_xlfn.XLOOKUP(total_table[[#This Row],[Product_ID]],Product_table[Product_ID],Product_table[Product_Name],FALSE)</f>
        <v>Adjustable Jump Rope</v>
      </c>
      <c r="R1619" s="8" t="str">
        <f>_xlfn.XLOOKUP(total_table[[#This Row],[Product_ID]],Product_table[Product_ID],Product_table[Category],FALSE)</f>
        <v>Sports</v>
      </c>
      <c r="S1619" s="8" t="str">
        <f>_xlfn.XLOOKUP(total_table[[#This Row],[Product_ID]],Product_table[Product_ID],Product_table[Sub_Category],FALSE)</f>
        <v>Fitness</v>
      </c>
      <c r="T1619" s="8" t="str">
        <f>_xlfn.XLOOKUP(total_table[[#This Row],[Product_ID]],Product_table[Product_ID],Product_table[Brand],FALSE)</f>
        <v>Cox Inc</v>
      </c>
      <c r="U1619" s="8">
        <f>_xlfn.XLOOKUP(total_table[[#This Row],[Product_ID]],Product_table[Product_ID],Product_table[Cost],FALSE)</f>
        <v>167.12</v>
      </c>
      <c r="V1619" s="11">
        <f>_xlfn.XLOOKUP(total_table[[#This Row],[Product_ID]],Product_table[Product_ID],Product_table[Stock],FALSE)</f>
        <v>316</v>
      </c>
      <c r="W1619" s="8" t="str">
        <f>_xlfn.XLOOKUP(total_table[[#This Row],[Store_ID]],Store_table[Store_ID],Store_table[Store_Name],FALSE)</f>
        <v>Benson-Elliott</v>
      </c>
      <c r="X1619" s="8" t="str">
        <f>_xlfn.XLOOKUP(total_table[[#This Row],[Store_ID]],Store_table[Store_ID],Store_table[Region],FALSE)</f>
        <v>East</v>
      </c>
      <c r="Y1619" s="8" t="str">
        <f>_xlfn.XLOOKUP(total_table[[#This Row],[Store_ID]],Store_table[Store_ID],Store_table[City],FALSE)</f>
        <v>Port Josephberg</v>
      </c>
      <c r="Z1619" s="8" t="str">
        <f>_xlfn.XLOOKUP(total_table[[#This Row],[Store_ID]],Store_table[Store_ID],Store_table[Store_Type],FALSE)</f>
        <v>Online</v>
      </c>
    </row>
    <row r="1620" spans="1:26" x14ac:dyDescent="0.35">
      <c r="A1620" s="2" t="s">
        <v>3422</v>
      </c>
      <c r="B1620" s="14">
        <v>45375</v>
      </c>
      <c r="C1620" s="2" t="s">
        <v>1092</v>
      </c>
      <c r="D1620" s="2" t="s">
        <v>1556</v>
      </c>
      <c r="E1620" s="2" t="s">
        <v>1757</v>
      </c>
      <c r="F1620" s="11">
        <v>1</v>
      </c>
      <c r="G1620" s="8">
        <v>977.02</v>
      </c>
      <c r="H1620" s="8">
        <v>0.2</v>
      </c>
      <c r="I1620" s="2" t="s">
        <v>1807</v>
      </c>
      <c r="J1620" s="8">
        <v>976.81999999999994</v>
      </c>
      <c r="K1620" s="8" t="str">
        <f>_xlfn.XLOOKUP(total_table[[#This Row],[Customer_ID]],Customer_table[Customer_ID],Customer_table[Name],FALSE)</f>
        <v>Ryan Torres</v>
      </c>
      <c r="L1620" s="11">
        <f>_xlfn.XLOOKUP(total_table[[#This Row],[Customer_ID]],Customer_table[Customer_ID],Customer_table[Age],FALSE)</f>
        <v>38</v>
      </c>
      <c r="M1620" s="8" t="str">
        <f>_xlfn.XLOOKUP(total_table[[#This Row],[Customer_ID]],Customer_table[Customer_ID],Customer_table[Gender],FALSE)</f>
        <v>Male</v>
      </c>
      <c r="N1620" s="8" t="str">
        <f>_xlfn.XLOOKUP(total_table[[#This Row],[Customer_ID]],Customer_table[Customer_ID],Customer_table[City],FALSE)</f>
        <v>Guerreroport</v>
      </c>
      <c r="O1620" s="8" t="str">
        <f>_xlfn.XLOOKUP(total_table[[#This Row],[Customer_ID]],Customer_table[Customer_ID],Customer_table[State],FALSE)</f>
        <v>Connecticut</v>
      </c>
      <c r="P1620" s="8" t="str">
        <f>_xlfn.XLOOKUP(total_table[[#This Row],[Customer_ID]],Customer_table[Customer_ID],Customer_table[Country],FALSE)</f>
        <v>USA</v>
      </c>
      <c r="Q1620" s="8" t="str">
        <f>_xlfn.XLOOKUP(total_table[[#This Row],[Product_ID]],Product_table[Product_ID],Product_table[Product_Name],FALSE)</f>
        <v>4K Home Projector</v>
      </c>
      <c r="R1620" s="8" t="str">
        <f>_xlfn.XLOOKUP(total_table[[#This Row],[Product_ID]],Product_table[Product_ID],Product_table[Category],FALSE)</f>
        <v>Electronics</v>
      </c>
      <c r="S1620" s="8" t="str">
        <f>_xlfn.XLOOKUP(total_table[[#This Row],[Product_ID]],Product_table[Product_ID],Product_table[Sub_Category],FALSE)</f>
        <v>Appliances</v>
      </c>
      <c r="T1620" s="8" t="str">
        <f>_xlfn.XLOOKUP(total_table[[#This Row],[Product_ID]],Product_table[Product_ID],Product_table[Brand],FALSE)</f>
        <v>Thomas LLC</v>
      </c>
      <c r="U1620" s="8">
        <f>_xlfn.XLOOKUP(total_table[[#This Row],[Product_ID]],Product_table[Product_ID],Product_table[Cost],FALSE)</f>
        <v>465.34</v>
      </c>
      <c r="V1620" s="11">
        <f>_xlfn.XLOOKUP(total_table[[#This Row],[Product_ID]],Product_table[Product_ID],Product_table[Stock],FALSE)</f>
        <v>301</v>
      </c>
      <c r="W1620" s="8" t="str">
        <f>_xlfn.XLOOKUP(total_table[[#This Row],[Store_ID]],Store_table[Store_ID],Store_table[Store_Name],FALSE)</f>
        <v>Martinez-Mullins</v>
      </c>
      <c r="X1620" s="8" t="str">
        <f>_xlfn.XLOOKUP(total_table[[#This Row],[Store_ID]],Store_table[Store_ID],Store_table[Region],FALSE)</f>
        <v>South</v>
      </c>
      <c r="Y1620" s="8" t="str">
        <f>_xlfn.XLOOKUP(total_table[[#This Row],[Store_ID]],Store_table[Store_ID],Store_table[City],FALSE)</f>
        <v>Williamsfurt</v>
      </c>
      <c r="Z1620" s="8" t="str">
        <f>_xlfn.XLOOKUP(total_table[[#This Row],[Store_ID]],Store_table[Store_ID],Store_table[Store_Type],FALSE)</f>
        <v>Online</v>
      </c>
    </row>
    <row r="1621" spans="1:26" x14ac:dyDescent="0.35">
      <c r="A1621" s="2" t="s">
        <v>3423</v>
      </c>
      <c r="B1621" s="14">
        <v>45546</v>
      </c>
      <c r="C1621" s="2" t="s">
        <v>263</v>
      </c>
      <c r="D1621" s="2" t="s">
        <v>1692</v>
      </c>
      <c r="E1621" s="2" t="s">
        <v>1747</v>
      </c>
      <c r="F1621" s="11">
        <v>2</v>
      </c>
      <c r="G1621" s="8">
        <v>898.81</v>
      </c>
      <c r="H1621" s="8">
        <v>0.25</v>
      </c>
      <c r="I1621" s="2" t="s">
        <v>1802</v>
      </c>
      <c r="J1621" s="8">
        <v>1797.37</v>
      </c>
      <c r="K1621" s="8" t="str">
        <f>_xlfn.XLOOKUP(total_table[[#This Row],[Customer_ID]],Customer_table[Customer_ID],Customer_table[Name],FALSE)</f>
        <v>John Mayer</v>
      </c>
      <c r="L1621" s="11">
        <f>_xlfn.XLOOKUP(total_table[[#This Row],[Customer_ID]],Customer_table[Customer_ID],Customer_table[Age],FALSE)</f>
        <v>58</v>
      </c>
      <c r="M1621" s="8" t="str">
        <f>_xlfn.XLOOKUP(total_table[[#This Row],[Customer_ID]],Customer_table[Customer_ID],Customer_table[Gender],FALSE)</f>
        <v>Male</v>
      </c>
      <c r="N1621" s="8" t="str">
        <f>_xlfn.XLOOKUP(total_table[[#This Row],[Customer_ID]],Customer_table[Customer_ID],Customer_table[City],FALSE)</f>
        <v>Longport</v>
      </c>
      <c r="O1621" s="8" t="str">
        <f>_xlfn.XLOOKUP(total_table[[#This Row],[Customer_ID]],Customer_table[Customer_ID],Customer_table[State],FALSE)</f>
        <v>Colorado</v>
      </c>
      <c r="P1621" s="8" t="str">
        <f>_xlfn.XLOOKUP(total_table[[#This Row],[Customer_ID]],Customer_table[Customer_ID],Customer_table[Country],FALSE)</f>
        <v>USA</v>
      </c>
      <c r="Q1621" s="8" t="str">
        <f>_xlfn.XLOOKUP(total_table[[#This Row],[Product_ID]],Product_table[Product_ID],Product_table[Product_Name],FALSE)</f>
        <v>Hydrating Face Cleanser</v>
      </c>
      <c r="R1621" s="8" t="str">
        <f>_xlfn.XLOOKUP(total_table[[#This Row],[Product_ID]],Product_table[Product_ID],Product_table[Category],FALSE)</f>
        <v>Beauty</v>
      </c>
      <c r="S1621" s="8" t="str">
        <f>_xlfn.XLOOKUP(total_table[[#This Row],[Product_ID]],Product_table[Product_ID],Product_table[Sub_Category],FALSE)</f>
        <v>Skincare</v>
      </c>
      <c r="T1621" s="8" t="str">
        <f>_xlfn.XLOOKUP(total_table[[#This Row],[Product_ID]],Product_table[Product_ID],Product_table[Brand],FALSE)</f>
        <v>Butler Group</v>
      </c>
      <c r="U1621" s="8">
        <f>_xlfn.XLOOKUP(total_table[[#This Row],[Product_ID]],Product_table[Product_ID],Product_table[Cost],FALSE)</f>
        <v>254.04361702127662</v>
      </c>
      <c r="V1621" s="11">
        <f>_xlfn.XLOOKUP(total_table[[#This Row],[Product_ID]],Product_table[Product_ID],Product_table[Stock],FALSE)</f>
        <v>159</v>
      </c>
      <c r="W1621" s="8" t="str">
        <f>_xlfn.XLOOKUP(total_table[[#This Row],[Store_ID]],Store_table[Store_ID],Store_table[Store_Name],FALSE)</f>
        <v>Alexander Group</v>
      </c>
      <c r="X1621" s="8" t="str">
        <f>_xlfn.XLOOKUP(total_table[[#This Row],[Store_ID]],Store_table[Store_ID],Store_table[Region],FALSE)</f>
        <v>South</v>
      </c>
      <c r="Y1621" s="8" t="str">
        <f>_xlfn.XLOOKUP(total_table[[#This Row],[Store_ID]],Store_table[Store_ID],Store_table[City],FALSE)</f>
        <v>Port Sharon</v>
      </c>
      <c r="Z1621" s="8" t="str">
        <f>_xlfn.XLOOKUP(total_table[[#This Row],[Store_ID]],Store_table[Store_ID],Store_table[Store_Type],FALSE)</f>
        <v>Online</v>
      </c>
    </row>
    <row r="1622" spans="1:26" x14ac:dyDescent="0.35">
      <c r="A1622" s="2" t="s">
        <v>3424</v>
      </c>
      <c r="B1622" s="14">
        <v>45769</v>
      </c>
      <c r="C1622" s="2" t="s">
        <v>1084</v>
      </c>
      <c r="D1622" s="2" t="s">
        <v>1640</v>
      </c>
      <c r="E1622" s="2" t="s">
        <v>1744</v>
      </c>
      <c r="F1622" s="11">
        <v>2</v>
      </c>
      <c r="G1622" s="8">
        <v>422.13</v>
      </c>
      <c r="H1622" s="8">
        <v>0.28000000000000003</v>
      </c>
      <c r="I1622" s="2" t="s">
        <v>1802</v>
      </c>
      <c r="J1622" s="8">
        <v>843.98</v>
      </c>
      <c r="K1622" s="8" t="str">
        <f>_xlfn.XLOOKUP(total_table[[#This Row],[Customer_ID]],Customer_table[Customer_ID],Customer_table[Name],FALSE)</f>
        <v>Jeffrey Mccarthy</v>
      </c>
      <c r="L1622" s="11">
        <f>_xlfn.XLOOKUP(total_table[[#This Row],[Customer_ID]],Customer_table[Customer_ID],Customer_table[Age],FALSE)</f>
        <v>25</v>
      </c>
      <c r="M1622" s="8" t="str">
        <f>_xlfn.XLOOKUP(total_table[[#This Row],[Customer_ID]],Customer_table[Customer_ID],Customer_table[Gender],FALSE)</f>
        <v>Female</v>
      </c>
      <c r="N1622" s="8" t="str">
        <f>_xlfn.XLOOKUP(total_table[[#This Row],[Customer_ID]],Customer_table[Customer_ID],Customer_table[City],FALSE)</f>
        <v>North Samuel</v>
      </c>
      <c r="O1622" s="8" t="str">
        <f>_xlfn.XLOOKUP(total_table[[#This Row],[Customer_ID]],Customer_table[Customer_ID],Customer_table[State],FALSE)</f>
        <v>Nebraska</v>
      </c>
      <c r="P1622" s="8" t="str">
        <f>_xlfn.XLOOKUP(total_table[[#This Row],[Customer_ID]],Customer_table[Customer_ID],Customer_table[Country],FALSE)</f>
        <v>USA</v>
      </c>
      <c r="Q1622" s="8" t="str">
        <f>_xlfn.XLOOKUP(total_table[[#This Row],[Product_ID]],Product_table[Product_ID],Product_table[Product_Name],FALSE)</f>
        <v>Foam Roller</v>
      </c>
      <c r="R1622" s="8" t="str">
        <f>_xlfn.XLOOKUP(total_table[[#This Row],[Product_ID]],Product_table[Product_ID],Product_table[Category],FALSE)</f>
        <v>Sports</v>
      </c>
      <c r="S1622" s="8" t="str">
        <f>_xlfn.XLOOKUP(total_table[[#This Row],[Product_ID]],Product_table[Product_ID],Product_table[Sub_Category],FALSE)</f>
        <v>Fitness</v>
      </c>
      <c r="T1622" s="8" t="str">
        <f>_xlfn.XLOOKUP(total_table[[#This Row],[Product_ID]],Product_table[Product_ID],Product_table[Brand],FALSE)</f>
        <v>Atkinson, Camacho and Oliver</v>
      </c>
      <c r="U1622" s="8">
        <f>_xlfn.XLOOKUP(total_table[[#This Row],[Product_ID]],Product_table[Product_ID],Product_table[Cost],FALSE)</f>
        <v>30.62</v>
      </c>
      <c r="V1622" s="11">
        <f>_xlfn.XLOOKUP(total_table[[#This Row],[Product_ID]],Product_table[Product_ID],Product_table[Stock],FALSE)</f>
        <v>138</v>
      </c>
      <c r="W1622" s="8" t="str">
        <f>_xlfn.XLOOKUP(total_table[[#This Row],[Store_ID]],Store_table[Store_ID],Store_table[Store_Name],FALSE)</f>
        <v>Johnson-Wright</v>
      </c>
      <c r="X1622" s="8" t="str">
        <f>_xlfn.XLOOKUP(total_table[[#This Row],[Store_ID]],Store_table[Store_ID],Store_table[Region],FALSE)</f>
        <v>North</v>
      </c>
      <c r="Y1622" s="8" t="str">
        <f>_xlfn.XLOOKUP(total_table[[#This Row],[Store_ID]],Store_table[Store_ID],Store_table[City],FALSE)</f>
        <v>Hoodberg</v>
      </c>
      <c r="Z1622" s="8" t="str">
        <f>_xlfn.XLOOKUP(total_table[[#This Row],[Store_ID]],Store_table[Store_ID],Store_table[Store_Type],FALSE)</f>
        <v>Outlet</v>
      </c>
    </row>
    <row r="1623" spans="1:26" x14ac:dyDescent="0.35">
      <c r="A1623" s="2" t="s">
        <v>3425</v>
      </c>
      <c r="B1623" s="14">
        <v>45524</v>
      </c>
      <c r="C1623" s="2" t="s">
        <v>183</v>
      </c>
      <c r="D1623" s="2" t="s">
        <v>1594</v>
      </c>
      <c r="E1623" s="2" t="s">
        <v>1770</v>
      </c>
      <c r="F1623" s="11">
        <v>1</v>
      </c>
      <c r="G1623" s="8">
        <v>324.56</v>
      </c>
      <c r="H1623" s="8">
        <v>0.03</v>
      </c>
      <c r="I1623" s="2" t="s">
        <v>1807</v>
      </c>
      <c r="J1623" s="8">
        <v>324.53000000000003</v>
      </c>
      <c r="K1623" s="8" t="str">
        <f>_xlfn.XLOOKUP(total_table[[#This Row],[Customer_ID]],Customer_table[Customer_ID],Customer_table[Name],FALSE)</f>
        <v>Matthew Hunter Jr.</v>
      </c>
      <c r="L1623" s="11">
        <f>_xlfn.XLOOKUP(total_table[[#This Row],[Customer_ID]],Customer_table[Customer_ID],Customer_table[Age],FALSE)</f>
        <v>61</v>
      </c>
      <c r="M1623" s="8" t="str">
        <f>_xlfn.XLOOKUP(total_table[[#This Row],[Customer_ID]],Customer_table[Customer_ID],Customer_table[Gender],FALSE)</f>
        <v>Female</v>
      </c>
      <c r="N1623" s="8" t="str">
        <f>_xlfn.XLOOKUP(total_table[[#This Row],[Customer_ID]],Customer_table[Customer_ID],Customer_table[City],FALSE)</f>
        <v>Gregoryview</v>
      </c>
      <c r="O1623" s="8" t="str">
        <f>_xlfn.XLOOKUP(total_table[[#This Row],[Customer_ID]],Customer_table[Customer_ID],Customer_table[State],FALSE)</f>
        <v>Illinois</v>
      </c>
      <c r="P1623" s="8" t="str">
        <f>_xlfn.XLOOKUP(total_table[[#This Row],[Customer_ID]],Customer_table[Customer_ID],Customer_table[Country],FALSE)</f>
        <v>USA</v>
      </c>
      <c r="Q1623" s="8" t="str">
        <f>_xlfn.XLOOKUP(total_table[[#This Row],[Product_ID]],Product_table[Product_ID],Product_table[Product_Name],FALSE)</f>
        <v>Gaming Mechanical Keyboard</v>
      </c>
      <c r="R1623" s="8" t="str">
        <f>_xlfn.XLOOKUP(total_table[[#This Row],[Product_ID]],Product_table[Product_ID],Product_table[Category],FALSE)</f>
        <v>Electronics</v>
      </c>
      <c r="S1623" s="8" t="str">
        <f>_xlfn.XLOOKUP(total_table[[#This Row],[Product_ID]],Product_table[Product_ID],Product_table[Sub_Category],FALSE)</f>
        <v>Computer</v>
      </c>
      <c r="T1623" s="8" t="str">
        <f>_xlfn.XLOOKUP(total_table[[#This Row],[Product_ID]],Product_table[Product_ID],Product_table[Brand],FALSE)</f>
        <v>Lucero LLC</v>
      </c>
      <c r="U1623" s="8">
        <f>_xlfn.XLOOKUP(total_table[[#This Row],[Product_ID]],Product_table[Product_ID],Product_table[Cost],FALSE)</f>
        <v>419.28</v>
      </c>
      <c r="V1623" s="11">
        <f>_xlfn.XLOOKUP(total_table[[#This Row],[Product_ID]],Product_table[Product_ID],Product_table[Stock],FALSE)</f>
        <v>86</v>
      </c>
      <c r="W1623" s="8" t="str">
        <f>_xlfn.XLOOKUP(total_table[[#This Row],[Store_ID]],Store_table[Store_ID],Store_table[Store_Name],FALSE)</f>
        <v>Aguirre-Keller</v>
      </c>
      <c r="X1623" s="8" t="str">
        <f>_xlfn.XLOOKUP(total_table[[#This Row],[Store_ID]],Store_table[Store_ID],Store_table[Region],FALSE)</f>
        <v>South</v>
      </c>
      <c r="Y1623" s="8" t="str">
        <f>_xlfn.XLOOKUP(total_table[[#This Row],[Store_ID]],Store_table[Store_ID],Store_table[City],FALSE)</f>
        <v>Lake Michael</v>
      </c>
      <c r="Z1623" s="8" t="str">
        <f>_xlfn.XLOOKUP(total_table[[#This Row],[Store_ID]],Store_table[Store_ID],Store_table[Store_Type],FALSE)</f>
        <v>Online</v>
      </c>
    </row>
    <row r="1624" spans="1:26" x14ac:dyDescent="0.35">
      <c r="A1624" s="2" t="s">
        <v>3426</v>
      </c>
      <c r="B1624" s="14">
        <v>45531</v>
      </c>
      <c r="C1624" s="2" t="s">
        <v>1422</v>
      </c>
      <c r="D1624" s="2" t="s">
        <v>1636</v>
      </c>
      <c r="E1624" s="2" t="s">
        <v>1782</v>
      </c>
      <c r="F1624" s="11">
        <v>4</v>
      </c>
      <c r="G1624" s="8">
        <v>570.38</v>
      </c>
      <c r="H1624" s="8">
        <v>0.26</v>
      </c>
      <c r="I1624" s="2" t="s">
        <v>1804</v>
      </c>
      <c r="J1624" s="8">
        <v>2281.2599999999998</v>
      </c>
      <c r="K1624" s="8" t="str">
        <f>_xlfn.XLOOKUP(total_table[[#This Row],[Customer_ID]],Customer_table[Customer_ID],Customer_table[Name],FALSE)</f>
        <v>Gregory Curtis</v>
      </c>
      <c r="L1624" s="11">
        <f>_xlfn.XLOOKUP(total_table[[#This Row],[Customer_ID]],Customer_table[Customer_ID],Customer_table[Age],FALSE)</f>
        <v>45</v>
      </c>
      <c r="M1624" s="8" t="str">
        <f>_xlfn.XLOOKUP(total_table[[#This Row],[Customer_ID]],Customer_table[Customer_ID],Customer_table[Gender],FALSE)</f>
        <v>Male</v>
      </c>
      <c r="N1624" s="8" t="str">
        <f>_xlfn.XLOOKUP(total_table[[#This Row],[Customer_ID]],Customer_table[Customer_ID],Customer_table[City],FALSE)</f>
        <v>Bergermouth</v>
      </c>
      <c r="O1624" s="8" t="str">
        <f>_xlfn.XLOOKUP(total_table[[#This Row],[Customer_ID]],Customer_table[Customer_ID],Customer_table[State],FALSE)</f>
        <v>Vermont</v>
      </c>
      <c r="P1624" s="8" t="str">
        <f>_xlfn.XLOOKUP(total_table[[#This Row],[Customer_ID]],Customer_table[Customer_ID],Customer_table[Country],FALSE)</f>
        <v>USA</v>
      </c>
      <c r="Q1624" s="8" t="str">
        <f>_xlfn.XLOOKUP(total_table[[#This Row],[Product_ID]],Product_table[Product_ID],Product_table[Product_Name],FALSE)</f>
        <v>Ceramic Plant Pot</v>
      </c>
      <c r="R1624" s="8" t="str">
        <f>_xlfn.XLOOKUP(total_table[[#This Row],[Product_ID]],Product_table[Product_ID],Product_table[Category],FALSE)</f>
        <v>Home</v>
      </c>
      <c r="S1624" s="8" t="str">
        <f>_xlfn.XLOOKUP(total_table[[#This Row],[Product_ID]],Product_table[Product_ID],Product_table[Sub_Category],FALSE)</f>
        <v>Decor</v>
      </c>
      <c r="T1624" s="8" t="str">
        <f>_xlfn.XLOOKUP(total_table[[#This Row],[Product_ID]],Product_table[Product_ID],Product_table[Brand],FALSE)</f>
        <v>Hatfield, Baird and Torres</v>
      </c>
      <c r="U1624" s="8">
        <f>_xlfn.XLOOKUP(total_table[[#This Row],[Product_ID]],Product_table[Product_ID],Product_table[Cost],FALSE)</f>
        <v>81.75</v>
      </c>
      <c r="V1624" s="11">
        <f>_xlfn.XLOOKUP(total_table[[#This Row],[Product_ID]],Product_table[Product_ID],Product_table[Stock],FALSE)</f>
        <v>273.49484536082474</v>
      </c>
      <c r="W1624" s="8" t="str">
        <f>_xlfn.XLOOKUP(total_table[[#This Row],[Store_ID]],Store_table[Store_ID],Store_table[Store_Name],FALSE)</f>
        <v>Frederick-Wright</v>
      </c>
      <c r="X1624" s="8" t="str">
        <f>_xlfn.XLOOKUP(total_table[[#This Row],[Store_ID]],Store_table[Store_ID],Store_table[Region],FALSE)</f>
        <v>West</v>
      </c>
      <c r="Y1624" s="8" t="str">
        <f>_xlfn.XLOOKUP(total_table[[#This Row],[Store_ID]],Store_table[Store_ID],Store_table[City],FALSE)</f>
        <v>New Jimmymouth</v>
      </c>
      <c r="Z1624" s="8" t="str">
        <f>_xlfn.XLOOKUP(total_table[[#This Row],[Store_ID]],Store_table[Store_ID],Store_table[Store_Type],FALSE)</f>
        <v>Flagship</v>
      </c>
    </row>
    <row r="1625" spans="1:26" x14ac:dyDescent="0.35">
      <c r="A1625" s="2" t="s">
        <v>3427</v>
      </c>
      <c r="B1625" s="14">
        <v>45479</v>
      </c>
      <c r="C1625" s="2" t="s">
        <v>1211</v>
      </c>
      <c r="D1625" s="2" t="s">
        <v>1594</v>
      </c>
      <c r="E1625" s="2" t="s">
        <v>1779</v>
      </c>
      <c r="F1625" s="11">
        <v>2</v>
      </c>
      <c r="G1625" s="8">
        <v>223.73</v>
      </c>
      <c r="H1625" s="8">
        <v>0.11</v>
      </c>
      <c r="I1625" s="2" t="s">
        <v>1804</v>
      </c>
      <c r="J1625" s="8">
        <v>447.34999999999997</v>
      </c>
      <c r="K1625" s="8" t="str">
        <f>_xlfn.XLOOKUP(total_table[[#This Row],[Customer_ID]],Customer_table[Customer_ID],Customer_table[Name],FALSE)</f>
        <v>Alejandro Evans</v>
      </c>
      <c r="L1625" s="11">
        <f>_xlfn.XLOOKUP(total_table[[#This Row],[Customer_ID]],Customer_table[Customer_ID],Customer_table[Age],FALSE)</f>
        <v>43</v>
      </c>
      <c r="M1625" s="8" t="str">
        <f>_xlfn.XLOOKUP(total_table[[#This Row],[Customer_ID]],Customer_table[Customer_ID],Customer_table[Gender],FALSE)</f>
        <v>Female</v>
      </c>
      <c r="N1625" s="8" t="str">
        <f>_xlfn.XLOOKUP(total_table[[#This Row],[Customer_ID]],Customer_table[Customer_ID],Customer_table[City],FALSE)</f>
        <v>Cannonberg</v>
      </c>
      <c r="O1625" s="8" t="str">
        <f>_xlfn.XLOOKUP(total_table[[#This Row],[Customer_ID]],Customer_table[Customer_ID],Customer_table[State],FALSE)</f>
        <v>Connecticut</v>
      </c>
      <c r="P1625" s="8" t="str">
        <f>_xlfn.XLOOKUP(total_table[[#This Row],[Customer_ID]],Customer_table[Customer_ID],Customer_table[Country],FALSE)</f>
        <v>USA</v>
      </c>
      <c r="Q1625" s="8" t="str">
        <f>_xlfn.XLOOKUP(total_table[[#This Row],[Product_ID]],Product_table[Product_ID],Product_table[Product_Name],FALSE)</f>
        <v>Gaming Mechanical Keyboard</v>
      </c>
      <c r="R1625" s="8" t="str">
        <f>_xlfn.XLOOKUP(total_table[[#This Row],[Product_ID]],Product_table[Product_ID],Product_table[Category],FALSE)</f>
        <v>Electronics</v>
      </c>
      <c r="S1625" s="8" t="str">
        <f>_xlfn.XLOOKUP(total_table[[#This Row],[Product_ID]],Product_table[Product_ID],Product_table[Sub_Category],FALSE)</f>
        <v>Computer</v>
      </c>
      <c r="T1625" s="8" t="str">
        <f>_xlfn.XLOOKUP(total_table[[#This Row],[Product_ID]],Product_table[Product_ID],Product_table[Brand],FALSE)</f>
        <v>Lucero LLC</v>
      </c>
      <c r="U1625" s="8">
        <f>_xlfn.XLOOKUP(total_table[[#This Row],[Product_ID]],Product_table[Product_ID],Product_table[Cost],FALSE)</f>
        <v>419.28</v>
      </c>
      <c r="V1625" s="11">
        <f>_xlfn.XLOOKUP(total_table[[#This Row],[Product_ID]],Product_table[Product_ID],Product_table[Stock],FALSE)</f>
        <v>86</v>
      </c>
      <c r="W1625" s="8" t="str">
        <f>_xlfn.XLOOKUP(total_table[[#This Row],[Store_ID]],Store_table[Store_ID],Store_table[Store_Name],FALSE)</f>
        <v>Shelton PLC</v>
      </c>
      <c r="X1625" s="8" t="str">
        <f>_xlfn.XLOOKUP(total_table[[#This Row],[Store_ID]],Store_table[Store_ID],Store_table[Region],FALSE)</f>
        <v>North</v>
      </c>
      <c r="Y1625" s="8" t="str">
        <f>_xlfn.XLOOKUP(total_table[[#This Row],[Store_ID]],Store_table[Store_ID],Store_table[City],FALSE)</f>
        <v>East Jenniferstad</v>
      </c>
      <c r="Z1625" s="8" t="str">
        <f>_xlfn.XLOOKUP(total_table[[#This Row],[Store_ID]],Store_table[Store_ID],Store_table[Store_Type],FALSE)</f>
        <v>Flagship</v>
      </c>
    </row>
    <row r="1626" spans="1:26" x14ac:dyDescent="0.35">
      <c r="A1626" s="2" t="s">
        <v>3428</v>
      </c>
      <c r="B1626" s="14">
        <v>45868</v>
      </c>
      <c r="C1626" s="2" t="s">
        <v>1084</v>
      </c>
      <c r="D1626" s="2" t="s">
        <v>1698</v>
      </c>
      <c r="E1626" s="2" t="s">
        <v>1782</v>
      </c>
      <c r="F1626" s="11">
        <v>4</v>
      </c>
      <c r="G1626" s="8">
        <v>164.93</v>
      </c>
      <c r="H1626" s="8">
        <v>0.11</v>
      </c>
      <c r="I1626" s="2" t="s">
        <v>1802</v>
      </c>
      <c r="J1626" s="8">
        <v>659.61</v>
      </c>
      <c r="K1626" s="8" t="str">
        <f>_xlfn.XLOOKUP(total_table[[#This Row],[Customer_ID]],Customer_table[Customer_ID],Customer_table[Name],FALSE)</f>
        <v>Jeffrey Mccarthy</v>
      </c>
      <c r="L1626" s="11">
        <f>_xlfn.XLOOKUP(total_table[[#This Row],[Customer_ID]],Customer_table[Customer_ID],Customer_table[Age],FALSE)</f>
        <v>25</v>
      </c>
      <c r="M1626" s="8" t="str">
        <f>_xlfn.XLOOKUP(total_table[[#This Row],[Customer_ID]],Customer_table[Customer_ID],Customer_table[Gender],FALSE)</f>
        <v>Female</v>
      </c>
      <c r="N1626" s="8" t="str">
        <f>_xlfn.XLOOKUP(total_table[[#This Row],[Customer_ID]],Customer_table[Customer_ID],Customer_table[City],FALSE)</f>
        <v>North Samuel</v>
      </c>
      <c r="O1626" s="8" t="str">
        <f>_xlfn.XLOOKUP(total_table[[#This Row],[Customer_ID]],Customer_table[Customer_ID],Customer_table[State],FALSE)</f>
        <v>Nebraska</v>
      </c>
      <c r="P1626" s="8" t="str">
        <f>_xlfn.XLOOKUP(total_table[[#This Row],[Customer_ID]],Customer_table[Customer_ID],Customer_table[Country],FALSE)</f>
        <v>USA</v>
      </c>
      <c r="Q1626" s="8" t="str">
        <f>_xlfn.XLOOKUP(total_table[[#This Row],[Product_ID]],Product_table[Product_ID],Product_table[Product_Name],FALSE)</f>
        <v>Kitchen Cutting Board</v>
      </c>
      <c r="R1626" s="8" t="str">
        <f>_xlfn.XLOOKUP(total_table[[#This Row],[Product_ID]],Product_table[Product_ID],Product_table[Category],FALSE)</f>
        <v>Home</v>
      </c>
      <c r="S1626" s="8" t="str">
        <f>_xlfn.XLOOKUP(total_table[[#This Row],[Product_ID]],Product_table[Product_ID],Product_table[Sub_Category],FALSE)</f>
        <v>Kitchen</v>
      </c>
      <c r="T1626" s="8" t="str">
        <f>_xlfn.XLOOKUP(total_table[[#This Row],[Product_ID]],Product_table[Product_ID],Product_table[Brand],FALSE)</f>
        <v>Taylor, Dodson and Johnston</v>
      </c>
      <c r="U1626" s="8">
        <f>_xlfn.XLOOKUP(total_table[[#This Row],[Product_ID]],Product_table[Product_ID],Product_table[Cost],FALSE)</f>
        <v>176.07</v>
      </c>
      <c r="V1626" s="11">
        <f>_xlfn.XLOOKUP(total_table[[#This Row],[Product_ID]],Product_table[Product_ID],Product_table[Stock],FALSE)</f>
        <v>82</v>
      </c>
      <c r="W1626" s="8" t="str">
        <f>_xlfn.XLOOKUP(total_table[[#This Row],[Store_ID]],Store_table[Store_ID],Store_table[Store_Name],FALSE)</f>
        <v>Frederick-Wright</v>
      </c>
      <c r="X1626" s="8" t="str">
        <f>_xlfn.XLOOKUP(total_table[[#This Row],[Store_ID]],Store_table[Store_ID],Store_table[Region],FALSE)</f>
        <v>West</v>
      </c>
      <c r="Y1626" s="8" t="str">
        <f>_xlfn.XLOOKUP(total_table[[#This Row],[Store_ID]],Store_table[Store_ID],Store_table[City],FALSE)</f>
        <v>New Jimmymouth</v>
      </c>
      <c r="Z1626" s="8" t="str">
        <f>_xlfn.XLOOKUP(total_table[[#This Row],[Store_ID]],Store_table[Store_ID],Store_table[Store_Type],FALSE)</f>
        <v>Flagship</v>
      </c>
    </row>
    <row r="1627" spans="1:26" x14ac:dyDescent="0.35">
      <c r="A1627" s="2" t="s">
        <v>3429</v>
      </c>
      <c r="B1627" s="14">
        <v>45569</v>
      </c>
      <c r="C1627" s="2" t="s">
        <v>786</v>
      </c>
      <c r="D1627" s="2" t="s">
        <v>1556</v>
      </c>
      <c r="E1627" s="2" t="s">
        <v>1757</v>
      </c>
      <c r="F1627" s="11">
        <v>3</v>
      </c>
      <c r="G1627" s="8">
        <v>326.66000000000003</v>
      </c>
      <c r="H1627" s="8">
        <v>0.28000000000000003</v>
      </c>
      <c r="I1627" s="2" t="s">
        <v>1807</v>
      </c>
      <c r="J1627" s="8">
        <v>979.7</v>
      </c>
      <c r="K1627" s="8" t="str">
        <f>_xlfn.XLOOKUP(total_table[[#This Row],[Customer_ID]],Customer_table[Customer_ID],Customer_table[Name],FALSE)</f>
        <v>Lauren George</v>
      </c>
      <c r="L1627" s="11">
        <f>_xlfn.XLOOKUP(total_table[[#This Row],[Customer_ID]],Customer_table[Customer_ID],Customer_table[Age],FALSE)</f>
        <v>41</v>
      </c>
      <c r="M1627" s="8" t="str">
        <f>_xlfn.XLOOKUP(total_table[[#This Row],[Customer_ID]],Customer_table[Customer_ID],Customer_table[Gender],FALSE)</f>
        <v>Female</v>
      </c>
      <c r="N1627" s="8" t="str">
        <f>_xlfn.XLOOKUP(total_table[[#This Row],[Customer_ID]],Customer_table[Customer_ID],Customer_table[City],FALSE)</f>
        <v>Garciamouth</v>
      </c>
      <c r="O1627" s="8" t="str">
        <f>_xlfn.XLOOKUP(total_table[[#This Row],[Customer_ID]],Customer_table[Customer_ID],Customer_table[State],FALSE)</f>
        <v>New York</v>
      </c>
      <c r="P1627" s="8" t="str">
        <f>_xlfn.XLOOKUP(total_table[[#This Row],[Customer_ID]],Customer_table[Customer_ID],Customer_table[Country],FALSE)</f>
        <v>USA</v>
      </c>
      <c r="Q1627" s="8" t="str">
        <f>_xlfn.XLOOKUP(total_table[[#This Row],[Product_ID]],Product_table[Product_ID],Product_table[Product_Name],FALSE)</f>
        <v>4K Home Projector</v>
      </c>
      <c r="R1627" s="8" t="str">
        <f>_xlfn.XLOOKUP(total_table[[#This Row],[Product_ID]],Product_table[Product_ID],Product_table[Category],FALSE)</f>
        <v>Electronics</v>
      </c>
      <c r="S1627" s="8" t="str">
        <f>_xlfn.XLOOKUP(total_table[[#This Row],[Product_ID]],Product_table[Product_ID],Product_table[Sub_Category],FALSE)</f>
        <v>Appliances</v>
      </c>
      <c r="T1627" s="8" t="str">
        <f>_xlfn.XLOOKUP(total_table[[#This Row],[Product_ID]],Product_table[Product_ID],Product_table[Brand],FALSE)</f>
        <v>Thomas LLC</v>
      </c>
      <c r="U1627" s="8">
        <f>_xlfn.XLOOKUP(total_table[[#This Row],[Product_ID]],Product_table[Product_ID],Product_table[Cost],FALSE)</f>
        <v>465.34</v>
      </c>
      <c r="V1627" s="11">
        <f>_xlfn.XLOOKUP(total_table[[#This Row],[Product_ID]],Product_table[Product_ID],Product_table[Stock],FALSE)</f>
        <v>301</v>
      </c>
      <c r="W1627" s="8" t="str">
        <f>_xlfn.XLOOKUP(total_table[[#This Row],[Store_ID]],Store_table[Store_ID],Store_table[Store_Name],FALSE)</f>
        <v>Martinez-Mullins</v>
      </c>
      <c r="X1627" s="8" t="str">
        <f>_xlfn.XLOOKUP(total_table[[#This Row],[Store_ID]],Store_table[Store_ID],Store_table[Region],FALSE)</f>
        <v>South</v>
      </c>
      <c r="Y1627" s="8" t="str">
        <f>_xlfn.XLOOKUP(total_table[[#This Row],[Store_ID]],Store_table[Store_ID],Store_table[City],FALSE)</f>
        <v>Williamsfurt</v>
      </c>
      <c r="Z1627" s="8" t="str">
        <f>_xlfn.XLOOKUP(total_table[[#This Row],[Store_ID]],Store_table[Store_ID],Store_table[Store_Type],FALSE)</f>
        <v>Online</v>
      </c>
    </row>
    <row r="1628" spans="1:26" x14ac:dyDescent="0.35">
      <c r="A1628" s="2" t="s">
        <v>3430</v>
      </c>
      <c r="B1628" s="14">
        <v>45382</v>
      </c>
      <c r="C1628" s="2" t="s">
        <v>590</v>
      </c>
      <c r="D1628" s="2" t="s">
        <v>1524</v>
      </c>
      <c r="E1628" s="2" t="s">
        <v>1779</v>
      </c>
      <c r="F1628" s="11">
        <v>2</v>
      </c>
      <c r="G1628" s="8">
        <v>462.93</v>
      </c>
      <c r="H1628" s="8">
        <v>0.17</v>
      </c>
      <c r="I1628" s="2" t="s">
        <v>1804</v>
      </c>
      <c r="J1628" s="8">
        <v>925.69</v>
      </c>
      <c r="K1628" s="8" t="str">
        <f>_xlfn.XLOOKUP(total_table[[#This Row],[Customer_ID]],Customer_table[Customer_ID],Customer_table[Name],FALSE)</f>
        <v>Melissa Hamilton</v>
      </c>
      <c r="L1628" s="11">
        <f>_xlfn.XLOOKUP(total_table[[#This Row],[Customer_ID]],Customer_table[Customer_ID],Customer_table[Age],FALSE)</f>
        <v>23</v>
      </c>
      <c r="M1628" s="8" t="str">
        <f>_xlfn.XLOOKUP(total_table[[#This Row],[Customer_ID]],Customer_table[Customer_ID],Customer_table[Gender],FALSE)</f>
        <v>Female</v>
      </c>
      <c r="N1628" s="8" t="str">
        <f>_xlfn.XLOOKUP(total_table[[#This Row],[Customer_ID]],Customer_table[Customer_ID],Customer_table[City],FALSE)</f>
        <v>Hutchinsonville</v>
      </c>
      <c r="O1628" s="8" t="str">
        <f>_xlfn.XLOOKUP(total_table[[#This Row],[Customer_ID]],Customer_table[Customer_ID],Customer_table[State],FALSE)</f>
        <v>Oklahoma</v>
      </c>
      <c r="P1628" s="8" t="str">
        <f>_xlfn.XLOOKUP(total_table[[#This Row],[Customer_ID]],Customer_table[Customer_ID],Customer_table[Country],FALSE)</f>
        <v>USA</v>
      </c>
      <c r="Q1628" s="8" t="str">
        <f>_xlfn.XLOOKUP(total_table[[#This Row],[Product_ID]],Product_table[Product_ID],Product_table[Product_Name],FALSE)</f>
        <v>Men's Graphic T-Shirt</v>
      </c>
      <c r="R1628" s="8" t="str">
        <f>_xlfn.XLOOKUP(total_table[[#This Row],[Product_ID]],Product_table[Product_ID],Product_table[Category],FALSE)</f>
        <v>Clothing</v>
      </c>
      <c r="S1628" s="8" t="str">
        <f>_xlfn.XLOOKUP(total_table[[#This Row],[Product_ID]],Product_table[Product_ID],Product_table[Sub_Category],FALSE)</f>
        <v>Tops</v>
      </c>
      <c r="T1628" s="8" t="str">
        <f>_xlfn.XLOOKUP(total_table[[#This Row],[Product_ID]],Product_table[Product_ID],Product_table[Brand],FALSE)</f>
        <v>Terry-Moore</v>
      </c>
      <c r="U1628" s="8">
        <f>_xlfn.XLOOKUP(total_table[[#This Row],[Product_ID]],Product_table[Product_ID],Product_table[Cost],FALSE)</f>
        <v>342.56</v>
      </c>
      <c r="V1628" s="11">
        <f>_xlfn.XLOOKUP(total_table[[#This Row],[Product_ID]],Product_table[Product_ID],Product_table[Stock],FALSE)</f>
        <v>181</v>
      </c>
      <c r="W1628" s="8" t="str">
        <f>_xlfn.XLOOKUP(total_table[[#This Row],[Store_ID]],Store_table[Store_ID],Store_table[Store_Name],FALSE)</f>
        <v>Shelton PLC</v>
      </c>
      <c r="X1628" s="8" t="str">
        <f>_xlfn.XLOOKUP(total_table[[#This Row],[Store_ID]],Store_table[Store_ID],Store_table[Region],FALSE)</f>
        <v>North</v>
      </c>
      <c r="Y1628" s="8" t="str">
        <f>_xlfn.XLOOKUP(total_table[[#This Row],[Store_ID]],Store_table[Store_ID],Store_table[City],FALSE)</f>
        <v>East Jenniferstad</v>
      </c>
      <c r="Z1628" s="8" t="str">
        <f>_xlfn.XLOOKUP(total_table[[#This Row],[Store_ID]],Store_table[Store_ID],Store_table[Store_Type],FALSE)</f>
        <v>Flagship</v>
      </c>
    </row>
    <row r="1629" spans="1:26" x14ac:dyDescent="0.35">
      <c r="A1629" s="2" t="s">
        <v>3431</v>
      </c>
      <c r="B1629" s="14">
        <v>45885</v>
      </c>
      <c r="C1629" s="2" t="s">
        <v>486</v>
      </c>
      <c r="D1629" s="2" t="s">
        <v>1521</v>
      </c>
      <c r="E1629" s="2" t="s">
        <v>1782</v>
      </c>
      <c r="F1629" s="11">
        <v>3</v>
      </c>
      <c r="G1629" s="8">
        <v>60.26</v>
      </c>
      <c r="H1629" s="8">
        <v>0.04</v>
      </c>
      <c r="I1629" s="2" t="s">
        <v>1802</v>
      </c>
      <c r="J1629" s="8">
        <v>180.74</v>
      </c>
      <c r="K1629" s="8" t="str">
        <f>_xlfn.XLOOKUP(total_table[[#This Row],[Customer_ID]],Customer_table[Customer_ID],Customer_table[Name],FALSE)</f>
        <v>Rhonda Young</v>
      </c>
      <c r="L1629" s="11">
        <f>_xlfn.XLOOKUP(total_table[[#This Row],[Customer_ID]],Customer_table[Customer_ID],Customer_table[Age],FALSE)</f>
        <v>49</v>
      </c>
      <c r="M1629" s="8" t="str">
        <f>_xlfn.XLOOKUP(total_table[[#This Row],[Customer_ID]],Customer_table[Customer_ID],Customer_table[Gender],FALSE)</f>
        <v>Female</v>
      </c>
      <c r="N1629" s="8" t="str">
        <f>_xlfn.XLOOKUP(total_table[[#This Row],[Customer_ID]],Customer_table[Customer_ID],Customer_table[City],FALSE)</f>
        <v>Lake Nathanfort</v>
      </c>
      <c r="O1629" s="8" t="str">
        <f>_xlfn.XLOOKUP(total_table[[#This Row],[Customer_ID]],Customer_table[Customer_ID],Customer_table[State],FALSE)</f>
        <v>Alaska</v>
      </c>
      <c r="P1629" s="8" t="str">
        <f>_xlfn.XLOOKUP(total_table[[#This Row],[Customer_ID]],Customer_table[Customer_ID],Customer_table[Country],FALSE)</f>
        <v>USA</v>
      </c>
      <c r="Q1629" s="8" t="str">
        <f>_xlfn.XLOOKUP(total_table[[#This Row],[Product_ID]],Product_table[Product_ID],Product_table[Product_Name],FALSE)</f>
        <v>Brother Laser Printer</v>
      </c>
      <c r="R1629" s="8" t="str">
        <f>_xlfn.XLOOKUP(total_table[[#This Row],[Product_ID]],Product_table[Product_ID],Product_table[Category],FALSE)</f>
        <v>Electronics</v>
      </c>
      <c r="S1629" s="8" t="str">
        <f>_xlfn.XLOOKUP(total_table[[#This Row],[Product_ID]],Product_table[Product_ID],Product_table[Sub_Category],FALSE)</f>
        <v>Computer</v>
      </c>
      <c r="T1629" s="8" t="str">
        <f>_xlfn.XLOOKUP(total_table[[#This Row],[Product_ID]],Product_table[Product_ID],Product_table[Brand],FALSE)</f>
        <v>Hunt Inc</v>
      </c>
      <c r="U1629" s="8">
        <f>_xlfn.XLOOKUP(total_table[[#This Row],[Product_ID]],Product_table[Product_ID],Product_table[Cost],FALSE)</f>
        <v>112.42</v>
      </c>
      <c r="V1629" s="11">
        <f>_xlfn.XLOOKUP(total_table[[#This Row],[Product_ID]],Product_table[Product_ID],Product_table[Stock],FALSE)</f>
        <v>416</v>
      </c>
      <c r="W1629" s="8" t="str">
        <f>_xlfn.XLOOKUP(total_table[[#This Row],[Store_ID]],Store_table[Store_ID],Store_table[Store_Name],FALSE)</f>
        <v>Frederick-Wright</v>
      </c>
      <c r="X1629" s="8" t="str">
        <f>_xlfn.XLOOKUP(total_table[[#This Row],[Store_ID]],Store_table[Store_ID],Store_table[Region],FALSE)</f>
        <v>West</v>
      </c>
      <c r="Y1629" s="8" t="str">
        <f>_xlfn.XLOOKUP(total_table[[#This Row],[Store_ID]],Store_table[Store_ID],Store_table[City],FALSE)</f>
        <v>New Jimmymouth</v>
      </c>
      <c r="Z1629" s="8" t="str">
        <f>_xlfn.XLOOKUP(total_table[[#This Row],[Store_ID]],Store_table[Store_ID],Store_table[Store_Type],FALSE)</f>
        <v>Flagship</v>
      </c>
    </row>
    <row r="1630" spans="1:26" x14ac:dyDescent="0.35">
      <c r="A1630" s="2" t="s">
        <v>3432</v>
      </c>
      <c r="B1630" s="14">
        <v>45829</v>
      </c>
      <c r="C1630" s="2" t="s">
        <v>253</v>
      </c>
      <c r="D1630" s="2" t="s">
        <v>1594</v>
      </c>
      <c r="E1630" s="2" t="s">
        <v>1764</v>
      </c>
      <c r="F1630" s="11">
        <v>3</v>
      </c>
      <c r="G1630" s="8">
        <v>109.5</v>
      </c>
      <c r="H1630" s="8">
        <v>0.06</v>
      </c>
      <c r="I1630" s="2" t="s">
        <v>1807</v>
      </c>
      <c r="J1630" s="8">
        <v>328.44</v>
      </c>
      <c r="K1630" s="8" t="str">
        <f>_xlfn.XLOOKUP(total_table[[#This Row],[Customer_ID]],Customer_table[Customer_ID],Customer_table[Name],FALSE)</f>
        <v>Andrea Perez</v>
      </c>
      <c r="L1630" s="11">
        <f>_xlfn.XLOOKUP(total_table[[#This Row],[Customer_ID]],Customer_table[Customer_ID],Customer_table[Age],FALSE)</f>
        <v>61</v>
      </c>
      <c r="M1630" s="8" t="str">
        <f>_xlfn.XLOOKUP(total_table[[#This Row],[Customer_ID]],Customer_table[Customer_ID],Customer_table[Gender],FALSE)</f>
        <v>Female</v>
      </c>
      <c r="N1630" s="8" t="str">
        <f>_xlfn.XLOOKUP(total_table[[#This Row],[Customer_ID]],Customer_table[Customer_ID],Customer_table[City],FALSE)</f>
        <v>South Shaun</v>
      </c>
      <c r="O1630" s="8" t="str">
        <f>_xlfn.XLOOKUP(total_table[[#This Row],[Customer_ID]],Customer_table[Customer_ID],Customer_table[State],FALSE)</f>
        <v>New Mexico</v>
      </c>
      <c r="P1630" s="8" t="str">
        <f>_xlfn.XLOOKUP(total_table[[#This Row],[Customer_ID]],Customer_table[Customer_ID],Customer_table[Country],FALSE)</f>
        <v>USA</v>
      </c>
      <c r="Q1630" s="8" t="str">
        <f>_xlfn.XLOOKUP(total_table[[#This Row],[Product_ID]],Product_table[Product_ID],Product_table[Product_Name],FALSE)</f>
        <v>Gaming Mechanical Keyboard</v>
      </c>
      <c r="R1630" s="8" t="str">
        <f>_xlfn.XLOOKUP(total_table[[#This Row],[Product_ID]],Product_table[Product_ID],Product_table[Category],FALSE)</f>
        <v>Electronics</v>
      </c>
      <c r="S1630" s="8" t="str">
        <f>_xlfn.XLOOKUP(total_table[[#This Row],[Product_ID]],Product_table[Product_ID],Product_table[Sub_Category],FALSE)</f>
        <v>Computer</v>
      </c>
      <c r="T1630" s="8" t="str">
        <f>_xlfn.XLOOKUP(total_table[[#This Row],[Product_ID]],Product_table[Product_ID],Product_table[Brand],FALSE)</f>
        <v>Lucero LLC</v>
      </c>
      <c r="U1630" s="8">
        <f>_xlfn.XLOOKUP(total_table[[#This Row],[Product_ID]],Product_table[Product_ID],Product_table[Cost],FALSE)</f>
        <v>419.28</v>
      </c>
      <c r="V1630" s="11">
        <f>_xlfn.XLOOKUP(total_table[[#This Row],[Product_ID]],Product_table[Product_ID],Product_table[Stock],FALSE)</f>
        <v>86</v>
      </c>
      <c r="W1630" s="8" t="str">
        <f>_xlfn.XLOOKUP(total_table[[#This Row],[Store_ID]],Store_table[Store_ID],Store_table[Store_Name],FALSE)</f>
        <v>Moore, Padilla and Butler</v>
      </c>
      <c r="X1630" s="8" t="str">
        <f>_xlfn.XLOOKUP(total_table[[#This Row],[Store_ID]],Store_table[Store_ID],Store_table[Region],FALSE)</f>
        <v>South</v>
      </c>
      <c r="Y1630" s="8" t="str">
        <f>_xlfn.XLOOKUP(total_table[[#This Row],[Store_ID]],Store_table[Store_ID],Store_table[City],FALSE)</f>
        <v>East Johnstad</v>
      </c>
      <c r="Z1630" s="8" t="str">
        <f>_xlfn.XLOOKUP(total_table[[#This Row],[Store_ID]],Store_table[Store_ID],Store_table[Store_Type],FALSE)</f>
        <v>Flagship</v>
      </c>
    </row>
    <row r="1631" spans="1:26" x14ac:dyDescent="0.35">
      <c r="A1631" s="2" t="s">
        <v>3433</v>
      </c>
      <c r="B1631" s="14">
        <v>45721</v>
      </c>
      <c r="C1631" s="2" t="s">
        <v>1175</v>
      </c>
      <c r="D1631" s="2" t="s">
        <v>1666</v>
      </c>
      <c r="E1631" s="2" t="s">
        <v>1782</v>
      </c>
      <c r="F1631" s="11">
        <v>1</v>
      </c>
      <c r="G1631" s="8">
        <v>505.83</v>
      </c>
      <c r="H1631" s="8">
        <v>0.14000000000000001</v>
      </c>
      <c r="I1631" s="2" t="s">
        <v>1807</v>
      </c>
      <c r="J1631" s="8">
        <v>505.69</v>
      </c>
      <c r="K1631" s="8" t="str">
        <f>_xlfn.XLOOKUP(total_table[[#This Row],[Customer_ID]],Customer_table[Customer_ID],Customer_table[Name],FALSE)</f>
        <v>Martha Brown</v>
      </c>
      <c r="L1631" s="11">
        <f>_xlfn.XLOOKUP(total_table[[#This Row],[Customer_ID]],Customer_table[Customer_ID],Customer_table[Age],FALSE)</f>
        <v>20</v>
      </c>
      <c r="M1631" s="8" t="str">
        <f>_xlfn.XLOOKUP(total_table[[#This Row],[Customer_ID]],Customer_table[Customer_ID],Customer_table[Gender],FALSE)</f>
        <v>Female</v>
      </c>
      <c r="N1631" s="8" t="str">
        <f>_xlfn.XLOOKUP(total_table[[#This Row],[Customer_ID]],Customer_table[Customer_ID],Customer_table[City],FALSE)</f>
        <v>Novakstad</v>
      </c>
      <c r="O1631" s="8" t="str">
        <f>_xlfn.XLOOKUP(total_table[[#This Row],[Customer_ID]],Customer_table[Customer_ID],Customer_table[State],FALSE)</f>
        <v>California</v>
      </c>
      <c r="P1631" s="8" t="str">
        <f>_xlfn.XLOOKUP(total_table[[#This Row],[Customer_ID]],Customer_table[Customer_ID],Customer_table[Country],FALSE)</f>
        <v>USA</v>
      </c>
      <c r="Q1631" s="8" t="str">
        <f>_xlfn.XLOOKUP(total_table[[#This Row],[Product_ID]],Product_table[Product_ID],Product_table[Product_Name],FALSE)</f>
        <v>Kitchen Storage Rack</v>
      </c>
      <c r="R1631" s="8" t="str">
        <f>_xlfn.XLOOKUP(total_table[[#This Row],[Product_ID]],Product_table[Product_ID],Product_table[Category],FALSE)</f>
        <v>Home</v>
      </c>
      <c r="S1631" s="8" t="str">
        <f>_xlfn.XLOOKUP(total_table[[#This Row],[Product_ID]],Product_table[Product_ID],Product_table[Sub_Category],FALSE)</f>
        <v>Storage</v>
      </c>
      <c r="T1631" s="8" t="str">
        <f>_xlfn.XLOOKUP(total_table[[#This Row],[Product_ID]],Product_table[Product_ID],Product_table[Brand],FALSE)</f>
        <v>Duran Group</v>
      </c>
      <c r="U1631" s="8">
        <f>_xlfn.XLOOKUP(total_table[[#This Row],[Product_ID]],Product_table[Product_ID],Product_table[Cost],FALSE)</f>
        <v>138.05000000000001</v>
      </c>
      <c r="V1631" s="11">
        <f>_xlfn.XLOOKUP(total_table[[#This Row],[Product_ID]],Product_table[Product_ID],Product_table[Stock],FALSE)</f>
        <v>89</v>
      </c>
      <c r="W1631" s="8" t="str">
        <f>_xlfn.XLOOKUP(total_table[[#This Row],[Store_ID]],Store_table[Store_ID],Store_table[Store_Name],FALSE)</f>
        <v>Frederick-Wright</v>
      </c>
      <c r="X1631" s="8" t="str">
        <f>_xlfn.XLOOKUP(total_table[[#This Row],[Store_ID]],Store_table[Store_ID],Store_table[Region],FALSE)</f>
        <v>West</v>
      </c>
      <c r="Y1631" s="8" t="str">
        <f>_xlfn.XLOOKUP(total_table[[#This Row],[Store_ID]],Store_table[Store_ID],Store_table[City],FALSE)</f>
        <v>New Jimmymouth</v>
      </c>
      <c r="Z1631" s="8" t="str">
        <f>_xlfn.XLOOKUP(total_table[[#This Row],[Store_ID]],Store_table[Store_ID],Store_table[Store_Type],FALSE)</f>
        <v>Flagship</v>
      </c>
    </row>
    <row r="1632" spans="1:26" x14ac:dyDescent="0.35">
      <c r="A1632" s="2" t="s">
        <v>3434</v>
      </c>
      <c r="B1632" s="14">
        <v>45511</v>
      </c>
      <c r="C1632" s="2" t="s">
        <v>534</v>
      </c>
      <c r="D1632" s="2" t="s">
        <v>1722</v>
      </c>
      <c r="E1632" s="2" t="s">
        <v>1767</v>
      </c>
      <c r="F1632" s="11">
        <v>2</v>
      </c>
      <c r="G1632" s="8">
        <v>443.15</v>
      </c>
      <c r="H1632" s="8">
        <v>0.27</v>
      </c>
      <c r="I1632" s="2" t="s">
        <v>1804</v>
      </c>
      <c r="J1632" s="8">
        <v>886.03</v>
      </c>
      <c r="K1632" s="8" t="str">
        <f>_xlfn.XLOOKUP(total_table[[#This Row],[Customer_ID]],Customer_table[Customer_ID],Customer_table[Name],FALSE)</f>
        <v>Joseph Jones</v>
      </c>
      <c r="L1632" s="11">
        <f>_xlfn.XLOOKUP(total_table[[#This Row],[Customer_ID]],Customer_table[Customer_ID],Customer_table[Age],FALSE)</f>
        <v>21</v>
      </c>
      <c r="M1632" s="8" t="str">
        <f>_xlfn.XLOOKUP(total_table[[#This Row],[Customer_ID]],Customer_table[Customer_ID],Customer_table[Gender],FALSE)</f>
        <v>Male</v>
      </c>
      <c r="N1632" s="8" t="str">
        <f>_xlfn.XLOOKUP(total_table[[#This Row],[Customer_ID]],Customer_table[Customer_ID],Customer_table[City],FALSE)</f>
        <v>North Matthew</v>
      </c>
      <c r="O1632" s="8" t="str">
        <f>_xlfn.XLOOKUP(total_table[[#This Row],[Customer_ID]],Customer_table[Customer_ID],Customer_table[State],FALSE)</f>
        <v>Illinois</v>
      </c>
      <c r="P1632" s="8" t="str">
        <f>_xlfn.XLOOKUP(total_table[[#This Row],[Customer_ID]],Customer_table[Customer_ID],Customer_table[Country],FALSE)</f>
        <v>USA</v>
      </c>
      <c r="Q1632" s="8" t="str">
        <f>_xlfn.XLOOKUP(total_table[[#This Row],[Product_ID]],Product_table[Product_ID],Product_table[Product_Name],FALSE)</f>
        <v>Portable Bluetooth Speaker</v>
      </c>
      <c r="R1632" s="8" t="str">
        <f>_xlfn.XLOOKUP(total_table[[#This Row],[Product_ID]],Product_table[Product_ID],Product_table[Category],FALSE)</f>
        <v>Electronics</v>
      </c>
      <c r="S1632" s="8" t="str">
        <f>_xlfn.XLOOKUP(total_table[[#This Row],[Product_ID]],Product_table[Product_ID],Product_table[Sub_Category],FALSE)</f>
        <v>Audio</v>
      </c>
      <c r="T1632" s="8" t="str">
        <f>_xlfn.XLOOKUP(total_table[[#This Row],[Product_ID]],Product_table[Product_ID],Product_table[Brand],FALSE)</f>
        <v>Flores-King</v>
      </c>
      <c r="U1632" s="8">
        <f>_xlfn.XLOOKUP(total_table[[#This Row],[Product_ID]],Product_table[Product_ID],Product_table[Cost],FALSE)</f>
        <v>431.67</v>
      </c>
      <c r="V1632" s="11">
        <f>_xlfn.XLOOKUP(total_table[[#This Row],[Product_ID]],Product_table[Product_ID],Product_table[Stock],FALSE)</f>
        <v>73</v>
      </c>
      <c r="W1632" s="8" t="str">
        <f>_xlfn.XLOOKUP(total_table[[#This Row],[Store_ID]],Store_table[Store_ID],Store_table[Store_Name],FALSE)</f>
        <v>Hill, Wagner and Ballard</v>
      </c>
      <c r="X1632" s="8" t="str">
        <f>_xlfn.XLOOKUP(total_table[[#This Row],[Store_ID]],Store_table[Store_ID],Store_table[Region],FALSE)</f>
        <v>East</v>
      </c>
      <c r="Y1632" s="8" t="str">
        <f>_xlfn.XLOOKUP(total_table[[#This Row],[Store_ID]],Store_table[Store_ID],Store_table[City],FALSE)</f>
        <v>East Davidville</v>
      </c>
      <c r="Z1632" s="8" t="str">
        <f>_xlfn.XLOOKUP(total_table[[#This Row],[Store_ID]],Store_table[Store_ID],Store_table[Store_Type],FALSE)</f>
        <v>Online</v>
      </c>
    </row>
    <row r="1633" spans="1:26" x14ac:dyDescent="0.35">
      <c r="A1633" s="2" t="s">
        <v>3435</v>
      </c>
      <c r="B1633" s="14">
        <v>45739</v>
      </c>
      <c r="C1633" s="2" t="s">
        <v>1505</v>
      </c>
      <c r="D1633" s="2" t="s">
        <v>1538</v>
      </c>
      <c r="E1633" s="2" t="s">
        <v>1757</v>
      </c>
      <c r="F1633" s="11">
        <v>2</v>
      </c>
      <c r="G1633" s="8">
        <v>784.26</v>
      </c>
      <c r="H1633" s="8">
        <v>0.23</v>
      </c>
      <c r="I1633" s="2" t="s">
        <v>1804</v>
      </c>
      <c r="J1633" s="8">
        <v>1568.29</v>
      </c>
      <c r="K1633" s="8" t="str">
        <f>_xlfn.XLOOKUP(total_table[[#This Row],[Customer_ID]],Customer_table[Customer_ID],Customer_table[Name],FALSE)</f>
        <v>Sarah Marsh</v>
      </c>
      <c r="L1633" s="11">
        <f>_xlfn.XLOOKUP(total_table[[#This Row],[Customer_ID]],Customer_table[Customer_ID],Customer_table[Age],FALSE)</f>
        <v>47</v>
      </c>
      <c r="M1633" s="8" t="str">
        <f>_xlfn.XLOOKUP(total_table[[#This Row],[Customer_ID]],Customer_table[Customer_ID],Customer_table[Gender],FALSE)</f>
        <v>Female</v>
      </c>
      <c r="N1633" s="8" t="str">
        <f>_xlfn.XLOOKUP(total_table[[#This Row],[Customer_ID]],Customer_table[Customer_ID],Customer_table[City],FALSE)</f>
        <v>Port William</v>
      </c>
      <c r="O1633" s="8" t="str">
        <f>_xlfn.XLOOKUP(total_table[[#This Row],[Customer_ID]],Customer_table[Customer_ID],Customer_table[State],FALSE)</f>
        <v>New York</v>
      </c>
      <c r="P1633" s="8" t="str">
        <f>_xlfn.XLOOKUP(total_table[[#This Row],[Customer_ID]],Customer_table[Customer_ID],Customer_table[Country],FALSE)</f>
        <v>USA</v>
      </c>
      <c r="Q1633" s="8" t="str">
        <f>_xlfn.XLOOKUP(total_table[[#This Row],[Product_ID]],Product_table[Product_ID],Product_table[Product_Name],FALSE)</f>
        <v>LED Table Lamp</v>
      </c>
      <c r="R1633" s="8" t="str">
        <f>_xlfn.XLOOKUP(total_table[[#This Row],[Product_ID]],Product_table[Product_ID],Product_table[Category],FALSE)</f>
        <v>Home</v>
      </c>
      <c r="S1633" s="8" t="str">
        <f>_xlfn.XLOOKUP(total_table[[#This Row],[Product_ID]],Product_table[Product_ID],Product_table[Sub_Category],FALSE)</f>
        <v>Lighting</v>
      </c>
      <c r="T1633" s="8" t="str">
        <f>_xlfn.XLOOKUP(total_table[[#This Row],[Product_ID]],Product_table[Product_ID],Product_table[Brand],FALSE)</f>
        <v>Harrell LLC</v>
      </c>
      <c r="U1633" s="8">
        <f>_xlfn.XLOOKUP(total_table[[#This Row],[Product_ID]],Product_table[Product_ID],Product_table[Cost],FALSE)</f>
        <v>218.86</v>
      </c>
      <c r="V1633" s="11">
        <f>_xlfn.XLOOKUP(total_table[[#This Row],[Product_ID]],Product_table[Product_ID],Product_table[Stock],FALSE)</f>
        <v>170</v>
      </c>
      <c r="W1633" s="8" t="str">
        <f>_xlfn.XLOOKUP(total_table[[#This Row],[Store_ID]],Store_table[Store_ID],Store_table[Store_Name],FALSE)</f>
        <v>Martinez-Mullins</v>
      </c>
      <c r="X1633" s="8" t="str">
        <f>_xlfn.XLOOKUP(total_table[[#This Row],[Store_ID]],Store_table[Store_ID],Store_table[Region],FALSE)</f>
        <v>South</v>
      </c>
      <c r="Y1633" s="8" t="str">
        <f>_xlfn.XLOOKUP(total_table[[#This Row],[Store_ID]],Store_table[Store_ID],Store_table[City],FALSE)</f>
        <v>Williamsfurt</v>
      </c>
      <c r="Z1633" s="8" t="str">
        <f>_xlfn.XLOOKUP(total_table[[#This Row],[Store_ID]],Store_table[Store_ID],Store_table[Store_Type],FALSE)</f>
        <v>Online</v>
      </c>
    </row>
    <row r="1634" spans="1:26" x14ac:dyDescent="0.35">
      <c r="A1634" s="2" t="s">
        <v>3436</v>
      </c>
      <c r="B1634" s="14">
        <v>45533</v>
      </c>
      <c r="C1634" s="2" t="s">
        <v>1384</v>
      </c>
      <c r="D1634" s="2" t="s">
        <v>1604</v>
      </c>
      <c r="E1634" s="2" t="s">
        <v>1770</v>
      </c>
      <c r="F1634" s="11">
        <v>3</v>
      </c>
      <c r="G1634" s="8">
        <v>590.30999999999995</v>
      </c>
      <c r="H1634" s="8">
        <v>0.17</v>
      </c>
      <c r="I1634" s="2" t="s">
        <v>1804</v>
      </c>
      <c r="J1634" s="8">
        <v>1770.7599999999998</v>
      </c>
      <c r="K1634" s="8" t="str">
        <f>_xlfn.XLOOKUP(total_table[[#This Row],[Customer_ID]],Customer_table[Customer_ID],Customer_table[Name],FALSE)</f>
        <v>Tyler Weber</v>
      </c>
      <c r="L1634" s="11">
        <f>_xlfn.XLOOKUP(total_table[[#This Row],[Customer_ID]],Customer_table[Customer_ID],Customer_table[Age],FALSE)</f>
        <v>54</v>
      </c>
      <c r="M1634" s="8" t="str">
        <f>_xlfn.XLOOKUP(total_table[[#This Row],[Customer_ID]],Customer_table[Customer_ID],Customer_table[Gender],FALSE)</f>
        <v>Male</v>
      </c>
      <c r="N1634" s="8" t="str">
        <f>_xlfn.XLOOKUP(total_table[[#This Row],[Customer_ID]],Customer_table[Customer_ID],Customer_table[City],FALSE)</f>
        <v>East Yvette</v>
      </c>
      <c r="O1634" s="8" t="str">
        <f>_xlfn.XLOOKUP(total_table[[#This Row],[Customer_ID]],Customer_table[Customer_ID],Customer_table[State],FALSE)</f>
        <v>Illinois</v>
      </c>
      <c r="P1634" s="8" t="str">
        <f>_xlfn.XLOOKUP(total_table[[#This Row],[Customer_ID]],Customer_table[Customer_ID],Customer_table[Country],FALSE)</f>
        <v>USA</v>
      </c>
      <c r="Q1634" s="8" t="str">
        <f>_xlfn.XLOOKUP(total_table[[#This Row],[Product_ID]],Product_table[Product_ID],Product_table[Product_Name],FALSE)</f>
        <v>Portable Power Bank</v>
      </c>
      <c r="R1634" s="8" t="str">
        <f>_xlfn.XLOOKUP(total_table[[#This Row],[Product_ID]],Product_table[Product_ID],Product_table[Category],FALSE)</f>
        <v>Electronics</v>
      </c>
      <c r="S1634" s="8" t="str">
        <f>_xlfn.XLOOKUP(total_table[[#This Row],[Product_ID]],Product_table[Product_ID],Product_table[Sub_Category],FALSE)</f>
        <v>Mobile</v>
      </c>
      <c r="T1634" s="8" t="str">
        <f>_xlfn.XLOOKUP(total_table[[#This Row],[Product_ID]],Product_table[Product_ID],Product_table[Brand],FALSE)</f>
        <v>Cummings and Sons</v>
      </c>
      <c r="U1634" s="8">
        <f>_xlfn.XLOOKUP(total_table[[#This Row],[Product_ID]],Product_table[Product_ID],Product_table[Cost],FALSE)</f>
        <v>326.06</v>
      </c>
      <c r="V1634" s="11">
        <f>_xlfn.XLOOKUP(total_table[[#This Row],[Product_ID]],Product_table[Product_ID],Product_table[Stock],FALSE)</f>
        <v>301</v>
      </c>
      <c r="W1634" s="8" t="str">
        <f>_xlfn.XLOOKUP(total_table[[#This Row],[Store_ID]],Store_table[Store_ID],Store_table[Store_Name],FALSE)</f>
        <v>Aguirre-Keller</v>
      </c>
      <c r="X1634" s="8" t="str">
        <f>_xlfn.XLOOKUP(total_table[[#This Row],[Store_ID]],Store_table[Store_ID],Store_table[Region],FALSE)</f>
        <v>South</v>
      </c>
      <c r="Y1634" s="8" t="str">
        <f>_xlfn.XLOOKUP(total_table[[#This Row],[Store_ID]],Store_table[Store_ID],Store_table[City],FALSE)</f>
        <v>Lake Michael</v>
      </c>
      <c r="Z1634" s="8" t="str">
        <f>_xlfn.XLOOKUP(total_table[[#This Row],[Store_ID]],Store_table[Store_ID],Store_table[Store_Type],FALSE)</f>
        <v>Online</v>
      </c>
    </row>
    <row r="1635" spans="1:26" x14ac:dyDescent="0.35">
      <c r="A1635" s="2" t="s">
        <v>3437</v>
      </c>
      <c r="B1635" s="14">
        <v>45553</v>
      </c>
      <c r="C1635" s="2" t="s">
        <v>407</v>
      </c>
      <c r="D1635" s="2" t="s">
        <v>1664</v>
      </c>
      <c r="E1635" s="2" t="s">
        <v>1782</v>
      </c>
      <c r="F1635" s="11">
        <v>1</v>
      </c>
      <c r="G1635" s="8">
        <v>696.13</v>
      </c>
      <c r="H1635" s="8">
        <v>0.06</v>
      </c>
      <c r="I1635" s="2" t="s">
        <v>1807</v>
      </c>
      <c r="J1635" s="8">
        <v>696.07</v>
      </c>
      <c r="K1635" s="8" t="str">
        <f>_xlfn.XLOOKUP(total_table[[#This Row],[Customer_ID]],Customer_table[Customer_ID],Customer_table[Name],FALSE)</f>
        <v>Jacob Hopkins</v>
      </c>
      <c r="L1635" s="11">
        <f>_xlfn.XLOOKUP(total_table[[#This Row],[Customer_ID]],Customer_table[Customer_ID],Customer_table[Age],FALSE)</f>
        <v>44</v>
      </c>
      <c r="M1635" s="8" t="str">
        <f>_xlfn.XLOOKUP(total_table[[#This Row],[Customer_ID]],Customer_table[Customer_ID],Customer_table[Gender],FALSE)</f>
        <v>Female</v>
      </c>
      <c r="N1635" s="8" t="str">
        <f>_xlfn.XLOOKUP(total_table[[#This Row],[Customer_ID]],Customer_table[Customer_ID],Customer_table[City],FALSE)</f>
        <v>Lake Tylerfort</v>
      </c>
      <c r="O1635" s="8" t="str">
        <f>_xlfn.XLOOKUP(total_table[[#This Row],[Customer_ID]],Customer_table[Customer_ID],Customer_table[State],FALSE)</f>
        <v>Pennsylvania</v>
      </c>
      <c r="P1635" s="8" t="str">
        <f>_xlfn.XLOOKUP(total_table[[#This Row],[Customer_ID]],Customer_table[Customer_ID],Customer_table[Country],FALSE)</f>
        <v>USA</v>
      </c>
      <c r="Q1635" s="8" t="str">
        <f>_xlfn.XLOOKUP(total_table[[#This Row],[Product_ID]],Product_table[Product_ID],Product_table[Product_Name],FALSE)</f>
        <v>Men's Sports Shorts</v>
      </c>
      <c r="R1635" s="8" t="str">
        <f>_xlfn.XLOOKUP(total_table[[#This Row],[Product_ID]],Product_table[Product_ID],Product_table[Category],FALSE)</f>
        <v>Clothing</v>
      </c>
      <c r="S1635" s="8" t="str">
        <f>_xlfn.XLOOKUP(total_table[[#This Row],[Product_ID]],Product_table[Product_ID],Product_table[Sub_Category],FALSE)</f>
        <v>Bottoms</v>
      </c>
      <c r="T1635" s="8" t="str">
        <f>_xlfn.XLOOKUP(total_table[[#This Row],[Product_ID]],Product_table[Product_ID],Product_table[Brand],FALSE)</f>
        <v>Fitzpatrick Ltd</v>
      </c>
      <c r="U1635" s="8">
        <f>_xlfn.XLOOKUP(total_table[[#This Row],[Product_ID]],Product_table[Product_ID],Product_table[Cost],FALSE)</f>
        <v>218.22</v>
      </c>
      <c r="V1635" s="11">
        <f>_xlfn.XLOOKUP(total_table[[#This Row],[Product_ID]],Product_table[Product_ID],Product_table[Stock],FALSE)</f>
        <v>224</v>
      </c>
      <c r="W1635" s="8" t="str">
        <f>_xlfn.XLOOKUP(total_table[[#This Row],[Store_ID]],Store_table[Store_ID],Store_table[Store_Name],FALSE)</f>
        <v>Frederick-Wright</v>
      </c>
      <c r="X1635" s="8" t="str">
        <f>_xlfn.XLOOKUP(total_table[[#This Row],[Store_ID]],Store_table[Store_ID],Store_table[Region],FALSE)</f>
        <v>West</v>
      </c>
      <c r="Y1635" s="8" t="str">
        <f>_xlfn.XLOOKUP(total_table[[#This Row],[Store_ID]],Store_table[Store_ID],Store_table[City],FALSE)</f>
        <v>New Jimmymouth</v>
      </c>
      <c r="Z1635" s="8" t="str">
        <f>_xlfn.XLOOKUP(total_table[[#This Row],[Store_ID]],Store_table[Store_ID],Store_table[Store_Type],FALSE)</f>
        <v>Flagship</v>
      </c>
    </row>
    <row r="1636" spans="1:26" x14ac:dyDescent="0.35">
      <c r="A1636" s="2" t="s">
        <v>3438</v>
      </c>
      <c r="B1636" s="14">
        <v>45341</v>
      </c>
      <c r="C1636" s="2" t="s">
        <v>359</v>
      </c>
      <c r="D1636" s="2" t="s">
        <v>1628</v>
      </c>
      <c r="E1636" s="2" t="s">
        <v>1754</v>
      </c>
      <c r="F1636" s="11">
        <v>4</v>
      </c>
      <c r="G1636" s="8">
        <v>194.39</v>
      </c>
      <c r="H1636" s="8">
        <v>0.25</v>
      </c>
      <c r="I1636" s="2" t="s">
        <v>1802</v>
      </c>
      <c r="J1636" s="8">
        <v>777.31</v>
      </c>
      <c r="K1636" s="8" t="str">
        <f>_xlfn.XLOOKUP(total_table[[#This Row],[Customer_ID]],Customer_table[Customer_ID],Customer_table[Name],FALSE)</f>
        <v>Christopher Lester</v>
      </c>
      <c r="L1636" s="11">
        <f>_xlfn.XLOOKUP(total_table[[#This Row],[Customer_ID]],Customer_table[Customer_ID],Customer_table[Age],FALSE)</f>
        <v>64</v>
      </c>
      <c r="M1636" s="8" t="str">
        <f>_xlfn.XLOOKUP(total_table[[#This Row],[Customer_ID]],Customer_table[Customer_ID],Customer_table[Gender],FALSE)</f>
        <v>Male</v>
      </c>
      <c r="N1636" s="8" t="str">
        <f>_xlfn.XLOOKUP(total_table[[#This Row],[Customer_ID]],Customer_table[Customer_ID],Customer_table[City],FALSE)</f>
        <v>South Jenniferville</v>
      </c>
      <c r="O1636" s="8" t="str">
        <f>_xlfn.XLOOKUP(total_table[[#This Row],[Customer_ID]],Customer_table[Customer_ID],Customer_table[State],FALSE)</f>
        <v>Georgia</v>
      </c>
      <c r="P1636" s="8" t="str">
        <f>_xlfn.XLOOKUP(total_table[[#This Row],[Customer_ID]],Customer_table[Customer_ID],Customer_table[Country],FALSE)</f>
        <v>USA</v>
      </c>
      <c r="Q1636" s="8" t="str">
        <f>_xlfn.XLOOKUP(total_table[[#This Row],[Product_ID]],Product_table[Product_ID],Product_table[Product_Name],FALSE)</f>
        <v>HDMI Cable – 2m</v>
      </c>
      <c r="R1636" s="8" t="str">
        <f>_xlfn.XLOOKUP(total_table[[#This Row],[Product_ID]],Product_table[Product_ID],Product_table[Category],FALSE)</f>
        <v>Electronics</v>
      </c>
      <c r="S1636" s="8" t="str">
        <f>_xlfn.XLOOKUP(total_table[[#This Row],[Product_ID]],Product_table[Product_ID],Product_table[Sub_Category],FALSE)</f>
        <v>Accessories</v>
      </c>
      <c r="T1636" s="8" t="str">
        <f>_xlfn.XLOOKUP(total_table[[#This Row],[Product_ID]],Product_table[Product_ID],Product_table[Brand],FALSE)</f>
        <v>Bautista, Green and Hale</v>
      </c>
      <c r="U1636" s="8">
        <f>_xlfn.XLOOKUP(total_table[[#This Row],[Product_ID]],Product_table[Product_ID],Product_table[Cost],FALSE)</f>
        <v>88.49</v>
      </c>
      <c r="V1636" s="11">
        <f>_xlfn.XLOOKUP(total_table[[#This Row],[Product_ID]],Product_table[Product_ID],Product_table[Stock],FALSE)</f>
        <v>246</v>
      </c>
      <c r="W1636" s="8" t="str">
        <f>_xlfn.XLOOKUP(total_table[[#This Row],[Store_ID]],Store_table[Store_ID],Store_table[Store_Name],FALSE)</f>
        <v>Benson-Elliott</v>
      </c>
      <c r="X1636" s="8" t="str">
        <f>_xlfn.XLOOKUP(total_table[[#This Row],[Store_ID]],Store_table[Store_ID],Store_table[Region],FALSE)</f>
        <v>East</v>
      </c>
      <c r="Y1636" s="8" t="str">
        <f>_xlfn.XLOOKUP(total_table[[#This Row],[Store_ID]],Store_table[Store_ID],Store_table[City],FALSE)</f>
        <v>Port Josephberg</v>
      </c>
      <c r="Z1636" s="8" t="str">
        <f>_xlfn.XLOOKUP(total_table[[#This Row],[Store_ID]],Store_table[Store_ID],Store_table[Store_Type],FALSE)</f>
        <v>Online</v>
      </c>
    </row>
    <row r="1637" spans="1:26" x14ac:dyDescent="0.35">
      <c r="A1637" s="2" t="s">
        <v>3439</v>
      </c>
      <c r="B1637" s="14">
        <v>45430</v>
      </c>
      <c r="C1637" s="2" t="s">
        <v>1022</v>
      </c>
      <c r="D1637" s="2" t="s">
        <v>1592</v>
      </c>
      <c r="E1637" s="2" t="s">
        <v>1735</v>
      </c>
      <c r="F1637" s="11">
        <v>1</v>
      </c>
      <c r="G1637" s="8">
        <v>339.7</v>
      </c>
      <c r="H1637" s="8">
        <v>0.1</v>
      </c>
      <c r="I1637" s="2" t="s">
        <v>1802</v>
      </c>
      <c r="J1637" s="8">
        <v>339.59999999999997</v>
      </c>
      <c r="K1637" s="8" t="str">
        <f>_xlfn.XLOOKUP(total_table[[#This Row],[Customer_ID]],Customer_table[Customer_ID],Customer_table[Name],FALSE)</f>
        <v>Pamela Mcguire</v>
      </c>
      <c r="L1637" s="11">
        <f>_xlfn.XLOOKUP(total_table[[#This Row],[Customer_ID]],Customer_table[Customer_ID],Customer_table[Age],FALSE)</f>
        <v>54</v>
      </c>
      <c r="M1637" s="8" t="str">
        <f>_xlfn.XLOOKUP(total_table[[#This Row],[Customer_ID]],Customer_table[Customer_ID],Customer_table[Gender],FALSE)</f>
        <v>Male</v>
      </c>
      <c r="N1637" s="8" t="str">
        <f>_xlfn.XLOOKUP(total_table[[#This Row],[Customer_ID]],Customer_table[Customer_ID],Customer_table[City],FALSE)</f>
        <v>South Jasontown</v>
      </c>
      <c r="O1637" s="8" t="str">
        <f>_xlfn.XLOOKUP(total_table[[#This Row],[Customer_ID]],Customer_table[Customer_ID],Customer_table[State],FALSE)</f>
        <v>Illinois</v>
      </c>
      <c r="P1637" s="8" t="str">
        <f>_xlfn.XLOOKUP(total_table[[#This Row],[Customer_ID]],Customer_table[Customer_ID],Customer_table[Country],FALSE)</f>
        <v>USA</v>
      </c>
      <c r="Q1637" s="8" t="str">
        <f>_xlfn.XLOOKUP(total_table[[#This Row],[Product_ID]],Product_table[Product_ID],Product_table[Product_Name],FALSE)</f>
        <v>Modern Wall Clock</v>
      </c>
      <c r="R1637" s="8" t="str">
        <f>_xlfn.XLOOKUP(total_table[[#This Row],[Product_ID]],Product_table[Product_ID],Product_table[Category],FALSE)</f>
        <v>Home</v>
      </c>
      <c r="S1637" s="8" t="str">
        <f>_xlfn.XLOOKUP(total_table[[#This Row],[Product_ID]],Product_table[Product_ID],Product_table[Sub_Category],FALSE)</f>
        <v>Decor</v>
      </c>
      <c r="T1637" s="8" t="str">
        <f>_xlfn.XLOOKUP(total_table[[#This Row],[Product_ID]],Product_table[Product_ID],Product_table[Brand],FALSE)</f>
        <v>Weiss-Watson</v>
      </c>
      <c r="U1637" s="8">
        <f>_xlfn.XLOOKUP(total_table[[#This Row],[Product_ID]],Product_table[Product_ID],Product_table[Cost],FALSE)</f>
        <v>179.77</v>
      </c>
      <c r="V1637" s="11">
        <f>_xlfn.XLOOKUP(total_table[[#This Row],[Product_ID]],Product_table[Product_ID],Product_table[Stock],FALSE)</f>
        <v>305</v>
      </c>
      <c r="W1637" s="8" t="str">
        <f>_xlfn.XLOOKUP(total_table[[#This Row],[Store_ID]],Store_table[Store_ID],Store_table[Store_Name],FALSE)</f>
        <v>Martinez, Adkins and Johnson</v>
      </c>
      <c r="X1637" s="8" t="str">
        <f>_xlfn.XLOOKUP(total_table[[#This Row],[Store_ID]],Store_table[Store_ID],Store_table[Region],FALSE)</f>
        <v>North</v>
      </c>
      <c r="Y1637" s="8" t="str">
        <f>_xlfn.XLOOKUP(total_table[[#This Row],[Store_ID]],Store_table[Store_ID],Store_table[City],FALSE)</f>
        <v>Danielmouth</v>
      </c>
      <c r="Z1637" s="8" t="str">
        <f>_xlfn.XLOOKUP(total_table[[#This Row],[Store_ID]],Store_table[Store_ID],Store_table[Store_Type],FALSE)</f>
        <v>Flagship</v>
      </c>
    </row>
    <row r="1638" spans="1:26" x14ac:dyDescent="0.35">
      <c r="A1638" s="2" t="s">
        <v>3440</v>
      </c>
      <c r="B1638" s="14">
        <v>45912</v>
      </c>
      <c r="C1638" s="2" t="s">
        <v>177</v>
      </c>
      <c r="D1638" s="2" t="s">
        <v>1662</v>
      </c>
      <c r="E1638" s="2" t="s">
        <v>1775</v>
      </c>
      <c r="F1638" s="11">
        <v>4</v>
      </c>
      <c r="G1638" s="8">
        <v>463.16</v>
      </c>
      <c r="H1638" s="8">
        <v>0.27</v>
      </c>
      <c r="I1638" s="2" t="s">
        <v>1804</v>
      </c>
      <c r="J1638" s="8">
        <v>1852.3700000000001</v>
      </c>
      <c r="K1638" s="8" t="str">
        <f>_xlfn.XLOOKUP(total_table[[#This Row],[Customer_ID]],Customer_table[Customer_ID],Customer_table[Name],FALSE)</f>
        <v>April Mullins</v>
      </c>
      <c r="L1638" s="11">
        <f>_xlfn.XLOOKUP(total_table[[#This Row],[Customer_ID]],Customer_table[Customer_ID],Customer_table[Age],FALSE)</f>
        <v>54</v>
      </c>
      <c r="M1638" s="8" t="str">
        <f>_xlfn.XLOOKUP(total_table[[#This Row],[Customer_ID]],Customer_table[Customer_ID],Customer_table[Gender],FALSE)</f>
        <v>Male</v>
      </c>
      <c r="N1638" s="8" t="str">
        <f>_xlfn.XLOOKUP(total_table[[#This Row],[Customer_ID]],Customer_table[Customer_ID],Customer_table[City],FALSE)</f>
        <v>Dawsonbury</v>
      </c>
      <c r="O1638" s="8" t="str">
        <f>_xlfn.XLOOKUP(total_table[[#This Row],[Customer_ID]],Customer_table[Customer_ID],Customer_table[State],FALSE)</f>
        <v>North Carolina</v>
      </c>
      <c r="P1638" s="8" t="str">
        <f>_xlfn.XLOOKUP(total_table[[#This Row],[Customer_ID]],Customer_table[Customer_ID],Customer_table[Country],FALSE)</f>
        <v>USA</v>
      </c>
      <c r="Q1638" s="8" t="str">
        <f>_xlfn.XLOOKUP(total_table[[#This Row],[Product_ID]],Product_table[Product_ID],Product_table[Product_Name],FALSE)</f>
        <v>Wooden Nightstand</v>
      </c>
      <c r="R1638" s="8" t="str">
        <f>_xlfn.XLOOKUP(total_table[[#This Row],[Product_ID]],Product_table[Product_ID],Product_table[Category],FALSE)</f>
        <v>Home</v>
      </c>
      <c r="S1638" s="8" t="str">
        <f>_xlfn.XLOOKUP(total_table[[#This Row],[Product_ID]],Product_table[Product_ID],Product_table[Sub_Category],FALSE)</f>
        <v>Furniture</v>
      </c>
      <c r="T1638" s="8" t="str">
        <f>_xlfn.XLOOKUP(total_table[[#This Row],[Product_ID]],Product_table[Product_ID],Product_table[Brand],FALSE)</f>
        <v>Wolfe, Ross and Hester</v>
      </c>
      <c r="U1638" s="8">
        <f>_xlfn.XLOOKUP(total_table[[#This Row],[Product_ID]],Product_table[Product_ID],Product_table[Cost],FALSE)</f>
        <v>243.7</v>
      </c>
      <c r="V1638" s="11">
        <f>_xlfn.XLOOKUP(total_table[[#This Row],[Product_ID]],Product_table[Product_ID],Product_table[Stock],FALSE)</f>
        <v>130</v>
      </c>
      <c r="W1638" s="8" t="str">
        <f>_xlfn.XLOOKUP(total_table[[#This Row],[Store_ID]],Store_table[Store_ID],Store_table[Store_Name],FALSE)</f>
        <v>Gardner, Humphrey and Contreras</v>
      </c>
      <c r="X1638" s="8" t="str">
        <f>_xlfn.XLOOKUP(total_table[[#This Row],[Store_ID]],Store_table[Store_ID],Store_table[Region],FALSE)</f>
        <v>East</v>
      </c>
      <c r="Y1638" s="8" t="str">
        <f>_xlfn.XLOOKUP(total_table[[#This Row],[Store_ID]],Store_table[Store_ID],Store_table[City],FALSE)</f>
        <v>Johnsonville</v>
      </c>
      <c r="Z1638" s="8" t="str">
        <f>_xlfn.XLOOKUP(total_table[[#This Row],[Store_ID]],Store_table[Store_ID],Store_table[Store_Type],FALSE)</f>
        <v>Flagship</v>
      </c>
    </row>
    <row r="1639" spans="1:26" x14ac:dyDescent="0.35">
      <c r="A1639" s="2" t="s">
        <v>3441</v>
      </c>
      <c r="B1639" s="14">
        <v>45709</v>
      </c>
      <c r="C1639" s="2" t="s">
        <v>368</v>
      </c>
      <c r="D1639" s="2" t="s">
        <v>1533</v>
      </c>
      <c r="E1639" s="2" t="s">
        <v>1767</v>
      </c>
      <c r="F1639" s="11">
        <v>2</v>
      </c>
      <c r="G1639" s="8">
        <v>824.91</v>
      </c>
      <c r="H1639" s="8">
        <v>0.09</v>
      </c>
      <c r="I1639" s="2" t="s">
        <v>1802</v>
      </c>
      <c r="J1639" s="8">
        <v>1649.73</v>
      </c>
      <c r="K1639" s="8" t="str">
        <f>_xlfn.XLOOKUP(total_table[[#This Row],[Customer_ID]],Customer_table[Customer_ID],Customer_table[Name],FALSE)</f>
        <v>Erica Carney</v>
      </c>
      <c r="L1639" s="11">
        <f>_xlfn.XLOOKUP(total_table[[#This Row],[Customer_ID]],Customer_table[Customer_ID],Customer_table[Age],FALSE)</f>
        <v>62</v>
      </c>
      <c r="M1639" s="8" t="str">
        <f>_xlfn.XLOOKUP(total_table[[#This Row],[Customer_ID]],Customer_table[Customer_ID],Customer_table[Gender],FALSE)</f>
        <v>Female</v>
      </c>
      <c r="N1639" s="8" t="str">
        <f>_xlfn.XLOOKUP(total_table[[#This Row],[Customer_ID]],Customer_table[Customer_ID],Customer_table[City],FALSE)</f>
        <v>North Justin</v>
      </c>
      <c r="O1639" s="8" t="str">
        <f>_xlfn.XLOOKUP(total_table[[#This Row],[Customer_ID]],Customer_table[Customer_ID],Customer_table[State],FALSE)</f>
        <v>North Dakota</v>
      </c>
      <c r="P1639" s="8" t="str">
        <f>_xlfn.XLOOKUP(total_table[[#This Row],[Customer_ID]],Customer_table[Customer_ID],Customer_table[Country],FALSE)</f>
        <v>USA</v>
      </c>
      <c r="Q1639" s="8" t="str">
        <f>_xlfn.XLOOKUP(total_table[[#This Row],[Product_ID]],Product_table[Product_ID],Product_table[Product_Name],FALSE)</f>
        <v>Men's Leather Belt</v>
      </c>
      <c r="R1639" s="8" t="str">
        <f>_xlfn.XLOOKUP(total_table[[#This Row],[Product_ID]],Product_table[Product_ID],Product_table[Category],FALSE)</f>
        <v>Clothing</v>
      </c>
      <c r="S1639" s="8" t="str">
        <f>_xlfn.XLOOKUP(total_table[[#This Row],[Product_ID]],Product_table[Product_ID],Product_table[Sub_Category],FALSE)</f>
        <v>Accessories</v>
      </c>
      <c r="T1639" s="8" t="str">
        <f>_xlfn.XLOOKUP(total_table[[#This Row],[Product_ID]],Product_table[Product_ID],Product_table[Brand],FALSE)</f>
        <v>Baldwin, Garza and Gonzalez</v>
      </c>
      <c r="U1639" s="8">
        <f>_xlfn.XLOOKUP(total_table[[#This Row],[Product_ID]],Product_table[Product_ID],Product_table[Cost],FALSE)</f>
        <v>261</v>
      </c>
      <c r="V1639" s="11">
        <f>_xlfn.XLOOKUP(total_table[[#This Row],[Product_ID]],Product_table[Product_ID],Product_table[Stock],FALSE)</f>
        <v>59</v>
      </c>
      <c r="W1639" s="8" t="str">
        <f>_xlfn.XLOOKUP(total_table[[#This Row],[Store_ID]],Store_table[Store_ID],Store_table[Store_Name],FALSE)</f>
        <v>Hill, Wagner and Ballard</v>
      </c>
      <c r="X1639" s="8" t="str">
        <f>_xlfn.XLOOKUP(total_table[[#This Row],[Store_ID]],Store_table[Store_ID],Store_table[Region],FALSE)</f>
        <v>East</v>
      </c>
      <c r="Y1639" s="8" t="str">
        <f>_xlfn.XLOOKUP(total_table[[#This Row],[Store_ID]],Store_table[Store_ID],Store_table[City],FALSE)</f>
        <v>East Davidville</v>
      </c>
      <c r="Z1639" s="8" t="str">
        <f>_xlfn.XLOOKUP(total_table[[#This Row],[Store_ID]],Store_table[Store_ID],Store_table[Store_Type],FALSE)</f>
        <v>Online</v>
      </c>
    </row>
    <row r="1640" spans="1:26" x14ac:dyDescent="0.35">
      <c r="A1640" s="2" t="s">
        <v>3442</v>
      </c>
      <c r="B1640" s="14">
        <v>45520</v>
      </c>
      <c r="C1640" s="2" t="s">
        <v>250</v>
      </c>
      <c r="D1640" s="2" t="s">
        <v>1533</v>
      </c>
      <c r="E1640" s="2" t="s">
        <v>1739</v>
      </c>
      <c r="F1640" s="11">
        <v>4</v>
      </c>
      <c r="G1640" s="8">
        <v>796.89</v>
      </c>
      <c r="H1640" s="8">
        <v>0.17</v>
      </c>
      <c r="I1640" s="2" t="s">
        <v>1802</v>
      </c>
      <c r="J1640" s="8">
        <v>3187.39</v>
      </c>
      <c r="K1640" s="8" t="str">
        <f>_xlfn.XLOOKUP(total_table[[#This Row],[Customer_ID]],Customer_table[Customer_ID],Customer_table[Name],FALSE)</f>
        <v>Eric Singh</v>
      </c>
      <c r="L1640" s="11">
        <f>_xlfn.XLOOKUP(total_table[[#This Row],[Customer_ID]],Customer_table[Customer_ID],Customer_table[Age],FALSE)</f>
        <v>29</v>
      </c>
      <c r="M1640" s="8" t="str">
        <f>_xlfn.XLOOKUP(total_table[[#This Row],[Customer_ID]],Customer_table[Customer_ID],Customer_table[Gender],FALSE)</f>
        <v>Female</v>
      </c>
      <c r="N1640" s="8" t="str">
        <f>_xlfn.XLOOKUP(total_table[[#This Row],[Customer_ID]],Customer_table[Customer_ID],Customer_table[City],FALSE)</f>
        <v>Port Lisa</v>
      </c>
      <c r="O1640" s="8" t="str">
        <f>_xlfn.XLOOKUP(total_table[[#This Row],[Customer_ID]],Customer_table[Customer_ID],Customer_table[State],FALSE)</f>
        <v>New Mexico</v>
      </c>
      <c r="P1640" s="8" t="str">
        <f>_xlfn.XLOOKUP(total_table[[#This Row],[Customer_ID]],Customer_table[Customer_ID],Customer_table[Country],FALSE)</f>
        <v>USA</v>
      </c>
      <c r="Q1640" s="8" t="str">
        <f>_xlfn.XLOOKUP(total_table[[#This Row],[Product_ID]],Product_table[Product_ID],Product_table[Product_Name],FALSE)</f>
        <v>Men's Leather Belt</v>
      </c>
      <c r="R1640" s="8" t="str">
        <f>_xlfn.XLOOKUP(total_table[[#This Row],[Product_ID]],Product_table[Product_ID],Product_table[Category],FALSE)</f>
        <v>Clothing</v>
      </c>
      <c r="S1640" s="8" t="str">
        <f>_xlfn.XLOOKUP(total_table[[#This Row],[Product_ID]],Product_table[Product_ID],Product_table[Sub_Category],FALSE)</f>
        <v>Accessories</v>
      </c>
      <c r="T1640" s="8" t="str">
        <f>_xlfn.XLOOKUP(total_table[[#This Row],[Product_ID]],Product_table[Product_ID],Product_table[Brand],FALSE)</f>
        <v>Baldwin, Garza and Gonzalez</v>
      </c>
      <c r="U1640" s="8">
        <f>_xlfn.XLOOKUP(total_table[[#This Row],[Product_ID]],Product_table[Product_ID],Product_table[Cost],FALSE)</f>
        <v>261</v>
      </c>
      <c r="V1640" s="11">
        <f>_xlfn.XLOOKUP(total_table[[#This Row],[Product_ID]],Product_table[Product_ID],Product_table[Stock],FALSE)</f>
        <v>59</v>
      </c>
      <c r="W1640" s="8" t="str">
        <f>_xlfn.XLOOKUP(total_table[[#This Row],[Store_ID]],Store_table[Store_ID],Store_table[Store_Name],FALSE)</f>
        <v>Black-Horn</v>
      </c>
      <c r="X1640" s="8" t="str">
        <f>_xlfn.XLOOKUP(total_table[[#This Row],[Store_ID]],Store_table[Store_ID],Store_table[Region],FALSE)</f>
        <v>South</v>
      </c>
      <c r="Y1640" s="8" t="str">
        <f>_xlfn.XLOOKUP(total_table[[#This Row],[Store_ID]],Store_table[Store_ID],Store_table[City],FALSE)</f>
        <v>North Nancyview</v>
      </c>
      <c r="Z1640" s="8" t="str">
        <f>_xlfn.XLOOKUP(total_table[[#This Row],[Store_ID]],Store_table[Store_ID],Store_table[Store_Type],FALSE)</f>
        <v>Outlet</v>
      </c>
    </row>
    <row r="1641" spans="1:26" x14ac:dyDescent="0.35">
      <c r="A1641" s="2" t="s">
        <v>3443</v>
      </c>
      <c r="B1641" s="14">
        <v>45478</v>
      </c>
      <c r="C1641" s="2" t="s">
        <v>759</v>
      </c>
      <c r="D1641" s="2" t="s">
        <v>1578</v>
      </c>
      <c r="E1641" s="2" t="s">
        <v>1785</v>
      </c>
      <c r="F1641" s="11">
        <v>3</v>
      </c>
      <c r="G1641" s="8">
        <v>543.92999999999995</v>
      </c>
      <c r="H1641" s="8">
        <v>0.3</v>
      </c>
      <c r="I1641" s="2" t="s">
        <v>1807</v>
      </c>
      <c r="J1641" s="8">
        <v>1631.49</v>
      </c>
      <c r="K1641" s="8" t="str">
        <f>_xlfn.XLOOKUP(total_table[[#This Row],[Customer_ID]],Customer_table[Customer_ID],Customer_table[Name],FALSE)</f>
        <v>William Hull</v>
      </c>
      <c r="L1641" s="11">
        <f>_xlfn.XLOOKUP(total_table[[#This Row],[Customer_ID]],Customer_table[Customer_ID],Customer_table[Age],FALSE)</f>
        <v>59</v>
      </c>
      <c r="M1641" s="8" t="str">
        <f>_xlfn.XLOOKUP(total_table[[#This Row],[Customer_ID]],Customer_table[Customer_ID],Customer_table[Gender],FALSE)</f>
        <v>Female</v>
      </c>
      <c r="N1641" s="8" t="str">
        <f>_xlfn.XLOOKUP(total_table[[#This Row],[Customer_ID]],Customer_table[Customer_ID],Customer_table[City],FALSE)</f>
        <v>Heathfort</v>
      </c>
      <c r="O1641" s="8" t="str">
        <f>_xlfn.XLOOKUP(total_table[[#This Row],[Customer_ID]],Customer_table[Customer_ID],Customer_table[State],FALSE)</f>
        <v>Michigan</v>
      </c>
      <c r="P1641" s="8" t="str">
        <f>_xlfn.XLOOKUP(total_table[[#This Row],[Customer_ID]],Customer_table[Customer_ID],Customer_table[Country],FALSE)</f>
        <v>USA</v>
      </c>
      <c r="Q1641" s="8" t="str">
        <f>_xlfn.XLOOKUP(total_table[[#This Row],[Product_ID]],Product_table[Product_ID],Product_table[Product_Name],FALSE)</f>
        <v>Wireless Bluetooth Speaker</v>
      </c>
      <c r="R1641" s="8" t="str">
        <f>_xlfn.XLOOKUP(total_table[[#This Row],[Product_ID]],Product_table[Product_ID],Product_table[Category],FALSE)</f>
        <v>Electronics</v>
      </c>
      <c r="S1641" s="8" t="str">
        <f>_xlfn.XLOOKUP(total_table[[#This Row],[Product_ID]],Product_table[Product_ID],Product_table[Sub_Category],FALSE)</f>
        <v>Audio</v>
      </c>
      <c r="T1641" s="8" t="str">
        <f>_xlfn.XLOOKUP(total_table[[#This Row],[Product_ID]],Product_table[Product_ID],Product_table[Brand],FALSE)</f>
        <v>Reed-Schmidt</v>
      </c>
      <c r="U1641" s="8">
        <f>_xlfn.XLOOKUP(total_table[[#This Row],[Product_ID]],Product_table[Product_ID],Product_table[Cost],FALSE)</f>
        <v>322.41000000000003</v>
      </c>
      <c r="V1641" s="11">
        <f>_xlfn.XLOOKUP(total_table[[#This Row],[Product_ID]],Product_table[Product_ID],Product_table[Stock],FALSE)</f>
        <v>213</v>
      </c>
      <c r="W1641" s="8" t="str">
        <f>_xlfn.XLOOKUP(total_table[[#This Row],[Store_ID]],Store_table[Store_ID],Store_table[Store_Name],FALSE)</f>
        <v>Holloway Ltd</v>
      </c>
      <c r="X1641" s="8" t="str">
        <f>_xlfn.XLOOKUP(total_table[[#This Row],[Store_ID]],Store_table[Store_ID],Store_table[Region],FALSE)</f>
        <v>North</v>
      </c>
      <c r="Y1641" s="8" t="str">
        <f>_xlfn.XLOOKUP(total_table[[#This Row],[Store_ID]],Store_table[Store_ID],Store_table[City],FALSE)</f>
        <v>Bensonhaven</v>
      </c>
      <c r="Z1641" s="8" t="str">
        <f>_xlfn.XLOOKUP(total_table[[#This Row],[Store_ID]],Store_table[Store_ID],Store_table[Store_Type],FALSE)</f>
        <v>Flagship</v>
      </c>
    </row>
    <row r="1642" spans="1:26" x14ac:dyDescent="0.35">
      <c r="A1642" s="2" t="s">
        <v>3444</v>
      </c>
      <c r="B1642" s="14">
        <v>45496</v>
      </c>
      <c r="C1642" s="2" t="s">
        <v>563</v>
      </c>
      <c r="D1642" s="2" t="s">
        <v>1554</v>
      </c>
      <c r="E1642" s="2" t="s">
        <v>1757</v>
      </c>
      <c r="F1642" s="11">
        <v>2</v>
      </c>
      <c r="G1642" s="8">
        <v>44.65</v>
      </c>
      <c r="H1642" s="8">
        <v>0.03</v>
      </c>
      <c r="I1642" s="2" t="s">
        <v>1804</v>
      </c>
      <c r="J1642" s="8">
        <v>89.27</v>
      </c>
      <c r="K1642" s="8" t="str">
        <f>_xlfn.XLOOKUP(total_table[[#This Row],[Customer_ID]],Customer_table[Customer_ID],Customer_table[Name],FALSE)</f>
        <v>Teresa Stokes</v>
      </c>
      <c r="L1642" s="11">
        <f>_xlfn.XLOOKUP(total_table[[#This Row],[Customer_ID]],Customer_table[Customer_ID],Customer_table[Age],FALSE)</f>
        <v>41</v>
      </c>
      <c r="M1642" s="8" t="str">
        <f>_xlfn.XLOOKUP(total_table[[#This Row],[Customer_ID]],Customer_table[Customer_ID],Customer_table[Gender],FALSE)</f>
        <v>Female</v>
      </c>
      <c r="N1642" s="8" t="str">
        <f>_xlfn.XLOOKUP(total_table[[#This Row],[Customer_ID]],Customer_table[Customer_ID],Customer_table[City],FALSE)</f>
        <v>New William</v>
      </c>
      <c r="O1642" s="8" t="str">
        <f>_xlfn.XLOOKUP(total_table[[#This Row],[Customer_ID]],Customer_table[Customer_ID],Customer_table[State],FALSE)</f>
        <v>Iowa</v>
      </c>
      <c r="P1642" s="8" t="str">
        <f>_xlfn.XLOOKUP(total_table[[#This Row],[Customer_ID]],Customer_table[Customer_ID],Customer_table[Country],FALSE)</f>
        <v>usa</v>
      </c>
      <c r="Q1642" s="8" t="str">
        <f>_xlfn.XLOOKUP(total_table[[#This Row],[Product_ID]],Product_table[Product_ID],Product_table[Product_Name],FALSE)</f>
        <v>Decorative Wall Mirror</v>
      </c>
      <c r="R1642" s="8" t="str">
        <f>_xlfn.XLOOKUP(total_table[[#This Row],[Product_ID]],Product_table[Product_ID],Product_table[Category],FALSE)</f>
        <v>Home</v>
      </c>
      <c r="S1642" s="8" t="str">
        <f>_xlfn.XLOOKUP(total_table[[#This Row],[Product_ID]],Product_table[Product_ID],Product_table[Sub_Category],FALSE)</f>
        <v>Decor</v>
      </c>
      <c r="T1642" s="8" t="str">
        <f>_xlfn.XLOOKUP(total_table[[#This Row],[Product_ID]],Product_table[Product_ID],Product_table[Brand],FALSE)</f>
        <v>Luna, Anderson and Bowman</v>
      </c>
      <c r="U1642" s="8">
        <f>_xlfn.XLOOKUP(total_table[[#This Row],[Product_ID]],Product_table[Product_ID],Product_table[Cost],FALSE)</f>
        <v>48.01</v>
      </c>
      <c r="V1642" s="11">
        <f>_xlfn.XLOOKUP(total_table[[#This Row],[Product_ID]],Product_table[Product_ID],Product_table[Stock],FALSE)</f>
        <v>439</v>
      </c>
      <c r="W1642" s="8" t="str">
        <f>_xlfn.XLOOKUP(total_table[[#This Row],[Store_ID]],Store_table[Store_ID],Store_table[Store_Name],FALSE)</f>
        <v>Martinez-Mullins</v>
      </c>
      <c r="X1642" s="8" t="str">
        <f>_xlfn.XLOOKUP(total_table[[#This Row],[Store_ID]],Store_table[Store_ID],Store_table[Region],FALSE)</f>
        <v>South</v>
      </c>
      <c r="Y1642" s="8" t="str">
        <f>_xlfn.XLOOKUP(total_table[[#This Row],[Store_ID]],Store_table[Store_ID],Store_table[City],FALSE)</f>
        <v>Williamsfurt</v>
      </c>
      <c r="Z1642" s="8" t="str">
        <f>_xlfn.XLOOKUP(total_table[[#This Row],[Store_ID]],Store_table[Store_ID],Store_table[Store_Type],FALSE)</f>
        <v>Online</v>
      </c>
    </row>
    <row r="1643" spans="1:26" x14ac:dyDescent="0.35">
      <c r="A1643" s="2" t="s">
        <v>3445</v>
      </c>
      <c r="B1643" s="14">
        <v>45742</v>
      </c>
      <c r="C1643" s="2" t="s">
        <v>789</v>
      </c>
      <c r="D1643" s="2" t="s">
        <v>1638</v>
      </c>
      <c r="E1643" s="2" t="s">
        <v>1730</v>
      </c>
      <c r="F1643" s="11">
        <v>4</v>
      </c>
      <c r="G1643" s="8">
        <v>827.39</v>
      </c>
      <c r="H1643" s="8">
        <v>0.06</v>
      </c>
      <c r="I1643" s="2" t="s">
        <v>1807</v>
      </c>
      <c r="J1643" s="8">
        <v>3309.5</v>
      </c>
      <c r="K1643" s="8" t="str">
        <f>_xlfn.XLOOKUP(total_table[[#This Row],[Customer_ID]],Customer_table[Customer_ID],Customer_table[Name],FALSE)</f>
        <v>Veronica Newman</v>
      </c>
      <c r="L1643" s="11">
        <f>_xlfn.XLOOKUP(total_table[[#This Row],[Customer_ID]],Customer_table[Customer_ID],Customer_table[Age],FALSE)</f>
        <v>48</v>
      </c>
      <c r="M1643" s="8" t="str">
        <f>_xlfn.XLOOKUP(total_table[[#This Row],[Customer_ID]],Customer_table[Customer_ID],Customer_table[Gender],FALSE)</f>
        <v>Male</v>
      </c>
      <c r="N1643" s="8" t="str">
        <f>_xlfn.XLOOKUP(total_table[[#This Row],[Customer_ID]],Customer_table[Customer_ID],Customer_table[City],FALSE)</f>
        <v>New Daniel</v>
      </c>
      <c r="O1643" s="8" t="str">
        <f>_xlfn.XLOOKUP(total_table[[#This Row],[Customer_ID]],Customer_table[Customer_ID],Customer_table[State],FALSE)</f>
        <v>Delaware</v>
      </c>
      <c r="P1643" s="8" t="str">
        <f>_xlfn.XLOOKUP(total_table[[#This Row],[Customer_ID]],Customer_table[Customer_ID],Customer_table[Country],FALSE)</f>
        <v>USA</v>
      </c>
      <c r="Q1643" s="8" t="str">
        <f>_xlfn.XLOOKUP(total_table[[#This Row],[Product_ID]],Product_table[Product_ID],Product_table[Product_Name],FALSE)</f>
        <v>Premium Blanket Throw</v>
      </c>
      <c r="R1643" s="8" t="str">
        <f>_xlfn.XLOOKUP(total_table[[#This Row],[Product_ID]],Product_table[Product_ID],Product_table[Category],FALSE)</f>
        <v>Home</v>
      </c>
      <c r="S1643" s="8" t="str">
        <f>_xlfn.XLOOKUP(total_table[[#This Row],[Product_ID]],Product_table[Product_ID],Product_table[Sub_Category],FALSE)</f>
        <v>Decor</v>
      </c>
      <c r="T1643" s="8" t="str">
        <f>_xlfn.XLOOKUP(total_table[[#This Row],[Product_ID]],Product_table[Product_ID],Product_table[Brand],FALSE)</f>
        <v>Hernandez, Kennedy and Porter</v>
      </c>
      <c r="U1643" s="8">
        <f>_xlfn.XLOOKUP(total_table[[#This Row],[Product_ID]],Product_table[Product_ID],Product_table[Cost],FALSE)</f>
        <v>461.47</v>
      </c>
      <c r="V1643" s="11">
        <f>_xlfn.XLOOKUP(total_table[[#This Row],[Product_ID]],Product_table[Product_ID],Product_table[Stock],FALSE)</f>
        <v>190</v>
      </c>
      <c r="W1643" s="8" t="str">
        <f>_xlfn.XLOOKUP(total_table[[#This Row],[Store_ID]],Store_table[Store_ID],Store_table[Store_Name],FALSE)</f>
        <v>Rivera-Warner</v>
      </c>
      <c r="X1643" s="8" t="str">
        <f>_xlfn.XLOOKUP(total_table[[#This Row],[Store_ID]],Store_table[Store_ID],Store_table[Region],FALSE)</f>
        <v>East</v>
      </c>
      <c r="Y1643" s="8" t="str">
        <f>_xlfn.XLOOKUP(total_table[[#This Row],[Store_ID]],Store_table[Store_ID],Store_table[City],FALSE)</f>
        <v>Washingtonfurt</v>
      </c>
      <c r="Z1643" s="8" t="str">
        <f>_xlfn.XLOOKUP(total_table[[#This Row],[Store_ID]],Store_table[Store_ID],Store_table[Store_Type],FALSE)</f>
        <v>Flagship</v>
      </c>
    </row>
    <row r="1644" spans="1:26" x14ac:dyDescent="0.35">
      <c r="A1644" s="2" t="s">
        <v>3446</v>
      </c>
      <c r="B1644" s="14">
        <v>45301</v>
      </c>
      <c r="C1644" s="2" t="s">
        <v>957</v>
      </c>
      <c r="D1644" s="2" t="s">
        <v>1554</v>
      </c>
      <c r="E1644" s="2" t="s">
        <v>1772</v>
      </c>
      <c r="F1644" s="11">
        <v>2</v>
      </c>
      <c r="G1644" s="8">
        <v>403.2</v>
      </c>
      <c r="H1644" s="8">
        <v>0.21</v>
      </c>
      <c r="I1644" s="2" t="s">
        <v>1804</v>
      </c>
      <c r="J1644" s="8">
        <v>806.18999999999994</v>
      </c>
      <c r="K1644" s="8" t="str">
        <f>_xlfn.XLOOKUP(total_table[[#This Row],[Customer_ID]],Customer_table[Customer_ID],Customer_table[Name],FALSE)</f>
        <v>Jennifer Zamora</v>
      </c>
      <c r="L1644" s="11">
        <f>_xlfn.XLOOKUP(total_table[[#This Row],[Customer_ID]],Customer_table[Customer_ID],Customer_table[Age],FALSE)</f>
        <v>60</v>
      </c>
      <c r="M1644" s="8" t="str">
        <f>_xlfn.XLOOKUP(total_table[[#This Row],[Customer_ID]],Customer_table[Customer_ID],Customer_table[Gender],FALSE)</f>
        <v>Female</v>
      </c>
      <c r="N1644" s="8" t="str">
        <f>_xlfn.XLOOKUP(total_table[[#This Row],[Customer_ID]],Customer_table[Customer_ID],Customer_table[City],FALSE)</f>
        <v>Sarahland</v>
      </c>
      <c r="O1644" s="8" t="str">
        <f>_xlfn.XLOOKUP(total_table[[#This Row],[Customer_ID]],Customer_table[Customer_ID],Customer_table[State],FALSE)</f>
        <v>Iowa</v>
      </c>
      <c r="P1644" s="8" t="str">
        <f>_xlfn.XLOOKUP(total_table[[#This Row],[Customer_ID]],Customer_table[Customer_ID],Customer_table[Country],FALSE)</f>
        <v>USA</v>
      </c>
      <c r="Q1644" s="8" t="str">
        <f>_xlfn.XLOOKUP(total_table[[#This Row],[Product_ID]],Product_table[Product_ID],Product_table[Product_Name],FALSE)</f>
        <v>Decorative Wall Mirror</v>
      </c>
      <c r="R1644" s="8" t="str">
        <f>_xlfn.XLOOKUP(total_table[[#This Row],[Product_ID]],Product_table[Product_ID],Product_table[Category],FALSE)</f>
        <v>Home</v>
      </c>
      <c r="S1644" s="8" t="str">
        <f>_xlfn.XLOOKUP(total_table[[#This Row],[Product_ID]],Product_table[Product_ID],Product_table[Sub_Category],FALSE)</f>
        <v>Decor</v>
      </c>
      <c r="T1644" s="8" t="str">
        <f>_xlfn.XLOOKUP(total_table[[#This Row],[Product_ID]],Product_table[Product_ID],Product_table[Brand],FALSE)</f>
        <v>Luna, Anderson and Bowman</v>
      </c>
      <c r="U1644" s="8">
        <f>_xlfn.XLOOKUP(total_table[[#This Row],[Product_ID]],Product_table[Product_ID],Product_table[Cost],FALSE)</f>
        <v>48.01</v>
      </c>
      <c r="V1644" s="11">
        <f>_xlfn.XLOOKUP(total_table[[#This Row],[Product_ID]],Product_table[Product_ID],Product_table[Stock],FALSE)</f>
        <v>439</v>
      </c>
      <c r="W1644" s="8" t="str">
        <f>_xlfn.XLOOKUP(total_table[[#This Row],[Store_ID]],Store_table[Store_ID],Store_table[Store_Name],FALSE)</f>
        <v>Thomas, Bridges and Harris</v>
      </c>
      <c r="X1644" s="8" t="str">
        <f>_xlfn.XLOOKUP(total_table[[#This Row],[Store_ID]],Store_table[Store_ID],Store_table[Region],FALSE)</f>
        <v>North</v>
      </c>
      <c r="Y1644" s="8" t="str">
        <f>_xlfn.XLOOKUP(total_table[[#This Row],[Store_ID]],Store_table[Store_ID],Store_table[City],FALSE)</f>
        <v>Sabrinatown</v>
      </c>
      <c r="Z1644" s="8" t="str">
        <f>_xlfn.XLOOKUP(total_table[[#This Row],[Store_ID]],Store_table[Store_ID],Store_table[Store_Type],FALSE)</f>
        <v>Online</v>
      </c>
    </row>
    <row r="1645" spans="1:26" x14ac:dyDescent="0.35">
      <c r="A1645" s="2" t="s">
        <v>3447</v>
      </c>
      <c r="B1645" s="14">
        <v>45547</v>
      </c>
      <c r="C1645" s="2" t="s">
        <v>73</v>
      </c>
      <c r="D1645" s="2" t="s">
        <v>1698</v>
      </c>
      <c r="E1645" s="2" t="s">
        <v>1775</v>
      </c>
      <c r="F1645" s="11">
        <v>4</v>
      </c>
      <c r="G1645" s="8">
        <v>292.31</v>
      </c>
      <c r="H1645" s="8">
        <v>0.27</v>
      </c>
      <c r="I1645" s="2" t="s">
        <v>1804</v>
      </c>
      <c r="J1645" s="8">
        <v>1168.97</v>
      </c>
      <c r="K1645" s="8" t="str">
        <f>_xlfn.XLOOKUP(total_table[[#This Row],[Customer_ID]],Customer_table[Customer_ID],Customer_table[Name],FALSE)</f>
        <v>Adam Cruz</v>
      </c>
      <c r="L1645" s="11">
        <f>_xlfn.XLOOKUP(total_table[[#This Row],[Customer_ID]],Customer_table[Customer_ID],Customer_table[Age],FALSE)</f>
        <v>60</v>
      </c>
      <c r="M1645" s="8" t="str">
        <f>_xlfn.XLOOKUP(total_table[[#This Row],[Customer_ID]],Customer_table[Customer_ID],Customer_table[Gender],FALSE)</f>
        <v>Female</v>
      </c>
      <c r="N1645" s="8" t="str">
        <f>_xlfn.XLOOKUP(total_table[[#This Row],[Customer_ID]],Customer_table[Customer_ID],Customer_table[City],FALSE)</f>
        <v>Brandonville</v>
      </c>
      <c r="O1645" s="8" t="str">
        <f>_xlfn.XLOOKUP(total_table[[#This Row],[Customer_ID]],Customer_table[Customer_ID],Customer_table[State],FALSE)</f>
        <v>Georgia</v>
      </c>
      <c r="P1645" s="8" t="str">
        <f>_xlfn.XLOOKUP(total_table[[#This Row],[Customer_ID]],Customer_table[Customer_ID],Customer_table[Country],FALSE)</f>
        <v>USA</v>
      </c>
      <c r="Q1645" s="8" t="str">
        <f>_xlfn.XLOOKUP(total_table[[#This Row],[Product_ID]],Product_table[Product_ID],Product_table[Product_Name],FALSE)</f>
        <v>Kitchen Cutting Board</v>
      </c>
      <c r="R1645" s="8" t="str">
        <f>_xlfn.XLOOKUP(total_table[[#This Row],[Product_ID]],Product_table[Product_ID],Product_table[Category],FALSE)</f>
        <v>Home</v>
      </c>
      <c r="S1645" s="8" t="str">
        <f>_xlfn.XLOOKUP(total_table[[#This Row],[Product_ID]],Product_table[Product_ID],Product_table[Sub_Category],FALSE)</f>
        <v>Kitchen</v>
      </c>
      <c r="T1645" s="8" t="str">
        <f>_xlfn.XLOOKUP(total_table[[#This Row],[Product_ID]],Product_table[Product_ID],Product_table[Brand],FALSE)</f>
        <v>Taylor, Dodson and Johnston</v>
      </c>
      <c r="U1645" s="8">
        <f>_xlfn.XLOOKUP(total_table[[#This Row],[Product_ID]],Product_table[Product_ID],Product_table[Cost],FALSE)</f>
        <v>176.07</v>
      </c>
      <c r="V1645" s="11">
        <f>_xlfn.XLOOKUP(total_table[[#This Row],[Product_ID]],Product_table[Product_ID],Product_table[Stock],FALSE)</f>
        <v>82</v>
      </c>
      <c r="W1645" s="8" t="str">
        <f>_xlfn.XLOOKUP(total_table[[#This Row],[Store_ID]],Store_table[Store_ID],Store_table[Store_Name],FALSE)</f>
        <v>Gardner, Humphrey and Contreras</v>
      </c>
      <c r="X1645" s="8" t="str">
        <f>_xlfn.XLOOKUP(total_table[[#This Row],[Store_ID]],Store_table[Store_ID],Store_table[Region],FALSE)</f>
        <v>East</v>
      </c>
      <c r="Y1645" s="8" t="str">
        <f>_xlfn.XLOOKUP(total_table[[#This Row],[Store_ID]],Store_table[Store_ID],Store_table[City],FALSE)</f>
        <v>Johnsonville</v>
      </c>
      <c r="Z1645" s="8" t="str">
        <f>_xlfn.XLOOKUP(total_table[[#This Row],[Store_ID]],Store_table[Store_ID],Store_table[Store_Type],FALSE)</f>
        <v>Flagship</v>
      </c>
    </row>
    <row r="1646" spans="1:26" x14ac:dyDescent="0.35">
      <c r="A1646" s="2" t="s">
        <v>3448</v>
      </c>
      <c r="B1646" s="14">
        <v>45806</v>
      </c>
      <c r="C1646" s="2" t="s">
        <v>1491</v>
      </c>
      <c r="D1646" s="2" t="s">
        <v>1527</v>
      </c>
      <c r="E1646" s="2" t="s">
        <v>1767</v>
      </c>
      <c r="F1646" s="11">
        <v>1</v>
      </c>
      <c r="G1646" s="8">
        <v>948.33</v>
      </c>
      <c r="H1646" s="8">
        <v>0.11</v>
      </c>
      <c r="I1646" s="2" t="s">
        <v>1802</v>
      </c>
      <c r="J1646" s="8">
        <v>948.22</v>
      </c>
      <c r="K1646" s="8" t="str">
        <f>_xlfn.XLOOKUP(total_table[[#This Row],[Customer_ID]],Customer_table[Customer_ID],Customer_table[Name],FALSE)</f>
        <v>Darrell Miller</v>
      </c>
      <c r="L1646" s="11">
        <f>_xlfn.XLOOKUP(total_table[[#This Row],[Customer_ID]],Customer_table[Customer_ID],Customer_table[Age],FALSE)</f>
        <v>59</v>
      </c>
      <c r="M1646" s="8" t="str">
        <f>_xlfn.XLOOKUP(total_table[[#This Row],[Customer_ID]],Customer_table[Customer_ID],Customer_table[Gender],FALSE)</f>
        <v>Female</v>
      </c>
      <c r="N1646" s="8" t="str">
        <f>_xlfn.XLOOKUP(total_table[[#This Row],[Customer_ID]],Customer_table[Customer_ID],Customer_table[City],FALSE)</f>
        <v>Port Carol</v>
      </c>
      <c r="O1646" s="8" t="str">
        <f>_xlfn.XLOOKUP(total_table[[#This Row],[Customer_ID]],Customer_table[Customer_ID],Customer_table[State],FALSE)</f>
        <v>Florida</v>
      </c>
      <c r="P1646" s="8" t="str">
        <f>_xlfn.XLOOKUP(total_table[[#This Row],[Customer_ID]],Customer_table[Customer_ID],Customer_table[Country],FALSE)</f>
        <v>USA</v>
      </c>
      <c r="Q1646" s="8" t="str">
        <f>_xlfn.XLOOKUP(total_table[[#This Row],[Product_ID]],Product_table[Product_ID],Product_table[Product_Name],FALSE)</f>
        <v>Women's Casual Hoodie</v>
      </c>
      <c r="R1646" s="8" t="str">
        <f>_xlfn.XLOOKUP(total_table[[#This Row],[Product_ID]],Product_table[Product_ID],Product_table[Category],FALSE)</f>
        <v>Clothing</v>
      </c>
      <c r="S1646" s="8" t="str">
        <f>_xlfn.XLOOKUP(total_table[[#This Row],[Product_ID]],Product_table[Product_ID],Product_table[Sub_Category],FALSE)</f>
        <v>Outerwear</v>
      </c>
      <c r="T1646" s="8" t="str">
        <f>_xlfn.XLOOKUP(total_table[[#This Row],[Product_ID]],Product_table[Product_ID],Product_table[Brand],FALSE)</f>
        <v>Sims Inc</v>
      </c>
      <c r="U1646" s="8">
        <f>_xlfn.XLOOKUP(total_table[[#This Row],[Product_ID]],Product_table[Product_ID],Product_table[Cost],FALSE)</f>
        <v>254.04361702127662</v>
      </c>
      <c r="V1646" s="11">
        <f>_xlfn.XLOOKUP(total_table[[#This Row],[Product_ID]],Product_table[Product_ID],Product_table[Stock],FALSE)</f>
        <v>352</v>
      </c>
      <c r="W1646" s="8" t="str">
        <f>_xlfn.XLOOKUP(total_table[[#This Row],[Store_ID]],Store_table[Store_ID],Store_table[Store_Name],FALSE)</f>
        <v>Hill, Wagner and Ballard</v>
      </c>
      <c r="X1646" s="8" t="str">
        <f>_xlfn.XLOOKUP(total_table[[#This Row],[Store_ID]],Store_table[Store_ID],Store_table[Region],FALSE)</f>
        <v>East</v>
      </c>
      <c r="Y1646" s="8" t="str">
        <f>_xlfn.XLOOKUP(total_table[[#This Row],[Store_ID]],Store_table[Store_ID],Store_table[City],FALSE)</f>
        <v>East Davidville</v>
      </c>
      <c r="Z1646" s="8" t="str">
        <f>_xlfn.XLOOKUP(total_table[[#This Row],[Store_ID]],Store_table[Store_ID],Store_table[Store_Type],FALSE)</f>
        <v>Online</v>
      </c>
    </row>
    <row r="1647" spans="1:26" x14ac:dyDescent="0.35">
      <c r="A1647" s="2" t="s">
        <v>3449</v>
      </c>
      <c r="B1647" s="14">
        <v>45294</v>
      </c>
      <c r="C1647" s="2" t="s">
        <v>1061</v>
      </c>
      <c r="D1647" s="2" t="s">
        <v>1604</v>
      </c>
      <c r="E1647" s="2" t="s">
        <v>1751</v>
      </c>
      <c r="F1647" s="11">
        <v>1</v>
      </c>
      <c r="G1647" s="8">
        <v>702.27</v>
      </c>
      <c r="H1647" s="8">
        <v>0.17</v>
      </c>
      <c r="I1647" s="2" t="s">
        <v>1807</v>
      </c>
      <c r="J1647" s="8">
        <v>702.1</v>
      </c>
      <c r="K1647" s="8" t="str">
        <f>_xlfn.XLOOKUP(total_table[[#This Row],[Customer_ID]],Customer_table[Customer_ID],Customer_table[Name],FALSE)</f>
        <v>Ryan Moore</v>
      </c>
      <c r="L1647" s="11">
        <f>_xlfn.XLOOKUP(total_table[[#This Row],[Customer_ID]],Customer_table[Customer_ID],Customer_table[Age],FALSE)</f>
        <v>38</v>
      </c>
      <c r="M1647" s="8" t="str">
        <f>_xlfn.XLOOKUP(total_table[[#This Row],[Customer_ID]],Customer_table[Customer_ID],Customer_table[Gender],FALSE)</f>
        <v>Male</v>
      </c>
      <c r="N1647" s="8" t="str">
        <f>_xlfn.XLOOKUP(total_table[[#This Row],[Customer_ID]],Customer_table[Customer_ID],Customer_table[City],FALSE)</f>
        <v>Cartershire</v>
      </c>
      <c r="O1647" s="8" t="str">
        <f>_xlfn.XLOOKUP(total_table[[#This Row],[Customer_ID]],Customer_table[Customer_ID],Customer_table[State],FALSE)</f>
        <v>Virginia</v>
      </c>
      <c r="P1647" s="8" t="str">
        <f>_xlfn.XLOOKUP(total_table[[#This Row],[Customer_ID]],Customer_table[Customer_ID],Customer_table[Country],FALSE)</f>
        <v>USA</v>
      </c>
      <c r="Q1647" s="8" t="str">
        <f>_xlfn.XLOOKUP(total_table[[#This Row],[Product_ID]],Product_table[Product_ID],Product_table[Product_Name],FALSE)</f>
        <v>Portable Power Bank</v>
      </c>
      <c r="R1647" s="8" t="str">
        <f>_xlfn.XLOOKUP(total_table[[#This Row],[Product_ID]],Product_table[Product_ID],Product_table[Category],FALSE)</f>
        <v>Electronics</v>
      </c>
      <c r="S1647" s="8" t="str">
        <f>_xlfn.XLOOKUP(total_table[[#This Row],[Product_ID]],Product_table[Product_ID],Product_table[Sub_Category],FALSE)</f>
        <v>Mobile</v>
      </c>
      <c r="T1647" s="8" t="str">
        <f>_xlfn.XLOOKUP(total_table[[#This Row],[Product_ID]],Product_table[Product_ID],Product_table[Brand],FALSE)</f>
        <v>Cummings and Sons</v>
      </c>
      <c r="U1647" s="8">
        <f>_xlfn.XLOOKUP(total_table[[#This Row],[Product_ID]],Product_table[Product_ID],Product_table[Cost],FALSE)</f>
        <v>326.06</v>
      </c>
      <c r="V1647" s="11">
        <f>_xlfn.XLOOKUP(total_table[[#This Row],[Product_ID]],Product_table[Product_ID],Product_table[Stock],FALSE)</f>
        <v>301</v>
      </c>
      <c r="W1647" s="8" t="str">
        <f>_xlfn.XLOOKUP(total_table[[#This Row],[Store_ID]],Store_table[Store_ID],Store_table[Store_Name],FALSE)</f>
        <v>Gray Ltd</v>
      </c>
      <c r="X1647" s="8" t="str">
        <f>_xlfn.XLOOKUP(total_table[[#This Row],[Store_ID]],Store_table[Store_ID],Store_table[Region],FALSE)</f>
        <v>North</v>
      </c>
      <c r="Y1647" s="8" t="str">
        <f>_xlfn.XLOOKUP(total_table[[#This Row],[Store_ID]],Store_table[Store_ID],Store_table[City],FALSE)</f>
        <v>New Michaelchester</v>
      </c>
      <c r="Z1647" s="8" t="str">
        <f>_xlfn.XLOOKUP(total_table[[#This Row],[Store_ID]],Store_table[Store_ID],Store_table[Store_Type],FALSE)</f>
        <v>Outlet</v>
      </c>
    </row>
    <row r="1648" spans="1:26" x14ac:dyDescent="0.35">
      <c r="A1648" s="2" t="s">
        <v>3450</v>
      </c>
      <c r="B1648" s="14">
        <v>45875</v>
      </c>
      <c r="C1648" s="2" t="s">
        <v>154</v>
      </c>
      <c r="D1648" s="2" t="s">
        <v>1586</v>
      </c>
      <c r="E1648" s="2" t="s">
        <v>1744</v>
      </c>
      <c r="F1648" s="11">
        <v>2</v>
      </c>
      <c r="G1648" s="8">
        <v>379.28</v>
      </c>
      <c r="H1648" s="8">
        <v>0.26</v>
      </c>
      <c r="I1648" s="2" t="s">
        <v>1802</v>
      </c>
      <c r="J1648" s="8">
        <v>758.3</v>
      </c>
      <c r="K1648" s="8" t="str">
        <f>_xlfn.XLOOKUP(total_table[[#This Row],[Customer_ID]],Customer_table[Customer_ID],Customer_table[Name],FALSE)</f>
        <v>James Gibbs</v>
      </c>
      <c r="L1648" s="11">
        <f>_xlfn.XLOOKUP(total_table[[#This Row],[Customer_ID]],Customer_table[Customer_ID],Customer_table[Age],FALSE)</f>
        <v>21</v>
      </c>
      <c r="M1648" s="8" t="str">
        <f>_xlfn.XLOOKUP(total_table[[#This Row],[Customer_ID]],Customer_table[Customer_ID],Customer_table[Gender],FALSE)</f>
        <v>Male</v>
      </c>
      <c r="N1648" s="8" t="str">
        <f>_xlfn.XLOOKUP(total_table[[#This Row],[Customer_ID]],Customer_table[Customer_ID],Customer_table[City],FALSE)</f>
        <v>Mooneyshire</v>
      </c>
      <c r="O1648" s="8" t="str">
        <f>_xlfn.XLOOKUP(total_table[[#This Row],[Customer_ID]],Customer_table[Customer_ID],Customer_table[State],FALSE)</f>
        <v>Alaska</v>
      </c>
      <c r="P1648" s="8" t="str">
        <f>_xlfn.XLOOKUP(total_table[[#This Row],[Customer_ID]],Customer_table[Customer_ID],Customer_table[Country],FALSE)</f>
        <v>USA</v>
      </c>
      <c r="Q1648" s="8" t="str">
        <f>_xlfn.XLOOKUP(total_table[[#This Row],[Product_ID]],Product_table[Product_ID],Product_table[Product_Name],FALSE)</f>
        <v>Stainless Steel Cutlery Set</v>
      </c>
      <c r="R1648" s="8" t="str">
        <f>_xlfn.XLOOKUP(total_table[[#This Row],[Product_ID]],Product_table[Product_ID],Product_table[Category],FALSE)</f>
        <v>Home</v>
      </c>
      <c r="S1648" s="8" t="str">
        <f>_xlfn.XLOOKUP(total_table[[#This Row],[Product_ID]],Product_table[Product_ID],Product_table[Sub_Category],FALSE)</f>
        <v>Kitchen</v>
      </c>
      <c r="T1648" s="8" t="str">
        <f>_xlfn.XLOOKUP(total_table[[#This Row],[Product_ID]],Product_table[Product_ID],Product_table[Brand],FALSE)</f>
        <v>Stevens, Fernandez and Martin</v>
      </c>
      <c r="U1648" s="8">
        <f>_xlfn.XLOOKUP(total_table[[#This Row],[Product_ID]],Product_table[Product_ID],Product_table[Cost],FALSE)</f>
        <v>19.52</v>
      </c>
      <c r="V1648" s="11">
        <f>_xlfn.XLOOKUP(total_table[[#This Row],[Product_ID]],Product_table[Product_ID],Product_table[Stock],FALSE)</f>
        <v>57</v>
      </c>
      <c r="W1648" s="8" t="str">
        <f>_xlfn.XLOOKUP(total_table[[#This Row],[Store_ID]],Store_table[Store_ID],Store_table[Store_Name],FALSE)</f>
        <v>Johnson-Wright</v>
      </c>
      <c r="X1648" s="8" t="str">
        <f>_xlfn.XLOOKUP(total_table[[#This Row],[Store_ID]],Store_table[Store_ID],Store_table[Region],FALSE)</f>
        <v>North</v>
      </c>
      <c r="Y1648" s="8" t="str">
        <f>_xlfn.XLOOKUP(total_table[[#This Row],[Store_ID]],Store_table[Store_ID],Store_table[City],FALSE)</f>
        <v>Hoodberg</v>
      </c>
      <c r="Z1648" s="8" t="str">
        <f>_xlfn.XLOOKUP(total_table[[#This Row],[Store_ID]],Store_table[Store_ID],Store_table[Store_Type],FALSE)</f>
        <v>Outlet</v>
      </c>
    </row>
    <row r="1649" spans="1:26" x14ac:dyDescent="0.35">
      <c r="A1649" s="2" t="s">
        <v>3451</v>
      </c>
      <c r="B1649" s="14">
        <v>45669</v>
      </c>
      <c r="C1649" s="2" t="s">
        <v>442</v>
      </c>
      <c r="D1649" s="2" t="s">
        <v>1620</v>
      </c>
      <c r="E1649" s="2" t="s">
        <v>1730</v>
      </c>
      <c r="F1649" s="11">
        <v>4</v>
      </c>
      <c r="G1649" s="8">
        <v>92.35</v>
      </c>
      <c r="H1649" s="8">
        <v>0.15</v>
      </c>
      <c r="I1649" s="2" t="s">
        <v>1802</v>
      </c>
      <c r="J1649" s="8">
        <v>369.25</v>
      </c>
      <c r="K1649" s="8" t="str">
        <f>_xlfn.XLOOKUP(total_table[[#This Row],[Customer_ID]],Customer_table[Customer_ID],Customer_table[Name],FALSE)</f>
        <v>Miguel Reynolds</v>
      </c>
      <c r="L1649" s="11">
        <f>_xlfn.XLOOKUP(total_table[[#This Row],[Customer_ID]],Customer_table[Customer_ID],Customer_table[Age],FALSE)</f>
        <v>57</v>
      </c>
      <c r="M1649" s="8" t="str">
        <f>_xlfn.XLOOKUP(total_table[[#This Row],[Customer_ID]],Customer_table[Customer_ID],Customer_table[Gender],FALSE)</f>
        <v>Female</v>
      </c>
      <c r="N1649" s="8" t="str">
        <f>_xlfn.XLOOKUP(total_table[[#This Row],[Customer_ID]],Customer_table[Customer_ID],Customer_table[City],FALSE)</f>
        <v>Taylorberg</v>
      </c>
      <c r="O1649" s="8" t="str">
        <f>_xlfn.XLOOKUP(total_table[[#This Row],[Customer_ID]],Customer_table[Customer_ID],Customer_table[State],FALSE)</f>
        <v>Ohio</v>
      </c>
      <c r="P1649" s="8" t="str">
        <f>_xlfn.XLOOKUP(total_table[[#This Row],[Customer_ID]],Customer_table[Customer_ID],Customer_table[Country],FALSE)</f>
        <v>USA</v>
      </c>
      <c r="Q1649" s="8" t="str">
        <f>_xlfn.XLOOKUP(total_table[[#This Row],[Product_ID]],Product_table[Product_ID],Product_table[Product_Name],FALSE)</f>
        <v>Makeup Brush Set</v>
      </c>
      <c r="R1649" s="8" t="str">
        <f>_xlfn.XLOOKUP(total_table[[#This Row],[Product_ID]],Product_table[Product_ID],Product_table[Category],FALSE)</f>
        <v>Beauty</v>
      </c>
      <c r="S1649" s="8" t="str">
        <f>_xlfn.XLOOKUP(total_table[[#This Row],[Product_ID]],Product_table[Product_ID],Product_table[Sub_Category],FALSE)</f>
        <v>Makeup</v>
      </c>
      <c r="T1649" s="8" t="str">
        <f>_xlfn.XLOOKUP(total_table[[#This Row],[Product_ID]],Product_table[Product_ID],Product_table[Brand],FALSE)</f>
        <v>Cook Inc</v>
      </c>
      <c r="U1649" s="8">
        <f>_xlfn.XLOOKUP(total_table[[#This Row],[Product_ID]],Product_table[Product_ID],Product_table[Cost],FALSE)</f>
        <v>254.04361702127662</v>
      </c>
      <c r="V1649" s="11">
        <f>_xlfn.XLOOKUP(total_table[[#This Row],[Product_ID]],Product_table[Product_ID],Product_table[Stock],FALSE)</f>
        <v>431</v>
      </c>
      <c r="W1649" s="8" t="str">
        <f>_xlfn.XLOOKUP(total_table[[#This Row],[Store_ID]],Store_table[Store_ID],Store_table[Store_Name],FALSE)</f>
        <v>Rivera-Warner</v>
      </c>
      <c r="X1649" s="8" t="str">
        <f>_xlfn.XLOOKUP(total_table[[#This Row],[Store_ID]],Store_table[Store_ID],Store_table[Region],FALSE)</f>
        <v>East</v>
      </c>
      <c r="Y1649" s="8" t="str">
        <f>_xlfn.XLOOKUP(total_table[[#This Row],[Store_ID]],Store_table[Store_ID],Store_table[City],FALSE)</f>
        <v>Washingtonfurt</v>
      </c>
      <c r="Z1649" s="8" t="str">
        <f>_xlfn.XLOOKUP(total_table[[#This Row],[Store_ID]],Store_table[Store_ID],Store_table[Store_Type],FALSE)</f>
        <v>Flagship</v>
      </c>
    </row>
    <row r="1650" spans="1:26" x14ac:dyDescent="0.35">
      <c r="A1650" s="2" t="s">
        <v>3452</v>
      </c>
      <c r="B1650" s="14">
        <v>45606</v>
      </c>
      <c r="C1650" s="2" t="s">
        <v>700</v>
      </c>
      <c r="D1650" s="2" t="s">
        <v>1604</v>
      </c>
      <c r="E1650" s="2" t="s">
        <v>1772</v>
      </c>
      <c r="F1650" s="11">
        <v>4</v>
      </c>
      <c r="G1650" s="8">
        <v>721.54</v>
      </c>
      <c r="H1650" s="8">
        <v>0.21</v>
      </c>
      <c r="I1650" s="2" t="s">
        <v>1802</v>
      </c>
      <c r="J1650" s="8">
        <v>2885.95</v>
      </c>
      <c r="K1650" s="8" t="str">
        <f>_xlfn.XLOOKUP(total_table[[#This Row],[Customer_ID]],Customer_table[Customer_ID],Customer_table[Name],FALSE)</f>
        <v>Jordan Wells</v>
      </c>
      <c r="L1650" s="11">
        <f>_xlfn.XLOOKUP(total_table[[#This Row],[Customer_ID]],Customer_table[Customer_ID],Customer_table[Age],FALSE)</f>
        <v>47</v>
      </c>
      <c r="M1650" s="8" t="str">
        <f>_xlfn.XLOOKUP(total_table[[#This Row],[Customer_ID]],Customer_table[Customer_ID],Customer_table[Gender],FALSE)</f>
        <v>Female</v>
      </c>
      <c r="N1650" s="8" t="str">
        <f>_xlfn.XLOOKUP(total_table[[#This Row],[Customer_ID]],Customer_table[Customer_ID],Customer_table[City],FALSE)</f>
        <v>Phillipschester</v>
      </c>
      <c r="O1650" s="8" t="str">
        <f>_xlfn.XLOOKUP(total_table[[#This Row],[Customer_ID]],Customer_table[Customer_ID],Customer_table[State],FALSE)</f>
        <v>New Jersey</v>
      </c>
      <c r="P1650" s="8" t="str">
        <f>_xlfn.XLOOKUP(total_table[[#This Row],[Customer_ID]],Customer_table[Customer_ID],Customer_table[Country],FALSE)</f>
        <v>USA</v>
      </c>
      <c r="Q1650" s="8" t="str">
        <f>_xlfn.XLOOKUP(total_table[[#This Row],[Product_ID]],Product_table[Product_ID],Product_table[Product_Name],FALSE)</f>
        <v>Portable Power Bank</v>
      </c>
      <c r="R1650" s="8" t="str">
        <f>_xlfn.XLOOKUP(total_table[[#This Row],[Product_ID]],Product_table[Product_ID],Product_table[Category],FALSE)</f>
        <v>Electronics</v>
      </c>
      <c r="S1650" s="8" t="str">
        <f>_xlfn.XLOOKUP(total_table[[#This Row],[Product_ID]],Product_table[Product_ID],Product_table[Sub_Category],FALSE)</f>
        <v>Mobile</v>
      </c>
      <c r="T1650" s="8" t="str">
        <f>_xlfn.XLOOKUP(total_table[[#This Row],[Product_ID]],Product_table[Product_ID],Product_table[Brand],FALSE)</f>
        <v>Cummings and Sons</v>
      </c>
      <c r="U1650" s="8">
        <f>_xlfn.XLOOKUP(total_table[[#This Row],[Product_ID]],Product_table[Product_ID],Product_table[Cost],FALSE)</f>
        <v>326.06</v>
      </c>
      <c r="V1650" s="11">
        <f>_xlfn.XLOOKUP(total_table[[#This Row],[Product_ID]],Product_table[Product_ID],Product_table[Stock],FALSE)</f>
        <v>301</v>
      </c>
      <c r="W1650" s="8" t="str">
        <f>_xlfn.XLOOKUP(total_table[[#This Row],[Store_ID]],Store_table[Store_ID],Store_table[Store_Name],FALSE)</f>
        <v>Thomas, Bridges and Harris</v>
      </c>
      <c r="X1650" s="8" t="str">
        <f>_xlfn.XLOOKUP(total_table[[#This Row],[Store_ID]],Store_table[Store_ID],Store_table[Region],FALSE)</f>
        <v>North</v>
      </c>
      <c r="Y1650" s="8" t="str">
        <f>_xlfn.XLOOKUP(total_table[[#This Row],[Store_ID]],Store_table[Store_ID],Store_table[City],FALSE)</f>
        <v>Sabrinatown</v>
      </c>
      <c r="Z1650" s="8" t="str">
        <f>_xlfn.XLOOKUP(total_table[[#This Row],[Store_ID]],Store_table[Store_ID],Store_table[Store_Type],FALSE)</f>
        <v>Online</v>
      </c>
    </row>
    <row r="1651" spans="1:26" x14ac:dyDescent="0.35">
      <c r="A1651" s="2" t="s">
        <v>3453</v>
      </c>
      <c r="B1651" s="14">
        <v>45787</v>
      </c>
      <c r="C1651" s="2" t="s">
        <v>194</v>
      </c>
      <c r="D1651" s="2" t="s">
        <v>1602</v>
      </c>
      <c r="E1651" s="2" t="s">
        <v>1764</v>
      </c>
      <c r="F1651" s="11">
        <v>1</v>
      </c>
      <c r="G1651" s="8">
        <v>228.69</v>
      </c>
      <c r="H1651" s="8">
        <v>0.14000000000000001</v>
      </c>
      <c r="I1651" s="2" t="s">
        <v>1802</v>
      </c>
      <c r="J1651" s="8">
        <v>228.55</v>
      </c>
      <c r="K1651" s="8" t="str">
        <f>_xlfn.XLOOKUP(total_table[[#This Row],[Customer_ID]],Customer_table[Customer_ID],Customer_table[Name],FALSE)</f>
        <v>Sharon Brown</v>
      </c>
      <c r="L1651" s="11">
        <f>_xlfn.XLOOKUP(total_table[[#This Row],[Customer_ID]],Customer_table[Customer_ID],Customer_table[Age],FALSE)</f>
        <v>37</v>
      </c>
      <c r="M1651" s="8" t="str">
        <f>_xlfn.XLOOKUP(total_table[[#This Row],[Customer_ID]],Customer_table[Customer_ID],Customer_table[Gender],FALSE)</f>
        <v>Female</v>
      </c>
      <c r="N1651" s="8" t="str">
        <f>_xlfn.XLOOKUP(total_table[[#This Row],[Customer_ID]],Customer_table[Customer_ID],Customer_table[City],FALSE)</f>
        <v>East Andrea</v>
      </c>
      <c r="O1651" s="8" t="str">
        <f>_xlfn.XLOOKUP(total_table[[#This Row],[Customer_ID]],Customer_table[Customer_ID],Customer_table[State],FALSE)</f>
        <v>Michigan</v>
      </c>
      <c r="P1651" s="8" t="str">
        <f>_xlfn.XLOOKUP(total_table[[#This Row],[Customer_ID]],Customer_table[Customer_ID],Customer_table[Country],FALSE)</f>
        <v>USA</v>
      </c>
      <c r="Q1651" s="8" t="str">
        <f>_xlfn.XLOOKUP(total_table[[#This Row],[Product_ID]],Product_table[Product_ID],Product_table[Product_Name],FALSE)</f>
        <v>Sports Water Hydration Pack</v>
      </c>
      <c r="R1651" s="8" t="str">
        <f>_xlfn.XLOOKUP(total_table[[#This Row],[Product_ID]],Product_table[Product_ID],Product_table[Category],FALSE)</f>
        <v>Sports</v>
      </c>
      <c r="S1651" s="8" t="str">
        <f>_xlfn.XLOOKUP(total_table[[#This Row],[Product_ID]],Product_table[Product_ID],Product_table[Sub_Category],FALSE)</f>
        <v>Outdoor</v>
      </c>
      <c r="T1651" s="8" t="str">
        <f>_xlfn.XLOOKUP(total_table[[#This Row],[Product_ID]],Product_table[Product_ID],Product_table[Brand],FALSE)</f>
        <v>Sims-Smith</v>
      </c>
      <c r="U1651" s="8">
        <f>_xlfn.XLOOKUP(total_table[[#This Row],[Product_ID]],Product_table[Product_ID],Product_table[Cost],FALSE)</f>
        <v>135.61000000000001</v>
      </c>
      <c r="V1651" s="11">
        <f>_xlfn.XLOOKUP(total_table[[#This Row],[Product_ID]],Product_table[Product_ID],Product_table[Stock],FALSE)</f>
        <v>394</v>
      </c>
      <c r="W1651" s="8" t="str">
        <f>_xlfn.XLOOKUP(total_table[[#This Row],[Store_ID]],Store_table[Store_ID],Store_table[Store_Name],FALSE)</f>
        <v>Moore, Padilla and Butler</v>
      </c>
      <c r="X1651" s="8" t="str">
        <f>_xlfn.XLOOKUP(total_table[[#This Row],[Store_ID]],Store_table[Store_ID],Store_table[Region],FALSE)</f>
        <v>South</v>
      </c>
      <c r="Y1651" s="8" t="str">
        <f>_xlfn.XLOOKUP(total_table[[#This Row],[Store_ID]],Store_table[Store_ID],Store_table[City],FALSE)</f>
        <v>East Johnstad</v>
      </c>
      <c r="Z1651" s="8" t="str">
        <f>_xlfn.XLOOKUP(total_table[[#This Row],[Store_ID]],Store_table[Store_ID],Store_table[Store_Type],FALSE)</f>
        <v>Flagship</v>
      </c>
    </row>
    <row r="1652" spans="1:26" x14ac:dyDescent="0.35">
      <c r="A1652" s="2" t="s">
        <v>3454</v>
      </c>
      <c r="B1652" s="14">
        <v>45929</v>
      </c>
      <c r="C1652" s="2" t="s">
        <v>1095</v>
      </c>
      <c r="D1652" s="2" t="s">
        <v>1632</v>
      </c>
      <c r="E1652" s="2" t="s">
        <v>1767</v>
      </c>
      <c r="F1652" s="11">
        <v>1</v>
      </c>
      <c r="G1652" s="8">
        <v>899.09</v>
      </c>
      <c r="H1652" s="8">
        <v>0.2</v>
      </c>
      <c r="I1652" s="2" t="s">
        <v>1804</v>
      </c>
      <c r="J1652" s="8">
        <v>898.89</v>
      </c>
      <c r="K1652" s="8" t="str">
        <f>_xlfn.XLOOKUP(total_table[[#This Row],[Customer_ID]],Customer_table[Customer_ID],Customer_table[Name],FALSE)</f>
        <v>Carlos Flores</v>
      </c>
      <c r="L1652" s="11">
        <f>_xlfn.XLOOKUP(total_table[[#This Row],[Customer_ID]],Customer_table[Customer_ID],Customer_table[Age],FALSE)</f>
        <v>20</v>
      </c>
      <c r="M1652" s="8" t="str">
        <f>_xlfn.XLOOKUP(total_table[[#This Row],[Customer_ID]],Customer_table[Customer_ID],Customer_table[Gender],FALSE)</f>
        <v>Male</v>
      </c>
      <c r="N1652" s="8" t="str">
        <f>_xlfn.XLOOKUP(total_table[[#This Row],[Customer_ID]],Customer_table[Customer_ID],Customer_table[City],FALSE)</f>
        <v>North Johnfurt</v>
      </c>
      <c r="O1652" s="8" t="str">
        <f>_xlfn.XLOOKUP(total_table[[#This Row],[Customer_ID]],Customer_table[Customer_ID],Customer_table[State],FALSE)</f>
        <v>Washington</v>
      </c>
      <c r="P1652" s="8" t="str">
        <f>_xlfn.XLOOKUP(total_table[[#This Row],[Customer_ID]],Customer_table[Customer_ID],Customer_table[Country],FALSE)</f>
        <v>USA</v>
      </c>
      <c r="Q1652" s="8" t="str">
        <f>_xlfn.XLOOKUP(total_table[[#This Row],[Product_ID]],Product_table[Product_ID],Product_table[Product_Name],FALSE)</f>
        <v>Men's Track Pants</v>
      </c>
      <c r="R1652" s="8" t="str">
        <f>_xlfn.XLOOKUP(total_table[[#This Row],[Product_ID]],Product_table[Product_ID],Product_table[Category],FALSE)</f>
        <v>Clothing</v>
      </c>
      <c r="S1652" s="8" t="str">
        <f>_xlfn.XLOOKUP(total_table[[#This Row],[Product_ID]],Product_table[Product_ID],Product_table[Sub_Category],FALSE)</f>
        <v>Bottoms</v>
      </c>
      <c r="T1652" s="8" t="str">
        <f>_xlfn.XLOOKUP(total_table[[#This Row],[Product_ID]],Product_table[Product_ID],Product_table[Brand],FALSE)</f>
        <v>Hamilton, Woods and Walker</v>
      </c>
      <c r="U1652" s="8">
        <f>_xlfn.XLOOKUP(total_table[[#This Row],[Product_ID]],Product_table[Product_ID],Product_table[Cost],FALSE)</f>
        <v>386.56</v>
      </c>
      <c r="V1652" s="11">
        <f>_xlfn.XLOOKUP(total_table[[#This Row],[Product_ID]],Product_table[Product_ID],Product_table[Stock],FALSE)</f>
        <v>125</v>
      </c>
      <c r="W1652" s="8" t="str">
        <f>_xlfn.XLOOKUP(total_table[[#This Row],[Store_ID]],Store_table[Store_ID],Store_table[Store_Name],FALSE)</f>
        <v>Hill, Wagner and Ballard</v>
      </c>
      <c r="X1652" s="8" t="str">
        <f>_xlfn.XLOOKUP(total_table[[#This Row],[Store_ID]],Store_table[Store_ID],Store_table[Region],FALSE)</f>
        <v>East</v>
      </c>
      <c r="Y1652" s="8" t="str">
        <f>_xlfn.XLOOKUP(total_table[[#This Row],[Store_ID]],Store_table[Store_ID],Store_table[City],FALSE)</f>
        <v>East Davidville</v>
      </c>
      <c r="Z1652" s="8" t="str">
        <f>_xlfn.XLOOKUP(total_table[[#This Row],[Store_ID]],Store_table[Store_ID],Store_table[Store_Type],FALSE)</f>
        <v>Online</v>
      </c>
    </row>
    <row r="1653" spans="1:26" x14ac:dyDescent="0.35">
      <c r="A1653" s="2" t="s">
        <v>3455</v>
      </c>
      <c r="B1653" s="14">
        <v>45379</v>
      </c>
      <c r="C1653" s="2" t="s">
        <v>1181</v>
      </c>
      <c r="D1653" s="2" t="s">
        <v>1540</v>
      </c>
      <c r="E1653" s="2" t="s">
        <v>1760</v>
      </c>
      <c r="F1653" s="11">
        <v>4</v>
      </c>
      <c r="G1653" s="8">
        <v>195.75</v>
      </c>
      <c r="H1653" s="8">
        <v>0.17</v>
      </c>
      <c r="I1653" s="2" t="s">
        <v>1802</v>
      </c>
      <c r="J1653" s="8">
        <v>782.83</v>
      </c>
      <c r="K1653" s="8" t="str">
        <f>_xlfn.XLOOKUP(total_table[[#This Row],[Customer_ID]],Customer_table[Customer_ID],Customer_table[Name],FALSE)</f>
        <v>Andrew Mason</v>
      </c>
      <c r="L1653" s="11">
        <f>_xlfn.XLOOKUP(total_table[[#This Row],[Customer_ID]],Customer_table[Customer_ID],Customer_table[Age],FALSE)</f>
        <v>52</v>
      </c>
      <c r="M1653" s="8" t="str">
        <f>_xlfn.XLOOKUP(total_table[[#This Row],[Customer_ID]],Customer_table[Customer_ID],Customer_table[Gender],FALSE)</f>
        <v>Female</v>
      </c>
      <c r="N1653" s="8" t="str">
        <f>_xlfn.XLOOKUP(total_table[[#This Row],[Customer_ID]],Customer_table[Customer_ID],Customer_table[City],FALSE)</f>
        <v>North Michael</v>
      </c>
      <c r="O1653" s="8" t="str">
        <f>_xlfn.XLOOKUP(total_table[[#This Row],[Customer_ID]],Customer_table[Customer_ID],Customer_table[State],FALSE)</f>
        <v>Iowa</v>
      </c>
      <c r="P1653" s="8" t="str">
        <f>_xlfn.XLOOKUP(total_table[[#This Row],[Customer_ID]],Customer_table[Customer_ID],Customer_table[Country],FALSE)</f>
        <v>USA</v>
      </c>
      <c r="Q1653" s="8" t="str">
        <f>_xlfn.XLOOKUP(total_table[[#This Row],[Product_ID]],Product_table[Product_ID],Product_table[Product_Name],FALSE)</f>
        <v>Wireless Bluetooth Earbuds</v>
      </c>
      <c r="R1653" s="8" t="str">
        <f>_xlfn.XLOOKUP(total_table[[#This Row],[Product_ID]],Product_table[Product_ID],Product_table[Category],FALSE)</f>
        <v>Electronics</v>
      </c>
      <c r="S1653" s="8" t="str">
        <f>_xlfn.XLOOKUP(total_table[[#This Row],[Product_ID]],Product_table[Product_ID],Product_table[Sub_Category],FALSE)</f>
        <v>Audio</v>
      </c>
      <c r="T1653" s="8" t="str">
        <f>_xlfn.XLOOKUP(total_table[[#This Row],[Product_ID]],Product_table[Product_ID],Product_table[Brand],FALSE)</f>
        <v>Perez-Johnston</v>
      </c>
      <c r="U1653" s="8">
        <f>_xlfn.XLOOKUP(total_table[[#This Row],[Product_ID]],Product_table[Product_ID],Product_table[Cost],FALSE)</f>
        <v>439.07</v>
      </c>
      <c r="V1653" s="11">
        <f>_xlfn.XLOOKUP(total_table[[#This Row],[Product_ID]],Product_table[Product_ID],Product_table[Stock],FALSE)</f>
        <v>142</v>
      </c>
      <c r="W1653" s="8" t="str">
        <f>_xlfn.XLOOKUP(total_table[[#This Row],[Store_ID]],Store_table[Store_ID],Store_table[Store_Name],FALSE)</f>
        <v>Bean, Jones and Park</v>
      </c>
      <c r="X1653" s="8" t="str">
        <f>_xlfn.XLOOKUP(total_table[[#This Row],[Store_ID]],Store_table[Store_ID],Store_table[Region],FALSE)</f>
        <v>West</v>
      </c>
      <c r="Y1653" s="8" t="str">
        <f>_xlfn.XLOOKUP(total_table[[#This Row],[Store_ID]],Store_table[Store_ID],Store_table[City],FALSE)</f>
        <v>Thompsonborough</v>
      </c>
      <c r="Z1653" s="8" t="str">
        <f>_xlfn.XLOOKUP(total_table[[#This Row],[Store_ID]],Store_table[Store_ID],Store_table[Store_Type],FALSE)</f>
        <v>Online</v>
      </c>
    </row>
    <row r="1654" spans="1:26" x14ac:dyDescent="0.35">
      <c r="A1654" s="2" t="s">
        <v>3456</v>
      </c>
      <c r="B1654" s="14">
        <v>45532</v>
      </c>
      <c r="C1654" s="2" t="s">
        <v>1301</v>
      </c>
      <c r="D1654" s="2" t="s">
        <v>1712</v>
      </c>
      <c r="E1654" s="2" t="s">
        <v>1779</v>
      </c>
      <c r="F1654" s="11">
        <v>3</v>
      </c>
      <c r="G1654" s="8">
        <v>199.13</v>
      </c>
      <c r="H1654" s="8">
        <v>0.24</v>
      </c>
      <c r="I1654" s="2" t="s">
        <v>1802</v>
      </c>
      <c r="J1654" s="8">
        <v>597.15</v>
      </c>
      <c r="K1654" s="8" t="str">
        <f>_xlfn.XLOOKUP(total_table[[#This Row],[Customer_ID]],Customer_table[Customer_ID],Customer_table[Name],FALSE)</f>
        <v>Jeanette Nichols</v>
      </c>
      <c r="L1654" s="11">
        <f>_xlfn.XLOOKUP(total_table[[#This Row],[Customer_ID]],Customer_table[Customer_ID],Customer_table[Age],FALSE)</f>
        <v>28</v>
      </c>
      <c r="M1654" s="8" t="str">
        <f>_xlfn.XLOOKUP(total_table[[#This Row],[Customer_ID]],Customer_table[Customer_ID],Customer_table[Gender],FALSE)</f>
        <v>Male</v>
      </c>
      <c r="N1654" s="8" t="str">
        <f>_xlfn.XLOOKUP(total_table[[#This Row],[Customer_ID]],Customer_table[Customer_ID],Customer_table[City],FALSE)</f>
        <v>Aguilarland</v>
      </c>
      <c r="O1654" s="8" t="str">
        <f>_xlfn.XLOOKUP(total_table[[#This Row],[Customer_ID]],Customer_table[Customer_ID],Customer_table[State],FALSE)</f>
        <v>North Carolina</v>
      </c>
      <c r="P1654" s="8" t="str">
        <f>_xlfn.XLOOKUP(total_table[[#This Row],[Customer_ID]],Customer_table[Customer_ID],Customer_table[Country],FALSE)</f>
        <v>USA</v>
      </c>
      <c r="Q1654" s="8" t="str">
        <f>_xlfn.XLOOKUP(total_table[[#This Row],[Product_ID]],Product_table[Product_ID],Product_table[Product_Name],FALSE)</f>
        <v>USB-C Laptop Charger</v>
      </c>
      <c r="R1654" s="8" t="str">
        <f>_xlfn.XLOOKUP(total_table[[#This Row],[Product_ID]],Product_table[Product_ID],Product_table[Category],FALSE)</f>
        <v>Electronics</v>
      </c>
      <c r="S1654" s="8" t="str">
        <f>_xlfn.XLOOKUP(total_table[[#This Row],[Product_ID]],Product_table[Product_ID],Product_table[Sub_Category],FALSE)</f>
        <v>Computer</v>
      </c>
      <c r="T1654" s="8" t="str">
        <f>_xlfn.XLOOKUP(total_table[[#This Row],[Product_ID]],Product_table[Product_ID],Product_table[Brand],FALSE)</f>
        <v>Martin LLC</v>
      </c>
      <c r="U1654" s="8">
        <f>_xlfn.XLOOKUP(total_table[[#This Row],[Product_ID]],Product_table[Product_ID],Product_table[Cost],FALSE)</f>
        <v>377.52</v>
      </c>
      <c r="V1654" s="11">
        <f>_xlfn.XLOOKUP(total_table[[#This Row],[Product_ID]],Product_table[Product_ID],Product_table[Stock],FALSE)</f>
        <v>485</v>
      </c>
      <c r="W1654" s="8" t="str">
        <f>_xlfn.XLOOKUP(total_table[[#This Row],[Store_ID]],Store_table[Store_ID],Store_table[Store_Name],FALSE)</f>
        <v>Shelton PLC</v>
      </c>
      <c r="X1654" s="8" t="str">
        <f>_xlfn.XLOOKUP(total_table[[#This Row],[Store_ID]],Store_table[Store_ID],Store_table[Region],FALSE)</f>
        <v>North</v>
      </c>
      <c r="Y1654" s="8" t="str">
        <f>_xlfn.XLOOKUP(total_table[[#This Row],[Store_ID]],Store_table[Store_ID],Store_table[City],FALSE)</f>
        <v>East Jenniferstad</v>
      </c>
      <c r="Z1654" s="8" t="str">
        <f>_xlfn.XLOOKUP(total_table[[#This Row],[Store_ID]],Store_table[Store_ID],Store_table[Store_Type],FALSE)</f>
        <v>Flagship</v>
      </c>
    </row>
    <row r="1655" spans="1:26" x14ac:dyDescent="0.35">
      <c r="A1655" s="2" t="s">
        <v>3457</v>
      </c>
      <c r="B1655" s="14">
        <v>45466</v>
      </c>
      <c r="C1655" s="2" t="s">
        <v>525</v>
      </c>
      <c r="D1655" s="2" t="s">
        <v>1570</v>
      </c>
      <c r="E1655" s="2" t="s">
        <v>1777</v>
      </c>
      <c r="F1655" s="11">
        <v>2</v>
      </c>
      <c r="G1655" s="8">
        <v>833.62</v>
      </c>
      <c r="H1655" s="8">
        <v>0.18</v>
      </c>
      <c r="I1655" s="2" t="s">
        <v>1802</v>
      </c>
      <c r="J1655" s="8">
        <v>1667.06</v>
      </c>
      <c r="K1655" s="8" t="str">
        <f>_xlfn.XLOOKUP(total_table[[#This Row],[Customer_ID]],Customer_table[Customer_ID],Customer_table[Name],FALSE)</f>
        <v>John Lawson</v>
      </c>
      <c r="L1655" s="11">
        <f>_xlfn.XLOOKUP(total_table[[#This Row],[Customer_ID]],Customer_table[Customer_ID],Customer_table[Age],FALSE)</f>
        <v>41</v>
      </c>
      <c r="M1655" s="8" t="str">
        <f>_xlfn.XLOOKUP(total_table[[#This Row],[Customer_ID]],Customer_table[Customer_ID],Customer_table[Gender],FALSE)</f>
        <v>Female</v>
      </c>
      <c r="N1655" s="8" t="str">
        <f>_xlfn.XLOOKUP(total_table[[#This Row],[Customer_ID]],Customer_table[Customer_ID],Customer_table[City],FALSE)</f>
        <v>New Juliemouth</v>
      </c>
      <c r="O1655" s="8" t="str">
        <f>_xlfn.XLOOKUP(total_table[[#This Row],[Customer_ID]],Customer_table[Customer_ID],Customer_table[State],FALSE)</f>
        <v>North Carolina</v>
      </c>
      <c r="P1655" s="8" t="str">
        <f>_xlfn.XLOOKUP(total_table[[#This Row],[Customer_ID]],Customer_table[Customer_ID],Customer_table[Country],FALSE)</f>
        <v>USA</v>
      </c>
      <c r="Q1655" s="8" t="str">
        <f>_xlfn.XLOOKUP(total_table[[#This Row],[Product_ID]],Product_table[Product_ID],Product_table[Product_Name],FALSE)</f>
        <v>Carbon Fiber Tennis Racket</v>
      </c>
      <c r="R1655" s="8" t="str">
        <f>_xlfn.XLOOKUP(total_table[[#This Row],[Product_ID]],Product_table[Product_ID],Product_table[Category],FALSE)</f>
        <v>Sports</v>
      </c>
      <c r="S1655" s="8" t="str">
        <f>_xlfn.XLOOKUP(total_table[[#This Row],[Product_ID]],Product_table[Product_ID],Product_table[Sub_Category],FALSE)</f>
        <v>Equipment</v>
      </c>
      <c r="T1655" s="8" t="str">
        <f>_xlfn.XLOOKUP(total_table[[#This Row],[Product_ID]],Product_table[Product_ID],Product_table[Brand],FALSE)</f>
        <v>Flores, Pineda and Rodriguez</v>
      </c>
      <c r="U1655" s="8">
        <f>_xlfn.XLOOKUP(total_table[[#This Row],[Product_ID]],Product_table[Product_ID],Product_table[Cost],FALSE)</f>
        <v>484.62</v>
      </c>
      <c r="V1655" s="11">
        <f>_xlfn.XLOOKUP(total_table[[#This Row],[Product_ID]],Product_table[Product_ID],Product_table[Stock],FALSE)</f>
        <v>432</v>
      </c>
      <c r="W1655" s="8" t="str">
        <f>_xlfn.XLOOKUP(total_table[[#This Row],[Store_ID]],Store_table[Store_ID],Store_table[Store_Name],FALSE)</f>
        <v>Mcdonald Inc</v>
      </c>
      <c r="X1655" s="8" t="str">
        <f>_xlfn.XLOOKUP(total_table[[#This Row],[Store_ID]],Store_table[Store_ID],Store_table[Region],FALSE)</f>
        <v>South</v>
      </c>
      <c r="Y1655" s="8" t="str">
        <f>_xlfn.XLOOKUP(total_table[[#This Row],[Store_ID]],Store_table[Store_ID],Store_table[City],FALSE)</f>
        <v>Christopherland</v>
      </c>
      <c r="Z1655" s="8" t="str">
        <f>_xlfn.XLOOKUP(total_table[[#This Row],[Store_ID]],Store_table[Store_ID],Store_table[Store_Type],FALSE)</f>
        <v>Outlet</v>
      </c>
    </row>
    <row r="1656" spans="1:26" x14ac:dyDescent="0.35">
      <c r="A1656" s="2" t="s">
        <v>3458</v>
      </c>
      <c r="B1656" s="14">
        <v>45395</v>
      </c>
      <c r="C1656" s="2" t="s">
        <v>1467</v>
      </c>
      <c r="D1656" s="2" t="s">
        <v>1676</v>
      </c>
      <c r="E1656" s="2" t="s">
        <v>1730</v>
      </c>
      <c r="F1656" s="11">
        <v>1</v>
      </c>
      <c r="G1656" s="8">
        <v>676.26</v>
      </c>
      <c r="H1656" s="8">
        <v>0.14000000000000001</v>
      </c>
      <c r="I1656" s="2" t="s">
        <v>1802</v>
      </c>
      <c r="J1656" s="8">
        <v>676.12</v>
      </c>
      <c r="K1656" s="8" t="str">
        <f>_xlfn.XLOOKUP(total_table[[#This Row],[Customer_ID]],Customer_table[Customer_ID],Customer_table[Name],FALSE)</f>
        <v>Jessica Castro</v>
      </c>
      <c r="L1656" s="11">
        <f>_xlfn.XLOOKUP(total_table[[#This Row],[Customer_ID]],Customer_table[Customer_ID],Customer_table[Age],FALSE)</f>
        <v>32</v>
      </c>
      <c r="M1656" s="8" t="str">
        <f>_xlfn.XLOOKUP(total_table[[#This Row],[Customer_ID]],Customer_table[Customer_ID],Customer_table[Gender],FALSE)</f>
        <v>Male</v>
      </c>
      <c r="N1656" s="8" t="str">
        <f>_xlfn.XLOOKUP(total_table[[#This Row],[Customer_ID]],Customer_table[Customer_ID],Customer_table[City],FALSE)</f>
        <v>West Markton</v>
      </c>
      <c r="O1656" s="8" t="str">
        <f>_xlfn.XLOOKUP(total_table[[#This Row],[Customer_ID]],Customer_table[Customer_ID],Customer_table[State],FALSE)</f>
        <v>Massachusetts</v>
      </c>
      <c r="P1656" s="8" t="str">
        <f>_xlfn.XLOOKUP(total_table[[#This Row],[Customer_ID]],Customer_table[Customer_ID],Customer_table[Country],FALSE)</f>
        <v>USA</v>
      </c>
      <c r="Q1656" s="8" t="str">
        <f>_xlfn.XLOOKUP(total_table[[#This Row],[Product_ID]],Product_table[Product_ID],Product_table[Product_Name],FALSE)</f>
        <v>Women's Ankle Boots</v>
      </c>
      <c r="R1656" s="8" t="str">
        <f>_xlfn.XLOOKUP(total_table[[#This Row],[Product_ID]],Product_table[Product_ID],Product_table[Category],FALSE)</f>
        <v>Clothing</v>
      </c>
      <c r="S1656" s="8" t="str">
        <f>_xlfn.XLOOKUP(total_table[[#This Row],[Product_ID]],Product_table[Product_ID],Product_table[Sub_Category],FALSE)</f>
        <v>Footwear</v>
      </c>
      <c r="T1656" s="8" t="str">
        <f>_xlfn.XLOOKUP(total_table[[#This Row],[Product_ID]],Product_table[Product_ID],Product_table[Brand],FALSE)</f>
        <v>Poole PLC</v>
      </c>
      <c r="U1656" s="8">
        <f>_xlfn.XLOOKUP(total_table[[#This Row],[Product_ID]],Product_table[Product_ID],Product_table[Cost],FALSE)</f>
        <v>158.13999999999999</v>
      </c>
      <c r="V1656" s="11">
        <f>_xlfn.XLOOKUP(total_table[[#This Row],[Product_ID]],Product_table[Product_ID],Product_table[Stock],FALSE)</f>
        <v>82</v>
      </c>
      <c r="W1656" s="8" t="str">
        <f>_xlfn.XLOOKUP(total_table[[#This Row],[Store_ID]],Store_table[Store_ID],Store_table[Store_Name],FALSE)</f>
        <v>Rivera-Warner</v>
      </c>
      <c r="X1656" s="8" t="str">
        <f>_xlfn.XLOOKUP(total_table[[#This Row],[Store_ID]],Store_table[Store_ID],Store_table[Region],FALSE)</f>
        <v>East</v>
      </c>
      <c r="Y1656" s="8" t="str">
        <f>_xlfn.XLOOKUP(total_table[[#This Row],[Store_ID]],Store_table[Store_ID],Store_table[City],FALSE)</f>
        <v>Washingtonfurt</v>
      </c>
      <c r="Z1656" s="8" t="str">
        <f>_xlfn.XLOOKUP(total_table[[#This Row],[Store_ID]],Store_table[Store_ID],Store_table[Store_Type],FALSE)</f>
        <v>Flagship</v>
      </c>
    </row>
    <row r="1657" spans="1:26" x14ac:dyDescent="0.35">
      <c r="A1657" s="2" t="s">
        <v>3459</v>
      </c>
      <c r="B1657" s="14">
        <v>45708</v>
      </c>
      <c r="C1657" s="2" t="s">
        <v>125</v>
      </c>
      <c r="D1657" s="2" t="s">
        <v>1646</v>
      </c>
      <c r="E1657" s="2" t="s">
        <v>1764</v>
      </c>
      <c r="F1657" s="11">
        <v>2</v>
      </c>
      <c r="G1657" s="8">
        <v>666.49</v>
      </c>
      <c r="H1657" s="8">
        <v>0.06</v>
      </c>
      <c r="I1657" s="2" t="s">
        <v>1802</v>
      </c>
      <c r="J1657" s="8">
        <v>1332.92</v>
      </c>
      <c r="K1657" s="8" t="str">
        <f>_xlfn.XLOOKUP(total_table[[#This Row],[Customer_ID]],Customer_table[Customer_ID],Customer_table[Name],FALSE)</f>
        <v>Mike Jennings</v>
      </c>
      <c r="L1657" s="11">
        <f>_xlfn.XLOOKUP(total_table[[#This Row],[Customer_ID]],Customer_table[Customer_ID],Customer_table[Age],FALSE)</f>
        <v>48</v>
      </c>
      <c r="M1657" s="8" t="str">
        <f>_xlfn.XLOOKUP(total_table[[#This Row],[Customer_ID]],Customer_table[Customer_ID],Customer_table[Gender],FALSE)</f>
        <v>Female</v>
      </c>
      <c r="N1657" s="8" t="str">
        <f>_xlfn.XLOOKUP(total_table[[#This Row],[Customer_ID]],Customer_table[Customer_ID],Customer_table[City],FALSE)</f>
        <v>Fostermouth</v>
      </c>
      <c r="O1657" s="8" t="str">
        <f>_xlfn.XLOOKUP(total_table[[#This Row],[Customer_ID]],Customer_table[Customer_ID],Customer_table[State],FALSE)</f>
        <v>Arizona</v>
      </c>
      <c r="P1657" s="8" t="str">
        <f>_xlfn.XLOOKUP(total_table[[#This Row],[Customer_ID]],Customer_table[Customer_ID],Customer_table[Country],FALSE)</f>
        <v>USA</v>
      </c>
      <c r="Q1657" s="8" t="str">
        <f>_xlfn.XLOOKUP(total_table[[#This Row],[Product_ID]],Product_table[Product_ID],Product_table[Product_Name],FALSE)</f>
        <v>Luxury Perfume Spray</v>
      </c>
      <c r="R1657" s="8" t="str">
        <f>_xlfn.XLOOKUP(total_table[[#This Row],[Product_ID]],Product_table[Product_ID],Product_table[Category],FALSE)</f>
        <v>Beauty</v>
      </c>
      <c r="S1657" s="8" t="str">
        <f>_xlfn.XLOOKUP(total_table[[#This Row],[Product_ID]],Product_table[Product_ID],Product_table[Sub_Category],FALSE)</f>
        <v>Fragrance</v>
      </c>
      <c r="T1657" s="8" t="str">
        <f>_xlfn.XLOOKUP(total_table[[#This Row],[Product_ID]],Product_table[Product_ID],Product_table[Brand],FALSE)</f>
        <v>Gibson, Green and Lopez</v>
      </c>
      <c r="U1657" s="8">
        <f>_xlfn.XLOOKUP(total_table[[#This Row],[Product_ID]],Product_table[Product_ID],Product_table[Cost],FALSE)</f>
        <v>482.75</v>
      </c>
      <c r="V1657" s="11">
        <f>_xlfn.XLOOKUP(total_table[[#This Row],[Product_ID]],Product_table[Product_ID],Product_table[Stock],FALSE)</f>
        <v>444</v>
      </c>
      <c r="W1657" s="8" t="str">
        <f>_xlfn.XLOOKUP(total_table[[#This Row],[Store_ID]],Store_table[Store_ID],Store_table[Store_Name],FALSE)</f>
        <v>Moore, Padilla and Butler</v>
      </c>
      <c r="X1657" s="8" t="str">
        <f>_xlfn.XLOOKUP(total_table[[#This Row],[Store_ID]],Store_table[Store_ID],Store_table[Region],FALSE)</f>
        <v>South</v>
      </c>
      <c r="Y1657" s="8" t="str">
        <f>_xlfn.XLOOKUP(total_table[[#This Row],[Store_ID]],Store_table[Store_ID],Store_table[City],FALSE)</f>
        <v>East Johnstad</v>
      </c>
      <c r="Z1657" s="8" t="str">
        <f>_xlfn.XLOOKUP(total_table[[#This Row],[Store_ID]],Store_table[Store_ID],Store_table[Store_Type],FALSE)</f>
        <v>Flagship</v>
      </c>
    </row>
    <row r="1658" spans="1:26" x14ac:dyDescent="0.35">
      <c r="A1658" s="2" t="s">
        <v>3460</v>
      </c>
      <c r="B1658" s="14">
        <v>45735</v>
      </c>
      <c r="C1658" s="2" t="s">
        <v>1398</v>
      </c>
      <c r="D1658" s="2" t="s">
        <v>1556</v>
      </c>
      <c r="E1658" s="2" t="s">
        <v>1747</v>
      </c>
      <c r="F1658" s="11">
        <v>3</v>
      </c>
      <c r="G1658" s="8">
        <v>471.19</v>
      </c>
      <c r="H1658" s="8">
        <v>0.28000000000000003</v>
      </c>
      <c r="I1658" s="2" t="s">
        <v>1807</v>
      </c>
      <c r="J1658" s="8">
        <v>1413.29</v>
      </c>
      <c r="K1658" s="8" t="str">
        <f>_xlfn.XLOOKUP(total_table[[#This Row],[Customer_ID]],Customer_table[Customer_ID],Customer_table[Name],FALSE)</f>
        <v>Justin Johnson</v>
      </c>
      <c r="L1658" s="11">
        <f>_xlfn.XLOOKUP(total_table[[#This Row],[Customer_ID]],Customer_table[Customer_ID],Customer_table[Age],FALSE)</f>
        <v>35</v>
      </c>
      <c r="M1658" s="8" t="str">
        <f>_xlfn.XLOOKUP(total_table[[#This Row],[Customer_ID]],Customer_table[Customer_ID],Customer_table[Gender],FALSE)</f>
        <v>Male</v>
      </c>
      <c r="N1658" s="8" t="str">
        <f>_xlfn.XLOOKUP(total_table[[#This Row],[Customer_ID]],Customer_table[Customer_ID],Customer_table[City],FALSE)</f>
        <v>Hughesview</v>
      </c>
      <c r="O1658" s="8" t="str">
        <f>_xlfn.XLOOKUP(total_table[[#This Row],[Customer_ID]],Customer_table[Customer_ID],Customer_table[State],FALSE)</f>
        <v>Iowa</v>
      </c>
      <c r="P1658" s="8" t="str">
        <f>_xlfn.XLOOKUP(total_table[[#This Row],[Customer_ID]],Customer_table[Customer_ID],Customer_table[Country],FALSE)</f>
        <v>USA</v>
      </c>
      <c r="Q1658" s="8" t="str">
        <f>_xlfn.XLOOKUP(total_table[[#This Row],[Product_ID]],Product_table[Product_ID],Product_table[Product_Name],FALSE)</f>
        <v>4K Home Projector</v>
      </c>
      <c r="R1658" s="8" t="str">
        <f>_xlfn.XLOOKUP(total_table[[#This Row],[Product_ID]],Product_table[Product_ID],Product_table[Category],FALSE)</f>
        <v>Electronics</v>
      </c>
      <c r="S1658" s="8" t="str">
        <f>_xlfn.XLOOKUP(total_table[[#This Row],[Product_ID]],Product_table[Product_ID],Product_table[Sub_Category],FALSE)</f>
        <v>Appliances</v>
      </c>
      <c r="T1658" s="8" t="str">
        <f>_xlfn.XLOOKUP(total_table[[#This Row],[Product_ID]],Product_table[Product_ID],Product_table[Brand],FALSE)</f>
        <v>Thomas LLC</v>
      </c>
      <c r="U1658" s="8">
        <f>_xlfn.XLOOKUP(total_table[[#This Row],[Product_ID]],Product_table[Product_ID],Product_table[Cost],FALSE)</f>
        <v>465.34</v>
      </c>
      <c r="V1658" s="11">
        <f>_xlfn.XLOOKUP(total_table[[#This Row],[Product_ID]],Product_table[Product_ID],Product_table[Stock],FALSE)</f>
        <v>301</v>
      </c>
      <c r="W1658" s="8" t="str">
        <f>_xlfn.XLOOKUP(total_table[[#This Row],[Store_ID]],Store_table[Store_ID],Store_table[Store_Name],FALSE)</f>
        <v>Alexander Group</v>
      </c>
      <c r="X1658" s="8" t="str">
        <f>_xlfn.XLOOKUP(total_table[[#This Row],[Store_ID]],Store_table[Store_ID],Store_table[Region],FALSE)</f>
        <v>South</v>
      </c>
      <c r="Y1658" s="8" t="str">
        <f>_xlfn.XLOOKUP(total_table[[#This Row],[Store_ID]],Store_table[Store_ID],Store_table[City],FALSE)</f>
        <v>Port Sharon</v>
      </c>
      <c r="Z1658" s="8" t="str">
        <f>_xlfn.XLOOKUP(total_table[[#This Row],[Store_ID]],Store_table[Store_ID],Store_table[Store_Type],FALSE)</f>
        <v>Online</v>
      </c>
    </row>
    <row r="1659" spans="1:26" x14ac:dyDescent="0.35">
      <c r="A1659" s="2" t="s">
        <v>3461</v>
      </c>
      <c r="B1659" s="14">
        <v>45237</v>
      </c>
      <c r="C1659" s="2" t="s">
        <v>404</v>
      </c>
      <c r="D1659" s="2" t="s">
        <v>1540</v>
      </c>
      <c r="E1659" s="2" t="s">
        <v>1744</v>
      </c>
      <c r="F1659" s="11">
        <v>4</v>
      </c>
      <c r="G1659" s="8">
        <v>555.65</v>
      </c>
      <c r="H1659" s="8">
        <v>0.25</v>
      </c>
      <c r="I1659" s="2" t="s">
        <v>1807</v>
      </c>
      <c r="J1659" s="8">
        <v>2222.35</v>
      </c>
      <c r="K1659" s="8" t="str">
        <f>_xlfn.XLOOKUP(total_table[[#This Row],[Customer_ID]],Customer_table[Customer_ID],Customer_table[Name],FALSE)</f>
        <v>Michael Jones</v>
      </c>
      <c r="L1659" s="11">
        <f>_xlfn.XLOOKUP(total_table[[#This Row],[Customer_ID]],Customer_table[Customer_ID],Customer_table[Age],FALSE)</f>
        <v>40</v>
      </c>
      <c r="M1659" s="8" t="str">
        <f>_xlfn.XLOOKUP(total_table[[#This Row],[Customer_ID]],Customer_table[Customer_ID],Customer_table[Gender],FALSE)</f>
        <v>Male</v>
      </c>
      <c r="N1659" s="8" t="str">
        <f>_xlfn.XLOOKUP(total_table[[#This Row],[Customer_ID]],Customer_table[Customer_ID],Customer_table[City],FALSE)</f>
        <v>North Edwardton</v>
      </c>
      <c r="O1659" s="8" t="str">
        <f>_xlfn.XLOOKUP(total_table[[#This Row],[Customer_ID]],Customer_table[Customer_ID],Customer_table[State],FALSE)</f>
        <v>Tennessee</v>
      </c>
      <c r="P1659" s="8" t="str">
        <f>_xlfn.XLOOKUP(total_table[[#This Row],[Customer_ID]],Customer_table[Customer_ID],Customer_table[Country],FALSE)</f>
        <v>USA</v>
      </c>
      <c r="Q1659" s="8" t="str">
        <f>_xlfn.XLOOKUP(total_table[[#This Row],[Product_ID]],Product_table[Product_ID],Product_table[Product_Name],FALSE)</f>
        <v>Wireless Bluetooth Earbuds</v>
      </c>
      <c r="R1659" s="8" t="str">
        <f>_xlfn.XLOOKUP(total_table[[#This Row],[Product_ID]],Product_table[Product_ID],Product_table[Category],FALSE)</f>
        <v>Electronics</v>
      </c>
      <c r="S1659" s="8" t="str">
        <f>_xlfn.XLOOKUP(total_table[[#This Row],[Product_ID]],Product_table[Product_ID],Product_table[Sub_Category],FALSE)</f>
        <v>Audio</v>
      </c>
      <c r="T1659" s="8" t="str">
        <f>_xlfn.XLOOKUP(total_table[[#This Row],[Product_ID]],Product_table[Product_ID],Product_table[Brand],FALSE)</f>
        <v>Perez-Johnston</v>
      </c>
      <c r="U1659" s="8">
        <f>_xlfn.XLOOKUP(total_table[[#This Row],[Product_ID]],Product_table[Product_ID],Product_table[Cost],FALSE)</f>
        <v>439.07</v>
      </c>
      <c r="V1659" s="11">
        <f>_xlfn.XLOOKUP(total_table[[#This Row],[Product_ID]],Product_table[Product_ID],Product_table[Stock],FALSE)</f>
        <v>142</v>
      </c>
      <c r="W1659" s="8" t="str">
        <f>_xlfn.XLOOKUP(total_table[[#This Row],[Store_ID]],Store_table[Store_ID],Store_table[Store_Name],FALSE)</f>
        <v>Johnson-Wright</v>
      </c>
      <c r="X1659" s="8" t="str">
        <f>_xlfn.XLOOKUP(total_table[[#This Row],[Store_ID]],Store_table[Store_ID],Store_table[Region],FALSE)</f>
        <v>North</v>
      </c>
      <c r="Y1659" s="8" t="str">
        <f>_xlfn.XLOOKUP(total_table[[#This Row],[Store_ID]],Store_table[Store_ID],Store_table[City],FALSE)</f>
        <v>Hoodberg</v>
      </c>
      <c r="Z1659" s="8" t="str">
        <f>_xlfn.XLOOKUP(total_table[[#This Row],[Store_ID]],Store_table[Store_ID],Store_table[Store_Type],FALSE)</f>
        <v>Outlet</v>
      </c>
    </row>
    <row r="1660" spans="1:26" x14ac:dyDescent="0.35">
      <c r="A1660" s="2" t="s">
        <v>3462</v>
      </c>
      <c r="B1660" s="14">
        <v>45282</v>
      </c>
      <c r="C1660" s="2" t="s">
        <v>135</v>
      </c>
      <c r="D1660" s="2" t="s">
        <v>1716</v>
      </c>
      <c r="E1660" s="2" t="s">
        <v>1777</v>
      </c>
      <c r="F1660" s="11">
        <v>2</v>
      </c>
      <c r="G1660" s="8">
        <v>100.42</v>
      </c>
      <c r="H1660" s="8">
        <v>0.06</v>
      </c>
      <c r="I1660" s="2" t="s">
        <v>1802</v>
      </c>
      <c r="J1660" s="8">
        <v>200.78</v>
      </c>
      <c r="K1660" s="8" t="str">
        <f>_xlfn.XLOOKUP(total_table[[#This Row],[Customer_ID]],Customer_table[Customer_ID],Customer_table[Name],FALSE)</f>
        <v>Rachel Myers</v>
      </c>
      <c r="L1660" s="11">
        <f>_xlfn.XLOOKUP(total_table[[#This Row],[Customer_ID]],Customer_table[Customer_ID],Customer_table[Age],FALSE)</f>
        <v>52</v>
      </c>
      <c r="M1660" s="8" t="str">
        <f>_xlfn.XLOOKUP(total_table[[#This Row],[Customer_ID]],Customer_table[Customer_ID],Customer_table[Gender],FALSE)</f>
        <v>Male</v>
      </c>
      <c r="N1660" s="8" t="str">
        <f>_xlfn.XLOOKUP(total_table[[#This Row],[Customer_ID]],Customer_table[Customer_ID],Customer_table[City],FALSE)</f>
        <v>Robertberg</v>
      </c>
      <c r="O1660" s="8" t="str">
        <f>_xlfn.XLOOKUP(total_table[[#This Row],[Customer_ID]],Customer_table[Customer_ID],Customer_table[State],FALSE)</f>
        <v>North Dakota</v>
      </c>
      <c r="P1660" s="8" t="str">
        <f>_xlfn.XLOOKUP(total_table[[#This Row],[Customer_ID]],Customer_table[Customer_ID],Customer_table[Country],FALSE)</f>
        <v>USA</v>
      </c>
      <c r="Q1660" s="8" t="str">
        <f>_xlfn.XLOOKUP(total_table[[#This Row],[Product_ID]],Product_table[Product_ID],Product_table[Product_Name],FALSE)</f>
        <v>Sports Stopwatch Basic</v>
      </c>
      <c r="R1660" s="8" t="str">
        <f>_xlfn.XLOOKUP(total_table[[#This Row],[Product_ID]],Product_table[Product_ID],Product_table[Category],FALSE)</f>
        <v>Sports</v>
      </c>
      <c r="S1660" s="8" t="str">
        <f>_xlfn.XLOOKUP(total_table[[#This Row],[Product_ID]],Product_table[Product_ID],Product_table[Sub_Category],FALSE)</f>
        <v>Accessories</v>
      </c>
      <c r="T1660" s="8" t="str">
        <f>_xlfn.XLOOKUP(total_table[[#This Row],[Product_ID]],Product_table[Product_ID],Product_table[Brand],FALSE)</f>
        <v>Wilson Group</v>
      </c>
      <c r="U1660" s="8">
        <f>_xlfn.XLOOKUP(total_table[[#This Row],[Product_ID]],Product_table[Product_ID],Product_table[Cost],FALSE)</f>
        <v>60.65</v>
      </c>
      <c r="V1660" s="11">
        <f>_xlfn.XLOOKUP(total_table[[#This Row],[Product_ID]],Product_table[Product_ID],Product_table[Stock],FALSE)</f>
        <v>75</v>
      </c>
      <c r="W1660" s="8" t="str">
        <f>_xlfn.XLOOKUP(total_table[[#This Row],[Store_ID]],Store_table[Store_ID],Store_table[Store_Name],FALSE)</f>
        <v>Mcdonald Inc</v>
      </c>
      <c r="X1660" s="8" t="str">
        <f>_xlfn.XLOOKUP(total_table[[#This Row],[Store_ID]],Store_table[Store_ID],Store_table[Region],FALSE)</f>
        <v>South</v>
      </c>
      <c r="Y1660" s="8" t="str">
        <f>_xlfn.XLOOKUP(total_table[[#This Row],[Store_ID]],Store_table[Store_ID],Store_table[City],FALSE)</f>
        <v>Christopherland</v>
      </c>
      <c r="Z1660" s="8" t="str">
        <f>_xlfn.XLOOKUP(total_table[[#This Row],[Store_ID]],Store_table[Store_ID],Store_table[Store_Type],FALSE)</f>
        <v>Outlet</v>
      </c>
    </row>
    <row r="1661" spans="1:26" x14ac:dyDescent="0.35">
      <c r="A1661" s="2" t="s">
        <v>3463</v>
      </c>
      <c r="B1661" s="14">
        <v>45337</v>
      </c>
      <c r="C1661" s="2" t="s">
        <v>183</v>
      </c>
      <c r="D1661" s="2" t="s">
        <v>1722</v>
      </c>
      <c r="E1661" s="2" t="s">
        <v>1788</v>
      </c>
      <c r="F1661" s="11">
        <v>3</v>
      </c>
      <c r="G1661" s="8">
        <v>981.69</v>
      </c>
      <c r="H1661" s="8">
        <v>0.05</v>
      </c>
      <c r="I1661" s="2" t="s">
        <v>1807</v>
      </c>
      <c r="J1661" s="8">
        <v>2945.02</v>
      </c>
      <c r="K1661" s="8" t="str">
        <f>_xlfn.XLOOKUP(total_table[[#This Row],[Customer_ID]],Customer_table[Customer_ID],Customer_table[Name],FALSE)</f>
        <v>Matthew Hunter Jr.</v>
      </c>
      <c r="L1661" s="11">
        <f>_xlfn.XLOOKUP(total_table[[#This Row],[Customer_ID]],Customer_table[Customer_ID],Customer_table[Age],FALSE)</f>
        <v>61</v>
      </c>
      <c r="M1661" s="8" t="str">
        <f>_xlfn.XLOOKUP(total_table[[#This Row],[Customer_ID]],Customer_table[Customer_ID],Customer_table[Gender],FALSE)</f>
        <v>Female</v>
      </c>
      <c r="N1661" s="8" t="str">
        <f>_xlfn.XLOOKUP(total_table[[#This Row],[Customer_ID]],Customer_table[Customer_ID],Customer_table[City],FALSE)</f>
        <v>Gregoryview</v>
      </c>
      <c r="O1661" s="8" t="str">
        <f>_xlfn.XLOOKUP(total_table[[#This Row],[Customer_ID]],Customer_table[Customer_ID],Customer_table[State],FALSE)</f>
        <v>Illinois</v>
      </c>
      <c r="P1661" s="8" t="str">
        <f>_xlfn.XLOOKUP(total_table[[#This Row],[Customer_ID]],Customer_table[Customer_ID],Customer_table[Country],FALSE)</f>
        <v>USA</v>
      </c>
      <c r="Q1661" s="8" t="str">
        <f>_xlfn.XLOOKUP(total_table[[#This Row],[Product_ID]],Product_table[Product_ID],Product_table[Product_Name],FALSE)</f>
        <v>Portable Bluetooth Speaker</v>
      </c>
      <c r="R1661" s="8" t="str">
        <f>_xlfn.XLOOKUP(total_table[[#This Row],[Product_ID]],Product_table[Product_ID],Product_table[Category],FALSE)</f>
        <v>Electronics</v>
      </c>
      <c r="S1661" s="8" t="str">
        <f>_xlfn.XLOOKUP(total_table[[#This Row],[Product_ID]],Product_table[Product_ID],Product_table[Sub_Category],FALSE)</f>
        <v>Audio</v>
      </c>
      <c r="T1661" s="8" t="str">
        <f>_xlfn.XLOOKUP(total_table[[#This Row],[Product_ID]],Product_table[Product_ID],Product_table[Brand],FALSE)</f>
        <v>Flores-King</v>
      </c>
      <c r="U1661" s="8">
        <f>_xlfn.XLOOKUP(total_table[[#This Row],[Product_ID]],Product_table[Product_ID],Product_table[Cost],FALSE)</f>
        <v>431.67</v>
      </c>
      <c r="V1661" s="11">
        <f>_xlfn.XLOOKUP(total_table[[#This Row],[Product_ID]],Product_table[Product_ID],Product_table[Stock],FALSE)</f>
        <v>73</v>
      </c>
      <c r="W1661" s="8" t="str">
        <f>_xlfn.XLOOKUP(total_table[[#This Row],[Store_ID]],Store_table[Store_ID],Store_table[Store_Name],FALSE)</f>
        <v>Guerrero-Schmitt</v>
      </c>
      <c r="X1661" s="8" t="str">
        <f>_xlfn.XLOOKUP(total_table[[#This Row],[Store_ID]],Store_table[Store_ID],Store_table[Region],FALSE)</f>
        <v>East</v>
      </c>
      <c r="Y1661" s="8" t="str">
        <f>_xlfn.XLOOKUP(total_table[[#This Row],[Store_ID]],Store_table[Store_ID],Store_table[City],FALSE)</f>
        <v>East Stevechester</v>
      </c>
      <c r="Z1661" s="8" t="str">
        <f>_xlfn.XLOOKUP(total_table[[#This Row],[Store_ID]],Store_table[Store_ID],Store_table[Store_Type],FALSE)</f>
        <v>Flagship</v>
      </c>
    </row>
    <row r="1662" spans="1:26" x14ac:dyDescent="0.35">
      <c r="A1662" s="2" t="s">
        <v>3464</v>
      </c>
      <c r="B1662" s="14">
        <v>45310</v>
      </c>
      <c r="C1662" s="2" t="s">
        <v>1013</v>
      </c>
      <c r="D1662" s="2" t="s">
        <v>1546</v>
      </c>
      <c r="E1662" s="2" t="s">
        <v>1782</v>
      </c>
      <c r="F1662" s="11">
        <v>2</v>
      </c>
      <c r="G1662" s="8">
        <v>848.87</v>
      </c>
      <c r="H1662" s="8">
        <v>0.09</v>
      </c>
      <c r="I1662" s="2" t="s">
        <v>1807</v>
      </c>
      <c r="J1662" s="8">
        <v>1697.65</v>
      </c>
      <c r="K1662" s="8" t="str">
        <f>_xlfn.XLOOKUP(total_table[[#This Row],[Customer_ID]],Customer_table[Customer_ID],Customer_table[Name],FALSE)</f>
        <v>Reginald Willis</v>
      </c>
      <c r="L1662" s="11">
        <f>_xlfn.XLOOKUP(total_table[[#This Row],[Customer_ID]],Customer_table[Customer_ID],Customer_table[Age],FALSE)</f>
        <v>62</v>
      </c>
      <c r="M1662" s="8" t="str">
        <f>_xlfn.XLOOKUP(total_table[[#This Row],[Customer_ID]],Customer_table[Customer_ID],Customer_table[Gender],FALSE)</f>
        <v>Female</v>
      </c>
      <c r="N1662" s="8" t="str">
        <f>_xlfn.XLOOKUP(total_table[[#This Row],[Customer_ID]],Customer_table[Customer_ID],Customer_table[City],FALSE)</f>
        <v>Kellybury</v>
      </c>
      <c r="O1662" s="8" t="str">
        <f>_xlfn.XLOOKUP(total_table[[#This Row],[Customer_ID]],Customer_table[Customer_ID],Customer_table[State],FALSE)</f>
        <v>New York</v>
      </c>
      <c r="P1662" s="8" t="str">
        <f>_xlfn.XLOOKUP(total_table[[#This Row],[Customer_ID]],Customer_table[Customer_ID],Customer_table[Country],FALSE)</f>
        <v>USA</v>
      </c>
      <c r="Q1662" s="8" t="str">
        <f>_xlfn.XLOOKUP(total_table[[#This Row],[Product_ID]],Product_table[Product_ID],Product_table[Product_Name],FALSE)</f>
        <v>Ceramic Kitchen Bowl Set</v>
      </c>
      <c r="R1662" s="8" t="str">
        <f>_xlfn.XLOOKUP(total_table[[#This Row],[Product_ID]],Product_table[Product_ID],Product_table[Category],FALSE)</f>
        <v>Home</v>
      </c>
      <c r="S1662" s="8" t="str">
        <f>_xlfn.XLOOKUP(total_table[[#This Row],[Product_ID]],Product_table[Product_ID],Product_table[Sub_Category],FALSE)</f>
        <v>Kitchen</v>
      </c>
      <c r="T1662" s="8" t="str">
        <f>_xlfn.XLOOKUP(total_table[[#This Row],[Product_ID]],Product_table[Product_ID],Product_table[Brand],FALSE)</f>
        <v>Hamilton Group</v>
      </c>
      <c r="U1662" s="8">
        <f>_xlfn.XLOOKUP(total_table[[#This Row],[Product_ID]],Product_table[Product_ID],Product_table[Cost],FALSE)</f>
        <v>298.86</v>
      </c>
      <c r="V1662" s="11">
        <f>_xlfn.XLOOKUP(total_table[[#This Row],[Product_ID]],Product_table[Product_ID],Product_table[Stock],FALSE)</f>
        <v>308</v>
      </c>
      <c r="W1662" s="8" t="str">
        <f>_xlfn.XLOOKUP(total_table[[#This Row],[Store_ID]],Store_table[Store_ID],Store_table[Store_Name],FALSE)</f>
        <v>Frederick-Wright</v>
      </c>
      <c r="X1662" s="8" t="str">
        <f>_xlfn.XLOOKUP(total_table[[#This Row],[Store_ID]],Store_table[Store_ID],Store_table[Region],FALSE)</f>
        <v>West</v>
      </c>
      <c r="Y1662" s="8" t="str">
        <f>_xlfn.XLOOKUP(total_table[[#This Row],[Store_ID]],Store_table[Store_ID],Store_table[City],FALSE)</f>
        <v>New Jimmymouth</v>
      </c>
      <c r="Z1662" s="8" t="str">
        <f>_xlfn.XLOOKUP(total_table[[#This Row],[Store_ID]],Store_table[Store_ID],Store_table[Store_Type],FALSE)</f>
        <v>Flagship</v>
      </c>
    </row>
    <row r="1663" spans="1:26" x14ac:dyDescent="0.35">
      <c r="A1663" s="2" t="s">
        <v>3465</v>
      </c>
      <c r="B1663" s="14">
        <v>45230</v>
      </c>
      <c r="C1663" s="2" t="s">
        <v>1154</v>
      </c>
      <c r="D1663" s="2" t="s">
        <v>1718</v>
      </c>
      <c r="E1663" s="2" t="s">
        <v>1767</v>
      </c>
      <c r="F1663" s="11">
        <v>3</v>
      </c>
      <c r="G1663" s="8">
        <v>582.32000000000005</v>
      </c>
      <c r="H1663" s="8">
        <v>0</v>
      </c>
      <c r="I1663" s="2" t="s">
        <v>1804</v>
      </c>
      <c r="J1663" s="8">
        <v>1746.96</v>
      </c>
      <c r="K1663" s="8" t="str">
        <f>_xlfn.XLOOKUP(total_table[[#This Row],[Customer_ID]],Customer_table[Customer_ID],Customer_table[Name],FALSE)</f>
        <v>Joshua Bell</v>
      </c>
      <c r="L1663" s="11">
        <f>_xlfn.XLOOKUP(total_table[[#This Row],[Customer_ID]],Customer_table[Customer_ID],Customer_table[Age],FALSE)</f>
        <v>26</v>
      </c>
      <c r="M1663" s="8" t="str">
        <f>_xlfn.XLOOKUP(total_table[[#This Row],[Customer_ID]],Customer_table[Customer_ID],Customer_table[Gender],FALSE)</f>
        <v>Male</v>
      </c>
      <c r="N1663" s="8" t="str">
        <f>_xlfn.XLOOKUP(total_table[[#This Row],[Customer_ID]],Customer_table[Customer_ID],Customer_table[City],FALSE)</f>
        <v>Port Richardshire</v>
      </c>
      <c r="O1663" s="8" t="str">
        <f>_xlfn.XLOOKUP(total_table[[#This Row],[Customer_ID]],Customer_table[Customer_ID],Customer_table[State],FALSE)</f>
        <v>Minnesota</v>
      </c>
      <c r="P1663" s="8" t="str">
        <f>_xlfn.XLOOKUP(total_table[[#This Row],[Customer_ID]],Customer_table[Customer_ID],Customer_table[Country],FALSE)</f>
        <v>USA</v>
      </c>
      <c r="Q1663" s="8" t="str">
        <f>_xlfn.XLOOKUP(total_table[[#This Row],[Product_ID]],Product_table[Product_ID],Product_table[Product_Name],FALSE)</f>
        <v>Women's Formal Blazer</v>
      </c>
      <c r="R1663" s="8" t="str">
        <f>_xlfn.XLOOKUP(total_table[[#This Row],[Product_ID]],Product_table[Product_ID],Product_table[Category],FALSE)</f>
        <v>Clothing</v>
      </c>
      <c r="S1663" s="8" t="str">
        <f>_xlfn.XLOOKUP(total_table[[#This Row],[Product_ID]],Product_table[Product_ID],Product_table[Sub_Category],FALSE)</f>
        <v>Outerwear</v>
      </c>
      <c r="T1663" s="8" t="str">
        <f>_xlfn.XLOOKUP(total_table[[#This Row],[Product_ID]],Product_table[Product_ID],Product_table[Brand],FALSE)</f>
        <v>Phillips and Sons</v>
      </c>
      <c r="U1663" s="8">
        <f>_xlfn.XLOOKUP(total_table[[#This Row],[Product_ID]],Product_table[Product_ID],Product_table[Cost],FALSE)</f>
        <v>358.47</v>
      </c>
      <c r="V1663" s="11">
        <f>_xlfn.XLOOKUP(total_table[[#This Row],[Product_ID]],Product_table[Product_ID],Product_table[Stock],FALSE)</f>
        <v>143</v>
      </c>
      <c r="W1663" s="8" t="str">
        <f>_xlfn.XLOOKUP(total_table[[#This Row],[Store_ID]],Store_table[Store_ID],Store_table[Store_Name],FALSE)</f>
        <v>Hill, Wagner and Ballard</v>
      </c>
      <c r="X1663" s="8" t="str">
        <f>_xlfn.XLOOKUP(total_table[[#This Row],[Store_ID]],Store_table[Store_ID],Store_table[Region],FALSE)</f>
        <v>East</v>
      </c>
      <c r="Y1663" s="8" t="str">
        <f>_xlfn.XLOOKUP(total_table[[#This Row],[Store_ID]],Store_table[Store_ID],Store_table[City],FALSE)</f>
        <v>East Davidville</v>
      </c>
      <c r="Z1663" s="8" t="str">
        <f>_xlfn.XLOOKUP(total_table[[#This Row],[Store_ID]],Store_table[Store_ID],Store_table[Store_Type],FALSE)</f>
        <v>Online</v>
      </c>
    </row>
    <row r="1664" spans="1:26" x14ac:dyDescent="0.35">
      <c r="A1664" s="2" t="s">
        <v>3466</v>
      </c>
      <c r="B1664" s="14">
        <v>45341</v>
      </c>
      <c r="C1664" s="2" t="s">
        <v>557</v>
      </c>
      <c r="D1664" s="2" t="s">
        <v>1624</v>
      </c>
      <c r="E1664" s="2" t="s">
        <v>1785</v>
      </c>
      <c r="F1664" s="11">
        <v>2</v>
      </c>
      <c r="G1664" s="8">
        <v>869.43</v>
      </c>
      <c r="H1664" s="8">
        <v>0.24</v>
      </c>
      <c r="I1664" s="2" t="s">
        <v>1807</v>
      </c>
      <c r="J1664" s="8">
        <v>1738.62</v>
      </c>
      <c r="K1664" s="8" t="str">
        <f>_xlfn.XLOOKUP(total_table[[#This Row],[Customer_ID]],Customer_table[Customer_ID],Customer_table[Name],FALSE)</f>
        <v>Amy Wilson</v>
      </c>
      <c r="L1664" s="11">
        <f>_xlfn.XLOOKUP(total_table[[#This Row],[Customer_ID]],Customer_table[Customer_ID],Customer_table[Age],FALSE)</f>
        <v>44</v>
      </c>
      <c r="M1664" s="8" t="str">
        <f>_xlfn.XLOOKUP(total_table[[#This Row],[Customer_ID]],Customer_table[Customer_ID],Customer_table[Gender],FALSE)</f>
        <v>Female</v>
      </c>
      <c r="N1664" s="8" t="str">
        <f>_xlfn.XLOOKUP(total_table[[#This Row],[Customer_ID]],Customer_table[Customer_ID],Customer_table[City],FALSE)</f>
        <v>Morrisburgh</v>
      </c>
      <c r="O1664" s="8" t="str">
        <f>_xlfn.XLOOKUP(total_table[[#This Row],[Customer_ID]],Customer_table[Customer_ID],Customer_table[State],FALSE)</f>
        <v>Indiana</v>
      </c>
      <c r="P1664" s="8" t="str">
        <f>_xlfn.XLOOKUP(total_table[[#This Row],[Customer_ID]],Customer_table[Customer_ID],Customer_table[Country],FALSE)</f>
        <v>USA</v>
      </c>
      <c r="Q1664" s="8" t="str">
        <f>_xlfn.XLOOKUP(total_table[[#This Row],[Product_ID]],Product_table[Product_ID],Product_table[Product_Name],FALSE)</f>
        <v>Men's Roll-On Perfume</v>
      </c>
      <c r="R1664" s="8" t="str">
        <f>_xlfn.XLOOKUP(total_table[[#This Row],[Product_ID]],Product_table[Product_ID],Product_table[Category],FALSE)</f>
        <v>Beauty</v>
      </c>
      <c r="S1664" s="8" t="str">
        <f>_xlfn.XLOOKUP(total_table[[#This Row],[Product_ID]],Product_table[Product_ID],Product_table[Sub_Category],FALSE)</f>
        <v>Fragrance</v>
      </c>
      <c r="T1664" s="8" t="str">
        <f>_xlfn.XLOOKUP(total_table[[#This Row],[Product_ID]],Product_table[Product_ID],Product_table[Brand],FALSE)</f>
        <v>Sullivan and Sons</v>
      </c>
      <c r="U1664" s="8">
        <f>_xlfn.XLOOKUP(total_table[[#This Row],[Product_ID]],Product_table[Product_ID],Product_table[Cost],FALSE)</f>
        <v>43.29</v>
      </c>
      <c r="V1664" s="11">
        <f>_xlfn.XLOOKUP(total_table[[#This Row],[Product_ID]],Product_table[Product_ID],Product_table[Stock],FALSE)</f>
        <v>267</v>
      </c>
      <c r="W1664" s="8" t="str">
        <f>_xlfn.XLOOKUP(total_table[[#This Row],[Store_ID]],Store_table[Store_ID],Store_table[Store_Name],FALSE)</f>
        <v>Holloway Ltd</v>
      </c>
      <c r="X1664" s="8" t="str">
        <f>_xlfn.XLOOKUP(total_table[[#This Row],[Store_ID]],Store_table[Store_ID],Store_table[Region],FALSE)</f>
        <v>North</v>
      </c>
      <c r="Y1664" s="8" t="str">
        <f>_xlfn.XLOOKUP(total_table[[#This Row],[Store_ID]],Store_table[Store_ID],Store_table[City],FALSE)</f>
        <v>Bensonhaven</v>
      </c>
      <c r="Z1664" s="8" t="str">
        <f>_xlfn.XLOOKUP(total_table[[#This Row],[Store_ID]],Store_table[Store_ID],Store_table[Store_Type],FALSE)</f>
        <v>Flagship</v>
      </c>
    </row>
    <row r="1665" spans="1:26" x14ac:dyDescent="0.35">
      <c r="A1665" s="2" t="s">
        <v>3467</v>
      </c>
      <c r="B1665" s="14">
        <v>45440</v>
      </c>
      <c r="C1665" s="2" t="s">
        <v>88</v>
      </c>
      <c r="D1665" s="2" t="s">
        <v>1634</v>
      </c>
      <c r="E1665" s="2" t="s">
        <v>1747</v>
      </c>
      <c r="F1665" s="11">
        <v>1</v>
      </c>
      <c r="G1665" s="8">
        <v>62.26</v>
      </c>
      <c r="H1665" s="8">
        <v>0.03</v>
      </c>
      <c r="I1665" s="2" t="s">
        <v>1807</v>
      </c>
      <c r="J1665" s="8">
        <v>62.23</v>
      </c>
      <c r="K1665" s="8" t="str">
        <f>_xlfn.XLOOKUP(total_table[[#This Row],[Customer_ID]],Customer_table[Customer_ID],Customer_table[Name],FALSE)</f>
        <v>Jeff Martinez</v>
      </c>
      <c r="L1665" s="11">
        <f>_xlfn.XLOOKUP(total_table[[#This Row],[Customer_ID]],Customer_table[Customer_ID],Customer_table[Age],FALSE)</f>
        <v>36</v>
      </c>
      <c r="M1665" s="8" t="str">
        <f>_xlfn.XLOOKUP(total_table[[#This Row],[Customer_ID]],Customer_table[Customer_ID],Customer_table[Gender],FALSE)</f>
        <v>Female</v>
      </c>
      <c r="N1665" s="8" t="str">
        <f>_xlfn.XLOOKUP(total_table[[#This Row],[Customer_ID]],Customer_table[Customer_ID],Customer_table[City],FALSE)</f>
        <v>Smithburgh</v>
      </c>
      <c r="O1665" s="8" t="str">
        <f>_xlfn.XLOOKUP(total_table[[#This Row],[Customer_ID]],Customer_table[Customer_ID],Customer_table[State],FALSE)</f>
        <v>Oklahoma</v>
      </c>
      <c r="P1665" s="8" t="str">
        <f>_xlfn.XLOOKUP(total_table[[#This Row],[Customer_ID]],Customer_table[Customer_ID],Customer_table[Country],FALSE)</f>
        <v>USA</v>
      </c>
      <c r="Q1665" s="8" t="str">
        <f>_xlfn.XLOOKUP(total_table[[#This Row],[Product_ID]],Product_table[Product_ID],Product_table[Product_Name],FALSE)</f>
        <v>Sports Stopwatch Pro</v>
      </c>
      <c r="R1665" s="8" t="str">
        <f>_xlfn.XLOOKUP(total_table[[#This Row],[Product_ID]],Product_table[Product_ID],Product_table[Category],FALSE)</f>
        <v>Sports</v>
      </c>
      <c r="S1665" s="8" t="str">
        <f>_xlfn.XLOOKUP(total_table[[#This Row],[Product_ID]],Product_table[Product_ID],Product_table[Sub_Category],FALSE)</f>
        <v>Accessories</v>
      </c>
      <c r="T1665" s="8" t="str">
        <f>_xlfn.XLOOKUP(total_table[[#This Row],[Product_ID]],Product_table[Product_ID],Product_table[Brand],FALSE)</f>
        <v>Thompson-French</v>
      </c>
      <c r="U1665" s="8">
        <f>_xlfn.XLOOKUP(total_table[[#This Row],[Product_ID]],Product_table[Product_ID],Product_table[Cost],FALSE)</f>
        <v>434.84</v>
      </c>
      <c r="V1665" s="11">
        <f>_xlfn.XLOOKUP(total_table[[#This Row],[Product_ID]],Product_table[Product_ID],Product_table[Stock],FALSE)</f>
        <v>185</v>
      </c>
      <c r="W1665" s="8" t="str">
        <f>_xlfn.XLOOKUP(total_table[[#This Row],[Store_ID]],Store_table[Store_ID],Store_table[Store_Name],FALSE)</f>
        <v>Alexander Group</v>
      </c>
      <c r="X1665" s="8" t="str">
        <f>_xlfn.XLOOKUP(total_table[[#This Row],[Store_ID]],Store_table[Store_ID],Store_table[Region],FALSE)</f>
        <v>South</v>
      </c>
      <c r="Y1665" s="8" t="str">
        <f>_xlfn.XLOOKUP(total_table[[#This Row],[Store_ID]],Store_table[Store_ID],Store_table[City],FALSE)</f>
        <v>Port Sharon</v>
      </c>
      <c r="Z1665" s="8" t="str">
        <f>_xlfn.XLOOKUP(total_table[[#This Row],[Store_ID]],Store_table[Store_ID],Store_table[Store_Type],FALSE)</f>
        <v>Online</v>
      </c>
    </row>
    <row r="1666" spans="1:26" x14ac:dyDescent="0.35">
      <c r="A1666" s="2" t="s">
        <v>3468</v>
      </c>
      <c r="B1666" s="14">
        <v>45798</v>
      </c>
      <c r="C1666" s="2" t="s">
        <v>501</v>
      </c>
      <c r="D1666" s="2" t="s">
        <v>1604</v>
      </c>
      <c r="E1666" s="2" t="s">
        <v>1777</v>
      </c>
      <c r="F1666" s="11">
        <v>3</v>
      </c>
      <c r="G1666" s="8">
        <v>343.97</v>
      </c>
      <c r="H1666" s="8">
        <v>0.04</v>
      </c>
      <c r="I1666" s="2" t="s">
        <v>1807</v>
      </c>
      <c r="J1666" s="8">
        <v>1031.8700000000001</v>
      </c>
      <c r="K1666" s="8" t="str">
        <f>_xlfn.XLOOKUP(total_table[[#This Row],[Customer_ID]],Customer_table[Customer_ID],Customer_table[Name],FALSE)</f>
        <v>Patrick Roberts</v>
      </c>
      <c r="L1666" s="11">
        <f>_xlfn.XLOOKUP(total_table[[#This Row],[Customer_ID]],Customer_table[Customer_ID],Customer_table[Age],FALSE)</f>
        <v>41</v>
      </c>
      <c r="M1666" s="8" t="str">
        <f>_xlfn.XLOOKUP(total_table[[#This Row],[Customer_ID]],Customer_table[Customer_ID],Customer_table[Gender],FALSE)</f>
        <v>Female</v>
      </c>
      <c r="N1666" s="8" t="str">
        <f>_xlfn.XLOOKUP(total_table[[#This Row],[Customer_ID]],Customer_table[Customer_ID],Customer_table[City],FALSE)</f>
        <v>Jaredville</v>
      </c>
      <c r="O1666" s="8" t="str">
        <f>_xlfn.XLOOKUP(total_table[[#This Row],[Customer_ID]],Customer_table[Customer_ID],Customer_table[State],FALSE)</f>
        <v>Missouri</v>
      </c>
      <c r="P1666" s="8" t="str">
        <f>_xlfn.XLOOKUP(total_table[[#This Row],[Customer_ID]],Customer_table[Customer_ID],Customer_table[Country],FALSE)</f>
        <v>USA</v>
      </c>
      <c r="Q1666" s="8" t="str">
        <f>_xlfn.XLOOKUP(total_table[[#This Row],[Product_ID]],Product_table[Product_ID],Product_table[Product_Name],FALSE)</f>
        <v>Portable Power Bank</v>
      </c>
      <c r="R1666" s="8" t="str">
        <f>_xlfn.XLOOKUP(total_table[[#This Row],[Product_ID]],Product_table[Product_ID],Product_table[Category],FALSE)</f>
        <v>Electronics</v>
      </c>
      <c r="S1666" s="8" t="str">
        <f>_xlfn.XLOOKUP(total_table[[#This Row],[Product_ID]],Product_table[Product_ID],Product_table[Sub_Category],FALSE)</f>
        <v>Mobile</v>
      </c>
      <c r="T1666" s="8" t="str">
        <f>_xlfn.XLOOKUP(total_table[[#This Row],[Product_ID]],Product_table[Product_ID],Product_table[Brand],FALSE)</f>
        <v>Cummings and Sons</v>
      </c>
      <c r="U1666" s="8">
        <f>_xlfn.XLOOKUP(total_table[[#This Row],[Product_ID]],Product_table[Product_ID],Product_table[Cost],FALSE)</f>
        <v>326.06</v>
      </c>
      <c r="V1666" s="11">
        <f>_xlfn.XLOOKUP(total_table[[#This Row],[Product_ID]],Product_table[Product_ID],Product_table[Stock],FALSE)</f>
        <v>301</v>
      </c>
      <c r="W1666" s="8" t="str">
        <f>_xlfn.XLOOKUP(total_table[[#This Row],[Store_ID]],Store_table[Store_ID],Store_table[Store_Name],FALSE)</f>
        <v>Mcdonald Inc</v>
      </c>
      <c r="X1666" s="8" t="str">
        <f>_xlfn.XLOOKUP(total_table[[#This Row],[Store_ID]],Store_table[Store_ID],Store_table[Region],FALSE)</f>
        <v>South</v>
      </c>
      <c r="Y1666" s="8" t="str">
        <f>_xlfn.XLOOKUP(total_table[[#This Row],[Store_ID]],Store_table[Store_ID],Store_table[City],FALSE)</f>
        <v>Christopherland</v>
      </c>
      <c r="Z1666" s="8" t="str">
        <f>_xlfn.XLOOKUP(total_table[[#This Row],[Store_ID]],Store_table[Store_ID],Store_table[Store_Type],FALSE)</f>
        <v>Outlet</v>
      </c>
    </row>
    <row r="1667" spans="1:26" x14ac:dyDescent="0.35">
      <c r="A1667" s="2" t="s">
        <v>3469</v>
      </c>
      <c r="B1667" s="14">
        <v>45293</v>
      </c>
      <c r="C1667" s="2" t="s">
        <v>943</v>
      </c>
      <c r="D1667" s="2" t="s">
        <v>1574</v>
      </c>
      <c r="E1667" s="2" t="s">
        <v>1772</v>
      </c>
      <c r="F1667" s="11">
        <v>3</v>
      </c>
      <c r="G1667" s="8">
        <v>304.67</v>
      </c>
      <c r="H1667" s="8">
        <v>0.11</v>
      </c>
      <c r="I1667" s="2" t="s">
        <v>1802</v>
      </c>
      <c r="J1667" s="8">
        <v>913.9</v>
      </c>
      <c r="K1667" s="8" t="str">
        <f>_xlfn.XLOOKUP(total_table[[#This Row],[Customer_ID]],Customer_table[Customer_ID],Customer_table[Name],FALSE)</f>
        <v>John Sloan</v>
      </c>
      <c r="L1667" s="11">
        <f>_xlfn.XLOOKUP(total_table[[#This Row],[Customer_ID]],Customer_table[Customer_ID],Customer_table[Age],FALSE)</f>
        <v>23</v>
      </c>
      <c r="M1667" s="8" t="str">
        <f>_xlfn.XLOOKUP(total_table[[#This Row],[Customer_ID]],Customer_table[Customer_ID],Customer_table[Gender],FALSE)</f>
        <v>Female</v>
      </c>
      <c r="N1667" s="8" t="str">
        <f>_xlfn.XLOOKUP(total_table[[#This Row],[Customer_ID]],Customer_table[Customer_ID],Customer_table[City],FALSE)</f>
        <v>East Johntown</v>
      </c>
      <c r="O1667" s="8" t="str">
        <f>_xlfn.XLOOKUP(total_table[[#This Row],[Customer_ID]],Customer_table[Customer_ID],Customer_table[State],FALSE)</f>
        <v>Delaware</v>
      </c>
      <c r="P1667" s="8" t="str">
        <f>_xlfn.XLOOKUP(total_table[[#This Row],[Customer_ID]],Customer_table[Customer_ID],Customer_table[Country],FALSE)</f>
        <v>USA</v>
      </c>
      <c r="Q1667" s="8" t="str">
        <f>_xlfn.XLOOKUP(total_table[[#This Row],[Product_ID]],Product_table[Product_ID],Product_table[Product_Name],FALSE)</f>
        <v>Foldable Camping Chair</v>
      </c>
      <c r="R1667" s="8" t="str">
        <f>_xlfn.XLOOKUP(total_table[[#This Row],[Product_ID]],Product_table[Product_ID],Product_table[Category],FALSE)</f>
        <v>Sports</v>
      </c>
      <c r="S1667" s="8" t="str">
        <f>_xlfn.XLOOKUP(total_table[[#This Row],[Product_ID]],Product_table[Product_ID],Product_table[Sub_Category],FALSE)</f>
        <v>Outdoor</v>
      </c>
      <c r="T1667" s="8" t="str">
        <f>_xlfn.XLOOKUP(total_table[[#This Row],[Product_ID]],Product_table[Product_ID],Product_table[Brand],FALSE)</f>
        <v>Cook Ltd</v>
      </c>
      <c r="U1667" s="8">
        <f>_xlfn.XLOOKUP(total_table[[#This Row],[Product_ID]],Product_table[Product_ID],Product_table[Cost],FALSE)</f>
        <v>166.06</v>
      </c>
      <c r="V1667" s="11">
        <f>_xlfn.XLOOKUP(total_table[[#This Row],[Product_ID]],Product_table[Product_ID],Product_table[Stock],FALSE)</f>
        <v>340</v>
      </c>
      <c r="W1667" s="8" t="str">
        <f>_xlfn.XLOOKUP(total_table[[#This Row],[Store_ID]],Store_table[Store_ID],Store_table[Store_Name],FALSE)</f>
        <v>Thomas, Bridges and Harris</v>
      </c>
      <c r="X1667" s="8" t="str">
        <f>_xlfn.XLOOKUP(total_table[[#This Row],[Store_ID]],Store_table[Store_ID],Store_table[Region],FALSE)</f>
        <v>North</v>
      </c>
      <c r="Y1667" s="8" t="str">
        <f>_xlfn.XLOOKUP(total_table[[#This Row],[Store_ID]],Store_table[Store_ID],Store_table[City],FALSE)</f>
        <v>Sabrinatown</v>
      </c>
      <c r="Z1667" s="8" t="str">
        <f>_xlfn.XLOOKUP(total_table[[#This Row],[Store_ID]],Store_table[Store_ID],Store_table[Store_Type],FALSE)</f>
        <v>Online</v>
      </c>
    </row>
    <row r="1668" spans="1:26" x14ac:dyDescent="0.35">
      <c r="A1668" s="2" t="s">
        <v>3470</v>
      </c>
      <c r="B1668" s="14">
        <v>45296</v>
      </c>
      <c r="C1668" s="2" t="s">
        <v>1124</v>
      </c>
      <c r="D1668" s="2" t="s">
        <v>1580</v>
      </c>
      <c r="E1668" s="2" t="s">
        <v>1764</v>
      </c>
      <c r="F1668" s="11">
        <v>4</v>
      </c>
      <c r="G1668" s="8">
        <v>208.34</v>
      </c>
      <c r="H1668" s="8">
        <v>0.01</v>
      </c>
      <c r="I1668" s="2" t="s">
        <v>1804</v>
      </c>
      <c r="J1668" s="8">
        <v>833.35</v>
      </c>
      <c r="K1668" s="8" t="str">
        <f>_xlfn.XLOOKUP(total_table[[#This Row],[Customer_ID]],Customer_table[Customer_ID],Customer_table[Name],FALSE)</f>
        <v>Brandon Mcbride</v>
      </c>
      <c r="L1668" s="11">
        <f>_xlfn.XLOOKUP(total_table[[#This Row],[Customer_ID]],Customer_table[Customer_ID],Customer_table[Age],FALSE)</f>
        <v>63</v>
      </c>
      <c r="M1668" s="8" t="str">
        <f>_xlfn.XLOOKUP(total_table[[#This Row],[Customer_ID]],Customer_table[Customer_ID],Customer_table[Gender],FALSE)</f>
        <v>Female</v>
      </c>
      <c r="N1668" s="8" t="str">
        <f>_xlfn.XLOOKUP(total_table[[#This Row],[Customer_ID]],Customer_table[Customer_ID],Customer_table[City],FALSE)</f>
        <v>Kellyside</v>
      </c>
      <c r="O1668" s="8" t="str">
        <f>_xlfn.XLOOKUP(total_table[[#This Row],[Customer_ID]],Customer_table[Customer_ID],Customer_table[State],FALSE)</f>
        <v>Alaska</v>
      </c>
      <c r="P1668" s="8" t="str">
        <f>_xlfn.XLOOKUP(total_table[[#This Row],[Customer_ID]],Customer_table[Customer_ID],Customer_table[Country],FALSE)</f>
        <v>USA</v>
      </c>
      <c r="Q1668" s="8" t="str">
        <f>_xlfn.XLOOKUP(total_table[[#This Row],[Product_ID]],Product_table[Product_ID],Product_table[Product_Name],FALSE)</f>
        <v>Decorative Floor Vase</v>
      </c>
      <c r="R1668" s="8" t="str">
        <f>_xlfn.XLOOKUP(total_table[[#This Row],[Product_ID]],Product_table[Product_ID],Product_table[Category],FALSE)</f>
        <v>Home</v>
      </c>
      <c r="S1668" s="8" t="str">
        <f>_xlfn.XLOOKUP(total_table[[#This Row],[Product_ID]],Product_table[Product_ID],Product_table[Sub_Category],FALSE)</f>
        <v>Decor</v>
      </c>
      <c r="T1668" s="8" t="str">
        <f>_xlfn.XLOOKUP(total_table[[#This Row],[Product_ID]],Product_table[Product_ID],Product_table[Brand],FALSE)</f>
        <v>Khan, Jones and Paul</v>
      </c>
      <c r="U1668" s="8">
        <f>_xlfn.XLOOKUP(total_table[[#This Row],[Product_ID]],Product_table[Product_ID],Product_table[Cost],FALSE)</f>
        <v>254.04361702127662</v>
      </c>
      <c r="V1668" s="11">
        <f>_xlfn.XLOOKUP(total_table[[#This Row],[Product_ID]],Product_table[Product_ID],Product_table[Stock],FALSE)</f>
        <v>378</v>
      </c>
      <c r="W1668" s="8" t="str">
        <f>_xlfn.XLOOKUP(total_table[[#This Row],[Store_ID]],Store_table[Store_ID],Store_table[Store_Name],FALSE)</f>
        <v>Moore, Padilla and Butler</v>
      </c>
      <c r="X1668" s="8" t="str">
        <f>_xlfn.XLOOKUP(total_table[[#This Row],[Store_ID]],Store_table[Store_ID],Store_table[Region],FALSE)</f>
        <v>South</v>
      </c>
      <c r="Y1668" s="8" t="str">
        <f>_xlfn.XLOOKUP(total_table[[#This Row],[Store_ID]],Store_table[Store_ID],Store_table[City],FALSE)</f>
        <v>East Johnstad</v>
      </c>
      <c r="Z1668" s="8" t="str">
        <f>_xlfn.XLOOKUP(total_table[[#This Row],[Store_ID]],Store_table[Store_ID],Store_table[Store_Type],FALSE)</f>
        <v>Flagship</v>
      </c>
    </row>
    <row r="1669" spans="1:26" x14ac:dyDescent="0.35">
      <c r="A1669" s="2" t="s">
        <v>3471</v>
      </c>
      <c r="B1669" s="14">
        <v>45860</v>
      </c>
      <c r="C1669" s="2" t="s">
        <v>969</v>
      </c>
      <c r="D1669" s="2" t="s">
        <v>1698</v>
      </c>
      <c r="E1669" s="2" t="s">
        <v>1735</v>
      </c>
      <c r="F1669" s="11">
        <v>1</v>
      </c>
      <c r="G1669" s="8">
        <v>119.04</v>
      </c>
      <c r="H1669" s="8">
        <v>0.13</v>
      </c>
      <c r="I1669" s="2" t="s">
        <v>1807</v>
      </c>
      <c r="J1669" s="8">
        <v>118.91000000000001</v>
      </c>
      <c r="K1669" s="8" t="str">
        <f>_xlfn.XLOOKUP(total_table[[#This Row],[Customer_ID]],Customer_table[Customer_ID],Customer_table[Name],FALSE)</f>
        <v>Jason Mullins</v>
      </c>
      <c r="L1669" s="11">
        <f>_xlfn.XLOOKUP(total_table[[#This Row],[Customer_ID]],Customer_table[Customer_ID],Customer_table[Age],FALSE)</f>
        <v>47</v>
      </c>
      <c r="M1669" s="8" t="str">
        <f>_xlfn.XLOOKUP(total_table[[#This Row],[Customer_ID]],Customer_table[Customer_ID],Customer_table[Gender],FALSE)</f>
        <v>Female</v>
      </c>
      <c r="N1669" s="8" t="str">
        <f>_xlfn.XLOOKUP(total_table[[#This Row],[Customer_ID]],Customer_table[Customer_ID],Customer_table[City],FALSE)</f>
        <v>Brianchester</v>
      </c>
      <c r="O1669" s="8" t="str">
        <f>_xlfn.XLOOKUP(total_table[[#This Row],[Customer_ID]],Customer_table[Customer_ID],Customer_table[State],FALSE)</f>
        <v>Delaware</v>
      </c>
      <c r="P1669" s="8" t="str">
        <f>_xlfn.XLOOKUP(total_table[[#This Row],[Customer_ID]],Customer_table[Customer_ID],Customer_table[Country],FALSE)</f>
        <v>USA</v>
      </c>
      <c r="Q1669" s="8" t="str">
        <f>_xlfn.XLOOKUP(total_table[[#This Row],[Product_ID]],Product_table[Product_ID],Product_table[Product_Name],FALSE)</f>
        <v>Kitchen Cutting Board</v>
      </c>
      <c r="R1669" s="8" t="str">
        <f>_xlfn.XLOOKUP(total_table[[#This Row],[Product_ID]],Product_table[Product_ID],Product_table[Category],FALSE)</f>
        <v>Home</v>
      </c>
      <c r="S1669" s="8" t="str">
        <f>_xlfn.XLOOKUP(total_table[[#This Row],[Product_ID]],Product_table[Product_ID],Product_table[Sub_Category],FALSE)</f>
        <v>Kitchen</v>
      </c>
      <c r="T1669" s="8" t="str">
        <f>_xlfn.XLOOKUP(total_table[[#This Row],[Product_ID]],Product_table[Product_ID],Product_table[Brand],FALSE)</f>
        <v>Taylor, Dodson and Johnston</v>
      </c>
      <c r="U1669" s="8">
        <f>_xlfn.XLOOKUP(total_table[[#This Row],[Product_ID]],Product_table[Product_ID],Product_table[Cost],FALSE)</f>
        <v>176.07</v>
      </c>
      <c r="V1669" s="11">
        <f>_xlfn.XLOOKUP(total_table[[#This Row],[Product_ID]],Product_table[Product_ID],Product_table[Stock],FALSE)</f>
        <v>82</v>
      </c>
      <c r="W1669" s="8" t="str">
        <f>_xlfn.XLOOKUP(total_table[[#This Row],[Store_ID]],Store_table[Store_ID],Store_table[Store_Name],FALSE)</f>
        <v>Martinez, Adkins and Johnson</v>
      </c>
      <c r="X1669" s="8" t="str">
        <f>_xlfn.XLOOKUP(total_table[[#This Row],[Store_ID]],Store_table[Store_ID],Store_table[Region],FALSE)</f>
        <v>North</v>
      </c>
      <c r="Y1669" s="8" t="str">
        <f>_xlfn.XLOOKUP(total_table[[#This Row],[Store_ID]],Store_table[Store_ID],Store_table[City],FALSE)</f>
        <v>Danielmouth</v>
      </c>
      <c r="Z1669" s="8" t="str">
        <f>_xlfn.XLOOKUP(total_table[[#This Row],[Store_ID]],Store_table[Store_ID],Store_table[Store_Type],FALSE)</f>
        <v>Flagship</v>
      </c>
    </row>
    <row r="1670" spans="1:26" x14ac:dyDescent="0.35">
      <c r="A1670" s="2" t="s">
        <v>3472</v>
      </c>
      <c r="B1670" s="14">
        <v>45843</v>
      </c>
      <c r="C1670" s="2" t="s">
        <v>996</v>
      </c>
      <c r="D1670" s="2" t="s">
        <v>1614</v>
      </c>
      <c r="E1670" s="2" t="s">
        <v>1764</v>
      </c>
      <c r="F1670" s="11">
        <v>4</v>
      </c>
      <c r="G1670" s="8">
        <v>791.65</v>
      </c>
      <c r="H1670" s="8">
        <v>0.06</v>
      </c>
      <c r="I1670" s="2" t="s">
        <v>1807</v>
      </c>
      <c r="J1670" s="8">
        <v>3166.54</v>
      </c>
      <c r="K1670" s="8" t="str">
        <f>_xlfn.XLOOKUP(total_table[[#This Row],[Customer_ID]],Customer_table[Customer_ID],Customer_table[Name],FALSE)</f>
        <v>Darren Burton</v>
      </c>
      <c r="L1670" s="11">
        <f>_xlfn.XLOOKUP(total_table[[#This Row],[Customer_ID]],Customer_table[Customer_ID],Customer_table[Age],FALSE)</f>
        <v>21</v>
      </c>
      <c r="M1670" s="8" t="str">
        <f>_xlfn.XLOOKUP(total_table[[#This Row],[Customer_ID]],Customer_table[Customer_ID],Customer_table[Gender],FALSE)</f>
        <v>Female</v>
      </c>
      <c r="N1670" s="8" t="str">
        <f>_xlfn.XLOOKUP(total_table[[#This Row],[Customer_ID]],Customer_table[Customer_ID],Customer_table[City],FALSE)</f>
        <v>Lake Alice</v>
      </c>
      <c r="O1670" s="8" t="str">
        <f>_xlfn.XLOOKUP(total_table[[#This Row],[Customer_ID]],Customer_table[Customer_ID],Customer_table[State],FALSE)</f>
        <v>Tennessee</v>
      </c>
      <c r="P1670" s="8" t="str">
        <f>_xlfn.XLOOKUP(total_table[[#This Row],[Customer_ID]],Customer_table[Customer_ID],Customer_table[Country],FALSE)</f>
        <v>USA</v>
      </c>
      <c r="Q1670" s="8" t="str">
        <f>_xlfn.XLOOKUP(total_table[[#This Row],[Product_ID]],Product_table[Product_ID],Product_table[Product_Name],FALSE)</f>
        <v>Adjustable Jump Rope</v>
      </c>
      <c r="R1670" s="8" t="str">
        <f>_xlfn.XLOOKUP(total_table[[#This Row],[Product_ID]],Product_table[Product_ID],Product_table[Category],FALSE)</f>
        <v>Sports</v>
      </c>
      <c r="S1670" s="8" t="str">
        <f>_xlfn.XLOOKUP(total_table[[#This Row],[Product_ID]],Product_table[Product_ID],Product_table[Sub_Category],FALSE)</f>
        <v>Fitness</v>
      </c>
      <c r="T1670" s="8" t="str">
        <f>_xlfn.XLOOKUP(total_table[[#This Row],[Product_ID]],Product_table[Product_ID],Product_table[Brand],FALSE)</f>
        <v>Cox Inc</v>
      </c>
      <c r="U1670" s="8">
        <f>_xlfn.XLOOKUP(total_table[[#This Row],[Product_ID]],Product_table[Product_ID],Product_table[Cost],FALSE)</f>
        <v>167.12</v>
      </c>
      <c r="V1670" s="11">
        <f>_xlfn.XLOOKUP(total_table[[#This Row],[Product_ID]],Product_table[Product_ID],Product_table[Stock],FALSE)</f>
        <v>316</v>
      </c>
      <c r="W1670" s="8" t="str">
        <f>_xlfn.XLOOKUP(total_table[[#This Row],[Store_ID]],Store_table[Store_ID],Store_table[Store_Name],FALSE)</f>
        <v>Moore, Padilla and Butler</v>
      </c>
      <c r="X1670" s="8" t="str">
        <f>_xlfn.XLOOKUP(total_table[[#This Row],[Store_ID]],Store_table[Store_ID],Store_table[Region],FALSE)</f>
        <v>South</v>
      </c>
      <c r="Y1670" s="8" t="str">
        <f>_xlfn.XLOOKUP(total_table[[#This Row],[Store_ID]],Store_table[Store_ID],Store_table[City],FALSE)</f>
        <v>East Johnstad</v>
      </c>
      <c r="Z1670" s="8" t="str">
        <f>_xlfn.XLOOKUP(total_table[[#This Row],[Store_ID]],Store_table[Store_ID],Store_table[Store_Type],FALSE)</f>
        <v>Flagship</v>
      </c>
    </row>
    <row r="1671" spans="1:26" x14ac:dyDescent="0.35">
      <c r="A1671" s="2" t="s">
        <v>3473</v>
      </c>
      <c r="B1671" s="14">
        <v>45862</v>
      </c>
      <c r="C1671" s="2" t="s">
        <v>190</v>
      </c>
      <c r="D1671" s="2" t="s">
        <v>1554</v>
      </c>
      <c r="E1671" s="2" t="s">
        <v>1739</v>
      </c>
      <c r="F1671" s="11">
        <v>2</v>
      </c>
      <c r="G1671" s="8">
        <v>414.86</v>
      </c>
      <c r="H1671" s="8">
        <v>0.23</v>
      </c>
      <c r="I1671" s="2" t="s">
        <v>1802</v>
      </c>
      <c r="J1671" s="8">
        <v>829.49</v>
      </c>
      <c r="K1671" s="8" t="str">
        <f>_xlfn.XLOOKUP(total_table[[#This Row],[Customer_ID]],Customer_table[Customer_ID],Customer_table[Name],FALSE)</f>
        <v>Debra Liu</v>
      </c>
      <c r="L1671" s="11">
        <f>_xlfn.XLOOKUP(total_table[[#This Row],[Customer_ID]],Customer_table[Customer_ID],Customer_table[Age],FALSE)</f>
        <v>55</v>
      </c>
      <c r="M1671" s="8" t="str">
        <f>_xlfn.XLOOKUP(total_table[[#This Row],[Customer_ID]],Customer_table[Customer_ID],Customer_table[Gender],FALSE)</f>
        <v>Male</v>
      </c>
      <c r="N1671" s="8" t="str">
        <f>_xlfn.XLOOKUP(total_table[[#This Row],[Customer_ID]],Customer_table[Customer_ID],Customer_table[City],FALSE)</f>
        <v>South Timtown</v>
      </c>
      <c r="O1671" s="8" t="str">
        <f>_xlfn.XLOOKUP(total_table[[#This Row],[Customer_ID]],Customer_table[Customer_ID],Customer_table[State],FALSE)</f>
        <v>Minnesota</v>
      </c>
      <c r="P1671" s="8" t="str">
        <f>_xlfn.XLOOKUP(total_table[[#This Row],[Customer_ID]],Customer_table[Customer_ID],Customer_table[Country],FALSE)</f>
        <v>USA</v>
      </c>
      <c r="Q1671" s="8" t="str">
        <f>_xlfn.XLOOKUP(total_table[[#This Row],[Product_ID]],Product_table[Product_ID],Product_table[Product_Name],FALSE)</f>
        <v>Decorative Wall Mirror</v>
      </c>
      <c r="R1671" s="8" t="str">
        <f>_xlfn.XLOOKUP(total_table[[#This Row],[Product_ID]],Product_table[Product_ID],Product_table[Category],FALSE)</f>
        <v>Home</v>
      </c>
      <c r="S1671" s="8" t="str">
        <f>_xlfn.XLOOKUP(total_table[[#This Row],[Product_ID]],Product_table[Product_ID],Product_table[Sub_Category],FALSE)</f>
        <v>Decor</v>
      </c>
      <c r="T1671" s="8" t="str">
        <f>_xlfn.XLOOKUP(total_table[[#This Row],[Product_ID]],Product_table[Product_ID],Product_table[Brand],FALSE)</f>
        <v>Luna, Anderson and Bowman</v>
      </c>
      <c r="U1671" s="8">
        <f>_xlfn.XLOOKUP(total_table[[#This Row],[Product_ID]],Product_table[Product_ID],Product_table[Cost],FALSE)</f>
        <v>48.01</v>
      </c>
      <c r="V1671" s="11">
        <f>_xlfn.XLOOKUP(total_table[[#This Row],[Product_ID]],Product_table[Product_ID],Product_table[Stock],FALSE)</f>
        <v>439</v>
      </c>
      <c r="W1671" s="8" t="str">
        <f>_xlfn.XLOOKUP(total_table[[#This Row],[Store_ID]],Store_table[Store_ID],Store_table[Store_Name],FALSE)</f>
        <v>Black-Horn</v>
      </c>
      <c r="X1671" s="8" t="str">
        <f>_xlfn.XLOOKUP(total_table[[#This Row],[Store_ID]],Store_table[Store_ID],Store_table[Region],FALSE)</f>
        <v>South</v>
      </c>
      <c r="Y1671" s="8" t="str">
        <f>_xlfn.XLOOKUP(total_table[[#This Row],[Store_ID]],Store_table[Store_ID],Store_table[City],FALSE)</f>
        <v>North Nancyview</v>
      </c>
      <c r="Z1671" s="8" t="str">
        <f>_xlfn.XLOOKUP(total_table[[#This Row],[Store_ID]],Store_table[Store_ID],Store_table[Store_Type],FALSE)</f>
        <v>Outlet</v>
      </c>
    </row>
    <row r="1672" spans="1:26" x14ac:dyDescent="0.35">
      <c r="A1672" s="2" t="s">
        <v>3474</v>
      </c>
      <c r="B1672" s="14">
        <v>45385</v>
      </c>
      <c r="C1672" s="2" t="s">
        <v>1451</v>
      </c>
      <c r="D1672" s="2" t="s">
        <v>1602</v>
      </c>
      <c r="E1672" s="2" t="s">
        <v>1772</v>
      </c>
      <c r="F1672" s="11">
        <v>2</v>
      </c>
      <c r="G1672" s="8">
        <v>960.81</v>
      </c>
      <c r="H1672" s="8">
        <v>0.28000000000000003</v>
      </c>
      <c r="I1672" s="2" t="s">
        <v>1804</v>
      </c>
      <c r="J1672" s="8">
        <v>1921.34</v>
      </c>
      <c r="K1672" s="8" t="str">
        <f>_xlfn.XLOOKUP(total_table[[#This Row],[Customer_ID]],Customer_table[Customer_ID],Customer_table[Name],FALSE)</f>
        <v>Earl Smith Dds</v>
      </c>
      <c r="L1672" s="11">
        <f>_xlfn.XLOOKUP(total_table[[#This Row],[Customer_ID]],Customer_table[Customer_ID],Customer_table[Age],FALSE)</f>
        <v>59</v>
      </c>
      <c r="M1672" s="8" t="str">
        <f>_xlfn.XLOOKUP(total_table[[#This Row],[Customer_ID]],Customer_table[Customer_ID],Customer_table[Gender],FALSE)</f>
        <v>Male</v>
      </c>
      <c r="N1672" s="8" t="str">
        <f>_xlfn.XLOOKUP(total_table[[#This Row],[Customer_ID]],Customer_table[Customer_ID],Customer_table[City],FALSE)</f>
        <v>West Sarah</v>
      </c>
      <c r="O1672" s="8" t="str">
        <f>_xlfn.XLOOKUP(total_table[[#This Row],[Customer_ID]],Customer_table[Customer_ID],Customer_table[State],FALSE)</f>
        <v>South Dakota</v>
      </c>
      <c r="P1672" s="8" t="str">
        <f>_xlfn.XLOOKUP(total_table[[#This Row],[Customer_ID]],Customer_table[Customer_ID],Customer_table[Country],FALSE)</f>
        <v>USA</v>
      </c>
      <c r="Q1672" s="8" t="str">
        <f>_xlfn.XLOOKUP(total_table[[#This Row],[Product_ID]],Product_table[Product_ID],Product_table[Product_Name],FALSE)</f>
        <v>Sports Water Hydration Pack</v>
      </c>
      <c r="R1672" s="8" t="str">
        <f>_xlfn.XLOOKUP(total_table[[#This Row],[Product_ID]],Product_table[Product_ID],Product_table[Category],FALSE)</f>
        <v>Sports</v>
      </c>
      <c r="S1672" s="8" t="str">
        <f>_xlfn.XLOOKUP(total_table[[#This Row],[Product_ID]],Product_table[Product_ID],Product_table[Sub_Category],FALSE)</f>
        <v>Outdoor</v>
      </c>
      <c r="T1672" s="8" t="str">
        <f>_xlfn.XLOOKUP(total_table[[#This Row],[Product_ID]],Product_table[Product_ID],Product_table[Brand],FALSE)</f>
        <v>Sims-Smith</v>
      </c>
      <c r="U1672" s="8">
        <f>_xlfn.XLOOKUP(total_table[[#This Row],[Product_ID]],Product_table[Product_ID],Product_table[Cost],FALSE)</f>
        <v>135.61000000000001</v>
      </c>
      <c r="V1672" s="11">
        <f>_xlfn.XLOOKUP(total_table[[#This Row],[Product_ID]],Product_table[Product_ID],Product_table[Stock],FALSE)</f>
        <v>394</v>
      </c>
      <c r="W1672" s="8" t="str">
        <f>_xlfn.XLOOKUP(total_table[[#This Row],[Store_ID]],Store_table[Store_ID],Store_table[Store_Name],FALSE)</f>
        <v>Thomas, Bridges and Harris</v>
      </c>
      <c r="X1672" s="8" t="str">
        <f>_xlfn.XLOOKUP(total_table[[#This Row],[Store_ID]],Store_table[Store_ID],Store_table[Region],FALSE)</f>
        <v>North</v>
      </c>
      <c r="Y1672" s="8" t="str">
        <f>_xlfn.XLOOKUP(total_table[[#This Row],[Store_ID]],Store_table[Store_ID],Store_table[City],FALSE)</f>
        <v>Sabrinatown</v>
      </c>
      <c r="Z1672" s="8" t="str">
        <f>_xlfn.XLOOKUP(total_table[[#This Row],[Store_ID]],Store_table[Store_ID],Store_table[Store_Type],FALSE)</f>
        <v>Online</v>
      </c>
    </row>
    <row r="1673" spans="1:26" x14ac:dyDescent="0.35">
      <c r="A1673" s="2" t="s">
        <v>3475</v>
      </c>
      <c r="B1673" s="14">
        <v>45668</v>
      </c>
      <c r="C1673" s="2" t="s">
        <v>679</v>
      </c>
      <c r="D1673" s="2" t="s">
        <v>1626</v>
      </c>
      <c r="E1673" s="2" t="s">
        <v>1747</v>
      </c>
      <c r="F1673" s="11">
        <v>4</v>
      </c>
      <c r="G1673" s="8">
        <v>943.36</v>
      </c>
      <c r="H1673" s="8">
        <v>0.18</v>
      </c>
      <c r="I1673" s="2" t="s">
        <v>1804</v>
      </c>
      <c r="J1673" s="8">
        <v>3773.26</v>
      </c>
      <c r="K1673" s="8" t="str">
        <f>_xlfn.XLOOKUP(total_table[[#This Row],[Customer_ID]],Customer_table[Customer_ID],Customer_table[Name],FALSE)</f>
        <v>Blake Harrison</v>
      </c>
      <c r="L1673" s="11">
        <f>_xlfn.XLOOKUP(total_table[[#This Row],[Customer_ID]],Customer_table[Customer_ID],Customer_table[Age],FALSE)</f>
        <v>63</v>
      </c>
      <c r="M1673" s="8" t="str">
        <f>_xlfn.XLOOKUP(total_table[[#This Row],[Customer_ID]],Customer_table[Customer_ID],Customer_table[Gender],FALSE)</f>
        <v>Female</v>
      </c>
      <c r="N1673" s="8" t="str">
        <f>_xlfn.XLOOKUP(total_table[[#This Row],[Customer_ID]],Customer_table[Customer_ID],Customer_table[City],FALSE)</f>
        <v>Lyonsfort</v>
      </c>
      <c r="O1673" s="8" t="str">
        <f>_xlfn.XLOOKUP(total_table[[#This Row],[Customer_ID]],Customer_table[Customer_ID],Customer_table[State],FALSE)</f>
        <v>Washington</v>
      </c>
      <c r="P1673" s="8" t="str">
        <f>_xlfn.XLOOKUP(total_table[[#This Row],[Customer_ID]],Customer_table[Customer_ID],Customer_table[Country],FALSE)</f>
        <v>USA</v>
      </c>
      <c r="Q1673" s="8" t="str">
        <f>_xlfn.XLOOKUP(total_table[[#This Row],[Product_ID]],Product_table[Product_ID],Product_table[Product_Name],FALSE)</f>
        <v>Boxing Hand Wraps</v>
      </c>
      <c r="R1673" s="8" t="str">
        <f>_xlfn.XLOOKUP(total_table[[#This Row],[Product_ID]],Product_table[Product_ID],Product_table[Category],FALSE)</f>
        <v>Sports</v>
      </c>
      <c r="S1673" s="8" t="str">
        <f>_xlfn.XLOOKUP(total_table[[#This Row],[Product_ID]],Product_table[Product_ID],Product_table[Sub_Category],FALSE)</f>
        <v>Fitness</v>
      </c>
      <c r="T1673" s="8" t="str">
        <f>_xlfn.XLOOKUP(total_table[[#This Row],[Product_ID]],Product_table[Product_ID],Product_table[Brand],FALSE)</f>
        <v>Smith-King</v>
      </c>
      <c r="U1673" s="8">
        <f>_xlfn.XLOOKUP(total_table[[#This Row],[Product_ID]],Product_table[Product_ID],Product_table[Cost],FALSE)</f>
        <v>190.29</v>
      </c>
      <c r="V1673" s="11">
        <f>_xlfn.XLOOKUP(total_table[[#This Row],[Product_ID]],Product_table[Product_ID],Product_table[Stock],FALSE)</f>
        <v>260</v>
      </c>
      <c r="W1673" s="8" t="str">
        <f>_xlfn.XLOOKUP(total_table[[#This Row],[Store_ID]],Store_table[Store_ID],Store_table[Store_Name],FALSE)</f>
        <v>Alexander Group</v>
      </c>
      <c r="X1673" s="8" t="str">
        <f>_xlfn.XLOOKUP(total_table[[#This Row],[Store_ID]],Store_table[Store_ID],Store_table[Region],FALSE)</f>
        <v>South</v>
      </c>
      <c r="Y1673" s="8" t="str">
        <f>_xlfn.XLOOKUP(total_table[[#This Row],[Store_ID]],Store_table[Store_ID],Store_table[City],FALSE)</f>
        <v>Port Sharon</v>
      </c>
      <c r="Z1673" s="8" t="str">
        <f>_xlfn.XLOOKUP(total_table[[#This Row],[Store_ID]],Store_table[Store_ID],Store_table[Store_Type],FALSE)</f>
        <v>Online</v>
      </c>
    </row>
    <row r="1674" spans="1:26" x14ac:dyDescent="0.35">
      <c r="A1674" s="2" t="s">
        <v>3476</v>
      </c>
      <c r="B1674" s="14">
        <v>45561</v>
      </c>
      <c r="C1674" s="2" t="s">
        <v>682</v>
      </c>
      <c r="D1674" s="2" t="s">
        <v>1529</v>
      </c>
      <c r="E1674" s="2" t="s">
        <v>1775</v>
      </c>
      <c r="F1674" s="11">
        <v>1</v>
      </c>
      <c r="G1674" s="8">
        <v>830.42</v>
      </c>
      <c r="H1674" s="8">
        <v>0.26</v>
      </c>
      <c r="I1674" s="2" t="s">
        <v>1807</v>
      </c>
      <c r="J1674" s="8">
        <v>830.16</v>
      </c>
      <c r="K1674" s="8" t="str">
        <f>_xlfn.XLOOKUP(total_table[[#This Row],[Customer_ID]],Customer_table[Customer_ID],Customer_table[Name],FALSE)</f>
        <v>Stuart Johnson</v>
      </c>
      <c r="L1674" s="11">
        <f>_xlfn.XLOOKUP(total_table[[#This Row],[Customer_ID]],Customer_table[Customer_ID],Customer_table[Age],FALSE)</f>
        <v>42</v>
      </c>
      <c r="M1674" s="8" t="str">
        <f>_xlfn.XLOOKUP(total_table[[#This Row],[Customer_ID]],Customer_table[Customer_ID],Customer_table[Gender],FALSE)</f>
        <v>Female</v>
      </c>
      <c r="N1674" s="8" t="str">
        <f>_xlfn.XLOOKUP(total_table[[#This Row],[Customer_ID]],Customer_table[Customer_ID],Customer_table[City],FALSE)</f>
        <v>West Markport</v>
      </c>
      <c r="O1674" s="8" t="str">
        <f>_xlfn.XLOOKUP(total_table[[#This Row],[Customer_ID]],Customer_table[Customer_ID],Customer_table[State],FALSE)</f>
        <v>North Dakota</v>
      </c>
      <c r="P1674" s="8" t="str">
        <f>_xlfn.XLOOKUP(total_table[[#This Row],[Customer_ID]],Customer_table[Customer_ID],Customer_table[Country],FALSE)</f>
        <v>USA</v>
      </c>
      <c r="Q1674" s="8" t="str">
        <f>_xlfn.XLOOKUP(total_table[[#This Row],[Product_ID]],Product_table[Product_ID],Product_table[Product_Name],FALSE)</f>
        <v>Men's Running Jacket</v>
      </c>
      <c r="R1674" s="8" t="str">
        <f>_xlfn.XLOOKUP(total_table[[#This Row],[Product_ID]],Product_table[Product_ID],Product_table[Category],FALSE)</f>
        <v>Clothing</v>
      </c>
      <c r="S1674" s="8" t="str">
        <f>_xlfn.XLOOKUP(total_table[[#This Row],[Product_ID]],Product_table[Product_ID],Product_table[Sub_Category],FALSE)</f>
        <v>Outerwear</v>
      </c>
      <c r="T1674" s="8" t="str">
        <f>_xlfn.XLOOKUP(total_table[[#This Row],[Product_ID]],Product_table[Product_ID],Product_table[Brand],FALSE)</f>
        <v>Pineda Ltd</v>
      </c>
      <c r="U1674" s="8">
        <f>_xlfn.XLOOKUP(total_table[[#This Row],[Product_ID]],Product_table[Product_ID],Product_table[Cost],FALSE)</f>
        <v>364.67</v>
      </c>
      <c r="V1674" s="11">
        <f>_xlfn.XLOOKUP(total_table[[#This Row],[Product_ID]],Product_table[Product_ID],Product_table[Stock],FALSE)</f>
        <v>452</v>
      </c>
      <c r="W1674" s="8" t="str">
        <f>_xlfn.XLOOKUP(total_table[[#This Row],[Store_ID]],Store_table[Store_ID],Store_table[Store_Name],FALSE)</f>
        <v>Gardner, Humphrey and Contreras</v>
      </c>
      <c r="X1674" s="8" t="str">
        <f>_xlfn.XLOOKUP(total_table[[#This Row],[Store_ID]],Store_table[Store_ID],Store_table[Region],FALSE)</f>
        <v>East</v>
      </c>
      <c r="Y1674" s="8" t="str">
        <f>_xlfn.XLOOKUP(total_table[[#This Row],[Store_ID]],Store_table[Store_ID],Store_table[City],FALSE)</f>
        <v>Johnsonville</v>
      </c>
      <c r="Z1674" s="8" t="str">
        <f>_xlfn.XLOOKUP(total_table[[#This Row],[Store_ID]],Store_table[Store_ID],Store_table[Store_Type],FALSE)</f>
        <v>Flagship</v>
      </c>
    </row>
    <row r="1675" spans="1:26" x14ac:dyDescent="0.35">
      <c r="A1675" s="2" t="s">
        <v>3477</v>
      </c>
      <c r="B1675" s="14">
        <v>45637</v>
      </c>
      <c r="C1675" s="2" t="s">
        <v>1090</v>
      </c>
      <c r="D1675" s="2" t="s">
        <v>1660</v>
      </c>
      <c r="E1675" s="2" t="s">
        <v>1785</v>
      </c>
      <c r="F1675" s="11">
        <v>1</v>
      </c>
      <c r="G1675" s="8">
        <v>762.55</v>
      </c>
      <c r="H1675" s="8">
        <v>0.19</v>
      </c>
      <c r="I1675" s="2" t="s">
        <v>1802</v>
      </c>
      <c r="J1675" s="8">
        <v>762.3599999999999</v>
      </c>
      <c r="K1675" s="8" t="str">
        <f>_xlfn.XLOOKUP(total_table[[#This Row],[Customer_ID]],Customer_table[Customer_ID],Customer_table[Name],FALSE)</f>
        <v>Laura Green</v>
      </c>
      <c r="L1675" s="11">
        <f>_xlfn.XLOOKUP(total_table[[#This Row],[Customer_ID]],Customer_table[Customer_ID],Customer_table[Age],FALSE)</f>
        <v>56</v>
      </c>
      <c r="M1675" s="8" t="str">
        <f>_xlfn.XLOOKUP(total_table[[#This Row],[Customer_ID]],Customer_table[Customer_ID],Customer_table[Gender],FALSE)</f>
        <v>Female</v>
      </c>
      <c r="N1675" s="8" t="str">
        <f>_xlfn.XLOOKUP(total_table[[#This Row],[Customer_ID]],Customer_table[Customer_ID],Customer_table[City],FALSE)</f>
        <v>Westbury</v>
      </c>
      <c r="O1675" s="8" t="str">
        <f>_xlfn.XLOOKUP(total_table[[#This Row],[Customer_ID]],Customer_table[Customer_ID],Customer_table[State],FALSE)</f>
        <v>Oregon</v>
      </c>
      <c r="P1675" s="8" t="str">
        <f>_xlfn.XLOOKUP(total_table[[#This Row],[Customer_ID]],Customer_table[Customer_ID],Customer_table[Country],FALSE)</f>
        <v>USA</v>
      </c>
      <c r="Q1675" s="8" t="str">
        <f>_xlfn.XLOOKUP(total_table[[#This Row],[Product_ID]],Product_table[Product_ID],Product_table[Product_Name],FALSE)</f>
        <v>Smart LED Light Strip</v>
      </c>
      <c r="R1675" s="8" t="str">
        <f>_xlfn.XLOOKUP(total_table[[#This Row],[Product_ID]],Product_table[Product_ID],Product_table[Category],FALSE)</f>
        <v>Electronics</v>
      </c>
      <c r="S1675" s="8" t="str">
        <f>_xlfn.XLOOKUP(total_table[[#This Row],[Product_ID]],Product_table[Product_ID],Product_table[Sub_Category],FALSE)</f>
        <v>Accessories</v>
      </c>
      <c r="T1675" s="8" t="str">
        <f>_xlfn.XLOOKUP(total_table[[#This Row],[Product_ID]],Product_table[Product_ID],Product_table[Brand],FALSE)</f>
        <v>Flores-Davis</v>
      </c>
      <c r="U1675" s="8">
        <f>_xlfn.XLOOKUP(total_table[[#This Row],[Product_ID]],Product_table[Product_ID],Product_table[Cost],FALSE)</f>
        <v>349.17</v>
      </c>
      <c r="V1675" s="11">
        <f>_xlfn.XLOOKUP(total_table[[#This Row],[Product_ID]],Product_table[Product_ID],Product_table[Stock],FALSE)</f>
        <v>476</v>
      </c>
      <c r="W1675" s="8" t="str">
        <f>_xlfn.XLOOKUP(total_table[[#This Row],[Store_ID]],Store_table[Store_ID],Store_table[Store_Name],FALSE)</f>
        <v>Holloway Ltd</v>
      </c>
      <c r="X1675" s="8" t="str">
        <f>_xlfn.XLOOKUP(total_table[[#This Row],[Store_ID]],Store_table[Store_ID],Store_table[Region],FALSE)</f>
        <v>North</v>
      </c>
      <c r="Y1675" s="8" t="str">
        <f>_xlfn.XLOOKUP(total_table[[#This Row],[Store_ID]],Store_table[Store_ID],Store_table[City],FALSE)</f>
        <v>Bensonhaven</v>
      </c>
      <c r="Z1675" s="8" t="str">
        <f>_xlfn.XLOOKUP(total_table[[#This Row],[Store_ID]],Store_table[Store_ID],Store_table[Store_Type],FALSE)</f>
        <v>Flagship</v>
      </c>
    </row>
    <row r="1676" spans="1:26" x14ac:dyDescent="0.35">
      <c r="A1676" s="2" t="s">
        <v>3478</v>
      </c>
      <c r="B1676" s="14">
        <v>45839</v>
      </c>
      <c r="C1676" s="2" t="s">
        <v>1061</v>
      </c>
      <c r="D1676" s="2" t="s">
        <v>1674</v>
      </c>
      <c r="E1676" s="2" t="s">
        <v>1788</v>
      </c>
      <c r="F1676" s="11">
        <v>2</v>
      </c>
      <c r="G1676" s="8">
        <v>464.43</v>
      </c>
      <c r="H1676" s="8">
        <v>0.24</v>
      </c>
      <c r="I1676" s="2" t="s">
        <v>1807</v>
      </c>
      <c r="J1676" s="8">
        <v>928.62</v>
      </c>
      <c r="K1676" s="8" t="str">
        <f>_xlfn.XLOOKUP(total_table[[#This Row],[Customer_ID]],Customer_table[Customer_ID],Customer_table[Name],FALSE)</f>
        <v>Ryan Moore</v>
      </c>
      <c r="L1676" s="11">
        <f>_xlfn.XLOOKUP(total_table[[#This Row],[Customer_ID]],Customer_table[Customer_ID],Customer_table[Age],FALSE)</f>
        <v>38</v>
      </c>
      <c r="M1676" s="8" t="str">
        <f>_xlfn.XLOOKUP(total_table[[#This Row],[Customer_ID]],Customer_table[Customer_ID],Customer_table[Gender],FALSE)</f>
        <v>Male</v>
      </c>
      <c r="N1676" s="8" t="str">
        <f>_xlfn.XLOOKUP(total_table[[#This Row],[Customer_ID]],Customer_table[Customer_ID],Customer_table[City],FALSE)</f>
        <v>Cartershire</v>
      </c>
      <c r="O1676" s="8" t="str">
        <f>_xlfn.XLOOKUP(total_table[[#This Row],[Customer_ID]],Customer_table[Customer_ID],Customer_table[State],FALSE)</f>
        <v>Virginia</v>
      </c>
      <c r="P1676" s="8" t="str">
        <f>_xlfn.XLOOKUP(total_table[[#This Row],[Customer_ID]],Customer_table[Customer_ID],Customer_table[Country],FALSE)</f>
        <v>USA</v>
      </c>
      <c r="Q1676" s="8" t="str">
        <f>_xlfn.XLOOKUP(total_table[[#This Row],[Product_ID]],Product_table[Product_ID],Product_table[Product_Name],FALSE)</f>
        <v>Bluetooth Car Audio System</v>
      </c>
      <c r="R1676" s="8" t="str">
        <f>_xlfn.XLOOKUP(total_table[[#This Row],[Product_ID]],Product_table[Product_ID],Product_table[Category],FALSE)</f>
        <v>Electronics</v>
      </c>
      <c r="S1676" s="8" t="str">
        <f>_xlfn.XLOOKUP(total_table[[#This Row],[Product_ID]],Product_table[Product_ID],Product_table[Sub_Category],FALSE)</f>
        <v>Audio</v>
      </c>
      <c r="T1676" s="8" t="str">
        <f>_xlfn.XLOOKUP(total_table[[#This Row],[Product_ID]],Product_table[Product_ID],Product_table[Brand],FALSE)</f>
        <v>Bruce-Bowen</v>
      </c>
      <c r="U1676" s="8">
        <f>_xlfn.XLOOKUP(total_table[[#This Row],[Product_ID]],Product_table[Product_ID],Product_table[Cost],FALSE)</f>
        <v>403.71</v>
      </c>
      <c r="V1676" s="11">
        <f>_xlfn.XLOOKUP(total_table[[#This Row],[Product_ID]],Product_table[Product_ID],Product_table[Stock],FALSE)</f>
        <v>159</v>
      </c>
      <c r="W1676" s="8" t="str">
        <f>_xlfn.XLOOKUP(total_table[[#This Row],[Store_ID]],Store_table[Store_ID],Store_table[Store_Name],FALSE)</f>
        <v>Guerrero-Schmitt</v>
      </c>
      <c r="X1676" s="8" t="str">
        <f>_xlfn.XLOOKUP(total_table[[#This Row],[Store_ID]],Store_table[Store_ID],Store_table[Region],FALSE)</f>
        <v>East</v>
      </c>
      <c r="Y1676" s="8" t="str">
        <f>_xlfn.XLOOKUP(total_table[[#This Row],[Store_ID]],Store_table[Store_ID],Store_table[City],FALSE)</f>
        <v>East Stevechester</v>
      </c>
      <c r="Z1676" s="8" t="str">
        <f>_xlfn.XLOOKUP(total_table[[#This Row],[Store_ID]],Store_table[Store_ID],Store_table[Store_Type],FALSE)</f>
        <v>Flagship</v>
      </c>
    </row>
    <row r="1677" spans="1:26" x14ac:dyDescent="0.35">
      <c r="A1677" s="2" t="s">
        <v>3479</v>
      </c>
      <c r="B1677" s="14">
        <v>45851</v>
      </c>
      <c r="C1677" s="2" t="s">
        <v>70</v>
      </c>
      <c r="D1677" s="2" t="s">
        <v>1654</v>
      </c>
      <c r="E1677" s="2" t="s">
        <v>1788</v>
      </c>
      <c r="F1677" s="11">
        <v>1</v>
      </c>
      <c r="G1677" s="8">
        <v>711.08</v>
      </c>
      <c r="H1677" s="8">
        <v>0.24</v>
      </c>
      <c r="I1677" s="2" t="s">
        <v>1804</v>
      </c>
      <c r="J1677" s="8">
        <v>710.84</v>
      </c>
      <c r="K1677" s="8" t="str">
        <f>_xlfn.XLOOKUP(total_table[[#This Row],[Customer_ID]],Customer_table[Customer_ID],Customer_table[Name],FALSE)</f>
        <v>John Scott</v>
      </c>
      <c r="L1677" s="11">
        <f>_xlfn.XLOOKUP(total_table[[#This Row],[Customer_ID]],Customer_table[Customer_ID],Customer_table[Age],FALSE)</f>
        <v>24</v>
      </c>
      <c r="M1677" s="8" t="str">
        <f>_xlfn.XLOOKUP(total_table[[#This Row],[Customer_ID]],Customer_table[Customer_ID],Customer_table[Gender],FALSE)</f>
        <v>Female</v>
      </c>
      <c r="N1677" s="8" t="str">
        <f>_xlfn.XLOOKUP(total_table[[#This Row],[Customer_ID]],Customer_table[Customer_ID],Customer_table[City],FALSE)</f>
        <v>South Christopher</v>
      </c>
      <c r="O1677" s="8" t="str">
        <f>_xlfn.XLOOKUP(total_table[[#This Row],[Customer_ID]],Customer_table[Customer_ID],Customer_table[State],FALSE)</f>
        <v>Pennsylvania</v>
      </c>
      <c r="P1677" s="8" t="str">
        <f>_xlfn.XLOOKUP(total_table[[#This Row],[Customer_ID]],Customer_table[Customer_ID],Customer_table[Country],FALSE)</f>
        <v>USA</v>
      </c>
      <c r="Q1677" s="8" t="str">
        <f>_xlfn.XLOOKUP(total_table[[#This Row],[Product_ID]],Product_table[Product_ID],Product_table[Product_Name],FALSE)</f>
        <v>Matte Lipstick Set</v>
      </c>
      <c r="R1677" s="8" t="str">
        <f>_xlfn.XLOOKUP(total_table[[#This Row],[Product_ID]],Product_table[Product_ID],Product_table[Category],FALSE)</f>
        <v>Beauty</v>
      </c>
      <c r="S1677" s="8" t="str">
        <f>_xlfn.XLOOKUP(total_table[[#This Row],[Product_ID]],Product_table[Product_ID],Product_table[Sub_Category],FALSE)</f>
        <v>Makeup</v>
      </c>
      <c r="T1677" s="8" t="str">
        <f>_xlfn.XLOOKUP(total_table[[#This Row],[Product_ID]],Product_table[Product_ID],Product_table[Brand],FALSE)</f>
        <v>Zhang Inc</v>
      </c>
      <c r="U1677" s="8">
        <f>_xlfn.XLOOKUP(total_table[[#This Row],[Product_ID]],Product_table[Product_ID],Product_table[Cost],FALSE)</f>
        <v>299.11</v>
      </c>
      <c r="V1677" s="11">
        <f>_xlfn.XLOOKUP(total_table[[#This Row],[Product_ID]],Product_table[Product_ID],Product_table[Stock],FALSE)</f>
        <v>118</v>
      </c>
      <c r="W1677" s="8" t="str">
        <f>_xlfn.XLOOKUP(total_table[[#This Row],[Store_ID]],Store_table[Store_ID],Store_table[Store_Name],FALSE)</f>
        <v>Guerrero-Schmitt</v>
      </c>
      <c r="X1677" s="8" t="str">
        <f>_xlfn.XLOOKUP(total_table[[#This Row],[Store_ID]],Store_table[Store_ID],Store_table[Region],FALSE)</f>
        <v>East</v>
      </c>
      <c r="Y1677" s="8" t="str">
        <f>_xlfn.XLOOKUP(total_table[[#This Row],[Store_ID]],Store_table[Store_ID],Store_table[City],FALSE)</f>
        <v>East Stevechester</v>
      </c>
      <c r="Z1677" s="8" t="str">
        <f>_xlfn.XLOOKUP(total_table[[#This Row],[Store_ID]],Store_table[Store_ID],Store_table[Store_Type],FALSE)</f>
        <v>Flagship</v>
      </c>
    </row>
    <row r="1678" spans="1:26" x14ac:dyDescent="0.35">
      <c r="A1678" s="2" t="s">
        <v>3480</v>
      </c>
      <c r="B1678" s="14">
        <v>45656</v>
      </c>
      <c r="C1678" s="2" t="s">
        <v>792</v>
      </c>
      <c r="D1678" s="2" t="s">
        <v>1616</v>
      </c>
      <c r="E1678" s="2" t="s">
        <v>1777</v>
      </c>
      <c r="F1678" s="11">
        <v>2</v>
      </c>
      <c r="G1678" s="8">
        <v>984.96</v>
      </c>
      <c r="H1678" s="8">
        <v>0.16</v>
      </c>
      <c r="I1678" s="2" t="s">
        <v>1804</v>
      </c>
      <c r="J1678" s="8">
        <v>1969.76</v>
      </c>
      <c r="K1678" s="8" t="str">
        <f>_xlfn.XLOOKUP(total_table[[#This Row],[Customer_ID]],Customer_table[Customer_ID],Customer_table[Name],FALSE)</f>
        <v>Tyler Garner</v>
      </c>
      <c r="L1678" s="11">
        <f>_xlfn.XLOOKUP(total_table[[#This Row],[Customer_ID]],Customer_table[Customer_ID],Customer_table[Age],FALSE)</f>
        <v>64</v>
      </c>
      <c r="M1678" s="8" t="str">
        <f>_xlfn.XLOOKUP(total_table[[#This Row],[Customer_ID]],Customer_table[Customer_ID],Customer_table[Gender],FALSE)</f>
        <v>Male</v>
      </c>
      <c r="N1678" s="8" t="str">
        <f>_xlfn.XLOOKUP(total_table[[#This Row],[Customer_ID]],Customer_table[Customer_ID],Customer_table[City],FALSE)</f>
        <v>Port Coreyfort</v>
      </c>
      <c r="O1678" s="8" t="str">
        <f>_xlfn.XLOOKUP(total_table[[#This Row],[Customer_ID]],Customer_table[Customer_ID],Customer_table[State],FALSE)</f>
        <v>Alabama</v>
      </c>
      <c r="P1678" s="8" t="str">
        <f>_xlfn.XLOOKUP(total_table[[#This Row],[Customer_ID]],Customer_table[Customer_ID],Customer_table[Country],FALSE)</f>
        <v>USA</v>
      </c>
      <c r="Q1678" s="8" t="str">
        <f>_xlfn.XLOOKUP(total_table[[#This Row],[Product_ID]],Product_table[Product_ID],Product_table[Product_Name],FALSE)</f>
        <v>High-Grip Football</v>
      </c>
      <c r="R1678" s="8" t="str">
        <f>_xlfn.XLOOKUP(total_table[[#This Row],[Product_ID]],Product_table[Product_ID],Product_table[Category],FALSE)</f>
        <v>Sports</v>
      </c>
      <c r="S1678" s="8" t="str">
        <f>_xlfn.XLOOKUP(total_table[[#This Row],[Product_ID]],Product_table[Product_ID],Product_table[Sub_Category],FALSE)</f>
        <v>Team Sports</v>
      </c>
      <c r="T1678" s="8" t="str">
        <f>_xlfn.XLOOKUP(total_table[[#This Row],[Product_ID]],Product_table[Product_ID],Product_table[Brand],FALSE)</f>
        <v>Bridges, Banks and Cummings</v>
      </c>
      <c r="U1678" s="8">
        <f>_xlfn.XLOOKUP(total_table[[#This Row],[Product_ID]],Product_table[Product_ID],Product_table[Cost],FALSE)</f>
        <v>318.91000000000003</v>
      </c>
      <c r="V1678" s="11">
        <f>_xlfn.XLOOKUP(total_table[[#This Row],[Product_ID]],Product_table[Product_ID],Product_table[Stock],FALSE)</f>
        <v>114</v>
      </c>
      <c r="W1678" s="8" t="str">
        <f>_xlfn.XLOOKUP(total_table[[#This Row],[Store_ID]],Store_table[Store_ID],Store_table[Store_Name],FALSE)</f>
        <v>Mcdonald Inc</v>
      </c>
      <c r="X1678" s="8" t="str">
        <f>_xlfn.XLOOKUP(total_table[[#This Row],[Store_ID]],Store_table[Store_ID],Store_table[Region],FALSE)</f>
        <v>South</v>
      </c>
      <c r="Y1678" s="8" t="str">
        <f>_xlfn.XLOOKUP(total_table[[#This Row],[Store_ID]],Store_table[Store_ID],Store_table[City],FALSE)</f>
        <v>Christopherland</v>
      </c>
      <c r="Z1678" s="8" t="str">
        <f>_xlfn.XLOOKUP(total_table[[#This Row],[Store_ID]],Store_table[Store_ID],Store_table[Store_Type],FALSE)</f>
        <v>Outlet</v>
      </c>
    </row>
    <row r="1679" spans="1:26" x14ac:dyDescent="0.35">
      <c r="A1679" s="2" t="s">
        <v>3481</v>
      </c>
      <c r="B1679" s="14">
        <v>45759</v>
      </c>
      <c r="C1679" s="2" t="s">
        <v>1061</v>
      </c>
      <c r="D1679" s="2" t="s">
        <v>1602</v>
      </c>
      <c r="E1679" s="2" t="s">
        <v>1772</v>
      </c>
      <c r="F1679" s="11">
        <v>1</v>
      </c>
      <c r="G1679" s="8">
        <v>21.14</v>
      </c>
      <c r="H1679" s="8">
        <v>0.06</v>
      </c>
      <c r="I1679" s="2" t="s">
        <v>1807</v>
      </c>
      <c r="J1679" s="8">
        <v>21.080000000000002</v>
      </c>
      <c r="K1679" s="8" t="str">
        <f>_xlfn.XLOOKUP(total_table[[#This Row],[Customer_ID]],Customer_table[Customer_ID],Customer_table[Name],FALSE)</f>
        <v>Ryan Moore</v>
      </c>
      <c r="L1679" s="11">
        <f>_xlfn.XLOOKUP(total_table[[#This Row],[Customer_ID]],Customer_table[Customer_ID],Customer_table[Age],FALSE)</f>
        <v>38</v>
      </c>
      <c r="M1679" s="8" t="str">
        <f>_xlfn.XLOOKUP(total_table[[#This Row],[Customer_ID]],Customer_table[Customer_ID],Customer_table[Gender],FALSE)</f>
        <v>Male</v>
      </c>
      <c r="N1679" s="8" t="str">
        <f>_xlfn.XLOOKUP(total_table[[#This Row],[Customer_ID]],Customer_table[Customer_ID],Customer_table[City],FALSE)</f>
        <v>Cartershire</v>
      </c>
      <c r="O1679" s="8" t="str">
        <f>_xlfn.XLOOKUP(total_table[[#This Row],[Customer_ID]],Customer_table[Customer_ID],Customer_table[State],FALSE)</f>
        <v>Virginia</v>
      </c>
      <c r="P1679" s="8" t="str">
        <f>_xlfn.XLOOKUP(total_table[[#This Row],[Customer_ID]],Customer_table[Customer_ID],Customer_table[Country],FALSE)</f>
        <v>USA</v>
      </c>
      <c r="Q1679" s="8" t="str">
        <f>_xlfn.XLOOKUP(total_table[[#This Row],[Product_ID]],Product_table[Product_ID],Product_table[Product_Name],FALSE)</f>
        <v>Sports Water Hydration Pack</v>
      </c>
      <c r="R1679" s="8" t="str">
        <f>_xlfn.XLOOKUP(total_table[[#This Row],[Product_ID]],Product_table[Product_ID],Product_table[Category],FALSE)</f>
        <v>Sports</v>
      </c>
      <c r="S1679" s="8" t="str">
        <f>_xlfn.XLOOKUP(total_table[[#This Row],[Product_ID]],Product_table[Product_ID],Product_table[Sub_Category],FALSE)</f>
        <v>Outdoor</v>
      </c>
      <c r="T1679" s="8" t="str">
        <f>_xlfn.XLOOKUP(total_table[[#This Row],[Product_ID]],Product_table[Product_ID],Product_table[Brand],FALSE)</f>
        <v>Sims-Smith</v>
      </c>
      <c r="U1679" s="8">
        <f>_xlfn.XLOOKUP(total_table[[#This Row],[Product_ID]],Product_table[Product_ID],Product_table[Cost],FALSE)</f>
        <v>135.61000000000001</v>
      </c>
      <c r="V1679" s="11">
        <f>_xlfn.XLOOKUP(total_table[[#This Row],[Product_ID]],Product_table[Product_ID],Product_table[Stock],FALSE)</f>
        <v>394</v>
      </c>
      <c r="W1679" s="8" t="str">
        <f>_xlfn.XLOOKUP(total_table[[#This Row],[Store_ID]],Store_table[Store_ID],Store_table[Store_Name],FALSE)</f>
        <v>Thomas, Bridges and Harris</v>
      </c>
      <c r="X1679" s="8" t="str">
        <f>_xlfn.XLOOKUP(total_table[[#This Row],[Store_ID]],Store_table[Store_ID],Store_table[Region],FALSE)</f>
        <v>North</v>
      </c>
      <c r="Y1679" s="8" t="str">
        <f>_xlfn.XLOOKUP(total_table[[#This Row],[Store_ID]],Store_table[Store_ID],Store_table[City],FALSE)</f>
        <v>Sabrinatown</v>
      </c>
      <c r="Z1679" s="8" t="str">
        <f>_xlfn.XLOOKUP(total_table[[#This Row],[Store_ID]],Store_table[Store_ID],Store_table[Store_Type],FALSE)</f>
        <v>Online</v>
      </c>
    </row>
    <row r="1680" spans="1:26" x14ac:dyDescent="0.35">
      <c r="A1680" s="2" t="s">
        <v>3482</v>
      </c>
      <c r="B1680" s="14">
        <v>45679</v>
      </c>
      <c r="C1680" s="2" t="s">
        <v>365</v>
      </c>
      <c r="D1680" s="2" t="s">
        <v>1722</v>
      </c>
      <c r="E1680" s="2" t="s">
        <v>1760</v>
      </c>
      <c r="F1680" s="11">
        <v>1</v>
      </c>
      <c r="G1680" s="8">
        <v>343.03</v>
      </c>
      <c r="H1680" s="8">
        <v>0.16</v>
      </c>
      <c r="I1680" s="2" t="s">
        <v>1802</v>
      </c>
      <c r="J1680" s="8">
        <v>342.86999999999995</v>
      </c>
      <c r="K1680" s="8" t="str">
        <f>_xlfn.XLOOKUP(total_table[[#This Row],[Customer_ID]],Customer_table[Customer_ID],Customer_table[Name],FALSE)</f>
        <v>Howard Summers</v>
      </c>
      <c r="L1680" s="11">
        <f>_xlfn.XLOOKUP(total_table[[#This Row],[Customer_ID]],Customer_table[Customer_ID],Customer_table[Age],FALSE)</f>
        <v>53</v>
      </c>
      <c r="M1680" s="8" t="str">
        <f>_xlfn.XLOOKUP(total_table[[#This Row],[Customer_ID]],Customer_table[Customer_ID],Customer_table[Gender],FALSE)</f>
        <v>Female</v>
      </c>
      <c r="N1680" s="8" t="str">
        <f>_xlfn.XLOOKUP(total_table[[#This Row],[Customer_ID]],Customer_table[Customer_ID],Customer_table[City],FALSE)</f>
        <v>East Linda</v>
      </c>
      <c r="O1680" s="8" t="str">
        <f>_xlfn.XLOOKUP(total_table[[#This Row],[Customer_ID]],Customer_table[Customer_ID],Customer_table[State],FALSE)</f>
        <v>Rhode Island</v>
      </c>
      <c r="P1680" s="8" t="str">
        <f>_xlfn.XLOOKUP(total_table[[#This Row],[Customer_ID]],Customer_table[Customer_ID],Customer_table[Country],FALSE)</f>
        <v>USA</v>
      </c>
      <c r="Q1680" s="8" t="str">
        <f>_xlfn.XLOOKUP(total_table[[#This Row],[Product_ID]],Product_table[Product_ID],Product_table[Product_Name],FALSE)</f>
        <v>Portable Bluetooth Speaker</v>
      </c>
      <c r="R1680" s="8" t="str">
        <f>_xlfn.XLOOKUP(total_table[[#This Row],[Product_ID]],Product_table[Product_ID],Product_table[Category],FALSE)</f>
        <v>Electronics</v>
      </c>
      <c r="S1680" s="8" t="str">
        <f>_xlfn.XLOOKUP(total_table[[#This Row],[Product_ID]],Product_table[Product_ID],Product_table[Sub_Category],FALSE)</f>
        <v>Audio</v>
      </c>
      <c r="T1680" s="8" t="str">
        <f>_xlfn.XLOOKUP(total_table[[#This Row],[Product_ID]],Product_table[Product_ID],Product_table[Brand],FALSE)</f>
        <v>Flores-King</v>
      </c>
      <c r="U1680" s="8">
        <f>_xlfn.XLOOKUP(total_table[[#This Row],[Product_ID]],Product_table[Product_ID],Product_table[Cost],FALSE)</f>
        <v>431.67</v>
      </c>
      <c r="V1680" s="11">
        <f>_xlfn.XLOOKUP(total_table[[#This Row],[Product_ID]],Product_table[Product_ID],Product_table[Stock],FALSE)</f>
        <v>73</v>
      </c>
      <c r="W1680" s="8" t="str">
        <f>_xlfn.XLOOKUP(total_table[[#This Row],[Store_ID]],Store_table[Store_ID],Store_table[Store_Name],FALSE)</f>
        <v>Bean, Jones and Park</v>
      </c>
      <c r="X1680" s="8" t="str">
        <f>_xlfn.XLOOKUP(total_table[[#This Row],[Store_ID]],Store_table[Store_ID],Store_table[Region],FALSE)</f>
        <v>West</v>
      </c>
      <c r="Y1680" s="8" t="str">
        <f>_xlfn.XLOOKUP(total_table[[#This Row],[Store_ID]],Store_table[Store_ID],Store_table[City],FALSE)</f>
        <v>Thompsonborough</v>
      </c>
      <c r="Z1680" s="8" t="str">
        <f>_xlfn.XLOOKUP(total_table[[#This Row],[Store_ID]],Store_table[Store_ID],Store_table[Store_Type],FALSE)</f>
        <v>Online</v>
      </c>
    </row>
    <row r="1681" spans="1:26" x14ac:dyDescent="0.35">
      <c r="A1681" s="2" t="s">
        <v>3483</v>
      </c>
      <c r="B1681" s="14">
        <v>45237</v>
      </c>
      <c r="C1681" s="2" t="s">
        <v>780</v>
      </c>
      <c r="D1681" s="2" t="s">
        <v>1566</v>
      </c>
      <c r="E1681" s="2" t="s">
        <v>1788</v>
      </c>
      <c r="F1681" s="11">
        <v>3</v>
      </c>
      <c r="G1681" s="8">
        <v>94.83</v>
      </c>
      <c r="H1681" s="8">
        <v>0.16</v>
      </c>
      <c r="I1681" s="2" t="s">
        <v>1807</v>
      </c>
      <c r="J1681" s="8">
        <v>284.33</v>
      </c>
      <c r="K1681" s="8" t="str">
        <f>_xlfn.XLOOKUP(total_table[[#This Row],[Customer_ID]],Customer_table[Customer_ID],Customer_table[Name],FALSE)</f>
        <v>Douglas Rhodes</v>
      </c>
      <c r="L1681" s="11">
        <f>_xlfn.XLOOKUP(total_table[[#This Row],[Customer_ID]],Customer_table[Customer_ID],Customer_table[Age],FALSE)</f>
        <v>32</v>
      </c>
      <c r="M1681" s="8" t="str">
        <f>_xlfn.XLOOKUP(total_table[[#This Row],[Customer_ID]],Customer_table[Customer_ID],Customer_table[Gender],FALSE)</f>
        <v>Male</v>
      </c>
      <c r="N1681" s="8" t="str">
        <f>_xlfn.XLOOKUP(total_table[[#This Row],[Customer_ID]],Customer_table[Customer_ID],Customer_table[City],FALSE)</f>
        <v>Mikehaven</v>
      </c>
      <c r="O1681" s="8" t="str">
        <f>_xlfn.XLOOKUP(total_table[[#This Row],[Customer_ID]],Customer_table[Customer_ID],Customer_table[State],FALSE)</f>
        <v>New Hampshire</v>
      </c>
      <c r="P1681" s="8" t="str">
        <f>_xlfn.XLOOKUP(total_table[[#This Row],[Customer_ID]],Customer_table[Customer_ID],Customer_table[Country],FALSE)</f>
        <v>USA</v>
      </c>
      <c r="Q1681" s="8" t="str">
        <f>_xlfn.XLOOKUP(total_table[[#This Row],[Product_ID]],Product_table[Product_ID],Product_table[Product_Name],FALSE)</f>
        <v>Outdoor Sports Water Bottle</v>
      </c>
      <c r="R1681" s="8" t="str">
        <f>_xlfn.XLOOKUP(total_table[[#This Row],[Product_ID]],Product_table[Product_ID],Product_table[Category],FALSE)</f>
        <v>Sports</v>
      </c>
      <c r="S1681" s="8" t="str">
        <f>_xlfn.XLOOKUP(total_table[[#This Row],[Product_ID]],Product_table[Product_ID],Product_table[Sub_Category],FALSE)</f>
        <v>Accessories</v>
      </c>
      <c r="T1681" s="8" t="str">
        <f>_xlfn.XLOOKUP(total_table[[#This Row],[Product_ID]],Product_table[Product_ID],Product_table[Brand],FALSE)</f>
        <v>Soto-Ellis</v>
      </c>
      <c r="U1681" s="8">
        <f>_xlfn.XLOOKUP(total_table[[#This Row],[Product_ID]],Product_table[Product_ID],Product_table[Cost],FALSE)</f>
        <v>131.51</v>
      </c>
      <c r="V1681" s="11">
        <f>_xlfn.XLOOKUP(total_table[[#This Row],[Product_ID]],Product_table[Product_ID],Product_table[Stock],FALSE)</f>
        <v>273.49484536082474</v>
      </c>
      <c r="W1681" s="8" t="str">
        <f>_xlfn.XLOOKUP(total_table[[#This Row],[Store_ID]],Store_table[Store_ID],Store_table[Store_Name],FALSE)</f>
        <v>Guerrero-Schmitt</v>
      </c>
      <c r="X1681" s="8" t="str">
        <f>_xlfn.XLOOKUP(total_table[[#This Row],[Store_ID]],Store_table[Store_ID],Store_table[Region],FALSE)</f>
        <v>East</v>
      </c>
      <c r="Y1681" s="8" t="str">
        <f>_xlfn.XLOOKUP(total_table[[#This Row],[Store_ID]],Store_table[Store_ID],Store_table[City],FALSE)</f>
        <v>East Stevechester</v>
      </c>
      <c r="Z1681" s="8" t="str">
        <f>_xlfn.XLOOKUP(total_table[[#This Row],[Store_ID]],Store_table[Store_ID],Store_table[Store_Type],FALSE)</f>
        <v>Flagship</v>
      </c>
    </row>
    <row r="1682" spans="1:26" x14ac:dyDescent="0.35">
      <c r="A1682" s="2" t="s">
        <v>3484</v>
      </c>
      <c r="B1682" s="14">
        <v>45790</v>
      </c>
      <c r="C1682" s="2" t="s">
        <v>77</v>
      </c>
      <c r="D1682" s="2" t="s">
        <v>1664</v>
      </c>
      <c r="E1682" s="2" t="s">
        <v>1791</v>
      </c>
      <c r="F1682" s="11">
        <v>3</v>
      </c>
      <c r="G1682" s="8">
        <v>74.66</v>
      </c>
      <c r="H1682" s="8">
        <v>0.03</v>
      </c>
      <c r="I1682" s="2" t="s">
        <v>1804</v>
      </c>
      <c r="J1682" s="8">
        <v>223.95</v>
      </c>
      <c r="K1682" s="8" t="str">
        <f>_xlfn.XLOOKUP(total_table[[#This Row],[Customer_ID]],Customer_table[Customer_ID],Customer_table[Name],FALSE)</f>
        <v>Rhonda Moss</v>
      </c>
      <c r="L1682" s="11">
        <f>_xlfn.XLOOKUP(total_table[[#This Row],[Customer_ID]],Customer_table[Customer_ID],Customer_table[Age],FALSE)</f>
        <v>43</v>
      </c>
      <c r="M1682" s="8" t="str">
        <f>_xlfn.XLOOKUP(total_table[[#This Row],[Customer_ID]],Customer_table[Customer_ID],Customer_table[Gender],FALSE)</f>
        <v>Male</v>
      </c>
      <c r="N1682" s="8" t="str">
        <f>_xlfn.XLOOKUP(total_table[[#This Row],[Customer_ID]],Customer_table[Customer_ID],Customer_table[City],FALSE)</f>
        <v>South William</v>
      </c>
      <c r="O1682" s="8" t="str">
        <f>_xlfn.XLOOKUP(total_table[[#This Row],[Customer_ID]],Customer_table[Customer_ID],Customer_table[State],FALSE)</f>
        <v>Kansas</v>
      </c>
      <c r="P1682" s="8" t="str">
        <f>_xlfn.XLOOKUP(total_table[[#This Row],[Customer_ID]],Customer_table[Customer_ID],Customer_table[Country],FALSE)</f>
        <v>USA</v>
      </c>
      <c r="Q1682" s="8" t="str">
        <f>_xlfn.XLOOKUP(total_table[[#This Row],[Product_ID]],Product_table[Product_ID],Product_table[Product_Name],FALSE)</f>
        <v>Men's Sports Shorts</v>
      </c>
      <c r="R1682" s="8" t="str">
        <f>_xlfn.XLOOKUP(total_table[[#This Row],[Product_ID]],Product_table[Product_ID],Product_table[Category],FALSE)</f>
        <v>Clothing</v>
      </c>
      <c r="S1682" s="8" t="str">
        <f>_xlfn.XLOOKUP(total_table[[#This Row],[Product_ID]],Product_table[Product_ID],Product_table[Sub_Category],FALSE)</f>
        <v>Bottoms</v>
      </c>
      <c r="T1682" s="8" t="str">
        <f>_xlfn.XLOOKUP(total_table[[#This Row],[Product_ID]],Product_table[Product_ID],Product_table[Brand],FALSE)</f>
        <v>Fitzpatrick Ltd</v>
      </c>
      <c r="U1682" s="8">
        <f>_xlfn.XLOOKUP(total_table[[#This Row],[Product_ID]],Product_table[Product_ID],Product_table[Cost],FALSE)</f>
        <v>218.22</v>
      </c>
      <c r="V1682" s="11">
        <f>_xlfn.XLOOKUP(total_table[[#This Row],[Product_ID]],Product_table[Product_ID],Product_table[Stock],FALSE)</f>
        <v>224</v>
      </c>
      <c r="W1682" s="8" t="str">
        <f>_xlfn.XLOOKUP(total_table[[#This Row],[Store_ID]],Store_table[Store_ID],Store_table[Store_Name],FALSE)</f>
        <v>Mann-Austin</v>
      </c>
      <c r="X1682" s="8" t="str">
        <f>_xlfn.XLOOKUP(total_table[[#This Row],[Store_ID]],Store_table[Store_ID],Store_table[Region],FALSE)</f>
        <v>East</v>
      </c>
      <c r="Y1682" s="8" t="str">
        <f>_xlfn.XLOOKUP(total_table[[#This Row],[Store_ID]],Store_table[Store_ID],Store_table[City],FALSE)</f>
        <v>Vasquezborough</v>
      </c>
      <c r="Z1682" s="8" t="str">
        <f>_xlfn.XLOOKUP(total_table[[#This Row],[Store_ID]],Store_table[Store_ID],Store_table[Store_Type],FALSE)</f>
        <v>Online</v>
      </c>
    </row>
    <row r="1683" spans="1:26" x14ac:dyDescent="0.35">
      <c r="A1683" s="2" t="s">
        <v>3485</v>
      </c>
      <c r="B1683" s="14">
        <v>45268</v>
      </c>
      <c r="C1683" s="2" t="s">
        <v>454</v>
      </c>
      <c r="D1683" s="2" t="s">
        <v>1600</v>
      </c>
      <c r="E1683" s="2" t="s">
        <v>1779</v>
      </c>
      <c r="F1683" s="11">
        <v>3</v>
      </c>
      <c r="G1683" s="8">
        <v>281.95999999999998</v>
      </c>
      <c r="H1683" s="8">
        <v>0.01</v>
      </c>
      <c r="I1683" s="2" t="s">
        <v>1807</v>
      </c>
      <c r="J1683" s="8">
        <v>845.86999999999989</v>
      </c>
      <c r="K1683" s="8" t="str">
        <f>_xlfn.XLOOKUP(total_table[[#This Row],[Customer_ID]],Customer_table[Customer_ID],Customer_table[Name],FALSE)</f>
        <v>Patrick Coleman</v>
      </c>
      <c r="L1683" s="11">
        <f>_xlfn.XLOOKUP(total_table[[#This Row],[Customer_ID]],Customer_table[Customer_ID],Customer_table[Age],FALSE)</f>
        <v>29</v>
      </c>
      <c r="M1683" s="8" t="str">
        <f>_xlfn.XLOOKUP(total_table[[#This Row],[Customer_ID]],Customer_table[Customer_ID],Customer_table[Gender],FALSE)</f>
        <v>Male</v>
      </c>
      <c r="N1683" s="8" t="str">
        <f>_xlfn.XLOOKUP(total_table[[#This Row],[Customer_ID]],Customer_table[Customer_ID],Customer_table[City],FALSE)</f>
        <v>New Jeffrey</v>
      </c>
      <c r="O1683" s="8" t="str">
        <f>_xlfn.XLOOKUP(total_table[[#This Row],[Customer_ID]],Customer_table[Customer_ID],Customer_table[State],FALSE)</f>
        <v>Nebraska</v>
      </c>
      <c r="P1683" s="8" t="str">
        <f>_xlfn.XLOOKUP(total_table[[#This Row],[Customer_ID]],Customer_table[Customer_ID],Customer_table[Country],FALSE)</f>
        <v>USA</v>
      </c>
      <c r="Q1683" s="8" t="str">
        <f>_xlfn.XLOOKUP(total_table[[#This Row],[Product_ID]],Product_table[Product_ID],Product_table[Product_Name],FALSE)</f>
        <v>Men's Casual Sneakers</v>
      </c>
      <c r="R1683" s="8" t="str">
        <f>_xlfn.XLOOKUP(total_table[[#This Row],[Product_ID]],Product_table[Product_ID],Product_table[Category],FALSE)</f>
        <v>Clothing</v>
      </c>
      <c r="S1683" s="8" t="str">
        <f>_xlfn.XLOOKUP(total_table[[#This Row],[Product_ID]],Product_table[Product_ID],Product_table[Sub_Category],FALSE)</f>
        <v>Footwear</v>
      </c>
      <c r="T1683" s="8" t="str">
        <f>_xlfn.XLOOKUP(total_table[[#This Row],[Product_ID]],Product_table[Product_ID],Product_table[Brand],FALSE)</f>
        <v>Hogan-Lee</v>
      </c>
      <c r="U1683" s="8">
        <f>_xlfn.XLOOKUP(total_table[[#This Row],[Product_ID]],Product_table[Product_ID],Product_table[Cost],FALSE)</f>
        <v>353.47</v>
      </c>
      <c r="V1683" s="11">
        <f>_xlfn.XLOOKUP(total_table[[#This Row],[Product_ID]],Product_table[Product_ID],Product_table[Stock],FALSE)</f>
        <v>214</v>
      </c>
      <c r="W1683" s="8" t="str">
        <f>_xlfn.XLOOKUP(total_table[[#This Row],[Store_ID]],Store_table[Store_ID],Store_table[Store_Name],FALSE)</f>
        <v>Shelton PLC</v>
      </c>
      <c r="X1683" s="8" t="str">
        <f>_xlfn.XLOOKUP(total_table[[#This Row],[Store_ID]],Store_table[Store_ID],Store_table[Region],FALSE)</f>
        <v>North</v>
      </c>
      <c r="Y1683" s="8" t="str">
        <f>_xlfn.XLOOKUP(total_table[[#This Row],[Store_ID]],Store_table[Store_ID],Store_table[City],FALSE)</f>
        <v>East Jenniferstad</v>
      </c>
      <c r="Z1683" s="8" t="str">
        <f>_xlfn.XLOOKUP(total_table[[#This Row],[Store_ID]],Store_table[Store_ID],Store_table[Store_Type],FALSE)</f>
        <v>Flagship</v>
      </c>
    </row>
    <row r="1684" spans="1:26" x14ac:dyDescent="0.35">
      <c r="A1684" s="2" t="s">
        <v>3486</v>
      </c>
      <c r="B1684" s="14">
        <v>45664</v>
      </c>
      <c r="C1684" s="2" t="s">
        <v>747</v>
      </c>
      <c r="D1684" s="2" t="s">
        <v>1668</v>
      </c>
      <c r="E1684" s="2" t="s">
        <v>1788</v>
      </c>
      <c r="F1684" s="11">
        <v>4</v>
      </c>
      <c r="G1684" s="8">
        <v>622.27</v>
      </c>
      <c r="H1684" s="8">
        <v>0.02</v>
      </c>
      <c r="I1684" s="2" t="s">
        <v>1804</v>
      </c>
      <c r="J1684" s="8">
        <v>2489.06</v>
      </c>
      <c r="K1684" s="8" t="str">
        <f>_xlfn.XLOOKUP(total_table[[#This Row],[Customer_ID]],Customer_table[Customer_ID],Customer_table[Name],FALSE)</f>
        <v>Joshua Wilson</v>
      </c>
      <c r="L1684" s="11">
        <f>_xlfn.XLOOKUP(total_table[[#This Row],[Customer_ID]],Customer_table[Customer_ID],Customer_table[Age],FALSE)</f>
        <v>42</v>
      </c>
      <c r="M1684" s="8" t="str">
        <f>_xlfn.XLOOKUP(total_table[[#This Row],[Customer_ID]],Customer_table[Customer_ID],Customer_table[Gender],FALSE)</f>
        <v>Female</v>
      </c>
      <c r="N1684" s="8" t="str">
        <f>_xlfn.XLOOKUP(total_table[[#This Row],[Customer_ID]],Customer_table[Customer_ID],Customer_table[City],FALSE)</f>
        <v>North Larryport</v>
      </c>
      <c r="O1684" s="8" t="str">
        <f>_xlfn.XLOOKUP(total_table[[#This Row],[Customer_ID]],Customer_table[Customer_ID],Customer_table[State],FALSE)</f>
        <v>Virginia</v>
      </c>
      <c r="P1684" s="8" t="str">
        <f>_xlfn.XLOOKUP(total_table[[#This Row],[Customer_ID]],Customer_table[Customer_ID],Customer_table[Country],FALSE)</f>
        <v>USA</v>
      </c>
      <c r="Q1684" s="8" t="str">
        <f>_xlfn.XLOOKUP(total_table[[#This Row],[Product_ID]],Product_table[Product_ID],Product_table[Product_Name],FALSE)</f>
        <v>Hair Repair Oil Treatment</v>
      </c>
      <c r="R1684" s="8" t="str">
        <f>_xlfn.XLOOKUP(total_table[[#This Row],[Product_ID]],Product_table[Product_ID],Product_table[Category],FALSE)</f>
        <v>Beauty</v>
      </c>
      <c r="S1684" s="8" t="str">
        <f>_xlfn.XLOOKUP(total_table[[#This Row],[Product_ID]],Product_table[Product_ID],Product_table[Sub_Category],FALSE)</f>
        <v>Haircare</v>
      </c>
      <c r="T1684" s="8" t="str">
        <f>_xlfn.XLOOKUP(total_table[[#This Row],[Product_ID]],Product_table[Product_ID],Product_table[Brand],FALSE)</f>
        <v>Hopkins Ltd</v>
      </c>
      <c r="U1684" s="8">
        <f>_xlfn.XLOOKUP(total_table[[#This Row],[Product_ID]],Product_table[Product_ID],Product_table[Cost],FALSE)</f>
        <v>214.32</v>
      </c>
      <c r="V1684" s="11">
        <f>_xlfn.XLOOKUP(total_table[[#This Row],[Product_ID]],Product_table[Product_ID],Product_table[Stock],FALSE)</f>
        <v>383</v>
      </c>
      <c r="W1684" s="8" t="str">
        <f>_xlfn.XLOOKUP(total_table[[#This Row],[Store_ID]],Store_table[Store_ID],Store_table[Store_Name],FALSE)</f>
        <v>Guerrero-Schmitt</v>
      </c>
      <c r="X1684" s="8" t="str">
        <f>_xlfn.XLOOKUP(total_table[[#This Row],[Store_ID]],Store_table[Store_ID],Store_table[Region],FALSE)</f>
        <v>East</v>
      </c>
      <c r="Y1684" s="8" t="str">
        <f>_xlfn.XLOOKUP(total_table[[#This Row],[Store_ID]],Store_table[Store_ID],Store_table[City],FALSE)</f>
        <v>East Stevechester</v>
      </c>
      <c r="Z1684" s="8" t="str">
        <f>_xlfn.XLOOKUP(total_table[[#This Row],[Store_ID]],Store_table[Store_ID],Store_table[Store_Type],FALSE)</f>
        <v>Flagship</v>
      </c>
    </row>
    <row r="1685" spans="1:26" x14ac:dyDescent="0.35">
      <c r="A1685" s="2" t="s">
        <v>3487</v>
      </c>
      <c r="B1685" s="14">
        <v>45475</v>
      </c>
      <c r="C1685" s="2" t="s">
        <v>353</v>
      </c>
      <c r="D1685" s="2" t="s">
        <v>1600</v>
      </c>
      <c r="E1685" s="2" t="s">
        <v>1757</v>
      </c>
      <c r="F1685" s="11">
        <v>2</v>
      </c>
      <c r="G1685" s="8">
        <v>78.27</v>
      </c>
      <c r="H1685" s="8">
        <v>0.28999999999999998</v>
      </c>
      <c r="I1685" s="2" t="s">
        <v>1807</v>
      </c>
      <c r="J1685" s="8">
        <v>156.25</v>
      </c>
      <c r="K1685" s="8" t="str">
        <f>_xlfn.XLOOKUP(total_table[[#This Row],[Customer_ID]],Customer_table[Customer_ID],Customer_table[Name],FALSE)</f>
        <v>Sarah Schneider</v>
      </c>
      <c r="L1685" s="11">
        <f>_xlfn.XLOOKUP(total_table[[#This Row],[Customer_ID]],Customer_table[Customer_ID],Customer_table[Age],FALSE)</f>
        <v>34</v>
      </c>
      <c r="M1685" s="8" t="str">
        <f>_xlfn.XLOOKUP(total_table[[#This Row],[Customer_ID]],Customer_table[Customer_ID],Customer_table[Gender],FALSE)</f>
        <v>Female</v>
      </c>
      <c r="N1685" s="8" t="str">
        <f>_xlfn.XLOOKUP(total_table[[#This Row],[Customer_ID]],Customer_table[Customer_ID],Customer_table[City],FALSE)</f>
        <v>Port Joshuachester</v>
      </c>
      <c r="O1685" s="8" t="str">
        <f>_xlfn.XLOOKUP(total_table[[#This Row],[Customer_ID]],Customer_table[Customer_ID],Customer_table[State],FALSE)</f>
        <v>Pennsylvania</v>
      </c>
      <c r="P1685" s="8" t="str">
        <f>_xlfn.XLOOKUP(total_table[[#This Row],[Customer_ID]],Customer_table[Customer_ID],Customer_table[Country],FALSE)</f>
        <v>USA</v>
      </c>
      <c r="Q1685" s="8" t="str">
        <f>_xlfn.XLOOKUP(total_table[[#This Row],[Product_ID]],Product_table[Product_ID],Product_table[Product_Name],FALSE)</f>
        <v>Men's Casual Sneakers</v>
      </c>
      <c r="R1685" s="8" t="str">
        <f>_xlfn.XLOOKUP(total_table[[#This Row],[Product_ID]],Product_table[Product_ID],Product_table[Category],FALSE)</f>
        <v>Clothing</v>
      </c>
      <c r="S1685" s="8" t="str">
        <f>_xlfn.XLOOKUP(total_table[[#This Row],[Product_ID]],Product_table[Product_ID],Product_table[Sub_Category],FALSE)</f>
        <v>Footwear</v>
      </c>
      <c r="T1685" s="8" t="str">
        <f>_xlfn.XLOOKUP(total_table[[#This Row],[Product_ID]],Product_table[Product_ID],Product_table[Brand],FALSE)</f>
        <v>Hogan-Lee</v>
      </c>
      <c r="U1685" s="8">
        <f>_xlfn.XLOOKUP(total_table[[#This Row],[Product_ID]],Product_table[Product_ID],Product_table[Cost],FALSE)</f>
        <v>353.47</v>
      </c>
      <c r="V1685" s="11">
        <f>_xlfn.XLOOKUP(total_table[[#This Row],[Product_ID]],Product_table[Product_ID],Product_table[Stock],FALSE)</f>
        <v>214</v>
      </c>
      <c r="W1685" s="8" t="str">
        <f>_xlfn.XLOOKUP(total_table[[#This Row],[Store_ID]],Store_table[Store_ID],Store_table[Store_Name],FALSE)</f>
        <v>Martinez-Mullins</v>
      </c>
      <c r="X1685" s="8" t="str">
        <f>_xlfn.XLOOKUP(total_table[[#This Row],[Store_ID]],Store_table[Store_ID],Store_table[Region],FALSE)</f>
        <v>South</v>
      </c>
      <c r="Y1685" s="8" t="str">
        <f>_xlfn.XLOOKUP(total_table[[#This Row],[Store_ID]],Store_table[Store_ID],Store_table[City],FALSE)</f>
        <v>Williamsfurt</v>
      </c>
      <c r="Z1685" s="8" t="str">
        <f>_xlfn.XLOOKUP(total_table[[#This Row],[Store_ID]],Store_table[Store_ID],Store_table[Store_Type],FALSE)</f>
        <v>Online</v>
      </c>
    </row>
    <row r="1686" spans="1:26" x14ac:dyDescent="0.35">
      <c r="A1686" s="2" t="s">
        <v>3488</v>
      </c>
      <c r="B1686" s="14">
        <v>45845</v>
      </c>
      <c r="C1686" s="2" t="s">
        <v>54</v>
      </c>
      <c r="D1686" s="2" t="s">
        <v>1650</v>
      </c>
      <c r="E1686" s="2" t="s">
        <v>1775</v>
      </c>
      <c r="F1686" s="11">
        <v>4</v>
      </c>
      <c r="G1686" s="8">
        <v>676.58</v>
      </c>
      <c r="H1686" s="8">
        <v>0.23</v>
      </c>
      <c r="I1686" s="2" t="s">
        <v>1807</v>
      </c>
      <c r="J1686" s="8">
        <v>2706.09</v>
      </c>
      <c r="K1686" s="8" t="str">
        <f>_xlfn.XLOOKUP(total_table[[#This Row],[Customer_ID]],Customer_table[Customer_ID],Customer_table[Name],FALSE)</f>
        <v>Kenneth Lambert</v>
      </c>
      <c r="L1686" s="11">
        <f>_xlfn.XLOOKUP(total_table[[#This Row],[Customer_ID]],Customer_table[Customer_ID],Customer_table[Age],FALSE)</f>
        <v>55</v>
      </c>
      <c r="M1686" s="8" t="str">
        <f>_xlfn.XLOOKUP(total_table[[#This Row],[Customer_ID]],Customer_table[Customer_ID],Customer_table[Gender],FALSE)</f>
        <v>Female</v>
      </c>
      <c r="N1686" s="8" t="str">
        <f>_xlfn.XLOOKUP(total_table[[#This Row],[Customer_ID]],Customer_table[Customer_ID],Customer_table[City],FALSE)</f>
        <v>North Kathryn</v>
      </c>
      <c r="O1686" s="8" t="str">
        <f>_xlfn.XLOOKUP(total_table[[#This Row],[Customer_ID]],Customer_table[Customer_ID],Customer_table[State],FALSE)</f>
        <v>Kansas</v>
      </c>
      <c r="P1686" s="8" t="str">
        <f>_xlfn.XLOOKUP(total_table[[#This Row],[Customer_ID]],Customer_table[Customer_ID],Customer_table[Country],FALSE)</f>
        <v>USA</v>
      </c>
      <c r="Q1686" s="8" t="str">
        <f>_xlfn.XLOOKUP(total_table[[#This Row],[Product_ID]],Product_table[Product_ID],Product_table[Product_Name],FALSE)</f>
        <v>Laptop Cooling Pad</v>
      </c>
      <c r="R1686" s="8" t="str">
        <f>_xlfn.XLOOKUP(total_table[[#This Row],[Product_ID]],Product_table[Product_ID],Product_table[Category],FALSE)</f>
        <v>Electronics</v>
      </c>
      <c r="S1686" s="8" t="str">
        <f>_xlfn.XLOOKUP(total_table[[#This Row],[Product_ID]],Product_table[Product_ID],Product_table[Sub_Category],FALSE)</f>
        <v>Computer</v>
      </c>
      <c r="T1686" s="8" t="str">
        <f>_xlfn.XLOOKUP(total_table[[#This Row],[Product_ID]],Product_table[Product_ID],Product_table[Brand],FALSE)</f>
        <v>Murray, Gould and Ware</v>
      </c>
      <c r="U1686" s="8">
        <f>_xlfn.XLOOKUP(total_table[[#This Row],[Product_ID]],Product_table[Product_ID],Product_table[Cost],FALSE)</f>
        <v>86.42</v>
      </c>
      <c r="V1686" s="11">
        <f>_xlfn.XLOOKUP(total_table[[#This Row],[Product_ID]],Product_table[Product_ID],Product_table[Stock],FALSE)</f>
        <v>222</v>
      </c>
      <c r="W1686" s="8" t="str">
        <f>_xlfn.XLOOKUP(total_table[[#This Row],[Store_ID]],Store_table[Store_ID],Store_table[Store_Name],FALSE)</f>
        <v>Gardner, Humphrey and Contreras</v>
      </c>
      <c r="X1686" s="8" t="str">
        <f>_xlfn.XLOOKUP(total_table[[#This Row],[Store_ID]],Store_table[Store_ID],Store_table[Region],FALSE)</f>
        <v>East</v>
      </c>
      <c r="Y1686" s="8" t="str">
        <f>_xlfn.XLOOKUP(total_table[[#This Row],[Store_ID]],Store_table[Store_ID],Store_table[City],FALSE)</f>
        <v>Johnsonville</v>
      </c>
      <c r="Z1686" s="8" t="str">
        <f>_xlfn.XLOOKUP(total_table[[#This Row],[Store_ID]],Store_table[Store_ID],Store_table[Store_Type],FALSE)</f>
        <v>Flagship</v>
      </c>
    </row>
    <row r="1687" spans="1:26" x14ac:dyDescent="0.35">
      <c r="A1687" s="2" t="s">
        <v>3489</v>
      </c>
      <c r="B1687" s="14">
        <v>45446</v>
      </c>
      <c r="C1687" s="2" t="s">
        <v>1473</v>
      </c>
      <c r="D1687" s="2" t="s">
        <v>1588</v>
      </c>
      <c r="E1687" s="2" t="s">
        <v>1735</v>
      </c>
      <c r="F1687" s="11">
        <v>2</v>
      </c>
      <c r="G1687" s="8">
        <v>938.6</v>
      </c>
      <c r="H1687" s="8">
        <v>0.04</v>
      </c>
      <c r="I1687" s="2" t="s">
        <v>1804</v>
      </c>
      <c r="J1687" s="8">
        <v>1877.16</v>
      </c>
      <c r="K1687" s="8" t="str">
        <f>_xlfn.XLOOKUP(total_table[[#This Row],[Customer_ID]],Customer_table[Customer_ID],Customer_table[Name],FALSE)</f>
        <v>Eric Lee</v>
      </c>
      <c r="L1687" s="11">
        <f>_xlfn.XLOOKUP(total_table[[#This Row],[Customer_ID]],Customer_table[Customer_ID],Customer_table[Age],FALSE)</f>
        <v>22</v>
      </c>
      <c r="M1687" s="8" t="str">
        <f>_xlfn.XLOOKUP(total_table[[#This Row],[Customer_ID]],Customer_table[Customer_ID],Customer_table[Gender],FALSE)</f>
        <v>Female</v>
      </c>
      <c r="N1687" s="8" t="str">
        <f>_xlfn.XLOOKUP(total_table[[#This Row],[Customer_ID]],Customer_table[Customer_ID],Customer_table[City],FALSE)</f>
        <v>Lake April</v>
      </c>
      <c r="O1687" s="8" t="str">
        <f>_xlfn.XLOOKUP(total_table[[#This Row],[Customer_ID]],Customer_table[Customer_ID],Customer_table[State],FALSE)</f>
        <v>Vermont</v>
      </c>
      <c r="P1687" s="8" t="str">
        <f>_xlfn.XLOOKUP(total_table[[#This Row],[Customer_ID]],Customer_table[Customer_ID],Customer_table[Country],FALSE)</f>
        <v>USA</v>
      </c>
      <c r="Q1687" s="8" t="str">
        <f>_xlfn.XLOOKUP(total_table[[#This Row],[Product_ID]],Product_table[Product_ID],Product_table[Product_Name],FALSE)</f>
        <v>Basketball</v>
      </c>
      <c r="R1687" s="8" t="str">
        <f>_xlfn.XLOOKUP(total_table[[#This Row],[Product_ID]],Product_table[Product_ID],Product_table[Category],FALSE)</f>
        <v>Sports</v>
      </c>
      <c r="S1687" s="8" t="str">
        <f>_xlfn.XLOOKUP(total_table[[#This Row],[Product_ID]],Product_table[Product_ID],Product_table[Sub_Category],FALSE)</f>
        <v>Team Sports</v>
      </c>
      <c r="T1687" s="8" t="str">
        <f>_xlfn.XLOOKUP(total_table[[#This Row],[Product_ID]],Product_table[Product_ID],Product_table[Brand],FALSE)</f>
        <v>Nolan-Snow</v>
      </c>
      <c r="U1687" s="8">
        <f>_xlfn.XLOOKUP(total_table[[#This Row],[Product_ID]],Product_table[Product_ID],Product_table[Cost],FALSE)</f>
        <v>204.39</v>
      </c>
      <c r="V1687" s="11">
        <f>_xlfn.XLOOKUP(total_table[[#This Row],[Product_ID]],Product_table[Product_ID],Product_table[Stock],FALSE)</f>
        <v>281</v>
      </c>
      <c r="W1687" s="8" t="str">
        <f>_xlfn.XLOOKUP(total_table[[#This Row],[Store_ID]],Store_table[Store_ID],Store_table[Store_Name],FALSE)</f>
        <v>Martinez, Adkins and Johnson</v>
      </c>
      <c r="X1687" s="8" t="str">
        <f>_xlfn.XLOOKUP(total_table[[#This Row],[Store_ID]],Store_table[Store_ID],Store_table[Region],FALSE)</f>
        <v>North</v>
      </c>
      <c r="Y1687" s="8" t="str">
        <f>_xlfn.XLOOKUP(total_table[[#This Row],[Store_ID]],Store_table[Store_ID],Store_table[City],FALSE)</f>
        <v>Danielmouth</v>
      </c>
      <c r="Z1687" s="8" t="str">
        <f>_xlfn.XLOOKUP(total_table[[#This Row],[Store_ID]],Store_table[Store_ID],Store_table[Store_Type],FALSE)</f>
        <v>Flagship</v>
      </c>
    </row>
    <row r="1688" spans="1:26" x14ac:dyDescent="0.35">
      <c r="A1688" s="2" t="s">
        <v>3490</v>
      </c>
      <c r="B1688" s="14">
        <v>45761</v>
      </c>
      <c r="C1688" s="2" t="s">
        <v>1095</v>
      </c>
      <c r="D1688" s="2" t="s">
        <v>1552</v>
      </c>
      <c r="E1688" s="2" t="s">
        <v>1777</v>
      </c>
      <c r="F1688" s="11">
        <v>2</v>
      </c>
      <c r="G1688" s="8">
        <v>859.47</v>
      </c>
      <c r="H1688" s="8">
        <v>0.01</v>
      </c>
      <c r="I1688" s="2" t="s">
        <v>1802</v>
      </c>
      <c r="J1688" s="8">
        <v>1718.93</v>
      </c>
      <c r="K1688" s="8" t="str">
        <f>_xlfn.XLOOKUP(total_table[[#This Row],[Customer_ID]],Customer_table[Customer_ID],Customer_table[Name],FALSE)</f>
        <v>Carlos Flores</v>
      </c>
      <c r="L1688" s="11">
        <f>_xlfn.XLOOKUP(total_table[[#This Row],[Customer_ID]],Customer_table[Customer_ID],Customer_table[Age],FALSE)</f>
        <v>20</v>
      </c>
      <c r="M1688" s="8" t="str">
        <f>_xlfn.XLOOKUP(total_table[[#This Row],[Customer_ID]],Customer_table[Customer_ID],Customer_table[Gender],FALSE)</f>
        <v>Male</v>
      </c>
      <c r="N1688" s="8" t="str">
        <f>_xlfn.XLOOKUP(total_table[[#This Row],[Customer_ID]],Customer_table[Customer_ID],Customer_table[City],FALSE)</f>
        <v>North Johnfurt</v>
      </c>
      <c r="O1688" s="8" t="str">
        <f>_xlfn.XLOOKUP(total_table[[#This Row],[Customer_ID]],Customer_table[Customer_ID],Customer_table[State],FALSE)</f>
        <v>Washington</v>
      </c>
      <c r="P1688" s="8" t="str">
        <f>_xlfn.XLOOKUP(total_table[[#This Row],[Customer_ID]],Customer_table[Customer_ID],Customer_table[Country],FALSE)</f>
        <v>USA</v>
      </c>
      <c r="Q1688" s="8" t="str">
        <f>_xlfn.XLOOKUP(total_table[[#This Row],[Product_ID]],Product_table[Product_ID],Product_table[Product_Name],FALSE)</f>
        <v>USB-C Fast Charger</v>
      </c>
      <c r="R1688" s="8" t="str">
        <f>_xlfn.XLOOKUP(total_table[[#This Row],[Product_ID]],Product_table[Product_ID],Product_table[Category],FALSE)</f>
        <v>Electronics</v>
      </c>
      <c r="S1688" s="8" t="str">
        <f>_xlfn.XLOOKUP(total_table[[#This Row],[Product_ID]],Product_table[Product_ID],Product_table[Sub_Category],FALSE)</f>
        <v>Accessories</v>
      </c>
      <c r="T1688" s="8" t="str">
        <f>_xlfn.XLOOKUP(total_table[[#This Row],[Product_ID]],Product_table[Product_ID],Product_table[Brand],FALSE)</f>
        <v>Dawson-Perkins</v>
      </c>
      <c r="U1688" s="8">
        <f>_xlfn.XLOOKUP(total_table[[#This Row],[Product_ID]],Product_table[Product_ID],Product_table[Cost],FALSE)</f>
        <v>242.23</v>
      </c>
      <c r="V1688" s="11">
        <f>_xlfn.XLOOKUP(total_table[[#This Row],[Product_ID]],Product_table[Product_ID],Product_table[Stock],FALSE)</f>
        <v>453</v>
      </c>
      <c r="W1688" s="8" t="str">
        <f>_xlfn.XLOOKUP(total_table[[#This Row],[Store_ID]],Store_table[Store_ID],Store_table[Store_Name],FALSE)</f>
        <v>Mcdonald Inc</v>
      </c>
      <c r="X1688" s="8" t="str">
        <f>_xlfn.XLOOKUP(total_table[[#This Row],[Store_ID]],Store_table[Store_ID],Store_table[Region],FALSE)</f>
        <v>South</v>
      </c>
      <c r="Y1688" s="8" t="str">
        <f>_xlfn.XLOOKUP(total_table[[#This Row],[Store_ID]],Store_table[Store_ID],Store_table[City],FALSE)</f>
        <v>Christopherland</v>
      </c>
      <c r="Z1688" s="8" t="str">
        <f>_xlfn.XLOOKUP(total_table[[#This Row],[Store_ID]],Store_table[Store_ID],Store_table[Store_Type],FALSE)</f>
        <v>Outlet</v>
      </c>
    </row>
    <row r="1689" spans="1:26" x14ac:dyDescent="0.35">
      <c r="A1689" s="2" t="s">
        <v>3491</v>
      </c>
      <c r="B1689" s="14">
        <v>45363</v>
      </c>
      <c r="C1689" s="2" t="s">
        <v>206</v>
      </c>
      <c r="D1689" s="2" t="s">
        <v>1580</v>
      </c>
      <c r="E1689" s="2" t="s">
        <v>1777</v>
      </c>
      <c r="F1689" s="11">
        <v>3</v>
      </c>
      <c r="G1689" s="8">
        <v>672.98</v>
      </c>
      <c r="H1689" s="8">
        <v>0.23</v>
      </c>
      <c r="I1689" s="2" t="s">
        <v>1804</v>
      </c>
      <c r="J1689" s="8">
        <v>2018.71</v>
      </c>
      <c r="K1689" s="8" t="str">
        <f>_xlfn.XLOOKUP(total_table[[#This Row],[Customer_ID]],Customer_table[Customer_ID],Customer_table[Name],FALSE)</f>
        <v>Jay Patel</v>
      </c>
      <c r="L1689" s="11">
        <f>_xlfn.XLOOKUP(total_table[[#This Row],[Customer_ID]],Customer_table[Customer_ID],Customer_table[Age],FALSE)</f>
        <v>43</v>
      </c>
      <c r="M1689" s="8" t="str">
        <f>_xlfn.XLOOKUP(total_table[[#This Row],[Customer_ID]],Customer_table[Customer_ID],Customer_table[Gender],FALSE)</f>
        <v>Female</v>
      </c>
      <c r="N1689" s="8" t="str">
        <f>_xlfn.XLOOKUP(total_table[[#This Row],[Customer_ID]],Customer_table[Customer_ID],Customer_table[City],FALSE)</f>
        <v>Morrisbury</v>
      </c>
      <c r="O1689" s="8" t="str">
        <f>_xlfn.XLOOKUP(total_table[[#This Row],[Customer_ID]],Customer_table[Customer_ID],Customer_table[State],FALSE)</f>
        <v>Rhode Island</v>
      </c>
      <c r="P1689" s="8" t="str">
        <f>_xlfn.XLOOKUP(total_table[[#This Row],[Customer_ID]],Customer_table[Customer_ID],Customer_table[Country],FALSE)</f>
        <v>USA</v>
      </c>
      <c r="Q1689" s="8" t="str">
        <f>_xlfn.XLOOKUP(total_table[[#This Row],[Product_ID]],Product_table[Product_ID],Product_table[Product_Name],FALSE)</f>
        <v>Decorative Floor Vase</v>
      </c>
      <c r="R1689" s="8" t="str">
        <f>_xlfn.XLOOKUP(total_table[[#This Row],[Product_ID]],Product_table[Product_ID],Product_table[Category],FALSE)</f>
        <v>Home</v>
      </c>
      <c r="S1689" s="8" t="str">
        <f>_xlfn.XLOOKUP(total_table[[#This Row],[Product_ID]],Product_table[Product_ID],Product_table[Sub_Category],FALSE)</f>
        <v>Decor</v>
      </c>
      <c r="T1689" s="8" t="str">
        <f>_xlfn.XLOOKUP(total_table[[#This Row],[Product_ID]],Product_table[Product_ID],Product_table[Brand],FALSE)</f>
        <v>Khan, Jones and Paul</v>
      </c>
      <c r="U1689" s="8">
        <f>_xlfn.XLOOKUP(total_table[[#This Row],[Product_ID]],Product_table[Product_ID],Product_table[Cost],FALSE)</f>
        <v>254.04361702127662</v>
      </c>
      <c r="V1689" s="11">
        <f>_xlfn.XLOOKUP(total_table[[#This Row],[Product_ID]],Product_table[Product_ID],Product_table[Stock],FALSE)</f>
        <v>378</v>
      </c>
      <c r="W1689" s="8" t="str">
        <f>_xlfn.XLOOKUP(total_table[[#This Row],[Store_ID]],Store_table[Store_ID],Store_table[Store_Name],FALSE)</f>
        <v>Mcdonald Inc</v>
      </c>
      <c r="X1689" s="8" t="str">
        <f>_xlfn.XLOOKUP(total_table[[#This Row],[Store_ID]],Store_table[Store_ID],Store_table[Region],FALSE)</f>
        <v>South</v>
      </c>
      <c r="Y1689" s="8" t="str">
        <f>_xlfn.XLOOKUP(total_table[[#This Row],[Store_ID]],Store_table[Store_ID],Store_table[City],FALSE)</f>
        <v>Christopherland</v>
      </c>
      <c r="Z1689" s="8" t="str">
        <f>_xlfn.XLOOKUP(total_table[[#This Row],[Store_ID]],Store_table[Store_ID],Store_table[Store_Type],FALSE)</f>
        <v>Outlet</v>
      </c>
    </row>
    <row r="1690" spans="1:26" x14ac:dyDescent="0.35">
      <c r="A1690" s="2" t="s">
        <v>3492</v>
      </c>
      <c r="B1690" s="14">
        <v>45420</v>
      </c>
      <c r="C1690" s="2" t="s">
        <v>661</v>
      </c>
      <c r="D1690" s="2" t="s">
        <v>1638</v>
      </c>
      <c r="E1690" s="2" t="s">
        <v>1788</v>
      </c>
      <c r="F1690" s="11">
        <v>1</v>
      </c>
      <c r="G1690" s="8">
        <v>75.8</v>
      </c>
      <c r="H1690" s="8">
        <v>0.28999999999999998</v>
      </c>
      <c r="I1690" s="2" t="s">
        <v>1804</v>
      </c>
      <c r="J1690" s="8">
        <v>75.509999999999991</v>
      </c>
      <c r="K1690" s="8" t="str">
        <f>_xlfn.XLOOKUP(total_table[[#This Row],[Customer_ID]],Customer_table[Customer_ID],Customer_table[Name],FALSE)</f>
        <v>Ronald Jones</v>
      </c>
      <c r="L1690" s="11">
        <f>_xlfn.XLOOKUP(total_table[[#This Row],[Customer_ID]],Customer_table[Customer_ID],Customer_table[Age],FALSE)</f>
        <v>26</v>
      </c>
      <c r="M1690" s="8" t="str">
        <f>_xlfn.XLOOKUP(total_table[[#This Row],[Customer_ID]],Customer_table[Customer_ID],Customer_table[Gender],FALSE)</f>
        <v>Female</v>
      </c>
      <c r="N1690" s="8" t="str">
        <f>_xlfn.XLOOKUP(total_table[[#This Row],[Customer_ID]],Customer_table[Customer_ID],Customer_table[City],FALSE)</f>
        <v>Brownshire</v>
      </c>
      <c r="O1690" s="8" t="str">
        <f>_xlfn.XLOOKUP(total_table[[#This Row],[Customer_ID]],Customer_table[Customer_ID],Customer_table[State],FALSE)</f>
        <v>Tennessee</v>
      </c>
      <c r="P1690" s="8" t="str">
        <f>_xlfn.XLOOKUP(total_table[[#This Row],[Customer_ID]],Customer_table[Customer_ID],Customer_table[Country],FALSE)</f>
        <v>USA</v>
      </c>
      <c r="Q1690" s="8" t="str">
        <f>_xlfn.XLOOKUP(total_table[[#This Row],[Product_ID]],Product_table[Product_ID],Product_table[Product_Name],FALSE)</f>
        <v>Premium Blanket Throw</v>
      </c>
      <c r="R1690" s="8" t="str">
        <f>_xlfn.XLOOKUP(total_table[[#This Row],[Product_ID]],Product_table[Product_ID],Product_table[Category],FALSE)</f>
        <v>Home</v>
      </c>
      <c r="S1690" s="8" t="str">
        <f>_xlfn.XLOOKUP(total_table[[#This Row],[Product_ID]],Product_table[Product_ID],Product_table[Sub_Category],FALSE)</f>
        <v>Decor</v>
      </c>
      <c r="T1690" s="8" t="str">
        <f>_xlfn.XLOOKUP(total_table[[#This Row],[Product_ID]],Product_table[Product_ID],Product_table[Brand],FALSE)</f>
        <v>Hernandez, Kennedy and Porter</v>
      </c>
      <c r="U1690" s="8">
        <f>_xlfn.XLOOKUP(total_table[[#This Row],[Product_ID]],Product_table[Product_ID],Product_table[Cost],FALSE)</f>
        <v>461.47</v>
      </c>
      <c r="V1690" s="11">
        <f>_xlfn.XLOOKUP(total_table[[#This Row],[Product_ID]],Product_table[Product_ID],Product_table[Stock],FALSE)</f>
        <v>190</v>
      </c>
      <c r="W1690" s="8" t="str">
        <f>_xlfn.XLOOKUP(total_table[[#This Row],[Store_ID]],Store_table[Store_ID],Store_table[Store_Name],FALSE)</f>
        <v>Guerrero-Schmitt</v>
      </c>
      <c r="X1690" s="8" t="str">
        <f>_xlfn.XLOOKUP(total_table[[#This Row],[Store_ID]],Store_table[Store_ID],Store_table[Region],FALSE)</f>
        <v>East</v>
      </c>
      <c r="Y1690" s="8" t="str">
        <f>_xlfn.XLOOKUP(total_table[[#This Row],[Store_ID]],Store_table[Store_ID],Store_table[City],FALSE)</f>
        <v>East Stevechester</v>
      </c>
      <c r="Z1690" s="8" t="str">
        <f>_xlfn.XLOOKUP(total_table[[#This Row],[Store_ID]],Store_table[Store_ID],Store_table[Store_Type],FALSE)</f>
        <v>Flagship</v>
      </c>
    </row>
    <row r="1691" spans="1:26" x14ac:dyDescent="0.35">
      <c r="A1691" s="2" t="s">
        <v>3493</v>
      </c>
      <c r="B1691" s="14">
        <v>45536</v>
      </c>
      <c r="C1691" s="2" t="s">
        <v>131</v>
      </c>
      <c r="D1691" s="2" t="s">
        <v>1560</v>
      </c>
      <c r="E1691" s="2" t="s">
        <v>1779</v>
      </c>
      <c r="F1691" s="11">
        <v>4</v>
      </c>
      <c r="G1691" s="8">
        <v>742.15</v>
      </c>
      <c r="H1691" s="8">
        <v>0.1</v>
      </c>
      <c r="I1691" s="2" t="s">
        <v>1807</v>
      </c>
      <c r="J1691" s="8">
        <v>2968.5</v>
      </c>
      <c r="K1691" s="8" t="str">
        <f>_xlfn.XLOOKUP(total_table[[#This Row],[Customer_ID]],Customer_table[Customer_ID],Customer_table[Name],FALSE)</f>
        <v>Christopher Olson</v>
      </c>
      <c r="L1691" s="11">
        <f>_xlfn.XLOOKUP(total_table[[#This Row],[Customer_ID]],Customer_table[Customer_ID],Customer_table[Age],FALSE)</f>
        <v>27</v>
      </c>
      <c r="M1691" s="8" t="str">
        <f>_xlfn.XLOOKUP(total_table[[#This Row],[Customer_ID]],Customer_table[Customer_ID],Customer_table[Gender],FALSE)</f>
        <v>Female</v>
      </c>
      <c r="N1691" s="8" t="str">
        <f>_xlfn.XLOOKUP(total_table[[#This Row],[Customer_ID]],Customer_table[Customer_ID],Customer_table[City],FALSE)</f>
        <v>West Richard</v>
      </c>
      <c r="O1691" s="8" t="str">
        <f>_xlfn.XLOOKUP(total_table[[#This Row],[Customer_ID]],Customer_table[Customer_ID],Customer_table[State],FALSE)</f>
        <v>Maryland</v>
      </c>
      <c r="P1691" s="8" t="str">
        <f>_xlfn.XLOOKUP(total_table[[#This Row],[Customer_ID]],Customer_table[Customer_ID],Customer_table[Country],FALSE)</f>
        <v>USA</v>
      </c>
      <c r="Q1691" s="8" t="str">
        <f>_xlfn.XLOOKUP(total_table[[#This Row],[Product_ID]],Product_table[Product_ID],Product_table[Product_Name],FALSE)</f>
        <v>Soccer Training Cone Set</v>
      </c>
      <c r="R1691" s="8" t="str">
        <f>_xlfn.XLOOKUP(total_table[[#This Row],[Product_ID]],Product_table[Product_ID],Product_table[Category],FALSE)</f>
        <v>Sports</v>
      </c>
      <c r="S1691" s="8" t="str">
        <f>_xlfn.XLOOKUP(total_table[[#This Row],[Product_ID]],Product_table[Product_ID],Product_table[Sub_Category],FALSE)</f>
        <v>Accessories</v>
      </c>
      <c r="T1691" s="8" t="str">
        <f>_xlfn.XLOOKUP(total_table[[#This Row],[Product_ID]],Product_table[Product_ID],Product_table[Brand],FALSE)</f>
        <v>Ford, Murphy and Wilson</v>
      </c>
      <c r="U1691" s="8">
        <f>_xlfn.XLOOKUP(total_table[[#This Row],[Product_ID]],Product_table[Product_ID],Product_table[Cost],FALSE)</f>
        <v>144.53</v>
      </c>
      <c r="V1691" s="11">
        <f>_xlfn.XLOOKUP(total_table[[#This Row],[Product_ID]],Product_table[Product_ID],Product_table[Stock],FALSE)</f>
        <v>367</v>
      </c>
      <c r="W1691" s="8" t="str">
        <f>_xlfn.XLOOKUP(total_table[[#This Row],[Store_ID]],Store_table[Store_ID],Store_table[Store_Name],FALSE)</f>
        <v>Shelton PLC</v>
      </c>
      <c r="X1691" s="8" t="str">
        <f>_xlfn.XLOOKUP(total_table[[#This Row],[Store_ID]],Store_table[Store_ID],Store_table[Region],FALSE)</f>
        <v>North</v>
      </c>
      <c r="Y1691" s="8" t="str">
        <f>_xlfn.XLOOKUP(total_table[[#This Row],[Store_ID]],Store_table[Store_ID],Store_table[City],FALSE)</f>
        <v>East Jenniferstad</v>
      </c>
      <c r="Z1691" s="8" t="str">
        <f>_xlfn.XLOOKUP(total_table[[#This Row],[Store_ID]],Store_table[Store_ID],Store_table[Store_Type],FALSE)</f>
        <v>Flagship</v>
      </c>
    </row>
    <row r="1692" spans="1:26" x14ac:dyDescent="0.35">
      <c r="A1692" s="2" t="s">
        <v>3494</v>
      </c>
      <c r="B1692" s="14">
        <v>45445</v>
      </c>
      <c r="C1692" s="2" t="s">
        <v>256</v>
      </c>
      <c r="D1692" s="2" t="s">
        <v>1586</v>
      </c>
      <c r="E1692" s="2" t="s">
        <v>1757</v>
      </c>
      <c r="F1692" s="11">
        <v>1</v>
      </c>
      <c r="G1692" s="8">
        <v>637.39</v>
      </c>
      <c r="H1692" s="8">
        <v>0.22</v>
      </c>
      <c r="I1692" s="2" t="s">
        <v>1804</v>
      </c>
      <c r="J1692" s="8">
        <v>637.16999999999996</v>
      </c>
      <c r="K1692" s="8" t="str">
        <f>_xlfn.XLOOKUP(total_table[[#This Row],[Customer_ID]],Customer_table[Customer_ID],Customer_table[Name],FALSE)</f>
        <v>Tonya Burch</v>
      </c>
      <c r="L1692" s="11">
        <f>_xlfn.XLOOKUP(total_table[[#This Row],[Customer_ID]],Customer_table[Customer_ID],Customer_table[Age],FALSE)</f>
        <v>39</v>
      </c>
      <c r="M1692" s="8" t="str">
        <f>_xlfn.XLOOKUP(total_table[[#This Row],[Customer_ID]],Customer_table[Customer_ID],Customer_table[Gender],FALSE)</f>
        <v>Female</v>
      </c>
      <c r="N1692" s="8" t="str">
        <f>_xlfn.XLOOKUP(total_table[[#This Row],[Customer_ID]],Customer_table[Customer_ID],Customer_table[City],FALSE)</f>
        <v>Olsonhaven</v>
      </c>
      <c r="O1692" s="8" t="str">
        <f>_xlfn.XLOOKUP(total_table[[#This Row],[Customer_ID]],Customer_table[Customer_ID],Customer_table[State],FALSE)</f>
        <v>Iowa</v>
      </c>
      <c r="P1692" s="8" t="str">
        <f>_xlfn.XLOOKUP(total_table[[#This Row],[Customer_ID]],Customer_table[Customer_ID],Customer_table[Country],FALSE)</f>
        <v>USA</v>
      </c>
      <c r="Q1692" s="8" t="str">
        <f>_xlfn.XLOOKUP(total_table[[#This Row],[Product_ID]],Product_table[Product_ID],Product_table[Product_Name],FALSE)</f>
        <v>Stainless Steel Cutlery Set</v>
      </c>
      <c r="R1692" s="8" t="str">
        <f>_xlfn.XLOOKUP(total_table[[#This Row],[Product_ID]],Product_table[Product_ID],Product_table[Category],FALSE)</f>
        <v>Home</v>
      </c>
      <c r="S1692" s="8" t="str">
        <f>_xlfn.XLOOKUP(total_table[[#This Row],[Product_ID]],Product_table[Product_ID],Product_table[Sub_Category],FALSE)</f>
        <v>Kitchen</v>
      </c>
      <c r="T1692" s="8" t="str">
        <f>_xlfn.XLOOKUP(total_table[[#This Row],[Product_ID]],Product_table[Product_ID],Product_table[Brand],FALSE)</f>
        <v>Stevens, Fernandez and Martin</v>
      </c>
      <c r="U1692" s="8">
        <f>_xlfn.XLOOKUP(total_table[[#This Row],[Product_ID]],Product_table[Product_ID],Product_table[Cost],FALSE)</f>
        <v>19.52</v>
      </c>
      <c r="V1692" s="11">
        <f>_xlfn.XLOOKUP(total_table[[#This Row],[Product_ID]],Product_table[Product_ID],Product_table[Stock],FALSE)</f>
        <v>57</v>
      </c>
      <c r="W1692" s="8" t="str">
        <f>_xlfn.XLOOKUP(total_table[[#This Row],[Store_ID]],Store_table[Store_ID],Store_table[Store_Name],FALSE)</f>
        <v>Martinez-Mullins</v>
      </c>
      <c r="X1692" s="8" t="str">
        <f>_xlfn.XLOOKUP(total_table[[#This Row],[Store_ID]],Store_table[Store_ID],Store_table[Region],FALSE)</f>
        <v>South</v>
      </c>
      <c r="Y1692" s="8" t="str">
        <f>_xlfn.XLOOKUP(total_table[[#This Row],[Store_ID]],Store_table[Store_ID],Store_table[City],FALSE)</f>
        <v>Williamsfurt</v>
      </c>
      <c r="Z1692" s="8" t="str">
        <f>_xlfn.XLOOKUP(total_table[[#This Row],[Store_ID]],Store_table[Store_ID],Store_table[Store_Type],FALSE)</f>
        <v>Online</v>
      </c>
    </row>
    <row r="1693" spans="1:26" x14ac:dyDescent="0.35">
      <c r="A1693" s="2" t="s">
        <v>3495</v>
      </c>
      <c r="B1693" s="14">
        <v>45230</v>
      </c>
      <c r="C1693" s="2" t="s">
        <v>1202</v>
      </c>
      <c r="D1693" s="2" t="s">
        <v>1535</v>
      </c>
      <c r="E1693" s="2" t="s">
        <v>1785</v>
      </c>
      <c r="F1693" s="11">
        <v>1</v>
      </c>
      <c r="G1693" s="8">
        <v>631</v>
      </c>
      <c r="H1693" s="8">
        <v>0.04</v>
      </c>
      <c r="I1693" s="2" t="s">
        <v>1802</v>
      </c>
      <c r="J1693" s="8">
        <v>630.96</v>
      </c>
      <c r="K1693" s="8" t="str">
        <f>_xlfn.XLOOKUP(total_table[[#This Row],[Customer_ID]],Customer_table[Customer_ID],Customer_table[Name],FALSE)</f>
        <v>Heidi Tyler</v>
      </c>
      <c r="L1693" s="11">
        <f>_xlfn.XLOOKUP(total_table[[#This Row],[Customer_ID]],Customer_table[Customer_ID],Customer_table[Age],FALSE)</f>
        <v>40</v>
      </c>
      <c r="M1693" s="8" t="str">
        <f>_xlfn.XLOOKUP(total_table[[#This Row],[Customer_ID]],Customer_table[Customer_ID],Customer_table[Gender],FALSE)</f>
        <v>Female</v>
      </c>
      <c r="N1693" s="8" t="str">
        <f>_xlfn.XLOOKUP(total_table[[#This Row],[Customer_ID]],Customer_table[Customer_ID],Customer_table[City],FALSE)</f>
        <v>Dawnstad</v>
      </c>
      <c r="O1693" s="8" t="str">
        <f>_xlfn.XLOOKUP(total_table[[#This Row],[Customer_ID]],Customer_table[Customer_ID],Customer_table[State],FALSE)</f>
        <v>Oregon</v>
      </c>
      <c r="P1693" s="8" t="str">
        <f>_xlfn.XLOOKUP(total_table[[#This Row],[Customer_ID]],Customer_table[Customer_ID],Customer_table[Country],FALSE)</f>
        <v>USA</v>
      </c>
      <c r="Q1693" s="8" t="str">
        <f>_xlfn.XLOOKUP(total_table[[#This Row],[Product_ID]],Product_table[Product_ID],Product_table[Product_Name],FALSE)</f>
        <v>Herbal Face Moisturizer</v>
      </c>
      <c r="R1693" s="8" t="str">
        <f>_xlfn.XLOOKUP(total_table[[#This Row],[Product_ID]],Product_table[Product_ID],Product_table[Category],FALSE)</f>
        <v>Beauty</v>
      </c>
      <c r="S1693" s="8" t="str">
        <f>_xlfn.XLOOKUP(total_table[[#This Row],[Product_ID]],Product_table[Product_ID],Product_table[Sub_Category],FALSE)</f>
        <v>Skincare</v>
      </c>
      <c r="T1693" s="8" t="str">
        <f>_xlfn.XLOOKUP(total_table[[#This Row],[Product_ID]],Product_table[Product_ID],Product_table[Brand],FALSE)</f>
        <v>Davidson PLC</v>
      </c>
      <c r="U1693" s="8">
        <f>_xlfn.XLOOKUP(total_table[[#This Row],[Product_ID]],Product_table[Product_ID],Product_table[Cost],FALSE)</f>
        <v>312.8</v>
      </c>
      <c r="V1693" s="11">
        <f>_xlfn.XLOOKUP(total_table[[#This Row],[Product_ID]],Product_table[Product_ID],Product_table[Stock],FALSE)</f>
        <v>350</v>
      </c>
      <c r="W1693" s="8" t="str">
        <f>_xlfn.XLOOKUP(total_table[[#This Row],[Store_ID]],Store_table[Store_ID],Store_table[Store_Name],FALSE)</f>
        <v>Holloway Ltd</v>
      </c>
      <c r="X1693" s="8" t="str">
        <f>_xlfn.XLOOKUP(total_table[[#This Row],[Store_ID]],Store_table[Store_ID],Store_table[Region],FALSE)</f>
        <v>North</v>
      </c>
      <c r="Y1693" s="8" t="str">
        <f>_xlfn.XLOOKUP(total_table[[#This Row],[Store_ID]],Store_table[Store_ID],Store_table[City],FALSE)</f>
        <v>Bensonhaven</v>
      </c>
      <c r="Z1693" s="8" t="str">
        <f>_xlfn.XLOOKUP(total_table[[#This Row],[Store_ID]],Store_table[Store_ID],Store_table[Store_Type],FALSE)</f>
        <v>Flagship</v>
      </c>
    </row>
    <row r="1694" spans="1:26" x14ac:dyDescent="0.35">
      <c r="A1694" s="2" t="s">
        <v>3496</v>
      </c>
      <c r="B1694" s="14">
        <v>45916</v>
      </c>
      <c r="C1694" s="2" t="s">
        <v>1208</v>
      </c>
      <c r="D1694" s="2" t="s">
        <v>1686</v>
      </c>
      <c r="E1694" s="2" t="s">
        <v>1744</v>
      </c>
      <c r="F1694" s="11">
        <v>4</v>
      </c>
      <c r="G1694" s="8">
        <v>983.98</v>
      </c>
      <c r="H1694" s="8">
        <v>0.11</v>
      </c>
      <c r="I1694" s="2" t="s">
        <v>1807</v>
      </c>
      <c r="J1694" s="8">
        <v>3935.81</v>
      </c>
      <c r="K1694" s="8" t="str">
        <f>_xlfn.XLOOKUP(total_table[[#This Row],[Customer_ID]],Customer_table[Customer_ID],Customer_table[Name],FALSE)</f>
        <v>Michael Mcneil</v>
      </c>
      <c r="L1694" s="11">
        <f>_xlfn.XLOOKUP(total_table[[#This Row],[Customer_ID]],Customer_table[Customer_ID],Customer_table[Age],FALSE)</f>
        <v>46</v>
      </c>
      <c r="M1694" s="8" t="str">
        <f>_xlfn.XLOOKUP(total_table[[#This Row],[Customer_ID]],Customer_table[Customer_ID],Customer_table[Gender],FALSE)</f>
        <v>Male</v>
      </c>
      <c r="N1694" s="8" t="str">
        <f>_xlfn.XLOOKUP(total_table[[#This Row],[Customer_ID]],Customer_table[Customer_ID],Customer_table[City],FALSE)</f>
        <v>Stewartchester</v>
      </c>
      <c r="O1694" s="8" t="str">
        <f>_xlfn.XLOOKUP(total_table[[#This Row],[Customer_ID]],Customer_table[Customer_ID],Customer_table[State],FALSE)</f>
        <v>Utah</v>
      </c>
      <c r="P1694" s="8" t="str">
        <f>_xlfn.XLOOKUP(total_table[[#This Row],[Customer_ID]],Customer_table[Customer_ID],Customer_table[Country],FALSE)</f>
        <v>USA</v>
      </c>
      <c r="Q1694" s="8" t="str">
        <f>_xlfn.XLOOKUP(total_table[[#This Row],[Product_ID]],Product_table[Product_ID],Product_table[Product_Name],FALSE)</f>
        <v>Wall-Mounted Spice Rack</v>
      </c>
      <c r="R1694" s="8" t="str">
        <f>_xlfn.XLOOKUP(total_table[[#This Row],[Product_ID]],Product_table[Product_ID],Product_table[Category],FALSE)</f>
        <v>Home</v>
      </c>
      <c r="S1694" s="8" t="str">
        <f>_xlfn.XLOOKUP(total_table[[#This Row],[Product_ID]],Product_table[Product_ID],Product_table[Sub_Category],FALSE)</f>
        <v>Kitchen</v>
      </c>
      <c r="T1694" s="8" t="str">
        <f>_xlfn.XLOOKUP(total_table[[#This Row],[Product_ID]],Product_table[Product_ID],Product_table[Brand],FALSE)</f>
        <v>Allison Ltd</v>
      </c>
      <c r="U1694" s="8">
        <f>_xlfn.XLOOKUP(total_table[[#This Row],[Product_ID]],Product_table[Product_ID],Product_table[Cost],FALSE)</f>
        <v>143.43</v>
      </c>
      <c r="V1694" s="11">
        <f>_xlfn.XLOOKUP(total_table[[#This Row],[Product_ID]],Product_table[Product_ID],Product_table[Stock],FALSE)</f>
        <v>58</v>
      </c>
      <c r="W1694" s="8" t="str">
        <f>_xlfn.XLOOKUP(total_table[[#This Row],[Store_ID]],Store_table[Store_ID],Store_table[Store_Name],FALSE)</f>
        <v>Johnson-Wright</v>
      </c>
      <c r="X1694" s="8" t="str">
        <f>_xlfn.XLOOKUP(total_table[[#This Row],[Store_ID]],Store_table[Store_ID],Store_table[Region],FALSE)</f>
        <v>North</v>
      </c>
      <c r="Y1694" s="8" t="str">
        <f>_xlfn.XLOOKUP(total_table[[#This Row],[Store_ID]],Store_table[Store_ID],Store_table[City],FALSE)</f>
        <v>Hoodberg</v>
      </c>
      <c r="Z1694" s="8" t="str">
        <f>_xlfn.XLOOKUP(total_table[[#This Row],[Store_ID]],Store_table[Store_ID],Store_table[Store_Type],FALSE)</f>
        <v>Outlet</v>
      </c>
    </row>
    <row r="1695" spans="1:26" x14ac:dyDescent="0.35">
      <c r="A1695" s="2" t="s">
        <v>3497</v>
      </c>
      <c r="B1695" s="14">
        <v>45353</v>
      </c>
      <c r="C1695" s="2" t="s">
        <v>197</v>
      </c>
      <c r="D1695" s="2" t="s">
        <v>1636</v>
      </c>
      <c r="E1695" s="2" t="s">
        <v>1770</v>
      </c>
      <c r="F1695" s="11">
        <v>4</v>
      </c>
      <c r="G1695" s="8">
        <v>73.69</v>
      </c>
      <c r="H1695" s="8">
        <v>0.08</v>
      </c>
      <c r="I1695" s="2" t="s">
        <v>1802</v>
      </c>
      <c r="J1695" s="8">
        <v>294.68</v>
      </c>
      <c r="K1695" s="8" t="str">
        <f>_xlfn.XLOOKUP(total_table[[#This Row],[Customer_ID]],Customer_table[Customer_ID],Customer_table[Name],FALSE)</f>
        <v>Katherine Dorsey</v>
      </c>
      <c r="L1695" s="11">
        <f>_xlfn.XLOOKUP(total_table[[#This Row],[Customer_ID]],Customer_table[Customer_ID],Customer_table[Age],FALSE)</f>
        <v>24</v>
      </c>
      <c r="M1695" s="8" t="str">
        <f>_xlfn.XLOOKUP(total_table[[#This Row],[Customer_ID]],Customer_table[Customer_ID],Customer_table[Gender],FALSE)</f>
        <v>Male</v>
      </c>
      <c r="N1695" s="8" t="str">
        <f>_xlfn.XLOOKUP(total_table[[#This Row],[Customer_ID]],Customer_table[Customer_ID],Customer_table[City],FALSE)</f>
        <v>Christopherland</v>
      </c>
      <c r="O1695" s="8" t="str">
        <f>_xlfn.XLOOKUP(total_table[[#This Row],[Customer_ID]],Customer_table[Customer_ID],Customer_table[State],FALSE)</f>
        <v>Oklahoma</v>
      </c>
      <c r="P1695" s="8" t="str">
        <f>_xlfn.XLOOKUP(total_table[[#This Row],[Customer_ID]],Customer_table[Customer_ID],Customer_table[Country],FALSE)</f>
        <v>USA</v>
      </c>
      <c r="Q1695" s="8" t="str">
        <f>_xlfn.XLOOKUP(total_table[[#This Row],[Product_ID]],Product_table[Product_ID],Product_table[Product_Name],FALSE)</f>
        <v>Ceramic Plant Pot</v>
      </c>
      <c r="R1695" s="8" t="str">
        <f>_xlfn.XLOOKUP(total_table[[#This Row],[Product_ID]],Product_table[Product_ID],Product_table[Category],FALSE)</f>
        <v>Home</v>
      </c>
      <c r="S1695" s="8" t="str">
        <f>_xlfn.XLOOKUP(total_table[[#This Row],[Product_ID]],Product_table[Product_ID],Product_table[Sub_Category],FALSE)</f>
        <v>Decor</v>
      </c>
      <c r="T1695" s="8" t="str">
        <f>_xlfn.XLOOKUP(total_table[[#This Row],[Product_ID]],Product_table[Product_ID],Product_table[Brand],FALSE)</f>
        <v>Hatfield, Baird and Torres</v>
      </c>
      <c r="U1695" s="8">
        <f>_xlfn.XLOOKUP(total_table[[#This Row],[Product_ID]],Product_table[Product_ID],Product_table[Cost],FALSE)</f>
        <v>81.75</v>
      </c>
      <c r="V1695" s="11">
        <f>_xlfn.XLOOKUP(total_table[[#This Row],[Product_ID]],Product_table[Product_ID],Product_table[Stock],FALSE)</f>
        <v>273.49484536082474</v>
      </c>
      <c r="W1695" s="8" t="str">
        <f>_xlfn.XLOOKUP(total_table[[#This Row],[Store_ID]],Store_table[Store_ID],Store_table[Store_Name],FALSE)</f>
        <v>Aguirre-Keller</v>
      </c>
      <c r="X1695" s="8" t="str">
        <f>_xlfn.XLOOKUP(total_table[[#This Row],[Store_ID]],Store_table[Store_ID],Store_table[Region],FALSE)</f>
        <v>South</v>
      </c>
      <c r="Y1695" s="8" t="str">
        <f>_xlfn.XLOOKUP(total_table[[#This Row],[Store_ID]],Store_table[Store_ID],Store_table[City],FALSE)</f>
        <v>Lake Michael</v>
      </c>
      <c r="Z1695" s="8" t="str">
        <f>_xlfn.XLOOKUP(total_table[[#This Row],[Store_ID]],Store_table[Store_ID],Store_table[Store_Type],FALSE)</f>
        <v>Online</v>
      </c>
    </row>
    <row r="1696" spans="1:26" x14ac:dyDescent="0.35">
      <c r="A1696" s="2" t="s">
        <v>3498</v>
      </c>
      <c r="B1696" s="14">
        <v>45490</v>
      </c>
      <c r="C1696" s="2" t="s">
        <v>1322</v>
      </c>
      <c r="D1696" s="2" t="s">
        <v>1548</v>
      </c>
      <c r="E1696" s="2" t="s">
        <v>1757</v>
      </c>
      <c r="F1696" s="11">
        <v>3</v>
      </c>
      <c r="G1696" s="8">
        <v>110.99</v>
      </c>
      <c r="H1696" s="8">
        <v>0.21</v>
      </c>
      <c r="I1696" s="2" t="s">
        <v>1802</v>
      </c>
      <c r="J1696" s="8">
        <v>332.76</v>
      </c>
      <c r="K1696" s="8" t="str">
        <f>_xlfn.XLOOKUP(total_table[[#This Row],[Customer_ID]],Customer_table[Customer_ID],Customer_table[Name],FALSE)</f>
        <v>Thomas Moore</v>
      </c>
      <c r="L1696" s="11">
        <f>_xlfn.XLOOKUP(total_table[[#This Row],[Customer_ID]],Customer_table[Customer_ID],Customer_table[Age],FALSE)</f>
        <v>51</v>
      </c>
      <c r="M1696" s="8" t="str">
        <f>_xlfn.XLOOKUP(total_table[[#This Row],[Customer_ID]],Customer_table[Customer_ID],Customer_table[Gender],FALSE)</f>
        <v>Female</v>
      </c>
      <c r="N1696" s="8" t="str">
        <f>_xlfn.XLOOKUP(total_table[[#This Row],[Customer_ID]],Customer_table[Customer_ID],Customer_table[City],FALSE)</f>
        <v>Williamsberg</v>
      </c>
      <c r="O1696" s="8" t="str">
        <f>_xlfn.XLOOKUP(total_table[[#This Row],[Customer_ID]],Customer_table[Customer_ID],Customer_table[State],FALSE)</f>
        <v>New York</v>
      </c>
      <c r="P1696" s="8" t="str">
        <f>_xlfn.XLOOKUP(total_table[[#This Row],[Customer_ID]],Customer_table[Customer_ID],Customer_table[Country],FALSE)</f>
        <v>USA</v>
      </c>
      <c r="Q1696" s="8" t="str">
        <f>_xlfn.XLOOKUP(total_table[[#This Row],[Product_ID]],Product_table[Product_ID],Product_table[Product_Name],FALSE)</f>
        <v>HD Smart TV Stick</v>
      </c>
      <c r="R1696" s="8" t="str">
        <f>_xlfn.XLOOKUP(total_table[[#This Row],[Product_ID]],Product_table[Product_ID],Product_table[Category],FALSE)</f>
        <v>Electronics</v>
      </c>
      <c r="S1696" s="8" t="str">
        <f>_xlfn.XLOOKUP(total_table[[#This Row],[Product_ID]],Product_table[Product_ID],Product_table[Sub_Category],FALSE)</f>
        <v>Accessories</v>
      </c>
      <c r="T1696" s="8" t="str">
        <f>_xlfn.XLOOKUP(total_table[[#This Row],[Product_ID]],Product_table[Product_ID],Product_table[Brand],FALSE)</f>
        <v>Gibson, Hobbs and Weaver</v>
      </c>
      <c r="U1696" s="8">
        <f>_xlfn.XLOOKUP(total_table[[#This Row],[Product_ID]],Product_table[Product_ID],Product_table[Cost],FALSE)</f>
        <v>449.4</v>
      </c>
      <c r="V1696" s="11">
        <f>_xlfn.XLOOKUP(total_table[[#This Row],[Product_ID]],Product_table[Product_ID],Product_table[Stock],FALSE)</f>
        <v>273.49484536082474</v>
      </c>
      <c r="W1696" s="8" t="str">
        <f>_xlfn.XLOOKUP(total_table[[#This Row],[Store_ID]],Store_table[Store_ID],Store_table[Store_Name],FALSE)</f>
        <v>Martinez-Mullins</v>
      </c>
      <c r="X1696" s="8" t="str">
        <f>_xlfn.XLOOKUP(total_table[[#This Row],[Store_ID]],Store_table[Store_ID],Store_table[Region],FALSE)</f>
        <v>South</v>
      </c>
      <c r="Y1696" s="8" t="str">
        <f>_xlfn.XLOOKUP(total_table[[#This Row],[Store_ID]],Store_table[Store_ID],Store_table[City],FALSE)</f>
        <v>Williamsfurt</v>
      </c>
      <c r="Z1696" s="8" t="str">
        <f>_xlfn.XLOOKUP(total_table[[#This Row],[Store_ID]],Store_table[Store_ID],Store_table[Store_Type],FALSE)</f>
        <v>Online</v>
      </c>
    </row>
    <row r="1697" spans="1:26" x14ac:dyDescent="0.35">
      <c r="A1697" s="2" t="s">
        <v>3499</v>
      </c>
      <c r="B1697" s="14">
        <v>45850</v>
      </c>
      <c r="C1697" s="2" t="s">
        <v>293</v>
      </c>
      <c r="D1697" s="2" t="s">
        <v>1546</v>
      </c>
      <c r="E1697" s="2" t="s">
        <v>1757</v>
      </c>
      <c r="F1697" s="11">
        <v>1</v>
      </c>
      <c r="G1697" s="8">
        <v>66.86</v>
      </c>
      <c r="H1697" s="8">
        <v>0.22</v>
      </c>
      <c r="I1697" s="2" t="s">
        <v>1807</v>
      </c>
      <c r="J1697" s="8">
        <v>66.64</v>
      </c>
      <c r="K1697" s="8" t="str">
        <f>_xlfn.XLOOKUP(total_table[[#This Row],[Customer_ID]],Customer_table[Customer_ID],Customer_table[Name],FALSE)</f>
        <v>Thomas Robinson</v>
      </c>
      <c r="L1697" s="11">
        <f>_xlfn.XLOOKUP(total_table[[#This Row],[Customer_ID]],Customer_table[Customer_ID],Customer_table[Age],FALSE)</f>
        <v>48</v>
      </c>
      <c r="M1697" s="8" t="str">
        <f>_xlfn.XLOOKUP(total_table[[#This Row],[Customer_ID]],Customer_table[Customer_ID],Customer_table[Gender],FALSE)</f>
        <v>Female</v>
      </c>
      <c r="N1697" s="8" t="str">
        <f>_xlfn.XLOOKUP(total_table[[#This Row],[Customer_ID]],Customer_table[Customer_ID],Customer_table[City],FALSE)</f>
        <v>Nicholastown</v>
      </c>
      <c r="O1697" s="8" t="str">
        <f>_xlfn.XLOOKUP(total_table[[#This Row],[Customer_ID]],Customer_table[Customer_ID],Customer_table[State],FALSE)</f>
        <v>Georgia</v>
      </c>
      <c r="P1697" s="8" t="str">
        <f>_xlfn.XLOOKUP(total_table[[#This Row],[Customer_ID]],Customer_table[Customer_ID],Customer_table[Country],FALSE)</f>
        <v>USA</v>
      </c>
      <c r="Q1697" s="8" t="str">
        <f>_xlfn.XLOOKUP(total_table[[#This Row],[Product_ID]],Product_table[Product_ID],Product_table[Product_Name],FALSE)</f>
        <v>Ceramic Kitchen Bowl Set</v>
      </c>
      <c r="R1697" s="8" t="str">
        <f>_xlfn.XLOOKUP(total_table[[#This Row],[Product_ID]],Product_table[Product_ID],Product_table[Category],FALSE)</f>
        <v>Home</v>
      </c>
      <c r="S1697" s="8" t="str">
        <f>_xlfn.XLOOKUP(total_table[[#This Row],[Product_ID]],Product_table[Product_ID],Product_table[Sub_Category],FALSE)</f>
        <v>Kitchen</v>
      </c>
      <c r="T1697" s="8" t="str">
        <f>_xlfn.XLOOKUP(total_table[[#This Row],[Product_ID]],Product_table[Product_ID],Product_table[Brand],FALSE)</f>
        <v>Hamilton Group</v>
      </c>
      <c r="U1697" s="8">
        <f>_xlfn.XLOOKUP(total_table[[#This Row],[Product_ID]],Product_table[Product_ID],Product_table[Cost],FALSE)</f>
        <v>298.86</v>
      </c>
      <c r="V1697" s="11">
        <f>_xlfn.XLOOKUP(total_table[[#This Row],[Product_ID]],Product_table[Product_ID],Product_table[Stock],FALSE)</f>
        <v>308</v>
      </c>
      <c r="W1697" s="8" t="str">
        <f>_xlfn.XLOOKUP(total_table[[#This Row],[Store_ID]],Store_table[Store_ID],Store_table[Store_Name],FALSE)</f>
        <v>Martinez-Mullins</v>
      </c>
      <c r="X1697" s="8" t="str">
        <f>_xlfn.XLOOKUP(total_table[[#This Row],[Store_ID]],Store_table[Store_ID],Store_table[Region],FALSE)</f>
        <v>South</v>
      </c>
      <c r="Y1697" s="8" t="str">
        <f>_xlfn.XLOOKUP(total_table[[#This Row],[Store_ID]],Store_table[Store_ID],Store_table[City],FALSE)</f>
        <v>Williamsfurt</v>
      </c>
      <c r="Z1697" s="8" t="str">
        <f>_xlfn.XLOOKUP(total_table[[#This Row],[Store_ID]],Store_table[Store_ID],Store_table[Store_Type],FALSE)</f>
        <v>Online</v>
      </c>
    </row>
    <row r="1698" spans="1:26" x14ac:dyDescent="0.35">
      <c r="A1698" s="2" t="s">
        <v>3500</v>
      </c>
      <c r="B1698" s="14">
        <v>45515</v>
      </c>
      <c r="C1698" s="2" t="s">
        <v>1276</v>
      </c>
      <c r="D1698" s="2" t="s">
        <v>1660</v>
      </c>
      <c r="E1698" s="2" t="s">
        <v>1788</v>
      </c>
      <c r="F1698" s="11">
        <v>1</v>
      </c>
      <c r="G1698" s="8">
        <v>980.26</v>
      </c>
      <c r="H1698" s="8">
        <v>0.14000000000000001</v>
      </c>
      <c r="I1698" s="2" t="s">
        <v>1804</v>
      </c>
      <c r="J1698" s="8">
        <v>980.12</v>
      </c>
      <c r="K1698" s="8" t="str">
        <f>_xlfn.XLOOKUP(total_table[[#This Row],[Customer_ID]],Customer_table[Customer_ID],Customer_table[Name],FALSE)</f>
        <v>Karen King</v>
      </c>
      <c r="L1698" s="11">
        <f>_xlfn.XLOOKUP(total_table[[#This Row],[Customer_ID]],Customer_table[Customer_ID],Customer_table[Age],FALSE)</f>
        <v>64</v>
      </c>
      <c r="M1698" s="8" t="str">
        <f>_xlfn.XLOOKUP(total_table[[#This Row],[Customer_ID]],Customer_table[Customer_ID],Customer_table[Gender],FALSE)</f>
        <v>Female</v>
      </c>
      <c r="N1698" s="8" t="str">
        <f>_xlfn.XLOOKUP(total_table[[#This Row],[Customer_ID]],Customer_table[Customer_ID],Customer_table[City],FALSE)</f>
        <v>Kimburgh</v>
      </c>
      <c r="O1698" s="8" t="str">
        <f>_xlfn.XLOOKUP(total_table[[#This Row],[Customer_ID]],Customer_table[Customer_ID],Customer_table[State],FALSE)</f>
        <v>North Carolina</v>
      </c>
      <c r="P1698" s="8" t="str">
        <f>_xlfn.XLOOKUP(total_table[[#This Row],[Customer_ID]],Customer_table[Customer_ID],Customer_table[Country],FALSE)</f>
        <v>USA</v>
      </c>
      <c r="Q1698" s="8" t="str">
        <f>_xlfn.XLOOKUP(total_table[[#This Row],[Product_ID]],Product_table[Product_ID],Product_table[Product_Name],FALSE)</f>
        <v>Smart LED Light Strip</v>
      </c>
      <c r="R1698" s="8" t="str">
        <f>_xlfn.XLOOKUP(total_table[[#This Row],[Product_ID]],Product_table[Product_ID],Product_table[Category],FALSE)</f>
        <v>Electronics</v>
      </c>
      <c r="S1698" s="8" t="str">
        <f>_xlfn.XLOOKUP(total_table[[#This Row],[Product_ID]],Product_table[Product_ID],Product_table[Sub_Category],FALSE)</f>
        <v>Accessories</v>
      </c>
      <c r="T1698" s="8" t="str">
        <f>_xlfn.XLOOKUP(total_table[[#This Row],[Product_ID]],Product_table[Product_ID],Product_table[Brand],FALSE)</f>
        <v>Flores-Davis</v>
      </c>
      <c r="U1698" s="8">
        <f>_xlfn.XLOOKUP(total_table[[#This Row],[Product_ID]],Product_table[Product_ID],Product_table[Cost],FALSE)</f>
        <v>349.17</v>
      </c>
      <c r="V1698" s="11">
        <f>_xlfn.XLOOKUP(total_table[[#This Row],[Product_ID]],Product_table[Product_ID],Product_table[Stock],FALSE)</f>
        <v>476</v>
      </c>
      <c r="W1698" s="8" t="str">
        <f>_xlfn.XLOOKUP(total_table[[#This Row],[Store_ID]],Store_table[Store_ID],Store_table[Store_Name],FALSE)</f>
        <v>Guerrero-Schmitt</v>
      </c>
      <c r="X1698" s="8" t="str">
        <f>_xlfn.XLOOKUP(total_table[[#This Row],[Store_ID]],Store_table[Store_ID],Store_table[Region],FALSE)</f>
        <v>East</v>
      </c>
      <c r="Y1698" s="8" t="str">
        <f>_xlfn.XLOOKUP(total_table[[#This Row],[Store_ID]],Store_table[Store_ID],Store_table[City],FALSE)</f>
        <v>East Stevechester</v>
      </c>
      <c r="Z1698" s="8" t="str">
        <f>_xlfn.XLOOKUP(total_table[[#This Row],[Store_ID]],Store_table[Store_ID],Store_table[Store_Type],FALSE)</f>
        <v>Flagship</v>
      </c>
    </row>
    <row r="1699" spans="1:26" x14ac:dyDescent="0.35">
      <c r="A1699" s="2" t="s">
        <v>3501</v>
      </c>
      <c r="B1699" s="14">
        <v>45322</v>
      </c>
      <c r="C1699" s="2" t="s">
        <v>141</v>
      </c>
      <c r="D1699" s="2" t="s">
        <v>1562</v>
      </c>
      <c r="E1699" s="2" t="s">
        <v>1788</v>
      </c>
      <c r="F1699" s="11">
        <v>1</v>
      </c>
      <c r="G1699" s="8">
        <v>235.28</v>
      </c>
      <c r="H1699" s="8">
        <v>0.05</v>
      </c>
      <c r="I1699" s="2" t="s">
        <v>1804</v>
      </c>
      <c r="J1699" s="8">
        <v>235.23</v>
      </c>
      <c r="K1699" s="8" t="str">
        <f>_xlfn.XLOOKUP(total_table[[#This Row],[Customer_ID]],Customer_table[Customer_ID],Customer_table[Name],FALSE)</f>
        <v>Christopher Carter</v>
      </c>
      <c r="L1699" s="11">
        <f>_xlfn.XLOOKUP(total_table[[#This Row],[Customer_ID]],Customer_table[Customer_ID],Customer_table[Age],FALSE)</f>
        <v>27</v>
      </c>
      <c r="M1699" s="8" t="str">
        <f>_xlfn.XLOOKUP(total_table[[#This Row],[Customer_ID]],Customer_table[Customer_ID],Customer_table[Gender],FALSE)</f>
        <v>Female</v>
      </c>
      <c r="N1699" s="8" t="str">
        <f>_xlfn.XLOOKUP(total_table[[#This Row],[Customer_ID]],Customer_table[Customer_ID],Customer_table[City],FALSE)</f>
        <v>Brendastad</v>
      </c>
      <c r="O1699" s="8" t="str">
        <f>_xlfn.XLOOKUP(total_table[[#This Row],[Customer_ID]],Customer_table[Customer_ID],Customer_table[State],FALSE)</f>
        <v>South Dakota</v>
      </c>
      <c r="P1699" s="8" t="str">
        <f>_xlfn.XLOOKUP(total_table[[#This Row],[Customer_ID]],Customer_table[Customer_ID],Customer_table[Country],FALSE)</f>
        <v>USA</v>
      </c>
      <c r="Q1699" s="8" t="str">
        <f>_xlfn.XLOOKUP(total_table[[#This Row],[Product_ID]],Product_table[Product_ID],Product_table[Product_Name],FALSE)</f>
        <v>Women's Denim Jeans</v>
      </c>
      <c r="R1699" s="8" t="str">
        <f>_xlfn.XLOOKUP(total_table[[#This Row],[Product_ID]],Product_table[Product_ID],Product_table[Category],FALSE)</f>
        <v>Clothing</v>
      </c>
      <c r="S1699" s="8" t="str">
        <f>_xlfn.XLOOKUP(total_table[[#This Row],[Product_ID]],Product_table[Product_ID],Product_table[Sub_Category],FALSE)</f>
        <v>Bottoms</v>
      </c>
      <c r="T1699" s="8" t="str">
        <f>_xlfn.XLOOKUP(total_table[[#This Row],[Product_ID]],Product_table[Product_ID],Product_table[Brand],FALSE)</f>
        <v>Guerra-Hendrix</v>
      </c>
      <c r="U1699" s="8">
        <f>_xlfn.XLOOKUP(total_table[[#This Row],[Product_ID]],Product_table[Product_ID],Product_table[Cost],FALSE)</f>
        <v>254.04361702127662</v>
      </c>
      <c r="V1699" s="11">
        <f>_xlfn.XLOOKUP(total_table[[#This Row],[Product_ID]],Product_table[Product_ID],Product_table[Stock],FALSE)</f>
        <v>343</v>
      </c>
      <c r="W1699" s="8" t="str">
        <f>_xlfn.XLOOKUP(total_table[[#This Row],[Store_ID]],Store_table[Store_ID],Store_table[Store_Name],FALSE)</f>
        <v>Guerrero-Schmitt</v>
      </c>
      <c r="X1699" s="8" t="str">
        <f>_xlfn.XLOOKUP(total_table[[#This Row],[Store_ID]],Store_table[Store_ID],Store_table[Region],FALSE)</f>
        <v>East</v>
      </c>
      <c r="Y1699" s="8" t="str">
        <f>_xlfn.XLOOKUP(total_table[[#This Row],[Store_ID]],Store_table[Store_ID],Store_table[City],FALSE)</f>
        <v>East Stevechester</v>
      </c>
      <c r="Z1699" s="8" t="str">
        <f>_xlfn.XLOOKUP(total_table[[#This Row],[Store_ID]],Store_table[Store_ID],Store_table[Store_Type],FALSE)</f>
        <v>Flagship</v>
      </c>
    </row>
    <row r="1700" spans="1:26" x14ac:dyDescent="0.35">
      <c r="A1700" s="2" t="s">
        <v>3502</v>
      </c>
      <c r="B1700" s="14">
        <v>45542</v>
      </c>
      <c r="C1700" s="2" t="s">
        <v>1273</v>
      </c>
      <c r="D1700" s="2" t="s">
        <v>1521</v>
      </c>
      <c r="E1700" s="2" t="s">
        <v>1779</v>
      </c>
      <c r="F1700" s="11">
        <v>3</v>
      </c>
      <c r="G1700" s="8">
        <v>407.39</v>
      </c>
      <c r="H1700" s="8">
        <v>0.08</v>
      </c>
      <c r="I1700" s="2" t="s">
        <v>1804</v>
      </c>
      <c r="J1700" s="8">
        <v>1222.0900000000001</v>
      </c>
      <c r="K1700" s="8" t="str">
        <f>_xlfn.XLOOKUP(total_table[[#This Row],[Customer_ID]],Customer_table[Customer_ID],Customer_table[Name],FALSE)</f>
        <v>Jennifer Myers</v>
      </c>
      <c r="L1700" s="11">
        <f>_xlfn.XLOOKUP(total_table[[#This Row],[Customer_ID]],Customer_table[Customer_ID],Customer_table[Age],FALSE)</f>
        <v>46</v>
      </c>
      <c r="M1700" s="8" t="str">
        <f>_xlfn.XLOOKUP(total_table[[#This Row],[Customer_ID]],Customer_table[Customer_ID],Customer_table[Gender],FALSE)</f>
        <v>Male</v>
      </c>
      <c r="N1700" s="8" t="str">
        <f>_xlfn.XLOOKUP(total_table[[#This Row],[Customer_ID]],Customer_table[Customer_ID],Customer_table[City],FALSE)</f>
        <v>Marthaborough</v>
      </c>
      <c r="O1700" s="8" t="str">
        <f>_xlfn.XLOOKUP(total_table[[#This Row],[Customer_ID]],Customer_table[Customer_ID],Customer_table[State],FALSE)</f>
        <v>Wisconsin</v>
      </c>
      <c r="P1700" s="8" t="str">
        <f>_xlfn.XLOOKUP(total_table[[#This Row],[Customer_ID]],Customer_table[Customer_ID],Customer_table[Country],FALSE)</f>
        <v>USA</v>
      </c>
      <c r="Q1700" s="8" t="str">
        <f>_xlfn.XLOOKUP(total_table[[#This Row],[Product_ID]],Product_table[Product_ID],Product_table[Product_Name],FALSE)</f>
        <v>Brother Laser Printer</v>
      </c>
      <c r="R1700" s="8" t="str">
        <f>_xlfn.XLOOKUP(total_table[[#This Row],[Product_ID]],Product_table[Product_ID],Product_table[Category],FALSE)</f>
        <v>Electronics</v>
      </c>
      <c r="S1700" s="8" t="str">
        <f>_xlfn.XLOOKUP(total_table[[#This Row],[Product_ID]],Product_table[Product_ID],Product_table[Sub_Category],FALSE)</f>
        <v>Computer</v>
      </c>
      <c r="T1700" s="8" t="str">
        <f>_xlfn.XLOOKUP(total_table[[#This Row],[Product_ID]],Product_table[Product_ID],Product_table[Brand],FALSE)</f>
        <v>Hunt Inc</v>
      </c>
      <c r="U1700" s="8">
        <f>_xlfn.XLOOKUP(total_table[[#This Row],[Product_ID]],Product_table[Product_ID],Product_table[Cost],FALSE)</f>
        <v>112.42</v>
      </c>
      <c r="V1700" s="11">
        <f>_xlfn.XLOOKUP(total_table[[#This Row],[Product_ID]],Product_table[Product_ID],Product_table[Stock],FALSE)</f>
        <v>416</v>
      </c>
      <c r="W1700" s="8" t="str">
        <f>_xlfn.XLOOKUP(total_table[[#This Row],[Store_ID]],Store_table[Store_ID],Store_table[Store_Name],FALSE)</f>
        <v>Shelton PLC</v>
      </c>
      <c r="X1700" s="8" t="str">
        <f>_xlfn.XLOOKUP(total_table[[#This Row],[Store_ID]],Store_table[Store_ID],Store_table[Region],FALSE)</f>
        <v>North</v>
      </c>
      <c r="Y1700" s="8" t="str">
        <f>_xlfn.XLOOKUP(total_table[[#This Row],[Store_ID]],Store_table[Store_ID],Store_table[City],FALSE)</f>
        <v>East Jenniferstad</v>
      </c>
      <c r="Z1700" s="8" t="str">
        <f>_xlfn.XLOOKUP(total_table[[#This Row],[Store_ID]],Store_table[Store_ID],Store_table[Store_Type],FALSE)</f>
        <v>Flagship</v>
      </c>
    </row>
    <row r="1701" spans="1:26" x14ac:dyDescent="0.35">
      <c r="A1701" s="2" t="s">
        <v>3503</v>
      </c>
      <c r="B1701" s="14">
        <v>45675</v>
      </c>
      <c r="C1701" s="2" t="s">
        <v>243</v>
      </c>
      <c r="D1701" s="2" t="s">
        <v>1580</v>
      </c>
      <c r="E1701" s="2" t="s">
        <v>1777</v>
      </c>
      <c r="F1701" s="11">
        <v>4</v>
      </c>
      <c r="G1701" s="8">
        <v>459.83</v>
      </c>
      <c r="H1701" s="8">
        <v>0.12</v>
      </c>
      <c r="I1701" s="2" t="s">
        <v>1807</v>
      </c>
      <c r="J1701" s="8">
        <v>1839.2</v>
      </c>
      <c r="K1701" s="8" t="str">
        <f>_xlfn.XLOOKUP(total_table[[#This Row],[Customer_ID]],Customer_table[Customer_ID],Customer_table[Name],FALSE)</f>
        <v>Mr. Mark Beasley</v>
      </c>
      <c r="L1701" s="11">
        <f>_xlfn.XLOOKUP(total_table[[#This Row],[Customer_ID]],Customer_table[Customer_ID],Customer_table[Age],FALSE)</f>
        <v>24</v>
      </c>
      <c r="M1701" s="8" t="str">
        <f>_xlfn.XLOOKUP(total_table[[#This Row],[Customer_ID]],Customer_table[Customer_ID],Customer_table[Gender],FALSE)</f>
        <v>Female</v>
      </c>
      <c r="N1701" s="8" t="str">
        <f>_xlfn.XLOOKUP(total_table[[#This Row],[Customer_ID]],Customer_table[Customer_ID],Customer_table[City],FALSE)</f>
        <v>West Johnchester</v>
      </c>
      <c r="O1701" s="8" t="str">
        <f>_xlfn.XLOOKUP(total_table[[#This Row],[Customer_ID]],Customer_table[Customer_ID],Customer_table[State],FALSE)</f>
        <v>Indiana</v>
      </c>
      <c r="P1701" s="8" t="str">
        <f>_xlfn.XLOOKUP(total_table[[#This Row],[Customer_ID]],Customer_table[Customer_ID],Customer_table[Country],FALSE)</f>
        <v>USA</v>
      </c>
      <c r="Q1701" s="8" t="str">
        <f>_xlfn.XLOOKUP(total_table[[#This Row],[Product_ID]],Product_table[Product_ID],Product_table[Product_Name],FALSE)</f>
        <v>Decorative Floor Vase</v>
      </c>
      <c r="R1701" s="8" t="str">
        <f>_xlfn.XLOOKUP(total_table[[#This Row],[Product_ID]],Product_table[Product_ID],Product_table[Category],FALSE)</f>
        <v>Home</v>
      </c>
      <c r="S1701" s="8" t="str">
        <f>_xlfn.XLOOKUP(total_table[[#This Row],[Product_ID]],Product_table[Product_ID],Product_table[Sub_Category],FALSE)</f>
        <v>Decor</v>
      </c>
      <c r="T1701" s="8" t="str">
        <f>_xlfn.XLOOKUP(total_table[[#This Row],[Product_ID]],Product_table[Product_ID],Product_table[Brand],FALSE)</f>
        <v>Khan, Jones and Paul</v>
      </c>
      <c r="U1701" s="8">
        <f>_xlfn.XLOOKUP(total_table[[#This Row],[Product_ID]],Product_table[Product_ID],Product_table[Cost],FALSE)</f>
        <v>254.04361702127662</v>
      </c>
      <c r="V1701" s="11">
        <f>_xlfn.XLOOKUP(total_table[[#This Row],[Product_ID]],Product_table[Product_ID],Product_table[Stock],FALSE)</f>
        <v>378</v>
      </c>
      <c r="W1701" s="8" t="str">
        <f>_xlfn.XLOOKUP(total_table[[#This Row],[Store_ID]],Store_table[Store_ID],Store_table[Store_Name],FALSE)</f>
        <v>Mcdonald Inc</v>
      </c>
      <c r="X1701" s="8" t="str">
        <f>_xlfn.XLOOKUP(total_table[[#This Row],[Store_ID]],Store_table[Store_ID],Store_table[Region],FALSE)</f>
        <v>South</v>
      </c>
      <c r="Y1701" s="8" t="str">
        <f>_xlfn.XLOOKUP(total_table[[#This Row],[Store_ID]],Store_table[Store_ID],Store_table[City],FALSE)</f>
        <v>Christopherland</v>
      </c>
      <c r="Z1701" s="8" t="str">
        <f>_xlfn.XLOOKUP(total_table[[#This Row],[Store_ID]],Store_table[Store_ID],Store_table[Store_Type],FALSE)</f>
        <v>Outlet</v>
      </c>
    </row>
    <row r="1702" spans="1:26" x14ac:dyDescent="0.35">
      <c r="A1702" s="2" t="s">
        <v>3504</v>
      </c>
      <c r="B1702" s="14">
        <v>45333</v>
      </c>
      <c r="C1702" s="2" t="s">
        <v>486</v>
      </c>
      <c r="D1702" s="2" t="s">
        <v>1712</v>
      </c>
      <c r="E1702" s="2" t="s">
        <v>1747</v>
      </c>
      <c r="F1702" s="11">
        <v>3</v>
      </c>
      <c r="G1702" s="8">
        <v>706.6</v>
      </c>
      <c r="H1702" s="8">
        <v>0.17</v>
      </c>
      <c r="I1702" s="2" t="s">
        <v>1804</v>
      </c>
      <c r="J1702" s="8">
        <v>2119.63</v>
      </c>
      <c r="K1702" s="8" t="str">
        <f>_xlfn.XLOOKUP(total_table[[#This Row],[Customer_ID]],Customer_table[Customer_ID],Customer_table[Name],FALSE)</f>
        <v>Rhonda Young</v>
      </c>
      <c r="L1702" s="11">
        <f>_xlfn.XLOOKUP(total_table[[#This Row],[Customer_ID]],Customer_table[Customer_ID],Customer_table[Age],FALSE)</f>
        <v>49</v>
      </c>
      <c r="M1702" s="8" t="str">
        <f>_xlfn.XLOOKUP(total_table[[#This Row],[Customer_ID]],Customer_table[Customer_ID],Customer_table[Gender],FALSE)</f>
        <v>Female</v>
      </c>
      <c r="N1702" s="8" t="str">
        <f>_xlfn.XLOOKUP(total_table[[#This Row],[Customer_ID]],Customer_table[Customer_ID],Customer_table[City],FALSE)</f>
        <v>Lake Nathanfort</v>
      </c>
      <c r="O1702" s="8" t="str">
        <f>_xlfn.XLOOKUP(total_table[[#This Row],[Customer_ID]],Customer_table[Customer_ID],Customer_table[State],FALSE)</f>
        <v>Alaska</v>
      </c>
      <c r="P1702" s="8" t="str">
        <f>_xlfn.XLOOKUP(total_table[[#This Row],[Customer_ID]],Customer_table[Customer_ID],Customer_table[Country],FALSE)</f>
        <v>USA</v>
      </c>
      <c r="Q1702" s="8" t="str">
        <f>_xlfn.XLOOKUP(total_table[[#This Row],[Product_ID]],Product_table[Product_ID],Product_table[Product_Name],FALSE)</f>
        <v>USB-C Laptop Charger</v>
      </c>
      <c r="R1702" s="8" t="str">
        <f>_xlfn.XLOOKUP(total_table[[#This Row],[Product_ID]],Product_table[Product_ID],Product_table[Category],FALSE)</f>
        <v>Electronics</v>
      </c>
      <c r="S1702" s="8" t="str">
        <f>_xlfn.XLOOKUP(total_table[[#This Row],[Product_ID]],Product_table[Product_ID],Product_table[Sub_Category],FALSE)</f>
        <v>Computer</v>
      </c>
      <c r="T1702" s="8" t="str">
        <f>_xlfn.XLOOKUP(total_table[[#This Row],[Product_ID]],Product_table[Product_ID],Product_table[Brand],FALSE)</f>
        <v>Martin LLC</v>
      </c>
      <c r="U1702" s="8">
        <f>_xlfn.XLOOKUP(total_table[[#This Row],[Product_ID]],Product_table[Product_ID],Product_table[Cost],FALSE)</f>
        <v>377.52</v>
      </c>
      <c r="V1702" s="11">
        <f>_xlfn.XLOOKUP(total_table[[#This Row],[Product_ID]],Product_table[Product_ID],Product_table[Stock],FALSE)</f>
        <v>485</v>
      </c>
      <c r="W1702" s="8" t="str">
        <f>_xlfn.XLOOKUP(total_table[[#This Row],[Store_ID]],Store_table[Store_ID],Store_table[Store_Name],FALSE)</f>
        <v>Alexander Group</v>
      </c>
      <c r="X1702" s="8" t="str">
        <f>_xlfn.XLOOKUP(total_table[[#This Row],[Store_ID]],Store_table[Store_ID],Store_table[Region],FALSE)</f>
        <v>South</v>
      </c>
      <c r="Y1702" s="8" t="str">
        <f>_xlfn.XLOOKUP(total_table[[#This Row],[Store_ID]],Store_table[Store_ID],Store_table[City],FALSE)</f>
        <v>Port Sharon</v>
      </c>
      <c r="Z1702" s="8" t="str">
        <f>_xlfn.XLOOKUP(total_table[[#This Row],[Store_ID]],Store_table[Store_ID],Store_table[Store_Type],FALSE)</f>
        <v>Online</v>
      </c>
    </row>
    <row r="1703" spans="1:26" x14ac:dyDescent="0.35">
      <c r="A1703" s="2" t="s">
        <v>3505</v>
      </c>
      <c r="B1703" s="14">
        <v>45819</v>
      </c>
      <c r="C1703" s="2" t="s">
        <v>1404</v>
      </c>
      <c r="D1703" s="2" t="s">
        <v>1708</v>
      </c>
      <c r="E1703" s="2" t="s">
        <v>1791</v>
      </c>
      <c r="F1703" s="11">
        <v>3</v>
      </c>
      <c r="G1703" s="8">
        <v>811.16</v>
      </c>
      <c r="H1703" s="8">
        <v>0.1</v>
      </c>
      <c r="I1703" s="2" t="s">
        <v>1807</v>
      </c>
      <c r="J1703" s="8">
        <v>2433.38</v>
      </c>
      <c r="K1703" s="8" t="str">
        <f>_xlfn.XLOOKUP(total_table[[#This Row],[Customer_ID]],Customer_table[Customer_ID],Customer_table[Name],FALSE)</f>
        <v>Beth Martin</v>
      </c>
      <c r="L1703" s="11">
        <f>_xlfn.XLOOKUP(total_table[[#This Row],[Customer_ID]],Customer_table[Customer_ID],Customer_table[Age],FALSE)</f>
        <v>34</v>
      </c>
      <c r="M1703" s="8" t="str">
        <f>_xlfn.XLOOKUP(total_table[[#This Row],[Customer_ID]],Customer_table[Customer_ID],Customer_table[Gender],FALSE)</f>
        <v>Female</v>
      </c>
      <c r="N1703" s="8" t="str">
        <f>_xlfn.XLOOKUP(total_table[[#This Row],[Customer_ID]],Customer_table[Customer_ID],Customer_table[City],FALSE)</f>
        <v>Burkefurt</v>
      </c>
      <c r="O1703" s="8" t="str">
        <f>_xlfn.XLOOKUP(total_table[[#This Row],[Customer_ID]],Customer_table[Customer_ID],Customer_table[State],FALSE)</f>
        <v>West Virginia</v>
      </c>
      <c r="P1703" s="8" t="str">
        <f>_xlfn.XLOOKUP(total_table[[#This Row],[Customer_ID]],Customer_table[Customer_ID],Customer_table[Country],FALSE)</f>
        <v>USA</v>
      </c>
      <c r="Q1703" s="8" t="str">
        <f>_xlfn.XLOOKUP(total_table[[#This Row],[Product_ID]],Product_table[Product_ID],Product_table[Product_Name],FALSE)</f>
        <v>Women's High Heels</v>
      </c>
      <c r="R1703" s="8" t="str">
        <f>_xlfn.XLOOKUP(total_table[[#This Row],[Product_ID]],Product_table[Product_ID],Product_table[Category],FALSE)</f>
        <v>Clothing</v>
      </c>
      <c r="S1703" s="8" t="str">
        <f>_xlfn.XLOOKUP(total_table[[#This Row],[Product_ID]],Product_table[Product_ID],Product_table[Sub_Category],FALSE)</f>
        <v>Footwear</v>
      </c>
      <c r="T1703" s="8" t="str">
        <f>_xlfn.XLOOKUP(total_table[[#This Row],[Product_ID]],Product_table[Product_ID],Product_table[Brand],FALSE)</f>
        <v>Smith-Charles</v>
      </c>
      <c r="U1703" s="8">
        <f>_xlfn.XLOOKUP(total_table[[#This Row],[Product_ID]],Product_table[Product_ID],Product_table[Cost],FALSE)</f>
        <v>438.25</v>
      </c>
      <c r="V1703" s="11">
        <f>_xlfn.XLOOKUP(total_table[[#This Row],[Product_ID]],Product_table[Product_ID],Product_table[Stock],FALSE)</f>
        <v>496</v>
      </c>
      <c r="W1703" s="8" t="str">
        <f>_xlfn.XLOOKUP(total_table[[#This Row],[Store_ID]],Store_table[Store_ID],Store_table[Store_Name],FALSE)</f>
        <v>Mann-Austin</v>
      </c>
      <c r="X1703" s="8" t="str">
        <f>_xlfn.XLOOKUP(total_table[[#This Row],[Store_ID]],Store_table[Store_ID],Store_table[Region],FALSE)</f>
        <v>East</v>
      </c>
      <c r="Y1703" s="8" t="str">
        <f>_xlfn.XLOOKUP(total_table[[#This Row],[Store_ID]],Store_table[Store_ID],Store_table[City],FALSE)</f>
        <v>Vasquezborough</v>
      </c>
      <c r="Z1703" s="8" t="str">
        <f>_xlfn.XLOOKUP(total_table[[#This Row],[Store_ID]],Store_table[Store_ID],Store_table[Store_Type],FALSE)</f>
        <v>Online</v>
      </c>
    </row>
    <row r="1704" spans="1:26" x14ac:dyDescent="0.35">
      <c r="A1704" s="2" t="s">
        <v>3506</v>
      </c>
      <c r="B1704" s="14">
        <v>45268</v>
      </c>
      <c r="C1704" s="2" t="s">
        <v>694</v>
      </c>
      <c r="D1704" s="2" t="s">
        <v>1600</v>
      </c>
      <c r="E1704" s="2" t="s">
        <v>1757</v>
      </c>
      <c r="F1704" s="11">
        <v>2</v>
      </c>
      <c r="G1704" s="8">
        <v>985.79</v>
      </c>
      <c r="H1704" s="8">
        <v>0.04</v>
      </c>
      <c r="I1704" s="2" t="s">
        <v>1804</v>
      </c>
      <c r="J1704" s="8">
        <v>1971.54</v>
      </c>
      <c r="K1704" s="8" t="str">
        <f>_xlfn.XLOOKUP(total_table[[#This Row],[Customer_ID]],Customer_table[Customer_ID],Customer_table[Name],FALSE)</f>
        <v>Kathy Copeland</v>
      </c>
      <c r="L1704" s="11">
        <f>_xlfn.XLOOKUP(total_table[[#This Row],[Customer_ID]],Customer_table[Customer_ID],Customer_table[Age],FALSE)</f>
        <v>42</v>
      </c>
      <c r="M1704" s="8" t="str">
        <f>_xlfn.XLOOKUP(total_table[[#This Row],[Customer_ID]],Customer_table[Customer_ID],Customer_table[Gender],FALSE)</f>
        <v>Male</v>
      </c>
      <c r="N1704" s="8" t="str">
        <f>_xlfn.XLOOKUP(total_table[[#This Row],[Customer_ID]],Customer_table[Customer_ID],Customer_table[City],FALSE)</f>
        <v>North Christinemouth</v>
      </c>
      <c r="O1704" s="8" t="str">
        <f>_xlfn.XLOOKUP(total_table[[#This Row],[Customer_ID]],Customer_table[Customer_ID],Customer_table[State],FALSE)</f>
        <v>Missouri</v>
      </c>
      <c r="P1704" s="8" t="str">
        <f>_xlfn.XLOOKUP(total_table[[#This Row],[Customer_ID]],Customer_table[Customer_ID],Customer_table[Country],FALSE)</f>
        <v>USA</v>
      </c>
      <c r="Q1704" s="8" t="str">
        <f>_xlfn.XLOOKUP(total_table[[#This Row],[Product_ID]],Product_table[Product_ID],Product_table[Product_Name],FALSE)</f>
        <v>Men's Casual Sneakers</v>
      </c>
      <c r="R1704" s="8" t="str">
        <f>_xlfn.XLOOKUP(total_table[[#This Row],[Product_ID]],Product_table[Product_ID],Product_table[Category],FALSE)</f>
        <v>Clothing</v>
      </c>
      <c r="S1704" s="8" t="str">
        <f>_xlfn.XLOOKUP(total_table[[#This Row],[Product_ID]],Product_table[Product_ID],Product_table[Sub_Category],FALSE)</f>
        <v>Footwear</v>
      </c>
      <c r="T1704" s="8" t="str">
        <f>_xlfn.XLOOKUP(total_table[[#This Row],[Product_ID]],Product_table[Product_ID],Product_table[Brand],FALSE)</f>
        <v>Hogan-Lee</v>
      </c>
      <c r="U1704" s="8">
        <f>_xlfn.XLOOKUP(total_table[[#This Row],[Product_ID]],Product_table[Product_ID],Product_table[Cost],FALSE)</f>
        <v>353.47</v>
      </c>
      <c r="V1704" s="11">
        <f>_xlfn.XLOOKUP(total_table[[#This Row],[Product_ID]],Product_table[Product_ID],Product_table[Stock],FALSE)</f>
        <v>214</v>
      </c>
      <c r="W1704" s="8" t="str">
        <f>_xlfn.XLOOKUP(total_table[[#This Row],[Store_ID]],Store_table[Store_ID],Store_table[Store_Name],FALSE)</f>
        <v>Martinez-Mullins</v>
      </c>
      <c r="X1704" s="8" t="str">
        <f>_xlfn.XLOOKUP(total_table[[#This Row],[Store_ID]],Store_table[Store_ID],Store_table[Region],FALSE)</f>
        <v>South</v>
      </c>
      <c r="Y1704" s="8" t="str">
        <f>_xlfn.XLOOKUP(total_table[[#This Row],[Store_ID]],Store_table[Store_ID],Store_table[City],FALSE)</f>
        <v>Williamsfurt</v>
      </c>
      <c r="Z1704" s="8" t="str">
        <f>_xlfn.XLOOKUP(total_table[[#This Row],[Store_ID]],Store_table[Store_ID],Store_table[Store_Type],FALSE)</f>
        <v>Online</v>
      </c>
    </row>
    <row r="1705" spans="1:26" x14ac:dyDescent="0.35">
      <c r="A1705" s="2" t="s">
        <v>3507</v>
      </c>
      <c r="B1705" s="14">
        <v>45521</v>
      </c>
      <c r="C1705" s="2" t="s">
        <v>605</v>
      </c>
      <c r="D1705" s="2" t="s">
        <v>1592</v>
      </c>
      <c r="E1705" s="2" t="s">
        <v>1777</v>
      </c>
      <c r="F1705" s="11">
        <v>1</v>
      </c>
      <c r="G1705" s="8">
        <v>255.02</v>
      </c>
      <c r="H1705" s="8">
        <v>0.3</v>
      </c>
      <c r="I1705" s="2" t="s">
        <v>1802</v>
      </c>
      <c r="J1705" s="8">
        <v>254.72</v>
      </c>
      <c r="K1705" s="8" t="str">
        <f>_xlfn.XLOOKUP(total_table[[#This Row],[Customer_ID]],Customer_table[Customer_ID],Customer_table[Name],FALSE)</f>
        <v>Dr. Suzanne Bullock</v>
      </c>
      <c r="L1705" s="11">
        <f>_xlfn.XLOOKUP(total_table[[#This Row],[Customer_ID]],Customer_table[Customer_ID],Customer_table[Age],FALSE)</f>
        <v>60</v>
      </c>
      <c r="M1705" s="8" t="str">
        <f>_xlfn.XLOOKUP(total_table[[#This Row],[Customer_ID]],Customer_table[Customer_ID],Customer_table[Gender],FALSE)</f>
        <v>Female</v>
      </c>
      <c r="N1705" s="8" t="str">
        <f>_xlfn.XLOOKUP(total_table[[#This Row],[Customer_ID]],Customer_table[Customer_ID],Customer_table[City],FALSE)</f>
        <v>Lake Blaketon</v>
      </c>
      <c r="O1705" s="8" t="str">
        <f>_xlfn.XLOOKUP(total_table[[#This Row],[Customer_ID]],Customer_table[Customer_ID],Customer_table[State],FALSE)</f>
        <v>Alabama</v>
      </c>
      <c r="P1705" s="8" t="str">
        <f>_xlfn.XLOOKUP(total_table[[#This Row],[Customer_ID]],Customer_table[Customer_ID],Customer_table[Country],FALSE)</f>
        <v>USA</v>
      </c>
      <c r="Q1705" s="8" t="str">
        <f>_xlfn.XLOOKUP(total_table[[#This Row],[Product_ID]],Product_table[Product_ID],Product_table[Product_Name],FALSE)</f>
        <v>Modern Wall Clock</v>
      </c>
      <c r="R1705" s="8" t="str">
        <f>_xlfn.XLOOKUP(total_table[[#This Row],[Product_ID]],Product_table[Product_ID],Product_table[Category],FALSE)</f>
        <v>Home</v>
      </c>
      <c r="S1705" s="8" t="str">
        <f>_xlfn.XLOOKUP(total_table[[#This Row],[Product_ID]],Product_table[Product_ID],Product_table[Sub_Category],FALSE)</f>
        <v>Decor</v>
      </c>
      <c r="T1705" s="8" t="str">
        <f>_xlfn.XLOOKUP(total_table[[#This Row],[Product_ID]],Product_table[Product_ID],Product_table[Brand],FALSE)</f>
        <v>Weiss-Watson</v>
      </c>
      <c r="U1705" s="8">
        <f>_xlfn.XLOOKUP(total_table[[#This Row],[Product_ID]],Product_table[Product_ID],Product_table[Cost],FALSE)</f>
        <v>179.77</v>
      </c>
      <c r="V1705" s="11">
        <f>_xlfn.XLOOKUP(total_table[[#This Row],[Product_ID]],Product_table[Product_ID],Product_table[Stock],FALSE)</f>
        <v>305</v>
      </c>
      <c r="W1705" s="8" t="str">
        <f>_xlfn.XLOOKUP(total_table[[#This Row],[Store_ID]],Store_table[Store_ID],Store_table[Store_Name],FALSE)</f>
        <v>Mcdonald Inc</v>
      </c>
      <c r="X1705" s="8" t="str">
        <f>_xlfn.XLOOKUP(total_table[[#This Row],[Store_ID]],Store_table[Store_ID],Store_table[Region],FALSE)</f>
        <v>South</v>
      </c>
      <c r="Y1705" s="8" t="str">
        <f>_xlfn.XLOOKUP(total_table[[#This Row],[Store_ID]],Store_table[Store_ID],Store_table[City],FALSE)</f>
        <v>Christopherland</v>
      </c>
      <c r="Z1705" s="8" t="str">
        <f>_xlfn.XLOOKUP(total_table[[#This Row],[Store_ID]],Store_table[Store_ID],Store_table[Store_Type],FALSE)</f>
        <v>Outlet</v>
      </c>
    </row>
    <row r="1706" spans="1:26" x14ac:dyDescent="0.35">
      <c r="A1706" s="2" t="s">
        <v>3508</v>
      </c>
      <c r="B1706" s="14">
        <v>45693</v>
      </c>
      <c r="C1706" s="2" t="s">
        <v>331</v>
      </c>
      <c r="D1706" s="2" t="s">
        <v>1564</v>
      </c>
      <c r="E1706" s="2" t="s">
        <v>1760</v>
      </c>
      <c r="F1706" s="11">
        <v>1</v>
      </c>
      <c r="G1706" s="8">
        <v>153.57</v>
      </c>
      <c r="H1706" s="8">
        <v>0.01</v>
      </c>
      <c r="I1706" s="2" t="s">
        <v>1804</v>
      </c>
      <c r="J1706" s="8">
        <v>153.56</v>
      </c>
      <c r="K1706" s="8" t="str">
        <f>_xlfn.XLOOKUP(total_table[[#This Row],[Customer_ID]],Customer_table[Customer_ID],Customer_table[Name],FALSE)</f>
        <v>Amy Fowler</v>
      </c>
      <c r="L1706" s="11">
        <f>_xlfn.XLOOKUP(total_table[[#This Row],[Customer_ID]],Customer_table[Customer_ID],Customer_table[Age],FALSE)</f>
        <v>62</v>
      </c>
      <c r="M1706" s="8" t="str">
        <f>_xlfn.XLOOKUP(total_table[[#This Row],[Customer_ID]],Customer_table[Customer_ID],Customer_table[Gender],FALSE)</f>
        <v>Female</v>
      </c>
      <c r="N1706" s="8" t="str">
        <f>_xlfn.XLOOKUP(total_table[[#This Row],[Customer_ID]],Customer_table[Customer_ID],Customer_table[City],FALSE)</f>
        <v>West Bobbyshire</v>
      </c>
      <c r="O1706" s="8" t="str">
        <f>_xlfn.XLOOKUP(total_table[[#This Row],[Customer_ID]],Customer_table[Customer_ID],Customer_table[State],FALSE)</f>
        <v>New York</v>
      </c>
      <c r="P1706" s="8" t="str">
        <f>_xlfn.XLOOKUP(total_table[[#This Row],[Customer_ID]],Customer_table[Customer_ID],Customer_table[Country],FALSE)</f>
        <v>USA</v>
      </c>
      <c r="Q1706" s="8" t="str">
        <f>_xlfn.XLOOKUP(total_table[[#This Row],[Product_ID]],Product_table[Product_ID],Product_table[Product_Name],FALSE)</f>
        <v>Knee Support Brace</v>
      </c>
      <c r="R1706" s="8" t="str">
        <f>_xlfn.XLOOKUP(total_table[[#This Row],[Product_ID]],Product_table[Product_ID],Product_table[Category],FALSE)</f>
        <v>Sports</v>
      </c>
      <c r="S1706" s="8" t="str">
        <f>_xlfn.XLOOKUP(total_table[[#This Row],[Product_ID]],Product_table[Product_ID],Product_table[Sub_Category],FALSE)</f>
        <v>Equipment</v>
      </c>
      <c r="T1706" s="8" t="str">
        <f>_xlfn.XLOOKUP(total_table[[#This Row],[Product_ID]],Product_table[Product_ID],Product_table[Brand],FALSE)</f>
        <v>May-Reese</v>
      </c>
      <c r="U1706" s="8">
        <f>_xlfn.XLOOKUP(total_table[[#This Row],[Product_ID]],Product_table[Product_ID],Product_table[Cost],FALSE)</f>
        <v>21.34</v>
      </c>
      <c r="V1706" s="11">
        <f>_xlfn.XLOOKUP(total_table[[#This Row],[Product_ID]],Product_table[Product_ID],Product_table[Stock],FALSE)</f>
        <v>65</v>
      </c>
      <c r="W1706" s="8" t="str">
        <f>_xlfn.XLOOKUP(total_table[[#This Row],[Store_ID]],Store_table[Store_ID],Store_table[Store_Name],FALSE)</f>
        <v>Bean, Jones and Park</v>
      </c>
      <c r="X1706" s="8" t="str">
        <f>_xlfn.XLOOKUP(total_table[[#This Row],[Store_ID]],Store_table[Store_ID],Store_table[Region],FALSE)</f>
        <v>West</v>
      </c>
      <c r="Y1706" s="8" t="str">
        <f>_xlfn.XLOOKUP(total_table[[#This Row],[Store_ID]],Store_table[Store_ID],Store_table[City],FALSE)</f>
        <v>Thompsonborough</v>
      </c>
      <c r="Z1706" s="8" t="str">
        <f>_xlfn.XLOOKUP(total_table[[#This Row],[Store_ID]],Store_table[Store_ID],Store_table[Store_Type],FALSE)</f>
        <v>Online</v>
      </c>
    </row>
    <row r="1707" spans="1:26" x14ac:dyDescent="0.35">
      <c r="A1707" s="2" t="s">
        <v>3509</v>
      </c>
      <c r="B1707" s="14">
        <v>45734</v>
      </c>
      <c r="C1707" s="2" t="s">
        <v>798</v>
      </c>
      <c r="D1707" s="2" t="s">
        <v>1612</v>
      </c>
      <c r="E1707" s="2" t="s">
        <v>1788</v>
      </c>
      <c r="F1707" s="11">
        <v>3</v>
      </c>
      <c r="G1707" s="8">
        <v>962.98</v>
      </c>
      <c r="H1707" s="8">
        <v>0.21</v>
      </c>
      <c r="I1707" s="2" t="s">
        <v>1802</v>
      </c>
      <c r="J1707" s="8">
        <v>2888.73</v>
      </c>
      <c r="K1707" s="8" t="str">
        <f>_xlfn.XLOOKUP(total_table[[#This Row],[Customer_ID]],Customer_table[Customer_ID],Customer_table[Name],FALSE)</f>
        <v>Dr. Ashley Yates Md</v>
      </c>
      <c r="L1707" s="11">
        <f>_xlfn.XLOOKUP(total_table[[#This Row],[Customer_ID]],Customer_table[Customer_ID],Customer_table[Age],FALSE)</f>
        <v>32</v>
      </c>
      <c r="M1707" s="8" t="str">
        <f>_xlfn.XLOOKUP(total_table[[#This Row],[Customer_ID]],Customer_table[Customer_ID],Customer_table[Gender],FALSE)</f>
        <v>Male</v>
      </c>
      <c r="N1707" s="8" t="str">
        <f>_xlfn.XLOOKUP(total_table[[#This Row],[Customer_ID]],Customer_table[Customer_ID],Customer_table[City],FALSE)</f>
        <v>New Maria</v>
      </c>
      <c r="O1707" s="8" t="str">
        <f>_xlfn.XLOOKUP(total_table[[#This Row],[Customer_ID]],Customer_table[Customer_ID],Customer_table[State],FALSE)</f>
        <v>Wisconsin</v>
      </c>
      <c r="P1707" s="8" t="str">
        <f>_xlfn.XLOOKUP(total_table[[#This Row],[Customer_ID]],Customer_table[Customer_ID],Customer_table[Country],FALSE)</f>
        <v>USA</v>
      </c>
      <c r="Q1707" s="8" t="str">
        <f>_xlfn.XLOOKUP(total_table[[#This Row],[Product_ID]],Product_table[Product_ID],Product_table[Product_Name],FALSE)</f>
        <v>USB External Hard Drive</v>
      </c>
      <c r="R1707" s="8" t="str">
        <f>_xlfn.XLOOKUP(total_table[[#This Row],[Product_ID]],Product_table[Product_ID],Product_table[Category],FALSE)</f>
        <v>Electronics</v>
      </c>
      <c r="S1707" s="8" t="str">
        <f>_xlfn.XLOOKUP(total_table[[#This Row],[Product_ID]],Product_table[Product_ID],Product_table[Sub_Category],FALSE)</f>
        <v>Computer</v>
      </c>
      <c r="T1707" s="8" t="str">
        <f>_xlfn.XLOOKUP(total_table[[#This Row],[Product_ID]],Product_table[Product_ID],Product_table[Brand],FALSE)</f>
        <v>Robinson Inc</v>
      </c>
      <c r="U1707" s="8">
        <f>_xlfn.XLOOKUP(total_table[[#This Row],[Product_ID]],Product_table[Product_ID],Product_table[Cost],FALSE)</f>
        <v>253.33</v>
      </c>
      <c r="V1707" s="11">
        <f>_xlfn.XLOOKUP(total_table[[#This Row],[Product_ID]],Product_table[Product_ID],Product_table[Stock],FALSE)</f>
        <v>266</v>
      </c>
      <c r="W1707" s="8" t="str">
        <f>_xlfn.XLOOKUP(total_table[[#This Row],[Store_ID]],Store_table[Store_ID],Store_table[Store_Name],FALSE)</f>
        <v>Guerrero-Schmitt</v>
      </c>
      <c r="X1707" s="8" t="str">
        <f>_xlfn.XLOOKUP(total_table[[#This Row],[Store_ID]],Store_table[Store_ID],Store_table[Region],FALSE)</f>
        <v>East</v>
      </c>
      <c r="Y1707" s="8" t="str">
        <f>_xlfn.XLOOKUP(total_table[[#This Row],[Store_ID]],Store_table[Store_ID],Store_table[City],FALSE)</f>
        <v>East Stevechester</v>
      </c>
      <c r="Z1707" s="8" t="str">
        <f>_xlfn.XLOOKUP(total_table[[#This Row],[Store_ID]],Store_table[Store_ID],Store_table[Store_Type],FALSE)</f>
        <v>Flagship</v>
      </c>
    </row>
    <row r="1708" spans="1:26" x14ac:dyDescent="0.35">
      <c r="A1708" s="2" t="s">
        <v>3510</v>
      </c>
      <c r="B1708" s="14">
        <v>45377</v>
      </c>
      <c r="C1708" s="2" t="s">
        <v>206</v>
      </c>
      <c r="D1708" s="2" t="s">
        <v>1614</v>
      </c>
      <c r="E1708" s="2" t="s">
        <v>1760</v>
      </c>
      <c r="F1708" s="11">
        <v>3</v>
      </c>
      <c r="G1708" s="8">
        <v>884.46</v>
      </c>
      <c r="H1708" s="8">
        <v>0.25</v>
      </c>
      <c r="I1708" s="2" t="s">
        <v>1802</v>
      </c>
      <c r="J1708" s="8">
        <v>2653.13</v>
      </c>
      <c r="K1708" s="8" t="str">
        <f>_xlfn.XLOOKUP(total_table[[#This Row],[Customer_ID]],Customer_table[Customer_ID],Customer_table[Name],FALSE)</f>
        <v>Jay Patel</v>
      </c>
      <c r="L1708" s="11">
        <f>_xlfn.XLOOKUP(total_table[[#This Row],[Customer_ID]],Customer_table[Customer_ID],Customer_table[Age],FALSE)</f>
        <v>43</v>
      </c>
      <c r="M1708" s="8" t="str">
        <f>_xlfn.XLOOKUP(total_table[[#This Row],[Customer_ID]],Customer_table[Customer_ID],Customer_table[Gender],FALSE)</f>
        <v>Female</v>
      </c>
      <c r="N1708" s="8" t="str">
        <f>_xlfn.XLOOKUP(total_table[[#This Row],[Customer_ID]],Customer_table[Customer_ID],Customer_table[City],FALSE)</f>
        <v>Morrisbury</v>
      </c>
      <c r="O1708" s="8" t="str">
        <f>_xlfn.XLOOKUP(total_table[[#This Row],[Customer_ID]],Customer_table[Customer_ID],Customer_table[State],FALSE)</f>
        <v>Rhode Island</v>
      </c>
      <c r="P1708" s="8" t="str">
        <f>_xlfn.XLOOKUP(total_table[[#This Row],[Customer_ID]],Customer_table[Customer_ID],Customer_table[Country],FALSE)</f>
        <v>USA</v>
      </c>
      <c r="Q1708" s="8" t="str">
        <f>_xlfn.XLOOKUP(total_table[[#This Row],[Product_ID]],Product_table[Product_ID],Product_table[Product_Name],FALSE)</f>
        <v>Adjustable Jump Rope</v>
      </c>
      <c r="R1708" s="8" t="str">
        <f>_xlfn.XLOOKUP(total_table[[#This Row],[Product_ID]],Product_table[Product_ID],Product_table[Category],FALSE)</f>
        <v>Sports</v>
      </c>
      <c r="S1708" s="8" t="str">
        <f>_xlfn.XLOOKUP(total_table[[#This Row],[Product_ID]],Product_table[Product_ID],Product_table[Sub_Category],FALSE)</f>
        <v>Fitness</v>
      </c>
      <c r="T1708" s="8" t="str">
        <f>_xlfn.XLOOKUP(total_table[[#This Row],[Product_ID]],Product_table[Product_ID],Product_table[Brand],FALSE)</f>
        <v>Cox Inc</v>
      </c>
      <c r="U1708" s="8">
        <f>_xlfn.XLOOKUP(total_table[[#This Row],[Product_ID]],Product_table[Product_ID],Product_table[Cost],FALSE)</f>
        <v>167.12</v>
      </c>
      <c r="V1708" s="11">
        <f>_xlfn.XLOOKUP(total_table[[#This Row],[Product_ID]],Product_table[Product_ID],Product_table[Stock],FALSE)</f>
        <v>316</v>
      </c>
      <c r="W1708" s="8" t="str">
        <f>_xlfn.XLOOKUP(total_table[[#This Row],[Store_ID]],Store_table[Store_ID],Store_table[Store_Name],FALSE)</f>
        <v>Bean, Jones and Park</v>
      </c>
      <c r="X1708" s="8" t="str">
        <f>_xlfn.XLOOKUP(total_table[[#This Row],[Store_ID]],Store_table[Store_ID],Store_table[Region],FALSE)</f>
        <v>West</v>
      </c>
      <c r="Y1708" s="8" t="str">
        <f>_xlfn.XLOOKUP(total_table[[#This Row],[Store_ID]],Store_table[Store_ID],Store_table[City],FALSE)</f>
        <v>Thompsonborough</v>
      </c>
      <c r="Z1708" s="8" t="str">
        <f>_xlfn.XLOOKUP(total_table[[#This Row],[Store_ID]],Store_table[Store_ID],Store_table[Store_Type],FALSE)</f>
        <v>Online</v>
      </c>
    </row>
    <row r="1709" spans="1:26" x14ac:dyDescent="0.35">
      <c r="A1709" s="2" t="s">
        <v>3511</v>
      </c>
      <c r="B1709" s="14">
        <v>45778</v>
      </c>
      <c r="C1709" s="2" t="s">
        <v>1334</v>
      </c>
      <c r="D1709" s="2" t="s">
        <v>1660</v>
      </c>
      <c r="E1709" s="2" t="s">
        <v>1767</v>
      </c>
      <c r="F1709" s="11">
        <v>4</v>
      </c>
      <c r="G1709" s="8">
        <v>359.71</v>
      </c>
      <c r="H1709" s="8">
        <v>0.05</v>
      </c>
      <c r="I1709" s="2" t="s">
        <v>1804</v>
      </c>
      <c r="J1709" s="8">
        <v>1438.79</v>
      </c>
      <c r="K1709" s="8" t="str">
        <f>_xlfn.XLOOKUP(total_table[[#This Row],[Customer_ID]],Customer_table[Customer_ID],Customer_table[Name],FALSE)</f>
        <v>Melinda Rivera</v>
      </c>
      <c r="L1709" s="11">
        <f>_xlfn.XLOOKUP(total_table[[#This Row],[Customer_ID]],Customer_table[Customer_ID],Customer_table[Age],FALSE)</f>
        <v>47</v>
      </c>
      <c r="M1709" s="8" t="str">
        <f>_xlfn.XLOOKUP(total_table[[#This Row],[Customer_ID]],Customer_table[Customer_ID],Customer_table[Gender],FALSE)</f>
        <v>Female</v>
      </c>
      <c r="N1709" s="8" t="str">
        <f>_xlfn.XLOOKUP(total_table[[#This Row],[Customer_ID]],Customer_table[Customer_ID],Customer_table[City],FALSE)</f>
        <v>East Davidmouth</v>
      </c>
      <c r="O1709" s="8" t="str">
        <f>_xlfn.XLOOKUP(total_table[[#This Row],[Customer_ID]],Customer_table[Customer_ID],Customer_table[State],FALSE)</f>
        <v>New Hampshire</v>
      </c>
      <c r="P1709" s="8" t="str">
        <f>_xlfn.XLOOKUP(total_table[[#This Row],[Customer_ID]],Customer_table[Customer_ID],Customer_table[Country],FALSE)</f>
        <v>USA</v>
      </c>
      <c r="Q1709" s="8" t="str">
        <f>_xlfn.XLOOKUP(total_table[[#This Row],[Product_ID]],Product_table[Product_ID],Product_table[Product_Name],FALSE)</f>
        <v>Smart LED Light Strip</v>
      </c>
      <c r="R1709" s="8" t="str">
        <f>_xlfn.XLOOKUP(total_table[[#This Row],[Product_ID]],Product_table[Product_ID],Product_table[Category],FALSE)</f>
        <v>Electronics</v>
      </c>
      <c r="S1709" s="8" t="str">
        <f>_xlfn.XLOOKUP(total_table[[#This Row],[Product_ID]],Product_table[Product_ID],Product_table[Sub_Category],FALSE)</f>
        <v>Accessories</v>
      </c>
      <c r="T1709" s="8" t="str">
        <f>_xlfn.XLOOKUP(total_table[[#This Row],[Product_ID]],Product_table[Product_ID],Product_table[Brand],FALSE)</f>
        <v>Flores-Davis</v>
      </c>
      <c r="U1709" s="8">
        <f>_xlfn.XLOOKUP(total_table[[#This Row],[Product_ID]],Product_table[Product_ID],Product_table[Cost],FALSE)</f>
        <v>349.17</v>
      </c>
      <c r="V1709" s="11">
        <f>_xlfn.XLOOKUP(total_table[[#This Row],[Product_ID]],Product_table[Product_ID],Product_table[Stock],FALSE)</f>
        <v>476</v>
      </c>
      <c r="W1709" s="8" t="str">
        <f>_xlfn.XLOOKUP(total_table[[#This Row],[Store_ID]],Store_table[Store_ID],Store_table[Store_Name],FALSE)</f>
        <v>Hill, Wagner and Ballard</v>
      </c>
      <c r="X1709" s="8" t="str">
        <f>_xlfn.XLOOKUP(total_table[[#This Row],[Store_ID]],Store_table[Store_ID],Store_table[Region],FALSE)</f>
        <v>East</v>
      </c>
      <c r="Y1709" s="8" t="str">
        <f>_xlfn.XLOOKUP(total_table[[#This Row],[Store_ID]],Store_table[Store_ID],Store_table[City],FALSE)</f>
        <v>East Davidville</v>
      </c>
      <c r="Z1709" s="8" t="str">
        <f>_xlfn.XLOOKUP(total_table[[#This Row],[Store_ID]],Store_table[Store_ID],Store_table[Store_Type],FALSE)</f>
        <v>Online</v>
      </c>
    </row>
    <row r="1710" spans="1:26" x14ac:dyDescent="0.35">
      <c r="A1710" s="2" t="s">
        <v>3512</v>
      </c>
      <c r="B1710" s="14">
        <v>45715</v>
      </c>
      <c r="C1710" s="2" t="s">
        <v>187</v>
      </c>
      <c r="D1710" s="2" t="s">
        <v>1626</v>
      </c>
      <c r="E1710" s="2" t="s">
        <v>1747</v>
      </c>
      <c r="F1710" s="11">
        <v>3</v>
      </c>
      <c r="G1710" s="8">
        <v>766.47</v>
      </c>
      <c r="H1710" s="8">
        <v>0.18</v>
      </c>
      <c r="I1710" s="2" t="s">
        <v>1802</v>
      </c>
      <c r="J1710" s="8">
        <v>2299.23</v>
      </c>
      <c r="K1710" s="8" t="str">
        <f>_xlfn.XLOOKUP(total_table[[#This Row],[Customer_ID]],Customer_table[Customer_ID],Customer_table[Name],FALSE)</f>
        <v>Sarah Rodgers</v>
      </c>
      <c r="L1710" s="11">
        <f>_xlfn.XLOOKUP(total_table[[#This Row],[Customer_ID]],Customer_table[Customer_ID],Customer_table[Age],FALSE)</f>
        <v>23</v>
      </c>
      <c r="M1710" s="8" t="str">
        <f>_xlfn.XLOOKUP(total_table[[#This Row],[Customer_ID]],Customer_table[Customer_ID],Customer_table[Gender],FALSE)</f>
        <v>Female</v>
      </c>
      <c r="N1710" s="8" t="str">
        <f>_xlfn.XLOOKUP(total_table[[#This Row],[Customer_ID]],Customer_table[Customer_ID],Customer_table[City],FALSE)</f>
        <v>New Julia</v>
      </c>
      <c r="O1710" s="8" t="str">
        <f>_xlfn.XLOOKUP(total_table[[#This Row],[Customer_ID]],Customer_table[Customer_ID],Customer_table[State],FALSE)</f>
        <v>West Virginia</v>
      </c>
      <c r="P1710" s="8" t="str">
        <f>_xlfn.XLOOKUP(total_table[[#This Row],[Customer_ID]],Customer_table[Customer_ID],Customer_table[Country],FALSE)</f>
        <v>USA</v>
      </c>
      <c r="Q1710" s="8" t="str">
        <f>_xlfn.XLOOKUP(total_table[[#This Row],[Product_ID]],Product_table[Product_ID],Product_table[Product_Name],FALSE)</f>
        <v>Boxing Hand Wraps</v>
      </c>
      <c r="R1710" s="8" t="str">
        <f>_xlfn.XLOOKUP(total_table[[#This Row],[Product_ID]],Product_table[Product_ID],Product_table[Category],FALSE)</f>
        <v>Sports</v>
      </c>
      <c r="S1710" s="8" t="str">
        <f>_xlfn.XLOOKUP(total_table[[#This Row],[Product_ID]],Product_table[Product_ID],Product_table[Sub_Category],FALSE)</f>
        <v>Fitness</v>
      </c>
      <c r="T1710" s="8" t="str">
        <f>_xlfn.XLOOKUP(total_table[[#This Row],[Product_ID]],Product_table[Product_ID],Product_table[Brand],FALSE)</f>
        <v>Smith-King</v>
      </c>
      <c r="U1710" s="8">
        <f>_xlfn.XLOOKUP(total_table[[#This Row],[Product_ID]],Product_table[Product_ID],Product_table[Cost],FALSE)</f>
        <v>190.29</v>
      </c>
      <c r="V1710" s="11">
        <f>_xlfn.XLOOKUP(total_table[[#This Row],[Product_ID]],Product_table[Product_ID],Product_table[Stock],FALSE)</f>
        <v>260</v>
      </c>
      <c r="W1710" s="8" t="str">
        <f>_xlfn.XLOOKUP(total_table[[#This Row],[Store_ID]],Store_table[Store_ID],Store_table[Store_Name],FALSE)</f>
        <v>Alexander Group</v>
      </c>
      <c r="X1710" s="8" t="str">
        <f>_xlfn.XLOOKUP(total_table[[#This Row],[Store_ID]],Store_table[Store_ID],Store_table[Region],FALSE)</f>
        <v>South</v>
      </c>
      <c r="Y1710" s="8" t="str">
        <f>_xlfn.XLOOKUP(total_table[[#This Row],[Store_ID]],Store_table[Store_ID],Store_table[City],FALSE)</f>
        <v>Port Sharon</v>
      </c>
      <c r="Z1710" s="8" t="str">
        <f>_xlfn.XLOOKUP(total_table[[#This Row],[Store_ID]],Store_table[Store_ID],Store_table[Store_Type],FALSE)</f>
        <v>Online</v>
      </c>
    </row>
    <row r="1711" spans="1:26" x14ac:dyDescent="0.35">
      <c r="A1711" s="2" t="s">
        <v>3513</v>
      </c>
      <c r="B1711" s="14">
        <v>45492</v>
      </c>
      <c r="C1711" s="2" t="s">
        <v>711</v>
      </c>
      <c r="D1711" s="2" t="s">
        <v>1638</v>
      </c>
      <c r="E1711" s="2" t="s">
        <v>1788</v>
      </c>
      <c r="F1711" s="11">
        <v>1</v>
      </c>
      <c r="G1711" s="8">
        <v>772.07</v>
      </c>
      <c r="H1711" s="8">
        <v>0.26</v>
      </c>
      <c r="I1711" s="2" t="s">
        <v>1804</v>
      </c>
      <c r="J1711" s="8">
        <v>771.81000000000006</v>
      </c>
      <c r="K1711" s="8" t="str">
        <f>_xlfn.XLOOKUP(total_table[[#This Row],[Customer_ID]],Customer_table[Customer_ID],Customer_table[Name],FALSE)</f>
        <v>Robert Harris</v>
      </c>
      <c r="L1711" s="11">
        <f>_xlfn.XLOOKUP(total_table[[#This Row],[Customer_ID]],Customer_table[Customer_ID],Customer_table[Age],FALSE)</f>
        <v>50</v>
      </c>
      <c r="M1711" s="8" t="str">
        <f>_xlfn.XLOOKUP(total_table[[#This Row],[Customer_ID]],Customer_table[Customer_ID],Customer_table[Gender],FALSE)</f>
        <v>Male</v>
      </c>
      <c r="N1711" s="8" t="str">
        <f>_xlfn.XLOOKUP(total_table[[#This Row],[Customer_ID]],Customer_table[Customer_ID],Customer_table[City],FALSE)</f>
        <v>East Jeremy</v>
      </c>
      <c r="O1711" s="8" t="str">
        <f>_xlfn.XLOOKUP(total_table[[#This Row],[Customer_ID]],Customer_table[Customer_ID],Customer_table[State],FALSE)</f>
        <v>Iowa</v>
      </c>
      <c r="P1711" s="8" t="str">
        <f>_xlfn.XLOOKUP(total_table[[#This Row],[Customer_ID]],Customer_table[Customer_ID],Customer_table[Country],FALSE)</f>
        <v>USA</v>
      </c>
      <c r="Q1711" s="8" t="str">
        <f>_xlfn.XLOOKUP(total_table[[#This Row],[Product_ID]],Product_table[Product_ID],Product_table[Product_Name],FALSE)</f>
        <v>Premium Blanket Throw</v>
      </c>
      <c r="R1711" s="8" t="str">
        <f>_xlfn.XLOOKUP(total_table[[#This Row],[Product_ID]],Product_table[Product_ID],Product_table[Category],FALSE)</f>
        <v>Home</v>
      </c>
      <c r="S1711" s="8" t="str">
        <f>_xlfn.XLOOKUP(total_table[[#This Row],[Product_ID]],Product_table[Product_ID],Product_table[Sub_Category],FALSE)</f>
        <v>Decor</v>
      </c>
      <c r="T1711" s="8" t="str">
        <f>_xlfn.XLOOKUP(total_table[[#This Row],[Product_ID]],Product_table[Product_ID],Product_table[Brand],FALSE)</f>
        <v>Hernandez, Kennedy and Porter</v>
      </c>
      <c r="U1711" s="8">
        <f>_xlfn.XLOOKUP(total_table[[#This Row],[Product_ID]],Product_table[Product_ID],Product_table[Cost],FALSE)</f>
        <v>461.47</v>
      </c>
      <c r="V1711" s="11">
        <f>_xlfn.XLOOKUP(total_table[[#This Row],[Product_ID]],Product_table[Product_ID],Product_table[Stock],FALSE)</f>
        <v>190</v>
      </c>
      <c r="W1711" s="8" t="str">
        <f>_xlfn.XLOOKUP(total_table[[#This Row],[Store_ID]],Store_table[Store_ID],Store_table[Store_Name],FALSE)</f>
        <v>Guerrero-Schmitt</v>
      </c>
      <c r="X1711" s="8" t="str">
        <f>_xlfn.XLOOKUP(total_table[[#This Row],[Store_ID]],Store_table[Store_ID],Store_table[Region],FALSE)</f>
        <v>East</v>
      </c>
      <c r="Y1711" s="8" t="str">
        <f>_xlfn.XLOOKUP(total_table[[#This Row],[Store_ID]],Store_table[Store_ID],Store_table[City],FALSE)</f>
        <v>East Stevechester</v>
      </c>
      <c r="Z1711" s="8" t="str">
        <f>_xlfn.XLOOKUP(total_table[[#This Row],[Store_ID]],Store_table[Store_ID],Store_table[Store_Type],FALSE)</f>
        <v>Flagship</v>
      </c>
    </row>
    <row r="1712" spans="1:26" x14ac:dyDescent="0.35">
      <c r="A1712" s="2" t="s">
        <v>3514</v>
      </c>
      <c r="B1712" s="14">
        <v>45292</v>
      </c>
      <c r="C1712" s="2" t="s">
        <v>868</v>
      </c>
      <c r="D1712" s="2" t="s">
        <v>1564</v>
      </c>
      <c r="E1712" s="2" t="s">
        <v>1751</v>
      </c>
      <c r="F1712" s="11">
        <v>3</v>
      </c>
      <c r="G1712" s="8">
        <v>108.31</v>
      </c>
      <c r="H1712" s="8">
        <v>0.26</v>
      </c>
      <c r="I1712" s="2" t="s">
        <v>1807</v>
      </c>
      <c r="J1712" s="8">
        <v>324.67</v>
      </c>
      <c r="K1712" s="8" t="str">
        <f>_xlfn.XLOOKUP(total_table[[#This Row],[Customer_ID]],Customer_table[Customer_ID],Customer_table[Name],FALSE)</f>
        <v>Jeffrey Gomez</v>
      </c>
      <c r="L1712" s="11">
        <f>_xlfn.XLOOKUP(total_table[[#This Row],[Customer_ID]],Customer_table[Customer_ID],Customer_table[Age],FALSE)</f>
        <v>22</v>
      </c>
      <c r="M1712" s="8" t="str">
        <f>_xlfn.XLOOKUP(total_table[[#This Row],[Customer_ID]],Customer_table[Customer_ID],Customer_table[Gender],FALSE)</f>
        <v>Female</v>
      </c>
      <c r="N1712" s="8" t="str">
        <f>_xlfn.XLOOKUP(total_table[[#This Row],[Customer_ID]],Customer_table[Customer_ID],Customer_table[City],FALSE)</f>
        <v>Lake Nicole</v>
      </c>
      <c r="O1712" s="8" t="str">
        <f>_xlfn.XLOOKUP(total_table[[#This Row],[Customer_ID]],Customer_table[Customer_ID],Customer_table[State],FALSE)</f>
        <v>Colorado</v>
      </c>
      <c r="P1712" s="8" t="str">
        <f>_xlfn.XLOOKUP(total_table[[#This Row],[Customer_ID]],Customer_table[Customer_ID],Customer_table[Country],FALSE)</f>
        <v>USA</v>
      </c>
      <c r="Q1712" s="8" t="str">
        <f>_xlfn.XLOOKUP(total_table[[#This Row],[Product_ID]],Product_table[Product_ID],Product_table[Product_Name],FALSE)</f>
        <v>Knee Support Brace</v>
      </c>
      <c r="R1712" s="8" t="str">
        <f>_xlfn.XLOOKUP(total_table[[#This Row],[Product_ID]],Product_table[Product_ID],Product_table[Category],FALSE)</f>
        <v>Sports</v>
      </c>
      <c r="S1712" s="8" t="str">
        <f>_xlfn.XLOOKUP(total_table[[#This Row],[Product_ID]],Product_table[Product_ID],Product_table[Sub_Category],FALSE)</f>
        <v>Equipment</v>
      </c>
      <c r="T1712" s="8" t="str">
        <f>_xlfn.XLOOKUP(total_table[[#This Row],[Product_ID]],Product_table[Product_ID],Product_table[Brand],FALSE)</f>
        <v>May-Reese</v>
      </c>
      <c r="U1712" s="8">
        <f>_xlfn.XLOOKUP(total_table[[#This Row],[Product_ID]],Product_table[Product_ID],Product_table[Cost],FALSE)</f>
        <v>21.34</v>
      </c>
      <c r="V1712" s="11">
        <f>_xlfn.XLOOKUP(total_table[[#This Row],[Product_ID]],Product_table[Product_ID],Product_table[Stock],FALSE)</f>
        <v>65</v>
      </c>
      <c r="W1712" s="8" t="str">
        <f>_xlfn.XLOOKUP(total_table[[#This Row],[Store_ID]],Store_table[Store_ID],Store_table[Store_Name],FALSE)</f>
        <v>Gray Ltd</v>
      </c>
      <c r="X1712" s="8" t="str">
        <f>_xlfn.XLOOKUP(total_table[[#This Row],[Store_ID]],Store_table[Store_ID],Store_table[Region],FALSE)</f>
        <v>North</v>
      </c>
      <c r="Y1712" s="8" t="str">
        <f>_xlfn.XLOOKUP(total_table[[#This Row],[Store_ID]],Store_table[Store_ID],Store_table[City],FALSE)</f>
        <v>New Michaelchester</v>
      </c>
      <c r="Z1712" s="8" t="str">
        <f>_xlfn.XLOOKUP(total_table[[#This Row],[Store_ID]],Store_table[Store_ID],Store_table[Store_Type],FALSE)</f>
        <v>Outlet</v>
      </c>
    </row>
    <row r="1713" spans="1:26" x14ac:dyDescent="0.35">
      <c r="A1713" s="2" t="s">
        <v>3515</v>
      </c>
      <c r="B1713" s="14">
        <v>45316</v>
      </c>
      <c r="C1713" s="2" t="s">
        <v>697</v>
      </c>
      <c r="D1713" s="2" t="s">
        <v>1684</v>
      </c>
      <c r="E1713" s="2" t="s">
        <v>1754</v>
      </c>
      <c r="F1713" s="11">
        <v>1</v>
      </c>
      <c r="G1713" s="8">
        <v>502.53</v>
      </c>
      <c r="H1713" s="8">
        <v>0</v>
      </c>
      <c r="I1713" s="2" t="s">
        <v>1804</v>
      </c>
      <c r="J1713" s="8">
        <v>502.53</v>
      </c>
      <c r="K1713" s="8" t="str">
        <f>_xlfn.XLOOKUP(total_table[[#This Row],[Customer_ID]],Customer_table[Customer_ID],Customer_table[Name],FALSE)</f>
        <v>Julia Jackson</v>
      </c>
      <c r="L1713" s="11">
        <f>_xlfn.XLOOKUP(total_table[[#This Row],[Customer_ID]],Customer_table[Customer_ID],Customer_table[Age],FALSE)</f>
        <v>46</v>
      </c>
      <c r="M1713" s="8" t="str">
        <f>_xlfn.XLOOKUP(total_table[[#This Row],[Customer_ID]],Customer_table[Customer_ID],Customer_table[Gender],FALSE)</f>
        <v>Male</v>
      </c>
      <c r="N1713" s="8" t="str">
        <f>_xlfn.XLOOKUP(total_table[[#This Row],[Customer_ID]],Customer_table[Customer_ID],Customer_table[City],FALSE)</f>
        <v>Edwardland</v>
      </c>
      <c r="O1713" s="8" t="str">
        <f>_xlfn.XLOOKUP(total_table[[#This Row],[Customer_ID]],Customer_table[Customer_ID],Customer_table[State],FALSE)</f>
        <v>California</v>
      </c>
      <c r="P1713" s="8" t="str">
        <f>_xlfn.XLOOKUP(total_table[[#This Row],[Customer_ID]],Customer_table[Customer_ID],Customer_table[Country],FALSE)</f>
        <v>USA</v>
      </c>
      <c r="Q1713" s="8" t="str">
        <f>_xlfn.XLOOKUP(total_table[[#This Row],[Product_ID]],Product_table[Product_ID],Product_table[Product_Name],FALSE)</f>
        <v>Decorative Lamp Shade</v>
      </c>
      <c r="R1713" s="8" t="str">
        <f>_xlfn.XLOOKUP(total_table[[#This Row],[Product_ID]],Product_table[Product_ID],Product_table[Category],FALSE)</f>
        <v>Home</v>
      </c>
      <c r="S1713" s="8" t="str">
        <f>_xlfn.XLOOKUP(total_table[[#This Row],[Product_ID]],Product_table[Product_ID],Product_table[Sub_Category],FALSE)</f>
        <v>Lighting</v>
      </c>
      <c r="T1713" s="8" t="str">
        <f>_xlfn.XLOOKUP(total_table[[#This Row],[Product_ID]],Product_table[Product_ID],Product_table[Brand],FALSE)</f>
        <v>Ramirez-Hanson</v>
      </c>
      <c r="U1713" s="8">
        <f>_xlfn.XLOOKUP(total_table[[#This Row],[Product_ID]],Product_table[Product_ID],Product_table[Cost],FALSE)</f>
        <v>228.53</v>
      </c>
      <c r="V1713" s="11">
        <f>_xlfn.XLOOKUP(total_table[[#This Row],[Product_ID]],Product_table[Product_ID],Product_table[Stock],FALSE)</f>
        <v>469</v>
      </c>
      <c r="W1713" s="8" t="str">
        <f>_xlfn.XLOOKUP(total_table[[#This Row],[Store_ID]],Store_table[Store_ID],Store_table[Store_Name],FALSE)</f>
        <v>Benson-Elliott</v>
      </c>
      <c r="X1713" s="8" t="str">
        <f>_xlfn.XLOOKUP(total_table[[#This Row],[Store_ID]],Store_table[Store_ID],Store_table[Region],FALSE)</f>
        <v>East</v>
      </c>
      <c r="Y1713" s="8" t="str">
        <f>_xlfn.XLOOKUP(total_table[[#This Row],[Store_ID]],Store_table[Store_ID],Store_table[City],FALSE)</f>
        <v>Port Josephberg</v>
      </c>
      <c r="Z1713" s="8" t="str">
        <f>_xlfn.XLOOKUP(total_table[[#This Row],[Store_ID]],Store_table[Store_ID],Store_table[Store_Type],FALSE)</f>
        <v>Online</v>
      </c>
    </row>
    <row r="1714" spans="1:26" x14ac:dyDescent="0.35">
      <c r="A1714" s="2" t="s">
        <v>3516</v>
      </c>
      <c r="B1714" s="14">
        <v>45548</v>
      </c>
      <c r="C1714" s="2" t="s">
        <v>270</v>
      </c>
      <c r="D1714" s="2" t="s">
        <v>1524</v>
      </c>
      <c r="E1714" s="2" t="s">
        <v>1782</v>
      </c>
      <c r="F1714" s="11">
        <v>2</v>
      </c>
      <c r="G1714" s="8">
        <v>508.52</v>
      </c>
      <c r="H1714" s="8">
        <v>0.11</v>
      </c>
      <c r="I1714" s="2" t="s">
        <v>1807</v>
      </c>
      <c r="J1714" s="8">
        <v>1016.93</v>
      </c>
      <c r="K1714" s="8" t="str">
        <f>_xlfn.XLOOKUP(total_table[[#This Row],[Customer_ID]],Customer_table[Customer_ID],Customer_table[Name],FALSE)</f>
        <v>Nathan Campbell</v>
      </c>
      <c r="L1714" s="11">
        <f>_xlfn.XLOOKUP(total_table[[#This Row],[Customer_ID]],Customer_table[Customer_ID],Customer_table[Age],FALSE)</f>
        <v>37</v>
      </c>
      <c r="M1714" s="8" t="str">
        <f>_xlfn.XLOOKUP(total_table[[#This Row],[Customer_ID]],Customer_table[Customer_ID],Customer_table[Gender],FALSE)</f>
        <v>Male</v>
      </c>
      <c r="N1714" s="8" t="str">
        <f>_xlfn.XLOOKUP(total_table[[#This Row],[Customer_ID]],Customer_table[Customer_ID],Customer_table[City],FALSE)</f>
        <v>Rodrigueztown</v>
      </c>
      <c r="O1714" s="8" t="str">
        <f>_xlfn.XLOOKUP(total_table[[#This Row],[Customer_ID]],Customer_table[Customer_ID],Customer_table[State],FALSE)</f>
        <v>Oklahoma</v>
      </c>
      <c r="P1714" s="8" t="str">
        <f>_xlfn.XLOOKUP(total_table[[#This Row],[Customer_ID]],Customer_table[Customer_ID],Customer_table[Country],FALSE)</f>
        <v>USA</v>
      </c>
      <c r="Q1714" s="8" t="str">
        <f>_xlfn.XLOOKUP(total_table[[#This Row],[Product_ID]],Product_table[Product_ID],Product_table[Product_Name],FALSE)</f>
        <v>Men's Graphic T-Shirt</v>
      </c>
      <c r="R1714" s="8" t="str">
        <f>_xlfn.XLOOKUP(total_table[[#This Row],[Product_ID]],Product_table[Product_ID],Product_table[Category],FALSE)</f>
        <v>Clothing</v>
      </c>
      <c r="S1714" s="8" t="str">
        <f>_xlfn.XLOOKUP(total_table[[#This Row],[Product_ID]],Product_table[Product_ID],Product_table[Sub_Category],FALSE)</f>
        <v>Tops</v>
      </c>
      <c r="T1714" s="8" t="str">
        <f>_xlfn.XLOOKUP(total_table[[#This Row],[Product_ID]],Product_table[Product_ID],Product_table[Brand],FALSE)</f>
        <v>Terry-Moore</v>
      </c>
      <c r="U1714" s="8">
        <f>_xlfn.XLOOKUP(total_table[[#This Row],[Product_ID]],Product_table[Product_ID],Product_table[Cost],FALSE)</f>
        <v>342.56</v>
      </c>
      <c r="V1714" s="11">
        <f>_xlfn.XLOOKUP(total_table[[#This Row],[Product_ID]],Product_table[Product_ID],Product_table[Stock],FALSE)</f>
        <v>181</v>
      </c>
      <c r="W1714" s="8" t="str">
        <f>_xlfn.XLOOKUP(total_table[[#This Row],[Store_ID]],Store_table[Store_ID],Store_table[Store_Name],FALSE)</f>
        <v>Frederick-Wright</v>
      </c>
      <c r="X1714" s="8" t="str">
        <f>_xlfn.XLOOKUP(total_table[[#This Row],[Store_ID]],Store_table[Store_ID],Store_table[Region],FALSE)</f>
        <v>West</v>
      </c>
      <c r="Y1714" s="8" t="str">
        <f>_xlfn.XLOOKUP(total_table[[#This Row],[Store_ID]],Store_table[Store_ID],Store_table[City],FALSE)</f>
        <v>New Jimmymouth</v>
      </c>
      <c r="Z1714" s="8" t="str">
        <f>_xlfn.XLOOKUP(total_table[[#This Row],[Store_ID]],Store_table[Store_ID],Store_table[Store_Type],FALSE)</f>
        <v>Flagship</v>
      </c>
    </row>
    <row r="1715" spans="1:26" x14ac:dyDescent="0.35">
      <c r="A1715" s="2" t="s">
        <v>3517</v>
      </c>
      <c r="B1715" s="14">
        <v>45572</v>
      </c>
      <c r="C1715" s="2" t="s">
        <v>1422</v>
      </c>
      <c r="D1715" s="2" t="s">
        <v>1674</v>
      </c>
      <c r="E1715" s="2" t="s">
        <v>1744</v>
      </c>
      <c r="F1715" s="11">
        <v>1</v>
      </c>
      <c r="G1715" s="8">
        <v>492</v>
      </c>
      <c r="H1715" s="8">
        <v>0.26</v>
      </c>
      <c r="I1715" s="2" t="s">
        <v>1804</v>
      </c>
      <c r="J1715" s="8">
        <v>491.74</v>
      </c>
      <c r="K1715" s="8" t="str">
        <f>_xlfn.XLOOKUP(total_table[[#This Row],[Customer_ID]],Customer_table[Customer_ID],Customer_table[Name],FALSE)</f>
        <v>Gregory Curtis</v>
      </c>
      <c r="L1715" s="11">
        <f>_xlfn.XLOOKUP(total_table[[#This Row],[Customer_ID]],Customer_table[Customer_ID],Customer_table[Age],FALSE)</f>
        <v>45</v>
      </c>
      <c r="M1715" s="8" t="str">
        <f>_xlfn.XLOOKUP(total_table[[#This Row],[Customer_ID]],Customer_table[Customer_ID],Customer_table[Gender],FALSE)</f>
        <v>Male</v>
      </c>
      <c r="N1715" s="8" t="str">
        <f>_xlfn.XLOOKUP(total_table[[#This Row],[Customer_ID]],Customer_table[Customer_ID],Customer_table[City],FALSE)</f>
        <v>Bergermouth</v>
      </c>
      <c r="O1715" s="8" t="str">
        <f>_xlfn.XLOOKUP(total_table[[#This Row],[Customer_ID]],Customer_table[Customer_ID],Customer_table[State],FALSE)</f>
        <v>Vermont</v>
      </c>
      <c r="P1715" s="8" t="str">
        <f>_xlfn.XLOOKUP(total_table[[#This Row],[Customer_ID]],Customer_table[Customer_ID],Customer_table[Country],FALSE)</f>
        <v>USA</v>
      </c>
      <c r="Q1715" s="8" t="str">
        <f>_xlfn.XLOOKUP(total_table[[#This Row],[Product_ID]],Product_table[Product_ID],Product_table[Product_Name],FALSE)</f>
        <v>Bluetooth Car Audio System</v>
      </c>
      <c r="R1715" s="8" t="str">
        <f>_xlfn.XLOOKUP(total_table[[#This Row],[Product_ID]],Product_table[Product_ID],Product_table[Category],FALSE)</f>
        <v>Electronics</v>
      </c>
      <c r="S1715" s="8" t="str">
        <f>_xlfn.XLOOKUP(total_table[[#This Row],[Product_ID]],Product_table[Product_ID],Product_table[Sub_Category],FALSE)</f>
        <v>Audio</v>
      </c>
      <c r="T1715" s="8" t="str">
        <f>_xlfn.XLOOKUP(total_table[[#This Row],[Product_ID]],Product_table[Product_ID],Product_table[Brand],FALSE)</f>
        <v>Bruce-Bowen</v>
      </c>
      <c r="U1715" s="8">
        <f>_xlfn.XLOOKUP(total_table[[#This Row],[Product_ID]],Product_table[Product_ID],Product_table[Cost],FALSE)</f>
        <v>403.71</v>
      </c>
      <c r="V1715" s="11">
        <f>_xlfn.XLOOKUP(total_table[[#This Row],[Product_ID]],Product_table[Product_ID],Product_table[Stock],FALSE)</f>
        <v>159</v>
      </c>
      <c r="W1715" s="8" t="str">
        <f>_xlfn.XLOOKUP(total_table[[#This Row],[Store_ID]],Store_table[Store_ID],Store_table[Store_Name],FALSE)</f>
        <v>Johnson-Wright</v>
      </c>
      <c r="X1715" s="8" t="str">
        <f>_xlfn.XLOOKUP(total_table[[#This Row],[Store_ID]],Store_table[Store_ID],Store_table[Region],FALSE)</f>
        <v>North</v>
      </c>
      <c r="Y1715" s="8" t="str">
        <f>_xlfn.XLOOKUP(total_table[[#This Row],[Store_ID]],Store_table[Store_ID],Store_table[City],FALSE)</f>
        <v>Hoodberg</v>
      </c>
      <c r="Z1715" s="8" t="str">
        <f>_xlfn.XLOOKUP(total_table[[#This Row],[Store_ID]],Store_table[Store_ID],Store_table[Store_Type],FALSE)</f>
        <v>Outlet</v>
      </c>
    </row>
    <row r="1716" spans="1:26" x14ac:dyDescent="0.35">
      <c r="A1716" s="2" t="s">
        <v>3518</v>
      </c>
      <c r="B1716" s="14">
        <v>45347</v>
      </c>
      <c r="C1716" s="2" t="s">
        <v>1470</v>
      </c>
      <c r="D1716" s="2" t="s">
        <v>1600</v>
      </c>
      <c r="E1716" s="2" t="s">
        <v>1777</v>
      </c>
      <c r="F1716" s="11">
        <v>4</v>
      </c>
      <c r="G1716" s="8">
        <v>746.36</v>
      </c>
      <c r="H1716" s="8">
        <v>0.02</v>
      </c>
      <c r="I1716" s="2" t="s">
        <v>1802</v>
      </c>
      <c r="J1716" s="8">
        <v>2985.42</v>
      </c>
      <c r="K1716" s="8" t="str">
        <f>_xlfn.XLOOKUP(total_table[[#This Row],[Customer_ID]],Customer_table[Customer_ID],Customer_table[Name],FALSE)</f>
        <v>Sara Ingram</v>
      </c>
      <c r="L1716" s="11">
        <f>_xlfn.XLOOKUP(total_table[[#This Row],[Customer_ID]],Customer_table[Customer_ID],Customer_table[Age],FALSE)</f>
        <v>46</v>
      </c>
      <c r="M1716" s="8" t="str">
        <f>_xlfn.XLOOKUP(total_table[[#This Row],[Customer_ID]],Customer_table[Customer_ID],Customer_table[Gender],FALSE)</f>
        <v>Female</v>
      </c>
      <c r="N1716" s="8" t="str">
        <f>_xlfn.XLOOKUP(total_table[[#This Row],[Customer_ID]],Customer_table[Customer_ID],Customer_table[City],FALSE)</f>
        <v>East Dillonview</v>
      </c>
      <c r="O1716" s="8" t="str">
        <f>_xlfn.XLOOKUP(total_table[[#This Row],[Customer_ID]],Customer_table[Customer_ID],Customer_table[State],FALSE)</f>
        <v>Virginia</v>
      </c>
      <c r="P1716" s="8" t="str">
        <f>_xlfn.XLOOKUP(total_table[[#This Row],[Customer_ID]],Customer_table[Customer_ID],Customer_table[Country],FALSE)</f>
        <v>USA</v>
      </c>
      <c r="Q1716" s="8" t="str">
        <f>_xlfn.XLOOKUP(total_table[[#This Row],[Product_ID]],Product_table[Product_ID],Product_table[Product_Name],FALSE)</f>
        <v>Men's Casual Sneakers</v>
      </c>
      <c r="R1716" s="8" t="str">
        <f>_xlfn.XLOOKUP(total_table[[#This Row],[Product_ID]],Product_table[Product_ID],Product_table[Category],FALSE)</f>
        <v>Clothing</v>
      </c>
      <c r="S1716" s="8" t="str">
        <f>_xlfn.XLOOKUP(total_table[[#This Row],[Product_ID]],Product_table[Product_ID],Product_table[Sub_Category],FALSE)</f>
        <v>Footwear</v>
      </c>
      <c r="T1716" s="8" t="str">
        <f>_xlfn.XLOOKUP(total_table[[#This Row],[Product_ID]],Product_table[Product_ID],Product_table[Brand],FALSE)</f>
        <v>Hogan-Lee</v>
      </c>
      <c r="U1716" s="8">
        <f>_xlfn.XLOOKUP(total_table[[#This Row],[Product_ID]],Product_table[Product_ID],Product_table[Cost],FALSE)</f>
        <v>353.47</v>
      </c>
      <c r="V1716" s="11">
        <f>_xlfn.XLOOKUP(total_table[[#This Row],[Product_ID]],Product_table[Product_ID],Product_table[Stock],FALSE)</f>
        <v>214</v>
      </c>
      <c r="W1716" s="8" t="str">
        <f>_xlfn.XLOOKUP(total_table[[#This Row],[Store_ID]],Store_table[Store_ID],Store_table[Store_Name],FALSE)</f>
        <v>Mcdonald Inc</v>
      </c>
      <c r="X1716" s="8" t="str">
        <f>_xlfn.XLOOKUP(total_table[[#This Row],[Store_ID]],Store_table[Store_ID],Store_table[Region],FALSE)</f>
        <v>South</v>
      </c>
      <c r="Y1716" s="8" t="str">
        <f>_xlfn.XLOOKUP(total_table[[#This Row],[Store_ID]],Store_table[Store_ID],Store_table[City],FALSE)</f>
        <v>Christopherland</v>
      </c>
      <c r="Z1716" s="8" t="str">
        <f>_xlfn.XLOOKUP(total_table[[#This Row],[Store_ID]],Store_table[Store_ID],Store_table[Store_Type],FALSE)</f>
        <v>Outlet</v>
      </c>
    </row>
    <row r="1717" spans="1:26" x14ac:dyDescent="0.35">
      <c r="A1717" s="2" t="s">
        <v>3519</v>
      </c>
      <c r="B1717" s="14">
        <v>45823</v>
      </c>
      <c r="C1717" s="2" t="s">
        <v>1322</v>
      </c>
      <c r="D1717" s="2" t="s">
        <v>1550</v>
      </c>
      <c r="E1717" s="2" t="s">
        <v>1735</v>
      </c>
      <c r="F1717" s="11">
        <v>1</v>
      </c>
      <c r="G1717" s="8">
        <v>120.83</v>
      </c>
      <c r="H1717" s="8">
        <v>0.08</v>
      </c>
      <c r="I1717" s="2" t="s">
        <v>1802</v>
      </c>
      <c r="J1717" s="8">
        <v>120.75</v>
      </c>
      <c r="K1717" s="8" t="str">
        <f>_xlfn.XLOOKUP(total_table[[#This Row],[Customer_ID]],Customer_table[Customer_ID],Customer_table[Name],FALSE)</f>
        <v>Thomas Moore</v>
      </c>
      <c r="L1717" s="11">
        <f>_xlfn.XLOOKUP(total_table[[#This Row],[Customer_ID]],Customer_table[Customer_ID],Customer_table[Age],FALSE)</f>
        <v>51</v>
      </c>
      <c r="M1717" s="8" t="str">
        <f>_xlfn.XLOOKUP(total_table[[#This Row],[Customer_ID]],Customer_table[Customer_ID],Customer_table[Gender],FALSE)</f>
        <v>Female</v>
      </c>
      <c r="N1717" s="8" t="str">
        <f>_xlfn.XLOOKUP(total_table[[#This Row],[Customer_ID]],Customer_table[Customer_ID],Customer_table[City],FALSE)</f>
        <v>Williamsberg</v>
      </c>
      <c r="O1717" s="8" t="str">
        <f>_xlfn.XLOOKUP(total_table[[#This Row],[Customer_ID]],Customer_table[Customer_ID],Customer_table[State],FALSE)</f>
        <v>New York</v>
      </c>
      <c r="P1717" s="8" t="str">
        <f>_xlfn.XLOOKUP(total_table[[#This Row],[Customer_ID]],Customer_table[Customer_ID],Customer_table[Country],FALSE)</f>
        <v>USA</v>
      </c>
      <c r="Q1717" s="8" t="str">
        <f>_xlfn.XLOOKUP(total_table[[#This Row],[Product_ID]],Product_table[Product_ID],Product_table[Product_Name],FALSE)</f>
        <v>Hair Strengthening Shampoo</v>
      </c>
      <c r="R1717" s="8" t="str">
        <f>_xlfn.XLOOKUP(total_table[[#This Row],[Product_ID]],Product_table[Product_ID],Product_table[Category],FALSE)</f>
        <v>Beauty</v>
      </c>
      <c r="S1717" s="8" t="str">
        <f>_xlfn.XLOOKUP(total_table[[#This Row],[Product_ID]],Product_table[Product_ID],Product_table[Sub_Category],FALSE)</f>
        <v>Haircare</v>
      </c>
      <c r="T1717" s="8" t="str">
        <f>_xlfn.XLOOKUP(total_table[[#This Row],[Product_ID]],Product_table[Product_ID],Product_table[Brand],FALSE)</f>
        <v>Rice LLC</v>
      </c>
      <c r="U1717" s="8">
        <f>_xlfn.XLOOKUP(total_table[[#This Row],[Product_ID]],Product_table[Product_ID],Product_table[Cost],FALSE)</f>
        <v>115.82</v>
      </c>
      <c r="V1717" s="11">
        <f>_xlfn.XLOOKUP(total_table[[#This Row],[Product_ID]],Product_table[Product_ID],Product_table[Stock],FALSE)</f>
        <v>460</v>
      </c>
      <c r="W1717" s="8" t="str">
        <f>_xlfn.XLOOKUP(total_table[[#This Row],[Store_ID]],Store_table[Store_ID],Store_table[Store_Name],FALSE)</f>
        <v>Martinez, Adkins and Johnson</v>
      </c>
      <c r="X1717" s="8" t="str">
        <f>_xlfn.XLOOKUP(total_table[[#This Row],[Store_ID]],Store_table[Store_ID],Store_table[Region],FALSE)</f>
        <v>North</v>
      </c>
      <c r="Y1717" s="8" t="str">
        <f>_xlfn.XLOOKUP(total_table[[#This Row],[Store_ID]],Store_table[Store_ID],Store_table[City],FALSE)</f>
        <v>Danielmouth</v>
      </c>
      <c r="Z1717" s="8" t="str">
        <f>_xlfn.XLOOKUP(total_table[[#This Row],[Store_ID]],Store_table[Store_ID],Store_table[Store_Type],FALSE)</f>
        <v>Flagship</v>
      </c>
    </row>
    <row r="1718" spans="1:26" x14ac:dyDescent="0.35">
      <c r="A1718" s="2" t="s">
        <v>3520</v>
      </c>
      <c r="B1718" s="14">
        <v>45394</v>
      </c>
      <c r="C1718" s="2" t="s">
        <v>1224</v>
      </c>
      <c r="D1718" s="2" t="s">
        <v>1680</v>
      </c>
      <c r="E1718" s="2" t="s">
        <v>1788</v>
      </c>
      <c r="F1718" s="11">
        <v>2</v>
      </c>
      <c r="G1718" s="8">
        <v>68.31</v>
      </c>
      <c r="H1718" s="8">
        <v>0.28999999999999998</v>
      </c>
      <c r="I1718" s="2" t="s">
        <v>1807</v>
      </c>
      <c r="J1718" s="8">
        <v>136.33000000000001</v>
      </c>
      <c r="K1718" s="8" t="str">
        <f>_xlfn.XLOOKUP(total_table[[#This Row],[Customer_ID]],Customer_table[Customer_ID],Customer_table[Name],FALSE)</f>
        <v>John Donaldson</v>
      </c>
      <c r="L1718" s="11">
        <f>_xlfn.XLOOKUP(total_table[[#This Row],[Customer_ID]],Customer_table[Customer_ID],Customer_table[Age],FALSE)</f>
        <v>27</v>
      </c>
      <c r="M1718" s="8" t="str">
        <f>_xlfn.XLOOKUP(total_table[[#This Row],[Customer_ID]],Customer_table[Customer_ID],Customer_table[Gender],FALSE)</f>
        <v>Male</v>
      </c>
      <c r="N1718" s="8" t="str">
        <f>_xlfn.XLOOKUP(total_table[[#This Row],[Customer_ID]],Customer_table[Customer_ID],Customer_table[City],FALSE)</f>
        <v>New Edward</v>
      </c>
      <c r="O1718" s="8" t="str">
        <f>_xlfn.XLOOKUP(total_table[[#This Row],[Customer_ID]],Customer_table[Customer_ID],Customer_table[State],FALSE)</f>
        <v>Maine</v>
      </c>
      <c r="P1718" s="8" t="str">
        <f>_xlfn.XLOOKUP(total_table[[#This Row],[Customer_ID]],Customer_table[Customer_ID],Customer_table[Country],FALSE)</f>
        <v>USA</v>
      </c>
      <c r="Q1718" s="8" t="str">
        <f>_xlfn.XLOOKUP(total_table[[#This Row],[Product_ID]],Product_table[Product_ID],Product_table[Product_Name],FALSE)</f>
        <v>WiFi Mesh Router</v>
      </c>
      <c r="R1718" s="8" t="str">
        <f>_xlfn.XLOOKUP(total_table[[#This Row],[Product_ID]],Product_table[Product_ID],Product_table[Category],FALSE)</f>
        <v>Electronics</v>
      </c>
      <c r="S1718" s="8" t="str">
        <f>_xlfn.XLOOKUP(total_table[[#This Row],[Product_ID]],Product_table[Product_ID],Product_table[Sub_Category],FALSE)</f>
        <v>Appliances</v>
      </c>
      <c r="T1718" s="8" t="str">
        <f>_xlfn.XLOOKUP(total_table[[#This Row],[Product_ID]],Product_table[Product_ID],Product_table[Brand],FALSE)</f>
        <v>White, Reeves and Woods</v>
      </c>
      <c r="U1718" s="8">
        <f>_xlfn.XLOOKUP(total_table[[#This Row],[Product_ID]],Product_table[Product_ID],Product_table[Cost],FALSE)</f>
        <v>480.9</v>
      </c>
      <c r="V1718" s="11">
        <f>_xlfn.XLOOKUP(total_table[[#This Row],[Product_ID]],Product_table[Product_ID],Product_table[Stock],FALSE)</f>
        <v>104</v>
      </c>
      <c r="W1718" s="8" t="str">
        <f>_xlfn.XLOOKUP(total_table[[#This Row],[Store_ID]],Store_table[Store_ID],Store_table[Store_Name],FALSE)</f>
        <v>Guerrero-Schmitt</v>
      </c>
      <c r="X1718" s="8" t="str">
        <f>_xlfn.XLOOKUP(total_table[[#This Row],[Store_ID]],Store_table[Store_ID],Store_table[Region],FALSE)</f>
        <v>East</v>
      </c>
      <c r="Y1718" s="8" t="str">
        <f>_xlfn.XLOOKUP(total_table[[#This Row],[Store_ID]],Store_table[Store_ID],Store_table[City],FALSE)</f>
        <v>East Stevechester</v>
      </c>
      <c r="Z1718" s="8" t="str">
        <f>_xlfn.XLOOKUP(total_table[[#This Row],[Store_ID]],Store_table[Store_ID],Store_table[Store_Type],FALSE)</f>
        <v>Flagship</v>
      </c>
    </row>
    <row r="1719" spans="1:26" x14ac:dyDescent="0.35">
      <c r="A1719" s="2" t="s">
        <v>3521</v>
      </c>
      <c r="B1719" s="14">
        <v>45265</v>
      </c>
      <c r="C1719" s="2" t="s">
        <v>222</v>
      </c>
      <c r="D1719" s="2" t="s">
        <v>1570</v>
      </c>
      <c r="E1719" s="2" t="s">
        <v>1788</v>
      </c>
      <c r="F1719" s="11">
        <v>2</v>
      </c>
      <c r="G1719" s="8">
        <v>761.71</v>
      </c>
      <c r="H1719" s="8">
        <v>0.02</v>
      </c>
      <c r="I1719" s="2" t="s">
        <v>1804</v>
      </c>
      <c r="J1719" s="8">
        <v>1523.4</v>
      </c>
      <c r="K1719" s="8" t="str">
        <f>_xlfn.XLOOKUP(total_table[[#This Row],[Customer_ID]],Customer_table[Customer_ID],Customer_table[Name],FALSE)</f>
        <v>James Bean</v>
      </c>
      <c r="L1719" s="11">
        <f>_xlfn.XLOOKUP(total_table[[#This Row],[Customer_ID]],Customer_table[Customer_ID],Customer_table[Age],FALSE)</f>
        <v>50</v>
      </c>
      <c r="M1719" s="8" t="str">
        <f>_xlfn.XLOOKUP(total_table[[#This Row],[Customer_ID]],Customer_table[Customer_ID],Customer_table[Gender],FALSE)</f>
        <v>Male</v>
      </c>
      <c r="N1719" s="8" t="str">
        <f>_xlfn.XLOOKUP(total_table[[#This Row],[Customer_ID]],Customer_table[Customer_ID],Customer_table[City],FALSE)</f>
        <v>Stevensonton</v>
      </c>
      <c r="O1719" s="8" t="str">
        <f>_xlfn.XLOOKUP(total_table[[#This Row],[Customer_ID]],Customer_table[Customer_ID],Customer_table[State],FALSE)</f>
        <v>New Mexico</v>
      </c>
      <c r="P1719" s="8" t="str">
        <f>_xlfn.XLOOKUP(total_table[[#This Row],[Customer_ID]],Customer_table[Customer_ID],Customer_table[Country],FALSE)</f>
        <v>USA</v>
      </c>
      <c r="Q1719" s="8" t="str">
        <f>_xlfn.XLOOKUP(total_table[[#This Row],[Product_ID]],Product_table[Product_ID],Product_table[Product_Name],FALSE)</f>
        <v>Carbon Fiber Tennis Racket</v>
      </c>
      <c r="R1719" s="8" t="str">
        <f>_xlfn.XLOOKUP(total_table[[#This Row],[Product_ID]],Product_table[Product_ID],Product_table[Category],FALSE)</f>
        <v>Sports</v>
      </c>
      <c r="S1719" s="8" t="str">
        <f>_xlfn.XLOOKUP(total_table[[#This Row],[Product_ID]],Product_table[Product_ID],Product_table[Sub_Category],FALSE)</f>
        <v>Equipment</v>
      </c>
      <c r="T1719" s="8" t="str">
        <f>_xlfn.XLOOKUP(total_table[[#This Row],[Product_ID]],Product_table[Product_ID],Product_table[Brand],FALSE)</f>
        <v>Flores, Pineda and Rodriguez</v>
      </c>
      <c r="U1719" s="8">
        <f>_xlfn.XLOOKUP(total_table[[#This Row],[Product_ID]],Product_table[Product_ID],Product_table[Cost],FALSE)</f>
        <v>484.62</v>
      </c>
      <c r="V1719" s="11">
        <f>_xlfn.XLOOKUP(total_table[[#This Row],[Product_ID]],Product_table[Product_ID],Product_table[Stock],FALSE)</f>
        <v>432</v>
      </c>
      <c r="W1719" s="8" t="str">
        <f>_xlfn.XLOOKUP(total_table[[#This Row],[Store_ID]],Store_table[Store_ID],Store_table[Store_Name],FALSE)</f>
        <v>Guerrero-Schmitt</v>
      </c>
      <c r="X1719" s="8" t="str">
        <f>_xlfn.XLOOKUP(total_table[[#This Row],[Store_ID]],Store_table[Store_ID],Store_table[Region],FALSE)</f>
        <v>East</v>
      </c>
      <c r="Y1719" s="8" t="str">
        <f>_xlfn.XLOOKUP(total_table[[#This Row],[Store_ID]],Store_table[Store_ID],Store_table[City],FALSE)</f>
        <v>East Stevechester</v>
      </c>
      <c r="Z1719" s="8" t="str">
        <f>_xlfn.XLOOKUP(total_table[[#This Row],[Store_ID]],Store_table[Store_ID],Store_table[Store_Type],FALSE)</f>
        <v>Flagship</v>
      </c>
    </row>
    <row r="1720" spans="1:26" x14ac:dyDescent="0.35">
      <c r="A1720" s="2" t="s">
        <v>3522</v>
      </c>
      <c r="B1720" s="14">
        <v>45261</v>
      </c>
      <c r="C1720" s="2" t="s">
        <v>236</v>
      </c>
      <c r="D1720" s="2" t="s">
        <v>1682</v>
      </c>
      <c r="E1720" s="2" t="s">
        <v>1744</v>
      </c>
      <c r="F1720" s="11">
        <v>4</v>
      </c>
      <c r="G1720" s="8">
        <v>346.37</v>
      </c>
      <c r="H1720" s="8">
        <v>0.18</v>
      </c>
      <c r="I1720" s="2" t="s">
        <v>1807</v>
      </c>
      <c r="J1720" s="8">
        <v>1385.3</v>
      </c>
      <c r="K1720" s="8" t="str">
        <f>_xlfn.XLOOKUP(total_table[[#This Row],[Customer_ID]],Customer_table[Customer_ID],Customer_table[Name],FALSE)</f>
        <v>Cody Diaz</v>
      </c>
      <c r="L1720" s="11">
        <f>_xlfn.XLOOKUP(total_table[[#This Row],[Customer_ID]],Customer_table[Customer_ID],Customer_table[Age],FALSE)</f>
        <v>27</v>
      </c>
      <c r="M1720" s="8" t="str">
        <f>_xlfn.XLOOKUP(total_table[[#This Row],[Customer_ID]],Customer_table[Customer_ID],Customer_table[Gender],FALSE)</f>
        <v>Female</v>
      </c>
      <c r="N1720" s="8" t="str">
        <f>_xlfn.XLOOKUP(total_table[[#This Row],[Customer_ID]],Customer_table[Customer_ID],Customer_table[City],FALSE)</f>
        <v>South Aaronside</v>
      </c>
      <c r="O1720" s="8" t="str">
        <f>_xlfn.XLOOKUP(total_table[[#This Row],[Customer_ID]],Customer_table[Customer_ID],Customer_table[State],FALSE)</f>
        <v>New Hampshire</v>
      </c>
      <c r="P1720" s="8" t="str">
        <f>_xlfn.XLOOKUP(total_table[[#This Row],[Customer_ID]],Customer_table[Customer_ID],Customer_table[Country],FALSE)</f>
        <v>USA</v>
      </c>
      <c r="Q1720" s="8" t="str">
        <f>_xlfn.XLOOKUP(total_table[[#This Row],[Product_ID]],Product_table[Product_ID],Product_table[Product_Name],FALSE)</f>
        <v>Essential Oil Diffuser</v>
      </c>
      <c r="R1720" s="8" t="str">
        <f>_xlfn.XLOOKUP(total_table[[#This Row],[Product_ID]],Product_table[Product_ID],Product_table[Category],FALSE)</f>
        <v>Home</v>
      </c>
      <c r="S1720" s="8" t="str">
        <f>_xlfn.XLOOKUP(total_table[[#This Row],[Product_ID]],Product_table[Product_ID],Product_table[Sub_Category],FALSE)</f>
        <v>Decor</v>
      </c>
      <c r="T1720" s="8" t="str">
        <f>_xlfn.XLOOKUP(total_table[[#This Row],[Product_ID]],Product_table[Product_ID],Product_table[Brand],FALSE)</f>
        <v>Hernandez Inc</v>
      </c>
      <c r="U1720" s="8">
        <f>_xlfn.XLOOKUP(total_table[[#This Row],[Product_ID]],Product_table[Product_ID],Product_table[Cost],FALSE)</f>
        <v>325.26</v>
      </c>
      <c r="V1720" s="11">
        <f>_xlfn.XLOOKUP(total_table[[#This Row],[Product_ID]],Product_table[Product_ID],Product_table[Stock],FALSE)</f>
        <v>400</v>
      </c>
      <c r="W1720" s="8" t="str">
        <f>_xlfn.XLOOKUP(total_table[[#This Row],[Store_ID]],Store_table[Store_ID],Store_table[Store_Name],FALSE)</f>
        <v>Johnson-Wright</v>
      </c>
      <c r="X1720" s="8" t="str">
        <f>_xlfn.XLOOKUP(total_table[[#This Row],[Store_ID]],Store_table[Store_ID],Store_table[Region],FALSE)</f>
        <v>North</v>
      </c>
      <c r="Y1720" s="8" t="str">
        <f>_xlfn.XLOOKUP(total_table[[#This Row],[Store_ID]],Store_table[Store_ID],Store_table[City],FALSE)</f>
        <v>Hoodberg</v>
      </c>
      <c r="Z1720" s="8" t="str">
        <f>_xlfn.XLOOKUP(total_table[[#This Row],[Store_ID]],Store_table[Store_ID],Store_table[Store_Type],FALSE)</f>
        <v>Outlet</v>
      </c>
    </row>
    <row r="1721" spans="1:26" x14ac:dyDescent="0.35">
      <c r="A1721" s="2" t="s">
        <v>3523</v>
      </c>
      <c r="B1721" s="14">
        <v>45702</v>
      </c>
      <c r="C1721" s="2" t="s">
        <v>35</v>
      </c>
      <c r="D1721" s="2" t="s">
        <v>1636</v>
      </c>
      <c r="E1721" s="2" t="s">
        <v>1772</v>
      </c>
      <c r="F1721" s="11">
        <v>1</v>
      </c>
      <c r="G1721" s="8">
        <v>846.3</v>
      </c>
      <c r="H1721" s="8">
        <v>0.14000000000000001</v>
      </c>
      <c r="I1721" s="2" t="s">
        <v>1804</v>
      </c>
      <c r="J1721" s="8">
        <v>846.16</v>
      </c>
      <c r="K1721" s="8" t="str">
        <f>_xlfn.XLOOKUP(total_table[[#This Row],[Customer_ID]],Customer_table[Customer_ID],Customer_table[Name],FALSE)</f>
        <v>Daniel Boyd</v>
      </c>
      <c r="L1721" s="11">
        <f>_xlfn.XLOOKUP(total_table[[#This Row],[Customer_ID]],Customer_table[Customer_ID],Customer_table[Age],FALSE)</f>
        <v>29</v>
      </c>
      <c r="M1721" s="8" t="str">
        <f>_xlfn.XLOOKUP(total_table[[#This Row],[Customer_ID]],Customer_table[Customer_ID],Customer_table[Gender],FALSE)</f>
        <v>Female</v>
      </c>
      <c r="N1721" s="8" t="str">
        <f>_xlfn.XLOOKUP(total_table[[#This Row],[Customer_ID]],Customer_table[Customer_ID],Customer_table[City],FALSE)</f>
        <v>West Pamelafurt</v>
      </c>
      <c r="O1721" s="8" t="str">
        <f>_xlfn.XLOOKUP(total_table[[#This Row],[Customer_ID]],Customer_table[Customer_ID],Customer_table[State],FALSE)</f>
        <v>West Virginia</v>
      </c>
      <c r="P1721" s="8" t="str">
        <f>_xlfn.XLOOKUP(total_table[[#This Row],[Customer_ID]],Customer_table[Customer_ID],Customer_table[Country],FALSE)</f>
        <v>USA</v>
      </c>
      <c r="Q1721" s="8" t="str">
        <f>_xlfn.XLOOKUP(total_table[[#This Row],[Product_ID]],Product_table[Product_ID],Product_table[Product_Name],FALSE)</f>
        <v>Ceramic Plant Pot</v>
      </c>
      <c r="R1721" s="8" t="str">
        <f>_xlfn.XLOOKUP(total_table[[#This Row],[Product_ID]],Product_table[Product_ID],Product_table[Category],FALSE)</f>
        <v>Home</v>
      </c>
      <c r="S1721" s="8" t="str">
        <f>_xlfn.XLOOKUP(total_table[[#This Row],[Product_ID]],Product_table[Product_ID],Product_table[Sub_Category],FALSE)</f>
        <v>Decor</v>
      </c>
      <c r="T1721" s="8" t="str">
        <f>_xlfn.XLOOKUP(total_table[[#This Row],[Product_ID]],Product_table[Product_ID],Product_table[Brand],FALSE)</f>
        <v>Hatfield, Baird and Torres</v>
      </c>
      <c r="U1721" s="8">
        <f>_xlfn.XLOOKUP(total_table[[#This Row],[Product_ID]],Product_table[Product_ID],Product_table[Cost],FALSE)</f>
        <v>81.75</v>
      </c>
      <c r="V1721" s="11">
        <f>_xlfn.XLOOKUP(total_table[[#This Row],[Product_ID]],Product_table[Product_ID],Product_table[Stock],FALSE)</f>
        <v>273.49484536082474</v>
      </c>
      <c r="W1721" s="8" t="str">
        <f>_xlfn.XLOOKUP(total_table[[#This Row],[Store_ID]],Store_table[Store_ID],Store_table[Store_Name],FALSE)</f>
        <v>Thomas, Bridges and Harris</v>
      </c>
      <c r="X1721" s="8" t="str">
        <f>_xlfn.XLOOKUP(total_table[[#This Row],[Store_ID]],Store_table[Store_ID],Store_table[Region],FALSE)</f>
        <v>North</v>
      </c>
      <c r="Y1721" s="8" t="str">
        <f>_xlfn.XLOOKUP(total_table[[#This Row],[Store_ID]],Store_table[Store_ID],Store_table[City],FALSE)</f>
        <v>Sabrinatown</v>
      </c>
      <c r="Z1721" s="8" t="str">
        <f>_xlfn.XLOOKUP(total_table[[#This Row],[Store_ID]],Store_table[Store_ID],Store_table[Store_Type],FALSE)</f>
        <v>Online</v>
      </c>
    </row>
    <row r="1722" spans="1:26" x14ac:dyDescent="0.35">
      <c r="A1722" s="2" t="s">
        <v>3524</v>
      </c>
      <c r="B1722" s="14">
        <v>45624</v>
      </c>
      <c r="C1722" s="2" t="s">
        <v>1319</v>
      </c>
      <c r="D1722" s="2" t="s">
        <v>1521</v>
      </c>
      <c r="E1722" s="2" t="s">
        <v>1791</v>
      </c>
      <c r="F1722" s="11">
        <v>1</v>
      </c>
      <c r="G1722" s="8">
        <v>458.97</v>
      </c>
      <c r="H1722" s="8">
        <v>0.1</v>
      </c>
      <c r="I1722" s="2" t="s">
        <v>1804</v>
      </c>
      <c r="J1722" s="8">
        <v>458.87</v>
      </c>
      <c r="K1722" s="8" t="str">
        <f>_xlfn.XLOOKUP(total_table[[#This Row],[Customer_ID]],Customer_table[Customer_ID],Customer_table[Name],FALSE)</f>
        <v>Summer Weiss</v>
      </c>
      <c r="L1722" s="11">
        <f>_xlfn.XLOOKUP(total_table[[#This Row],[Customer_ID]],Customer_table[Customer_ID],Customer_table[Age],FALSE)</f>
        <v>37</v>
      </c>
      <c r="M1722" s="8" t="str">
        <f>_xlfn.XLOOKUP(total_table[[#This Row],[Customer_ID]],Customer_table[Customer_ID],Customer_table[Gender],FALSE)</f>
        <v>Male</v>
      </c>
      <c r="N1722" s="8" t="str">
        <f>_xlfn.XLOOKUP(total_table[[#This Row],[Customer_ID]],Customer_table[Customer_ID],Customer_table[City],FALSE)</f>
        <v>Phyllisport</v>
      </c>
      <c r="O1722" s="8" t="str">
        <f>_xlfn.XLOOKUP(total_table[[#This Row],[Customer_ID]],Customer_table[Customer_ID],Customer_table[State],FALSE)</f>
        <v>New Jersey</v>
      </c>
      <c r="P1722" s="8" t="str">
        <f>_xlfn.XLOOKUP(total_table[[#This Row],[Customer_ID]],Customer_table[Customer_ID],Customer_table[Country],FALSE)</f>
        <v>USA</v>
      </c>
      <c r="Q1722" s="8" t="str">
        <f>_xlfn.XLOOKUP(total_table[[#This Row],[Product_ID]],Product_table[Product_ID],Product_table[Product_Name],FALSE)</f>
        <v>Brother Laser Printer</v>
      </c>
      <c r="R1722" s="8" t="str">
        <f>_xlfn.XLOOKUP(total_table[[#This Row],[Product_ID]],Product_table[Product_ID],Product_table[Category],FALSE)</f>
        <v>Electronics</v>
      </c>
      <c r="S1722" s="8" t="str">
        <f>_xlfn.XLOOKUP(total_table[[#This Row],[Product_ID]],Product_table[Product_ID],Product_table[Sub_Category],FALSE)</f>
        <v>Computer</v>
      </c>
      <c r="T1722" s="8" t="str">
        <f>_xlfn.XLOOKUP(total_table[[#This Row],[Product_ID]],Product_table[Product_ID],Product_table[Brand],FALSE)</f>
        <v>Hunt Inc</v>
      </c>
      <c r="U1722" s="8">
        <f>_xlfn.XLOOKUP(total_table[[#This Row],[Product_ID]],Product_table[Product_ID],Product_table[Cost],FALSE)</f>
        <v>112.42</v>
      </c>
      <c r="V1722" s="11">
        <f>_xlfn.XLOOKUP(total_table[[#This Row],[Product_ID]],Product_table[Product_ID],Product_table[Stock],FALSE)</f>
        <v>416</v>
      </c>
      <c r="W1722" s="8" t="str">
        <f>_xlfn.XLOOKUP(total_table[[#This Row],[Store_ID]],Store_table[Store_ID],Store_table[Store_Name],FALSE)</f>
        <v>Mann-Austin</v>
      </c>
      <c r="X1722" s="8" t="str">
        <f>_xlfn.XLOOKUP(total_table[[#This Row],[Store_ID]],Store_table[Store_ID],Store_table[Region],FALSE)</f>
        <v>East</v>
      </c>
      <c r="Y1722" s="8" t="str">
        <f>_xlfn.XLOOKUP(total_table[[#This Row],[Store_ID]],Store_table[Store_ID],Store_table[City],FALSE)</f>
        <v>Vasquezborough</v>
      </c>
      <c r="Z1722" s="8" t="str">
        <f>_xlfn.XLOOKUP(total_table[[#This Row],[Store_ID]],Store_table[Store_ID],Store_table[Store_Type],FALSE)</f>
        <v>Online</v>
      </c>
    </row>
    <row r="1723" spans="1:26" x14ac:dyDescent="0.35">
      <c r="A1723" s="2" t="s">
        <v>3525</v>
      </c>
      <c r="B1723" s="14">
        <v>45736</v>
      </c>
      <c r="C1723" s="2" t="s">
        <v>904</v>
      </c>
      <c r="D1723" s="2" t="s">
        <v>1612</v>
      </c>
      <c r="E1723" s="2" t="s">
        <v>1757</v>
      </c>
      <c r="F1723" s="11">
        <v>2</v>
      </c>
      <c r="G1723" s="8">
        <v>536.61</v>
      </c>
      <c r="H1723" s="8">
        <v>0.14000000000000001</v>
      </c>
      <c r="I1723" s="2" t="s">
        <v>1802</v>
      </c>
      <c r="J1723" s="8">
        <v>1073.08</v>
      </c>
      <c r="K1723" s="8" t="str">
        <f>_xlfn.XLOOKUP(total_table[[#This Row],[Customer_ID]],Customer_table[Customer_ID],Customer_table[Name],FALSE)</f>
        <v>Jennifer Figueroa</v>
      </c>
      <c r="L1723" s="11">
        <f>_xlfn.XLOOKUP(total_table[[#This Row],[Customer_ID]],Customer_table[Customer_ID],Customer_table[Age],FALSE)</f>
        <v>45</v>
      </c>
      <c r="M1723" s="8" t="str">
        <f>_xlfn.XLOOKUP(total_table[[#This Row],[Customer_ID]],Customer_table[Customer_ID],Customer_table[Gender],FALSE)</f>
        <v>Male</v>
      </c>
      <c r="N1723" s="8" t="str">
        <f>_xlfn.XLOOKUP(total_table[[#This Row],[Customer_ID]],Customer_table[Customer_ID],Customer_table[City],FALSE)</f>
        <v>North Brookestad</v>
      </c>
      <c r="O1723" s="8" t="str">
        <f>_xlfn.XLOOKUP(total_table[[#This Row],[Customer_ID]],Customer_table[Customer_ID],Customer_table[State],FALSE)</f>
        <v>Ohio</v>
      </c>
      <c r="P1723" s="8" t="str">
        <f>_xlfn.XLOOKUP(total_table[[#This Row],[Customer_ID]],Customer_table[Customer_ID],Customer_table[Country],FALSE)</f>
        <v>USA</v>
      </c>
      <c r="Q1723" s="8" t="str">
        <f>_xlfn.XLOOKUP(total_table[[#This Row],[Product_ID]],Product_table[Product_ID],Product_table[Product_Name],FALSE)</f>
        <v>USB External Hard Drive</v>
      </c>
      <c r="R1723" s="8" t="str">
        <f>_xlfn.XLOOKUP(total_table[[#This Row],[Product_ID]],Product_table[Product_ID],Product_table[Category],FALSE)</f>
        <v>Electronics</v>
      </c>
      <c r="S1723" s="8" t="str">
        <f>_xlfn.XLOOKUP(total_table[[#This Row],[Product_ID]],Product_table[Product_ID],Product_table[Sub_Category],FALSE)</f>
        <v>Computer</v>
      </c>
      <c r="T1723" s="8" t="str">
        <f>_xlfn.XLOOKUP(total_table[[#This Row],[Product_ID]],Product_table[Product_ID],Product_table[Brand],FALSE)</f>
        <v>Robinson Inc</v>
      </c>
      <c r="U1723" s="8">
        <f>_xlfn.XLOOKUP(total_table[[#This Row],[Product_ID]],Product_table[Product_ID],Product_table[Cost],FALSE)</f>
        <v>253.33</v>
      </c>
      <c r="V1723" s="11">
        <f>_xlfn.XLOOKUP(total_table[[#This Row],[Product_ID]],Product_table[Product_ID],Product_table[Stock],FALSE)</f>
        <v>266</v>
      </c>
      <c r="W1723" s="8" t="str">
        <f>_xlfn.XLOOKUP(total_table[[#This Row],[Store_ID]],Store_table[Store_ID],Store_table[Store_Name],FALSE)</f>
        <v>Martinez-Mullins</v>
      </c>
      <c r="X1723" s="8" t="str">
        <f>_xlfn.XLOOKUP(total_table[[#This Row],[Store_ID]],Store_table[Store_ID],Store_table[Region],FALSE)</f>
        <v>South</v>
      </c>
      <c r="Y1723" s="8" t="str">
        <f>_xlfn.XLOOKUP(total_table[[#This Row],[Store_ID]],Store_table[Store_ID],Store_table[City],FALSE)</f>
        <v>Williamsfurt</v>
      </c>
      <c r="Z1723" s="8" t="str">
        <f>_xlfn.XLOOKUP(total_table[[#This Row],[Store_ID]],Store_table[Store_ID],Store_table[Store_Type],FALSE)</f>
        <v>Online</v>
      </c>
    </row>
    <row r="1724" spans="1:26" x14ac:dyDescent="0.35">
      <c r="A1724" s="2" t="s">
        <v>3526</v>
      </c>
      <c r="B1724" s="14">
        <v>45709</v>
      </c>
      <c r="C1724" s="2" t="s">
        <v>1285</v>
      </c>
      <c r="D1724" s="2" t="s">
        <v>1642</v>
      </c>
      <c r="E1724" s="2" t="s">
        <v>1730</v>
      </c>
      <c r="F1724" s="11">
        <v>3</v>
      </c>
      <c r="G1724" s="8">
        <v>130.41</v>
      </c>
      <c r="H1724" s="8">
        <v>0.14000000000000001</v>
      </c>
      <c r="I1724" s="2" t="s">
        <v>1804</v>
      </c>
      <c r="J1724" s="8">
        <v>391.09000000000003</v>
      </c>
      <c r="K1724" s="8" t="str">
        <f>_xlfn.XLOOKUP(total_table[[#This Row],[Customer_ID]],Customer_table[Customer_ID],Customer_table[Name],FALSE)</f>
        <v>Dr. Tamara White Md</v>
      </c>
      <c r="L1724" s="11">
        <f>_xlfn.XLOOKUP(total_table[[#This Row],[Customer_ID]],Customer_table[Customer_ID],Customer_table[Age],FALSE)</f>
        <v>60</v>
      </c>
      <c r="M1724" s="8" t="str">
        <f>_xlfn.XLOOKUP(total_table[[#This Row],[Customer_ID]],Customer_table[Customer_ID],Customer_table[Gender],FALSE)</f>
        <v>Male</v>
      </c>
      <c r="N1724" s="8" t="str">
        <f>_xlfn.XLOOKUP(total_table[[#This Row],[Customer_ID]],Customer_table[Customer_ID],Customer_table[City],FALSE)</f>
        <v>New Benjamin</v>
      </c>
      <c r="O1724" s="8" t="str">
        <f>_xlfn.XLOOKUP(total_table[[#This Row],[Customer_ID]],Customer_table[Customer_ID],Customer_table[State],FALSE)</f>
        <v>North Carolina</v>
      </c>
      <c r="P1724" s="8" t="str">
        <f>_xlfn.XLOOKUP(total_table[[#This Row],[Customer_ID]],Customer_table[Customer_ID],Customer_table[Country],FALSE)</f>
        <v>USA</v>
      </c>
      <c r="Q1724" s="8" t="str">
        <f>_xlfn.XLOOKUP(total_table[[#This Row],[Product_ID]],Product_table[Product_ID],Product_table[Product_Name],FALSE)</f>
        <v>Womens Cotton Scarf</v>
      </c>
      <c r="R1724" s="8" t="str">
        <f>_xlfn.XLOOKUP(total_table[[#This Row],[Product_ID]],Product_table[Product_ID],Product_table[Category],FALSE)</f>
        <v>Clothing</v>
      </c>
      <c r="S1724" s="8" t="str">
        <f>_xlfn.XLOOKUP(total_table[[#This Row],[Product_ID]],Product_table[Product_ID],Product_table[Sub_Category],FALSE)</f>
        <v>Accessories</v>
      </c>
      <c r="T1724" s="8" t="str">
        <f>_xlfn.XLOOKUP(total_table[[#This Row],[Product_ID]],Product_table[Product_ID],Product_table[Brand],FALSE)</f>
        <v>Shepherd-Gould</v>
      </c>
      <c r="U1724" s="8">
        <f>_xlfn.XLOOKUP(total_table[[#This Row],[Product_ID]],Product_table[Product_ID],Product_table[Cost],FALSE)</f>
        <v>113.83</v>
      </c>
      <c r="V1724" s="11">
        <f>_xlfn.XLOOKUP(total_table[[#This Row],[Product_ID]],Product_table[Product_ID],Product_table[Stock],FALSE)</f>
        <v>485</v>
      </c>
      <c r="W1724" s="8" t="str">
        <f>_xlfn.XLOOKUP(total_table[[#This Row],[Store_ID]],Store_table[Store_ID],Store_table[Store_Name],FALSE)</f>
        <v>Rivera-Warner</v>
      </c>
      <c r="X1724" s="8" t="str">
        <f>_xlfn.XLOOKUP(total_table[[#This Row],[Store_ID]],Store_table[Store_ID],Store_table[Region],FALSE)</f>
        <v>East</v>
      </c>
      <c r="Y1724" s="8" t="str">
        <f>_xlfn.XLOOKUP(total_table[[#This Row],[Store_ID]],Store_table[Store_ID],Store_table[City],FALSE)</f>
        <v>Washingtonfurt</v>
      </c>
      <c r="Z1724" s="8" t="str">
        <f>_xlfn.XLOOKUP(total_table[[#This Row],[Store_ID]],Store_table[Store_ID],Store_table[Store_Type],FALSE)</f>
        <v>Flagship</v>
      </c>
    </row>
    <row r="1725" spans="1:26" x14ac:dyDescent="0.35">
      <c r="A1725" s="2" t="s">
        <v>3527</v>
      </c>
      <c r="B1725" s="14">
        <v>45738</v>
      </c>
      <c r="C1725" s="2" t="s">
        <v>1502</v>
      </c>
      <c r="D1725" s="2" t="s">
        <v>1704</v>
      </c>
      <c r="E1725" s="2" t="s">
        <v>1772</v>
      </c>
      <c r="F1725" s="11">
        <v>4</v>
      </c>
      <c r="G1725" s="8">
        <v>706.67</v>
      </c>
      <c r="H1725" s="8">
        <v>0.01</v>
      </c>
      <c r="I1725" s="2" t="s">
        <v>1802</v>
      </c>
      <c r="J1725" s="8">
        <v>2826.6699999999996</v>
      </c>
      <c r="K1725" s="8" t="str">
        <f>_xlfn.XLOOKUP(total_table[[#This Row],[Customer_ID]],Customer_table[Customer_ID],Customer_table[Name],FALSE)</f>
        <v>Christopher Ford</v>
      </c>
      <c r="L1725" s="11">
        <f>_xlfn.XLOOKUP(total_table[[#This Row],[Customer_ID]],Customer_table[Customer_ID],Customer_table[Age],FALSE)</f>
        <v>56</v>
      </c>
      <c r="M1725" s="8" t="str">
        <f>_xlfn.XLOOKUP(total_table[[#This Row],[Customer_ID]],Customer_table[Customer_ID],Customer_table[Gender],FALSE)</f>
        <v>Male</v>
      </c>
      <c r="N1725" s="8" t="str">
        <f>_xlfn.XLOOKUP(total_table[[#This Row],[Customer_ID]],Customer_table[Customer_ID],Customer_table[City],FALSE)</f>
        <v>North Seanfurt</v>
      </c>
      <c r="O1725" s="8" t="str">
        <f>_xlfn.XLOOKUP(total_table[[#This Row],[Customer_ID]],Customer_table[Customer_ID],Customer_table[State],FALSE)</f>
        <v>Ohio</v>
      </c>
      <c r="P1725" s="8" t="str">
        <f>_xlfn.XLOOKUP(total_table[[#This Row],[Customer_ID]],Customer_table[Customer_ID],Customer_table[Country],FALSE)</f>
        <v>USA</v>
      </c>
      <c r="Q1725" s="8" t="str">
        <f>_xlfn.XLOOKUP(total_table[[#This Row],[Product_ID]],Product_table[Product_ID],Product_table[Product_Name],FALSE)</f>
        <v>Face Foundation Kit</v>
      </c>
      <c r="R1725" s="8" t="str">
        <f>_xlfn.XLOOKUP(total_table[[#This Row],[Product_ID]],Product_table[Product_ID],Product_table[Category],FALSE)</f>
        <v>Beauty</v>
      </c>
      <c r="S1725" s="8" t="str">
        <f>_xlfn.XLOOKUP(total_table[[#This Row],[Product_ID]],Product_table[Product_ID],Product_table[Sub_Category],FALSE)</f>
        <v>Makeup</v>
      </c>
      <c r="T1725" s="8" t="str">
        <f>_xlfn.XLOOKUP(total_table[[#This Row],[Product_ID]],Product_table[Product_ID],Product_table[Brand],FALSE)</f>
        <v>Taylor-Elliott</v>
      </c>
      <c r="U1725" s="8">
        <f>_xlfn.XLOOKUP(total_table[[#This Row],[Product_ID]],Product_table[Product_ID],Product_table[Cost],FALSE)</f>
        <v>183.04</v>
      </c>
      <c r="V1725" s="11">
        <f>_xlfn.XLOOKUP(total_table[[#This Row],[Product_ID]],Product_table[Product_ID],Product_table[Stock],FALSE)</f>
        <v>457</v>
      </c>
      <c r="W1725" s="8" t="str">
        <f>_xlfn.XLOOKUP(total_table[[#This Row],[Store_ID]],Store_table[Store_ID],Store_table[Store_Name],FALSE)</f>
        <v>Thomas, Bridges and Harris</v>
      </c>
      <c r="X1725" s="8" t="str">
        <f>_xlfn.XLOOKUP(total_table[[#This Row],[Store_ID]],Store_table[Store_ID],Store_table[Region],FALSE)</f>
        <v>North</v>
      </c>
      <c r="Y1725" s="8" t="str">
        <f>_xlfn.XLOOKUP(total_table[[#This Row],[Store_ID]],Store_table[Store_ID],Store_table[City],FALSE)</f>
        <v>Sabrinatown</v>
      </c>
      <c r="Z1725" s="8" t="str">
        <f>_xlfn.XLOOKUP(total_table[[#This Row],[Store_ID]],Store_table[Store_ID],Store_table[Store_Type],FALSE)</f>
        <v>Online</v>
      </c>
    </row>
    <row r="1726" spans="1:26" x14ac:dyDescent="0.35">
      <c r="A1726" s="2" t="s">
        <v>3528</v>
      </c>
      <c r="B1726" s="14">
        <v>45685</v>
      </c>
      <c r="C1726" s="2" t="s">
        <v>1205</v>
      </c>
      <c r="D1726" s="2" t="s">
        <v>1580</v>
      </c>
      <c r="E1726" s="2" t="s">
        <v>1744</v>
      </c>
      <c r="F1726" s="11">
        <v>3</v>
      </c>
      <c r="G1726" s="8">
        <v>523.45000000000005</v>
      </c>
      <c r="H1726" s="8">
        <v>0.17</v>
      </c>
      <c r="I1726" s="2" t="s">
        <v>1802</v>
      </c>
      <c r="J1726" s="8">
        <v>1570.18</v>
      </c>
      <c r="K1726" s="8" t="str">
        <f>_xlfn.XLOOKUP(total_table[[#This Row],[Customer_ID]],Customer_table[Customer_ID],Customer_table[Name],FALSE)</f>
        <v>Jacqueline Payne</v>
      </c>
      <c r="L1726" s="11">
        <f>_xlfn.XLOOKUP(total_table[[#This Row],[Customer_ID]],Customer_table[Customer_ID],Customer_table[Age],FALSE)</f>
        <v>46</v>
      </c>
      <c r="M1726" s="8" t="str">
        <f>_xlfn.XLOOKUP(total_table[[#This Row],[Customer_ID]],Customer_table[Customer_ID],Customer_table[Gender],FALSE)</f>
        <v>Male</v>
      </c>
      <c r="N1726" s="8" t="str">
        <f>_xlfn.XLOOKUP(total_table[[#This Row],[Customer_ID]],Customer_table[Customer_ID],Customer_table[City],FALSE)</f>
        <v>Gutierrezstad</v>
      </c>
      <c r="O1726" s="8" t="str">
        <f>_xlfn.XLOOKUP(total_table[[#This Row],[Customer_ID]],Customer_table[Customer_ID],Customer_table[State],FALSE)</f>
        <v>Missouri</v>
      </c>
      <c r="P1726" s="8" t="str">
        <f>_xlfn.XLOOKUP(total_table[[#This Row],[Customer_ID]],Customer_table[Customer_ID],Customer_table[Country],FALSE)</f>
        <v>USA</v>
      </c>
      <c r="Q1726" s="8" t="str">
        <f>_xlfn.XLOOKUP(total_table[[#This Row],[Product_ID]],Product_table[Product_ID],Product_table[Product_Name],FALSE)</f>
        <v>Decorative Floor Vase</v>
      </c>
      <c r="R1726" s="8" t="str">
        <f>_xlfn.XLOOKUP(total_table[[#This Row],[Product_ID]],Product_table[Product_ID],Product_table[Category],FALSE)</f>
        <v>Home</v>
      </c>
      <c r="S1726" s="8" t="str">
        <f>_xlfn.XLOOKUP(total_table[[#This Row],[Product_ID]],Product_table[Product_ID],Product_table[Sub_Category],FALSE)</f>
        <v>Decor</v>
      </c>
      <c r="T1726" s="8" t="str">
        <f>_xlfn.XLOOKUP(total_table[[#This Row],[Product_ID]],Product_table[Product_ID],Product_table[Brand],FALSE)</f>
        <v>Khan, Jones and Paul</v>
      </c>
      <c r="U1726" s="8">
        <f>_xlfn.XLOOKUP(total_table[[#This Row],[Product_ID]],Product_table[Product_ID],Product_table[Cost],FALSE)</f>
        <v>254.04361702127662</v>
      </c>
      <c r="V1726" s="11">
        <f>_xlfn.XLOOKUP(total_table[[#This Row],[Product_ID]],Product_table[Product_ID],Product_table[Stock],FALSE)</f>
        <v>378</v>
      </c>
      <c r="W1726" s="8" t="str">
        <f>_xlfn.XLOOKUP(total_table[[#This Row],[Store_ID]],Store_table[Store_ID],Store_table[Store_Name],FALSE)</f>
        <v>Johnson-Wright</v>
      </c>
      <c r="X1726" s="8" t="str">
        <f>_xlfn.XLOOKUP(total_table[[#This Row],[Store_ID]],Store_table[Store_ID],Store_table[Region],FALSE)</f>
        <v>North</v>
      </c>
      <c r="Y1726" s="8" t="str">
        <f>_xlfn.XLOOKUP(total_table[[#This Row],[Store_ID]],Store_table[Store_ID],Store_table[City],FALSE)</f>
        <v>Hoodberg</v>
      </c>
      <c r="Z1726" s="8" t="str">
        <f>_xlfn.XLOOKUP(total_table[[#This Row],[Store_ID]],Store_table[Store_ID],Store_table[Store_Type],FALSE)</f>
        <v>Outlet</v>
      </c>
    </row>
    <row r="1727" spans="1:26" x14ac:dyDescent="0.35">
      <c r="A1727" s="2" t="s">
        <v>3529</v>
      </c>
      <c r="B1727" s="14">
        <v>45701</v>
      </c>
      <c r="C1727" s="2" t="s">
        <v>43</v>
      </c>
      <c r="D1727" s="2" t="s">
        <v>1708</v>
      </c>
      <c r="E1727" s="2" t="s">
        <v>1788</v>
      </c>
      <c r="F1727" s="11">
        <v>3</v>
      </c>
      <c r="G1727" s="8">
        <v>482.2</v>
      </c>
      <c r="H1727" s="8">
        <v>0.23</v>
      </c>
      <c r="I1727" s="2" t="s">
        <v>1807</v>
      </c>
      <c r="J1727" s="8">
        <v>1446.37</v>
      </c>
      <c r="K1727" s="8" t="str">
        <f>_xlfn.XLOOKUP(total_table[[#This Row],[Customer_ID]],Customer_table[Customer_ID],Customer_table[Name],FALSE)</f>
        <v>Ms. Maria Leach</v>
      </c>
      <c r="L1727" s="11">
        <f>_xlfn.XLOOKUP(total_table[[#This Row],[Customer_ID]],Customer_table[Customer_ID],Customer_table[Age],FALSE)</f>
        <v>64</v>
      </c>
      <c r="M1727" s="8" t="str">
        <f>_xlfn.XLOOKUP(total_table[[#This Row],[Customer_ID]],Customer_table[Customer_ID],Customer_table[Gender],FALSE)</f>
        <v>Male</v>
      </c>
      <c r="N1727" s="8" t="str">
        <f>_xlfn.XLOOKUP(total_table[[#This Row],[Customer_ID]],Customer_table[Customer_ID],Customer_table[City],FALSE)</f>
        <v>Melissashire</v>
      </c>
      <c r="O1727" s="8" t="str">
        <f>_xlfn.XLOOKUP(total_table[[#This Row],[Customer_ID]],Customer_table[Customer_ID],Customer_table[State],FALSE)</f>
        <v>Pennsylvania</v>
      </c>
      <c r="P1727" s="8" t="str">
        <f>_xlfn.XLOOKUP(total_table[[#This Row],[Customer_ID]],Customer_table[Customer_ID],Customer_table[Country],FALSE)</f>
        <v>USA</v>
      </c>
      <c r="Q1727" s="8" t="str">
        <f>_xlfn.XLOOKUP(total_table[[#This Row],[Product_ID]],Product_table[Product_ID],Product_table[Product_Name],FALSE)</f>
        <v>Women's High Heels</v>
      </c>
      <c r="R1727" s="8" t="str">
        <f>_xlfn.XLOOKUP(total_table[[#This Row],[Product_ID]],Product_table[Product_ID],Product_table[Category],FALSE)</f>
        <v>Clothing</v>
      </c>
      <c r="S1727" s="8" t="str">
        <f>_xlfn.XLOOKUP(total_table[[#This Row],[Product_ID]],Product_table[Product_ID],Product_table[Sub_Category],FALSE)</f>
        <v>Footwear</v>
      </c>
      <c r="T1727" s="8" t="str">
        <f>_xlfn.XLOOKUP(total_table[[#This Row],[Product_ID]],Product_table[Product_ID],Product_table[Brand],FALSE)</f>
        <v>Smith-Charles</v>
      </c>
      <c r="U1727" s="8">
        <f>_xlfn.XLOOKUP(total_table[[#This Row],[Product_ID]],Product_table[Product_ID],Product_table[Cost],FALSE)</f>
        <v>438.25</v>
      </c>
      <c r="V1727" s="11">
        <f>_xlfn.XLOOKUP(total_table[[#This Row],[Product_ID]],Product_table[Product_ID],Product_table[Stock],FALSE)</f>
        <v>496</v>
      </c>
      <c r="W1727" s="8" t="str">
        <f>_xlfn.XLOOKUP(total_table[[#This Row],[Store_ID]],Store_table[Store_ID],Store_table[Store_Name],FALSE)</f>
        <v>Guerrero-Schmitt</v>
      </c>
      <c r="X1727" s="8" t="str">
        <f>_xlfn.XLOOKUP(total_table[[#This Row],[Store_ID]],Store_table[Store_ID],Store_table[Region],FALSE)</f>
        <v>East</v>
      </c>
      <c r="Y1727" s="8" t="str">
        <f>_xlfn.XLOOKUP(total_table[[#This Row],[Store_ID]],Store_table[Store_ID],Store_table[City],FALSE)</f>
        <v>East Stevechester</v>
      </c>
      <c r="Z1727" s="8" t="str">
        <f>_xlfn.XLOOKUP(total_table[[#This Row],[Store_ID]],Store_table[Store_ID],Store_table[Store_Type],FALSE)</f>
        <v>Flagship</v>
      </c>
    </row>
    <row r="1728" spans="1:26" x14ac:dyDescent="0.35">
      <c r="A1728" s="2" t="s">
        <v>3530</v>
      </c>
      <c r="B1728" s="14">
        <v>45745</v>
      </c>
      <c r="C1728" s="2" t="s">
        <v>418</v>
      </c>
      <c r="D1728" s="2" t="s">
        <v>1652</v>
      </c>
      <c r="E1728" s="2" t="s">
        <v>1751</v>
      </c>
      <c r="F1728" s="11">
        <v>4</v>
      </c>
      <c r="G1728" s="8">
        <v>688.86</v>
      </c>
      <c r="H1728" s="8">
        <v>0.02</v>
      </c>
      <c r="I1728" s="2" t="s">
        <v>1807</v>
      </c>
      <c r="J1728" s="8">
        <v>2755.42</v>
      </c>
      <c r="K1728" s="8" t="str">
        <f>_xlfn.XLOOKUP(total_table[[#This Row],[Customer_ID]],Customer_table[Customer_ID],Customer_table[Name],FALSE)</f>
        <v>Donald Lee</v>
      </c>
      <c r="L1728" s="11">
        <f>_xlfn.XLOOKUP(total_table[[#This Row],[Customer_ID]],Customer_table[Customer_ID],Customer_table[Age],FALSE)</f>
        <v>26</v>
      </c>
      <c r="M1728" s="8" t="str">
        <f>_xlfn.XLOOKUP(total_table[[#This Row],[Customer_ID]],Customer_table[Customer_ID],Customer_table[Gender],FALSE)</f>
        <v>Male</v>
      </c>
      <c r="N1728" s="8" t="str">
        <f>_xlfn.XLOOKUP(total_table[[#This Row],[Customer_ID]],Customer_table[Customer_ID],Customer_table[City],FALSE)</f>
        <v>Wongberg</v>
      </c>
      <c r="O1728" s="8" t="str">
        <f>_xlfn.XLOOKUP(total_table[[#This Row],[Customer_ID]],Customer_table[Customer_ID],Customer_table[State],FALSE)</f>
        <v>Illinois</v>
      </c>
      <c r="P1728" s="8" t="str">
        <f>_xlfn.XLOOKUP(total_table[[#This Row],[Customer_ID]],Customer_table[Customer_ID],Customer_table[Country],FALSE)</f>
        <v>USA</v>
      </c>
      <c r="Q1728" s="8" t="str">
        <f>_xlfn.XLOOKUP(total_table[[#This Row],[Product_ID]],Product_table[Product_ID],Product_table[Product_Name],FALSE)</f>
        <v>Organic Sunscreen Lotion</v>
      </c>
      <c r="R1728" s="8" t="str">
        <f>_xlfn.XLOOKUP(total_table[[#This Row],[Product_ID]],Product_table[Product_ID],Product_table[Category],FALSE)</f>
        <v>Beauty</v>
      </c>
      <c r="S1728" s="8" t="str">
        <f>_xlfn.XLOOKUP(total_table[[#This Row],[Product_ID]],Product_table[Product_ID],Product_table[Sub_Category],FALSE)</f>
        <v>Skincare</v>
      </c>
      <c r="T1728" s="8" t="str">
        <f>_xlfn.XLOOKUP(total_table[[#This Row],[Product_ID]],Product_table[Product_ID],Product_table[Brand],FALSE)</f>
        <v>Anderson-Riley</v>
      </c>
      <c r="U1728" s="8">
        <f>_xlfn.XLOOKUP(total_table[[#This Row],[Product_ID]],Product_table[Product_ID],Product_table[Cost],FALSE)</f>
        <v>266.86</v>
      </c>
      <c r="V1728" s="11">
        <f>_xlfn.XLOOKUP(total_table[[#This Row],[Product_ID]],Product_table[Product_ID],Product_table[Stock],FALSE)</f>
        <v>458</v>
      </c>
      <c r="W1728" s="8" t="str">
        <f>_xlfn.XLOOKUP(total_table[[#This Row],[Store_ID]],Store_table[Store_ID],Store_table[Store_Name],FALSE)</f>
        <v>Gray Ltd</v>
      </c>
      <c r="X1728" s="8" t="str">
        <f>_xlfn.XLOOKUP(total_table[[#This Row],[Store_ID]],Store_table[Store_ID],Store_table[Region],FALSE)</f>
        <v>North</v>
      </c>
      <c r="Y1728" s="8" t="str">
        <f>_xlfn.XLOOKUP(total_table[[#This Row],[Store_ID]],Store_table[Store_ID],Store_table[City],FALSE)</f>
        <v>New Michaelchester</v>
      </c>
      <c r="Z1728" s="8" t="str">
        <f>_xlfn.XLOOKUP(total_table[[#This Row],[Store_ID]],Store_table[Store_ID],Store_table[Store_Type],FALSE)</f>
        <v>Outlet</v>
      </c>
    </row>
    <row r="1729" spans="1:26" x14ac:dyDescent="0.35">
      <c r="A1729" s="2" t="s">
        <v>3531</v>
      </c>
      <c r="B1729" s="14">
        <v>45214</v>
      </c>
      <c r="C1729" s="2" t="s">
        <v>95</v>
      </c>
      <c r="D1729" s="2" t="s">
        <v>1550</v>
      </c>
      <c r="E1729" s="2" t="s">
        <v>1730</v>
      </c>
      <c r="F1729" s="11">
        <v>1</v>
      </c>
      <c r="G1729" s="8">
        <v>145.47999999999999</v>
      </c>
      <c r="H1729" s="8">
        <v>0.1</v>
      </c>
      <c r="I1729" s="2" t="s">
        <v>1807</v>
      </c>
      <c r="J1729" s="8">
        <v>145.38</v>
      </c>
      <c r="K1729" s="8" t="str">
        <f>_xlfn.XLOOKUP(total_table[[#This Row],[Customer_ID]],Customer_table[Customer_ID],Customer_table[Name],FALSE)</f>
        <v>Jonathan Steele</v>
      </c>
      <c r="L1729" s="11">
        <f>_xlfn.XLOOKUP(total_table[[#This Row],[Customer_ID]],Customer_table[Customer_ID],Customer_table[Age],FALSE)</f>
        <v>52</v>
      </c>
      <c r="M1729" s="8" t="str">
        <f>_xlfn.XLOOKUP(total_table[[#This Row],[Customer_ID]],Customer_table[Customer_ID],Customer_table[Gender],FALSE)</f>
        <v>Female</v>
      </c>
      <c r="N1729" s="8" t="str">
        <f>_xlfn.XLOOKUP(total_table[[#This Row],[Customer_ID]],Customer_table[Customer_ID],Customer_table[City],FALSE)</f>
        <v>Molinabury</v>
      </c>
      <c r="O1729" s="8" t="str">
        <f>_xlfn.XLOOKUP(total_table[[#This Row],[Customer_ID]],Customer_table[Customer_ID],Customer_table[State],FALSE)</f>
        <v>Oregon</v>
      </c>
      <c r="P1729" s="8" t="str">
        <f>_xlfn.XLOOKUP(total_table[[#This Row],[Customer_ID]],Customer_table[Customer_ID],Customer_table[Country],FALSE)</f>
        <v>USA</v>
      </c>
      <c r="Q1729" s="8" t="str">
        <f>_xlfn.XLOOKUP(total_table[[#This Row],[Product_ID]],Product_table[Product_ID],Product_table[Product_Name],FALSE)</f>
        <v>Hair Strengthening Shampoo</v>
      </c>
      <c r="R1729" s="8" t="str">
        <f>_xlfn.XLOOKUP(total_table[[#This Row],[Product_ID]],Product_table[Product_ID],Product_table[Category],FALSE)</f>
        <v>Beauty</v>
      </c>
      <c r="S1729" s="8" t="str">
        <f>_xlfn.XLOOKUP(total_table[[#This Row],[Product_ID]],Product_table[Product_ID],Product_table[Sub_Category],FALSE)</f>
        <v>Haircare</v>
      </c>
      <c r="T1729" s="8" t="str">
        <f>_xlfn.XLOOKUP(total_table[[#This Row],[Product_ID]],Product_table[Product_ID],Product_table[Brand],FALSE)</f>
        <v>Rice LLC</v>
      </c>
      <c r="U1729" s="8">
        <f>_xlfn.XLOOKUP(total_table[[#This Row],[Product_ID]],Product_table[Product_ID],Product_table[Cost],FALSE)</f>
        <v>115.82</v>
      </c>
      <c r="V1729" s="11">
        <f>_xlfn.XLOOKUP(total_table[[#This Row],[Product_ID]],Product_table[Product_ID],Product_table[Stock],FALSE)</f>
        <v>460</v>
      </c>
      <c r="W1729" s="8" t="str">
        <f>_xlfn.XLOOKUP(total_table[[#This Row],[Store_ID]],Store_table[Store_ID],Store_table[Store_Name],FALSE)</f>
        <v>Rivera-Warner</v>
      </c>
      <c r="X1729" s="8" t="str">
        <f>_xlfn.XLOOKUP(total_table[[#This Row],[Store_ID]],Store_table[Store_ID],Store_table[Region],FALSE)</f>
        <v>East</v>
      </c>
      <c r="Y1729" s="8" t="str">
        <f>_xlfn.XLOOKUP(total_table[[#This Row],[Store_ID]],Store_table[Store_ID],Store_table[City],FALSE)</f>
        <v>Washingtonfurt</v>
      </c>
      <c r="Z1729" s="8" t="str">
        <f>_xlfn.XLOOKUP(total_table[[#This Row],[Store_ID]],Store_table[Store_ID],Store_table[Store_Type],FALSE)</f>
        <v>Flagship</v>
      </c>
    </row>
    <row r="1730" spans="1:26" x14ac:dyDescent="0.35">
      <c r="A1730" s="2" t="s">
        <v>3532</v>
      </c>
      <c r="B1730" s="14">
        <v>45547</v>
      </c>
      <c r="C1730" s="2" t="s">
        <v>190</v>
      </c>
      <c r="D1730" s="2" t="s">
        <v>1588</v>
      </c>
      <c r="E1730" s="2" t="s">
        <v>1770</v>
      </c>
      <c r="F1730" s="11">
        <v>4</v>
      </c>
      <c r="G1730" s="8">
        <v>862.25</v>
      </c>
      <c r="H1730" s="8">
        <v>0.28000000000000003</v>
      </c>
      <c r="I1730" s="2" t="s">
        <v>1804</v>
      </c>
      <c r="J1730" s="8">
        <v>3448.72</v>
      </c>
      <c r="K1730" s="8" t="str">
        <f>_xlfn.XLOOKUP(total_table[[#This Row],[Customer_ID]],Customer_table[Customer_ID],Customer_table[Name],FALSE)</f>
        <v>Debra Liu</v>
      </c>
      <c r="L1730" s="11">
        <f>_xlfn.XLOOKUP(total_table[[#This Row],[Customer_ID]],Customer_table[Customer_ID],Customer_table[Age],FALSE)</f>
        <v>55</v>
      </c>
      <c r="M1730" s="8" t="str">
        <f>_xlfn.XLOOKUP(total_table[[#This Row],[Customer_ID]],Customer_table[Customer_ID],Customer_table[Gender],FALSE)</f>
        <v>Male</v>
      </c>
      <c r="N1730" s="8" t="str">
        <f>_xlfn.XLOOKUP(total_table[[#This Row],[Customer_ID]],Customer_table[Customer_ID],Customer_table[City],FALSE)</f>
        <v>South Timtown</v>
      </c>
      <c r="O1730" s="8" t="str">
        <f>_xlfn.XLOOKUP(total_table[[#This Row],[Customer_ID]],Customer_table[Customer_ID],Customer_table[State],FALSE)</f>
        <v>Minnesota</v>
      </c>
      <c r="P1730" s="8" t="str">
        <f>_xlfn.XLOOKUP(total_table[[#This Row],[Customer_ID]],Customer_table[Customer_ID],Customer_table[Country],FALSE)</f>
        <v>USA</v>
      </c>
      <c r="Q1730" s="8" t="str">
        <f>_xlfn.XLOOKUP(total_table[[#This Row],[Product_ID]],Product_table[Product_ID],Product_table[Product_Name],FALSE)</f>
        <v>Basketball</v>
      </c>
      <c r="R1730" s="8" t="str">
        <f>_xlfn.XLOOKUP(total_table[[#This Row],[Product_ID]],Product_table[Product_ID],Product_table[Category],FALSE)</f>
        <v>Sports</v>
      </c>
      <c r="S1730" s="8" t="str">
        <f>_xlfn.XLOOKUP(total_table[[#This Row],[Product_ID]],Product_table[Product_ID],Product_table[Sub_Category],FALSE)</f>
        <v>Team Sports</v>
      </c>
      <c r="T1730" s="8" t="str">
        <f>_xlfn.XLOOKUP(total_table[[#This Row],[Product_ID]],Product_table[Product_ID],Product_table[Brand],FALSE)</f>
        <v>Nolan-Snow</v>
      </c>
      <c r="U1730" s="8">
        <f>_xlfn.XLOOKUP(total_table[[#This Row],[Product_ID]],Product_table[Product_ID],Product_table[Cost],FALSE)</f>
        <v>204.39</v>
      </c>
      <c r="V1730" s="11">
        <f>_xlfn.XLOOKUP(total_table[[#This Row],[Product_ID]],Product_table[Product_ID],Product_table[Stock],FALSE)</f>
        <v>281</v>
      </c>
      <c r="W1730" s="8" t="str">
        <f>_xlfn.XLOOKUP(total_table[[#This Row],[Store_ID]],Store_table[Store_ID],Store_table[Store_Name],FALSE)</f>
        <v>Aguirre-Keller</v>
      </c>
      <c r="X1730" s="8" t="str">
        <f>_xlfn.XLOOKUP(total_table[[#This Row],[Store_ID]],Store_table[Store_ID],Store_table[Region],FALSE)</f>
        <v>South</v>
      </c>
      <c r="Y1730" s="8" t="str">
        <f>_xlfn.XLOOKUP(total_table[[#This Row],[Store_ID]],Store_table[Store_ID],Store_table[City],FALSE)</f>
        <v>Lake Michael</v>
      </c>
      <c r="Z1730" s="8" t="str">
        <f>_xlfn.XLOOKUP(total_table[[#This Row],[Store_ID]],Store_table[Store_ID],Store_table[Store_Type],FALSE)</f>
        <v>Online</v>
      </c>
    </row>
    <row r="1731" spans="1:26" x14ac:dyDescent="0.35">
      <c r="A1731" s="2" t="s">
        <v>3533</v>
      </c>
      <c r="B1731" s="14">
        <v>45296</v>
      </c>
      <c r="C1731" s="2" t="s">
        <v>912</v>
      </c>
      <c r="D1731" s="2" t="s">
        <v>1524</v>
      </c>
      <c r="E1731" s="2" t="s">
        <v>1777</v>
      </c>
      <c r="F1731" s="11">
        <v>4</v>
      </c>
      <c r="G1731" s="8">
        <v>146.12</v>
      </c>
      <c r="H1731" s="8">
        <v>0.12</v>
      </c>
      <c r="I1731" s="2" t="s">
        <v>1807</v>
      </c>
      <c r="J1731" s="8">
        <v>584.36</v>
      </c>
      <c r="K1731" s="8" t="str">
        <f>_xlfn.XLOOKUP(total_table[[#This Row],[Customer_ID]],Customer_table[Customer_ID],Customer_table[Name],FALSE)</f>
        <v>Ricardo Jones</v>
      </c>
      <c r="L1731" s="11">
        <f>_xlfn.XLOOKUP(total_table[[#This Row],[Customer_ID]],Customer_table[Customer_ID],Customer_table[Age],FALSE)</f>
        <v>30</v>
      </c>
      <c r="M1731" s="8" t="str">
        <f>_xlfn.XLOOKUP(total_table[[#This Row],[Customer_ID]],Customer_table[Customer_ID],Customer_table[Gender],FALSE)</f>
        <v>Male</v>
      </c>
      <c r="N1731" s="8" t="str">
        <f>_xlfn.XLOOKUP(total_table[[#This Row],[Customer_ID]],Customer_table[Customer_ID],Customer_table[City],FALSE)</f>
        <v>Danielland</v>
      </c>
      <c r="O1731" s="8" t="str">
        <f>_xlfn.XLOOKUP(total_table[[#This Row],[Customer_ID]],Customer_table[Customer_ID],Customer_table[State],FALSE)</f>
        <v>Minnesota</v>
      </c>
      <c r="P1731" s="8" t="str">
        <f>_xlfn.XLOOKUP(total_table[[#This Row],[Customer_ID]],Customer_table[Customer_ID],Customer_table[Country],FALSE)</f>
        <v>USA</v>
      </c>
      <c r="Q1731" s="8" t="str">
        <f>_xlfn.XLOOKUP(total_table[[#This Row],[Product_ID]],Product_table[Product_ID],Product_table[Product_Name],FALSE)</f>
        <v>Men's Graphic T-Shirt</v>
      </c>
      <c r="R1731" s="8" t="str">
        <f>_xlfn.XLOOKUP(total_table[[#This Row],[Product_ID]],Product_table[Product_ID],Product_table[Category],FALSE)</f>
        <v>Clothing</v>
      </c>
      <c r="S1731" s="8" t="str">
        <f>_xlfn.XLOOKUP(total_table[[#This Row],[Product_ID]],Product_table[Product_ID],Product_table[Sub_Category],FALSE)</f>
        <v>Tops</v>
      </c>
      <c r="T1731" s="8" t="str">
        <f>_xlfn.XLOOKUP(total_table[[#This Row],[Product_ID]],Product_table[Product_ID],Product_table[Brand],FALSE)</f>
        <v>Terry-Moore</v>
      </c>
      <c r="U1731" s="8">
        <f>_xlfn.XLOOKUP(total_table[[#This Row],[Product_ID]],Product_table[Product_ID],Product_table[Cost],FALSE)</f>
        <v>342.56</v>
      </c>
      <c r="V1731" s="11">
        <f>_xlfn.XLOOKUP(total_table[[#This Row],[Product_ID]],Product_table[Product_ID],Product_table[Stock],FALSE)</f>
        <v>181</v>
      </c>
      <c r="W1731" s="8" t="str">
        <f>_xlfn.XLOOKUP(total_table[[#This Row],[Store_ID]],Store_table[Store_ID],Store_table[Store_Name],FALSE)</f>
        <v>Mcdonald Inc</v>
      </c>
      <c r="X1731" s="8" t="str">
        <f>_xlfn.XLOOKUP(total_table[[#This Row],[Store_ID]],Store_table[Store_ID],Store_table[Region],FALSE)</f>
        <v>South</v>
      </c>
      <c r="Y1731" s="8" t="str">
        <f>_xlfn.XLOOKUP(total_table[[#This Row],[Store_ID]],Store_table[Store_ID],Store_table[City],FALSE)</f>
        <v>Christopherland</v>
      </c>
      <c r="Z1731" s="8" t="str">
        <f>_xlfn.XLOOKUP(total_table[[#This Row],[Store_ID]],Store_table[Store_ID],Store_table[Store_Type],FALSE)</f>
        <v>Outlet</v>
      </c>
    </row>
    <row r="1732" spans="1:26" x14ac:dyDescent="0.35">
      <c r="A1732" s="2" t="s">
        <v>3534</v>
      </c>
      <c r="B1732" s="14">
        <v>45549</v>
      </c>
      <c r="C1732" s="2" t="s">
        <v>1451</v>
      </c>
      <c r="D1732" s="2" t="s">
        <v>1588</v>
      </c>
      <c r="E1732" s="2" t="s">
        <v>1788</v>
      </c>
      <c r="F1732" s="11">
        <v>2</v>
      </c>
      <c r="G1732" s="8">
        <v>695.02</v>
      </c>
      <c r="H1732" s="8">
        <v>0.3</v>
      </c>
      <c r="I1732" s="2" t="s">
        <v>1807</v>
      </c>
      <c r="J1732" s="8">
        <v>1389.74</v>
      </c>
      <c r="K1732" s="8" t="str">
        <f>_xlfn.XLOOKUP(total_table[[#This Row],[Customer_ID]],Customer_table[Customer_ID],Customer_table[Name],FALSE)</f>
        <v>Earl Smith Dds</v>
      </c>
      <c r="L1732" s="11">
        <f>_xlfn.XLOOKUP(total_table[[#This Row],[Customer_ID]],Customer_table[Customer_ID],Customer_table[Age],FALSE)</f>
        <v>59</v>
      </c>
      <c r="M1732" s="8" t="str">
        <f>_xlfn.XLOOKUP(total_table[[#This Row],[Customer_ID]],Customer_table[Customer_ID],Customer_table[Gender],FALSE)</f>
        <v>Male</v>
      </c>
      <c r="N1732" s="8" t="str">
        <f>_xlfn.XLOOKUP(total_table[[#This Row],[Customer_ID]],Customer_table[Customer_ID],Customer_table[City],FALSE)</f>
        <v>West Sarah</v>
      </c>
      <c r="O1732" s="8" t="str">
        <f>_xlfn.XLOOKUP(total_table[[#This Row],[Customer_ID]],Customer_table[Customer_ID],Customer_table[State],FALSE)</f>
        <v>South Dakota</v>
      </c>
      <c r="P1732" s="8" t="str">
        <f>_xlfn.XLOOKUP(total_table[[#This Row],[Customer_ID]],Customer_table[Customer_ID],Customer_table[Country],FALSE)</f>
        <v>USA</v>
      </c>
      <c r="Q1732" s="8" t="str">
        <f>_xlfn.XLOOKUP(total_table[[#This Row],[Product_ID]],Product_table[Product_ID],Product_table[Product_Name],FALSE)</f>
        <v>Basketball</v>
      </c>
      <c r="R1732" s="8" t="str">
        <f>_xlfn.XLOOKUP(total_table[[#This Row],[Product_ID]],Product_table[Product_ID],Product_table[Category],FALSE)</f>
        <v>Sports</v>
      </c>
      <c r="S1732" s="8" t="str">
        <f>_xlfn.XLOOKUP(total_table[[#This Row],[Product_ID]],Product_table[Product_ID],Product_table[Sub_Category],FALSE)</f>
        <v>Team Sports</v>
      </c>
      <c r="T1732" s="8" t="str">
        <f>_xlfn.XLOOKUP(total_table[[#This Row],[Product_ID]],Product_table[Product_ID],Product_table[Brand],FALSE)</f>
        <v>Nolan-Snow</v>
      </c>
      <c r="U1732" s="8">
        <f>_xlfn.XLOOKUP(total_table[[#This Row],[Product_ID]],Product_table[Product_ID],Product_table[Cost],FALSE)</f>
        <v>204.39</v>
      </c>
      <c r="V1732" s="11">
        <f>_xlfn.XLOOKUP(total_table[[#This Row],[Product_ID]],Product_table[Product_ID],Product_table[Stock],FALSE)</f>
        <v>281</v>
      </c>
      <c r="W1732" s="8" t="str">
        <f>_xlfn.XLOOKUP(total_table[[#This Row],[Store_ID]],Store_table[Store_ID],Store_table[Store_Name],FALSE)</f>
        <v>Guerrero-Schmitt</v>
      </c>
      <c r="X1732" s="8" t="str">
        <f>_xlfn.XLOOKUP(total_table[[#This Row],[Store_ID]],Store_table[Store_ID],Store_table[Region],FALSE)</f>
        <v>East</v>
      </c>
      <c r="Y1732" s="8" t="str">
        <f>_xlfn.XLOOKUP(total_table[[#This Row],[Store_ID]],Store_table[Store_ID],Store_table[City],FALSE)</f>
        <v>East Stevechester</v>
      </c>
      <c r="Z1732" s="8" t="str">
        <f>_xlfn.XLOOKUP(total_table[[#This Row],[Store_ID]],Store_table[Store_ID],Store_table[Store_Type],FALSE)</f>
        <v>Flagship</v>
      </c>
    </row>
    <row r="1733" spans="1:26" x14ac:dyDescent="0.35">
      <c r="A1733" s="2" t="s">
        <v>3535</v>
      </c>
      <c r="B1733" s="14">
        <v>45231</v>
      </c>
      <c r="C1733" s="2" t="s">
        <v>700</v>
      </c>
      <c r="D1733" s="2" t="s">
        <v>1714</v>
      </c>
      <c r="E1733" s="2" t="s">
        <v>1767</v>
      </c>
      <c r="F1733" s="11">
        <v>2</v>
      </c>
      <c r="G1733" s="8">
        <v>886.67</v>
      </c>
      <c r="H1733" s="8">
        <v>0.24</v>
      </c>
      <c r="I1733" s="2" t="s">
        <v>1804</v>
      </c>
      <c r="J1733" s="8">
        <v>1773.1</v>
      </c>
      <c r="K1733" s="8" t="str">
        <f>_xlfn.XLOOKUP(total_table[[#This Row],[Customer_ID]],Customer_table[Customer_ID],Customer_table[Name],FALSE)</f>
        <v>Jordan Wells</v>
      </c>
      <c r="L1733" s="11">
        <f>_xlfn.XLOOKUP(total_table[[#This Row],[Customer_ID]],Customer_table[Customer_ID],Customer_table[Age],FALSE)</f>
        <v>47</v>
      </c>
      <c r="M1733" s="8" t="str">
        <f>_xlfn.XLOOKUP(total_table[[#This Row],[Customer_ID]],Customer_table[Customer_ID],Customer_table[Gender],FALSE)</f>
        <v>Female</v>
      </c>
      <c r="N1733" s="8" t="str">
        <f>_xlfn.XLOOKUP(total_table[[#This Row],[Customer_ID]],Customer_table[Customer_ID],Customer_table[City],FALSE)</f>
        <v>Phillipschester</v>
      </c>
      <c r="O1733" s="8" t="str">
        <f>_xlfn.XLOOKUP(total_table[[#This Row],[Customer_ID]],Customer_table[Customer_ID],Customer_table[State],FALSE)</f>
        <v>New Jersey</v>
      </c>
      <c r="P1733" s="8" t="str">
        <f>_xlfn.XLOOKUP(total_table[[#This Row],[Customer_ID]],Customer_table[Customer_ID],Customer_table[Country],FALSE)</f>
        <v>USA</v>
      </c>
      <c r="Q1733" s="8" t="str">
        <f>_xlfn.XLOOKUP(total_table[[#This Row],[Product_ID]],Product_table[Product_ID],Product_table[Product_Name],FALSE)</f>
        <v>Vitamin E Body Lotion</v>
      </c>
      <c r="R1733" s="8" t="str">
        <f>_xlfn.XLOOKUP(total_table[[#This Row],[Product_ID]],Product_table[Product_ID],Product_table[Category],FALSE)</f>
        <v>Beauty</v>
      </c>
      <c r="S1733" s="8" t="str">
        <f>_xlfn.XLOOKUP(total_table[[#This Row],[Product_ID]],Product_table[Product_ID],Product_table[Sub_Category],FALSE)</f>
        <v>Skincare</v>
      </c>
      <c r="T1733" s="8" t="str">
        <f>_xlfn.XLOOKUP(total_table[[#This Row],[Product_ID]],Product_table[Product_ID],Product_table[Brand],FALSE)</f>
        <v>Hoffman-Williams</v>
      </c>
      <c r="U1733" s="8">
        <f>_xlfn.XLOOKUP(total_table[[#This Row],[Product_ID]],Product_table[Product_ID],Product_table[Cost],FALSE)</f>
        <v>358.47</v>
      </c>
      <c r="V1733" s="11">
        <f>_xlfn.XLOOKUP(total_table[[#This Row],[Product_ID]],Product_table[Product_ID],Product_table[Stock],FALSE)</f>
        <v>213</v>
      </c>
      <c r="W1733" s="8" t="str">
        <f>_xlfn.XLOOKUP(total_table[[#This Row],[Store_ID]],Store_table[Store_ID],Store_table[Store_Name],FALSE)</f>
        <v>Hill, Wagner and Ballard</v>
      </c>
      <c r="X1733" s="8" t="str">
        <f>_xlfn.XLOOKUP(total_table[[#This Row],[Store_ID]],Store_table[Store_ID],Store_table[Region],FALSE)</f>
        <v>East</v>
      </c>
      <c r="Y1733" s="8" t="str">
        <f>_xlfn.XLOOKUP(total_table[[#This Row],[Store_ID]],Store_table[Store_ID],Store_table[City],FALSE)</f>
        <v>East Davidville</v>
      </c>
      <c r="Z1733" s="8" t="str">
        <f>_xlfn.XLOOKUP(total_table[[#This Row],[Store_ID]],Store_table[Store_ID],Store_table[Store_Type],FALSE)</f>
        <v>Online</v>
      </c>
    </row>
    <row r="1734" spans="1:26" x14ac:dyDescent="0.35">
      <c r="A1734" s="2" t="s">
        <v>3536</v>
      </c>
      <c r="B1734" s="14">
        <v>45628</v>
      </c>
      <c r="C1734" s="2" t="s">
        <v>197</v>
      </c>
      <c r="D1734" s="2" t="s">
        <v>1658</v>
      </c>
      <c r="E1734" s="2" t="s">
        <v>1788</v>
      </c>
      <c r="F1734" s="11">
        <v>2</v>
      </c>
      <c r="G1734" s="8">
        <v>864.09</v>
      </c>
      <c r="H1734" s="8">
        <v>0.06</v>
      </c>
      <c r="I1734" s="2" t="s">
        <v>1807</v>
      </c>
      <c r="J1734" s="8">
        <v>1728.1200000000001</v>
      </c>
      <c r="K1734" s="8" t="str">
        <f>_xlfn.XLOOKUP(total_table[[#This Row],[Customer_ID]],Customer_table[Customer_ID],Customer_table[Name],FALSE)</f>
        <v>Katherine Dorsey</v>
      </c>
      <c r="L1734" s="11">
        <f>_xlfn.XLOOKUP(total_table[[#This Row],[Customer_ID]],Customer_table[Customer_ID],Customer_table[Age],FALSE)</f>
        <v>24</v>
      </c>
      <c r="M1734" s="8" t="str">
        <f>_xlfn.XLOOKUP(total_table[[#This Row],[Customer_ID]],Customer_table[Customer_ID],Customer_table[Gender],FALSE)</f>
        <v>Male</v>
      </c>
      <c r="N1734" s="8" t="str">
        <f>_xlfn.XLOOKUP(total_table[[#This Row],[Customer_ID]],Customer_table[Customer_ID],Customer_table[City],FALSE)</f>
        <v>Christopherland</v>
      </c>
      <c r="O1734" s="8" t="str">
        <f>_xlfn.XLOOKUP(total_table[[#This Row],[Customer_ID]],Customer_table[Customer_ID],Customer_table[State],FALSE)</f>
        <v>Oklahoma</v>
      </c>
      <c r="P1734" s="8" t="str">
        <f>_xlfn.XLOOKUP(total_table[[#This Row],[Customer_ID]],Customer_table[Customer_ID],Customer_table[Country],FALSE)</f>
        <v>USA</v>
      </c>
      <c r="Q1734" s="8" t="str">
        <f>_xlfn.XLOOKUP(total_table[[#This Row],[Product_ID]],Product_table[Product_ID],Product_table[Product_Name],FALSE)</f>
        <v>Women's Hair Dryer Brush</v>
      </c>
      <c r="R1734" s="8" t="str">
        <f>_xlfn.XLOOKUP(total_table[[#This Row],[Product_ID]],Product_table[Product_ID],Product_table[Category],FALSE)</f>
        <v>Beauty</v>
      </c>
      <c r="S1734" s="8" t="str">
        <f>_xlfn.XLOOKUP(total_table[[#This Row],[Product_ID]],Product_table[Product_ID],Product_table[Sub_Category],FALSE)</f>
        <v>Haircare</v>
      </c>
      <c r="T1734" s="8" t="str">
        <f>_xlfn.XLOOKUP(total_table[[#This Row],[Product_ID]],Product_table[Product_ID],Product_table[Brand],FALSE)</f>
        <v>Torres, Spencer and Potter</v>
      </c>
      <c r="U1734" s="8">
        <f>_xlfn.XLOOKUP(total_table[[#This Row],[Product_ID]],Product_table[Product_ID],Product_table[Cost],FALSE)</f>
        <v>340.39</v>
      </c>
      <c r="V1734" s="11">
        <f>_xlfn.XLOOKUP(total_table[[#This Row],[Product_ID]],Product_table[Product_ID],Product_table[Stock],FALSE)</f>
        <v>177</v>
      </c>
      <c r="W1734" s="8" t="str">
        <f>_xlfn.XLOOKUP(total_table[[#This Row],[Store_ID]],Store_table[Store_ID],Store_table[Store_Name],FALSE)</f>
        <v>Guerrero-Schmitt</v>
      </c>
      <c r="X1734" s="8" t="str">
        <f>_xlfn.XLOOKUP(total_table[[#This Row],[Store_ID]],Store_table[Store_ID],Store_table[Region],FALSE)</f>
        <v>East</v>
      </c>
      <c r="Y1734" s="8" t="str">
        <f>_xlfn.XLOOKUP(total_table[[#This Row],[Store_ID]],Store_table[Store_ID],Store_table[City],FALSE)</f>
        <v>East Stevechester</v>
      </c>
      <c r="Z1734" s="8" t="str">
        <f>_xlfn.XLOOKUP(total_table[[#This Row],[Store_ID]],Store_table[Store_ID],Store_table[Store_Type],FALSE)</f>
        <v>Flagship</v>
      </c>
    </row>
    <row r="1735" spans="1:26" x14ac:dyDescent="0.35">
      <c r="A1735" s="2" t="s">
        <v>3537</v>
      </c>
      <c r="B1735" s="14">
        <v>45862</v>
      </c>
      <c r="C1735" s="2" t="s">
        <v>20</v>
      </c>
      <c r="D1735" s="2" t="s">
        <v>1550</v>
      </c>
      <c r="E1735" s="2" t="s">
        <v>1764</v>
      </c>
      <c r="F1735" s="11">
        <v>1</v>
      </c>
      <c r="G1735" s="8">
        <v>437.65</v>
      </c>
      <c r="H1735" s="8">
        <v>0.02</v>
      </c>
      <c r="I1735" s="2" t="s">
        <v>1804</v>
      </c>
      <c r="J1735" s="8">
        <v>437.63</v>
      </c>
      <c r="K1735" s="8" t="str">
        <f>_xlfn.XLOOKUP(total_table[[#This Row],[Customer_ID]],Customer_table[Customer_ID],Customer_table[Name],FALSE)</f>
        <v>Jeremy Harris</v>
      </c>
      <c r="L1735" s="11">
        <f>_xlfn.XLOOKUP(total_table[[#This Row],[Customer_ID]],Customer_table[Customer_ID],Customer_table[Age],FALSE)</f>
        <v>59</v>
      </c>
      <c r="M1735" s="8" t="str">
        <f>_xlfn.XLOOKUP(total_table[[#This Row],[Customer_ID]],Customer_table[Customer_ID],Customer_table[Gender],FALSE)</f>
        <v>Female</v>
      </c>
      <c r="N1735" s="8" t="str">
        <f>_xlfn.XLOOKUP(total_table[[#This Row],[Customer_ID]],Customer_table[Customer_ID],Customer_table[City],FALSE)</f>
        <v>Thomastown</v>
      </c>
      <c r="O1735" s="8" t="str">
        <f>_xlfn.XLOOKUP(total_table[[#This Row],[Customer_ID]],Customer_table[Customer_ID],Customer_table[State],FALSE)</f>
        <v>Ohio</v>
      </c>
      <c r="P1735" s="8" t="str">
        <f>_xlfn.XLOOKUP(total_table[[#This Row],[Customer_ID]],Customer_table[Customer_ID],Customer_table[Country],FALSE)</f>
        <v>USA</v>
      </c>
      <c r="Q1735" s="8" t="str">
        <f>_xlfn.XLOOKUP(total_table[[#This Row],[Product_ID]],Product_table[Product_ID],Product_table[Product_Name],FALSE)</f>
        <v>Hair Strengthening Shampoo</v>
      </c>
      <c r="R1735" s="8" t="str">
        <f>_xlfn.XLOOKUP(total_table[[#This Row],[Product_ID]],Product_table[Product_ID],Product_table[Category],FALSE)</f>
        <v>Beauty</v>
      </c>
      <c r="S1735" s="8" t="str">
        <f>_xlfn.XLOOKUP(total_table[[#This Row],[Product_ID]],Product_table[Product_ID],Product_table[Sub_Category],FALSE)</f>
        <v>Haircare</v>
      </c>
      <c r="T1735" s="8" t="str">
        <f>_xlfn.XLOOKUP(total_table[[#This Row],[Product_ID]],Product_table[Product_ID],Product_table[Brand],FALSE)</f>
        <v>Rice LLC</v>
      </c>
      <c r="U1735" s="8">
        <f>_xlfn.XLOOKUP(total_table[[#This Row],[Product_ID]],Product_table[Product_ID],Product_table[Cost],FALSE)</f>
        <v>115.82</v>
      </c>
      <c r="V1735" s="11">
        <f>_xlfn.XLOOKUP(total_table[[#This Row],[Product_ID]],Product_table[Product_ID],Product_table[Stock],FALSE)</f>
        <v>460</v>
      </c>
      <c r="W1735" s="8" t="str">
        <f>_xlfn.XLOOKUP(total_table[[#This Row],[Store_ID]],Store_table[Store_ID],Store_table[Store_Name],FALSE)</f>
        <v>Moore, Padilla and Butler</v>
      </c>
      <c r="X1735" s="8" t="str">
        <f>_xlfn.XLOOKUP(total_table[[#This Row],[Store_ID]],Store_table[Store_ID],Store_table[Region],FALSE)</f>
        <v>South</v>
      </c>
      <c r="Y1735" s="8" t="str">
        <f>_xlfn.XLOOKUP(total_table[[#This Row],[Store_ID]],Store_table[Store_ID],Store_table[City],FALSE)</f>
        <v>East Johnstad</v>
      </c>
      <c r="Z1735" s="8" t="str">
        <f>_xlfn.XLOOKUP(total_table[[#This Row],[Store_ID]],Store_table[Store_ID],Store_table[Store_Type],FALSE)</f>
        <v>Flagship</v>
      </c>
    </row>
    <row r="1736" spans="1:26" x14ac:dyDescent="0.35">
      <c r="A1736" s="2" t="s">
        <v>3538</v>
      </c>
      <c r="B1736" s="14">
        <v>45843</v>
      </c>
      <c r="C1736" s="2" t="s">
        <v>649</v>
      </c>
      <c r="D1736" s="2" t="s">
        <v>1598</v>
      </c>
      <c r="E1736" s="2" t="s">
        <v>1775</v>
      </c>
      <c r="F1736" s="11">
        <v>2</v>
      </c>
      <c r="G1736" s="8">
        <v>208.09</v>
      </c>
      <c r="H1736" s="8">
        <v>0.27</v>
      </c>
      <c r="I1736" s="2" t="s">
        <v>1802</v>
      </c>
      <c r="J1736" s="8">
        <v>415.91</v>
      </c>
      <c r="K1736" s="8" t="str">
        <f>_xlfn.XLOOKUP(total_table[[#This Row],[Customer_ID]],Customer_table[Customer_ID],Customer_table[Name],FALSE)</f>
        <v>Christina Garcia</v>
      </c>
      <c r="L1736" s="11">
        <f>_xlfn.XLOOKUP(total_table[[#This Row],[Customer_ID]],Customer_table[Customer_ID],Customer_table[Age],FALSE)</f>
        <v>37</v>
      </c>
      <c r="M1736" s="8" t="str">
        <f>_xlfn.XLOOKUP(total_table[[#This Row],[Customer_ID]],Customer_table[Customer_ID],Customer_table[Gender],FALSE)</f>
        <v>Female</v>
      </c>
      <c r="N1736" s="8" t="str">
        <f>_xlfn.XLOOKUP(total_table[[#This Row],[Customer_ID]],Customer_table[Customer_ID],Customer_table[City],FALSE)</f>
        <v>Clarkeside</v>
      </c>
      <c r="O1736" s="8" t="str">
        <f>_xlfn.XLOOKUP(total_table[[#This Row],[Customer_ID]],Customer_table[Customer_ID],Customer_table[State],FALSE)</f>
        <v>Kansas</v>
      </c>
      <c r="P1736" s="8" t="str">
        <f>_xlfn.XLOOKUP(total_table[[#This Row],[Customer_ID]],Customer_table[Customer_ID],Customer_table[Country],FALSE)</f>
        <v>USA</v>
      </c>
      <c r="Q1736" s="8" t="str">
        <f>_xlfn.XLOOKUP(total_table[[#This Row],[Product_ID]],Product_table[Product_ID],Product_table[Product_Name],FALSE)</f>
        <v>Women's Summer Dress</v>
      </c>
      <c r="R1736" s="8" t="str">
        <f>_xlfn.XLOOKUP(total_table[[#This Row],[Product_ID]],Product_table[Product_ID],Product_table[Category],FALSE)</f>
        <v>Clothing</v>
      </c>
      <c r="S1736" s="8" t="str">
        <f>_xlfn.XLOOKUP(total_table[[#This Row],[Product_ID]],Product_table[Product_ID],Product_table[Sub_Category],FALSE)</f>
        <v>Tops</v>
      </c>
      <c r="T1736" s="8" t="str">
        <f>_xlfn.XLOOKUP(total_table[[#This Row],[Product_ID]],Product_table[Product_ID],Product_table[Brand],FALSE)</f>
        <v>Smith-Mills</v>
      </c>
      <c r="U1736" s="8">
        <f>_xlfn.XLOOKUP(total_table[[#This Row],[Product_ID]],Product_table[Product_ID],Product_table[Cost],FALSE)</f>
        <v>223.43</v>
      </c>
      <c r="V1736" s="11">
        <f>_xlfn.XLOOKUP(total_table[[#This Row],[Product_ID]],Product_table[Product_ID],Product_table[Stock],FALSE)</f>
        <v>154</v>
      </c>
      <c r="W1736" s="8" t="str">
        <f>_xlfn.XLOOKUP(total_table[[#This Row],[Store_ID]],Store_table[Store_ID],Store_table[Store_Name],FALSE)</f>
        <v>Gardner, Humphrey and Contreras</v>
      </c>
      <c r="X1736" s="8" t="str">
        <f>_xlfn.XLOOKUP(total_table[[#This Row],[Store_ID]],Store_table[Store_ID],Store_table[Region],FALSE)</f>
        <v>East</v>
      </c>
      <c r="Y1736" s="8" t="str">
        <f>_xlfn.XLOOKUP(total_table[[#This Row],[Store_ID]],Store_table[Store_ID],Store_table[City],FALSE)</f>
        <v>Johnsonville</v>
      </c>
      <c r="Z1736" s="8" t="str">
        <f>_xlfn.XLOOKUP(total_table[[#This Row],[Store_ID]],Store_table[Store_ID],Store_table[Store_Type],FALSE)</f>
        <v>Flagship</v>
      </c>
    </row>
    <row r="1737" spans="1:26" x14ac:dyDescent="0.35">
      <c r="A1737" s="2" t="s">
        <v>3539</v>
      </c>
      <c r="B1737" s="14">
        <v>45482</v>
      </c>
      <c r="C1737" s="2" t="s">
        <v>197</v>
      </c>
      <c r="D1737" s="2" t="s">
        <v>1712</v>
      </c>
      <c r="E1737" s="2" t="s">
        <v>1785</v>
      </c>
      <c r="F1737" s="11">
        <v>4</v>
      </c>
      <c r="G1737" s="8">
        <v>825.78</v>
      </c>
      <c r="H1737" s="8">
        <v>0.02</v>
      </c>
      <c r="I1737" s="2" t="s">
        <v>1802</v>
      </c>
      <c r="J1737" s="8">
        <v>3303.1</v>
      </c>
      <c r="K1737" s="8" t="str">
        <f>_xlfn.XLOOKUP(total_table[[#This Row],[Customer_ID]],Customer_table[Customer_ID],Customer_table[Name],FALSE)</f>
        <v>Katherine Dorsey</v>
      </c>
      <c r="L1737" s="11">
        <f>_xlfn.XLOOKUP(total_table[[#This Row],[Customer_ID]],Customer_table[Customer_ID],Customer_table[Age],FALSE)</f>
        <v>24</v>
      </c>
      <c r="M1737" s="8" t="str">
        <f>_xlfn.XLOOKUP(total_table[[#This Row],[Customer_ID]],Customer_table[Customer_ID],Customer_table[Gender],FALSE)</f>
        <v>Male</v>
      </c>
      <c r="N1737" s="8" t="str">
        <f>_xlfn.XLOOKUP(total_table[[#This Row],[Customer_ID]],Customer_table[Customer_ID],Customer_table[City],FALSE)</f>
        <v>Christopherland</v>
      </c>
      <c r="O1737" s="8" t="str">
        <f>_xlfn.XLOOKUP(total_table[[#This Row],[Customer_ID]],Customer_table[Customer_ID],Customer_table[State],FALSE)</f>
        <v>Oklahoma</v>
      </c>
      <c r="P1737" s="8" t="str">
        <f>_xlfn.XLOOKUP(total_table[[#This Row],[Customer_ID]],Customer_table[Customer_ID],Customer_table[Country],FALSE)</f>
        <v>USA</v>
      </c>
      <c r="Q1737" s="8" t="str">
        <f>_xlfn.XLOOKUP(total_table[[#This Row],[Product_ID]],Product_table[Product_ID],Product_table[Product_Name],FALSE)</f>
        <v>USB-C Laptop Charger</v>
      </c>
      <c r="R1737" s="8" t="str">
        <f>_xlfn.XLOOKUP(total_table[[#This Row],[Product_ID]],Product_table[Product_ID],Product_table[Category],FALSE)</f>
        <v>Electronics</v>
      </c>
      <c r="S1737" s="8" t="str">
        <f>_xlfn.XLOOKUP(total_table[[#This Row],[Product_ID]],Product_table[Product_ID],Product_table[Sub_Category],FALSE)</f>
        <v>Computer</v>
      </c>
      <c r="T1737" s="8" t="str">
        <f>_xlfn.XLOOKUP(total_table[[#This Row],[Product_ID]],Product_table[Product_ID],Product_table[Brand],FALSE)</f>
        <v>Martin LLC</v>
      </c>
      <c r="U1737" s="8">
        <f>_xlfn.XLOOKUP(total_table[[#This Row],[Product_ID]],Product_table[Product_ID],Product_table[Cost],FALSE)</f>
        <v>377.52</v>
      </c>
      <c r="V1737" s="11">
        <f>_xlfn.XLOOKUP(total_table[[#This Row],[Product_ID]],Product_table[Product_ID],Product_table[Stock],FALSE)</f>
        <v>485</v>
      </c>
      <c r="W1737" s="8" t="str">
        <f>_xlfn.XLOOKUP(total_table[[#This Row],[Store_ID]],Store_table[Store_ID],Store_table[Store_Name],FALSE)</f>
        <v>Holloway Ltd</v>
      </c>
      <c r="X1737" s="8" t="str">
        <f>_xlfn.XLOOKUP(total_table[[#This Row],[Store_ID]],Store_table[Store_ID],Store_table[Region],FALSE)</f>
        <v>North</v>
      </c>
      <c r="Y1737" s="8" t="str">
        <f>_xlfn.XLOOKUP(total_table[[#This Row],[Store_ID]],Store_table[Store_ID],Store_table[City],FALSE)</f>
        <v>Bensonhaven</v>
      </c>
      <c r="Z1737" s="8" t="str">
        <f>_xlfn.XLOOKUP(total_table[[#This Row],[Store_ID]],Store_table[Store_ID],Store_table[Store_Type],FALSE)</f>
        <v>Flagship</v>
      </c>
    </row>
    <row r="1738" spans="1:26" x14ac:dyDescent="0.35">
      <c r="A1738" s="2" t="s">
        <v>3540</v>
      </c>
      <c r="B1738" s="14">
        <v>45313</v>
      </c>
      <c r="C1738" s="2" t="s">
        <v>395</v>
      </c>
      <c r="D1738" s="2" t="s">
        <v>1576</v>
      </c>
      <c r="E1738" s="2" t="s">
        <v>1785</v>
      </c>
      <c r="F1738" s="11">
        <v>3</v>
      </c>
      <c r="G1738" s="8">
        <v>849.77</v>
      </c>
      <c r="H1738" s="8">
        <v>0.12</v>
      </c>
      <c r="I1738" s="2" t="s">
        <v>1804</v>
      </c>
      <c r="J1738" s="8">
        <v>2549.19</v>
      </c>
      <c r="K1738" s="8" t="str">
        <f>_xlfn.XLOOKUP(total_table[[#This Row],[Customer_ID]],Customer_table[Customer_ID],Customer_table[Name],FALSE)</f>
        <v>Anthony Phillips</v>
      </c>
      <c r="L1738" s="11">
        <f>_xlfn.XLOOKUP(total_table[[#This Row],[Customer_ID]],Customer_table[Customer_ID],Customer_table[Age],FALSE)</f>
        <v>18</v>
      </c>
      <c r="M1738" s="8" t="str">
        <f>_xlfn.XLOOKUP(total_table[[#This Row],[Customer_ID]],Customer_table[Customer_ID],Customer_table[Gender],FALSE)</f>
        <v>Female</v>
      </c>
      <c r="N1738" s="8" t="str">
        <f>_xlfn.XLOOKUP(total_table[[#This Row],[Customer_ID]],Customer_table[Customer_ID],Customer_table[City],FALSE)</f>
        <v>North Davidport</v>
      </c>
      <c r="O1738" s="8" t="str">
        <f>_xlfn.XLOOKUP(total_table[[#This Row],[Customer_ID]],Customer_table[Customer_ID],Customer_table[State],FALSE)</f>
        <v>Rhode Island</v>
      </c>
      <c r="P1738" s="8" t="str">
        <f>_xlfn.XLOOKUP(total_table[[#This Row],[Customer_ID]],Customer_table[Customer_ID],Customer_table[Country],FALSE)</f>
        <v>USA</v>
      </c>
      <c r="Q1738" s="8" t="str">
        <f>_xlfn.XLOOKUP(total_table[[#This Row],[Product_ID]],Product_table[Product_ID],Product_table[Product_Name],FALSE)</f>
        <v>Women's Scarf Set</v>
      </c>
      <c r="R1738" s="8" t="str">
        <f>_xlfn.XLOOKUP(total_table[[#This Row],[Product_ID]],Product_table[Product_ID],Product_table[Category],FALSE)</f>
        <v>Clothing</v>
      </c>
      <c r="S1738" s="8" t="str">
        <f>_xlfn.XLOOKUP(total_table[[#This Row],[Product_ID]],Product_table[Product_ID],Product_table[Sub_Category],FALSE)</f>
        <v>Accessories</v>
      </c>
      <c r="T1738" s="8" t="str">
        <f>_xlfn.XLOOKUP(total_table[[#This Row],[Product_ID]],Product_table[Product_ID],Product_table[Brand],FALSE)</f>
        <v>Brown and Sons</v>
      </c>
      <c r="U1738" s="8">
        <f>_xlfn.XLOOKUP(total_table[[#This Row],[Product_ID]],Product_table[Product_ID],Product_table[Cost],FALSE)</f>
        <v>174.02</v>
      </c>
      <c r="V1738" s="11">
        <f>_xlfn.XLOOKUP(total_table[[#This Row],[Product_ID]],Product_table[Product_ID],Product_table[Stock],FALSE)</f>
        <v>268</v>
      </c>
      <c r="W1738" s="8" t="str">
        <f>_xlfn.XLOOKUP(total_table[[#This Row],[Store_ID]],Store_table[Store_ID],Store_table[Store_Name],FALSE)</f>
        <v>Holloway Ltd</v>
      </c>
      <c r="X1738" s="8" t="str">
        <f>_xlfn.XLOOKUP(total_table[[#This Row],[Store_ID]],Store_table[Store_ID],Store_table[Region],FALSE)</f>
        <v>North</v>
      </c>
      <c r="Y1738" s="8" t="str">
        <f>_xlfn.XLOOKUP(total_table[[#This Row],[Store_ID]],Store_table[Store_ID],Store_table[City],FALSE)</f>
        <v>Bensonhaven</v>
      </c>
      <c r="Z1738" s="8" t="str">
        <f>_xlfn.XLOOKUP(total_table[[#This Row],[Store_ID]],Store_table[Store_ID],Store_table[Store_Type],FALSE)</f>
        <v>Flagship</v>
      </c>
    </row>
    <row r="1739" spans="1:26" x14ac:dyDescent="0.35">
      <c r="A1739" s="2" t="s">
        <v>3541</v>
      </c>
      <c r="B1739" s="14">
        <v>45314</v>
      </c>
      <c r="C1739" s="2" t="s">
        <v>1064</v>
      </c>
      <c r="D1739" s="2" t="s">
        <v>1646</v>
      </c>
      <c r="E1739" s="2" t="s">
        <v>1747</v>
      </c>
      <c r="F1739" s="11">
        <v>1</v>
      </c>
      <c r="G1739" s="8">
        <v>88.78</v>
      </c>
      <c r="H1739" s="8">
        <v>0.18</v>
      </c>
      <c r="I1739" s="2" t="s">
        <v>1802</v>
      </c>
      <c r="J1739" s="8">
        <v>88.6</v>
      </c>
      <c r="K1739" s="8" t="str">
        <f>_xlfn.XLOOKUP(total_table[[#This Row],[Customer_ID]],Customer_table[Customer_ID],Customer_table[Name],FALSE)</f>
        <v>Evelyn Brown</v>
      </c>
      <c r="L1739" s="11">
        <f>_xlfn.XLOOKUP(total_table[[#This Row],[Customer_ID]],Customer_table[Customer_ID],Customer_table[Age],FALSE)</f>
        <v>39</v>
      </c>
      <c r="M1739" s="8" t="str">
        <f>_xlfn.XLOOKUP(total_table[[#This Row],[Customer_ID]],Customer_table[Customer_ID],Customer_table[Gender],FALSE)</f>
        <v>Male</v>
      </c>
      <c r="N1739" s="8" t="str">
        <f>_xlfn.XLOOKUP(total_table[[#This Row],[Customer_ID]],Customer_table[Customer_ID],Customer_table[City],FALSE)</f>
        <v>West Victoriaborough</v>
      </c>
      <c r="O1739" s="8" t="str">
        <f>_xlfn.XLOOKUP(total_table[[#This Row],[Customer_ID]],Customer_table[Customer_ID],Customer_table[State],FALSE)</f>
        <v>New Mexico</v>
      </c>
      <c r="P1739" s="8" t="str">
        <f>_xlfn.XLOOKUP(total_table[[#This Row],[Customer_ID]],Customer_table[Customer_ID],Customer_table[Country],FALSE)</f>
        <v>USA</v>
      </c>
      <c r="Q1739" s="8" t="str">
        <f>_xlfn.XLOOKUP(total_table[[#This Row],[Product_ID]],Product_table[Product_ID],Product_table[Product_Name],FALSE)</f>
        <v>Luxury Perfume Spray</v>
      </c>
      <c r="R1739" s="8" t="str">
        <f>_xlfn.XLOOKUP(total_table[[#This Row],[Product_ID]],Product_table[Product_ID],Product_table[Category],FALSE)</f>
        <v>Beauty</v>
      </c>
      <c r="S1739" s="8" t="str">
        <f>_xlfn.XLOOKUP(total_table[[#This Row],[Product_ID]],Product_table[Product_ID],Product_table[Sub_Category],FALSE)</f>
        <v>Fragrance</v>
      </c>
      <c r="T1739" s="8" t="str">
        <f>_xlfn.XLOOKUP(total_table[[#This Row],[Product_ID]],Product_table[Product_ID],Product_table[Brand],FALSE)</f>
        <v>Gibson, Green and Lopez</v>
      </c>
      <c r="U1739" s="8">
        <f>_xlfn.XLOOKUP(total_table[[#This Row],[Product_ID]],Product_table[Product_ID],Product_table[Cost],FALSE)</f>
        <v>482.75</v>
      </c>
      <c r="V1739" s="11">
        <f>_xlfn.XLOOKUP(total_table[[#This Row],[Product_ID]],Product_table[Product_ID],Product_table[Stock],FALSE)</f>
        <v>444</v>
      </c>
      <c r="W1739" s="8" t="str">
        <f>_xlfn.XLOOKUP(total_table[[#This Row],[Store_ID]],Store_table[Store_ID],Store_table[Store_Name],FALSE)</f>
        <v>Alexander Group</v>
      </c>
      <c r="X1739" s="8" t="str">
        <f>_xlfn.XLOOKUP(total_table[[#This Row],[Store_ID]],Store_table[Store_ID],Store_table[Region],FALSE)</f>
        <v>South</v>
      </c>
      <c r="Y1739" s="8" t="str">
        <f>_xlfn.XLOOKUP(total_table[[#This Row],[Store_ID]],Store_table[Store_ID],Store_table[City],FALSE)</f>
        <v>Port Sharon</v>
      </c>
      <c r="Z1739" s="8" t="str">
        <f>_xlfn.XLOOKUP(total_table[[#This Row],[Store_ID]],Store_table[Store_ID],Store_table[Store_Type],FALSE)</f>
        <v>Online</v>
      </c>
    </row>
    <row r="1740" spans="1:26" x14ac:dyDescent="0.35">
      <c r="A1740" s="2" t="s">
        <v>3542</v>
      </c>
      <c r="B1740" s="14">
        <v>45526</v>
      </c>
      <c r="C1740" s="2" t="s">
        <v>617</v>
      </c>
      <c r="D1740" s="2" t="s">
        <v>1682</v>
      </c>
      <c r="E1740" s="2" t="s">
        <v>1747</v>
      </c>
      <c r="F1740" s="11">
        <v>4</v>
      </c>
      <c r="G1740" s="8">
        <v>507.22</v>
      </c>
      <c r="H1740" s="8">
        <v>0.14000000000000001</v>
      </c>
      <c r="I1740" s="2" t="s">
        <v>1804</v>
      </c>
      <c r="J1740" s="8">
        <v>2028.74</v>
      </c>
      <c r="K1740" s="8" t="str">
        <f>_xlfn.XLOOKUP(total_table[[#This Row],[Customer_ID]],Customer_table[Customer_ID],Customer_table[Name],FALSE)</f>
        <v>Todd Poole</v>
      </c>
      <c r="L1740" s="11">
        <f>_xlfn.XLOOKUP(total_table[[#This Row],[Customer_ID]],Customer_table[Customer_ID],Customer_table[Age],FALSE)</f>
        <v>29</v>
      </c>
      <c r="M1740" s="8" t="str">
        <f>_xlfn.XLOOKUP(total_table[[#This Row],[Customer_ID]],Customer_table[Customer_ID],Customer_table[Gender],FALSE)</f>
        <v>Female</v>
      </c>
      <c r="N1740" s="8" t="str">
        <f>_xlfn.XLOOKUP(total_table[[#This Row],[Customer_ID]],Customer_table[Customer_ID],Customer_table[City],FALSE)</f>
        <v>Johnsonshire</v>
      </c>
      <c r="O1740" s="8" t="str">
        <f>_xlfn.XLOOKUP(total_table[[#This Row],[Customer_ID]],Customer_table[Customer_ID],Customer_table[State],FALSE)</f>
        <v>Ohio</v>
      </c>
      <c r="P1740" s="8" t="str">
        <f>_xlfn.XLOOKUP(total_table[[#This Row],[Customer_ID]],Customer_table[Customer_ID],Customer_table[Country],FALSE)</f>
        <v>USA</v>
      </c>
      <c r="Q1740" s="8" t="str">
        <f>_xlfn.XLOOKUP(total_table[[#This Row],[Product_ID]],Product_table[Product_ID],Product_table[Product_Name],FALSE)</f>
        <v>Essential Oil Diffuser</v>
      </c>
      <c r="R1740" s="8" t="str">
        <f>_xlfn.XLOOKUP(total_table[[#This Row],[Product_ID]],Product_table[Product_ID],Product_table[Category],FALSE)</f>
        <v>Home</v>
      </c>
      <c r="S1740" s="8" t="str">
        <f>_xlfn.XLOOKUP(total_table[[#This Row],[Product_ID]],Product_table[Product_ID],Product_table[Sub_Category],FALSE)</f>
        <v>Decor</v>
      </c>
      <c r="T1740" s="8" t="str">
        <f>_xlfn.XLOOKUP(total_table[[#This Row],[Product_ID]],Product_table[Product_ID],Product_table[Brand],FALSE)</f>
        <v>Hernandez Inc</v>
      </c>
      <c r="U1740" s="8">
        <f>_xlfn.XLOOKUP(total_table[[#This Row],[Product_ID]],Product_table[Product_ID],Product_table[Cost],FALSE)</f>
        <v>325.26</v>
      </c>
      <c r="V1740" s="11">
        <f>_xlfn.XLOOKUP(total_table[[#This Row],[Product_ID]],Product_table[Product_ID],Product_table[Stock],FALSE)</f>
        <v>400</v>
      </c>
      <c r="W1740" s="8" t="str">
        <f>_xlfn.XLOOKUP(total_table[[#This Row],[Store_ID]],Store_table[Store_ID],Store_table[Store_Name],FALSE)</f>
        <v>Alexander Group</v>
      </c>
      <c r="X1740" s="8" t="str">
        <f>_xlfn.XLOOKUP(total_table[[#This Row],[Store_ID]],Store_table[Store_ID],Store_table[Region],FALSE)</f>
        <v>South</v>
      </c>
      <c r="Y1740" s="8" t="str">
        <f>_xlfn.XLOOKUP(total_table[[#This Row],[Store_ID]],Store_table[Store_ID],Store_table[City],FALSE)</f>
        <v>Port Sharon</v>
      </c>
      <c r="Z1740" s="8" t="str">
        <f>_xlfn.XLOOKUP(total_table[[#This Row],[Store_ID]],Store_table[Store_ID],Store_table[Store_Type],FALSE)</f>
        <v>Online</v>
      </c>
    </row>
    <row r="1741" spans="1:26" x14ac:dyDescent="0.35">
      <c r="A1741" s="2" t="s">
        <v>3543</v>
      </c>
      <c r="B1741" s="14">
        <v>45887</v>
      </c>
      <c r="C1741" s="2" t="s">
        <v>981</v>
      </c>
      <c r="D1741" s="2" t="s">
        <v>1718</v>
      </c>
      <c r="E1741" s="2" t="s">
        <v>1730</v>
      </c>
      <c r="F1741" s="11">
        <v>3</v>
      </c>
      <c r="G1741" s="8">
        <v>330.98</v>
      </c>
      <c r="H1741" s="8">
        <v>0.11</v>
      </c>
      <c r="I1741" s="2" t="s">
        <v>1802</v>
      </c>
      <c r="J1741" s="8">
        <v>992.83</v>
      </c>
      <c r="K1741" s="8" t="str">
        <f>_xlfn.XLOOKUP(total_table[[#This Row],[Customer_ID]],Customer_table[Customer_ID],Customer_table[Name],FALSE)</f>
        <v>Robert House</v>
      </c>
      <c r="L1741" s="11">
        <f>_xlfn.XLOOKUP(total_table[[#This Row],[Customer_ID]],Customer_table[Customer_ID],Customer_table[Age],FALSE)</f>
        <v>34</v>
      </c>
      <c r="M1741" s="8" t="str">
        <f>_xlfn.XLOOKUP(total_table[[#This Row],[Customer_ID]],Customer_table[Customer_ID],Customer_table[Gender],FALSE)</f>
        <v>Male</v>
      </c>
      <c r="N1741" s="8" t="str">
        <f>_xlfn.XLOOKUP(total_table[[#This Row],[Customer_ID]],Customer_table[Customer_ID],Customer_table[City],FALSE)</f>
        <v>Lake James</v>
      </c>
      <c r="O1741" s="8" t="str">
        <f>_xlfn.XLOOKUP(total_table[[#This Row],[Customer_ID]],Customer_table[Customer_ID],Customer_table[State],FALSE)</f>
        <v>Maryland</v>
      </c>
      <c r="P1741" s="8" t="str">
        <f>_xlfn.XLOOKUP(total_table[[#This Row],[Customer_ID]],Customer_table[Customer_ID],Customer_table[Country],FALSE)</f>
        <v>USA</v>
      </c>
      <c r="Q1741" s="8" t="str">
        <f>_xlfn.XLOOKUP(total_table[[#This Row],[Product_ID]],Product_table[Product_ID],Product_table[Product_Name],FALSE)</f>
        <v>Women's Formal Blazer</v>
      </c>
      <c r="R1741" s="8" t="str">
        <f>_xlfn.XLOOKUP(total_table[[#This Row],[Product_ID]],Product_table[Product_ID],Product_table[Category],FALSE)</f>
        <v>Clothing</v>
      </c>
      <c r="S1741" s="8" t="str">
        <f>_xlfn.XLOOKUP(total_table[[#This Row],[Product_ID]],Product_table[Product_ID],Product_table[Sub_Category],FALSE)</f>
        <v>Outerwear</v>
      </c>
      <c r="T1741" s="8" t="str">
        <f>_xlfn.XLOOKUP(total_table[[#This Row],[Product_ID]],Product_table[Product_ID],Product_table[Brand],FALSE)</f>
        <v>Phillips and Sons</v>
      </c>
      <c r="U1741" s="8">
        <f>_xlfn.XLOOKUP(total_table[[#This Row],[Product_ID]],Product_table[Product_ID],Product_table[Cost],FALSE)</f>
        <v>358.47</v>
      </c>
      <c r="V1741" s="11">
        <f>_xlfn.XLOOKUP(total_table[[#This Row],[Product_ID]],Product_table[Product_ID],Product_table[Stock],FALSE)</f>
        <v>143</v>
      </c>
      <c r="W1741" s="8" t="str">
        <f>_xlfn.XLOOKUP(total_table[[#This Row],[Store_ID]],Store_table[Store_ID],Store_table[Store_Name],FALSE)</f>
        <v>Rivera-Warner</v>
      </c>
      <c r="X1741" s="8" t="str">
        <f>_xlfn.XLOOKUP(total_table[[#This Row],[Store_ID]],Store_table[Store_ID],Store_table[Region],FALSE)</f>
        <v>East</v>
      </c>
      <c r="Y1741" s="8" t="str">
        <f>_xlfn.XLOOKUP(total_table[[#This Row],[Store_ID]],Store_table[Store_ID],Store_table[City],FALSE)</f>
        <v>Washingtonfurt</v>
      </c>
      <c r="Z1741" s="8" t="str">
        <f>_xlfn.XLOOKUP(total_table[[#This Row],[Store_ID]],Store_table[Store_ID],Store_table[Store_Type],FALSE)</f>
        <v>Flagship</v>
      </c>
    </row>
    <row r="1742" spans="1:26" x14ac:dyDescent="0.35">
      <c r="A1742" s="2" t="s">
        <v>3544</v>
      </c>
      <c r="B1742" s="14">
        <v>45562</v>
      </c>
      <c r="C1742" s="2" t="s">
        <v>187</v>
      </c>
      <c r="D1742" s="2" t="s">
        <v>1600</v>
      </c>
      <c r="E1742" s="2" t="s">
        <v>1791</v>
      </c>
      <c r="F1742" s="11">
        <v>4</v>
      </c>
      <c r="G1742" s="8">
        <v>442.87</v>
      </c>
      <c r="H1742" s="8">
        <v>0.08</v>
      </c>
      <c r="I1742" s="2" t="s">
        <v>1802</v>
      </c>
      <c r="J1742" s="8">
        <v>1771.4</v>
      </c>
      <c r="K1742" s="8" t="str">
        <f>_xlfn.XLOOKUP(total_table[[#This Row],[Customer_ID]],Customer_table[Customer_ID],Customer_table[Name],FALSE)</f>
        <v>Sarah Rodgers</v>
      </c>
      <c r="L1742" s="11">
        <f>_xlfn.XLOOKUP(total_table[[#This Row],[Customer_ID]],Customer_table[Customer_ID],Customer_table[Age],FALSE)</f>
        <v>23</v>
      </c>
      <c r="M1742" s="8" t="str">
        <f>_xlfn.XLOOKUP(total_table[[#This Row],[Customer_ID]],Customer_table[Customer_ID],Customer_table[Gender],FALSE)</f>
        <v>Female</v>
      </c>
      <c r="N1742" s="8" t="str">
        <f>_xlfn.XLOOKUP(total_table[[#This Row],[Customer_ID]],Customer_table[Customer_ID],Customer_table[City],FALSE)</f>
        <v>New Julia</v>
      </c>
      <c r="O1742" s="8" t="str">
        <f>_xlfn.XLOOKUP(total_table[[#This Row],[Customer_ID]],Customer_table[Customer_ID],Customer_table[State],FALSE)</f>
        <v>West Virginia</v>
      </c>
      <c r="P1742" s="8" t="str">
        <f>_xlfn.XLOOKUP(total_table[[#This Row],[Customer_ID]],Customer_table[Customer_ID],Customer_table[Country],FALSE)</f>
        <v>USA</v>
      </c>
      <c r="Q1742" s="8" t="str">
        <f>_xlfn.XLOOKUP(total_table[[#This Row],[Product_ID]],Product_table[Product_ID],Product_table[Product_Name],FALSE)</f>
        <v>Men's Casual Sneakers</v>
      </c>
      <c r="R1742" s="8" t="str">
        <f>_xlfn.XLOOKUP(total_table[[#This Row],[Product_ID]],Product_table[Product_ID],Product_table[Category],FALSE)</f>
        <v>Clothing</v>
      </c>
      <c r="S1742" s="8" t="str">
        <f>_xlfn.XLOOKUP(total_table[[#This Row],[Product_ID]],Product_table[Product_ID],Product_table[Sub_Category],FALSE)</f>
        <v>Footwear</v>
      </c>
      <c r="T1742" s="8" t="str">
        <f>_xlfn.XLOOKUP(total_table[[#This Row],[Product_ID]],Product_table[Product_ID],Product_table[Brand],FALSE)</f>
        <v>Hogan-Lee</v>
      </c>
      <c r="U1742" s="8">
        <f>_xlfn.XLOOKUP(total_table[[#This Row],[Product_ID]],Product_table[Product_ID],Product_table[Cost],FALSE)</f>
        <v>353.47</v>
      </c>
      <c r="V1742" s="11">
        <f>_xlfn.XLOOKUP(total_table[[#This Row],[Product_ID]],Product_table[Product_ID],Product_table[Stock],FALSE)</f>
        <v>214</v>
      </c>
      <c r="W1742" s="8" t="str">
        <f>_xlfn.XLOOKUP(total_table[[#This Row],[Store_ID]],Store_table[Store_ID],Store_table[Store_Name],FALSE)</f>
        <v>Mann-Austin</v>
      </c>
      <c r="X1742" s="8" t="str">
        <f>_xlfn.XLOOKUP(total_table[[#This Row],[Store_ID]],Store_table[Store_ID],Store_table[Region],FALSE)</f>
        <v>East</v>
      </c>
      <c r="Y1742" s="8" t="str">
        <f>_xlfn.XLOOKUP(total_table[[#This Row],[Store_ID]],Store_table[Store_ID],Store_table[City],FALSE)</f>
        <v>Vasquezborough</v>
      </c>
      <c r="Z1742" s="8" t="str">
        <f>_xlfn.XLOOKUP(total_table[[#This Row],[Store_ID]],Store_table[Store_ID],Store_table[Store_Type],FALSE)</f>
        <v>Online</v>
      </c>
    </row>
    <row r="1743" spans="1:26" x14ac:dyDescent="0.35">
      <c r="A1743" s="2" t="s">
        <v>3545</v>
      </c>
      <c r="B1743" s="14">
        <v>45880</v>
      </c>
      <c r="C1743" s="2" t="s">
        <v>43</v>
      </c>
      <c r="D1743" s="2" t="s">
        <v>1718</v>
      </c>
      <c r="E1743" s="2" t="s">
        <v>1739</v>
      </c>
      <c r="F1743" s="11">
        <v>2</v>
      </c>
      <c r="G1743" s="8">
        <v>939.66</v>
      </c>
      <c r="H1743" s="8">
        <v>0.14000000000000001</v>
      </c>
      <c r="I1743" s="2" t="s">
        <v>1804</v>
      </c>
      <c r="J1743" s="8">
        <v>1879.1799999999998</v>
      </c>
      <c r="K1743" s="8" t="str">
        <f>_xlfn.XLOOKUP(total_table[[#This Row],[Customer_ID]],Customer_table[Customer_ID],Customer_table[Name],FALSE)</f>
        <v>Ms. Maria Leach</v>
      </c>
      <c r="L1743" s="11">
        <f>_xlfn.XLOOKUP(total_table[[#This Row],[Customer_ID]],Customer_table[Customer_ID],Customer_table[Age],FALSE)</f>
        <v>64</v>
      </c>
      <c r="M1743" s="8" t="str">
        <f>_xlfn.XLOOKUP(total_table[[#This Row],[Customer_ID]],Customer_table[Customer_ID],Customer_table[Gender],FALSE)</f>
        <v>Male</v>
      </c>
      <c r="N1743" s="8" t="str">
        <f>_xlfn.XLOOKUP(total_table[[#This Row],[Customer_ID]],Customer_table[Customer_ID],Customer_table[City],FALSE)</f>
        <v>Melissashire</v>
      </c>
      <c r="O1743" s="8" t="str">
        <f>_xlfn.XLOOKUP(total_table[[#This Row],[Customer_ID]],Customer_table[Customer_ID],Customer_table[State],FALSE)</f>
        <v>Pennsylvania</v>
      </c>
      <c r="P1743" s="8" t="str">
        <f>_xlfn.XLOOKUP(total_table[[#This Row],[Customer_ID]],Customer_table[Customer_ID],Customer_table[Country],FALSE)</f>
        <v>USA</v>
      </c>
      <c r="Q1743" s="8" t="str">
        <f>_xlfn.XLOOKUP(total_table[[#This Row],[Product_ID]],Product_table[Product_ID],Product_table[Product_Name],FALSE)</f>
        <v>Women's Formal Blazer</v>
      </c>
      <c r="R1743" s="8" t="str">
        <f>_xlfn.XLOOKUP(total_table[[#This Row],[Product_ID]],Product_table[Product_ID],Product_table[Category],FALSE)</f>
        <v>Clothing</v>
      </c>
      <c r="S1743" s="8" t="str">
        <f>_xlfn.XLOOKUP(total_table[[#This Row],[Product_ID]],Product_table[Product_ID],Product_table[Sub_Category],FALSE)</f>
        <v>Outerwear</v>
      </c>
      <c r="T1743" s="8" t="str">
        <f>_xlfn.XLOOKUP(total_table[[#This Row],[Product_ID]],Product_table[Product_ID],Product_table[Brand],FALSE)</f>
        <v>Phillips and Sons</v>
      </c>
      <c r="U1743" s="8">
        <f>_xlfn.XLOOKUP(total_table[[#This Row],[Product_ID]],Product_table[Product_ID],Product_table[Cost],FALSE)</f>
        <v>358.47</v>
      </c>
      <c r="V1743" s="11">
        <f>_xlfn.XLOOKUP(total_table[[#This Row],[Product_ID]],Product_table[Product_ID],Product_table[Stock],FALSE)</f>
        <v>143</v>
      </c>
      <c r="W1743" s="8" t="str">
        <f>_xlfn.XLOOKUP(total_table[[#This Row],[Store_ID]],Store_table[Store_ID],Store_table[Store_Name],FALSE)</f>
        <v>Black-Horn</v>
      </c>
      <c r="X1743" s="8" t="str">
        <f>_xlfn.XLOOKUP(total_table[[#This Row],[Store_ID]],Store_table[Store_ID],Store_table[Region],FALSE)</f>
        <v>South</v>
      </c>
      <c r="Y1743" s="8" t="str">
        <f>_xlfn.XLOOKUP(total_table[[#This Row],[Store_ID]],Store_table[Store_ID],Store_table[City],FALSE)</f>
        <v>North Nancyview</v>
      </c>
      <c r="Z1743" s="8" t="str">
        <f>_xlfn.XLOOKUP(total_table[[#This Row],[Store_ID]],Store_table[Store_ID],Store_table[Store_Type],FALSE)</f>
        <v>Outlet</v>
      </c>
    </row>
    <row r="1744" spans="1:26" x14ac:dyDescent="0.35">
      <c r="A1744" s="2" t="s">
        <v>3546</v>
      </c>
      <c r="B1744" s="14">
        <v>45556</v>
      </c>
      <c r="C1744" s="2" t="s">
        <v>915</v>
      </c>
      <c r="D1744" s="2" t="s">
        <v>1672</v>
      </c>
      <c r="E1744" s="2" t="s">
        <v>1744</v>
      </c>
      <c r="F1744" s="11">
        <v>1</v>
      </c>
      <c r="G1744" s="8">
        <v>24.13</v>
      </c>
      <c r="H1744" s="8">
        <v>0</v>
      </c>
      <c r="I1744" s="2" t="s">
        <v>1802</v>
      </c>
      <c r="J1744" s="8">
        <v>24.13</v>
      </c>
      <c r="K1744" s="8" t="str">
        <f>_xlfn.XLOOKUP(total_table[[#This Row],[Customer_ID]],Customer_table[Customer_ID],Customer_table[Name],FALSE)</f>
        <v>Gloria Taylor</v>
      </c>
      <c r="L1744" s="11">
        <f>_xlfn.XLOOKUP(total_table[[#This Row],[Customer_ID]],Customer_table[Customer_ID],Customer_table[Age],FALSE)</f>
        <v>56</v>
      </c>
      <c r="M1744" s="8" t="str">
        <f>_xlfn.XLOOKUP(total_table[[#This Row],[Customer_ID]],Customer_table[Customer_ID],Customer_table[Gender],FALSE)</f>
        <v>Female</v>
      </c>
      <c r="N1744" s="8" t="str">
        <f>_xlfn.XLOOKUP(total_table[[#This Row],[Customer_ID]],Customer_table[Customer_ID],Customer_table[City],FALSE)</f>
        <v>North Daniel</v>
      </c>
      <c r="O1744" s="8" t="str">
        <f>_xlfn.XLOOKUP(total_table[[#This Row],[Customer_ID]],Customer_table[Customer_ID],Customer_table[State],FALSE)</f>
        <v>Louisiana</v>
      </c>
      <c r="P1744" s="8" t="str">
        <f>_xlfn.XLOOKUP(total_table[[#This Row],[Customer_ID]],Customer_table[Customer_ID],Customer_table[Country],FALSE)</f>
        <v>USA</v>
      </c>
      <c r="Q1744" s="8" t="str">
        <f>_xlfn.XLOOKUP(total_table[[#This Row],[Product_ID]],Product_table[Product_ID],Product_table[Product_Name],FALSE)</f>
        <v>Shin Guards – Adult</v>
      </c>
      <c r="R1744" s="8" t="str">
        <f>_xlfn.XLOOKUP(total_table[[#This Row],[Product_ID]],Product_table[Product_ID],Product_table[Category],FALSE)</f>
        <v>Sports</v>
      </c>
      <c r="S1744" s="8" t="str">
        <f>_xlfn.XLOOKUP(total_table[[#This Row],[Product_ID]],Product_table[Product_ID],Product_table[Sub_Category],FALSE)</f>
        <v>Team Sports</v>
      </c>
      <c r="T1744" s="8" t="str">
        <f>_xlfn.XLOOKUP(total_table[[#This Row],[Product_ID]],Product_table[Product_ID],Product_table[Brand],FALSE)</f>
        <v>French Ltd</v>
      </c>
      <c r="U1744" s="8">
        <f>_xlfn.XLOOKUP(total_table[[#This Row],[Product_ID]],Product_table[Product_ID],Product_table[Cost],FALSE)</f>
        <v>107.06</v>
      </c>
      <c r="V1744" s="11">
        <f>_xlfn.XLOOKUP(total_table[[#This Row],[Product_ID]],Product_table[Product_ID],Product_table[Stock],FALSE)</f>
        <v>359</v>
      </c>
      <c r="W1744" s="8" t="str">
        <f>_xlfn.XLOOKUP(total_table[[#This Row],[Store_ID]],Store_table[Store_ID],Store_table[Store_Name],FALSE)</f>
        <v>Johnson-Wright</v>
      </c>
      <c r="X1744" s="8" t="str">
        <f>_xlfn.XLOOKUP(total_table[[#This Row],[Store_ID]],Store_table[Store_ID],Store_table[Region],FALSE)</f>
        <v>North</v>
      </c>
      <c r="Y1744" s="8" t="str">
        <f>_xlfn.XLOOKUP(total_table[[#This Row],[Store_ID]],Store_table[Store_ID],Store_table[City],FALSE)</f>
        <v>Hoodberg</v>
      </c>
      <c r="Z1744" s="8" t="str">
        <f>_xlfn.XLOOKUP(total_table[[#This Row],[Store_ID]],Store_table[Store_ID],Store_table[Store_Type],FALSE)</f>
        <v>Outlet</v>
      </c>
    </row>
    <row r="1745" spans="1:26" x14ac:dyDescent="0.35">
      <c r="A1745" s="2" t="s">
        <v>3547</v>
      </c>
      <c r="B1745" s="14">
        <v>45355</v>
      </c>
      <c r="C1745" s="2" t="s">
        <v>1121</v>
      </c>
      <c r="D1745" s="2" t="s">
        <v>1608</v>
      </c>
      <c r="E1745" s="2" t="s">
        <v>1744</v>
      </c>
      <c r="F1745" s="11">
        <v>3</v>
      </c>
      <c r="G1745" s="8">
        <v>239.54</v>
      </c>
      <c r="H1745" s="8">
        <v>0.28999999999999998</v>
      </c>
      <c r="I1745" s="2" t="s">
        <v>1807</v>
      </c>
      <c r="J1745" s="8">
        <v>718.33</v>
      </c>
      <c r="K1745" s="8" t="str">
        <f>_xlfn.XLOOKUP(total_table[[#This Row],[Customer_ID]],Customer_table[Customer_ID],Customer_table[Name],FALSE)</f>
        <v>Chloe Aguilar</v>
      </c>
      <c r="L1745" s="11">
        <f>_xlfn.XLOOKUP(total_table[[#This Row],[Customer_ID]],Customer_table[Customer_ID],Customer_table[Age],FALSE)</f>
        <v>58</v>
      </c>
      <c r="M1745" s="8" t="str">
        <f>_xlfn.XLOOKUP(total_table[[#This Row],[Customer_ID]],Customer_table[Customer_ID],Customer_table[Gender],FALSE)</f>
        <v>Male</v>
      </c>
      <c r="N1745" s="8" t="str">
        <f>_xlfn.XLOOKUP(total_table[[#This Row],[Customer_ID]],Customer_table[Customer_ID],Customer_table[City],FALSE)</f>
        <v>Lake Johnside</v>
      </c>
      <c r="O1745" s="8" t="str">
        <f>_xlfn.XLOOKUP(total_table[[#This Row],[Customer_ID]],Customer_table[Customer_ID],Customer_table[State],FALSE)</f>
        <v>Arizona</v>
      </c>
      <c r="P1745" s="8" t="str">
        <f>_xlfn.XLOOKUP(total_table[[#This Row],[Customer_ID]],Customer_table[Customer_ID],Customer_table[Country],FALSE)</f>
        <v>USA</v>
      </c>
      <c r="Q1745" s="8" t="str">
        <f>_xlfn.XLOOKUP(total_table[[#This Row],[Product_ID]],Product_table[Product_ID],Product_table[Product_Name],FALSE)</f>
        <v>Yoga Exercise Mat</v>
      </c>
      <c r="R1745" s="8" t="str">
        <f>_xlfn.XLOOKUP(total_table[[#This Row],[Product_ID]],Product_table[Product_ID],Product_table[Category],FALSE)</f>
        <v>Sports</v>
      </c>
      <c r="S1745" s="8" t="str">
        <f>_xlfn.XLOOKUP(total_table[[#This Row],[Product_ID]],Product_table[Product_ID],Product_table[Sub_Category],FALSE)</f>
        <v>Fitness</v>
      </c>
      <c r="T1745" s="8" t="str">
        <f>_xlfn.XLOOKUP(total_table[[#This Row],[Product_ID]],Product_table[Product_ID],Product_table[Brand],FALSE)</f>
        <v>Carroll, Long and Mendoza</v>
      </c>
      <c r="U1745" s="8">
        <f>_xlfn.XLOOKUP(total_table[[#This Row],[Product_ID]],Product_table[Product_ID],Product_table[Cost],FALSE)</f>
        <v>313.26</v>
      </c>
      <c r="V1745" s="11">
        <f>_xlfn.XLOOKUP(total_table[[#This Row],[Product_ID]],Product_table[Product_ID],Product_table[Stock],FALSE)</f>
        <v>369</v>
      </c>
      <c r="W1745" s="8" t="str">
        <f>_xlfn.XLOOKUP(total_table[[#This Row],[Store_ID]],Store_table[Store_ID],Store_table[Store_Name],FALSE)</f>
        <v>Johnson-Wright</v>
      </c>
      <c r="X1745" s="8" t="str">
        <f>_xlfn.XLOOKUP(total_table[[#This Row],[Store_ID]],Store_table[Store_ID],Store_table[Region],FALSE)</f>
        <v>North</v>
      </c>
      <c r="Y1745" s="8" t="str">
        <f>_xlfn.XLOOKUP(total_table[[#This Row],[Store_ID]],Store_table[Store_ID],Store_table[City],FALSE)</f>
        <v>Hoodberg</v>
      </c>
      <c r="Z1745" s="8" t="str">
        <f>_xlfn.XLOOKUP(total_table[[#This Row],[Store_ID]],Store_table[Store_ID],Store_table[Store_Type],FALSE)</f>
        <v>Outlet</v>
      </c>
    </row>
    <row r="1746" spans="1:26" x14ac:dyDescent="0.35">
      <c r="A1746" s="2" t="s">
        <v>3548</v>
      </c>
      <c r="B1746" s="14">
        <v>45244</v>
      </c>
      <c r="C1746" s="2" t="s">
        <v>1462</v>
      </c>
      <c r="D1746" s="2" t="s">
        <v>1618</v>
      </c>
      <c r="E1746" s="2" t="s">
        <v>1777</v>
      </c>
      <c r="F1746" s="11">
        <v>1</v>
      </c>
      <c r="G1746" s="8">
        <v>588.53</v>
      </c>
      <c r="H1746" s="8">
        <v>0.1</v>
      </c>
      <c r="I1746" s="2" t="s">
        <v>1802</v>
      </c>
      <c r="J1746" s="8">
        <v>588.42999999999995</v>
      </c>
      <c r="K1746" s="8" t="str">
        <f>_xlfn.XLOOKUP(total_table[[#This Row],[Customer_ID]],Customer_table[Customer_ID],Customer_table[Name],FALSE)</f>
        <v>Sheri Joyce</v>
      </c>
      <c r="L1746" s="11">
        <f>_xlfn.XLOOKUP(total_table[[#This Row],[Customer_ID]],Customer_table[Customer_ID],Customer_table[Age],FALSE)</f>
        <v>26</v>
      </c>
      <c r="M1746" s="8" t="str">
        <f>_xlfn.XLOOKUP(total_table[[#This Row],[Customer_ID]],Customer_table[Customer_ID],Customer_table[Gender],FALSE)</f>
        <v>Male</v>
      </c>
      <c r="N1746" s="8" t="str">
        <f>_xlfn.XLOOKUP(total_table[[#This Row],[Customer_ID]],Customer_table[Customer_ID],Customer_table[City],FALSE)</f>
        <v>West Tylerfort</v>
      </c>
      <c r="O1746" s="8" t="str">
        <f>_xlfn.XLOOKUP(total_table[[#This Row],[Customer_ID]],Customer_table[Customer_ID],Customer_table[State],FALSE)</f>
        <v>Kentucky</v>
      </c>
      <c r="P1746" s="8" t="str">
        <f>_xlfn.XLOOKUP(total_table[[#This Row],[Customer_ID]],Customer_table[Customer_ID],Customer_table[Country],FALSE)</f>
        <v>USA</v>
      </c>
      <c r="Q1746" s="8" t="str">
        <f>_xlfn.XLOOKUP(total_table[[#This Row],[Product_ID]],Product_table[Product_ID],Product_table[Product_Name],FALSE)</f>
        <v>Men's Winter Jacket</v>
      </c>
      <c r="R1746" s="8" t="str">
        <f>_xlfn.XLOOKUP(total_table[[#This Row],[Product_ID]],Product_table[Product_ID],Product_table[Category],FALSE)</f>
        <v>Clothing</v>
      </c>
      <c r="S1746" s="8" t="str">
        <f>_xlfn.XLOOKUP(total_table[[#This Row],[Product_ID]],Product_table[Product_ID],Product_table[Sub_Category],FALSE)</f>
        <v>Outerwear</v>
      </c>
      <c r="T1746" s="8" t="str">
        <f>_xlfn.XLOOKUP(total_table[[#This Row],[Product_ID]],Product_table[Product_ID],Product_table[Brand],FALSE)</f>
        <v>Kelly, Smith and Perez</v>
      </c>
      <c r="U1746" s="8">
        <f>_xlfn.XLOOKUP(total_table[[#This Row],[Product_ID]],Product_table[Product_ID],Product_table[Cost],FALSE)</f>
        <v>167.34</v>
      </c>
      <c r="V1746" s="11">
        <f>_xlfn.XLOOKUP(total_table[[#This Row],[Product_ID]],Product_table[Product_ID],Product_table[Stock],FALSE)</f>
        <v>296</v>
      </c>
      <c r="W1746" s="8" t="str">
        <f>_xlfn.XLOOKUP(total_table[[#This Row],[Store_ID]],Store_table[Store_ID],Store_table[Store_Name],FALSE)</f>
        <v>Mcdonald Inc</v>
      </c>
      <c r="X1746" s="8" t="str">
        <f>_xlfn.XLOOKUP(total_table[[#This Row],[Store_ID]],Store_table[Store_ID],Store_table[Region],FALSE)</f>
        <v>South</v>
      </c>
      <c r="Y1746" s="8" t="str">
        <f>_xlfn.XLOOKUP(total_table[[#This Row],[Store_ID]],Store_table[Store_ID],Store_table[City],FALSE)</f>
        <v>Christopherland</v>
      </c>
      <c r="Z1746" s="8" t="str">
        <f>_xlfn.XLOOKUP(total_table[[#This Row],[Store_ID]],Store_table[Store_ID],Store_table[Store_Type],FALSE)</f>
        <v>Outlet</v>
      </c>
    </row>
    <row r="1747" spans="1:26" x14ac:dyDescent="0.35">
      <c r="A1747" s="2" t="s">
        <v>3549</v>
      </c>
      <c r="B1747" s="14">
        <v>45863</v>
      </c>
      <c r="C1747" s="2" t="s">
        <v>901</v>
      </c>
      <c r="D1747" s="2" t="s">
        <v>1646</v>
      </c>
      <c r="E1747" s="2" t="s">
        <v>1779</v>
      </c>
      <c r="F1747" s="11">
        <v>1</v>
      </c>
      <c r="G1747" s="8">
        <v>145.96</v>
      </c>
      <c r="H1747" s="8">
        <v>0.3</v>
      </c>
      <c r="I1747" s="2" t="s">
        <v>1802</v>
      </c>
      <c r="J1747" s="8">
        <v>145.66</v>
      </c>
      <c r="K1747" s="8" t="str">
        <f>_xlfn.XLOOKUP(total_table[[#This Row],[Customer_ID]],Customer_table[Customer_ID],Customer_table[Name],FALSE)</f>
        <v>Misty Ferguson</v>
      </c>
      <c r="L1747" s="11">
        <f>_xlfn.XLOOKUP(total_table[[#This Row],[Customer_ID]],Customer_table[Customer_ID],Customer_table[Age],FALSE)</f>
        <v>58</v>
      </c>
      <c r="M1747" s="8" t="str">
        <f>_xlfn.XLOOKUP(total_table[[#This Row],[Customer_ID]],Customer_table[Customer_ID],Customer_table[Gender],FALSE)</f>
        <v>Male</v>
      </c>
      <c r="N1747" s="8" t="str">
        <f>_xlfn.XLOOKUP(total_table[[#This Row],[Customer_ID]],Customer_table[Customer_ID],Customer_table[City],FALSE)</f>
        <v>North Joseside</v>
      </c>
      <c r="O1747" s="8" t="str">
        <f>_xlfn.XLOOKUP(total_table[[#This Row],[Customer_ID]],Customer_table[Customer_ID],Customer_table[State],FALSE)</f>
        <v>Connecticut</v>
      </c>
      <c r="P1747" s="8" t="str">
        <f>_xlfn.XLOOKUP(total_table[[#This Row],[Customer_ID]],Customer_table[Customer_ID],Customer_table[Country],FALSE)</f>
        <v>USA</v>
      </c>
      <c r="Q1747" s="8" t="str">
        <f>_xlfn.XLOOKUP(total_table[[#This Row],[Product_ID]],Product_table[Product_ID],Product_table[Product_Name],FALSE)</f>
        <v>Luxury Perfume Spray</v>
      </c>
      <c r="R1747" s="8" t="str">
        <f>_xlfn.XLOOKUP(total_table[[#This Row],[Product_ID]],Product_table[Product_ID],Product_table[Category],FALSE)</f>
        <v>Beauty</v>
      </c>
      <c r="S1747" s="8" t="str">
        <f>_xlfn.XLOOKUP(total_table[[#This Row],[Product_ID]],Product_table[Product_ID],Product_table[Sub_Category],FALSE)</f>
        <v>Fragrance</v>
      </c>
      <c r="T1747" s="8" t="str">
        <f>_xlfn.XLOOKUP(total_table[[#This Row],[Product_ID]],Product_table[Product_ID],Product_table[Brand],FALSE)</f>
        <v>Gibson, Green and Lopez</v>
      </c>
      <c r="U1747" s="8">
        <f>_xlfn.XLOOKUP(total_table[[#This Row],[Product_ID]],Product_table[Product_ID],Product_table[Cost],FALSE)</f>
        <v>482.75</v>
      </c>
      <c r="V1747" s="11">
        <f>_xlfn.XLOOKUP(total_table[[#This Row],[Product_ID]],Product_table[Product_ID],Product_table[Stock],FALSE)</f>
        <v>444</v>
      </c>
      <c r="W1747" s="8" t="str">
        <f>_xlfn.XLOOKUP(total_table[[#This Row],[Store_ID]],Store_table[Store_ID],Store_table[Store_Name],FALSE)</f>
        <v>Shelton PLC</v>
      </c>
      <c r="X1747" s="8" t="str">
        <f>_xlfn.XLOOKUP(total_table[[#This Row],[Store_ID]],Store_table[Store_ID],Store_table[Region],FALSE)</f>
        <v>North</v>
      </c>
      <c r="Y1747" s="8" t="str">
        <f>_xlfn.XLOOKUP(total_table[[#This Row],[Store_ID]],Store_table[Store_ID],Store_table[City],FALSE)</f>
        <v>East Jenniferstad</v>
      </c>
      <c r="Z1747" s="8" t="str">
        <f>_xlfn.XLOOKUP(total_table[[#This Row],[Store_ID]],Store_table[Store_ID],Store_table[Store_Type],FALSE)</f>
        <v>Flagship</v>
      </c>
    </row>
    <row r="1748" spans="1:26" x14ac:dyDescent="0.35">
      <c r="A1748" s="2" t="s">
        <v>3550</v>
      </c>
      <c r="B1748" s="14">
        <v>45573</v>
      </c>
      <c r="C1748" s="2" t="s">
        <v>350</v>
      </c>
      <c r="D1748" s="2" t="s">
        <v>1666</v>
      </c>
      <c r="E1748" s="2" t="s">
        <v>1747</v>
      </c>
      <c r="F1748" s="11">
        <v>4</v>
      </c>
      <c r="G1748" s="8">
        <v>640.91</v>
      </c>
      <c r="H1748" s="8">
        <v>0.06</v>
      </c>
      <c r="I1748" s="2" t="s">
        <v>1802</v>
      </c>
      <c r="J1748" s="8">
        <v>2563.58</v>
      </c>
      <c r="K1748" s="8" t="str">
        <f>_xlfn.XLOOKUP(total_table[[#This Row],[Customer_ID]],Customer_table[Customer_ID],Customer_table[Name],FALSE)</f>
        <v>Colleen Maynard</v>
      </c>
      <c r="L1748" s="11">
        <f>_xlfn.XLOOKUP(total_table[[#This Row],[Customer_ID]],Customer_table[Customer_ID],Customer_table[Age],FALSE)</f>
        <v>29</v>
      </c>
      <c r="M1748" s="8" t="str">
        <f>_xlfn.XLOOKUP(total_table[[#This Row],[Customer_ID]],Customer_table[Customer_ID],Customer_table[Gender],FALSE)</f>
        <v>Male</v>
      </c>
      <c r="N1748" s="8" t="str">
        <f>_xlfn.XLOOKUP(total_table[[#This Row],[Customer_ID]],Customer_table[Customer_ID],Customer_table[City],FALSE)</f>
        <v>Singletonmouth</v>
      </c>
      <c r="O1748" s="8" t="str">
        <f>_xlfn.XLOOKUP(total_table[[#This Row],[Customer_ID]],Customer_table[Customer_ID],Customer_table[State],FALSE)</f>
        <v>Utah</v>
      </c>
      <c r="P1748" s="8" t="str">
        <f>_xlfn.XLOOKUP(total_table[[#This Row],[Customer_ID]],Customer_table[Customer_ID],Customer_table[Country],FALSE)</f>
        <v>USA</v>
      </c>
      <c r="Q1748" s="8" t="str">
        <f>_xlfn.XLOOKUP(total_table[[#This Row],[Product_ID]],Product_table[Product_ID],Product_table[Product_Name],FALSE)</f>
        <v>Kitchen Storage Rack</v>
      </c>
      <c r="R1748" s="8" t="str">
        <f>_xlfn.XLOOKUP(total_table[[#This Row],[Product_ID]],Product_table[Product_ID],Product_table[Category],FALSE)</f>
        <v>Home</v>
      </c>
      <c r="S1748" s="8" t="str">
        <f>_xlfn.XLOOKUP(total_table[[#This Row],[Product_ID]],Product_table[Product_ID],Product_table[Sub_Category],FALSE)</f>
        <v>Storage</v>
      </c>
      <c r="T1748" s="8" t="str">
        <f>_xlfn.XLOOKUP(total_table[[#This Row],[Product_ID]],Product_table[Product_ID],Product_table[Brand],FALSE)</f>
        <v>Duran Group</v>
      </c>
      <c r="U1748" s="8">
        <f>_xlfn.XLOOKUP(total_table[[#This Row],[Product_ID]],Product_table[Product_ID],Product_table[Cost],FALSE)</f>
        <v>138.05000000000001</v>
      </c>
      <c r="V1748" s="11">
        <f>_xlfn.XLOOKUP(total_table[[#This Row],[Product_ID]],Product_table[Product_ID],Product_table[Stock],FALSE)</f>
        <v>89</v>
      </c>
      <c r="W1748" s="8" t="str">
        <f>_xlfn.XLOOKUP(total_table[[#This Row],[Store_ID]],Store_table[Store_ID],Store_table[Store_Name],FALSE)</f>
        <v>Alexander Group</v>
      </c>
      <c r="X1748" s="8" t="str">
        <f>_xlfn.XLOOKUP(total_table[[#This Row],[Store_ID]],Store_table[Store_ID],Store_table[Region],FALSE)</f>
        <v>South</v>
      </c>
      <c r="Y1748" s="8" t="str">
        <f>_xlfn.XLOOKUP(total_table[[#This Row],[Store_ID]],Store_table[Store_ID],Store_table[City],FALSE)</f>
        <v>Port Sharon</v>
      </c>
      <c r="Z1748" s="8" t="str">
        <f>_xlfn.XLOOKUP(total_table[[#This Row],[Store_ID]],Store_table[Store_ID],Store_table[Store_Type],FALSE)</f>
        <v>Online</v>
      </c>
    </row>
    <row r="1749" spans="1:26" x14ac:dyDescent="0.35">
      <c r="A1749" s="2" t="s">
        <v>3551</v>
      </c>
      <c r="B1749" s="14">
        <v>45792</v>
      </c>
      <c r="C1749" s="2" t="s">
        <v>158</v>
      </c>
      <c r="D1749" s="2" t="s">
        <v>1654</v>
      </c>
      <c r="E1749" s="2" t="s">
        <v>1770</v>
      </c>
      <c r="F1749" s="11">
        <v>3</v>
      </c>
      <c r="G1749" s="8">
        <v>773.86</v>
      </c>
      <c r="H1749" s="8">
        <v>0.22</v>
      </c>
      <c r="I1749" s="2" t="s">
        <v>1802</v>
      </c>
      <c r="J1749" s="8">
        <v>2321.36</v>
      </c>
      <c r="K1749" s="8" t="str">
        <f>_xlfn.XLOOKUP(total_table[[#This Row],[Customer_ID]],Customer_table[Customer_ID],Customer_table[Name],FALSE)</f>
        <v>William Martin</v>
      </c>
      <c r="L1749" s="11">
        <f>_xlfn.XLOOKUP(total_table[[#This Row],[Customer_ID]],Customer_table[Customer_ID],Customer_table[Age],FALSE)</f>
        <v>19</v>
      </c>
      <c r="M1749" s="8" t="str">
        <f>_xlfn.XLOOKUP(total_table[[#This Row],[Customer_ID]],Customer_table[Customer_ID],Customer_table[Gender],FALSE)</f>
        <v>Male</v>
      </c>
      <c r="N1749" s="8" t="str">
        <f>_xlfn.XLOOKUP(total_table[[#This Row],[Customer_ID]],Customer_table[Customer_ID],Customer_table[City],FALSE)</f>
        <v>Ryanburgh</v>
      </c>
      <c r="O1749" s="8" t="str">
        <f>_xlfn.XLOOKUP(total_table[[#This Row],[Customer_ID]],Customer_table[Customer_ID],Customer_table[State],FALSE)</f>
        <v>Connecticut</v>
      </c>
      <c r="P1749" s="8" t="str">
        <f>_xlfn.XLOOKUP(total_table[[#This Row],[Customer_ID]],Customer_table[Customer_ID],Customer_table[Country],FALSE)</f>
        <v>USA</v>
      </c>
      <c r="Q1749" s="8" t="str">
        <f>_xlfn.XLOOKUP(total_table[[#This Row],[Product_ID]],Product_table[Product_ID],Product_table[Product_Name],FALSE)</f>
        <v>Matte Lipstick Set</v>
      </c>
      <c r="R1749" s="8" t="str">
        <f>_xlfn.XLOOKUP(total_table[[#This Row],[Product_ID]],Product_table[Product_ID],Product_table[Category],FALSE)</f>
        <v>Beauty</v>
      </c>
      <c r="S1749" s="8" t="str">
        <f>_xlfn.XLOOKUP(total_table[[#This Row],[Product_ID]],Product_table[Product_ID],Product_table[Sub_Category],FALSE)</f>
        <v>Makeup</v>
      </c>
      <c r="T1749" s="8" t="str">
        <f>_xlfn.XLOOKUP(total_table[[#This Row],[Product_ID]],Product_table[Product_ID],Product_table[Brand],FALSE)</f>
        <v>Zhang Inc</v>
      </c>
      <c r="U1749" s="8">
        <f>_xlfn.XLOOKUP(total_table[[#This Row],[Product_ID]],Product_table[Product_ID],Product_table[Cost],FALSE)</f>
        <v>299.11</v>
      </c>
      <c r="V1749" s="11">
        <f>_xlfn.XLOOKUP(total_table[[#This Row],[Product_ID]],Product_table[Product_ID],Product_table[Stock],FALSE)</f>
        <v>118</v>
      </c>
      <c r="W1749" s="8" t="str">
        <f>_xlfn.XLOOKUP(total_table[[#This Row],[Store_ID]],Store_table[Store_ID],Store_table[Store_Name],FALSE)</f>
        <v>Aguirre-Keller</v>
      </c>
      <c r="X1749" s="8" t="str">
        <f>_xlfn.XLOOKUP(total_table[[#This Row],[Store_ID]],Store_table[Store_ID],Store_table[Region],FALSE)</f>
        <v>South</v>
      </c>
      <c r="Y1749" s="8" t="str">
        <f>_xlfn.XLOOKUP(total_table[[#This Row],[Store_ID]],Store_table[Store_ID],Store_table[City],FALSE)</f>
        <v>Lake Michael</v>
      </c>
      <c r="Z1749" s="8" t="str">
        <f>_xlfn.XLOOKUP(total_table[[#This Row],[Store_ID]],Store_table[Store_ID],Store_table[Store_Type],FALSE)</f>
        <v>Online</v>
      </c>
    </row>
    <row r="1750" spans="1:26" x14ac:dyDescent="0.35">
      <c r="A1750" s="2" t="s">
        <v>3552</v>
      </c>
      <c r="B1750" s="14">
        <v>45744</v>
      </c>
      <c r="C1750" s="2" t="s">
        <v>1407</v>
      </c>
      <c r="D1750" s="2" t="s">
        <v>1588</v>
      </c>
      <c r="E1750" s="2" t="s">
        <v>1779</v>
      </c>
      <c r="F1750" s="11">
        <v>2</v>
      </c>
      <c r="G1750" s="8">
        <v>31.28</v>
      </c>
      <c r="H1750" s="8">
        <v>0.2</v>
      </c>
      <c r="I1750" s="2" t="s">
        <v>1807</v>
      </c>
      <c r="J1750" s="8">
        <v>62.36</v>
      </c>
      <c r="K1750" s="8" t="str">
        <f>_xlfn.XLOOKUP(total_table[[#This Row],[Customer_ID]],Customer_table[Customer_ID],Customer_table[Name],FALSE)</f>
        <v>Samantha Lee</v>
      </c>
      <c r="L1750" s="11">
        <f>_xlfn.XLOOKUP(total_table[[#This Row],[Customer_ID]],Customer_table[Customer_ID],Customer_table[Age],FALSE)</f>
        <v>36</v>
      </c>
      <c r="M1750" s="8" t="str">
        <f>_xlfn.XLOOKUP(total_table[[#This Row],[Customer_ID]],Customer_table[Customer_ID],Customer_table[Gender],FALSE)</f>
        <v>Female</v>
      </c>
      <c r="N1750" s="8" t="str">
        <f>_xlfn.XLOOKUP(total_table[[#This Row],[Customer_ID]],Customer_table[Customer_ID],Customer_table[City],FALSE)</f>
        <v>Port Anthony</v>
      </c>
      <c r="O1750" s="8" t="str">
        <f>_xlfn.XLOOKUP(total_table[[#This Row],[Customer_ID]],Customer_table[Customer_ID],Customer_table[State],FALSE)</f>
        <v>Connecticut</v>
      </c>
      <c r="P1750" s="8" t="str">
        <f>_xlfn.XLOOKUP(total_table[[#This Row],[Customer_ID]],Customer_table[Customer_ID],Customer_table[Country],FALSE)</f>
        <v>USA</v>
      </c>
      <c r="Q1750" s="8" t="str">
        <f>_xlfn.XLOOKUP(total_table[[#This Row],[Product_ID]],Product_table[Product_ID],Product_table[Product_Name],FALSE)</f>
        <v>Basketball</v>
      </c>
      <c r="R1750" s="8" t="str">
        <f>_xlfn.XLOOKUP(total_table[[#This Row],[Product_ID]],Product_table[Product_ID],Product_table[Category],FALSE)</f>
        <v>Sports</v>
      </c>
      <c r="S1750" s="8" t="str">
        <f>_xlfn.XLOOKUP(total_table[[#This Row],[Product_ID]],Product_table[Product_ID],Product_table[Sub_Category],FALSE)</f>
        <v>Team Sports</v>
      </c>
      <c r="T1750" s="8" t="str">
        <f>_xlfn.XLOOKUP(total_table[[#This Row],[Product_ID]],Product_table[Product_ID],Product_table[Brand],FALSE)</f>
        <v>Nolan-Snow</v>
      </c>
      <c r="U1750" s="8">
        <f>_xlfn.XLOOKUP(total_table[[#This Row],[Product_ID]],Product_table[Product_ID],Product_table[Cost],FALSE)</f>
        <v>204.39</v>
      </c>
      <c r="V1750" s="11">
        <f>_xlfn.XLOOKUP(total_table[[#This Row],[Product_ID]],Product_table[Product_ID],Product_table[Stock],FALSE)</f>
        <v>281</v>
      </c>
      <c r="W1750" s="8" t="str">
        <f>_xlfn.XLOOKUP(total_table[[#This Row],[Store_ID]],Store_table[Store_ID],Store_table[Store_Name],FALSE)</f>
        <v>Shelton PLC</v>
      </c>
      <c r="X1750" s="8" t="str">
        <f>_xlfn.XLOOKUP(total_table[[#This Row],[Store_ID]],Store_table[Store_ID],Store_table[Region],FALSE)</f>
        <v>North</v>
      </c>
      <c r="Y1750" s="8" t="str">
        <f>_xlfn.XLOOKUP(total_table[[#This Row],[Store_ID]],Store_table[Store_ID],Store_table[City],FALSE)</f>
        <v>East Jenniferstad</v>
      </c>
      <c r="Z1750" s="8" t="str">
        <f>_xlfn.XLOOKUP(total_table[[#This Row],[Store_ID]],Store_table[Store_ID],Store_table[Store_Type],FALSE)</f>
        <v>Flagship</v>
      </c>
    </row>
    <row r="1751" spans="1:26" x14ac:dyDescent="0.35">
      <c r="A1751" s="2" t="s">
        <v>3553</v>
      </c>
      <c r="B1751" s="14">
        <v>45842</v>
      </c>
      <c r="C1751" s="2" t="s">
        <v>1148</v>
      </c>
      <c r="D1751" s="2" t="s">
        <v>1690</v>
      </c>
      <c r="E1751" s="2" t="s">
        <v>1754</v>
      </c>
      <c r="F1751" s="11">
        <v>4</v>
      </c>
      <c r="G1751" s="8">
        <v>389.22</v>
      </c>
      <c r="H1751" s="8">
        <v>0.18</v>
      </c>
      <c r="I1751" s="2" t="s">
        <v>1802</v>
      </c>
      <c r="J1751" s="8">
        <v>1556.7</v>
      </c>
      <c r="K1751" s="8" t="str">
        <f>_xlfn.XLOOKUP(total_table[[#This Row],[Customer_ID]],Customer_table[Customer_ID],Customer_table[Name],FALSE)</f>
        <v>James Orozco</v>
      </c>
      <c r="L1751" s="11">
        <f>_xlfn.XLOOKUP(total_table[[#This Row],[Customer_ID]],Customer_table[Customer_ID],Customer_table[Age],FALSE)</f>
        <v>37</v>
      </c>
      <c r="M1751" s="8" t="str">
        <f>_xlfn.XLOOKUP(total_table[[#This Row],[Customer_ID]],Customer_table[Customer_ID],Customer_table[Gender],FALSE)</f>
        <v>Female</v>
      </c>
      <c r="N1751" s="8" t="str">
        <f>_xlfn.XLOOKUP(total_table[[#This Row],[Customer_ID]],Customer_table[Customer_ID],Customer_table[City],FALSE)</f>
        <v>Simpsonfort</v>
      </c>
      <c r="O1751" s="8" t="str">
        <f>_xlfn.XLOOKUP(total_table[[#This Row],[Customer_ID]],Customer_table[Customer_ID],Customer_table[State],FALSE)</f>
        <v>Maine</v>
      </c>
      <c r="P1751" s="8" t="str">
        <f>_xlfn.XLOOKUP(total_table[[#This Row],[Customer_ID]],Customer_table[Customer_ID],Customer_table[Country],FALSE)</f>
        <v>USA</v>
      </c>
      <c r="Q1751" s="8" t="str">
        <f>_xlfn.XLOOKUP(total_table[[#This Row],[Product_ID]],Product_table[Product_ID],Product_table[Product_Name],FALSE)</f>
        <v>Fitness Resistance Bands</v>
      </c>
      <c r="R1751" s="8" t="str">
        <f>_xlfn.XLOOKUP(total_table[[#This Row],[Product_ID]],Product_table[Product_ID],Product_table[Category],FALSE)</f>
        <v>Sports</v>
      </c>
      <c r="S1751" s="8" t="str">
        <f>_xlfn.XLOOKUP(total_table[[#This Row],[Product_ID]],Product_table[Product_ID],Product_table[Sub_Category],FALSE)</f>
        <v>Fitness</v>
      </c>
      <c r="T1751" s="8" t="str">
        <f>_xlfn.XLOOKUP(total_table[[#This Row],[Product_ID]],Product_table[Product_ID],Product_table[Brand],FALSE)</f>
        <v>Reese-Watson</v>
      </c>
      <c r="U1751" s="8">
        <f>_xlfn.XLOOKUP(total_table[[#This Row],[Product_ID]],Product_table[Product_ID],Product_table[Cost],FALSE)</f>
        <v>152.91999999999999</v>
      </c>
      <c r="V1751" s="11">
        <f>_xlfn.XLOOKUP(total_table[[#This Row],[Product_ID]],Product_table[Product_ID],Product_table[Stock],FALSE)</f>
        <v>281</v>
      </c>
      <c r="W1751" s="8" t="str">
        <f>_xlfn.XLOOKUP(total_table[[#This Row],[Store_ID]],Store_table[Store_ID],Store_table[Store_Name],FALSE)</f>
        <v>Benson-Elliott</v>
      </c>
      <c r="X1751" s="8" t="str">
        <f>_xlfn.XLOOKUP(total_table[[#This Row],[Store_ID]],Store_table[Store_ID],Store_table[Region],FALSE)</f>
        <v>East</v>
      </c>
      <c r="Y1751" s="8" t="str">
        <f>_xlfn.XLOOKUP(total_table[[#This Row],[Store_ID]],Store_table[Store_ID],Store_table[City],FALSE)</f>
        <v>Port Josephberg</v>
      </c>
      <c r="Z1751" s="8" t="str">
        <f>_xlfn.XLOOKUP(total_table[[#This Row],[Store_ID]],Store_table[Store_ID],Store_table[Store_Type],FALSE)</f>
        <v>Online</v>
      </c>
    </row>
    <row r="1752" spans="1:26" x14ac:dyDescent="0.35">
      <c r="A1752" s="2" t="s">
        <v>3554</v>
      </c>
      <c r="B1752" s="14">
        <v>45502</v>
      </c>
      <c r="C1752" s="2" t="s">
        <v>66</v>
      </c>
      <c r="D1752" s="2" t="s">
        <v>1654</v>
      </c>
      <c r="E1752" s="2" t="s">
        <v>1779</v>
      </c>
      <c r="F1752" s="11">
        <v>3</v>
      </c>
      <c r="G1752" s="8">
        <v>543.44000000000005</v>
      </c>
      <c r="H1752" s="8">
        <v>0.13</v>
      </c>
      <c r="I1752" s="2" t="s">
        <v>1804</v>
      </c>
      <c r="J1752" s="8">
        <v>1630.19</v>
      </c>
      <c r="K1752" s="8" t="str">
        <f>_xlfn.XLOOKUP(total_table[[#This Row],[Customer_ID]],Customer_table[Customer_ID],Customer_table[Name],FALSE)</f>
        <v>Laura Alvarez</v>
      </c>
      <c r="L1752" s="11">
        <f>_xlfn.XLOOKUP(total_table[[#This Row],[Customer_ID]],Customer_table[Customer_ID],Customer_table[Age],FALSE)</f>
        <v>49</v>
      </c>
      <c r="M1752" s="8" t="str">
        <f>_xlfn.XLOOKUP(total_table[[#This Row],[Customer_ID]],Customer_table[Customer_ID],Customer_table[Gender],FALSE)</f>
        <v>Female</v>
      </c>
      <c r="N1752" s="8" t="str">
        <f>_xlfn.XLOOKUP(total_table[[#This Row],[Customer_ID]],Customer_table[Customer_ID],Customer_table[City],FALSE)</f>
        <v>Lawsonhaven</v>
      </c>
      <c r="O1752" s="8" t="str">
        <f>_xlfn.XLOOKUP(total_table[[#This Row],[Customer_ID]],Customer_table[Customer_ID],Customer_table[State],FALSE)</f>
        <v>Washington</v>
      </c>
      <c r="P1752" s="8" t="str">
        <f>_xlfn.XLOOKUP(total_table[[#This Row],[Customer_ID]],Customer_table[Customer_ID],Customer_table[Country],FALSE)</f>
        <v>USA</v>
      </c>
      <c r="Q1752" s="8" t="str">
        <f>_xlfn.XLOOKUP(total_table[[#This Row],[Product_ID]],Product_table[Product_ID],Product_table[Product_Name],FALSE)</f>
        <v>Matte Lipstick Set</v>
      </c>
      <c r="R1752" s="8" t="str">
        <f>_xlfn.XLOOKUP(total_table[[#This Row],[Product_ID]],Product_table[Product_ID],Product_table[Category],FALSE)</f>
        <v>Beauty</v>
      </c>
      <c r="S1752" s="8" t="str">
        <f>_xlfn.XLOOKUP(total_table[[#This Row],[Product_ID]],Product_table[Product_ID],Product_table[Sub_Category],FALSE)</f>
        <v>Makeup</v>
      </c>
      <c r="T1752" s="8" t="str">
        <f>_xlfn.XLOOKUP(total_table[[#This Row],[Product_ID]],Product_table[Product_ID],Product_table[Brand],FALSE)</f>
        <v>Zhang Inc</v>
      </c>
      <c r="U1752" s="8">
        <f>_xlfn.XLOOKUP(total_table[[#This Row],[Product_ID]],Product_table[Product_ID],Product_table[Cost],FALSE)</f>
        <v>299.11</v>
      </c>
      <c r="V1752" s="11">
        <f>_xlfn.XLOOKUP(total_table[[#This Row],[Product_ID]],Product_table[Product_ID],Product_table[Stock],FALSE)</f>
        <v>118</v>
      </c>
      <c r="W1752" s="8" t="str">
        <f>_xlfn.XLOOKUP(total_table[[#This Row],[Store_ID]],Store_table[Store_ID],Store_table[Store_Name],FALSE)</f>
        <v>Shelton PLC</v>
      </c>
      <c r="X1752" s="8" t="str">
        <f>_xlfn.XLOOKUP(total_table[[#This Row],[Store_ID]],Store_table[Store_ID],Store_table[Region],FALSE)</f>
        <v>North</v>
      </c>
      <c r="Y1752" s="8" t="str">
        <f>_xlfn.XLOOKUP(total_table[[#This Row],[Store_ID]],Store_table[Store_ID],Store_table[City],FALSE)</f>
        <v>East Jenniferstad</v>
      </c>
      <c r="Z1752" s="8" t="str">
        <f>_xlfn.XLOOKUP(total_table[[#This Row],[Store_ID]],Store_table[Store_ID],Store_table[Store_Type],FALSE)</f>
        <v>Flagship</v>
      </c>
    </row>
    <row r="1753" spans="1:26" x14ac:dyDescent="0.35">
      <c r="A1753" s="2" t="s">
        <v>3555</v>
      </c>
      <c r="B1753" s="14">
        <v>45296</v>
      </c>
      <c r="C1753" s="2" t="s">
        <v>809</v>
      </c>
      <c r="D1753" s="2" t="s">
        <v>1720</v>
      </c>
      <c r="E1753" s="2" t="s">
        <v>1791</v>
      </c>
      <c r="F1753" s="11">
        <v>4</v>
      </c>
      <c r="G1753" s="8">
        <v>715.42</v>
      </c>
      <c r="H1753" s="8">
        <v>0.28999999999999998</v>
      </c>
      <c r="I1753" s="2" t="s">
        <v>1804</v>
      </c>
      <c r="J1753" s="8">
        <v>2861.39</v>
      </c>
      <c r="K1753" s="8" t="str">
        <f>_xlfn.XLOOKUP(total_table[[#This Row],[Customer_ID]],Customer_table[Customer_ID],Customer_table[Name],FALSE)</f>
        <v>Christopher David</v>
      </c>
      <c r="L1753" s="11">
        <f>_xlfn.XLOOKUP(total_table[[#This Row],[Customer_ID]],Customer_table[Customer_ID],Customer_table[Age],FALSE)</f>
        <v>42</v>
      </c>
      <c r="M1753" s="8" t="str">
        <f>_xlfn.XLOOKUP(total_table[[#This Row],[Customer_ID]],Customer_table[Customer_ID],Customer_table[Gender],FALSE)</f>
        <v>Male</v>
      </c>
      <c r="N1753" s="8" t="str">
        <f>_xlfn.XLOOKUP(total_table[[#This Row],[Customer_ID]],Customer_table[Customer_ID],Customer_table[City],FALSE)</f>
        <v>Karenmouth</v>
      </c>
      <c r="O1753" s="8" t="str">
        <f>_xlfn.XLOOKUP(total_table[[#This Row],[Customer_ID]],Customer_table[Customer_ID],Customer_table[State],FALSE)</f>
        <v>Massachusetts</v>
      </c>
      <c r="P1753" s="8" t="str">
        <f>_xlfn.XLOOKUP(total_table[[#This Row],[Customer_ID]],Customer_table[Customer_ID],Customer_table[Country],FALSE)</f>
        <v>USA</v>
      </c>
      <c r="Q1753" s="8" t="str">
        <f>_xlfn.XLOOKUP(total_table[[#This Row],[Product_ID]],Product_table[Product_ID],Product_table[Product_Name],FALSE)</f>
        <v>Cricket Bat</v>
      </c>
      <c r="R1753" s="8" t="str">
        <f>_xlfn.XLOOKUP(total_table[[#This Row],[Product_ID]],Product_table[Product_ID],Product_table[Category],FALSE)</f>
        <v>Sports</v>
      </c>
      <c r="S1753" s="8" t="str">
        <f>_xlfn.XLOOKUP(total_table[[#This Row],[Product_ID]],Product_table[Product_ID],Product_table[Sub_Category],FALSE)</f>
        <v>Team Sports</v>
      </c>
      <c r="T1753" s="8" t="str">
        <f>_xlfn.XLOOKUP(total_table[[#This Row],[Product_ID]],Product_table[Product_ID],Product_table[Brand],FALSE)</f>
        <v>Khan LLC</v>
      </c>
      <c r="U1753" s="8">
        <f>_xlfn.XLOOKUP(total_table[[#This Row],[Product_ID]],Product_table[Product_ID],Product_table[Cost],FALSE)</f>
        <v>245.98</v>
      </c>
      <c r="V1753" s="11">
        <f>_xlfn.XLOOKUP(total_table[[#This Row],[Product_ID]],Product_table[Product_ID],Product_table[Stock],FALSE)</f>
        <v>471</v>
      </c>
      <c r="W1753" s="8" t="str">
        <f>_xlfn.XLOOKUP(total_table[[#This Row],[Store_ID]],Store_table[Store_ID],Store_table[Store_Name],FALSE)</f>
        <v>Mann-Austin</v>
      </c>
      <c r="X1753" s="8" t="str">
        <f>_xlfn.XLOOKUP(total_table[[#This Row],[Store_ID]],Store_table[Store_ID],Store_table[Region],FALSE)</f>
        <v>East</v>
      </c>
      <c r="Y1753" s="8" t="str">
        <f>_xlfn.XLOOKUP(total_table[[#This Row],[Store_ID]],Store_table[Store_ID],Store_table[City],FALSE)</f>
        <v>Vasquezborough</v>
      </c>
      <c r="Z1753" s="8" t="str">
        <f>_xlfn.XLOOKUP(total_table[[#This Row],[Store_ID]],Store_table[Store_ID],Store_table[Store_Type],FALSE)</f>
        <v>Online</v>
      </c>
    </row>
    <row r="1754" spans="1:26" x14ac:dyDescent="0.35">
      <c r="A1754" s="2" t="s">
        <v>3556</v>
      </c>
      <c r="B1754" s="14">
        <v>45886</v>
      </c>
      <c r="C1754" s="2" t="s">
        <v>187</v>
      </c>
      <c r="D1754" s="2" t="s">
        <v>1550</v>
      </c>
      <c r="E1754" s="2" t="s">
        <v>1747</v>
      </c>
      <c r="F1754" s="11">
        <v>4</v>
      </c>
      <c r="G1754" s="8">
        <v>676.14</v>
      </c>
      <c r="H1754" s="8">
        <v>0.11</v>
      </c>
      <c r="I1754" s="2" t="s">
        <v>1807</v>
      </c>
      <c r="J1754" s="8">
        <v>2704.45</v>
      </c>
      <c r="K1754" s="8" t="str">
        <f>_xlfn.XLOOKUP(total_table[[#This Row],[Customer_ID]],Customer_table[Customer_ID],Customer_table[Name],FALSE)</f>
        <v>Sarah Rodgers</v>
      </c>
      <c r="L1754" s="11">
        <f>_xlfn.XLOOKUP(total_table[[#This Row],[Customer_ID]],Customer_table[Customer_ID],Customer_table[Age],FALSE)</f>
        <v>23</v>
      </c>
      <c r="M1754" s="8" t="str">
        <f>_xlfn.XLOOKUP(total_table[[#This Row],[Customer_ID]],Customer_table[Customer_ID],Customer_table[Gender],FALSE)</f>
        <v>Female</v>
      </c>
      <c r="N1754" s="8" t="str">
        <f>_xlfn.XLOOKUP(total_table[[#This Row],[Customer_ID]],Customer_table[Customer_ID],Customer_table[City],FALSE)</f>
        <v>New Julia</v>
      </c>
      <c r="O1754" s="8" t="str">
        <f>_xlfn.XLOOKUP(total_table[[#This Row],[Customer_ID]],Customer_table[Customer_ID],Customer_table[State],FALSE)</f>
        <v>West Virginia</v>
      </c>
      <c r="P1754" s="8" t="str">
        <f>_xlfn.XLOOKUP(total_table[[#This Row],[Customer_ID]],Customer_table[Customer_ID],Customer_table[Country],FALSE)</f>
        <v>USA</v>
      </c>
      <c r="Q1754" s="8" t="str">
        <f>_xlfn.XLOOKUP(total_table[[#This Row],[Product_ID]],Product_table[Product_ID],Product_table[Product_Name],FALSE)</f>
        <v>Hair Strengthening Shampoo</v>
      </c>
      <c r="R1754" s="8" t="str">
        <f>_xlfn.XLOOKUP(total_table[[#This Row],[Product_ID]],Product_table[Product_ID],Product_table[Category],FALSE)</f>
        <v>Beauty</v>
      </c>
      <c r="S1754" s="8" t="str">
        <f>_xlfn.XLOOKUP(total_table[[#This Row],[Product_ID]],Product_table[Product_ID],Product_table[Sub_Category],FALSE)</f>
        <v>Haircare</v>
      </c>
      <c r="T1754" s="8" t="str">
        <f>_xlfn.XLOOKUP(total_table[[#This Row],[Product_ID]],Product_table[Product_ID],Product_table[Brand],FALSE)</f>
        <v>Rice LLC</v>
      </c>
      <c r="U1754" s="8">
        <f>_xlfn.XLOOKUP(total_table[[#This Row],[Product_ID]],Product_table[Product_ID],Product_table[Cost],FALSE)</f>
        <v>115.82</v>
      </c>
      <c r="V1754" s="11">
        <f>_xlfn.XLOOKUP(total_table[[#This Row],[Product_ID]],Product_table[Product_ID],Product_table[Stock],FALSE)</f>
        <v>460</v>
      </c>
      <c r="W1754" s="8" t="str">
        <f>_xlfn.XLOOKUP(total_table[[#This Row],[Store_ID]],Store_table[Store_ID],Store_table[Store_Name],FALSE)</f>
        <v>Alexander Group</v>
      </c>
      <c r="X1754" s="8" t="str">
        <f>_xlfn.XLOOKUP(total_table[[#This Row],[Store_ID]],Store_table[Store_ID],Store_table[Region],FALSE)</f>
        <v>South</v>
      </c>
      <c r="Y1754" s="8" t="str">
        <f>_xlfn.XLOOKUP(total_table[[#This Row],[Store_ID]],Store_table[Store_ID],Store_table[City],FALSE)</f>
        <v>Port Sharon</v>
      </c>
      <c r="Z1754" s="8" t="str">
        <f>_xlfn.XLOOKUP(total_table[[#This Row],[Store_ID]],Store_table[Store_ID],Store_table[Store_Type],FALSE)</f>
        <v>Online</v>
      </c>
    </row>
    <row r="1755" spans="1:26" x14ac:dyDescent="0.35">
      <c r="A1755" s="2" t="s">
        <v>3557</v>
      </c>
      <c r="B1755" s="14">
        <v>45425</v>
      </c>
      <c r="C1755" s="2" t="s">
        <v>311</v>
      </c>
      <c r="D1755" s="2" t="s">
        <v>1604</v>
      </c>
      <c r="E1755" s="2" t="s">
        <v>1735</v>
      </c>
      <c r="F1755" s="11">
        <v>4</v>
      </c>
      <c r="G1755" s="8">
        <v>352.72</v>
      </c>
      <c r="H1755" s="8">
        <v>0.25</v>
      </c>
      <c r="I1755" s="2" t="s">
        <v>1802</v>
      </c>
      <c r="J1755" s="8">
        <v>1410.63</v>
      </c>
      <c r="K1755" s="8" t="str">
        <f>_xlfn.XLOOKUP(total_table[[#This Row],[Customer_ID]],Customer_table[Customer_ID],Customer_table[Name],FALSE)</f>
        <v>Jamie Yoder</v>
      </c>
      <c r="L1755" s="11">
        <f>_xlfn.XLOOKUP(total_table[[#This Row],[Customer_ID]],Customer_table[Customer_ID],Customer_table[Age],FALSE)</f>
        <v>43</v>
      </c>
      <c r="M1755" s="8" t="str">
        <f>_xlfn.XLOOKUP(total_table[[#This Row],[Customer_ID]],Customer_table[Customer_ID],Customer_table[Gender],FALSE)</f>
        <v>Male</v>
      </c>
      <c r="N1755" s="8" t="str">
        <f>_xlfn.XLOOKUP(total_table[[#This Row],[Customer_ID]],Customer_table[Customer_ID],Customer_table[City],FALSE)</f>
        <v>New Gabrielleville</v>
      </c>
      <c r="O1755" s="8" t="str">
        <f>_xlfn.XLOOKUP(total_table[[#This Row],[Customer_ID]],Customer_table[Customer_ID],Customer_table[State],FALSE)</f>
        <v>Wisconsin</v>
      </c>
      <c r="P1755" s="8" t="str">
        <f>_xlfn.XLOOKUP(total_table[[#This Row],[Customer_ID]],Customer_table[Customer_ID],Customer_table[Country],FALSE)</f>
        <v>USA</v>
      </c>
      <c r="Q1755" s="8" t="str">
        <f>_xlfn.XLOOKUP(total_table[[#This Row],[Product_ID]],Product_table[Product_ID],Product_table[Product_Name],FALSE)</f>
        <v>Portable Power Bank</v>
      </c>
      <c r="R1755" s="8" t="str">
        <f>_xlfn.XLOOKUP(total_table[[#This Row],[Product_ID]],Product_table[Product_ID],Product_table[Category],FALSE)</f>
        <v>Electronics</v>
      </c>
      <c r="S1755" s="8" t="str">
        <f>_xlfn.XLOOKUP(total_table[[#This Row],[Product_ID]],Product_table[Product_ID],Product_table[Sub_Category],FALSE)</f>
        <v>Mobile</v>
      </c>
      <c r="T1755" s="8" t="str">
        <f>_xlfn.XLOOKUP(total_table[[#This Row],[Product_ID]],Product_table[Product_ID],Product_table[Brand],FALSE)</f>
        <v>Cummings and Sons</v>
      </c>
      <c r="U1755" s="8">
        <f>_xlfn.XLOOKUP(total_table[[#This Row],[Product_ID]],Product_table[Product_ID],Product_table[Cost],FALSE)</f>
        <v>326.06</v>
      </c>
      <c r="V1755" s="11">
        <f>_xlfn.XLOOKUP(total_table[[#This Row],[Product_ID]],Product_table[Product_ID],Product_table[Stock],FALSE)</f>
        <v>301</v>
      </c>
      <c r="W1755" s="8" t="str">
        <f>_xlfn.XLOOKUP(total_table[[#This Row],[Store_ID]],Store_table[Store_ID],Store_table[Store_Name],FALSE)</f>
        <v>Martinez, Adkins and Johnson</v>
      </c>
      <c r="X1755" s="8" t="str">
        <f>_xlfn.XLOOKUP(total_table[[#This Row],[Store_ID]],Store_table[Store_ID],Store_table[Region],FALSE)</f>
        <v>North</v>
      </c>
      <c r="Y1755" s="8" t="str">
        <f>_xlfn.XLOOKUP(total_table[[#This Row],[Store_ID]],Store_table[Store_ID],Store_table[City],FALSE)</f>
        <v>Danielmouth</v>
      </c>
      <c r="Z1755" s="8" t="str">
        <f>_xlfn.XLOOKUP(total_table[[#This Row],[Store_ID]],Store_table[Store_ID],Store_table[Store_Type],FALSE)</f>
        <v>Flagship</v>
      </c>
    </row>
    <row r="1756" spans="1:26" x14ac:dyDescent="0.35">
      <c r="A1756" s="2" t="s">
        <v>3558</v>
      </c>
      <c r="B1756" s="14">
        <v>45797</v>
      </c>
      <c r="C1756" s="2" t="s">
        <v>563</v>
      </c>
      <c r="D1756" s="2" t="s">
        <v>1548</v>
      </c>
      <c r="E1756" s="2" t="s">
        <v>1772</v>
      </c>
      <c r="F1756" s="11">
        <v>1</v>
      </c>
      <c r="G1756" s="8">
        <v>470.18</v>
      </c>
      <c r="H1756" s="8">
        <v>0.19</v>
      </c>
      <c r="I1756" s="2" t="s">
        <v>1804</v>
      </c>
      <c r="J1756" s="8">
        <v>469.99</v>
      </c>
      <c r="K1756" s="8" t="str">
        <f>_xlfn.XLOOKUP(total_table[[#This Row],[Customer_ID]],Customer_table[Customer_ID],Customer_table[Name],FALSE)</f>
        <v>Teresa Stokes</v>
      </c>
      <c r="L1756" s="11">
        <f>_xlfn.XLOOKUP(total_table[[#This Row],[Customer_ID]],Customer_table[Customer_ID],Customer_table[Age],FALSE)</f>
        <v>41</v>
      </c>
      <c r="M1756" s="8" t="str">
        <f>_xlfn.XLOOKUP(total_table[[#This Row],[Customer_ID]],Customer_table[Customer_ID],Customer_table[Gender],FALSE)</f>
        <v>Female</v>
      </c>
      <c r="N1756" s="8" t="str">
        <f>_xlfn.XLOOKUP(total_table[[#This Row],[Customer_ID]],Customer_table[Customer_ID],Customer_table[City],FALSE)</f>
        <v>New William</v>
      </c>
      <c r="O1756" s="8" t="str">
        <f>_xlfn.XLOOKUP(total_table[[#This Row],[Customer_ID]],Customer_table[Customer_ID],Customer_table[State],FALSE)</f>
        <v>Iowa</v>
      </c>
      <c r="P1756" s="8" t="str">
        <f>_xlfn.XLOOKUP(total_table[[#This Row],[Customer_ID]],Customer_table[Customer_ID],Customer_table[Country],FALSE)</f>
        <v>usa</v>
      </c>
      <c r="Q1756" s="8" t="str">
        <f>_xlfn.XLOOKUP(total_table[[#This Row],[Product_ID]],Product_table[Product_ID],Product_table[Product_Name],FALSE)</f>
        <v>HD Smart TV Stick</v>
      </c>
      <c r="R1756" s="8" t="str">
        <f>_xlfn.XLOOKUP(total_table[[#This Row],[Product_ID]],Product_table[Product_ID],Product_table[Category],FALSE)</f>
        <v>Electronics</v>
      </c>
      <c r="S1756" s="8" t="str">
        <f>_xlfn.XLOOKUP(total_table[[#This Row],[Product_ID]],Product_table[Product_ID],Product_table[Sub_Category],FALSE)</f>
        <v>Accessories</v>
      </c>
      <c r="T1756" s="8" t="str">
        <f>_xlfn.XLOOKUP(total_table[[#This Row],[Product_ID]],Product_table[Product_ID],Product_table[Brand],FALSE)</f>
        <v>Gibson, Hobbs and Weaver</v>
      </c>
      <c r="U1756" s="8">
        <f>_xlfn.XLOOKUP(total_table[[#This Row],[Product_ID]],Product_table[Product_ID],Product_table[Cost],FALSE)</f>
        <v>449.4</v>
      </c>
      <c r="V1756" s="11">
        <f>_xlfn.XLOOKUP(total_table[[#This Row],[Product_ID]],Product_table[Product_ID],Product_table[Stock],FALSE)</f>
        <v>273.49484536082474</v>
      </c>
      <c r="W1756" s="8" t="str">
        <f>_xlfn.XLOOKUP(total_table[[#This Row],[Store_ID]],Store_table[Store_ID],Store_table[Store_Name],FALSE)</f>
        <v>Thomas, Bridges and Harris</v>
      </c>
      <c r="X1756" s="8" t="str">
        <f>_xlfn.XLOOKUP(total_table[[#This Row],[Store_ID]],Store_table[Store_ID],Store_table[Region],FALSE)</f>
        <v>North</v>
      </c>
      <c r="Y1756" s="8" t="str">
        <f>_xlfn.XLOOKUP(total_table[[#This Row],[Store_ID]],Store_table[Store_ID],Store_table[City],FALSE)</f>
        <v>Sabrinatown</v>
      </c>
      <c r="Z1756" s="8" t="str">
        <f>_xlfn.XLOOKUP(total_table[[#This Row],[Store_ID]],Store_table[Store_ID],Store_table[Store_Type],FALSE)</f>
        <v>Online</v>
      </c>
    </row>
    <row r="1757" spans="1:26" x14ac:dyDescent="0.35">
      <c r="A1757" s="2" t="s">
        <v>3559</v>
      </c>
      <c r="B1757" s="14">
        <v>45898</v>
      </c>
      <c r="C1757" s="2" t="s">
        <v>729</v>
      </c>
      <c r="D1757" s="2" t="s">
        <v>1658</v>
      </c>
      <c r="E1757" s="2" t="s">
        <v>1770</v>
      </c>
      <c r="F1757" s="11">
        <v>1</v>
      </c>
      <c r="G1757" s="8">
        <v>891.79</v>
      </c>
      <c r="H1757" s="8">
        <v>0.03</v>
      </c>
      <c r="I1757" s="2" t="s">
        <v>1802</v>
      </c>
      <c r="J1757" s="8">
        <v>891.76</v>
      </c>
      <c r="K1757" s="8" t="str">
        <f>_xlfn.XLOOKUP(total_table[[#This Row],[Customer_ID]],Customer_table[Customer_ID],Customer_table[Name],FALSE)</f>
        <v>Timothy Sanders</v>
      </c>
      <c r="L1757" s="11">
        <f>_xlfn.XLOOKUP(total_table[[#This Row],[Customer_ID]],Customer_table[Customer_ID],Customer_table[Age],FALSE)</f>
        <v>29</v>
      </c>
      <c r="M1757" s="8" t="str">
        <f>_xlfn.XLOOKUP(total_table[[#This Row],[Customer_ID]],Customer_table[Customer_ID],Customer_table[Gender],FALSE)</f>
        <v>Male</v>
      </c>
      <c r="N1757" s="8" t="str">
        <f>_xlfn.XLOOKUP(total_table[[#This Row],[Customer_ID]],Customer_table[Customer_ID],Customer_table[City],FALSE)</f>
        <v>Aaronmouth</v>
      </c>
      <c r="O1757" s="8" t="str">
        <f>_xlfn.XLOOKUP(total_table[[#This Row],[Customer_ID]],Customer_table[Customer_ID],Customer_table[State],FALSE)</f>
        <v>Florida</v>
      </c>
      <c r="P1757" s="8" t="str">
        <f>_xlfn.XLOOKUP(total_table[[#This Row],[Customer_ID]],Customer_table[Customer_ID],Customer_table[Country],FALSE)</f>
        <v>USA</v>
      </c>
      <c r="Q1757" s="8" t="str">
        <f>_xlfn.XLOOKUP(total_table[[#This Row],[Product_ID]],Product_table[Product_ID],Product_table[Product_Name],FALSE)</f>
        <v>Women's Hair Dryer Brush</v>
      </c>
      <c r="R1757" s="8" t="str">
        <f>_xlfn.XLOOKUP(total_table[[#This Row],[Product_ID]],Product_table[Product_ID],Product_table[Category],FALSE)</f>
        <v>Beauty</v>
      </c>
      <c r="S1757" s="8" t="str">
        <f>_xlfn.XLOOKUP(total_table[[#This Row],[Product_ID]],Product_table[Product_ID],Product_table[Sub_Category],FALSE)</f>
        <v>Haircare</v>
      </c>
      <c r="T1757" s="8" t="str">
        <f>_xlfn.XLOOKUP(total_table[[#This Row],[Product_ID]],Product_table[Product_ID],Product_table[Brand],FALSE)</f>
        <v>Torres, Spencer and Potter</v>
      </c>
      <c r="U1757" s="8">
        <f>_xlfn.XLOOKUP(total_table[[#This Row],[Product_ID]],Product_table[Product_ID],Product_table[Cost],FALSE)</f>
        <v>340.39</v>
      </c>
      <c r="V1757" s="11">
        <f>_xlfn.XLOOKUP(total_table[[#This Row],[Product_ID]],Product_table[Product_ID],Product_table[Stock],FALSE)</f>
        <v>177</v>
      </c>
      <c r="W1757" s="8" t="str">
        <f>_xlfn.XLOOKUP(total_table[[#This Row],[Store_ID]],Store_table[Store_ID],Store_table[Store_Name],FALSE)</f>
        <v>Aguirre-Keller</v>
      </c>
      <c r="X1757" s="8" t="str">
        <f>_xlfn.XLOOKUP(total_table[[#This Row],[Store_ID]],Store_table[Store_ID],Store_table[Region],FALSE)</f>
        <v>South</v>
      </c>
      <c r="Y1757" s="8" t="str">
        <f>_xlfn.XLOOKUP(total_table[[#This Row],[Store_ID]],Store_table[Store_ID],Store_table[City],FALSE)</f>
        <v>Lake Michael</v>
      </c>
      <c r="Z1757" s="8" t="str">
        <f>_xlfn.XLOOKUP(total_table[[#This Row],[Store_ID]],Store_table[Store_ID],Store_table[Store_Type],FALSE)</f>
        <v>Online</v>
      </c>
    </row>
    <row r="1758" spans="1:26" x14ac:dyDescent="0.35">
      <c r="A1758" s="2" t="s">
        <v>3560</v>
      </c>
      <c r="B1758" s="14">
        <v>45390</v>
      </c>
      <c r="C1758" s="2" t="s">
        <v>1075</v>
      </c>
      <c r="D1758" s="2" t="s">
        <v>1704</v>
      </c>
      <c r="E1758" s="2" t="s">
        <v>1785</v>
      </c>
      <c r="F1758" s="11">
        <v>2</v>
      </c>
      <c r="G1758" s="8">
        <v>433.07</v>
      </c>
      <c r="H1758" s="8">
        <v>0.25</v>
      </c>
      <c r="I1758" s="2" t="s">
        <v>1807</v>
      </c>
      <c r="J1758" s="8">
        <v>865.89</v>
      </c>
      <c r="K1758" s="8" t="str">
        <f>_xlfn.XLOOKUP(total_table[[#This Row],[Customer_ID]],Customer_table[Customer_ID],Customer_table[Name],FALSE)</f>
        <v>Sherry Cabrera</v>
      </c>
      <c r="L1758" s="11">
        <f>_xlfn.XLOOKUP(total_table[[#This Row],[Customer_ID]],Customer_table[Customer_ID],Customer_table[Age],FALSE)</f>
        <v>55</v>
      </c>
      <c r="M1758" s="8" t="str">
        <f>_xlfn.XLOOKUP(total_table[[#This Row],[Customer_ID]],Customer_table[Customer_ID],Customer_table[Gender],FALSE)</f>
        <v>Male</v>
      </c>
      <c r="N1758" s="8" t="str">
        <f>_xlfn.XLOOKUP(total_table[[#This Row],[Customer_ID]],Customer_table[Customer_ID],Customer_table[City],FALSE)</f>
        <v>Shannonview</v>
      </c>
      <c r="O1758" s="8" t="str">
        <f>_xlfn.XLOOKUP(total_table[[#This Row],[Customer_ID]],Customer_table[Customer_ID],Customer_table[State],FALSE)</f>
        <v>Pennsylvania</v>
      </c>
      <c r="P1758" s="8" t="str">
        <f>_xlfn.XLOOKUP(total_table[[#This Row],[Customer_ID]],Customer_table[Customer_ID],Customer_table[Country],FALSE)</f>
        <v>USA</v>
      </c>
      <c r="Q1758" s="8" t="str">
        <f>_xlfn.XLOOKUP(total_table[[#This Row],[Product_ID]],Product_table[Product_ID],Product_table[Product_Name],FALSE)</f>
        <v>Face Foundation Kit</v>
      </c>
      <c r="R1758" s="8" t="str">
        <f>_xlfn.XLOOKUP(total_table[[#This Row],[Product_ID]],Product_table[Product_ID],Product_table[Category],FALSE)</f>
        <v>Beauty</v>
      </c>
      <c r="S1758" s="8" t="str">
        <f>_xlfn.XLOOKUP(total_table[[#This Row],[Product_ID]],Product_table[Product_ID],Product_table[Sub_Category],FALSE)</f>
        <v>Makeup</v>
      </c>
      <c r="T1758" s="8" t="str">
        <f>_xlfn.XLOOKUP(total_table[[#This Row],[Product_ID]],Product_table[Product_ID],Product_table[Brand],FALSE)</f>
        <v>Taylor-Elliott</v>
      </c>
      <c r="U1758" s="8">
        <f>_xlfn.XLOOKUP(total_table[[#This Row],[Product_ID]],Product_table[Product_ID],Product_table[Cost],FALSE)</f>
        <v>183.04</v>
      </c>
      <c r="V1758" s="11">
        <f>_xlfn.XLOOKUP(total_table[[#This Row],[Product_ID]],Product_table[Product_ID],Product_table[Stock],FALSE)</f>
        <v>457</v>
      </c>
      <c r="W1758" s="8" t="str">
        <f>_xlfn.XLOOKUP(total_table[[#This Row],[Store_ID]],Store_table[Store_ID],Store_table[Store_Name],FALSE)</f>
        <v>Holloway Ltd</v>
      </c>
      <c r="X1758" s="8" t="str">
        <f>_xlfn.XLOOKUP(total_table[[#This Row],[Store_ID]],Store_table[Store_ID],Store_table[Region],FALSE)</f>
        <v>North</v>
      </c>
      <c r="Y1758" s="8" t="str">
        <f>_xlfn.XLOOKUP(total_table[[#This Row],[Store_ID]],Store_table[Store_ID],Store_table[City],FALSE)</f>
        <v>Bensonhaven</v>
      </c>
      <c r="Z1758" s="8" t="str">
        <f>_xlfn.XLOOKUP(total_table[[#This Row],[Store_ID]],Store_table[Store_ID],Store_table[Store_Type],FALSE)</f>
        <v>Flagship</v>
      </c>
    </row>
    <row r="1759" spans="1:26" x14ac:dyDescent="0.35">
      <c r="A1759" s="2" t="s">
        <v>3561</v>
      </c>
      <c r="B1759" s="14">
        <v>45355</v>
      </c>
      <c r="C1759" s="2" t="s">
        <v>54</v>
      </c>
      <c r="D1759" s="2" t="s">
        <v>1658</v>
      </c>
      <c r="E1759" s="2" t="s">
        <v>1791</v>
      </c>
      <c r="F1759" s="11">
        <v>3</v>
      </c>
      <c r="G1759" s="8">
        <v>626.71</v>
      </c>
      <c r="H1759" s="8">
        <v>7.0000000000000007E-2</v>
      </c>
      <c r="I1759" s="2" t="s">
        <v>1807</v>
      </c>
      <c r="J1759" s="8">
        <v>1880.0600000000002</v>
      </c>
      <c r="K1759" s="8" t="str">
        <f>_xlfn.XLOOKUP(total_table[[#This Row],[Customer_ID]],Customer_table[Customer_ID],Customer_table[Name],FALSE)</f>
        <v>Kenneth Lambert</v>
      </c>
      <c r="L1759" s="11">
        <f>_xlfn.XLOOKUP(total_table[[#This Row],[Customer_ID]],Customer_table[Customer_ID],Customer_table[Age],FALSE)</f>
        <v>55</v>
      </c>
      <c r="M1759" s="8" t="str">
        <f>_xlfn.XLOOKUP(total_table[[#This Row],[Customer_ID]],Customer_table[Customer_ID],Customer_table[Gender],FALSE)</f>
        <v>Female</v>
      </c>
      <c r="N1759" s="8" t="str">
        <f>_xlfn.XLOOKUP(total_table[[#This Row],[Customer_ID]],Customer_table[Customer_ID],Customer_table[City],FALSE)</f>
        <v>North Kathryn</v>
      </c>
      <c r="O1759" s="8" t="str">
        <f>_xlfn.XLOOKUP(total_table[[#This Row],[Customer_ID]],Customer_table[Customer_ID],Customer_table[State],FALSE)</f>
        <v>Kansas</v>
      </c>
      <c r="P1759" s="8" t="str">
        <f>_xlfn.XLOOKUP(total_table[[#This Row],[Customer_ID]],Customer_table[Customer_ID],Customer_table[Country],FALSE)</f>
        <v>USA</v>
      </c>
      <c r="Q1759" s="8" t="str">
        <f>_xlfn.XLOOKUP(total_table[[#This Row],[Product_ID]],Product_table[Product_ID],Product_table[Product_Name],FALSE)</f>
        <v>Women's Hair Dryer Brush</v>
      </c>
      <c r="R1759" s="8" t="str">
        <f>_xlfn.XLOOKUP(total_table[[#This Row],[Product_ID]],Product_table[Product_ID],Product_table[Category],FALSE)</f>
        <v>Beauty</v>
      </c>
      <c r="S1759" s="8" t="str">
        <f>_xlfn.XLOOKUP(total_table[[#This Row],[Product_ID]],Product_table[Product_ID],Product_table[Sub_Category],FALSE)</f>
        <v>Haircare</v>
      </c>
      <c r="T1759" s="8" t="str">
        <f>_xlfn.XLOOKUP(total_table[[#This Row],[Product_ID]],Product_table[Product_ID],Product_table[Brand],FALSE)</f>
        <v>Torres, Spencer and Potter</v>
      </c>
      <c r="U1759" s="8">
        <f>_xlfn.XLOOKUP(total_table[[#This Row],[Product_ID]],Product_table[Product_ID],Product_table[Cost],FALSE)</f>
        <v>340.39</v>
      </c>
      <c r="V1759" s="11">
        <f>_xlfn.XLOOKUP(total_table[[#This Row],[Product_ID]],Product_table[Product_ID],Product_table[Stock],FALSE)</f>
        <v>177</v>
      </c>
      <c r="W1759" s="8" t="str">
        <f>_xlfn.XLOOKUP(total_table[[#This Row],[Store_ID]],Store_table[Store_ID],Store_table[Store_Name],FALSE)</f>
        <v>Mann-Austin</v>
      </c>
      <c r="X1759" s="8" t="str">
        <f>_xlfn.XLOOKUP(total_table[[#This Row],[Store_ID]],Store_table[Store_ID],Store_table[Region],FALSE)</f>
        <v>East</v>
      </c>
      <c r="Y1759" s="8" t="str">
        <f>_xlfn.XLOOKUP(total_table[[#This Row],[Store_ID]],Store_table[Store_ID],Store_table[City],FALSE)</f>
        <v>Vasquezborough</v>
      </c>
      <c r="Z1759" s="8" t="str">
        <f>_xlfn.XLOOKUP(total_table[[#This Row],[Store_ID]],Store_table[Store_ID],Store_table[Store_Type],FALSE)</f>
        <v>Online</v>
      </c>
    </row>
    <row r="1760" spans="1:26" x14ac:dyDescent="0.35">
      <c r="A1760" s="2" t="s">
        <v>3562</v>
      </c>
      <c r="B1760" s="14">
        <v>45916</v>
      </c>
      <c r="C1760" s="2" t="s">
        <v>270</v>
      </c>
      <c r="D1760" s="2" t="s">
        <v>1598</v>
      </c>
      <c r="E1760" s="2" t="s">
        <v>1730</v>
      </c>
      <c r="F1760" s="11">
        <v>2</v>
      </c>
      <c r="G1760" s="8">
        <v>324.18</v>
      </c>
      <c r="H1760" s="8">
        <v>0.06</v>
      </c>
      <c r="I1760" s="2" t="s">
        <v>1807</v>
      </c>
      <c r="J1760" s="8">
        <v>648.30000000000007</v>
      </c>
      <c r="K1760" s="8" t="str">
        <f>_xlfn.XLOOKUP(total_table[[#This Row],[Customer_ID]],Customer_table[Customer_ID],Customer_table[Name],FALSE)</f>
        <v>Nathan Campbell</v>
      </c>
      <c r="L1760" s="11">
        <f>_xlfn.XLOOKUP(total_table[[#This Row],[Customer_ID]],Customer_table[Customer_ID],Customer_table[Age],FALSE)</f>
        <v>37</v>
      </c>
      <c r="M1760" s="8" t="str">
        <f>_xlfn.XLOOKUP(total_table[[#This Row],[Customer_ID]],Customer_table[Customer_ID],Customer_table[Gender],FALSE)</f>
        <v>Male</v>
      </c>
      <c r="N1760" s="8" t="str">
        <f>_xlfn.XLOOKUP(total_table[[#This Row],[Customer_ID]],Customer_table[Customer_ID],Customer_table[City],FALSE)</f>
        <v>Rodrigueztown</v>
      </c>
      <c r="O1760" s="8" t="str">
        <f>_xlfn.XLOOKUP(total_table[[#This Row],[Customer_ID]],Customer_table[Customer_ID],Customer_table[State],FALSE)</f>
        <v>Oklahoma</v>
      </c>
      <c r="P1760" s="8" t="str">
        <f>_xlfn.XLOOKUP(total_table[[#This Row],[Customer_ID]],Customer_table[Customer_ID],Customer_table[Country],FALSE)</f>
        <v>USA</v>
      </c>
      <c r="Q1760" s="8" t="str">
        <f>_xlfn.XLOOKUP(total_table[[#This Row],[Product_ID]],Product_table[Product_ID],Product_table[Product_Name],FALSE)</f>
        <v>Women's Summer Dress</v>
      </c>
      <c r="R1760" s="8" t="str">
        <f>_xlfn.XLOOKUP(total_table[[#This Row],[Product_ID]],Product_table[Product_ID],Product_table[Category],FALSE)</f>
        <v>Clothing</v>
      </c>
      <c r="S1760" s="8" t="str">
        <f>_xlfn.XLOOKUP(total_table[[#This Row],[Product_ID]],Product_table[Product_ID],Product_table[Sub_Category],FALSE)</f>
        <v>Tops</v>
      </c>
      <c r="T1760" s="8" t="str">
        <f>_xlfn.XLOOKUP(total_table[[#This Row],[Product_ID]],Product_table[Product_ID],Product_table[Brand],FALSE)</f>
        <v>Smith-Mills</v>
      </c>
      <c r="U1760" s="8">
        <f>_xlfn.XLOOKUP(total_table[[#This Row],[Product_ID]],Product_table[Product_ID],Product_table[Cost],FALSE)</f>
        <v>223.43</v>
      </c>
      <c r="V1760" s="11">
        <f>_xlfn.XLOOKUP(total_table[[#This Row],[Product_ID]],Product_table[Product_ID],Product_table[Stock],FALSE)</f>
        <v>154</v>
      </c>
      <c r="W1760" s="8" t="str">
        <f>_xlfn.XLOOKUP(total_table[[#This Row],[Store_ID]],Store_table[Store_ID],Store_table[Store_Name],FALSE)</f>
        <v>Rivera-Warner</v>
      </c>
      <c r="X1760" s="8" t="str">
        <f>_xlfn.XLOOKUP(total_table[[#This Row],[Store_ID]],Store_table[Store_ID],Store_table[Region],FALSE)</f>
        <v>East</v>
      </c>
      <c r="Y1760" s="8" t="str">
        <f>_xlfn.XLOOKUP(total_table[[#This Row],[Store_ID]],Store_table[Store_ID],Store_table[City],FALSE)</f>
        <v>Washingtonfurt</v>
      </c>
      <c r="Z1760" s="8" t="str">
        <f>_xlfn.XLOOKUP(total_table[[#This Row],[Store_ID]],Store_table[Store_ID],Store_table[Store_Type],FALSE)</f>
        <v>Flagship</v>
      </c>
    </row>
    <row r="1761" spans="1:26" x14ac:dyDescent="0.35">
      <c r="A1761" s="2" t="s">
        <v>3563</v>
      </c>
      <c r="B1761" s="14">
        <v>45448</v>
      </c>
      <c r="C1761" s="2" t="s">
        <v>58</v>
      </c>
      <c r="D1761" s="2" t="s">
        <v>1554</v>
      </c>
      <c r="E1761" s="2" t="s">
        <v>1785</v>
      </c>
      <c r="F1761" s="11">
        <v>4</v>
      </c>
      <c r="G1761" s="8">
        <v>839.74</v>
      </c>
      <c r="H1761" s="8">
        <v>0.13</v>
      </c>
      <c r="I1761" s="2" t="s">
        <v>1804</v>
      </c>
      <c r="J1761" s="8">
        <v>3358.83</v>
      </c>
      <c r="K1761" s="8" t="str">
        <f>_xlfn.XLOOKUP(total_table[[#This Row],[Customer_ID]],Customer_table[Customer_ID],Customer_table[Name],FALSE)</f>
        <v>Nathan Hernandez</v>
      </c>
      <c r="L1761" s="11">
        <f>_xlfn.XLOOKUP(total_table[[#This Row],[Customer_ID]],Customer_table[Customer_ID],Customer_table[Age],FALSE)</f>
        <v>32</v>
      </c>
      <c r="M1761" s="8" t="str">
        <f>_xlfn.XLOOKUP(total_table[[#This Row],[Customer_ID]],Customer_table[Customer_ID],Customer_table[Gender],FALSE)</f>
        <v>Female</v>
      </c>
      <c r="N1761" s="8" t="str">
        <f>_xlfn.XLOOKUP(total_table[[#This Row],[Customer_ID]],Customer_table[Customer_ID],Customer_table[City],FALSE)</f>
        <v>New Becky</v>
      </c>
      <c r="O1761" s="8" t="str">
        <f>_xlfn.XLOOKUP(total_table[[#This Row],[Customer_ID]],Customer_table[Customer_ID],Customer_table[State],FALSE)</f>
        <v>Montana</v>
      </c>
      <c r="P1761" s="8" t="str">
        <f>_xlfn.XLOOKUP(total_table[[#This Row],[Customer_ID]],Customer_table[Customer_ID],Customer_table[Country],FALSE)</f>
        <v>USA</v>
      </c>
      <c r="Q1761" s="8" t="str">
        <f>_xlfn.XLOOKUP(total_table[[#This Row],[Product_ID]],Product_table[Product_ID],Product_table[Product_Name],FALSE)</f>
        <v>Decorative Wall Mirror</v>
      </c>
      <c r="R1761" s="8" t="str">
        <f>_xlfn.XLOOKUP(total_table[[#This Row],[Product_ID]],Product_table[Product_ID],Product_table[Category],FALSE)</f>
        <v>Home</v>
      </c>
      <c r="S1761" s="8" t="str">
        <f>_xlfn.XLOOKUP(total_table[[#This Row],[Product_ID]],Product_table[Product_ID],Product_table[Sub_Category],FALSE)</f>
        <v>Decor</v>
      </c>
      <c r="T1761" s="8" t="str">
        <f>_xlfn.XLOOKUP(total_table[[#This Row],[Product_ID]],Product_table[Product_ID],Product_table[Brand],FALSE)</f>
        <v>Luna, Anderson and Bowman</v>
      </c>
      <c r="U1761" s="8">
        <f>_xlfn.XLOOKUP(total_table[[#This Row],[Product_ID]],Product_table[Product_ID],Product_table[Cost],FALSE)</f>
        <v>48.01</v>
      </c>
      <c r="V1761" s="11">
        <f>_xlfn.XLOOKUP(total_table[[#This Row],[Product_ID]],Product_table[Product_ID],Product_table[Stock],FALSE)</f>
        <v>439</v>
      </c>
      <c r="W1761" s="8" t="str">
        <f>_xlfn.XLOOKUP(total_table[[#This Row],[Store_ID]],Store_table[Store_ID],Store_table[Store_Name],FALSE)</f>
        <v>Holloway Ltd</v>
      </c>
      <c r="X1761" s="8" t="str">
        <f>_xlfn.XLOOKUP(total_table[[#This Row],[Store_ID]],Store_table[Store_ID],Store_table[Region],FALSE)</f>
        <v>North</v>
      </c>
      <c r="Y1761" s="8" t="str">
        <f>_xlfn.XLOOKUP(total_table[[#This Row],[Store_ID]],Store_table[Store_ID],Store_table[City],FALSE)</f>
        <v>Bensonhaven</v>
      </c>
      <c r="Z1761" s="8" t="str">
        <f>_xlfn.XLOOKUP(total_table[[#This Row],[Store_ID]],Store_table[Store_ID],Store_table[Store_Type],FALSE)</f>
        <v>Flagship</v>
      </c>
    </row>
    <row r="1762" spans="1:26" x14ac:dyDescent="0.35">
      <c r="A1762" s="2" t="s">
        <v>3564</v>
      </c>
      <c r="B1762" s="14">
        <v>45402</v>
      </c>
      <c r="C1762" s="2" t="s">
        <v>513</v>
      </c>
      <c r="D1762" s="2" t="s">
        <v>1650</v>
      </c>
      <c r="E1762" s="2" t="s">
        <v>1779</v>
      </c>
      <c r="F1762" s="11">
        <v>3</v>
      </c>
      <c r="G1762" s="8">
        <v>252.63</v>
      </c>
      <c r="H1762" s="8">
        <v>0.28000000000000003</v>
      </c>
      <c r="I1762" s="2" t="s">
        <v>1802</v>
      </c>
      <c r="J1762" s="8">
        <v>757.61</v>
      </c>
      <c r="K1762" s="8" t="str">
        <f>_xlfn.XLOOKUP(total_table[[#This Row],[Customer_ID]],Customer_table[Customer_ID],Customer_table[Name],FALSE)</f>
        <v>Maria Sanchez</v>
      </c>
      <c r="L1762" s="11">
        <f>_xlfn.XLOOKUP(total_table[[#This Row],[Customer_ID]],Customer_table[Customer_ID],Customer_table[Age],FALSE)</f>
        <v>46</v>
      </c>
      <c r="M1762" s="8" t="str">
        <f>_xlfn.XLOOKUP(total_table[[#This Row],[Customer_ID]],Customer_table[Customer_ID],Customer_table[Gender],FALSE)</f>
        <v>Male</v>
      </c>
      <c r="N1762" s="8" t="str">
        <f>_xlfn.XLOOKUP(total_table[[#This Row],[Customer_ID]],Customer_table[Customer_ID],Customer_table[City],FALSE)</f>
        <v>East Peterbury</v>
      </c>
      <c r="O1762" s="8" t="str">
        <f>_xlfn.XLOOKUP(total_table[[#This Row],[Customer_ID]],Customer_table[Customer_ID],Customer_table[State],FALSE)</f>
        <v>North Dakota</v>
      </c>
      <c r="P1762" s="8" t="str">
        <f>_xlfn.XLOOKUP(total_table[[#This Row],[Customer_ID]],Customer_table[Customer_ID],Customer_table[Country],FALSE)</f>
        <v>USA</v>
      </c>
      <c r="Q1762" s="8" t="str">
        <f>_xlfn.XLOOKUP(total_table[[#This Row],[Product_ID]],Product_table[Product_ID],Product_table[Product_Name],FALSE)</f>
        <v>Laptop Cooling Pad</v>
      </c>
      <c r="R1762" s="8" t="str">
        <f>_xlfn.XLOOKUP(total_table[[#This Row],[Product_ID]],Product_table[Product_ID],Product_table[Category],FALSE)</f>
        <v>Electronics</v>
      </c>
      <c r="S1762" s="8" t="str">
        <f>_xlfn.XLOOKUP(total_table[[#This Row],[Product_ID]],Product_table[Product_ID],Product_table[Sub_Category],FALSE)</f>
        <v>Computer</v>
      </c>
      <c r="T1762" s="8" t="str">
        <f>_xlfn.XLOOKUP(total_table[[#This Row],[Product_ID]],Product_table[Product_ID],Product_table[Brand],FALSE)</f>
        <v>Murray, Gould and Ware</v>
      </c>
      <c r="U1762" s="8">
        <f>_xlfn.XLOOKUP(total_table[[#This Row],[Product_ID]],Product_table[Product_ID],Product_table[Cost],FALSE)</f>
        <v>86.42</v>
      </c>
      <c r="V1762" s="11">
        <f>_xlfn.XLOOKUP(total_table[[#This Row],[Product_ID]],Product_table[Product_ID],Product_table[Stock],FALSE)</f>
        <v>222</v>
      </c>
      <c r="W1762" s="8" t="str">
        <f>_xlfn.XLOOKUP(total_table[[#This Row],[Store_ID]],Store_table[Store_ID],Store_table[Store_Name],FALSE)</f>
        <v>Shelton PLC</v>
      </c>
      <c r="X1762" s="8" t="str">
        <f>_xlfn.XLOOKUP(total_table[[#This Row],[Store_ID]],Store_table[Store_ID],Store_table[Region],FALSE)</f>
        <v>North</v>
      </c>
      <c r="Y1762" s="8" t="str">
        <f>_xlfn.XLOOKUP(total_table[[#This Row],[Store_ID]],Store_table[Store_ID],Store_table[City],FALSE)</f>
        <v>East Jenniferstad</v>
      </c>
      <c r="Z1762" s="8" t="str">
        <f>_xlfn.XLOOKUP(total_table[[#This Row],[Store_ID]],Store_table[Store_ID],Store_table[Store_Type],FALSE)</f>
        <v>Flagship</v>
      </c>
    </row>
    <row r="1763" spans="1:26" x14ac:dyDescent="0.35">
      <c r="A1763" s="2" t="s">
        <v>3565</v>
      </c>
      <c r="B1763" s="14">
        <v>45581</v>
      </c>
      <c r="C1763" s="2" t="s">
        <v>803</v>
      </c>
      <c r="D1763" s="2" t="s">
        <v>1684</v>
      </c>
      <c r="E1763" s="2" t="s">
        <v>1791</v>
      </c>
      <c r="F1763" s="11">
        <v>2</v>
      </c>
      <c r="G1763" s="8">
        <v>60.53</v>
      </c>
      <c r="H1763" s="8">
        <v>0.18</v>
      </c>
      <c r="I1763" s="2" t="s">
        <v>1802</v>
      </c>
      <c r="J1763" s="8">
        <v>120.88</v>
      </c>
      <c r="K1763" s="8" t="str">
        <f>_xlfn.XLOOKUP(total_table[[#This Row],[Customer_ID]],Customer_table[Customer_ID],Customer_table[Name],FALSE)</f>
        <v>Damon Perez</v>
      </c>
      <c r="L1763" s="11">
        <f>_xlfn.XLOOKUP(total_table[[#This Row],[Customer_ID]],Customer_table[Customer_ID],Customer_table[Age],FALSE)</f>
        <v>21</v>
      </c>
      <c r="M1763" s="8" t="str">
        <f>_xlfn.XLOOKUP(total_table[[#This Row],[Customer_ID]],Customer_table[Customer_ID],Customer_table[Gender],FALSE)</f>
        <v>Male</v>
      </c>
      <c r="N1763" s="8" t="str">
        <f>_xlfn.XLOOKUP(total_table[[#This Row],[Customer_ID]],Customer_table[Customer_ID],Customer_table[City],FALSE)</f>
        <v>Jasonton</v>
      </c>
      <c r="O1763" s="8" t="str">
        <f>_xlfn.XLOOKUP(total_table[[#This Row],[Customer_ID]],Customer_table[Customer_ID],Customer_table[State],FALSE)</f>
        <v>Ohio</v>
      </c>
      <c r="P1763" s="8" t="str">
        <f>_xlfn.XLOOKUP(total_table[[#This Row],[Customer_ID]],Customer_table[Customer_ID],Customer_table[Country],FALSE)</f>
        <v>USA</v>
      </c>
      <c r="Q1763" s="8" t="str">
        <f>_xlfn.XLOOKUP(total_table[[#This Row],[Product_ID]],Product_table[Product_ID],Product_table[Product_Name],FALSE)</f>
        <v>Decorative Lamp Shade</v>
      </c>
      <c r="R1763" s="8" t="str">
        <f>_xlfn.XLOOKUP(total_table[[#This Row],[Product_ID]],Product_table[Product_ID],Product_table[Category],FALSE)</f>
        <v>Home</v>
      </c>
      <c r="S1763" s="8" t="str">
        <f>_xlfn.XLOOKUP(total_table[[#This Row],[Product_ID]],Product_table[Product_ID],Product_table[Sub_Category],FALSE)</f>
        <v>Lighting</v>
      </c>
      <c r="T1763" s="8" t="str">
        <f>_xlfn.XLOOKUP(total_table[[#This Row],[Product_ID]],Product_table[Product_ID],Product_table[Brand],FALSE)</f>
        <v>Ramirez-Hanson</v>
      </c>
      <c r="U1763" s="8">
        <f>_xlfn.XLOOKUP(total_table[[#This Row],[Product_ID]],Product_table[Product_ID],Product_table[Cost],FALSE)</f>
        <v>228.53</v>
      </c>
      <c r="V1763" s="11">
        <f>_xlfn.XLOOKUP(total_table[[#This Row],[Product_ID]],Product_table[Product_ID],Product_table[Stock],FALSE)</f>
        <v>469</v>
      </c>
      <c r="W1763" s="8" t="str">
        <f>_xlfn.XLOOKUP(total_table[[#This Row],[Store_ID]],Store_table[Store_ID],Store_table[Store_Name],FALSE)</f>
        <v>Mann-Austin</v>
      </c>
      <c r="X1763" s="8" t="str">
        <f>_xlfn.XLOOKUP(total_table[[#This Row],[Store_ID]],Store_table[Store_ID],Store_table[Region],FALSE)</f>
        <v>East</v>
      </c>
      <c r="Y1763" s="8" t="str">
        <f>_xlfn.XLOOKUP(total_table[[#This Row],[Store_ID]],Store_table[Store_ID],Store_table[City],FALSE)</f>
        <v>Vasquezborough</v>
      </c>
      <c r="Z1763" s="8" t="str">
        <f>_xlfn.XLOOKUP(total_table[[#This Row],[Store_ID]],Store_table[Store_ID],Store_table[Store_Type],FALSE)</f>
        <v>Online</v>
      </c>
    </row>
    <row r="1764" spans="1:26" x14ac:dyDescent="0.35">
      <c r="A1764" s="2" t="s">
        <v>3566</v>
      </c>
      <c r="B1764" s="14">
        <v>45610</v>
      </c>
      <c r="C1764" s="2" t="s">
        <v>197</v>
      </c>
      <c r="D1764" s="2" t="s">
        <v>1694</v>
      </c>
      <c r="E1764" s="2" t="s">
        <v>1775</v>
      </c>
      <c r="F1764" s="11">
        <v>4</v>
      </c>
      <c r="G1764" s="8">
        <v>341.95</v>
      </c>
      <c r="H1764" s="8">
        <v>0.25</v>
      </c>
      <c r="I1764" s="2" t="s">
        <v>1802</v>
      </c>
      <c r="J1764" s="8">
        <v>1367.55</v>
      </c>
      <c r="K1764" s="8" t="str">
        <f>_xlfn.XLOOKUP(total_table[[#This Row],[Customer_ID]],Customer_table[Customer_ID],Customer_table[Name],FALSE)</f>
        <v>Katherine Dorsey</v>
      </c>
      <c r="L1764" s="11">
        <f>_xlfn.XLOOKUP(total_table[[#This Row],[Customer_ID]],Customer_table[Customer_ID],Customer_table[Age],FALSE)</f>
        <v>24</v>
      </c>
      <c r="M1764" s="8" t="str">
        <f>_xlfn.XLOOKUP(total_table[[#This Row],[Customer_ID]],Customer_table[Customer_ID],Customer_table[Gender],FALSE)</f>
        <v>Male</v>
      </c>
      <c r="N1764" s="8" t="str">
        <f>_xlfn.XLOOKUP(total_table[[#This Row],[Customer_ID]],Customer_table[Customer_ID],Customer_table[City],FALSE)</f>
        <v>Christopherland</v>
      </c>
      <c r="O1764" s="8" t="str">
        <f>_xlfn.XLOOKUP(total_table[[#This Row],[Customer_ID]],Customer_table[Customer_ID],Customer_table[State],FALSE)</f>
        <v>Oklahoma</v>
      </c>
      <c r="P1764" s="8" t="str">
        <f>_xlfn.XLOOKUP(total_table[[#This Row],[Customer_ID]],Customer_table[Customer_ID],Customer_table[Country],FALSE)</f>
        <v>USA</v>
      </c>
      <c r="Q1764" s="8" t="str">
        <f>_xlfn.XLOOKUP(total_table[[#This Row],[Product_ID]],Product_table[Product_ID],Product_table[Product_Name],FALSE)</f>
        <v>Wooden Bookshelf</v>
      </c>
      <c r="R1764" s="8" t="str">
        <f>_xlfn.XLOOKUP(total_table[[#This Row],[Product_ID]],Product_table[Product_ID],Product_table[Category],FALSE)</f>
        <v>Home</v>
      </c>
      <c r="S1764" s="8" t="str">
        <f>_xlfn.XLOOKUP(total_table[[#This Row],[Product_ID]],Product_table[Product_ID],Product_table[Sub_Category],FALSE)</f>
        <v>Furniture</v>
      </c>
      <c r="T1764" s="8" t="str">
        <f>_xlfn.XLOOKUP(total_table[[#This Row],[Product_ID]],Product_table[Product_ID],Product_table[Brand],FALSE)</f>
        <v>Collins-Stephenson</v>
      </c>
      <c r="U1764" s="8">
        <f>_xlfn.XLOOKUP(total_table[[#This Row],[Product_ID]],Product_table[Product_ID],Product_table[Cost],FALSE)</f>
        <v>388.46</v>
      </c>
      <c r="V1764" s="11">
        <f>_xlfn.XLOOKUP(total_table[[#This Row],[Product_ID]],Product_table[Product_ID],Product_table[Stock],FALSE)</f>
        <v>208</v>
      </c>
      <c r="W1764" s="8" t="str">
        <f>_xlfn.XLOOKUP(total_table[[#This Row],[Store_ID]],Store_table[Store_ID],Store_table[Store_Name],FALSE)</f>
        <v>Gardner, Humphrey and Contreras</v>
      </c>
      <c r="X1764" s="8" t="str">
        <f>_xlfn.XLOOKUP(total_table[[#This Row],[Store_ID]],Store_table[Store_ID],Store_table[Region],FALSE)</f>
        <v>East</v>
      </c>
      <c r="Y1764" s="8" t="str">
        <f>_xlfn.XLOOKUP(total_table[[#This Row],[Store_ID]],Store_table[Store_ID],Store_table[City],FALSE)</f>
        <v>Johnsonville</v>
      </c>
      <c r="Z1764" s="8" t="str">
        <f>_xlfn.XLOOKUP(total_table[[#This Row],[Store_ID]],Store_table[Store_ID],Store_table[Store_Type],FALSE)</f>
        <v>Flagship</v>
      </c>
    </row>
    <row r="1765" spans="1:26" x14ac:dyDescent="0.35">
      <c r="A1765" s="2" t="s">
        <v>3567</v>
      </c>
      <c r="B1765" s="14">
        <v>45438</v>
      </c>
      <c r="C1765" s="2" t="s">
        <v>886</v>
      </c>
      <c r="D1765" s="2" t="s">
        <v>1570</v>
      </c>
      <c r="E1765" s="2" t="s">
        <v>1782</v>
      </c>
      <c r="F1765" s="11">
        <v>4</v>
      </c>
      <c r="G1765" s="8">
        <v>300.12</v>
      </c>
      <c r="H1765" s="8">
        <v>0.05</v>
      </c>
      <c r="I1765" s="2" t="s">
        <v>1804</v>
      </c>
      <c r="J1765" s="8">
        <v>1200.43</v>
      </c>
      <c r="K1765" s="8" t="str">
        <f>_xlfn.XLOOKUP(total_table[[#This Row],[Customer_ID]],Customer_table[Customer_ID],Customer_table[Name],FALSE)</f>
        <v>Bryan Garcia</v>
      </c>
      <c r="L1765" s="11">
        <f>_xlfn.XLOOKUP(total_table[[#This Row],[Customer_ID]],Customer_table[Customer_ID],Customer_table[Age],FALSE)</f>
        <v>54</v>
      </c>
      <c r="M1765" s="8" t="str">
        <f>_xlfn.XLOOKUP(total_table[[#This Row],[Customer_ID]],Customer_table[Customer_ID],Customer_table[Gender],FALSE)</f>
        <v>Female</v>
      </c>
      <c r="N1765" s="8" t="str">
        <f>_xlfn.XLOOKUP(total_table[[#This Row],[Customer_ID]],Customer_table[Customer_ID],Customer_table[City],FALSE)</f>
        <v>Garciaborough</v>
      </c>
      <c r="O1765" s="8" t="str">
        <f>_xlfn.XLOOKUP(total_table[[#This Row],[Customer_ID]],Customer_table[Customer_ID],Customer_table[State],FALSE)</f>
        <v>Wyoming</v>
      </c>
      <c r="P1765" s="8" t="str">
        <f>_xlfn.XLOOKUP(total_table[[#This Row],[Customer_ID]],Customer_table[Customer_ID],Customer_table[Country],FALSE)</f>
        <v>USA</v>
      </c>
      <c r="Q1765" s="8" t="str">
        <f>_xlfn.XLOOKUP(total_table[[#This Row],[Product_ID]],Product_table[Product_ID],Product_table[Product_Name],FALSE)</f>
        <v>Carbon Fiber Tennis Racket</v>
      </c>
      <c r="R1765" s="8" t="str">
        <f>_xlfn.XLOOKUP(total_table[[#This Row],[Product_ID]],Product_table[Product_ID],Product_table[Category],FALSE)</f>
        <v>Sports</v>
      </c>
      <c r="S1765" s="8" t="str">
        <f>_xlfn.XLOOKUP(total_table[[#This Row],[Product_ID]],Product_table[Product_ID],Product_table[Sub_Category],FALSE)</f>
        <v>Equipment</v>
      </c>
      <c r="T1765" s="8" t="str">
        <f>_xlfn.XLOOKUP(total_table[[#This Row],[Product_ID]],Product_table[Product_ID],Product_table[Brand],FALSE)</f>
        <v>Flores, Pineda and Rodriguez</v>
      </c>
      <c r="U1765" s="8">
        <f>_xlfn.XLOOKUP(total_table[[#This Row],[Product_ID]],Product_table[Product_ID],Product_table[Cost],FALSE)</f>
        <v>484.62</v>
      </c>
      <c r="V1765" s="11">
        <f>_xlfn.XLOOKUP(total_table[[#This Row],[Product_ID]],Product_table[Product_ID],Product_table[Stock],FALSE)</f>
        <v>432</v>
      </c>
      <c r="W1765" s="8" t="str">
        <f>_xlfn.XLOOKUP(total_table[[#This Row],[Store_ID]],Store_table[Store_ID],Store_table[Store_Name],FALSE)</f>
        <v>Frederick-Wright</v>
      </c>
      <c r="X1765" s="8" t="str">
        <f>_xlfn.XLOOKUP(total_table[[#This Row],[Store_ID]],Store_table[Store_ID],Store_table[Region],FALSE)</f>
        <v>West</v>
      </c>
      <c r="Y1765" s="8" t="str">
        <f>_xlfn.XLOOKUP(total_table[[#This Row],[Store_ID]],Store_table[Store_ID],Store_table[City],FALSE)</f>
        <v>New Jimmymouth</v>
      </c>
      <c r="Z1765" s="8" t="str">
        <f>_xlfn.XLOOKUP(total_table[[#This Row],[Store_ID]],Store_table[Store_ID],Store_table[Store_Type],FALSE)</f>
        <v>Flagship</v>
      </c>
    </row>
    <row r="1766" spans="1:26" x14ac:dyDescent="0.35">
      <c r="A1766" s="2" t="s">
        <v>3568</v>
      </c>
      <c r="B1766" s="14">
        <v>45705</v>
      </c>
      <c r="C1766" s="2" t="s">
        <v>392</v>
      </c>
      <c r="D1766" s="2" t="s">
        <v>1582</v>
      </c>
      <c r="E1766" s="2" t="s">
        <v>1785</v>
      </c>
      <c r="F1766" s="11">
        <v>2</v>
      </c>
      <c r="G1766" s="8">
        <v>289.14</v>
      </c>
      <c r="H1766" s="8">
        <v>0.12</v>
      </c>
      <c r="I1766" s="2" t="s">
        <v>1807</v>
      </c>
      <c r="J1766" s="8">
        <v>578.16</v>
      </c>
      <c r="K1766" s="8" t="str">
        <f>_xlfn.XLOOKUP(total_table[[#This Row],[Customer_ID]],Customer_table[Customer_ID],Customer_table[Name],FALSE)</f>
        <v>Tyler Conrad</v>
      </c>
      <c r="L1766" s="11">
        <f>_xlfn.XLOOKUP(total_table[[#This Row],[Customer_ID]],Customer_table[Customer_ID],Customer_table[Age],FALSE)</f>
        <v>53</v>
      </c>
      <c r="M1766" s="8" t="str">
        <f>_xlfn.XLOOKUP(total_table[[#This Row],[Customer_ID]],Customer_table[Customer_ID],Customer_table[Gender],FALSE)</f>
        <v>Female</v>
      </c>
      <c r="N1766" s="8" t="str">
        <f>_xlfn.XLOOKUP(total_table[[#This Row],[Customer_ID]],Customer_table[Customer_ID],Customer_table[City],FALSE)</f>
        <v>North Curtischester</v>
      </c>
      <c r="O1766" s="8" t="str">
        <f>_xlfn.XLOOKUP(total_table[[#This Row],[Customer_ID]],Customer_table[Customer_ID],Customer_table[State],FALSE)</f>
        <v>North Dakota</v>
      </c>
      <c r="P1766" s="8" t="str">
        <f>_xlfn.XLOOKUP(total_table[[#This Row],[Customer_ID]],Customer_table[Customer_ID],Customer_table[Country],FALSE)</f>
        <v>USA</v>
      </c>
      <c r="Q1766" s="8" t="str">
        <f>_xlfn.XLOOKUP(total_table[[#This Row],[Product_ID]],Product_table[Product_ID],Product_table[Product_Name],FALSE)</f>
        <v>Sports Stopwatch Timer</v>
      </c>
      <c r="R1766" s="8" t="str">
        <f>_xlfn.XLOOKUP(total_table[[#This Row],[Product_ID]],Product_table[Product_ID],Product_table[Category],FALSE)</f>
        <v>Sports</v>
      </c>
      <c r="S1766" s="8" t="str">
        <f>_xlfn.XLOOKUP(total_table[[#This Row],[Product_ID]],Product_table[Product_ID],Product_table[Sub_Category],FALSE)</f>
        <v>Accessories</v>
      </c>
      <c r="T1766" s="8" t="str">
        <f>_xlfn.XLOOKUP(total_table[[#This Row],[Product_ID]],Product_table[Product_ID],Product_table[Brand],FALSE)</f>
        <v>Burns-Hansen</v>
      </c>
      <c r="U1766" s="8">
        <f>_xlfn.XLOOKUP(total_table[[#This Row],[Product_ID]],Product_table[Product_ID],Product_table[Cost],FALSE)</f>
        <v>38.76</v>
      </c>
      <c r="V1766" s="11">
        <f>_xlfn.XLOOKUP(total_table[[#This Row],[Product_ID]],Product_table[Product_ID],Product_table[Stock],FALSE)</f>
        <v>137</v>
      </c>
      <c r="W1766" s="8" t="str">
        <f>_xlfn.XLOOKUP(total_table[[#This Row],[Store_ID]],Store_table[Store_ID],Store_table[Store_Name],FALSE)</f>
        <v>Holloway Ltd</v>
      </c>
      <c r="X1766" s="8" t="str">
        <f>_xlfn.XLOOKUP(total_table[[#This Row],[Store_ID]],Store_table[Store_ID],Store_table[Region],FALSE)</f>
        <v>North</v>
      </c>
      <c r="Y1766" s="8" t="str">
        <f>_xlfn.XLOOKUP(total_table[[#This Row],[Store_ID]],Store_table[Store_ID],Store_table[City],FALSE)</f>
        <v>Bensonhaven</v>
      </c>
      <c r="Z1766" s="8" t="str">
        <f>_xlfn.XLOOKUP(total_table[[#This Row],[Store_ID]],Store_table[Store_ID],Store_table[Store_Type],FALSE)</f>
        <v>Flagship</v>
      </c>
    </row>
    <row r="1767" spans="1:26" x14ac:dyDescent="0.35">
      <c r="A1767" s="2" t="s">
        <v>3569</v>
      </c>
      <c r="B1767" s="14">
        <v>45695</v>
      </c>
      <c r="C1767" s="2" t="s">
        <v>169</v>
      </c>
      <c r="D1767" s="2" t="s">
        <v>1576</v>
      </c>
      <c r="E1767" s="2" t="s">
        <v>1730</v>
      </c>
      <c r="F1767" s="11">
        <v>2</v>
      </c>
      <c r="G1767" s="8">
        <v>596.84</v>
      </c>
      <c r="H1767" s="8">
        <v>0.01</v>
      </c>
      <c r="I1767" s="2" t="s">
        <v>1804</v>
      </c>
      <c r="J1767" s="8">
        <v>1193.67</v>
      </c>
      <c r="K1767" s="8" t="str">
        <f>_xlfn.XLOOKUP(total_table[[#This Row],[Customer_ID]],Customer_table[Customer_ID],Customer_table[Name],FALSE)</f>
        <v>Jordan Jackson Dds</v>
      </c>
      <c r="L1767" s="11">
        <f>_xlfn.XLOOKUP(total_table[[#This Row],[Customer_ID]],Customer_table[Customer_ID],Customer_table[Age],FALSE)</f>
        <v>54</v>
      </c>
      <c r="M1767" s="8" t="str">
        <f>_xlfn.XLOOKUP(total_table[[#This Row],[Customer_ID]],Customer_table[Customer_ID],Customer_table[Gender],FALSE)</f>
        <v>Male</v>
      </c>
      <c r="N1767" s="8" t="str">
        <f>_xlfn.XLOOKUP(total_table[[#This Row],[Customer_ID]],Customer_table[Customer_ID],Customer_table[City],FALSE)</f>
        <v>North Johnview</v>
      </c>
      <c r="O1767" s="8" t="str">
        <f>_xlfn.XLOOKUP(total_table[[#This Row],[Customer_ID]],Customer_table[Customer_ID],Customer_table[State],FALSE)</f>
        <v>Arizona</v>
      </c>
      <c r="P1767" s="8" t="str">
        <f>_xlfn.XLOOKUP(total_table[[#This Row],[Customer_ID]],Customer_table[Customer_ID],Customer_table[Country],FALSE)</f>
        <v>USA</v>
      </c>
      <c r="Q1767" s="8" t="str">
        <f>_xlfn.XLOOKUP(total_table[[#This Row],[Product_ID]],Product_table[Product_ID],Product_table[Product_Name],FALSE)</f>
        <v>Women's Scarf Set</v>
      </c>
      <c r="R1767" s="8" t="str">
        <f>_xlfn.XLOOKUP(total_table[[#This Row],[Product_ID]],Product_table[Product_ID],Product_table[Category],FALSE)</f>
        <v>Clothing</v>
      </c>
      <c r="S1767" s="8" t="str">
        <f>_xlfn.XLOOKUP(total_table[[#This Row],[Product_ID]],Product_table[Product_ID],Product_table[Sub_Category],FALSE)</f>
        <v>Accessories</v>
      </c>
      <c r="T1767" s="8" t="str">
        <f>_xlfn.XLOOKUP(total_table[[#This Row],[Product_ID]],Product_table[Product_ID],Product_table[Brand],FALSE)</f>
        <v>Brown and Sons</v>
      </c>
      <c r="U1767" s="8">
        <f>_xlfn.XLOOKUP(total_table[[#This Row],[Product_ID]],Product_table[Product_ID],Product_table[Cost],FALSE)</f>
        <v>174.02</v>
      </c>
      <c r="V1767" s="11">
        <f>_xlfn.XLOOKUP(total_table[[#This Row],[Product_ID]],Product_table[Product_ID],Product_table[Stock],FALSE)</f>
        <v>268</v>
      </c>
      <c r="W1767" s="8" t="str">
        <f>_xlfn.XLOOKUP(total_table[[#This Row],[Store_ID]],Store_table[Store_ID],Store_table[Store_Name],FALSE)</f>
        <v>Rivera-Warner</v>
      </c>
      <c r="X1767" s="8" t="str">
        <f>_xlfn.XLOOKUP(total_table[[#This Row],[Store_ID]],Store_table[Store_ID],Store_table[Region],FALSE)</f>
        <v>East</v>
      </c>
      <c r="Y1767" s="8" t="str">
        <f>_xlfn.XLOOKUP(total_table[[#This Row],[Store_ID]],Store_table[Store_ID],Store_table[City],FALSE)</f>
        <v>Washingtonfurt</v>
      </c>
      <c r="Z1767" s="8" t="str">
        <f>_xlfn.XLOOKUP(total_table[[#This Row],[Store_ID]],Store_table[Store_ID],Store_table[Store_Type],FALSE)</f>
        <v>Flagship</v>
      </c>
    </row>
    <row r="1768" spans="1:26" x14ac:dyDescent="0.35">
      <c r="A1768" s="2" t="s">
        <v>3570</v>
      </c>
      <c r="B1768" s="14">
        <v>45571</v>
      </c>
      <c r="C1768" s="2" t="s">
        <v>1331</v>
      </c>
      <c r="D1768" s="2" t="s">
        <v>1564</v>
      </c>
      <c r="E1768" s="2" t="s">
        <v>1760</v>
      </c>
      <c r="F1768" s="11">
        <v>4</v>
      </c>
      <c r="G1768" s="8">
        <v>466.24</v>
      </c>
      <c r="H1768" s="8">
        <v>0.16</v>
      </c>
      <c r="I1768" s="2" t="s">
        <v>1802</v>
      </c>
      <c r="J1768" s="8">
        <v>1864.8</v>
      </c>
      <c r="K1768" s="8" t="str">
        <f>_xlfn.XLOOKUP(total_table[[#This Row],[Customer_ID]],Customer_table[Customer_ID],Customer_table[Name],FALSE)</f>
        <v>Sharon Simpson</v>
      </c>
      <c r="L1768" s="11">
        <f>_xlfn.XLOOKUP(total_table[[#This Row],[Customer_ID]],Customer_table[Customer_ID],Customer_table[Age],FALSE)</f>
        <v>61</v>
      </c>
      <c r="M1768" s="8" t="str">
        <f>_xlfn.XLOOKUP(total_table[[#This Row],[Customer_ID]],Customer_table[Customer_ID],Customer_table[Gender],FALSE)</f>
        <v>Male</v>
      </c>
      <c r="N1768" s="8" t="str">
        <f>_xlfn.XLOOKUP(total_table[[#This Row],[Customer_ID]],Customer_table[Customer_ID],Customer_table[City],FALSE)</f>
        <v>South Michellebury</v>
      </c>
      <c r="O1768" s="8" t="str">
        <f>_xlfn.XLOOKUP(total_table[[#This Row],[Customer_ID]],Customer_table[Customer_ID],Customer_table[State],FALSE)</f>
        <v>South Dakota</v>
      </c>
      <c r="P1768" s="8" t="str">
        <f>_xlfn.XLOOKUP(total_table[[#This Row],[Customer_ID]],Customer_table[Customer_ID],Customer_table[Country],FALSE)</f>
        <v>USA</v>
      </c>
      <c r="Q1768" s="8" t="str">
        <f>_xlfn.XLOOKUP(total_table[[#This Row],[Product_ID]],Product_table[Product_ID],Product_table[Product_Name],FALSE)</f>
        <v>Knee Support Brace</v>
      </c>
      <c r="R1768" s="8" t="str">
        <f>_xlfn.XLOOKUP(total_table[[#This Row],[Product_ID]],Product_table[Product_ID],Product_table[Category],FALSE)</f>
        <v>Sports</v>
      </c>
      <c r="S1768" s="8" t="str">
        <f>_xlfn.XLOOKUP(total_table[[#This Row],[Product_ID]],Product_table[Product_ID],Product_table[Sub_Category],FALSE)</f>
        <v>Equipment</v>
      </c>
      <c r="T1768" s="8" t="str">
        <f>_xlfn.XLOOKUP(total_table[[#This Row],[Product_ID]],Product_table[Product_ID],Product_table[Brand],FALSE)</f>
        <v>May-Reese</v>
      </c>
      <c r="U1768" s="8">
        <f>_xlfn.XLOOKUP(total_table[[#This Row],[Product_ID]],Product_table[Product_ID],Product_table[Cost],FALSE)</f>
        <v>21.34</v>
      </c>
      <c r="V1768" s="11">
        <f>_xlfn.XLOOKUP(total_table[[#This Row],[Product_ID]],Product_table[Product_ID],Product_table[Stock],FALSE)</f>
        <v>65</v>
      </c>
      <c r="W1768" s="8" t="str">
        <f>_xlfn.XLOOKUP(total_table[[#This Row],[Store_ID]],Store_table[Store_ID],Store_table[Store_Name],FALSE)</f>
        <v>Bean, Jones and Park</v>
      </c>
      <c r="X1768" s="8" t="str">
        <f>_xlfn.XLOOKUP(total_table[[#This Row],[Store_ID]],Store_table[Store_ID],Store_table[Region],FALSE)</f>
        <v>West</v>
      </c>
      <c r="Y1768" s="8" t="str">
        <f>_xlfn.XLOOKUP(total_table[[#This Row],[Store_ID]],Store_table[Store_ID],Store_table[City],FALSE)</f>
        <v>Thompsonborough</v>
      </c>
      <c r="Z1768" s="8" t="str">
        <f>_xlfn.XLOOKUP(total_table[[#This Row],[Store_ID]],Store_table[Store_ID],Store_table[Store_Type],FALSE)</f>
        <v>Online</v>
      </c>
    </row>
    <row r="1769" spans="1:26" x14ac:dyDescent="0.35">
      <c r="A1769" s="2" t="s">
        <v>3571</v>
      </c>
      <c r="B1769" s="14">
        <v>45544</v>
      </c>
      <c r="C1769" s="2" t="s">
        <v>795</v>
      </c>
      <c r="D1769" s="2" t="s">
        <v>1552</v>
      </c>
      <c r="E1769" s="2" t="s">
        <v>1782</v>
      </c>
      <c r="F1769" s="11">
        <v>2</v>
      </c>
      <c r="G1769" s="8">
        <v>330.59</v>
      </c>
      <c r="H1769" s="8">
        <v>0.14000000000000001</v>
      </c>
      <c r="I1769" s="2" t="s">
        <v>1802</v>
      </c>
      <c r="J1769" s="8">
        <v>661.04</v>
      </c>
      <c r="K1769" s="8" t="str">
        <f>_xlfn.XLOOKUP(total_table[[#This Row],[Customer_ID]],Customer_table[Customer_ID],Customer_table[Name],FALSE)</f>
        <v>John Mccoy</v>
      </c>
      <c r="L1769" s="11">
        <f>_xlfn.XLOOKUP(total_table[[#This Row],[Customer_ID]],Customer_table[Customer_ID],Customer_table[Age],FALSE)</f>
        <v>26</v>
      </c>
      <c r="M1769" s="8" t="str">
        <f>_xlfn.XLOOKUP(total_table[[#This Row],[Customer_ID]],Customer_table[Customer_ID],Customer_table[Gender],FALSE)</f>
        <v>Male</v>
      </c>
      <c r="N1769" s="8" t="str">
        <f>_xlfn.XLOOKUP(total_table[[#This Row],[Customer_ID]],Customer_table[Customer_ID],Customer_table[City],FALSE)</f>
        <v>Robinborough</v>
      </c>
      <c r="O1769" s="8" t="str">
        <f>_xlfn.XLOOKUP(total_table[[#This Row],[Customer_ID]],Customer_table[Customer_ID],Customer_table[State],FALSE)</f>
        <v>South Dakota</v>
      </c>
      <c r="P1769" s="8" t="str">
        <f>_xlfn.XLOOKUP(total_table[[#This Row],[Customer_ID]],Customer_table[Customer_ID],Customer_table[Country],FALSE)</f>
        <v>USA</v>
      </c>
      <c r="Q1769" s="8" t="str">
        <f>_xlfn.XLOOKUP(total_table[[#This Row],[Product_ID]],Product_table[Product_ID],Product_table[Product_Name],FALSE)</f>
        <v>USB-C Fast Charger</v>
      </c>
      <c r="R1769" s="8" t="str">
        <f>_xlfn.XLOOKUP(total_table[[#This Row],[Product_ID]],Product_table[Product_ID],Product_table[Category],FALSE)</f>
        <v>Electronics</v>
      </c>
      <c r="S1769" s="8" t="str">
        <f>_xlfn.XLOOKUP(total_table[[#This Row],[Product_ID]],Product_table[Product_ID],Product_table[Sub_Category],FALSE)</f>
        <v>Accessories</v>
      </c>
      <c r="T1769" s="8" t="str">
        <f>_xlfn.XLOOKUP(total_table[[#This Row],[Product_ID]],Product_table[Product_ID],Product_table[Brand],FALSE)</f>
        <v>Dawson-Perkins</v>
      </c>
      <c r="U1769" s="8">
        <f>_xlfn.XLOOKUP(total_table[[#This Row],[Product_ID]],Product_table[Product_ID],Product_table[Cost],FALSE)</f>
        <v>242.23</v>
      </c>
      <c r="V1769" s="11">
        <f>_xlfn.XLOOKUP(total_table[[#This Row],[Product_ID]],Product_table[Product_ID],Product_table[Stock],FALSE)</f>
        <v>453</v>
      </c>
      <c r="W1769" s="8" t="str">
        <f>_xlfn.XLOOKUP(total_table[[#This Row],[Store_ID]],Store_table[Store_ID],Store_table[Store_Name],FALSE)</f>
        <v>Frederick-Wright</v>
      </c>
      <c r="X1769" s="8" t="str">
        <f>_xlfn.XLOOKUP(total_table[[#This Row],[Store_ID]],Store_table[Store_ID],Store_table[Region],FALSE)</f>
        <v>West</v>
      </c>
      <c r="Y1769" s="8" t="str">
        <f>_xlfn.XLOOKUP(total_table[[#This Row],[Store_ID]],Store_table[Store_ID],Store_table[City],FALSE)</f>
        <v>New Jimmymouth</v>
      </c>
      <c r="Z1769" s="8" t="str">
        <f>_xlfn.XLOOKUP(total_table[[#This Row],[Store_ID]],Store_table[Store_ID],Store_table[Store_Type],FALSE)</f>
        <v>Flagship</v>
      </c>
    </row>
    <row r="1770" spans="1:26" x14ac:dyDescent="0.35">
      <c r="A1770" s="2" t="s">
        <v>3572</v>
      </c>
      <c r="B1770" s="14">
        <v>45654</v>
      </c>
      <c r="C1770" s="2" t="s">
        <v>1494</v>
      </c>
      <c r="D1770" s="2" t="s">
        <v>1570</v>
      </c>
      <c r="E1770" s="2" t="s">
        <v>1754</v>
      </c>
      <c r="F1770" s="11">
        <v>2</v>
      </c>
      <c r="G1770" s="8">
        <v>616.42999999999995</v>
      </c>
      <c r="H1770" s="8">
        <v>0.02</v>
      </c>
      <c r="I1770" s="2" t="s">
        <v>1807</v>
      </c>
      <c r="J1770" s="8">
        <v>1232.8399999999999</v>
      </c>
      <c r="K1770" s="8" t="str">
        <f>_xlfn.XLOOKUP(total_table[[#This Row],[Customer_ID]],Customer_table[Customer_ID],Customer_table[Name],FALSE)</f>
        <v>Amanda Powell</v>
      </c>
      <c r="L1770" s="11">
        <f>_xlfn.XLOOKUP(total_table[[#This Row],[Customer_ID]],Customer_table[Customer_ID],Customer_table[Age],FALSE)</f>
        <v>28</v>
      </c>
      <c r="M1770" s="8" t="str">
        <f>_xlfn.XLOOKUP(total_table[[#This Row],[Customer_ID]],Customer_table[Customer_ID],Customer_table[Gender],FALSE)</f>
        <v>Male</v>
      </c>
      <c r="N1770" s="8" t="str">
        <f>_xlfn.XLOOKUP(total_table[[#This Row],[Customer_ID]],Customer_table[Customer_ID],Customer_table[City],FALSE)</f>
        <v>South William</v>
      </c>
      <c r="O1770" s="8" t="str">
        <f>_xlfn.XLOOKUP(total_table[[#This Row],[Customer_ID]],Customer_table[Customer_ID],Customer_table[State],FALSE)</f>
        <v>Alabama</v>
      </c>
      <c r="P1770" s="8" t="str">
        <f>_xlfn.XLOOKUP(total_table[[#This Row],[Customer_ID]],Customer_table[Customer_ID],Customer_table[Country],FALSE)</f>
        <v>USA</v>
      </c>
      <c r="Q1770" s="8" t="str">
        <f>_xlfn.XLOOKUP(total_table[[#This Row],[Product_ID]],Product_table[Product_ID],Product_table[Product_Name],FALSE)</f>
        <v>Carbon Fiber Tennis Racket</v>
      </c>
      <c r="R1770" s="8" t="str">
        <f>_xlfn.XLOOKUP(total_table[[#This Row],[Product_ID]],Product_table[Product_ID],Product_table[Category],FALSE)</f>
        <v>Sports</v>
      </c>
      <c r="S1770" s="8" t="str">
        <f>_xlfn.XLOOKUP(total_table[[#This Row],[Product_ID]],Product_table[Product_ID],Product_table[Sub_Category],FALSE)</f>
        <v>Equipment</v>
      </c>
      <c r="T1770" s="8" t="str">
        <f>_xlfn.XLOOKUP(total_table[[#This Row],[Product_ID]],Product_table[Product_ID],Product_table[Brand],FALSE)</f>
        <v>Flores, Pineda and Rodriguez</v>
      </c>
      <c r="U1770" s="8">
        <f>_xlfn.XLOOKUP(total_table[[#This Row],[Product_ID]],Product_table[Product_ID],Product_table[Cost],FALSE)</f>
        <v>484.62</v>
      </c>
      <c r="V1770" s="11">
        <f>_xlfn.XLOOKUP(total_table[[#This Row],[Product_ID]],Product_table[Product_ID],Product_table[Stock],FALSE)</f>
        <v>432</v>
      </c>
      <c r="W1770" s="8" t="str">
        <f>_xlfn.XLOOKUP(total_table[[#This Row],[Store_ID]],Store_table[Store_ID],Store_table[Store_Name],FALSE)</f>
        <v>Benson-Elliott</v>
      </c>
      <c r="X1770" s="8" t="str">
        <f>_xlfn.XLOOKUP(total_table[[#This Row],[Store_ID]],Store_table[Store_ID],Store_table[Region],FALSE)</f>
        <v>East</v>
      </c>
      <c r="Y1770" s="8" t="str">
        <f>_xlfn.XLOOKUP(total_table[[#This Row],[Store_ID]],Store_table[Store_ID],Store_table[City],FALSE)</f>
        <v>Port Josephberg</v>
      </c>
      <c r="Z1770" s="8" t="str">
        <f>_xlfn.XLOOKUP(total_table[[#This Row],[Store_ID]],Store_table[Store_ID],Store_table[Store_Type],FALSE)</f>
        <v>Online</v>
      </c>
    </row>
    <row r="1771" spans="1:26" x14ac:dyDescent="0.35">
      <c r="A1771" s="2" t="s">
        <v>3573</v>
      </c>
      <c r="B1771" s="14">
        <v>45589</v>
      </c>
      <c r="C1771" s="2" t="s">
        <v>1235</v>
      </c>
      <c r="D1771" s="2" t="s">
        <v>1652</v>
      </c>
      <c r="E1771" s="2" t="s">
        <v>1754</v>
      </c>
      <c r="F1771" s="11">
        <v>3</v>
      </c>
      <c r="G1771" s="8">
        <v>195.89</v>
      </c>
      <c r="H1771" s="8">
        <v>0.16</v>
      </c>
      <c r="I1771" s="2" t="s">
        <v>1804</v>
      </c>
      <c r="J1771" s="8">
        <v>587.51</v>
      </c>
      <c r="K1771" s="8" t="str">
        <f>_xlfn.XLOOKUP(total_table[[#This Row],[Customer_ID]],Customer_table[Customer_ID],Customer_table[Name],FALSE)</f>
        <v>Justin Ingram</v>
      </c>
      <c r="L1771" s="11">
        <f>_xlfn.XLOOKUP(total_table[[#This Row],[Customer_ID]],Customer_table[Customer_ID],Customer_table[Age],FALSE)</f>
        <v>34</v>
      </c>
      <c r="M1771" s="8" t="str">
        <f>_xlfn.XLOOKUP(total_table[[#This Row],[Customer_ID]],Customer_table[Customer_ID],Customer_table[Gender],FALSE)</f>
        <v>Male</v>
      </c>
      <c r="N1771" s="8" t="str">
        <f>_xlfn.XLOOKUP(total_table[[#This Row],[Customer_ID]],Customer_table[Customer_ID],Customer_table[City],FALSE)</f>
        <v>Lake Lisaland</v>
      </c>
      <c r="O1771" s="8" t="str">
        <f>_xlfn.XLOOKUP(total_table[[#This Row],[Customer_ID]],Customer_table[Customer_ID],Customer_table[State],FALSE)</f>
        <v>Louisiana</v>
      </c>
      <c r="P1771" s="8" t="str">
        <f>_xlfn.XLOOKUP(total_table[[#This Row],[Customer_ID]],Customer_table[Customer_ID],Customer_table[Country],FALSE)</f>
        <v>USA</v>
      </c>
      <c r="Q1771" s="8" t="str">
        <f>_xlfn.XLOOKUP(total_table[[#This Row],[Product_ID]],Product_table[Product_ID],Product_table[Product_Name],FALSE)</f>
        <v>Organic Sunscreen Lotion</v>
      </c>
      <c r="R1771" s="8" t="str">
        <f>_xlfn.XLOOKUP(total_table[[#This Row],[Product_ID]],Product_table[Product_ID],Product_table[Category],FALSE)</f>
        <v>Beauty</v>
      </c>
      <c r="S1771" s="8" t="str">
        <f>_xlfn.XLOOKUP(total_table[[#This Row],[Product_ID]],Product_table[Product_ID],Product_table[Sub_Category],FALSE)</f>
        <v>Skincare</v>
      </c>
      <c r="T1771" s="8" t="str">
        <f>_xlfn.XLOOKUP(total_table[[#This Row],[Product_ID]],Product_table[Product_ID],Product_table[Brand],FALSE)</f>
        <v>Anderson-Riley</v>
      </c>
      <c r="U1771" s="8">
        <f>_xlfn.XLOOKUP(total_table[[#This Row],[Product_ID]],Product_table[Product_ID],Product_table[Cost],FALSE)</f>
        <v>266.86</v>
      </c>
      <c r="V1771" s="11">
        <f>_xlfn.XLOOKUP(total_table[[#This Row],[Product_ID]],Product_table[Product_ID],Product_table[Stock],FALSE)</f>
        <v>458</v>
      </c>
      <c r="W1771" s="8" t="str">
        <f>_xlfn.XLOOKUP(total_table[[#This Row],[Store_ID]],Store_table[Store_ID],Store_table[Store_Name],FALSE)</f>
        <v>Benson-Elliott</v>
      </c>
      <c r="X1771" s="8" t="str">
        <f>_xlfn.XLOOKUP(total_table[[#This Row],[Store_ID]],Store_table[Store_ID],Store_table[Region],FALSE)</f>
        <v>East</v>
      </c>
      <c r="Y1771" s="8" t="str">
        <f>_xlfn.XLOOKUP(total_table[[#This Row],[Store_ID]],Store_table[Store_ID],Store_table[City],FALSE)</f>
        <v>Port Josephberg</v>
      </c>
      <c r="Z1771" s="8" t="str">
        <f>_xlfn.XLOOKUP(total_table[[#This Row],[Store_ID]],Store_table[Store_ID],Store_table[Store_Type],FALSE)</f>
        <v>Online</v>
      </c>
    </row>
    <row r="1772" spans="1:26" x14ac:dyDescent="0.35">
      <c r="A1772" s="2" t="s">
        <v>3574</v>
      </c>
      <c r="B1772" s="14">
        <v>45487</v>
      </c>
      <c r="C1772" s="2" t="s">
        <v>1061</v>
      </c>
      <c r="D1772" s="2" t="s">
        <v>1538</v>
      </c>
      <c r="E1772" s="2" t="s">
        <v>1767</v>
      </c>
      <c r="F1772" s="11">
        <v>4</v>
      </c>
      <c r="G1772" s="8">
        <v>614.76</v>
      </c>
      <c r="H1772" s="8">
        <v>0.16</v>
      </c>
      <c r="I1772" s="2" t="s">
        <v>1802</v>
      </c>
      <c r="J1772" s="8">
        <v>2458.88</v>
      </c>
      <c r="K1772" s="8" t="str">
        <f>_xlfn.XLOOKUP(total_table[[#This Row],[Customer_ID]],Customer_table[Customer_ID],Customer_table[Name],FALSE)</f>
        <v>Ryan Moore</v>
      </c>
      <c r="L1772" s="11">
        <f>_xlfn.XLOOKUP(total_table[[#This Row],[Customer_ID]],Customer_table[Customer_ID],Customer_table[Age],FALSE)</f>
        <v>38</v>
      </c>
      <c r="M1772" s="8" t="str">
        <f>_xlfn.XLOOKUP(total_table[[#This Row],[Customer_ID]],Customer_table[Customer_ID],Customer_table[Gender],FALSE)</f>
        <v>Male</v>
      </c>
      <c r="N1772" s="8" t="str">
        <f>_xlfn.XLOOKUP(total_table[[#This Row],[Customer_ID]],Customer_table[Customer_ID],Customer_table[City],FALSE)</f>
        <v>Cartershire</v>
      </c>
      <c r="O1772" s="8" t="str">
        <f>_xlfn.XLOOKUP(total_table[[#This Row],[Customer_ID]],Customer_table[Customer_ID],Customer_table[State],FALSE)</f>
        <v>Virginia</v>
      </c>
      <c r="P1772" s="8" t="str">
        <f>_xlfn.XLOOKUP(total_table[[#This Row],[Customer_ID]],Customer_table[Customer_ID],Customer_table[Country],FALSE)</f>
        <v>USA</v>
      </c>
      <c r="Q1772" s="8" t="str">
        <f>_xlfn.XLOOKUP(total_table[[#This Row],[Product_ID]],Product_table[Product_ID],Product_table[Product_Name],FALSE)</f>
        <v>LED Table Lamp</v>
      </c>
      <c r="R1772" s="8" t="str">
        <f>_xlfn.XLOOKUP(total_table[[#This Row],[Product_ID]],Product_table[Product_ID],Product_table[Category],FALSE)</f>
        <v>Home</v>
      </c>
      <c r="S1772" s="8" t="str">
        <f>_xlfn.XLOOKUP(total_table[[#This Row],[Product_ID]],Product_table[Product_ID],Product_table[Sub_Category],FALSE)</f>
        <v>Lighting</v>
      </c>
      <c r="T1772" s="8" t="str">
        <f>_xlfn.XLOOKUP(total_table[[#This Row],[Product_ID]],Product_table[Product_ID],Product_table[Brand],FALSE)</f>
        <v>Harrell LLC</v>
      </c>
      <c r="U1772" s="8">
        <f>_xlfn.XLOOKUP(total_table[[#This Row],[Product_ID]],Product_table[Product_ID],Product_table[Cost],FALSE)</f>
        <v>218.86</v>
      </c>
      <c r="V1772" s="11">
        <f>_xlfn.XLOOKUP(total_table[[#This Row],[Product_ID]],Product_table[Product_ID],Product_table[Stock],FALSE)</f>
        <v>170</v>
      </c>
      <c r="W1772" s="8" t="str">
        <f>_xlfn.XLOOKUP(total_table[[#This Row],[Store_ID]],Store_table[Store_ID],Store_table[Store_Name],FALSE)</f>
        <v>Hill, Wagner and Ballard</v>
      </c>
      <c r="X1772" s="8" t="str">
        <f>_xlfn.XLOOKUP(total_table[[#This Row],[Store_ID]],Store_table[Store_ID],Store_table[Region],FALSE)</f>
        <v>East</v>
      </c>
      <c r="Y1772" s="8" t="str">
        <f>_xlfn.XLOOKUP(total_table[[#This Row],[Store_ID]],Store_table[Store_ID],Store_table[City],FALSE)</f>
        <v>East Davidville</v>
      </c>
      <c r="Z1772" s="8" t="str">
        <f>_xlfn.XLOOKUP(total_table[[#This Row],[Store_ID]],Store_table[Store_ID],Store_table[Store_Type],FALSE)</f>
        <v>Online</v>
      </c>
    </row>
    <row r="1773" spans="1:26" x14ac:dyDescent="0.35">
      <c r="A1773" s="2" t="s">
        <v>3575</v>
      </c>
      <c r="B1773" s="14">
        <v>45418</v>
      </c>
      <c r="C1773" s="2" t="s">
        <v>1238</v>
      </c>
      <c r="D1773" s="2" t="s">
        <v>1684</v>
      </c>
      <c r="E1773" s="2" t="s">
        <v>1757</v>
      </c>
      <c r="F1773" s="11">
        <v>1</v>
      </c>
      <c r="G1773" s="8">
        <v>224.49</v>
      </c>
      <c r="H1773" s="8">
        <v>0.11</v>
      </c>
      <c r="I1773" s="2" t="s">
        <v>1804</v>
      </c>
      <c r="J1773" s="8">
        <v>224.38</v>
      </c>
      <c r="K1773" s="8" t="str">
        <f>_xlfn.XLOOKUP(total_table[[#This Row],[Customer_ID]],Customer_table[Customer_ID],Customer_table[Name],FALSE)</f>
        <v>David Ross</v>
      </c>
      <c r="L1773" s="11">
        <f>_xlfn.XLOOKUP(total_table[[#This Row],[Customer_ID]],Customer_table[Customer_ID],Customer_table[Age],FALSE)</f>
        <v>22</v>
      </c>
      <c r="M1773" s="8" t="str">
        <f>_xlfn.XLOOKUP(total_table[[#This Row],[Customer_ID]],Customer_table[Customer_ID],Customer_table[Gender],FALSE)</f>
        <v>Female</v>
      </c>
      <c r="N1773" s="8" t="str">
        <f>_xlfn.XLOOKUP(total_table[[#This Row],[Customer_ID]],Customer_table[Customer_ID],Customer_table[City],FALSE)</f>
        <v>South Angela</v>
      </c>
      <c r="O1773" s="8" t="str">
        <f>_xlfn.XLOOKUP(total_table[[#This Row],[Customer_ID]],Customer_table[Customer_ID],Customer_table[State],FALSE)</f>
        <v>Arkansas</v>
      </c>
      <c r="P1773" s="8" t="str">
        <f>_xlfn.XLOOKUP(total_table[[#This Row],[Customer_ID]],Customer_table[Customer_ID],Customer_table[Country],FALSE)</f>
        <v>USA</v>
      </c>
      <c r="Q1773" s="8" t="str">
        <f>_xlfn.XLOOKUP(total_table[[#This Row],[Product_ID]],Product_table[Product_ID],Product_table[Product_Name],FALSE)</f>
        <v>Decorative Lamp Shade</v>
      </c>
      <c r="R1773" s="8" t="str">
        <f>_xlfn.XLOOKUP(total_table[[#This Row],[Product_ID]],Product_table[Product_ID],Product_table[Category],FALSE)</f>
        <v>Home</v>
      </c>
      <c r="S1773" s="8" t="str">
        <f>_xlfn.XLOOKUP(total_table[[#This Row],[Product_ID]],Product_table[Product_ID],Product_table[Sub_Category],FALSE)</f>
        <v>Lighting</v>
      </c>
      <c r="T1773" s="8" t="str">
        <f>_xlfn.XLOOKUP(total_table[[#This Row],[Product_ID]],Product_table[Product_ID],Product_table[Brand],FALSE)</f>
        <v>Ramirez-Hanson</v>
      </c>
      <c r="U1773" s="8">
        <f>_xlfn.XLOOKUP(total_table[[#This Row],[Product_ID]],Product_table[Product_ID],Product_table[Cost],FALSE)</f>
        <v>228.53</v>
      </c>
      <c r="V1773" s="11">
        <f>_xlfn.XLOOKUP(total_table[[#This Row],[Product_ID]],Product_table[Product_ID],Product_table[Stock],FALSE)</f>
        <v>469</v>
      </c>
      <c r="W1773" s="8" t="str">
        <f>_xlfn.XLOOKUP(total_table[[#This Row],[Store_ID]],Store_table[Store_ID],Store_table[Store_Name],FALSE)</f>
        <v>Martinez-Mullins</v>
      </c>
      <c r="X1773" s="8" t="str">
        <f>_xlfn.XLOOKUP(total_table[[#This Row],[Store_ID]],Store_table[Store_ID],Store_table[Region],FALSE)</f>
        <v>South</v>
      </c>
      <c r="Y1773" s="8" t="str">
        <f>_xlfn.XLOOKUP(total_table[[#This Row],[Store_ID]],Store_table[Store_ID],Store_table[City],FALSE)</f>
        <v>Williamsfurt</v>
      </c>
      <c r="Z1773" s="8" t="str">
        <f>_xlfn.XLOOKUP(total_table[[#This Row],[Store_ID]],Store_table[Store_ID],Store_table[Store_Type],FALSE)</f>
        <v>Online</v>
      </c>
    </row>
    <row r="1774" spans="1:26" x14ac:dyDescent="0.35">
      <c r="A1774" s="2" t="s">
        <v>3576</v>
      </c>
      <c r="B1774" s="14">
        <v>45338</v>
      </c>
      <c r="C1774" s="2" t="s">
        <v>1098</v>
      </c>
      <c r="D1774" s="2" t="s">
        <v>1636</v>
      </c>
      <c r="E1774" s="2" t="s">
        <v>1772</v>
      </c>
      <c r="F1774" s="11">
        <v>1</v>
      </c>
      <c r="G1774" s="8">
        <v>967.76</v>
      </c>
      <c r="H1774" s="8">
        <v>0.09</v>
      </c>
      <c r="I1774" s="2" t="s">
        <v>1802</v>
      </c>
      <c r="J1774" s="8">
        <v>967.67</v>
      </c>
      <c r="K1774" s="8" t="str">
        <f>_xlfn.XLOOKUP(total_table[[#This Row],[Customer_ID]],Customer_table[Customer_ID],Customer_table[Name],FALSE)</f>
        <v>Steve Hunt</v>
      </c>
      <c r="L1774" s="11">
        <f>_xlfn.XLOOKUP(total_table[[#This Row],[Customer_ID]],Customer_table[Customer_ID],Customer_table[Age],FALSE)</f>
        <v>54</v>
      </c>
      <c r="M1774" s="8" t="str">
        <f>_xlfn.XLOOKUP(total_table[[#This Row],[Customer_ID]],Customer_table[Customer_ID],Customer_table[Gender],FALSE)</f>
        <v>Male</v>
      </c>
      <c r="N1774" s="8" t="str">
        <f>_xlfn.XLOOKUP(total_table[[#This Row],[Customer_ID]],Customer_table[Customer_ID],Customer_table[City],FALSE)</f>
        <v>North Richard</v>
      </c>
      <c r="O1774" s="8" t="str">
        <f>_xlfn.XLOOKUP(total_table[[#This Row],[Customer_ID]],Customer_table[Customer_ID],Customer_table[State],FALSE)</f>
        <v>Virginia</v>
      </c>
      <c r="P1774" s="8" t="str">
        <f>_xlfn.XLOOKUP(total_table[[#This Row],[Customer_ID]],Customer_table[Customer_ID],Customer_table[Country],FALSE)</f>
        <v>USA</v>
      </c>
      <c r="Q1774" s="8" t="str">
        <f>_xlfn.XLOOKUP(total_table[[#This Row],[Product_ID]],Product_table[Product_ID],Product_table[Product_Name],FALSE)</f>
        <v>Ceramic Plant Pot</v>
      </c>
      <c r="R1774" s="8" t="str">
        <f>_xlfn.XLOOKUP(total_table[[#This Row],[Product_ID]],Product_table[Product_ID],Product_table[Category],FALSE)</f>
        <v>Home</v>
      </c>
      <c r="S1774" s="8" t="str">
        <f>_xlfn.XLOOKUP(total_table[[#This Row],[Product_ID]],Product_table[Product_ID],Product_table[Sub_Category],FALSE)</f>
        <v>Decor</v>
      </c>
      <c r="T1774" s="8" t="str">
        <f>_xlfn.XLOOKUP(total_table[[#This Row],[Product_ID]],Product_table[Product_ID],Product_table[Brand],FALSE)</f>
        <v>Hatfield, Baird and Torres</v>
      </c>
      <c r="U1774" s="8">
        <f>_xlfn.XLOOKUP(total_table[[#This Row],[Product_ID]],Product_table[Product_ID],Product_table[Cost],FALSE)</f>
        <v>81.75</v>
      </c>
      <c r="V1774" s="11">
        <f>_xlfn.XLOOKUP(total_table[[#This Row],[Product_ID]],Product_table[Product_ID],Product_table[Stock],FALSE)</f>
        <v>273.49484536082474</v>
      </c>
      <c r="W1774" s="8" t="str">
        <f>_xlfn.XLOOKUP(total_table[[#This Row],[Store_ID]],Store_table[Store_ID],Store_table[Store_Name],FALSE)</f>
        <v>Thomas, Bridges and Harris</v>
      </c>
      <c r="X1774" s="8" t="str">
        <f>_xlfn.XLOOKUP(total_table[[#This Row],[Store_ID]],Store_table[Store_ID],Store_table[Region],FALSE)</f>
        <v>North</v>
      </c>
      <c r="Y1774" s="8" t="str">
        <f>_xlfn.XLOOKUP(total_table[[#This Row],[Store_ID]],Store_table[Store_ID],Store_table[City],FALSE)</f>
        <v>Sabrinatown</v>
      </c>
      <c r="Z1774" s="8" t="str">
        <f>_xlfn.XLOOKUP(total_table[[#This Row],[Store_ID]],Store_table[Store_ID],Store_table[Store_Type],FALSE)</f>
        <v>Online</v>
      </c>
    </row>
    <row r="1775" spans="1:26" x14ac:dyDescent="0.35">
      <c r="A1775" s="2" t="s">
        <v>3577</v>
      </c>
      <c r="B1775" s="14">
        <v>45507</v>
      </c>
      <c r="C1775" s="2" t="s">
        <v>239</v>
      </c>
      <c r="D1775" s="2" t="s">
        <v>1608</v>
      </c>
      <c r="E1775" s="2" t="s">
        <v>1791</v>
      </c>
      <c r="F1775" s="11">
        <v>2</v>
      </c>
      <c r="G1775" s="8">
        <v>56.52</v>
      </c>
      <c r="H1775" s="8">
        <v>0.17</v>
      </c>
      <c r="I1775" s="2" t="s">
        <v>1804</v>
      </c>
      <c r="J1775" s="8">
        <v>112.87</v>
      </c>
      <c r="K1775" s="8" t="str">
        <f>_xlfn.XLOOKUP(total_table[[#This Row],[Customer_ID]],Customer_table[Customer_ID],Customer_table[Name],FALSE)</f>
        <v>Amber Mcclain</v>
      </c>
      <c r="L1775" s="11">
        <f>_xlfn.XLOOKUP(total_table[[#This Row],[Customer_ID]],Customer_table[Customer_ID],Customer_table[Age],FALSE)</f>
        <v>58</v>
      </c>
      <c r="M1775" s="8" t="str">
        <f>_xlfn.XLOOKUP(total_table[[#This Row],[Customer_ID]],Customer_table[Customer_ID],Customer_table[Gender],FALSE)</f>
        <v>Male</v>
      </c>
      <c r="N1775" s="8" t="str">
        <f>_xlfn.XLOOKUP(total_table[[#This Row],[Customer_ID]],Customer_table[Customer_ID],Customer_table[City],FALSE)</f>
        <v>Brendaburgh</v>
      </c>
      <c r="O1775" s="8" t="str">
        <f>_xlfn.XLOOKUP(total_table[[#This Row],[Customer_ID]],Customer_table[Customer_ID],Customer_table[State],FALSE)</f>
        <v>Florida</v>
      </c>
      <c r="P1775" s="8" t="str">
        <f>_xlfn.XLOOKUP(total_table[[#This Row],[Customer_ID]],Customer_table[Customer_ID],Customer_table[Country],FALSE)</f>
        <v>USA</v>
      </c>
      <c r="Q1775" s="8" t="str">
        <f>_xlfn.XLOOKUP(total_table[[#This Row],[Product_ID]],Product_table[Product_ID],Product_table[Product_Name],FALSE)</f>
        <v>Yoga Exercise Mat</v>
      </c>
      <c r="R1775" s="8" t="str">
        <f>_xlfn.XLOOKUP(total_table[[#This Row],[Product_ID]],Product_table[Product_ID],Product_table[Category],FALSE)</f>
        <v>Sports</v>
      </c>
      <c r="S1775" s="8" t="str">
        <f>_xlfn.XLOOKUP(total_table[[#This Row],[Product_ID]],Product_table[Product_ID],Product_table[Sub_Category],FALSE)</f>
        <v>Fitness</v>
      </c>
      <c r="T1775" s="8" t="str">
        <f>_xlfn.XLOOKUP(total_table[[#This Row],[Product_ID]],Product_table[Product_ID],Product_table[Brand],FALSE)</f>
        <v>Carroll, Long and Mendoza</v>
      </c>
      <c r="U1775" s="8">
        <f>_xlfn.XLOOKUP(total_table[[#This Row],[Product_ID]],Product_table[Product_ID],Product_table[Cost],FALSE)</f>
        <v>313.26</v>
      </c>
      <c r="V1775" s="11">
        <f>_xlfn.XLOOKUP(total_table[[#This Row],[Product_ID]],Product_table[Product_ID],Product_table[Stock],FALSE)</f>
        <v>369</v>
      </c>
      <c r="W1775" s="8" t="str">
        <f>_xlfn.XLOOKUP(total_table[[#This Row],[Store_ID]],Store_table[Store_ID],Store_table[Store_Name],FALSE)</f>
        <v>Mann-Austin</v>
      </c>
      <c r="X1775" s="8" t="str">
        <f>_xlfn.XLOOKUP(total_table[[#This Row],[Store_ID]],Store_table[Store_ID],Store_table[Region],FALSE)</f>
        <v>East</v>
      </c>
      <c r="Y1775" s="8" t="str">
        <f>_xlfn.XLOOKUP(total_table[[#This Row],[Store_ID]],Store_table[Store_ID],Store_table[City],FALSE)</f>
        <v>Vasquezborough</v>
      </c>
      <c r="Z1775" s="8" t="str">
        <f>_xlfn.XLOOKUP(total_table[[#This Row],[Store_ID]],Store_table[Store_ID],Store_table[Store_Type],FALSE)</f>
        <v>Online</v>
      </c>
    </row>
    <row r="1776" spans="1:26" x14ac:dyDescent="0.35">
      <c r="A1776" s="2" t="s">
        <v>3578</v>
      </c>
      <c r="B1776" s="14">
        <v>45275</v>
      </c>
      <c r="C1776" s="2" t="s">
        <v>1485</v>
      </c>
      <c r="D1776" s="2" t="s">
        <v>1660</v>
      </c>
      <c r="E1776" s="2" t="s">
        <v>1735</v>
      </c>
      <c r="F1776" s="11">
        <v>4</v>
      </c>
      <c r="G1776" s="8">
        <v>921.84</v>
      </c>
      <c r="H1776" s="8">
        <v>0.04</v>
      </c>
      <c r="I1776" s="2" t="s">
        <v>1802</v>
      </c>
      <c r="J1776" s="8">
        <v>3687.32</v>
      </c>
      <c r="K1776" s="8" t="str">
        <f>_xlfn.XLOOKUP(total_table[[#This Row],[Customer_ID]],Customer_table[Customer_ID],Customer_table[Name],FALSE)</f>
        <v>Scott Harris</v>
      </c>
      <c r="L1776" s="11">
        <f>_xlfn.XLOOKUP(total_table[[#This Row],[Customer_ID]],Customer_table[Customer_ID],Customer_table[Age],FALSE)</f>
        <v>23</v>
      </c>
      <c r="M1776" s="8" t="str">
        <f>_xlfn.XLOOKUP(total_table[[#This Row],[Customer_ID]],Customer_table[Customer_ID],Customer_table[Gender],FALSE)</f>
        <v>Male</v>
      </c>
      <c r="N1776" s="8" t="str">
        <f>_xlfn.XLOOKUP(total_table[[#This Row],[Customer_ID]],Customer_table[Customer_ID],Customer_table[City],FALSE)</f>
        <v>North Nataliemouth</v>
      </c>
      <c r="O1776" s="8" t="str">
        <f>_xlfn.XLOOKUP(total_table[[#This Row],[Customer_ID]],Customer_table[Customer_ID],Customer_table[State],FALSE)</f>
        <v>Maryland</v>
      </c>
      <c r="P1776" s="8" t="str">
        <f>_xlfn.XLOOKUP(total_table[[#This Row],[Customer_ID]],Customer_table[Customer_ID],Customer_table[Country],FALSE)</f>
        <v>USA</v>
      </c>
      <c r="Q1776" s="8" t="str">
        <f>_xlfn.XLOOKUP(total_table[[#This Row],[Product_ID]],Product_table[Product_ID],Product_table[Product_Name],FALSE)</f>
        <v>Smart LED Light Strip</v>
      </c>
      <c r="R1776" s="8" t="str">
        <f>_xlfn.XLOOKUP(total_table[[#This Row],[Product_ID]],Product_table[Product_ID],Product_table[Category],FALSE)</f>
        <v>Electronics</v>
      </c>
      <c r="S1776" s="8" t="str">
        <f>_xlfn.XLOOKUP(total_table[[#This Row],[Product_ID]],Product_table[Product_ID],Product_table[Sub_Category],FALSE)</f>
        <v>Accessories</v>
      </c>
      <c r="T1776" s="8" t="str">
        <f>_xlfn.XLOOKUP(total_table[[#This Row],[Product_ID]],Product_table[Product_ID],Product_table[Brand],FALSE)</f>
        <v>Flores-Davis</v>
      </c>
      <c r="U1776" s="8">
        <f>_xlfn.XLOOKUP(total_table[[#This Row],[Product_ID]],Product_table[Product_ID],Product_table[Cost],FALSE)</f>
        <v>349.17</v>
      </c>
      <c r="V1776" s="11">
        <f>_xlfn.XLOOKUP(total_table[[#This Row],[Product_ID]],Product_table[Product_ID],Product_table[Stock],FALSE)</f>
        <v>476</v>
      </c>
      <c r="W1776" s="8" t="str">
        <f>_xlfn.XLOOKUP(total_table[[#This Row],[Store_ID]],Store_table[Store_ID],Store_table[Store_Name],FALSE)</f>
        <v>Martinez, Adkins and Johnson</v>
      </c>
      <c r="X1776" s="8" t="str">
        <f>_xlfn.XLOOKUP(total_table[[#This Row],[Store_ID]],Store_table[Store_ID],Store_table[Region],FALSE)</f>
        <v>North</v>
      </c>
      <c r="Y1776" s="8" t="str">
        <f>_xlfn.XLOOKUP(total_table[[#This Row],[Store_ID]],Store_table[Store_ID],Store_table[City],FALSE)</f>
        <v>Danielmouth</v>
      </c>
      <c r="Z1776" s="8" t="str">
        <f>_xlfn.XLOOKUP(total_table[[#This Row],[Store_ID]],Store_table[Store_ID],Store_table[Store_Type],FALSE)</f>
        <v>Flagship</v>
      </c>
    </row>
    <row r="1777" spans="1:26" x14ac:dyDescent="0.35">
      <c r="A1777" s="2" t="s">
        <v>3579</v>
      </c>
      <c r="B1777" s="14">
        <v>45319</v>
      </c>
      <c r="C1777" s="2" t="s">
        <v>1016</v>
      </c>
      <c r="D1777" s="2" t="s">
        <v>1698</v>
      </c>
      <c r="E1777" s="2" t="s">
        <v>1782</v>
      </c>
      <c r="F1777" s="11">
        <v>3</v>
      </c>
      <c r="G1777" s="8">
        <v>738.47</v>
      </c>
      <c r="H1777" s="8">
        <v>0.28000000000000003</v>
      </c>
      <c r="I1777" s="2" t="s">
        <v>1802</v>
      </c>
      <c r="J1777" s="8">
        <v>2215.1299999999997</v>
      </c>
      <c r="K1777" s="8" t="str">
        <f>_xlfn.XLOOKUP(total_table[[#This Row],[Customer_ID]],Customer_table[Customer_ID],Customer_table[Name],FALSE)</f>
        <v>Mario Harvey Jr.</v>
      </c>
      <c r="L1777" s="11">
        <f>_xlfn.XLOOKUP(total_table[[#This Row],[Customer_ID]],Customer_table[Customer_ID],Customer_table[Age],FALSE)</f>
        <v>46</v>
      </c>
      <c r="M1777" s="8" t="str">
        <f>_xlfn.XLOOKUP(total_table[[#This Row],[Customer_ID]],Customer_table[Customer_ID],Customer_table[Gender],FALSE)</f>
        <v>Male</v>
      </c>
      <c r="N1777" s="8" t="str">
        <f>_xlfn.XLOOKUP(total_table[[#This Row],[Customer_ID]],Customer_table[Customer_ID],Customer_table[City],FALSE)</f>
        <v>Jessicaport</v>
      </c>
      <c r="O1777" s="8" t="str">
        <f>_xlfn.XLOOKUP(total_table[[#This Row],[Customer_ID]],Customer_table[Customer_ID],Customer_table[State],FALSE)</f>
        <v>Minnesota</v>
      </c>
      <c r="P1777" s="8" t="str">
        <f>_xlfn.XLOOKUP(total_table[[#This Row],[Customer_ID]],Customer_table[Customer_ID],Customer_table[Country],FALSE)</f>
        <v>USA</v>
      </c>
      <c r="Q1777" s="8" t="str">
        <f>_xlfn.XLOOKUP(total_table[[#This Row],[Product_ID]],Product_table[Product_ID],Product_table[Product_Name],FALSE)</f>
        <v>Kitchen Cutting Board</v>
      </c>
      <c r="R1777" s="8" t="str">
        <f>_xlfn.XLOOKUP(total_table[[#This Row],[Product_ID]],Product_table[Product_ID],Product_table[Category],FALSE)</f>
        <v>Home</v>
      </c>
      <c r="S1777" s="8" t="str">
        <f>_xlfn.XLOOKUP(total_table[[#This Row],[Product_ID]],Product_table[Product_ID],Product_table[Sub_Category],FALSE)</f>
        <v>Kitchen</v>
      </c>
      <c r="T1777" s="8" t="str">
        <f>_xlfn.XLOOKUP(total_table[[#This Row],[Product_ID]],Product_table[Product_ID],Product_table[Brand],FALSE)</f>
        <v>Taylor, Dodson and Johnston</v>
      </c>
      <c r="U1777" s="8">
        <f>_xlfn.XLOOKUP(total_table[[#This Row],[Product_ID]],Product_table[Product_ID],Product_table[Cost],FALSE)</f>
        <v>176.07</v>
      </c>
      <c r="V1777" s="11">
        <f>_xlfn.XLOOKUP(total_table[[#This Row],[Product_ID]],Product_table[Product_ID],Product_table[Stock],FALSE)</f>
        <v>82</v>
      </c>
      <c r="W1777" s="8" t="str">
        <f>_xlfn.XLOOKUP(total_table[[#This Row],[Store_ID]],Store_table[Store_ID],Store_table[Store_Name],FALSE)</f>
        <v>Frederick-Wright</v>
      </c>
      <c r="X1777" s="8" t="str">
        <f>_xlfn.XLOOKUP(total_table[[#This Row],[Store_ID]],Store_table[Store_ID],Store_table[Region],FALSE)</f>
        <v>West</v>
      </c>
      <c r="Y1777" s="8" t="str">
        <f>_xlfn.XLOOKUP(total_table[[#This Row],[Store_ID]],Store_table[Store_ID],Store_table[City],FALSE)</f>
        <v>New Jimmymouth</v>
      </c>
      <c r="Z1777" s="8" t="str">
        <f>_xlfn.XLOOKUP(total_table[[#This Row],[Store_ID]],Store_table[Store_ID],Store_table[Store_Type],FALSE)</f>
        <v>Flagship</v>
      </c>
    </row>
    <row r="1778" spans="1:26" x14ac:dyDescent="0.35">
      <c r="A1778" s="2" t="s">
        <v>3580</v>
      </c>
      <c r="B1778" s="14">
        <v>45620</v>
      </c>
      <c r="C1778" s="2" t="s">
        <v>1016</v>
      </c>
      <c r="D1778" s="2" t="s">
        <v>1533</v>
      </c>
      <c r="E1778" s="2" t="s">
        <v>1730</v>
      </c>
      <c r="F1778" s="11">
        <v>4</v>
      </c>
      <c r="G1778" s="8">
        <v>477.83</v>
      </c>
      <c r="H1778" s="8">
        <v>0.05</v>
      </c>
      <c r="I1778" s="2" t="s">
        <v>1807</v>
      </c>
      <c r="J1778" s="8">
        <v>1911.27</v>
      </c>
      <c r="K1778" s="8" t="str">
        <f>_xlfn.XLOOKUP(total_table[[#This Row],[Customer_ID]],Customer_table[Customer_ID],Customer_table[Name],FALSE)</f>
        <v>Mario Harvey Jr.</v>
      </c>
      <c r="L1778" s="11">
        <f>_xlfn.XLOOKUP(total_table[[#This Row],[Customer_ID]],Customer_table[Customer_ID],Customer_table[Age],FALSE)</f>
        <v>46</v>
      </c>
      <c r="M1778" s="8" t="str">
        <f>_xlfn.XLOOKUP(total_table[[#This Row],[Customer_ID]],Customer_table[Customer_ID],Customer_table[Gender],FALSE)</f>
        <v>Male</v>
      </c>
      <c r="N1778" s="8" t="str">
        <f>_xlfn.XLOOKUP(total_table[[#This Row],[Customer_ID]],Customer_table[Customer_ID],Customer_table[City],FALSE)</f>
        <v>Jessicaport</v>
      </c>
      <c r="O1778" s="8" t="str">
        <f>_xlfn.XLOOKUP(total_table[[#This Row],[Customer_ID]],Customer_table[Customer_ID],Customer_table[State],FALSE)</f>
        <v>Minnesota</v>
      </c>
      <c r="P1778" s="8" t="str">
        <f>_xlfn.XLOOKUP(total_table[[#This Row],[Customer_ID]],Customer_table[Customer_ID],Customer_table[Country],FALSE)</f>
        <v>USA</v>
      </c>
      <c r="Q1778" s="8" t="str">
        <f>_xlfn.XLOOKUP(total_table[[#This Row],[Product_ID]],Product_table[Product_ID],Product_table[Product_Name],FALSE)</f>
        <v>Men's Leather Belt</v>
      </c>
      <c r="R1778" s="8" t="str">
        <f>_xlfn.XLOOKUP(total_table[[#This Row],[Product_ID]],Product_table[Product_ID],Product_table[Category],FALSE)</f>
        <v>Clothing</v>
      </c>
      <c r="S1778" s="8" t="str">
        <f>_xlfn.XLOOKUP(total_table[[#This Row],[Product_ID]],Product_table[Product_ID],Product_table[Sub_Category],FALSE)</f>
        <v>Accessories</v>
      </c>
      <c r="T1778" s="8" t="str">
        <f>_xlfn.XLOOKUP(total_table[[#This Row],[Product_ID]],Product_table[Product_ID],Product_table[Brand],FALSE)</f>
        <v>Baldwin, Garza and Gonzalez</v>
      </c>
      <c r="U1778" s="8">
        <f>_xlfn.XLOOKUP(total_table[[#This Row],[Product_ID]],Product_table[Product_ID],Product_table[Cost],FALSE)</f>
        <v>261</v>
      </c>
      <c r="V1778" s="11">
        <f>_xlfn.XLOOKUP(total_table[[#This Row],[Product_ID]],Product_table[Product_ID],Product_table[Stock],FALSE)</f>
        <v>59</v>
      </c>
      <c r="W1778" s="8" t="str">
        <f>_xlfn.XLOOKUP(total_table[[#This Row],[Store_ID]],Store_table[Store_ID],Store_table[Store_Name],FALSE)</f>
        <v>Rivera-Warner</v>
      </c>
      <c r="X1778" s="8" t="str">
        <f>_xlfn.XLOOKUP(total_table[[#This Row],[Store_ID]],Store_table[Store_ID],Store_table[Region],FALSE)</f>
        <v>East</v>
      </c>
      <c r="Y1778" s="8" t="str">
        <f>_xlfn.XLOOKUP(total_table[[#This Row],[Store_ID]],Store_table[Store_ID],Store_table[City],FALSE)</f>
        <v>Washingtonfurt</v>
      </c>
      <c r="Z1778" s="8" t="str">
        <f>_xlfn.XLOOKUP(total_table[[#This Row],[Store_ID]],Store_table[Store_ID],Store_table[Store_Type],FALSE)</f>
        <v>Flagship</v>
      </c>
    </row>
    <row r="1779" spans="1:26" x14ac:dyDescent="0.35">
      <c r="A1779" s="2" t="s">
        <v>3581</v>
      </c>
      <c r="B1779" s="14">
        <v>45831</v>
      </c>
      <c r="C1779" s="2" t="s">
        <v>549</v>
      </c>
      <c r="D1779" s="2" t="s">
        <v>1610</v>
      </c>
      <c r="E1779" s="2" t="s">
        <v>1772</v>
      </c>
      <c r="F1779" s="11">
        <v>3</v>
      </c>
      <c r="G1779" s="8">
        <v>605.83000000000004</v>
      </c>
      <c r="H1779" s="8">
        <v>0.28000000000000003</v>
      </c>
      <c r="I1779" s="2" t="s">
        <v>1807</v>
      </c>
      <c r="J1779" s="8">
        <v>1817.2100000000003</v>
      </c>
      <c r="K1779" s="8" t="str">
        <f>_xlfn.XLOOKUP(total_table[[#This Row],[Customer_ID]],Customer_table[Customer_ID],Customer_table[Name],FALSE)</f>
        <v>Daniel Contreras</v>
      </c>
      <c r="L1779" s="11">
        <f>_xlfn.XLOOKUP(total_table[[#This Row],[Customer_ID]],Customer_table[Customer_ID],Customer_table[Age],FALSE)</f>
        <v>36</v>
      </c>
      <c r="M1779" s="8" t="str">
        <f>_xlfn.XLOOKUP(total_table[[#This Row],[Customer_ID]],Customer_table[Customer_ID],Customer_table[Gender],FALSE)</f>
        <v>Female</v>
      </c>
      <c r="N1779" s="8" t="str">
        <f>_xlfn.XLOOKUP(total_table[[#This Row],[Customer_ID]],Customer_table[Customer_ID],Customer_table[City],FALSE)</f>
        <v>Robertview</v>
      </c>
      <c r="O1779" s="8" t="str">
        <f>_xlfn.XLOOKUP(total_table[[#This Row],[Customer_ID]],Customer_table[Customer_ID],Customer_table[State],FALSE)</f>
        <v>Florida</v>
      </c>
      <c r="P1779" s="8" t="str">
        <f>_xlfn.XLOOKUP(total_table[[#This Row],[Customer_ID]],Customer_table[Customer_ID],Customer_table[Country],FALSE)</f>
        <v>USA</v>
      </c>
      <c r="Q1779" s="8" t="str">
        <f>_xlfn.XLOOKUP(total_table[[#This Row],[Product_ID]],Product_table[Product_ID],Product_table[Product_Name],FALSE)</f>
        <v>Smart Home WiFi Camera</v>
      </c>
      <c r="R1779" s="8" t="str">
        <f>_xlfn.XLOOKUP(total_table[[#This Row],[Product_ID]],Product_table[Product_ID],Product_table[Category],FALSE)</f>
        <v>Electronics</v>
      </c>
      <c r="S1779" s="8" t="str">
        <f>_xlfn.XLOOKUP(total_table[[#This Row],[Product_ID]],Product_table[Product_ID],Product_table[Sub_Category],FALSE)</f>
        <v>Accessories</v>
      </c>
      <c r="T1779" s="8" t="str">
        <f>_xlfn.XLOOKUP(total_table[[#This Row],[Product_ID]],Product_table[Product_ID],Product_table[Brand],FALSE)</f>
        <v>Holmes LLC</v>
      </c>
      <c r="U1779" s="8">
        <f>_xlfn.XLOOKUP(total_table[[#This Row],[Product_ID]],Product_table[Product_ID],Product_table[Cost],FALSE)</f>
        <v>450.71</v>
      </c>
      <c r="V1779" s="11">
        <f>_xlfn.XLOOKUP(total_table[[#This Row],[Product_ID]],Product_table[Product_ID],Product_table[Stock],FALSE)</f>
        <v>389</v>
      </c>
      <c r="W1779" s="8" t="str">
        <f>_xlfn.XLOOKUP(total_table[[#This Row],[Store_ID]],Store_table[Store_ID],Store_table[Store_Name],FALSE)</f>
        <v>Thomas, Bridges and Harris</v>
      </c>
      <c r="X1779" s="8" t="str">
        <f>_xlfn.XLOOKUP(total_table[[#This Row],[Store_ID]],Store_table[Store_ID],Store_table[Region],FALSE)</f>
        <v>North</v>
      </c>
      <c r="Y1779" s="8" t="str">
        <f>_xlfn.XLOOKUP(total_table[[#This Row],[Store_ID]],Store_table[Store_ID],Store_table[City],FALSE)</f>
        <v>Sabrinatown</v>
      </c>
      <c r="Z1779" s="8" t="str">
        <f>_xlfn.XLOOKUP(total_table[[#This Row],[Store_ID]],Store_table[Store_ID],Store_table[Store_Type],FALSE)</f>
        <v>Online</v>
      </c>
    </row>
    <row r="1780" spans="1:26" x14ac:dyDescent="0.35">
      <c r="A1780" s="2" t="s">
        <v>3582</v>
      </c>
      <c r="B1780" s="14">
        <v>45373</v>
      </c>
      <c r="C1780" s="2" t="s">
        <v>239</v>
      </c>
      <c r="D1780" s="2" t="s">
        <v>1612</v>
      </c>
      <c r="E1780" s="2" t="s">
        <v>1744</v>
      </c>
      <c r="F1780" s="11">
        <v>2</v>
      </c>
      <c r="G1780" s="8">
        <v>521.44000000000005</v>
      </c>
      <c r="H1780" s="8">
        <v>0.25</v>
      </c>
      <c r="I1780" s="2" t="s">
        <v>1807</v>
      </c>
      <c r="J1780" s="8">
        <v>1042.6300000000001</v>
      </c>
      <c r="K1780" s="8" t="str">
        <f>_xlfn.XLOOKUP(total_table[[#This Row],[Customer_ID]],Customer_table[Customer_ID],Customer_table[Name],FALSE)</f>
        <v>Amber Mcclain</v>
      </c>
      <c r="L1780" s="11">
        <f>_xlfn.XLOOKUP(total_table[[#This Row],[Customer_ID]],Customer_table[Customer_ID],Customer_table[Age],FALSE)</f>
        <v>58</v>
      </c>
      <c r="M1780" s="8" t="str">
        <f>_xlfn.XLOOKUP(total_table[[#This Row],[Customer_ID]],Customer_table[Customer_ID],Customer_table[Gender],FALSE)</f>
        <v>Male</v>
      </c>
      <c r="N1780" s="8" t="str">
        <f>_xlfn.XLOOKUP(total_table[[#This Row],[Customer_ID]],Customer_table[Customer_ID],Customer_table[City],FALSE)</f>
        <v>Brendaburgh</v>
      </c>
      <c r="O1780" s="8" t="str">
        <f>_xlfn.XLOOKUP(total_table[[#This Row],[Customer_ID]],Customer_table[Customer_ID],Customer_table[State],FALSE)</f>
        <v>Florida</v>
      </c>
      <c r="P1780" s="8" t="str">
        <f>_xlfn.XLOOKUP(total_table[[#This Row],[Customer_ID]],Customer_table[Customer_ID],Customer_table[Country],FALSE)</f>
        <v>USA</v>
      </c>
      <c r="Q1780" s="8" t="str">
        <f>_xlfn.XLOOKUP(total_table[[#This Row],[Product_ID]],Product_table[Product_ID],Product_table[Product_Name],FALSE)</f>
        <v>USB External Hard Drive</v>
      </c>
      <c r="R1780" s="8" t="str">
        <f>_xlfn.XLOOKUP(total_table[[#This Row],[Product_ID]],Product_table[Product_ID],Product_table[Category],FALSE)</f>
        <v>Electronics</v>
      </c>
      <c r="S1780" s="8" t="str">
        <f>_xlfn.XLOOKUP(total_table[[#This Row],[Product_ID]],Product_table[Product_ID],Product_table[Sub_Category],FALSE)</f>
        <v>Computer</v>
      </c>
      <c r="T1780" s="8" t="str">
        <f>_xlfn.XLOOKUP(total_table[[#This Row],[Product_ID]],Product_table[Product_ID],Product_table[Brand],FALSE)</f>
        <v>Robinson Inc</v>
      </c>
      <c r="U1780" s="8">
        <f>_xlfn.XLOOKUP(total_table[[#This Row],[Product_ID]],Product_table[Product_ID],Product_table[Cost],FALSE)</f>
        <v>253.33</v>
      </c>
      <c r="V1780" s="11">
        <f>_xlfn.XLOOKUP(total_table[[#This Row],[Product_ID]],Product_table[Product_ID],Product_table[Stock],FALSE)</f>
        <v>266</v>
      </c>
      <c r="W1780" s="8" t="str">
        <f>_xlfn.XLOOKUP(total_table[[#This Row],[Store_ID]],Store_table[Store_ID],Store_table[Store_Name],FALSE)</f>
        <v>Johnson-Wright</v>
      </c>
      <c r="X1780" s="8" t="str">
        <f>_xlfn.XLOOKUP(total_table[[#This Row],[Store_ID]],Store_table[Store_ID],Store_table[Region],FALSE)</f>
        <v>North</v>
      </c>
      <c r="Y1780" s="8" t="str">
        <f>_xlfn.XLOOKUP(total_table[[#This Row],[Store_ID]],Store_table[Store_ID],Store_table[City],FALSE)</f>
        <v>Hoodberg</v>
      </c>
      <c r="Z1780" s="8" t="str">
        <f>_xlfn.XLOOKUP(total_table[[#This Row],[Store_ID]],Store_table[Store_ID],Store_table[Store_Type],FALSE)</f>
        <v>Outlet</v>
      </c>
    </row>
    <row r="1781" spans="1:26" x14ac:dyDescent="0.35">
      <c r="A1781" s="2" t="s">
        <v>3583</v>
      </c>
      <c r="B1781" s="14">
        <v>45863</v>
      </c>
      <c r="C1781" s="2" t="s">
        <v>1148</v>
      </c>
      <c r="D1781" s="2" t="s">
        <v>1546</v>
      </c>
      <c r="E1781" s="2" t="s">
        <v>1757</v>
      </c>
      <c r="F1781" s="11">
        <v>4</v>
      </c>
      <c r="G1781" s="8">
        <v>499.02</v>
      </c>
      <c r="H1781" s="8">
        <v>0.06</v>
      </c>
      <c r="I1781" s="2" t="s">
        <v>1802</v>
      </c>
      <c r="J1781" s="8">
        <v>1996.02</v>
      </c>
      <c r="K1781" s="8" t="str">
        <f>_xlfn.XLOOKUP(total_table[[#This Row],[Customer_ID]],Customer_table[Customer_ID],Customer_table[Name],FALSE)</f>
        <v>James Orozco</v>
      </c>
      <c r="L1781" s="11">
        <f>_xlfn.XLOOKUP(total_table[[#This Row],[Customer_ID]],Customer_table[Customer_ID],Customer_table[Age],FALSE)</f>
        <v>37</v>
      </c>
      <c r="M1781" s="8" t="str">
        <f>_xlfn.XLOOKUP(total_table[[#This Row],[Customer_ID]],Customer_table[Customer_ID],Customer_table[Gender],FALSE)</f>
        <v>Female</v>
      </c>
      <c r="N1781" s="8" t="str">
        <f>_xlfn.XLOOKUP(total_table[[#This Row],[Customer_ID]],Customer_table[Customer_ID],Customer_table[City],FALSE)</f>
        <v>Simpsonfort</v>
      </c>
      <c r="O1781" s="8" t="str">
        <f>_xlfn.XLOOKUP(total_table[[#This Row],[Customer_ID]],Customer_table[Customer_ID],Customer_table[State],FALSE)</f>
        <v>Maine</v>
      </c>
      <c r="P1781" s="8" t="str">
        <f>_xlfn.XLOOKUP(total_table[[#This Row],[Customer_ID]],Customer_table[Customer_ID],Customer_table[Country],FALSE)</f>
        <v>USA</v>
      </c>
      <c r="Q1781" s="8" t="str">
        <f>_xlfn.XLOOKUP(total_table[[#This Row],[Product_ID]],Product_table[Product_ID],Product_table[Product_Name],FALSE)</f>
        <v>Ceramic Kitchen Bowl Set</v>
      </c>
      <c r="R1781" s="8" t="str">
        <f>_xlfn.XLOOKUP(total_table[[#This Row],[Product_ID]],Product_table[Product_ID],Product_table[Category],FALSE)</f>
        <v>Home</v>
      </c>
      <c r="S1781" s="8" t="str">
        <f>_xlfn.XLOOKUP(total_table[[#This Row],[Product_ID]],Product_table[Product_ID],Product_table[Sub_Category],FALSE)</f>
        <v>Kitchen</v>
      </c>
      <c r="T1781" s="8" t="str">
        <f>_xlfn.XLOOKUP(total_table[[#This Row],[Product_ID]],Product_table[Product_ID],Product_table[Brand],FALSE)</f>
        <v>Hamilton Group</v>
      </c>
      <c r="U1781" s="8">
        <f>_xlfn.XLOOKUP(total_table[[#This Row],[Product_ID]],Product_table[Product_ID],Product_table[Cost],FALSE)</f>
        <v>298.86</v>
      </c>
      <c r="V1781" s="11">
        <f>_xlfn.XLOOKUP(total_table[[#This Row],[Product_ID]],Product_table[Product_ID],Product_table[Stock],FALSE)</f>
        <v>308</v>
      </c>
      <c r="W1781" s="8" t="str">
        <f>_xlfn.XLOOKUP(total_table[[#This Row],[Store_ID]],Store_table[Store_ID],Store_table[Store_Name],FALSE)</f>
        <v>Martinez-Mullins</v>
      </c>
      <c r="X1781" s="8" t="str">
        <f>_xlfn.XLOOKUP(total_table[[#This Row],[Store_ID]],Store_table[Store_ID],Store_table[Region],FALSE)</f>
        <v>South</v>
      </c>
      <c r="Y1781" s="8" t="str">
        <f>_xlfn.XLOOKUP(total_table[[#This Row],[Store_ID]],Store_table[Store_ID],Store_table[City],FALSE)</f>
        <v>Williamsfurt</v>
      </c>
      <c r="Z1781" s="8" t="str">
        <f>_xlfn.XLOOKUP(total_table[[#This Row],[Store_ID]],Store_table[Store_ID],Store_table[Store_Type],FALSE)</f>
        <v>Online</v>
      </c>
    </row>
    <row r="1782" spans="1:26" x14ac:dyDescent="0.35">
      <c r="A1782" s="2" t="s">
        <v>3584</v>
      </c>
      <c r="B1782" s="14">
        <v>45758</v>
      </c>
      <c r="C1782" s="2" t="s">
        <v>504</v>
      </c>
      <c r="D1782" s="2" t="s">
        <v>1531</v>
      </c>
      <c r="E1782" s="2" t="s">
        <v>1788</v>
      </c>
      <c r="F1782" s="11">
        <v>4</v>
      </c>
      <c r="G1782" s="8">
        <v>299.45999999999998</v>
      </c>
      <c r="H1782" s="8">
        <v>0.18</v>
      </c>
      <c r="I1782" s="2" t="s">
        <v>1807</v>
      </c>
      <c r="J1782" s="8">
        <v>1197.6599999999999</v>
      </c>
      <c r="K1782" s="8" t="str">
        <f>_xlfn.XLOOKUP(total_table[[#This Row],[Customer_ID]],Customer_table[Customer_ID],Customer_table[Name],FALSE)</f>
        <v>Joseph Faulkner</v>
      </c>
      <c r="L1782" s="11">
        <f>_xlfn.XLOOKUP(total_table[[#This Row],[Customer_ID]],Customer_table[Customer_ID],Customer_table[Age],FALSE)</f>
        <v>31</v>
      </c>
      <c r="M1782" s="8" t="str">
        <f>_xlfn.XLOOKUP(total_table[[#This Row],[Customer_ID]],Customer_table[Customer_ID],Customer_table[Gender],FALSE)</f>
        <v>Male</v>
      </c>
      <c r="N1782" s="8" t="str">
        <f>_xlfn.XLOOKUP(total_table[[#This Row],[Customer_ID]],Customer_table[Customer_ID],Customer_table[City],FALSE)</f>
        <v>New Leahfurt</v>
      </c>
      <c r="O1782" s="8" t="str">
        <f>_xlfn.XLOOKUP(total_table[[#This Row],[Customer_ID]],Customer_table[Customer_ID],Customer_table[State],FALSE)</f>
        <v>North Dakota</v>
      </c>
      <c r="P1782" s="8" t="str">
        <f>_xlfn.XLOOKUP(total_table[[#This Row],[Customer_ID]],Customer_table[Customer_ID],Customer_table[Country],FALSE)</f>
        <v>USA</v>
      </c>
      <c r="Q1782" s="8" t="str">
        <f>_xlfn.XLOOKUP(total_table[[#This Row],[Product_ID]],Product_table[Product_ID],Product_table[Product_Name],FALSE)</f>
        <v>Women's Yoga Pants</v>
      </c>
      <c r="R1782" s="8" t="str">
        <f>_xlfn.XLOOKUP(total_table[[#This Row],[Product_ID]],Product_table[Product_ID],Product_table[Category],FALSE)</f>
        <v>Clothing</v>
      </c>
      <c r="S1782" s="8" t="str">
        <f>_xlfn.XLOOKUP(total_table[[#This Row],[Product_ID]],Product_table[Product_ID],Product_table[Sub_Category],FALSE)</f>
        <v>Bottoms</v>
      </c>
      <c r="T1782" s="8" t="str">
        <f>_xlfn.XLOOKUP(total_table[[#This Row],[Product_ID]],Product_table[Product_ID],Product_table[Brand],FALSE)</f>
        <v>Gonzales-Davis</v>
      </c>
      <c r="U1782" s="8">
        <f>_xlfn.XLOOKUP(total_table[[#This Row],[Product_ID]],Product_table[Product_ID],Product_table[Cost],FALSE)</f>
        <v>306.45999999999998</v>
      </c>
      <c r="V1782" s="11">
        <f>_xlfn.XLOOKUP(total_table[[#This Row],[Product_ID]],Product_table[Product_ID],Product_table[Stock],FALSE)</f>
        <v>487</v>
      </c>
      <c r="W1782" s="8" t="str">
        <f>_xlfn.XLOOKUP(total_table[[#This Row],[Store_ID]],Store_table[Store_ID],Store_table[Store_Name],FALSE)</f>
        <v>Guerrero-Schmitt</v>
      </c>
      <c r="X1782" s="8" t="str">
        <f>_xlfn.XLOOKUP(total_table[[#This Row],[Store_ID]],Store_table[Store_ID],Store_table[Region],FALSE)</f>
        <v>East</v>
      </c>
      <c r="Y1782" s="8" t="str">
        <f>_xlfn.XLOOKUP(total_table[[#This Row],[Store_ID]],Store_table[Store_ID],Store_table[City],FALSE)</f>
        <v>East Stevechester</v>
      </c>
      <c r="Z1782" s="8" t="str">
        <f>_xlfn.XLOOKUP(total_table[[#This Row],[Store_ID]],Store_table[Store_ID],Store_table[Store_Type],FALSE)</f>
        <v>Flagship</v>
      </c>
    </row>
    <row r="1783" spans="1:26" x14ac:dyDescent="0.35">
      <c r="A1783" s="2" t="s">
        <v>3585</v>
      </c>
      <c r="B1783" s="14">
        <v>45285</v>
      </c>
      <c r="C1783" s="2" t="s">
        <v>1390</v>
      </c>
      <c r="D1783" s="2" t="s">
        <v>1604</v>
      </c>
      <c r="E1783" s="2" t="s">
        <v>1730</v>
      </c>
      <c r="F1783" s="11">
        <v>1</v>
      </c>
      <c r="G1783" s="8">
        <v>609.29</v>
      </c>
      <c r="H1783" s="8">
        <v>0.15</v>
      </c>
      <c r="I1783" s="2" t="s">
        <v>1802</v>
      </c>
      <c r="J1783" s="8">
        <v>609.14</v>
      </c>
      <c r="K1783" s="8" t="str">
        <f>_xlfn.XLOOKUP(total_table[[#This Row],[Customer_ID]],Customer_table[Customer_ID],Customer_table[Name],FALSE)</f>
        <v>Christina Robertson</v>
      </c>
      <c r="L1783" s="11">
        <f>_xlfn.XLOOKUP(total_table[[#This Row],[Customer_ID]],Customer_table[Customer_ID],Customer_table[Age],FALSE)</f>
        <v>59</v>
      </c>
      <c r="M1783" s="8" t="str">
        <f>_xlfn.XLOOKUP(total_table[[#This Row],[Customer_ID]],Customer_table[Customer_ID],Customer_table[Gender],FALSE)</f>
        <v>Male</v>
      </c>
      <c r="N1783" s="8" t="str">
        <f>_xlfn.XLOOKUP(total_table[[#This Row],[Customer_ID]],Customer_table[Customer_ID],Customer_table[City],FALSE)</f>
        <v>Hubbardborough</v>
      </c>
      <c r="O1783" s="8" t="str">
        <f>_xlfn.XLOOKUP(total_table[[#This Row],[Customer_ID]],Customer_table[Customer_ID],Customer_table[State],FALSE)</f>
        <v>Kentucky</v>
      </c>
      <c r="P1783" s="8" t="str">
        <f>_xlfn.XLOOKUP(total_table[[#This Row],[Customer_ID]],Customer_table[Customer_ID],Customer_table[Country],FALSE)</f>
        <v>USA</v>
      </c>
      <c r="Q1783" s="8" t="str">
        <f>_xlfn.XLOOKUP(total_table[[#This Row],[Product_ID]],Product_table[Product_ID],Product_table[Product_Name],FALSE)</f>
        <v>Portable Power Bank</v>
      </c>
      <c r="R1783" s="8" t="str">
        <f>_xlfn.XLOOKUP(total_table[[#This Row],[Product_ID]],Product_table[Product_ID],Product_table[Category],FALSE)</f>
        <v>Electronics</v>
      </c>
      <c r="S1783" s="8" t="str">
        <f>_xlfn.XLOOKUP(total_table[[#This Row],[Product_ID]],Product_table[Product_ID],Product_table[Sub_Category],FALSE)</f>
        <v>Mobile</v>
      </c>
      <c r="T1783" s="8" t="str">
        <f>_xlfn.XLOOKUP(total_table[[#This Row],[Product_ID]],Product_table[Product_ID],Product_table[Brand],FALSE)</f>
        <v>Cummings and Sons</v>
      </c>
      <c r="U1783" s="8">
        <f>_xlfn.XLOOKUP(total_table[[#This Row],[Product_ID]],Product_table[Product_ID],Product_table[Cost],FALSE)</f>
        <v>326.06</v>
      </c>
      <c r="V1783" s="11">
        <f>_xlfn.XLOOKUP(total_table[[#This Row],[Product_ID]],Product_table[Product_ID],Product_table[Stock],FALSE)</f>
        <v>301</v>
      </c>
      <c r="W1783" s="8" t="str">
        <f>_xlfn.XLOOKUP(total_table[[#This Row],[Store_ID]],Store_table[Store_ID],Store_table[Store_Name],FALSE)</f>
        <v>Rivera-Warner</v>
      </c>
      <c r="X1783" s="8" t="str">
        <f>_xlfn.XLOOKUP(total_table[[#This Row],[Store_ID]],Store_table[Store_ID],Store_table[Region],FALSE)</f>
        <v>East</v>
      </c>
      <c r="Y1783" s="8" t="str">
        <f>_xlfn.XLOOKUP(total_table[[#This Row],[Store_ID]],Store_table[Store_ID],Store_table[City],FALSE)</f>
        <v>Washingtonfurt</v>
      </c>
      <c r="Z1783" s="8" t="str">
        <f>_xlfn.XLOOKUP(total_table[[#This Row],[Store_ID]],Store_table[Store_ID],Store_table[Store_Type],FALSE)</f>
        <v>Flagship</v>
      </c>
    </row>
    <row r="1784" spans="1:26" x14ac:dyDescent="0.35">
      <c r="A1784" s="2" t="s">
        <v>3586</v>
      </c>
      <c r="B1784" s="14">
        <v>45656</v>
      </c>
      <c r="C1784" s="2" t="s">
        <v>350</v>
      </c>
      <c r="D1784" s="2" t="s">
        <v>1527</v>
      </c>
      <c r="E1784" s="2" t="s">
        <v>1760</v>
      </c>
      <c r="F1784" s="11">
        <v>1</v>
      </c>
      <c r="G1784" s="8">
        <v>213.74</v>
      </c>
      <c r="H1784" s="8">
        <v>7.0000000000000007E-2</v>
      </c>
      <c r="I1784" s="2" t="s">
        <v>1807</v>
      </c>
      <c r="J1784" s="8">
        <v>213.67000000000002</v>
      </c>
      <c r="K1784" s="8" t="str">
        <f>_xlfn.XLOOKUP(total_table[[#This Row],[Customer_ID]],Customer_table[Customer_ID],Customer_table[Name],FALSE)</f>
        <v>Colleen Maynard</v>
      </c>
      <c r="L1784" s="11">
        <f>_xlfn.XLOOKUP(total_table[[#This Row],[Customer_ID]],Customer_table[Customer_ID],Customer_table[Age],FALSE)</f>
        <v>29</v>
      </c>
      <c r="M1784" s="8" t="str">
        <f>_xlfn.XLOOKUP(total_table[[#This Row],[Customer_ID]],Customer_table[Customer_ID],Customer_table[Gender],FALSE)</f>
        <v>Male</v>
      </c>
      <c r="N1784" s="8" t="str">
        <f>_xlfn.XLOOKUP(total_table[[#This Row],[Customer_ID]],Customer_table[Customer_ID],Customer_table[City],FALSE)</f>
        <v>Singletonmouth</v>
      </c>
      <c r="O1784" s="8" t="str">
        <f>_xlfn.XLOOKUP(total_table[[#This Row],[Customer_ID]],Customer_table[Customer_ID],Customer_table[State],FALSE)</f>
        <v>Utah</v>
      </c>
      <c r="P1784" s="8" t="str">
        <f>_xlfn.XLOOKUP(total_table[[#This Row],[Customer_ID]],Customer_table[Customer_ID],Customer_table[Country],FALSE)</f>
        <v>USA</v>
      </c>
      <c r="Q1784" s="8" t="str">
        <f>_xlfn.XLOOKUP(total_table[[#This Row],[Product_ID]],Product_table[Product_ID],Product_table[Product_Name],FALSE)</f>
        <v>Women's Casual Hoodie</v>
      </c>
      <c r="R1784" s="8" t="str">
        <f>_xlfn.XLOOKUP(total_table[[#This Row],[Product_ID]],Product_table[Product_ID],Product_table[Category],FALSE)</f>
        <v>Clothing</v>
      </c>
      <c r="S1784" s="8" t="str">
        <f>_xlfn.XLOOKUP(total_table[[#This Row],[Product_ID]],Product_table[Product_ID],Product_table[Sub_Category],FALSE)</f>
        <v>Outerwear</v>
      </c>
      <c r="T1784" s="8" t="str">
        <f>_xlfn.XLOOKUP(total_table[[#This Row],[Product_ID]],Product_table[Product_ID],Product_table[Brand],FALSE)</f>
        <v>Sims Inc</v>
      </c>
      <c r="U1784" s="8">
        <f>_xlfn.XLOOKUP(total_table[[#This Row],[Product_ID]],Product_table[Product_ID],Product_table[Cost],FALSE)</f>
        <v>254.04361702127662</v>
      </c>
      <c r="V1784" s="11">
        <f>_xlfn.XLOOKUP(total_table[[#This Row],[Product_ID]],Product_table[Product_ID],Product_table[Stock],FALSE)</f>
        <v>352</v>
      </c>
      <c r="W1784" s="8" t="str">
        <f>_xlfn.XLOOKUP(total_table[[#This Row],[Store_ID]],Store_table[Store_ID],Store_table[Store_Name],FALSE)</f>
        <v>Bean, Jones and Park</v>
      </c>
      <c r="X1784" s="8" t="str">
        <f>_xlfn.XLOOKUP(total_table[[#This Row],[Store_ID]],Store_table[Store_ID],Store_table[Region],FALSE)</f>
        <v>West</v>
      </c>
      <c r="Y1784" s="8" t="str">
        <f>_xlfn.XLOOKUP(total_table[[#This Row],[Store_ID]],Store_table[Store_ID],Store_table[City],FALSE)</f>
        <v>Thompsonborough</v>
      </c>
      <c r="Z1784" s="8" t="str">
        <f>_xlfn.XLOOKUP(total_table[[#This Row],[Store_ID]],Store_table[Store_ID],Store_table[Store_Type],FALSE)</f>
        <v>Online</v>
      </c>
    </row>
    <row r="1785" spans="1:26" x14ac:dyDescent="0.35">
      <c r="A1785" s="2" t="s">
        <v>3587</v>
      </c>
      <c r="B1785" s="14">
        <v>45718</v>
      </c>
      <c r="C1785" s="2" t="s">
        <v>504</v>
      </c>
      <c r="D1785" s="2" t="s">
        <v>1636</v>
      </c>
      <c r="E1785" s="2" t="s">
        <v>1782</v>
      </c>
      <c r="F1785" s="11">
        <v>4</v>
      </c>
      <c r="G1785" s="8">
        <v>613.16999999999996</v>
      </c>
      <c r="H1785" s="8">
        <v>0.26</v>
      </c>
      <c r="I1785" s="2" t="s">
        <v>1802</v>
      </c>
      <c r="J1785" s="8">
        <v>2452.4199999999996</v>
      </c>
      <c r="K1785" s="8" t="str">
        <f>_xlfn.XLOOKUP(total_table[[#This Row],[Customer_ID]],Customer_table[Customer_ID],Customer_table[Name],FALSE)</f>
        <v>Joseph Faulkner</v>
      </c>
      <c r="L1785" s="11">
        <f>_xlfn.XLOOKUP(total_table[[#This Row],[Customer_ID]],Customer_table[Customer_ID],Customer_table[Age],FALSE)</f>
        <v>31</v>
      </c>
      <c r="M1785" s="8" t="str">
        <f>_xlfn.XLOOKUP(total_table[[#This Row],[Customer_ID]],Customer_table[Customer_ID],Customer_table[Gender],FALSE)</f>
        <v>Male</v>
      </c>
      <c r="N1785" s="8" t="str">
        <f>_xlfn.XLOOKUP(total_table[[#This Row],[Customer_ID]],Customer_table[Customer_ID],Customer_table[City],FALSE)</f>
        <v>New Leahfurt</v>
      </c>
      <c r="O1785" s="8" t="str">
        <f>_xlfn.XLOOKUP(total_table[[#This Row],[Customer_ID]],Customer_table[Customer_ID],Customer_table[State],FALSE)</f>
        <v>North Dakota</v>
      </c>
      <c r="P1785" s="8" t="str">
        <f>_xlfn.XLOOKUP(total_table[[#This Row],[Customer_ID]],Customer_table[Customer_ID],Customer_table[Country],FALSE)</f>
        <v>USA</v>
      </c>
      <c r="Q1785" s="8" t="str">
        <f>_xlfn.XLOOKUP(total_table[[#This Row],[Product_ID]],Product_table[Product_ID],Product_table[Product_Name],FALSE)</f>
        <v>Ceramic Plant Pot</v>
      </c>
      <c r="R1785" s="8" t="str">
        <f>_xlfn.XLOOKUP(total_table[[#This Row],[Product_ID]],Product_table[Product_ID],Product_table[Category],FALSE)</f>
        <v>Home</v>
      </c>
      <c r="S1785" s="8" t="str">
        <f>_xlfn.XLOOKUP(total_table[[#This Row],[Product_ID]],Product_table[Product_ID],Product_table[Sub_Category],FALSE)</f>
        <v>Decor</v>
      </c>
      <c r="T1785" s="8" t="str">
        <f>_xlfn.XLOOKUP(total_table[[#This Row],[Product_ID]],Product_table[Product_ID],Product_table[Brand],FALSE)</f>
        <v>Hatfield, Baird and Torres</v>
      </c>
      <c r="U1785" s="8">
        <f>_xlfn.XLOOKUP(total_table[[#This Row],[Product_ID]],Product_table[Product_ID],Product_table[Cost],FALSE)</f>
        <v>81.75</v>
      </c>
      <c r="V1785" s="11">
        <f>_xlfn.XLOOKUP(total_table[[#This Row],[Product_ID]],Product_table[Product_ID],Product_table[Stock],FALSE)</f>
        <v>273.49484536082474</v>
      </c>
      <c r="W1785" s="8" t="str">
        <f>_xlfn.XLOOKUP(total_table[[#This Row],[Store_ID]],Store_table[Store_ID],Store_table[Store_Name],FALSE)</f>
        <v>Frederick-Wright</v>
      </c>
      <c r="X1785" s="8" t="str">
        <f>_xlfn.XLOOKUP(total_table[[#This Row],[Store_ID]],Store_table[Store_ID],Store_table[Region],FALSE)</f>
        <v>West</v>
      </c>
      <c r="Y1785" s="8" t="str">
        <f>_xlfn.XLOOKUP(total_table[[#This Row],[Store_ID]],Store_table[Store_ID],Store_table[City],FALSE)</f>
        <v>New Jimmymouth</v>
      </c>
      <c r="Z1785" s="8" t="str">
        <f>_xlfn.XLOOKUP(total_table[[#This Row],[Store_ID]],Store_table[Store_ID],Store_table[Store_Type],FALSE)</f>
        <v>Flagship</v>
      </c>
    </row>
    <row r="1786" spans="1:26" x14ac:dyDescent="0.35">
      <c r="A1786" s="2" t="s">
        <v>3588</v>
      </c>
      <c r="B1786" s="14">
        <v>45293</v>
      </c>
      <c r="C1786" s="2" t="s">
        <v>1101</v>
      </c>
      <c r="D1786" s="2" t="s">
        <v>1644</v>
      </c>
      <c r="E1786" s="2" t="s">
        <v>1770</v>
      </c>
      <c r="F1786" s="11">
        <v>2</v>
      </c>
      <c r="G1786" s="8">
        <v>687.36</v>
      </c>
      <c r="H1786" s="8">
        <v>7.0000000000000007E-2</v>
      </c>
      <c r="I1786" s="2" t="s">
        <v>1807</v>
      </c>
      <c r="J1786" s="8">
        <v>1374.65</v>
      </c>
      <c r="K1786" s="8" t="str">
        <f>_xlfn.XLOOKUP(total_table[[#This Row],[Customer_ID]],Customer_table[Customer_ID],Customer_table[Name],FALSE)</f>
        <v>Manuel Castillo</v>
      </c>
      <c r="L1786" s="11">
        <f>_xlfn.XLOOKUP(total_table[[#This Row],[Customer_ID]],Customer_table[Customer_ID],Customer_table[Age],FALSE)</f>
        <v>41</v>
      </c>
      <c r="M1786" s="8" t="str">
        <f>_xlfn.XLOOKUP(total_table[[#This Row],[Customer_ID]],Customer_table[Customer_ID],Customer_table[Gender],FALSE)</f>
        <v>Male</v>
      </c>
      <c r="N1786" s="8" t="str">
        <f>_xlfn.XLOOKUP(total_table[[#This Row],[Customer_ID]],Customer_table[Customer_ID],Customer_table[City],FALSE)</f>
        <v>Nealview</v>
      </c>
      <c r="O1786" s="8" t="str">
        <f>_xlfn.XLOOKUP(total_table[[#This Row],[Customer_ID]],Customer_table[Customer_ID],Customer_table[State],FALSE)</f>
        <v>Tennessee</v>
      </c>
      <c r="P1786" s="8" t="str">
        <f>_xlfn.XLOOKUP(total_table[[#This Row],[Customer_ID]],Customer_table[Customer_ID],Customer_table[Country],FALSE)</f>
        <v>USA</v>
      </c>
      <c r="Q1786" s="8" t="str">
        <f>_xlfn.XLOOKUP(total_table[[#This Row],[Product_ID]],Product_table[Product_ID],Product_table[Product_Name],FALSE)</f>
        <v>Men's Hair Styling Gel</v>
      </c>
      <c r="R1786" s="8" t="str">
        <f>_xlfn.XLOOKUP(total_table[[#This Row],[Product_ID]],Product_table[Product_ID],Product_table[Category],FALSE)</f>
        <v>Beauty</v>
      </c>
      <c r="S1786" s="8" t="str">
        <f>_xlfn.XLOOKUP(total_table[[#This Row],[Product_ID]],Product_table[Product_ID],Product_table[Sub_Category],FALSE)</f>
        <v>Haircare</v>
      </c>
      <c r="T1786" s="8" t="str">
        <f>_xlfn.XLOOKUP(total_table[[#This Row],[Product_ID]],Product_table[Product_ID],Product_table[Brand],FALSE)</f>
        <v>Cline-Mccarthy</v>
      </c>
      <c r="U1786" s="8">
        <f>_xlfn.XLOOKUP(total_table[[#This Row],[Product_ID]],Product_table[Product_ID],Product_table[Cost],FALSE)</f>
        <v>17.309999999999999</v>
      </c>
      <c r="V1786" s="11">
        <f>_xlfn.XLOOKUP(total_table[[#This Row],[Product_ID]],Product_table[Product_ID],Product_table[Stock],FALSE)</f>
        <v>399</v>
      </c>
      <c r="W1786" s="8" t="str">
        <f>_xlfn.XLOOKUP(total_table[[#This Row],[Store_ID]],Store_table[Store_ID],Store_table[Store_Name],FALSE)</f>
        <v>Aguirre-Keller</v>
      </c>
      <c r="X1786" s="8" t="str">
        <f>_xlfn.XLOOKUP(total_table[[#This Row],[Store_ID]],Store_table[Store_ID],Store_table[Region],FALSE)</f>
        <v>South</v>
      </c>
      <c r="Y1786" s="8" t="str">
        <f>_xlfn.XLOOKUP(total_table[[#This Row],[Store_ID]],Store_table[Store_ID],Store_table[City],FALSE)</f>
        <v>Lake Michael</v>
      </c>
      <c r="Z1786" s="8" t="str">
        <f>_xlfn.XLOOKUP(total_table[[#This Row],[Store_ID]],Store_table[Store_ID],Store_table[Store_Type],FALSE)</f>
        <v>Online</v>
      </c>
    </row>
    <row r="1787" spans="1:26" x14ac:dyDescent="0.35">
      <c r="A1787" s="2" t="s">
        <v>3589</v>
      </c>
      <c r="B1787" s="14">
        <v>45915</v>
      </c>
      <c r="C1787" s="2" t="s">
        <v>1010</v>
      </c>
      <c r="D1787" s="2" t="s">
        <v>1660</v>
      </c>
      <c r="E1787" s="2" t="s">
        <v>1775</v>
      </c>
      <c r="F1787" s="11">
        <v>3</v>
      </c>
      <c r="G1787" s="8">
        <v>115.39</v>
      </c>
      <c r="H1787" s="8">
        <v>0.02</v>
      </c>
      <c r="I1787" s="2" t="s">
        <v>1804</v>
      </c>
      <c r="J1787" s="8">
        <v>346.15000000000003</v>
      </c>
      <c r="K1787" s="8" t="str">
        <f>_xlfn.XLOOKUP(total_table[[#This Row],[Customer_ID]],Customer_table[Customer_ID],Customer_table[Name],FALSE)</f>
        <v>Robert King</v>
      </c>
      <c r="L1787" s="11">
        <f>_xlfn.XLOOKUP(total_table[[#This Row],[Customer_ID]],Customer_table[Customer_ID],Customer_table[Age],FALSE)</f>
        <v>58</v>
      </c>
      <c r="M1787" s="8" t="str">
        <f>_xlfn.XLOOKUP(total_table[[#This Row],[Customer_ID]],Customer_table[Customer_ID],Customer_table[Gender],FALSE)</f>
        <v>Female</v>
      </c>
      <c r="N1787" s="8" t="str">
        <f>_xlfn.XLOOKUP(total_table[[#This Row],[Customer_ID]],Customer_table[Customer_ID],Customer_table[City],FALSE)</f>
        <v>Cindyton</v>
      </c>
      <c r="O1787" s="8" t="str">
        <f>_xlfn.XLOOKUP(total_table[[#This Row],[Customer_ID]],Customer_table[Customer_ID],Customer_table[State],FALSE)</f>
        <v>Rhode Island</v>
      </c>
      <c r="P1787" s="8" t="str">
        <f>_xlfn.XLOOKUP(total_table[[#This Row],[Customer_ID]],Customer_table[Customer_ID],Customer_table[Country],FALSE)</f>
        <v>USA</v>
      </c>
      <c r="Q1787" s="8" t="str">
        <f>_xlfn.XLOOKUP(total_table[[#This Row],[Product_ID]],Product_table[Product_ID],Product_table[Product_Name],FALSE)</f>
        <v>Smart LED Light Strip</v>
      </c>
      <c r="R1787" s="8" t="str">
        <f>_xlfn.XLOOKUP(total_table[[#This Row],[Product_ID]],Product_table[Product_ID],Product_table[Category],FALSE)</f>
        <v>Electronics</v>
      </c>
      <c r="S1787" s="8" t="str">
        <f>_xlfn.XLOOKUP(total_table[[#This Row],[Product_ID]],Product_table[Product_ID],Product_table[Sub_Category],FALSE)</f>
        <v>Accessories</v>
      </c>
      <c r="T1787" s="8" t="str">
        <f>_xlfn.XLOOKUP(total_table[[#This Row],[Product_ID]],Product_table[Product_ID],Product_table[Brand],FALSE)</f>
        <v>Flores-Davis</v>
      </c>
      <c r="U1787" s="8">
        <f>_xlfn.XLOOKUP(total_table[[#This Row],[Product_ID]],Product_table[Product_ID],Product_table[Cost],FALSE)</f>
        <v>349.17</v>
      </c>
      <c r="V1787" s="11">
        <f>_xlfn.XLOOKUP(total_table[[#This Row],[Product_ID]],Product_table[Product_ID],Product_table[Stock],FALSE)</f>
        <v>476</v>
      </c>
      <c r="W1787" s="8" t="str">
        <f>_xlfn.XLOOKUP(total_table[[#This Row],[Store_ID]],Store_table[Store_ID],Store_table[Store_Name],FALSE)</f>
        <v>Gardner, Humphrey and Contreras</v>
      </c>
      <c r="X1787" s="8" t="str">
        <f>_xlfn.XLOOKUP(total_table[[#This Row],[Store_ID]],Store_table[Store_ID],Store_table[Region],FALSE)</f>
        <v>East</v>
      </c>
      <c r="Y1787" s="8" t="str">
        <f>_xlfn.XLOOKUP(total_table[[#This Row],[Store_ID]],Store_table[Store_ID],Store_table[City],FALSE)</f>
        <v>Johnsonville</v>
      </c>
      <c r="Z1787" s="8" t="str">
        <f>_xlfn.XLOOKUP(total_table[[#This Row],[Store_ID]],Store_table[Store_ID],Store_table[Store_Type],FALSE)</f>
        <v>Flagship</v>
      </c>
    </row>
    <row r="1788" spans="1:26" x14ac:dyDescent="0.35">
      <c r="A1788" s="2" t="s">
        <v>3590</v>
      </c>
      <c r="B1788" s="14">
        <v>45359</v>
      </c>
      <c r="C1788" s="2" t="s">
        <v>581</v>
      </c>
      <c r="D1788" s="2" t="s">
        <v>1574</v>
      </c>
      <c r="E1788" s="2" t="s">
        <v>1772</v>
      </c>
      <c r="F1788" s="11">
        <v>2</v>
      </c>
      <c r="G1788" s="8">
        <v>722.06</v>
      </c>
      <c r="H1788" s="8">
        <v>7.0000000000000007E-2</v>
      </c>
      <c r="I1788" s="2" t="s">
        <v>1802</v>
      </c>
      <c r="J1788" s="8">
        <v>1444.05</v>
      </c>
      <c r="K1788" s="8" t="str">
        <f>_xlfn.XLOOKUP(total_table[[#This Row],[Customer_ID]],Customer_table[Customer_ID],Customer_table[Name],FALSE)</f>
        <v>Nicholas Bradshaw</v>
      </c>
      <c r="L1788" s="11">
        <f>_xlfn.XLOOKUP(total_table[[#This Row],[Customer_ID]],Customer_table[Customer_ID],Customer_table[Age],FALSE)</f>
        <v>43</v>
      </c>
      <c r="M1788" s="8" t="str">
        <f>_xlfn.XLOOKUP(total_table[[#This Row],[Customer_ID]],Customer_table[Customer_ID],Customer_table[Gender],FALSE)</f>
        <v>Female</v>
      </c>
      <c r="N1788" s="8" t="str">
        <f>_xlfn.XLOOKUP(total_table[[#This Row],[Customer_ID]],Customer_table[Customer_ID],Customer_table[City],FALSE)</f>
        <v>Murphyfurt</v>
      </c>
      <c r="O1788" s="8" t="str">
        <f>_xlfn.XLOOKUP(total_table[[#This Row],[Customer_ID]],Customer_table[Customer_ID],Customer_table[State],FALSE)</f>
        <v>Utah</v>
      </c>
      <c r="P1788" s="8" t="str">
        <f>_xlfn.XLOOKUP(total_table[[#This Row],[Customer_ID]],Customer_table[Customer_ID],Customer_table[Country],FALSE)</f>
        <v>USA</v>
      </c>
      <c r="Q1788" s="8" t="str">
        <f>_xlfn.XLOOKUP(total_table[[#This Row],[Product_ID]],Product_table[Product_ID],Product_table[Product_Name],FALSE)</f>
        <v>Foldable Camping Chair</v>
      </c>
      <c r="R1788" s="8" t="str">
        <f>_xlfn.XLOOKUP(total_table[[#This Row],[Product_ID]],Product_table[Product_ID],Product_table[Category],FALSE)</f>
        <v>Sports</v>
      </c>
      <c r="S1788" s="8" t="str">
        <f>_xlfn.XLOOKUP(total_table[[#This Row],[Product_ID]],Product_table[Product_ID],Product_table[Sub_Category],FALSE)</f>
        <v>Outdoor</v>
      </c>
      <c r="T1788" s="8" t="str">
        <f>_xlfn.XLOOKUP(total_table[[#This Row],[Product_ID]],Product_table[Product_ID],Product_table[Brand],FALSE)</f>
        <v>Cook Ltd</v>
      </c>
      <c r="U1788" s="8">
        <f>_xlfn.XLOOKUP(total_table[[#This Row],[Product_ID]],Product_table[Product_ID],Product_table[Cost],FALSE)</f>
        <v>166.06</v>
      </c>
      <c r="V1788" s="11">
        <f>_xlfn.XLOOKUP(total_table[[#This Row],[Product_ID]],Product_table[Product_ID],Product_table[Stock],FALSE)</f>
        <v>340</v>
      </c>
      <c r="W1788" s="8" t="str">
        <f>_xlfn.XLOOKUP(total_table[[#This Row],[Store_ID]],Store_table[Store_ID],Store_table[Store_Name],FALSE)</f>
        <v>Thomas, Bridges and Harris</v>
      </c>
      <c r="X1788" s="8" t="str">
        <f>_xlfn.XLOOKUP(total_table[[#This Row],[Store_ID]],Store_table[Store_ID],Store_table[Region],FALSE)</f>
        <v>North</v>
      </c>
      <c r="Y1788" s="8" t="str">
        <f>_xlfn.XLOOKUP(total_table[[#This Row],[Store_ID]],Store_table[Store_ID],Store_table[City],FALSE)</f>
        <v>Sabrinatown</v>
      </c>
      <c r="Z1788" s="8" t="str">
        <f>_xlfn.XLOOKUP(total_table[[#This Row],[Store_ID]],Store_table[Store_ID],Store_table[Store_Type],FALSE)</f>
        <v>Online</v>
      </c>
    </row>
    <row r="1789" spans="1:26" x14ac:dyDescent="0.35">
      <c r="A1789" s="2" t="s">
        <v>3591</v>
      </c>
      <c r="B1789" s="14">
        <v>45652</v>
      </c>
      <c r="C1789" s="2" t="s">
        <v>1298</v>
      </c>
      <c r="D1789" s="2" t="s">
        <v>1538</v>
      </c>
      <c r="E1789" s="2" t="s">
        <v>1779</v>
      </c>
      <c r="F1789" s="11">
        <v>1</v>
      </c>
      <c r="G1789" s="8">
        <v>384.57</v>
      </c>
      <c r="H1789" s="8">
        <v>0.06</v>
      </c>
      <c r="I1789" s="2" t="s">
        <v>1804</v>
      </c>
      <c r="J1789" s="8">
        <v>384.51</v>
      </c>
      <c r="K1789" s="8" t="str">
        <f>_xlfn.XLOOKUP(total_table[[#This Row],[Customer_ID]],Customer_table[Customer_ID],Customer_table[Name],FALSE)</f>
        <v>Bryce Hawkins</v>
      </c>
      <c r="L1789" s="11">
        <f>_xlfn.XLOOKUP(total_table[[#This Row],[Customer_ID]],Customer_table[Customer_ID],Customer_table[Age],FALSE)</f>
        <v>40</v>
      </c>
      <c r="M1789" s="8" t="str">
        <f>_xlfn.XLOOKUP(total_table[[#This Row],[Customer_ID]],Customer_table[Customer_ID],Customer_table[Gender],FALSE)</f>
        <v>Male</v>
      </c>
      <c r="N1789" s="8" t="str">
        <f>_xlfn.XLOOKUP(total_table[[#This Row],[Customer_ID]],Customer_table[Customer_ID],Customer_table[City],FALSE)</f>
        <v>Lake Monique</v>
      </c>
      <c r="O1789" s="8" t="str">
        <f>_xlfn.XLOOKUP(total_table[[#This Row],[Customer_ID]],Customer_table[Customer_ID],Customer_table[State],FALSE)</f>
        <v>Utah</v>
      </c>
      <c r="P1789" s="8" t="str">
        <f>_xlfn.XLOOKUP(total_table[[#This Row],[Customer_ID]],Customer_table[Customer_ID],Customer_table[Country],FALSE)</f>
        <v>USA</v>
      </c>
      <c r="Q1789" s="8" t="str">
        <f>_xlfn.XLOOKUP(total_table[[#This Row],[Product_ID]],Product_table[Product_ID],Product_table[Product_Name],FALSE)</f>
        <v>LED Table Lamp</v>
      </c>
      <c r="R1789" s="8" t="str">
        <f>_xlfn.XLOOKUP(total_table[[#This Row],[Product_ID]],Product_table[Product_ID],Product_table[Category],FALSE)</f>
        <v>Home</v>
      </c>
      <c r="S1789" s="8" t="str">
        <f>_xlfn.XLOOKUP(total_table[[#This Row],[Product_ID]],Product_table[Product_ID],Product_table[Sub_Category],FALSE)</f>
        <v>Lighting</v>
      </c>
      <c r="T1789" s="8" t="str">
        <f>_xlfn.XLOOKUP(total_table[[#This Row],[Product_ID]],Product_table[Product_ID],Product_table[Brand],FALSE)</f>
        <v>Harrell LLC</v>
      </c>
      <c r="U1789" s="8">
        <f>_xlfn.XLOOKUP(total_table[[#This Row],[Product_ID]],Product_table[Product_ID],Product_table[Cost],FALSE)</f>
        <v>218.86</v>
      </c>
      <c r="V1789" s="11">
        <f>_xlfn.XLOOKUP(total_table[[#This Row],[Product_ID]],Product_table[Product_ID],Product_table[Stock],FALSE)</f>
        <v>170</v>
      </c>
      <c r="W1789" s="8" t="str">
        <f>_xlfn.XLOOKUP(total_table[[#This Row],[Store_ID]],Store_table[Store_ID],Store_table[Store_Name],FALSE)</f>
        <v>Shelton PLC</v>
      </c>
      <c r="X1789" s="8" t="str">
        <f>_xlfn.XLOOKUP(total_table[[#This Row],[Store_ID]],Store_table[Store_ID],Store_table[Region],FALSE)</f>
        <v>North</v>
      </c>
      <c r="Y1789" s="8" t="str">
        <f>_xlfn.XLOOKUP(total_table[[#This Row],[Store_ID]],Store_table[Store_ID],Store_table[City],FALSE)</f>
        <v>East Jenniferstad</v>
      </c>
      <c r="Z1789" s="8" t="str">
        <f>_xlfn.XLOOKUP(total_table[[#This Row],[Store_ID]],Store_table[Store_ID],Store_table[Store_Type],FALSE)</f>
        <v>Flagship</v>
      </c>
    </row>
    <row r="1790" spans="1:26" x14ac:dyDescent="0.35">
      <c r="A1790" s="2" t="s">
        <v>3592</v>
      </c>
      <c r="B1790" s="14">
        <v>45735</v>
      </c>
      <c r="C1790" s="2" t="s">
        <v>673</v>
      </c>
      <c r="D1790" s="2" t="s">
        <v>1540</v>
      </c>
      <c r="E1790" s="2" t="s">
        <v>1775</v>
      </c>
      <c r="F1790" s="11">
        <v>2</v>
      </c>
      <c r="G1790" s="8">
        <v>194.09</v>
      </c>
      <c r="H1790" s="8">
        <v>0.18</v>
      </c>
      <c r="I1790" s="2" t="s">
        <v>1804</v>
      </c>
      <c r="J1790" s="8">
        <v>388</v>
      </c>
      <c r="K1790" s="8" t="str">
        <f>_xlfn.XLOOKUP(total_table[[#This Row],[Customer_ID]],Customer_table[Customer_ID],Customer_table[Name],FALSE)</f>
        <v>Antonio Jones</v>
      </c>
      <c r="L1790" s="11">
        <f>_xlfn.XLOOKUP(total_table[[#This Row],[Customer_ID]],Customer_table[Customer_ID],Customer_table[Age],FALSE)</f>
        <v>48</v>
      </c>
      <c r="M1790" s="8" t="str">
        <f>_xlfn.XLOOKUP(total_table[[#This Row],[Customer_ID]],Customer_table[Customer_ID],Customer_table[Gender],FALSE)</f>
        <v>Male</v>
      </c>
      <c r="N1790" s="8" t="str">
        <f>_xlfn.XLOOKUP(total_table[[#This Row],[Customer_ID]],Customer_table[Customer_ID],Customer_table[City],FALSE)</f>
        <v>Matthewborough</v>
      </c>
      <c r="O1790" s="8" t="str">
        <f>_xlfn.XLOOKUP(total_table[[#This Row],[Customer_ID]],Customer_table[Customer_ID],Customer_table[State],FALSE)</f>
        <v>Georgia</v>
      </c>
      <c r="P1790" s="8" t="str">
        <f>_xlfn.XLOOKUP(total_table[[#This Row],[Customer_ID]],Customer_table[Customer_ID],Customer_table[Country],FALSE)</f>
        <v>USA</v>
      </c>
      <c r="Q1790" s="8" t="str">
        <f>_xlfn.XLOOKUP(total_table[[#This Row],[Product_ID]],Product_table[Product_ID],Product_table[Product_Name],FALSE)</f>
        <v>Wireless Bluetooth Earbuds</v>
      </c>
      <c r="R1790" s="8" t="str">
        <f>_xlfn.XLOOKUP(total_table[[#This Row],[Product_ID]],Product_table[Product_ID],Product_table[Category],FALSE)</f>
        <v>Electronics</v>
      </c>
      <c r="S1790" s="8" t="str">
        <f>_xlfn.XLOOKUP(total_table[[#This Row],[Product_ID]],Product_table[Product_ID],Product_table[Sub_Category],FALSE)</f>
        <v>Audio</v>
      </c>
      <c r="T1790" s="8" t="str">
        <f>_xlfn.XLOOKUP(total_table[[#This Row],[Product_ID]],Product_table[Product_ID],Product_table[Brand],FALSE)</f>
        <v>Perez-Johnston</v>
      </c>
      <c r="U1790" s="8">
        <f>_xlfn.XLOOKUP(total_table[[#This Row],[Product_ID]],Product_table[Product_ID],Product_table[Cost],FALSE)</f>
        <v>439.07</v>
      </c>
      <c r="V1790" s="11">
        <f>_xlfn.XLOOKUP(total_table[[#This Row],[Product_ID]],Product_table[Product_ID],Product_table[Stock],FALSE)</f>
        <v>142</v>
      </c>
      <c r="W1790" s="8" t="str">
        <f>_xlfn.XLOOKUP(total_table[[#This Row],[Store_ID]],Store_table[Store_ID],Store_table[Store_Name],FALSE)</f>
        <v>Gardner, Humphrey and Contreras</v>
      </c>
      <c r="X1790" s="8" t="str">
        <f>_xlfn.XLOOKUP(total_table[[#This Row],[Store_ID]],Store_table[Store_ID],Store_table[Region],FALSE)</f>
        <v>East</v>
      </c>
      <c r="Y1790" s="8" t="str">
        <f>_xlfn.XLOOKUP(total_table[[#This Row],[Store_ID]],Store_table[Store_ID],Store_table[City],FALSE)</f>
        <v>Johnsonville</v>
      </c>
      <c r="Z1790" s="8" t="str">
        <f>_xlfn.XLOOKUP(total_table[[#This Row],[Store_ID]],Store_table[Store_ID],Store_table[Store_Type],FALSE)</f>
        <v>Flagship</v>
      </c>
    </row>
    <row r="1791" spans="1:26" x14ac:dyDescent="0.35">
      <c r="A1791" s="2" t="s">
        <v>3593</v>
      </c>
      <c r="B1791" s="14">
        <v>45579</v>
      </c>
      <c r="C1791" s="2" t="s">
        <v>560</v>
      </c>
      <c r="D1791" s="2" t="s">
        <v>1702</v>
      </c>
      <c r="E1791" s="2" t="s">
        <v>1744</v>
      </c>
      <c r="F1791" s="11">
        <v>2</v>
      </c>
      <c r="G1791" s="8">
        <v>403.91</v>
      </c>
      <c r="H1791" s="8">
        <v>7.0000000000000007E-2</v>
      </c>
      <c r="I1791" s="2" t="s">
        <v>1802</v>
      </c>
      <c r="J1791" s="8">
        <v>807.75</v>
      </c>
      <c r="K1791" s="8" t="str">
        <f>_xlfn.XLOOKUP(total_table[[#This Row],[Customer_ID]],Customer_table[Customer_ID],Customer_table[Name],FALSE)</f>
        <v>Thomas Rhodes</v>
      </c>
      <c r="L1791" s="11">
        <f>_xlfn.XLOOKUP(total_table[[#This Row],[Customer_ID]],Customer_table[Customer_ID],Customer_table[Age],FALSE)</f>
        <v>41</v>
      </c>
      <c r="M1791" s="8" t="str">
        <f>_xlfn.XLOOKUP(total_table[[#This Row],[Customer_ID]],Customer_table[Customer_ID],Customer_table[Gender],FALSE)</f>
        <v>Female</v>
      </c>
      <c r="N1791" s="8" t="str">
        <f>_xlfn.XLOOKUP(total_table[[#This Row],[Customer_ID]],Customer_table[Customer_ID],Customer_table[City],FALSE)</f>
        <v>Port Richard</v>
      </c>
      <c r="O1791" s="8" t="str">
        <f>_xlfn.XLOOKUP(total_table[[#This Row],[Customer_ID]],Customer_table[Customer_ID],Customer_table[State],FALSE)</f>
        <v>West Virginia</v>
      </c>
      <c r="P1791" s="8" t="str">
        <f>_xlfn.XLOOKUP(total_table[[#This Row],[Customer_ID]],Customer_table[Customer_ID],Customer_table[Country],FALSE)</f>
        <v>USA</v>
      </c>
      <c r="Q1791" s="8" t="str">
        <f>_xlfn.XLOOKUP(total_table[[#This Row],[Product_ID]],Product_table[Product_ID],Product_table[Product_Name],FALSE)</f>
        <v>Sports Wrist Sweatbands</v>
      </c>
      <c r="R1791" s="8" t="str">
        <f>_xlfn.XLOOKUP(total_table[[#This Row],[Product_ID]],Product_table[Product_ID],Product_table[Category],FALSE)</f>
        <v>Sports</v>
      </c>
      <c r="S1791" s="8" t="str">
        <f>_xlfn.XLOOKUP(total_table[[#This Row],[Product_ID]],Product_table[Product_ID],Product_table[Sub_Category],FALSE)</f>
        <v>Accessories</v>
      </c>
      <c r="T1791" s="8" t="str">
        <f>_xlfn.XLOOKUP(total_table[[#This Row],[Product_ID]],Product_table[Product_ID],Product_table[Brand],FALSE)</f>
        <v>Olsen-Daniels</v>
      </c>
      <c r="U1791" s="8">
        <f>_xlfn.XLOOKUP(total_table[[#This Row],[Product_ID]],Product_table[Product_ID],Product_table[Cost],FALSE)</f>
        <v>131.24</v>
      </c>
      <c r="V1791" s="11">
        <f>_xlfn.XLOOKUP(total_table[[#This Row],[Product_ID]],Product_table[Product_ID],Product_table[Stock],FALSE)</f>
        <v>232</v>
      </c>
      <c r="W1791" s="8" t="str">
        <f>_xlfn.XLOOKUP(total_table[[#This Row],[Store_ID]],Store_table[Store_ID],Store_table[Store_Name],FALSE)</f>
        <v>Johnson-Wright</v>
      </c>
      <c r="X1791" s="8" t="str">
        <f>_xlfn.XLOOKUP(total_table[[#This Row],[Store_ID]],Store_table[Store_ID],Store_table[Region],FALSE)</f>
        <v>North</v>
      </c>
      <c r="Y1791" s="8" t="str">
        <f>_xlfn.XLOOKUP(total_table[[#This Row],[Store_ID]],Store_table[Store_ID],Store_table[City],FALSE)</f>
        <v>Hoodberg</v>
      </c>
      <c r="Z1791" s="8" t="str">
        <f>_xlfn.XLOOKUP(total_table[[#This Row],[Store_ID]],Store_table[Store_ID],Store_table[Store_Type],FALSE)</f>
        <v>Outlet</v>
      </c>
    </row>
    <row r="1792" spans="1:26" x14ac:dyDescent="0.35">
      <c r="A1792" s="2" t="s">
        <v>3594</v>
      </c>
      <c r="B1792" s="14">
        <v>45721</v>
      </c>
      <c r="C1792" s="2" t="s">
        <v>270</v>
      </c>
      <c r="D1792" s="2" t="s">
        <v>1560</v>
      </c>
      <c r="E1792" s="2" t="s">
        <v>1777</v>
      </c>
      <c r="F1792" s="11">
        <v>1</v>
      </c>
      <c r="G1792" s="8">
        <v>878.69</v>
      </c>
      <c r="H1792" s="8">
        <v>0.3</v>
      </c>
      <c r="I1792" s="2" t="s">
        <v>1804</v>
      </c>
      <c r="J1792" s="8">
        <v>878.3900000000001</v>
      </c>
      <c r="K1792" s="8" t="str">
        <f>_xlfn.XLOOKUP(total_table[[#This Row],[Customer_ID]],Customer_table[Customer_ID],Customer_table[Name],FALSE)</f>
        <v>Nathan Campbell</v>
      </c>
      <c r="L1792" s="11">
        <f>_xlfn.XLOOKUP(total_table[[#This Row],[Customer_ID]],Customer_table[Customer_ID],Customer_table[Age],FALSE)</f>
        <v>37</v>
      </c>
      <c r="M1792" s="8" t="str">
        <f>_xlfn.XLOOKUP(total_table[[#This Row],[Customer_ID]],Customer_table[Customer_ID],Customer_table[Gender],FALSE)</f>
        <v>Male</v>
      </c>
      <c r="N1792" s="8" t="str">
        <f>_xlfn.XLOOKUP(total_table[[#This Row],[Customer_ID]],Customer_table[Customer_ID],Customer_table[City],FALSE)</f>
        <v>Rodrigueztown</v>
      </c>
      <c r="O1792" s="8" t="str">
        <f>_xlfn.XLOOKUP(total_table[[#This Row],[Customer_ID]],Customer_table[Customer_ID],Customer_table[State],FALSE)</f>
        <v>Oklahoma</v>
      </c>
      <c r="P1792" s="8" t="str">
        <f>_xlfn.XLOOKUP(total_table[[#This Row],[Customer_ID]],Customer_table[Customer_ID],Customer_table[Country],FALSE)</f>
        <v>USA</v>
      </c>
      <c r="Q1792" s="8" t="str">
        <f>_xlfn.XLOOKUP(total_table[[#This Row],[Product_ID]],Product_table[Product_ID],Product_table[Product_Name],FALSE)</f>
        <v>Soccer Training Cone Set</v>
      </c>
      <c r="R1792" s="8" t="str">
        <f>_xlfn.XLOOKUP(total_table[[#This Row],[Product_ID]],Product_table[Product_ID],Product_table[Category],FALSE)</f>
        <v>Sports</v>
      </c>
      <c r="S1792" s="8" t="str">
        <f>_xlfn.XLOOKUP(total_table[[#This Row],[Product_ID]],Product_table[Product_ID],Product_table[Sub_Category],FALSE)</f>
        <v>Accessories</v>
      </c>
      <c r="T1792" s="8" t="str">
        <f>_xlfn.XLOOKUP(total_table[[#This Row],[Product_ID]],Product_table[Product_ID],Product_table[Brand],FALSE)</f>
        <v>Ford, Murphy and Wilson</v>
      </c>
      <c r="U1792" s="8">
        <f>_xlfn.XLOOKUP(total_table[[#This Row],[Product_ID]],Product_table[Product_ID],Product_table[Cost],FALSE)</f>
        <v>144.53</v>
      </c>
      <c r="V1792" s="11">
        <f>_xlfn.XLOOKUP(total_table[[#This Row],[Product_ID]],Product_table[Product_ID],Product_table[Stock],FALSE)</f>
        <v>367</v>
      </c>
      <c r="W1792" s="8" t="str">
        <f>_xlfn.XLOOKUP(total_table[[#This Row],[Store_ID]],Store_table[Store_ID],Store_table[Store_Name],FALSE)</f>
        <v>Mcdonald Inc</v>
      </c>
      <c r="X1792" s="8" t="str">
        <f>_xlfn.XLOOKUP(total_table[[#This Row],[Store_ID]],Store_table[Store_ID],Store_table[Region],FALSE)</f>
        <v>South</v>
      </c>
      <c r="Y1792" s="8" t="str">
        <f>_xlfn.XLOOKUP(total_table[[#This Row],[Store_ID]],Store_table[Store_ID],Store_table[City],FALSE)</f>
        <v>Christopherland</v>
      </c>
      <c r="Z1792" s="8" t="str">
        <f>_xlfn.XLOOKUP(total_table[[#This Row],[Store_ID]],Store_table[Store_ID],Store_table[Store_Type],FALSE)</f>
        <v>Outlet</v>
      </c>
    </row>
    <row r="1793" spans="1:26" x14ac:dyDescent="0.35">
      <c r="A1793" s="2" t="s">
        <v>3595</v>
      </c>
      <c r="B1793" s="14">
        <v>45446</v>
      </c>
      <c r="C1793" s="2" t="s">
        <v>1172</v>
      </c>
      <c r="D1793" s="2" t="s">
        <v>1592</v>
      </c>
      <c r="E1793" s="2" t="s">
        <v>1779</v>
      </c>
      <c r="F1793" s="11">
        <v>1</v>
      </c>
      <c r="G1793" s="8">
        <v>161.16999999999999</v>
      </c>
      <c r="H1793" s="8">
        <v>0.05</v>
      </c>
      <c r="I1793" s="2" t="s">
        <v>1802</v>
      </c>
      <c r="J1793" s="8">
        <v>161.11999999999998</v>
      </c>
      <c r="K1793" s="8" t="str">
        <f>_xlfn.XLOOKUP(total_table[[#This Row],[Customer_ID]],Customer_table[Customer_ID],Customer_table[Name],FALSE)</f>
        <v>Erika Padilla</v>
      </c>
      <c r="L1793" s="11">
        <f>_xlfn.XLOOKUP(total_table[[#This Row],[Customer_ID]],Customer_table[Customer_ID],Customer_table[Age],FALSE)</f>
        <v>50</v>
      </c>
      <c r="M1793" s="8" t="str">
        <f>_xlfn.XLOOKUP(total_table[[#This Row],[Customer_ID]],Customer_table[Customer_ID],Customer_table[Gender],FALSE)</f>
        <v>Male</v>
      </c>
      <c r="N1793" s="8" t="str">
        <f>_xlfn.XLOOKUP(total_table[[#This Row],[Customer_ID]],Customer_table[Customer_ID],Customer_table[City],FALSE)</f>
        <v>Andrewsland</v>
      </c>
      <c r="O1793" s="8" t="str">
        <f>_xlfn.XLOOKUP(total_table[[#This Row],[Customer_ID]],Customer_table[Customer_ID],Customer_table[State],FALSE)</f>
        <v>Alabama</v>
      </c>
      <c r="P1793" s="8" t="str">
        <f>_xlfn.XLOOKUP(total_table[[#This Row],[Customer_ID]],Customer_table[Customer_ID],Customer_table[Country],FALSE)</f>
        <v>USA</v>
      </c>
      <c r="Q1793" s="8" t="str">
        <f>_xlfn.XLOOKUP(total_table[[#This Row],[Product_ID]],Product_table[Product_ID],Product_table[Product_Name],FALSE)</f>
        <v>Modern Wall Clock</v>
      </c>
      <c r="R1793" s="8" t="str">
        <f>_xlfn.XLOOKUP(total_table[[#This Row],[Product_ID]],Product_table[Product_ID],Product_table[Category],FALSE)</f>
        <v>Home</v>
      </c>
      <c r="S1793" s="8" t="str">
        <f>_xlfn.XLOOKUP(total_table[[#This Row],[Product_ID]],Product_table[Product_ID],Product_table[Sub_Category],FALSE)</f>
        <v>Decor</v>
      </c>
      <c r="T1793" s="8" t="str">
        <f>_xlfn.XLOOKUP(total_table[[#This Row],[Product_ID]],Product_table[Product_ID],Product_table[Brand],FALSE)</f>
        <v>Weiss-Watson</v>
      </c>
      <c r="U1793" s="8">
        <f>_xlfn.XLOOKUP(total_table[[#This Row],[Product_ID]],Product_table[Product_ID],Product_table[Cost],FALSE)</f>
        <v>179.77</v>
      </c>
      <c r="V1793" s="11">
        <f>_xlfn.XLOOKUP(total_table[[#This Row],[Product_ID]],Product_table[Product_ID],Product_table[Stock],FALSE)</f>
        <v>305</v>
      </c>
      <c r="W1793" s="8" t="str">
        <f>_xlfn.XLOOKUP(total_table[[#This Row],[Store_ID]],Store_table[Store_ID],Store_table[Store_Name],FALSE)</f>
        <v>Shelton PLC</v>
      </c>
      <c r="X1793" s="8" t="str">
        <f>_xlfn.XLOOKUP(total_table[[#This Row],[Store_ID]],Store_table[Store_ID],Store_table[Region],FALSE)</f>
        <v>North</v>
      </c>
      <c r="Y1793" s="8" t="str">
        <f>_xlfn.XLOOKUP(total_table[[#This Row],[Store_ID]],Store_table[Store_ID],Store_table[City],FALSE)</f>
        <v>East Jenniferstad</v>
      </c>
      <c r="Z1793" s="8" t="str">
        <f>_xlfn.XLOOKUP(total_table[[#This Row],[Store_ID]],Store_table[Store_ID],Store_table[Store_Type],FALSE)</f>
        <v>Flagship</v>
      </c>
    </row>
    <row r="1794" spans="1:26" x14ac:dyDescent="0.35">
      <c r="A1794" s="2" t="s">
        <v>3596</v>
      </c>
      <c r="B1794" s="14">
        <v>45387</v>
      </c>
      <c r="C1794" s="2" t="s">
        <v>685</v>
      </c>
      <c r="D1794" s="2" t="s">
        <v>1672</v>
      </c>
      <c r="E1794" s="2" t="s">
        <v>1777</v>
      </c>
      <c r="F1794" s="11">
        <v>2</v>
      </c>
      <c r="G1794" s="8">
        <v>720.15</v>
      </c>
      <c r="H1794" s="8">
        <v>0.22</v>
      </c>
      <c r="I1794" s="2" t="s">
        <v>1807</v>
      </c>
      <c r="J1794" s="8">
        <v>1440.08</v>
      </c>
      <c r="K1794" s="8" t="str">
        <f>_xlfn.XLOOKUP(total_table[[#This Row],[Customer_ID]],Customer_table[Customer_ID],Customer_table[Name],FALSE)</f>
        <v>Eric Todd</v>
      </c>
      <c r="L1794" s="11">
        <f>_xlfn.XLOOKUP(total_table[[#This Row],[Customer_ID]],Customer_table[Customer_ID],Customer_table[Age],FALSE)</f>
        <v>61</v>
      </c>
      <c r="M1794" s="8" t="str">
        <f>_xlfn.XLOOKUP(total_table[[#This Row],[Customer_ID]],Customer_table[Customer_ID],Customer_table[Gender],FALSE)</f>
        <v>Male</v>
      </c>
      <c r="N1794" s="8" t="str">
        <f>_xlfn.XLOOKUP(total_table[[#This Row],[Customer_ID]],Customer_table[Customer_ID],Customer_table[City],FALSE)</f>
        <v>Danielstad</v>
      </c>
      <c r="O1794" s="8" t="str">
        <f>_xlfn.XLOOKUP(total_table[[#This Row],[Customer_ID]],Customer_table[Customer_ID],Customer_table[State],FALSE)</f>
        <v>Montana</v>
      </c>
      <c r="P1794" s="8" t="str">
        <f>_xlfn.XLOOKUP(total_table[[#This Row],[Customer_ID]],Customer_table[Customer_ID],Customer_table[Country],FALSE)</f>
        <v>USA</v>
      </c>
      <c r="Q1794" s="8" t="str">
        <f>_xlfn.XLOOKUP(total_table[[#This Row],[Product_ID]],Product_table[Product_ID],Product_table[Product_Name],FALSE)</f>
        <v>Shin Guards – Adult</v>
      </c>
      <c r="R1794" s="8" t="str">
        <f>_xlfn.XLOOKUP(total_table[[#This Row],[Product_ID]],Product_table[Product_ID],Product_table[Category],FALSE)</f>
        <v>Sports</v>
      </c>
      <c r="S1794" s="8" t="str">
        <f>_xlfn.XLOOKUP(total_table[[#This Row],[Product_ID]],Product_table[Product_ID],Product_table[Sub_Category],FALSE)</f>
        <v>Team Sports</v>
      </c>
      <c r="T1794" s="8" t="str">
        <f>_xlfn.XLOOKUP(total_table[[#This Row],[Product_ID]],Product_table[Product_ID],Product_table[Brand],FALSE)</f>
        <v>French Ltd</v>
      </c>
      <c r="U1794" s="8">
        <f>_xlfn.XLOOKUP(total_table[[#This Row],[Product_ID]],Product_table[Product_ID],Product_table[Cost],FALSE)</f>
        <v>107.06</v>
      </c>
      <c r="V1794" s="11">
        <f>_xlfn.XLOOKUP(total_table[[#This Row],[Product_ID]],Product_table[Product_ID],Product_table[Stock],FALSE)</f>
        <v>359</v>
      </c>
      <c r="W1794" s="8" t="str">
        <f>_xlfn.XLOOKUP(total_table[[#This Row],[Store_ID]],Store_table[Store_ID],Store_table[Store_Name],FALSE)</f>
        <v>Mcdonald Inc</v>
      </c>
      <c r="X1794" s="8" t="str">
        <f>_xlfn.XLOOKUP(total_table[[#This Row],[Store_ID]],Store_table[Store_ID],Store_table[Region],FALSE)</f>
        <v>South</v>
      </c>
      <c r="Y1794" s="8" t="str">
        <f>_xlfn.XLOOKUP(total_table[[#This Row],[Store_ID]],Store_table[Store_ID],Store_table[City],FALSE)</f>
        <v>Christopherland</v>
      </c>
      <c r="Z1794" s="8" t="str">
        <f>_xlfn.XLOOKUP(total_table[[#This Row],[Store_ID]],Store_table[Store_ID],Store_table[Store_Type],FALSE)</f>
        <v>Outlet</v>
      </c>
    </row>
    <row r="1795" spans="1:26" x14ac:dyDescent="0.35">
      <c r="A1795" s="2" t="s">
        <v>3597</v>
      </c>
      <c r="B1795" s="14">
        <v>45222</v>
      </c>
      <c r="C1795" s="2" t="s">
        <v>1073</v>
      </c>
      <c r="D1795" s="2" t="s">
        <v>1578</v>
      </c>
      <c r="E1795" s="2" t="s">
        <v>1760</v>
      </c>
      <c r="F1795" s="11">
        <v>1</v>
      </c>
      <c r="G1795" s="8">
        <v>361.8</v>
      </c>
      <c r="H1795" s="8">
        <v>0.02</v>
      </c>
      <c r="I1795" s="2" t="s">
        <v>1807</v>
      </c>
      <c r="J1795" s="8">
        <v>361.78000000000003</v>
      </c>
      <c r="K1795" s="8" t="str">
        <f>_xlfn.XLOOKUP(total_table[[#This Row],[Customer_ID]],Customer_table[Customer_ID],Customer_table[Name],FALSE)</f>
        <v>Justin Mason Dds</v>
      </c>
      <c r="L1795" s="11">
        <f>_xlfn.XLOOKUP(total_table[[#This Row],[Customer_ID]],Customer_table[Customer_ID],Customer_table[Age],FALSE)</f>
        <v>39</v>
      </c>
      <c r="M1795" s="8" t="str">
        <f>_xlfn.XLOOKUP(total_table[[#This Row],[Customer_ID]],Customer_table[Customer_ID],Customer_table[Gender],FALSE)</f>
        <v>Female</v>
      </c>
      <c r="N1795" s="8" t="str">
        <f>_xlfn.XLOOKUP(total_table[[#This Row],[Customer_ID]],Customer_table[Customer_ID],Customer_table[City],FALSE)</f>
        <v>Peggystad</v>
      </c>
      <c r="O1795" s="8" t="str">
        <f>_xlfn.XLOOKUP(total_table[[#This Row],[Customer_ID]],Customer_table[Customer_ID],Customer_table[State],FALSE)</f>
        <v>Connecticut</v>
      </c>
      <c r="P1795" s="8" t="str">
        <f>_xlfn.XLOOKUP(total_table[[#This Row],[Customer_ID]],Customer_table[Customer_ID],Customer_table[Country],FALSE)</f>
        <v>USA</v>
      </c>
      <c r="Q1795" s="8" t="str">
        <f>_xlfn.XLOOKUP(total_table[[#This Row],[Product_ID]],Product_table[Product_ID],Product_table[Product_Name],FALSE)</f>
        <v>Wireless Bluetooth Speaker</v>
      </c>
      <c r="R1795" s="8" t="str">
        <f>_xlfn.XLOOKUP(total_table[[#This Row],[Product_ID]],Product_table[Product_ID],Product_table[Category],FALSE)</f>
        <v>Electronics</v>
      </c>
      <c r="S1795" s="8" t="str">
        <f>_xlfn.XLOOKUP(total_table[[#This Row],[Product_ID]],Product_table[Product_ID],Product_table[Sub_Category],FALSE)</f>
        <v>Audio</v>
      </c>
      <c r="T1795" s="8" t="str">
        <f>_xlfn.XLOOKUP(total_table[[#This Row],[Product_ID]],Product_table[Product_ID],Product_table[Brand],FALSE)</f>
        <v>Reed-Schmidt</v>
      </c>
      <c r="U1795" s="8">
        <f>_xlfn.XLOOKUP(total_table[[#This Row],[Product_ID]],Product_table[Product_ID],Product_table[Cost],FALSE)</f>
        <v>322.41000000000003</v>
      </c>
      <c r="V1795" s="11">
        <f>_xlfn.XLOOKUP(total_table[[#This Row],[Product_ID]],Product_table[Product_ID],Product_table[Stock],FALSE)</f>
        <v>213</v>
      </c>
      <c r="W1795" s="8" t="str">
        <f>_xlfn.XLOOKUP(total_table[[#This Row],[Store_ID]],Store_table[Store_ID],Store_table[Store_Name],FALSE)</f>
        <v>Bean, Jones and Park</v>
      </c>
      <c r="X1795" s="8" t="str">
        <f>_xlfn.XLOOKUP(total_table[[#This Row],[Store_ID]],Store_table[Store_ID],Store_table[Region],FALSE)</f>
        <v>West</v>
      </c>
      <c r="Y1795" s="8" t="str">
        <f>_xlfn.XLOOKUP(total_table[[#This Row],[Store_ID]],Store_table[Store_ID],Store_table[City],FALSE)</f>
        <v>Thompsonborough</v>
      </c>
      <c r="Z1795" s="8" t="str">
        <f>_xlfn.XLOOKUP(total_table[[#This Row],[Store_ID]],Store_table[Store_ID],Store_table[Store_Type],FALSE)</f>
        <v>Online</v>
      </c>
    </row>
    <row r="1796" spans="1:26" x14ac:dyDescent="0.35">
      <c r="A1796" s="2" t="s">
        <v>3598</v>
      </c>
      <c r="B1796" s="14">
        <v>45402</v>
      </c>
      <c r="C1796" s="2" t="s">
        <v>729</v>
      </c>
      <c r="D1796" s="2" t="s">
        <v>1716</v>
      </c>
      <c r="E1796" s="2" t="s">
        <v>1754</v>
      </c>
      <c r="F1796" s="11">
        <v>1</v>
      </c>
      <c r="G1796" s="8">
        <v>779.84</v>
      </c>
      <c r="H1796" s="8">
        <v>0.28999999999999998</v>
      </c>
      <c r="I1796" s="2" t="s">
        <v>1804</v>
      </c>
      <c r="J1796" s="8">
        <v>779.55000000000007</v>
      </c>
      <c r="K1796" s="8" t="str">
        <f>_xlfn.XLOOKUP(total_table[[#This Row],[Customer_ID]],Customer_table[Customer_ID],Customer_table[Name],FALSE)</f>
        <v>Timothy Sanders</v>
      </c>
      <c r="L1796" s="11">
        <f>_xlfn.XLOOKUP(total_table[[#This Row],[Customer_ID]],Customer_table[Customer_ID],Customer_table[Age],FALSE)</f>
        <v>29</v>
      </c>
      <c r="M1796" s="8" t="str">
        <f>_xlfn.XLOOKUP(total_table[[#This Row],[Customer_ID]],Customer_table[Customer_ID],Customer_table[Gender],FALSE)</f>
        <v>Male</v>
      </c>
      <c r="N1796" s="8" t="str">
        <f>_xlfn.XLOOKUP(total_table[[#This Row],[Customer_ID]],Customer_table[Customer_ID],Customer_table[City],FALSE)</f>
        <v>Aaronmouth</v>
      </c>
      <c r="O1796" s="8" t="str">
        <f>_xlfn.XLOOKUP(total_table[[#This Row],[Customer_ID]],Customer_table[Customer_ID],Customer_table[State],FALSE)</f>
        <v>Florida</v>
      </c>
      <c r="P1796" s="8" t="str">
        <f>_xlfn.XLOOKUP(total_table[[#This Row],[Customer_ID]],Customer_table[Customer_ID],Customer_table[Country],FALSE)</f>
        <v>USA</v>
      </c>
      <c r="Q1796" s="8" t="str">
        <f>_xlfn.XLOOKUP(total_table[[#This Row],[Product_ID]],Product_table[Product_ID],Product_table[Product_Name],FALSE)</f>
        <v>Sports Stopwatch Basic</v>
      </c>
      <c r="R1796" s="8" t="str">
        <f>_xlfn.XLOOKUP(total_table[[#This Row],[Product_ID]],Product_table[Product_ID],Product_table[Category],FALSE)</f>
        <v>Sports</v>
      </c>
      <c r="S1796" s="8" t="str">
        <f>_xlfn.XLOOKUP(total_table[[#This Row],[Product_ID]],Product_table[Product_ID],Product_table[Sub_Category],FALSE)</f>
        <v>Accessories</v>
      </c>
      <c r="T1796" s="8" t="str">
        <f>_xlfn.XLOOKUP(total_table[[#This Row],[Product_ID]],Product_table[Product_ID],Product_table[Brand],FALSE)</f>
        <v>Wilson Group</v>
      </c>
      <c r="U1796" s="8">
        <f>_xlfn.XLOOKUP(total_table[[#This Row],[Product_ID]],Product_table[Product_ID],Product_table[Cost],FALSE)</f>
        <v>60.65</v>
      </c>
      <c r="V1796" s="11">
        <f>_xlfn.XLOOKUP(total_table[[#This Row],[Product_ID]],Product_table[Product_ID],Product_table[Stock],FALSE)</f>
        <v>75</v>
      </c>
      <c r="W1796" s="8" t="str">
        <f>_xlfn.XLOOKUP(total_table[[#This Row],[Store_ID]],Store_table[Store_ID],Store_table[Store_Name],FALSE)</f>
        <v>Benson-Elliott</v>
      </c>
      <c r="X1796" s="8" t="str">
        <f>_xlfn.XLOOKUP(total_table[[#This Row],[Store_ID]],Store_table[Store_ID],Store_table[Region],FALSE)</f>
        <v>East</v>
      </c>
      <c r="Y1796" s="8" t="str">
        <f>_xlfn.XLOOKUP(total_table[[#This Row],[Store_ID]],Store_table[Store_ID],Store_table[City],FALSE)</f>
        <v>Port Josephberg</v>
      </c>
      <c r="Z1796" s="8" t="str">
        <f>_xlfn.XLOOKUP(total_table[[#This Row],[Store_ID]],Store_table[Store_ID],Store_table[Store_Type],FALSE)</f>
        <v>Online</v>
      </c>
    </row>
    <row r="1797" spans="1:26" x14ac:dyDescent="0.35">
      <c r="A1797" s="2" t="s">
        <v>3599</v>
      </c>
      <c r="B1797" s="14">
        <v>45455</v>
      </c>
      <c r="C1797" s="2" t="s">
        <v>23</v>
      </c>
      <c r="D1797" s="2" t="s">
        <v>1718</v>
      </c>
      <c r="E1797" s="2" t="s">
        <v>1747</v>
      </c>
      <c r="F1797" s="11">
        <v>2</v>
      </c>
      <c r="G1797" s="8">
        <v>649.89</v>
      </c>
      <c r="H1797" s="8">
        <v>0.17</v>
      </c>
      <c r="I1797" s="2" t="s">
        <v>1807</v>
      </c>
      <c r="J1797" s="8">
        <v>1299.6099999999999</v>
      </c>
      <c r="K1797" s="8" t="str">
        <f>_xlfn.XLOOKUP(total_table[[#This Row],[Customer_ID]],Customer_table[Customer_ID],Customer_table[Name],FALSE)</f>
        <v>Caroline Collins</v>
      </c>
      <c r="L1797" s="11">
        <f>_xlfn.XLOOKUP(total_table[[#This Row],[Customer_ID]],Customer_table[Customer_ID],Customer_table[Age],FALSE)</f>
        <v>64</v>
      </c>
      <c r="M1797" s="8" t="str">
        <f>_xlfn.XLOOKUP(total_table[[#This Row],[Customer_ID]],Customer_table[Customer_ID],Customer_table[Gender],FALSE)</f>
        <v>Female</v>
      </c>
      <c r="N1797" s="8" t="str">
        <f>_xlfn.XLOOKUP(total_table[[#This Row],[Customer_ID]],Customer_table[Customer_ID],Customer_table[City],FALSE)</f>
        <v>Nicholasshire</v>
      </c>
      <c r="O1797" s="8" t="str">
        <f>_xlfn.XLOOKUP(total_table[[#This Row],[Customer_ID]],Customer_table[Customer_ID],Customer_table[State],FALSE)</f>
        <v>California</v>
      </c>
      <c r="P1797" s="8" t="str">
        <f>_xlfn.XLOOKUP(total_table[[#This Row],[Customer_ID]],Customer_table[Customer_ID],Customer_table[Country],FALSE)</f>
        <v>USA</v>
      </c>
      <c r="Q1797" s="8" t="str">
        <f>_xlfn.XLOOKUP(total_table[[#This Row],[Product_ID]],Product_table[Product_ID],Product_table[Product_Name],FALSE)</f>
        <v>Women's Formal Blazer</v>
      </c>
      <c r="R1797" s="8" t="str">
        <f>_xlfn.XLOOKUP(total_table[[#This Row],[Product_ID]],Product_table[Product_ID],Product_table[Category],FALSE)</f>
        <v>Clothing</v>
      </c>
      <c r="S1797" s="8" t="str">
        <f>_xlfn.XLOOKUP(total_table[[#This Row],[Product_ID]],Product_table[Product_ID],Product_table[Sub_Category],FALSE)</f>
        <v>Outerwear</v>
      </c>
      <c r="T1797" s="8" t="str">
        <f>_xlfn.XLOOKUP(total_table[[#This Row],[Product_ID]],Product_table[Product_ID],Product_table[Brand],FALSE)</f>
        <v>Phillips and Sons</v>
      </c>
      <c r="U1797" s="8">
        <f>_xlfn.XLOOKUP(total_table[[#This Row],[Product_ID]],Product_table[Product_ID],Product_table[Cost],FALSE)</f>
        <v>358.47</v>
      </c>
      <c r="V1797" s="11">
        <f>_xlfn.XLOOKUP(total_table[[#This Row],[Product_ID]],Product_table[Product_ID],Product_table[Stock],FALSE)</f>
        <v>143</v>
      </c>
      <c r="W1797" s="8" t="str">
        <f>_xlfn.XLOOKUP(total_table[[#This Row],[Store_ID]],Store_table[Store_ID],Store_table[Store_Name],FALSE)</f>
        <v>Alexander Group</v>
      </c>
      <c r="X1797" s="8" t="str">
        <f>_xlfn.XLOOKUP(total_table[[#This Row],[Store_ID]],Store_table[Store_ID],Store_table[Region],FALSE)</f>
        <v>South</v>
      </c>
      <c r="Y1797" s="8" t="str">
        <f>_xlfn.XLOOKUP(total_table[[#This Row],[Store_ID]],Store_table[Store_ID],Store_table[City],FALSE)</f>
        <v>Port Sharon</v>
      </c>
      <c r="Z1797" s="8" t="str">
        <f>_xlfn.XLOOKUP(total_table[[#This Row],[Store_ID]],Store_table[Store_ID],Store_table[Store_Type],FALSE)</f>
        <v>Online</v>
      </c>
    </row>
    <row r="1798" spans="1:26" x14ac:dyDescent="0.35">
      <c r="A1798" s="2" t="s">
        <v>3600</v>
      </c>
      <c r="B1798" s="14">
        <v>45877</v>
      </c>
      <c r="C1798" s="2" t="s">
        <v>655</v>
      </c>
      <c r="D1798" s="2" t="s">
        <v>1632</v>
      </c>
      <c r="E1798" s="2" t="s">
        <v>1754</v>
      </c>
      <c r="F1798" s="11">
        <v>1</v>
      </c>
      <c r="G1798" s="8">
        <v>952.73</v>
      </c>
      <c r="H1798" s="8">
        <v>0.17</v>
      </c>
      <c r="I1798" s="2" t="s">
        <v>1802</v>
      </c>
      <c r="J1798" s="8">
        <v>952.56000000000006</v>
      </c>
      <c r="K1798" s="8" t="str">
        <f>_xlfn.XLOOKUP(total_table[[#This Row],[Customer_ID]],Customer_table[Customer_ID],Customer_table[Name],FALSE)</f>
        <v>Tiffany Herrera</v>
      </c>
      <c r="L1798" s="11">
        <f>_xlfn.XLOOKUP(total_table[[#This Row],[Customer_ID]],Customer_table[Customer_ID],Customer_table[Age],FALSE)</f>
        <v>52</v>
      </c>
      <c r="M1798" s="8" t="str">
        <f>_xlfn.XLOOKUP(total_table[[#This Row],[Customer_ID]],Customer_table[Customer_ID],Customer_table[Gender],FALSE)</f>
        <v>Male</v>
      </c>
      <c r="N1798" s="8" t="str">
        <f>_xlfn.XLOOKUP(total_table[[#This Row],[Customer_ID]],Customer_table[Customer_ID],Customer_table[City],FALSE)</f>
        <v>New Dianebury</v>
      </c>
      <c r="O1798" s="8" t="str">
        <f>_xlfn.XLOOKUP(total_table[[#This Row],[Customer_ID]],Customer_table[Customer_ID],Customer_table[State],FALSE)</f>
        <v>Virginia</v>
      </c>
      <c r="P1798" s="8" t="str">
        <f>_xlfn.XLOOKUP(total_table[[#This Row],[Customer_ID]],Customer_table[Customer_ID],Customer_table[Country],FALSE)</f>
        <v>USA</v>
      </c>
      <c r="Q1798" s="8" t="str">
        <f>_xlfn.XLOOKUP(total_table[[#This Row],[Product_ID]],Product_table[Product_ID],Product_table[Product_Name],FALSE)</f>
        <v>Men's Track Pants</v>
      </c>
      <c r="R1798" s="8" t="str">
        <f>_xlfn.XLOOKUP(total_table[[#This Row],[Product_ID]],Product_table[Product_ID],Product_table[Category],FALSE)</f>
        <v>Clothing</v>
      </c>
      <c r="S1798" s="8" t="str">
        <f>_xlfn.XLOOKUP(total_table[[#This Row],[Product_ID]],Product_table[Product_ID],Product_table[Sub_Category],FALSE)</f>
        <v>Bottoms</v>
      </c>
      <c r="T1798" s="8" t="str">
        <f>_xlfn.XLOOKUP(total_table[[#This Row],[Product_ID]],Product_table[Product_ID],Product_table[Brand],FALSE)</f>
        <v>Hamilton, Woods and Walker</v>
      </c>
      <c r="U1798" s="8">
        <f>_xlfn.XLOOKUP(total_table[[#This Row],[Product_ID]],Product_table[Product_ID],Product_table[Cost],FALSE)</f>
        <v>386.56</v>
      </c>
      <c r="V1798" s="11">
        <f>_xlfn.XLOOKUP(total_table[[#This Row],[Product_ID]],Product_table[Product_ID],Product_table[Stock],FALSE)</f>
        <v>125</v>
      </c>
      <c r="W1798" s="8" t="str">
        <f>_xlfn.XLOOKUP(total_table[[#This Row],[Store_ID]],Store_table[Store_ID],Store_table[Store_Name],FALSE)</f>
        <v>Benson-Elliott</v>
      </c>
      <c r="X1798" s="8" t="str">
        <f>_xlfn.XLOOKUP(total_table[[#This Row],[Store_ID]],Store_table[Store_ID],Store_table[Region],FALSE)</f>
        <v>East</v>
      </c>
      <c r="Y1798" s="8" t="str">
        <f>_xlfn.XLOOKUP(total_table[[#This Row],[Store_ID]],Store_table[Store_ID],Store_table[City],FALSE)</f>
        <v>Port Josephberg</v>
      </c>
      <c r="Z1798" s="8" t="str">
        <f>_xlfn.XLOOKUP(total_table[[#This Row],[Store_ID]],Store_table[Store_ID],Store_table[Store_Type],FALSE)</f>
        <v>Online</v>
      </c>
    </row>
    <row r="1799" spans="1:26" x14ac:dyDescent="0.35">
      <c r="A1799" s="2" t="s">
        <v>3601</v>
      </c>
      <c r="B1799" s="14">
        <v>45875</v>
      </c>
      <c r="C1799" s="2" t="s">
        <v>296</v>
      </c>
      <c r="D1799" s="2" t="s">
        <v>1724</v>
      </c>
      <c r="E1799" s="2" t="s">
        <v>1782</v>
      </c>
      <c r="F1799" s="11">
        <v>4</v>
      </c>
      <c r="G1799" s="8">
        <v>820.78</v>
      </c>
      <c r="H1799" s="8">
        <v>0.25</v>
      </c>
      <c r="I1799" s="2" t="s">
        <v>1802</v>
      </c>
      <c r="J1799" s="8">
        <v>3282.87</v>
      </c>
      <c r="K1799" s="8" t="str">
        <f>_xlfn.XLOOKUP(total_table[[#This Row],[Customer_ID]],Customer_table[Customer_ID],Customer_table[Name],FALSE)</f>
        <v>Christy Hoffman</v>
      </c>
      <c r="L1799" s="11">
        <f>_xlfn.XLOOKUP(total_table[[#This Row],[Customer_ID]],Customer_table[Customer_ID],Customer_table[Age],FALSE)</f>
        <v>26</v>
      </c>
      <c r="M1799" s="8" t="str">
        <f>_xlfn.XLOOKUP(total_table[[#This Row],[Customer_ID]],Customer_table[Customer_ID],Customer_table[Gender],FALSE)</f>
        <v>Female</v>
      </c>
      <c r="N1799" s="8" t="str">
        <f>_xlfn.XLOOKUP(total_table[[#This Row],[Customer_ID]],Customer_table[Customer_ID],Customer_table[City],FALSE)</f>
        <v>Garyberg</v>
      </c>
      <c r="O1799" s="8" t="str">
        <f>_xlfn.XLOOKUP(total_table[[#This Row],[Customer_ID]],Customer_table[Customer_ID],Customer_table[State],FALSE)</f>
        <v>Indiana</v>
      </c>
      <c r="P1799" s="8" t="str">
        <f>_xlfn.XLOOKUP(total_table[[#This Row],[Customer_ID]],Customer_table[Customer_ID],Customer_table[Country],FALSE)</f>
        <v>USA</v>
      </c>
      <c r="Q1799" s="8" t="str">
        <f>_xlfn.XLOOKUP(total_table[[#This Row],[Product_ID]],Product_table[Product_ID],Product_table[Product_Name],FALSE)</f>
        <v>Stainless Steel Cookware Set</v>
      </c>
      <c r="R1799" s="8" t="str">
        <f>_xlfn.XLOOKUP(total_table[[#This Row],[Product_ID]],Product_table[Product_ID],Product_table[Category],FALSE)</f>
        <v>Home</v>
      </c>
      <c r="S1799" s="8" t="str">
        <f>_xlfn.XLOOKUP(total_table[[#This Row],[Product_ID]],Product_table[Product_ID],Product_table[Sub_Category],FALSE)</f>
        <v>Kitchen</v>
      </c>
      <c r="T1799" s="8" t="str">
        <f>_xlfn.XLOOKUP(total_table[[#This Row],[Product_ID]],Product_table[Product_ID],Product_table[Brand],FALSE)</f>
        <v>Campbell Ltd</v>
      </c>
      <c r="U1799" s="8">
        <f>_xlfn.XLOOKUP(total_table[[#This Row],[Product_ID]],Product_table[Product_ID],Product_table[Cost],FALSE)</f>
        <v>201.41</v>
      </c>
      <c r="V1799" s="11">
        <f>_xlfn.XLOOKUP(total_table[[#This Row],[Product_ID]],Product_table[Product_ID],Product_table[Stock],FALSE)</f>
        <v>146</v>
      </c>
      <c r="W1799" s="8" t="str">
        <f>_xlfn.XLOOKUP(total_table[[#This Row],[Store_ID]],Store_table[Store_ID],Store_table[Store_Name],FALSE)</f>
        <v>Frederick-Wright</v>
      </c>
      <c r="X1799" s="8" t="str">
        <f>_xlfn.XLOOKUP(total_table[[#This Row],[Store_ID]],Store_table[Store_ID],Store_table[Region],FALSE)</f>
        <v>West</v>
      </c>
      <c r="Y1799" s="8" t="str">
        <f>_xlfn.XLOOKUP(total_table[[#This Row],[Store_ID]],Store_table[Store_ID],Store_table[City],FALSE)</f>
        <v>New Jimmymouth</v>
      </c>
      <c r="Z1799" s="8" t="str">
        <f>_xlfn.XLOOKUP(total_table[[#This Row],[Store_ID]],Store_table[Store_ID],Store_table[Store_Type],FALSE)</f>
        <v>Flagship</v>
      </c>
    </row>
    <row r="1800" spans="1:26" x14ac:dyDescent="0.35">
      <c r="A1800" s="2" t="s">
        <v>3602</v>
      </c>
      <c r="B1800" s="14">
        <v>45592</v>
      </c>
      <c r="C1800" s="2" t="s">
        <v>1058</v>
      </c>
      <c r="D1800" s="2" t="s">
        <v>1602</v>
      </c>
      <c r="E1800" s="2" t="s">
        <v>1744</v>
      </c>
      <c r="F1800" s="11">
        <v>4</v>
      </c>
      <c r="G1800" s="8">
        <v>247.55</v>
      </c>
      <c r="H1800" s="8">
        <v>0.05</v>
      </c>
      <c r="I1800" s="2" t="s">
        <v>1802</v>
      </c>
      <c r="J1800" s="8">
        <v>990.15000000000009</v>
      </c>
      <c r="K1800" s="8" t="str">
        <f>_xlfn.XLOOKUP(total_table[[#This Row],[Customer_ID]],Customer_table[Customer_ID],Customer_table[Name],FALSE)</f>
        <v>Michelle Cunningham</v>
      </c>
      <c r="L1800" s="11">
        <f>_xlfn.XLOOKUP(total_table[[#This Row],[Customer_ID]],Customer_table[Customer_ID],Customer_table[Age],FALSE)</f>
        <v>30</v>
      </c>
      <c r="M1800" s="8" t="str">
        <f>_xlfn.XLOOKUP(total_table[[#This Row],[Customer_ID]],Customer_table[Customer_ID],Customer_table[Gender],FALSE)</f>
        <v>Female</v>
      </c>
      <c r="N1800" s="8" t="str">
        <f>_xlfn.XLOOKUP(total_table[[#This Row],[Customer_ID]],Customer_table[Customer_ID],Customer_table[City],FALSE)</f>
        <v>Amandaborough</v>
      </c>
      <c r="O1800" s="8" t="str">
        <f>_xlfn.XLOOKUP(total_table[[#This Row],[Customer_ID]],Customer_table[Customer_ID],Customer_table[State],FALSE)</f>
        <v>Connecticut</v>
      </c>
      <c r="P1800" s="8" t="str">
        <f>_xlfn.XLOOKUP(total_table[[#This Row],[Customer_ID]],Customer_table[Customer_ID],Customer_table[Country],FALSE)</f>
        <v>USA</v>
      </c>
      <c r="Q1800" s="8" t="str">
        <f>_xlfn.XLOOKUP(total_table[[#This Row],[Product_ID]],Product_table[Product_ID],Product_table[Product_Name],FALSE)</f>
        <v>Sports Water Hydration Pack</v>
      </c>
      <c r="R1800" s="8" t="str">
        <f>_xlfn.XLOOKUP(total_table[[#This Row],[Product_ID]],Product_table[Product_ID],Product_table[Category],FALSE)</f>
        <v>Sports</v>
      </c>
      <c r="S1800" s="8" t="str">
        <f>_xlfn.XLOOKUP(total_table[[#This Row],[Product_ID]],Product_table[Product_ID],Product_table[Sub_Category],FALSE)</f>
        <v>Outdoor</v>
      </c>
      <c r="T1800" s="8" t="str">
        <f>_xlfn.XLOOKUP(total_table[[#This Row],[Product_ID]],Product_table[Product_ID],Product_table[Brand],FALSE)</f>
        <v>Sims-Smith</v>
      </c>
      <c r="U1800" s="8">
        <f>_xlfn.XLOOKUP(total_table[[#This Row],[Product_ID]],Product_table[Product_ID],Product_table[Cost],FALSE)</f>
        <v>135.61000000000001</v>
      </c>
      <c r="V1800" s="11">
        <f>_xlfn.XLOOKUP(total_table[[#This Row],[Product_ID]],Product_table[Product_ID],Product_table[Stock],FALSE)</f>
        <v>394</v>
      </c>
      <c r="W1800" s="8" t="str">
        <f>_xlfn.XLOOKUP(total_table[[#This Row],[Store_ID]],Store_table[Store_ID],Store_table[Store_Name],FALSE)</f>
        <v>Johnson-Wright</v>
      </c>
      <c r="X1800" s="8" t="str">
        <f>_xlfn.XLOOKUP(total_table[[#This Row],[Store_ID]],Store_table[Store_ID],Store_table[Region],FALSE)</f>
        <v>North</v>
      </c>
      <c r="Y1800" s="8" t="str">
        <f>_xlfn.XLOOKUP(total_table[[#This Row],[Store_ID]],Store_table[Store_ID],Store_table[City],FALSE)</f>
        <v>Hoodberg</v>
      </c>
      <c r="Z1800" s="8" t="str">
        <f>_xlfn.XLOOKUP(total_table[[#This Row],[Store_ID]],Store_table[Store_ID],Store_table[Store_Type],FALSE)</f>
        <v>Outlet</v>
      </c>
    </row>
    <row r="1801" spans="1:26" x14ac:dyDescent="0.35">
      <c r="A1801" s="2" t="s">
        <v>3603</v>
      </c>
      <c r="B1801" s="14">
        <v>45369</v>
      </c>
      <c r="C1801" s="2" t="s">
        <v>721</v>
      </c>
      <c r="D1801" s="2" t="s">
        <v>1724</v>
      </c>
      <c r="E1801" s="2" t="s">
        <v>1760</v>
      </c>
      <c r="F1801" s="11">
        <v>3</v>
      </c>
      <c r="G1801" s="8">
        <v>561.44000000000005</v>
      </c>
      <c r="H1801" s="8">
        <v>0.2</v>
      </c>
      <c r="I1801" s="2" t="s">
        <v>1807</v>
      </c>
      <c r="J1801" s="8">
        <v>1684.1200000000001</v>
      </c>
      <c r="K1801" s="8" t="str">
        <f>_xlfn.XLOOKUP(total_table[[#This Row],[Customer_ID]],Customer_table[Customer_ID],Customer_table[Name],FALSE)</f>
        <v>Gregory Pham</v>
      </c>
      <c r="L1801" s="11">
        <f>_xlfn.XLOOKUP(total_table[[#This Row],[Customer_ID]],Customer_table[Customer_ID],Customer_table[Age],FALSE)</f>
        <v>63</v>
      </c>
      <c r="M1801" s="8" t="str">
        <f>_xlfn.XLOOKUP(total_table[[#This Row],[Customer_ID]],Customer_table[Customer_ID],Customer_table[Gender],FALSE)</f>
        <v>Female</v>
      </c>
      <c r="N1801" s="8" t="str">
        <f>_xlfn.XLOOKUP(total_table[[#This Row],[Customer_ID]],Customer_table[Customer_ID],Customer_table[City],FALSE)</f>
        <v>Pollardton</v>
      </c>
      <c r="O1801" s="8" t="str">
        <f>_xlfn.XLOOKUP(total_table[[#This Row],[Customer_ID]],Customer_table[Customer_ID],Customer_table[State],FALSE)</f>
        <v>Kansas</v>
      </c>
      <c r="P1801" s="8" t="str">
        <f>_xlfn.XLOOKUP(total_table[[#This Row],[Customer_ID]],Customer_table[Customer_ID],Customer_table[Country],FALSE)</f>
        <v>USA</v>
      </c>
      <c r="Q1801" s="8" t="str">
        <f>_xlfn.XLOOKUP(total_table[[#This Row],[Product_ID]],Product_table[Product_ID],Product_table[Product_Name],FALSE)</f>
        <v>Stainless Steel Cookware Set</v>
      </c>
      <c r="R1801" s="8" t="str">
        <f>_xlfn.XLOOKUP(total_table[[#This Row],[Product_ID]],Product_table[Product_ID],Product_table[Category],FALSE)</f>
        <v>Home</v>
      </c>
      <c r="S1801" s="8" t="str">
        <f>_xlfn.XLOOKUP(total_table[[#This Row],[Product_ID]],Product_table[Product_ID],Product_table[Sub_Category],FALSE)</f>
        <v>Kitchen</v>
      </c>
      <c r="T1801" s="8" t="str">
        <f>_xlfn.XLOOKUP(total_table[[#This Row],[Product_ID]],Product_table[Product_ID],Product_table[Brand],FALSE)</f>
        <v>Campbell Ltd</v>
      </c>
      <c r="U1801" s="8">
        <f>_xlfn.XLOOKUP(total_table[[#This Row],[Product_ID]],Product_table[Product_ID],Product_table[Cost],FALSE)</f>
        <v>201.41</v>
      </c>
      <c r="V1801" s="11">
        <f>_xlfn.XLOOKUP(total_table[[#This Row],[Product_ID]],Product_table[Product_ID],Product_table[Stock],FALSE)</f>
        <v>146</v>
      </c>
      <c r="W1801" s="8" t="str">
        <f>_xlfn.XLOOKUP(total_table[[#This Row],[Store_ID]],Store_table[Store_ID],Store_table[Store_Name],FALSE)</f>
        <v>Bean, Jones and Park</v>
      </c>
      <c r="X1801" s="8" t="str">
        <f>_xlfn.XLOOKUP(total_table[[#This Row],[Store_ID]],Store_table[Store_ID],Store_table[Region],FALSE)</f>
        <v>West</v>
      </c>
      <c r="Y1801" s="8" t="str">
        <f>_xlfn.XLOOKUP(total_table[[#This Row],[Store_ID]],Store_table[Store_ID],Store_table[City],FALSE)</f>
        <v>Thompsonborough</v>
      </c>
      <c r="Z1801" s="8" t="str">
        <f>_xlfn.XLOOKUP(total_table[[#This Row],[Store_ID]],Store_table[Store_ID],Store_table[Store_Type],FALSE)</f>
        <v>Online</v>
      </c>
    </row>
    <row r="1802" spans="1:26" x14ac:dyDescent="0.35">
      <c r="A1802" s="2" t="s">
        <v>3604</v>
      </c>
      <c r="B1802" s="14">
        <v>45249</v>
      </c>
      <c r="C1802" s="2" t="s">
        <v>880</v>
      </c>
      <c r="D1802" s="2" t="s">
        <v>1670</v>
      </c>
      <c r="E1802" s="2" t="s">
        <v>1760</v>
      </c>
      <c r="F1802" s="11">
        <v>4</v>
      </c>
      <c r="G1802" s="8">
        <v>214.37</v>
      </c>
      <c r="H1802" s="8">
        <v>0.11</v>
      </c>
      <c r="I1802" s="2" t="s">
        <v>1807</v>
      </c>
      <c r="J1802" s="8">
        <v>857.37</v>
      </c>
      <c r="K1802" s="8" t="str">
        <f>_xlfn.XLOOKUP(total_table[[#This Row],[Customer_ID]],Customer_table[Customer_ID],Customer_table[Name],FALSE)</f>
        <v>Brittany Watson</v>
      </c>
      <c r="L1802" s="11">
        <f>_xlfn.XLOOKUP(total_table[[#This Row],[Customer_ID]],Customer_table[Customer_ID],Customer_table[Age],FALSE)</f>
        <v>59</v>
      </c>
      <c r="M1802" s="8" t="str">
        <f>_xlfn.XLOOKUP(total_table[[#This Row],[Customer_ID]],Customer_table[Customer_ID],Customer_table[Gender],FALSE)</f>
        <v>Male</v>
      </c>
      <c r="N1802" s="8" t="str">
        <f>_xlfn.XLOOKUP(total_table[[#This Row],[Customer_ID]],Customer_table[Customer_ID],Customer_table[City],FALSE)</f>
        <v>North Joshualand</v>
      </c>
      <c r="O1802" s="8" t="str">
        <f>_xlfn.XLOOKUP(total_table[[#This Row],[Customer_ID]],Customer_table[Customer_ID],Customer_table[State],FALSE)</f>
        <v>Connecticut</v>
      </c>
      <c r="P1802" s="8" t="str">
        <f>_xlfn.XLOOKUP(total_table[[#This Row],[Customer_ID]],Customer_table[Customer_ID],Customer_table[Country],FALSE)</f>
        <v>USA</v>
      </c>
      <c r="Q1802" s="8" t="str">
        <f>_xlfn.XLOOKUP(total_table[[#This Row],[Product_ID]],Product_table[Product_ID],Product_table[Product_Name],FALSE)</f>
        <v>Professional Jump Rope</v>
      </c>
      <c r="R1802" s="8" t="str">
        <f>_xlfn.XLOOKUP(total_table[[#This Row],[Product_ID]],Product_table[Product_ID],Product_table[Category],FALSE)</f>
        <v>Sports</v>
      </c>
      <c r="S1802" s="8" t="str">
        <f>_xlfn.XLOOKUP(total_table[[#This Row],[Product_ID]],Product_table[Product_ID],Product_table[Sub_Category],FALSE)</f>
        <v>Fitness</v>
      </c>
      <c r="T1802" s="8" t="str">
        <f>_xlfn.XLOOKUP(total_table[[#This Row],[Product_ID]],Product_table[Product_ID],Product_table[Brand],FALSE)</f>
        <v>Davis PLC</v>
      </c>
      <c r="U1802" s="8">
        <f>_xlfn.XLOOKUP(total_table[[#This Row],[Product_ID]],Product_table[Product_ID],Product_table[Cost],FALSE)</f>
        <v>477.61</v>
      </c>
      <c r="V1802" s="11">
        <f>_xlfn.XLOOKUP(total_table[[#This Row],[Product_ID]],Product_table[Product_ID],Product_table[Stock],FALSE)</f>
        <v>300</v>
      </c>
      <c r="W1802" s="8" t="str">
        <f>_xlfn.XLOOKUP(total_table[[#This Row],[Store_ID]],Store_table[Store_ID],Store_table[Store_Name],FALSE)</f>
        <v>Bean, Jones and Park</v>
      </c>
      <c r="X1802" s="8" t="str">
        <f>_xlfn.XLOOKUP(total_table[[#This Row],[Store_ID]],Store_table[Store_ID],Store_table[Region],FALSE)</f>
        <v>West</v>
      </c>
      <c r="Y1802" s="8" t="str">
        <f>_xlfn.XLOOKUP(total_table[[#This Row],[Store_ID]],Store_table[Store_ID],Store_table[City],FALSE)</f>
        <v>Thompsonborough</v>
      </c>
      <c r="Z1802" s="8" t="str">
        <f>_xlfn.XLOOKUP(total_table[[#This Row],[Store_ID]],Store_table[Store_ID],Store_table[Store_Type],FALSE)</f>
        <v>Online</v>
      </c>
    </row>
    <row r="1803" spans="1:26" x14ac:dyDescent="0.35">
      <c r="A1803" s="2" t="s">
        <v>3605</v>
      </c>
      <c r="B1803" s="14">
        <v>45741</v>
      </c>
      <c r="C1803" s="2" t="s">
        <v>1276</v>
      </c>
      <c r="D1803" s="2" t="s">
        <v>1560</v>
      </c>
      <c r="E1803" s="2" t="s">
        <v>1782</v>
      </c>
      <c r="F1803" s="11">
        <v>3</v>
      </c>
      <c r="G1803" s="8">
        <v>123.74</v>
      </c>
      <c r="H1803" s="8">
        <v>0.23</v>
      </c>
      <c r="I1803" s="2" t="s">
        <v>1804</v>
      </c>
      <c r="J1803" s="8">
        <v>370.98999999999995</v>
      </c>
      <c r="K1803" s="8" t="str">
        <f>_xlfn.XLOOKUP(total_table[[#This Row],[Customer_ID]],Customer_table[Customer_ID],Customer_table[Name],FALSE)</f>
        <v>Karen King</v>
      </c>
      <c r="L1803" s="11">
        <f>_xlfn.XLOOKUP(total_table[[#This Row],[Customer_ID]],Customer_table[Customer_ID],Customer_table[Age],FALSE)</f>
        <v>64</v>
      </c>
      <c r="M1803" s="8" t="str">
        <f>_xlfn.XLOOKUP(total_table[[#This Row],[Customer_ID]],Customer_table[Customer_ID],Customer_table[Gender],FALSE)</f>
        <v>Female</v>
      </c>
      <c r="N1803" s="8" t="str">
        <f>_xlfn.XLOOKUP(total_table[[#This Row],[Customer_ID]],Customer_table[Customer_ID],Customer_table[City],FALSE)</f>
        <v>Kimburgh</v>
      </c>
      <c r="O1803" s="8" t="str">
        <f>_xlfn.XLOOKUP(total_table[[#This Row],[Customer_ID]],Customer_table[Customer_ID],Customer_table[State],FALSE)</f>
        <v>North Carolina</v>
      </c>
      <c r="P1803" s="8" t="str">
        <f>_xlfn.XLOOKUP(total_table[[#This Row],[Customer_ID]],Customer_table[Customer_ID],Customer_table[Country],FALSE)</f>
        <v>USA</v>
      </c>
      <c r="Q1803" s="8" t="str">
        <f>_xlfn.XLOOKUP(total_table[[#This Row],[Product_ID]],Product_table[Product_ID],Product_table[Product_Name],FALSE)</f>
        <v>Soccer Training Cone Set</v>
      </c>
      <c r="R1803" s="8" t="str">
        <f>_xlfn.XLOOKUP(total_table[[#This Row],[Product_ID]],Product_table[Product_ID],Product_table[Category],FALSE)</f>
        <v>Sports</v>
      </c>
      <c r="S1803" s="8" t="str">
        <f>_xlfn.XLOOKUP(total_table[[#This Row],[Product_ID]],Product_table[Product_ID],Product_table[Sub_Category],FALSE)</f>
        <v>Accessories</v>
      </c>
      <c r="T1803" s="8" t="str">
        <f>_xlfn.XLOOKUP(total_table[[#This Row],[Product_ID]],Product_table[Product_ID],Product_table[Brand],FALSE)</f>
        <v>Ford, Murphy and Wilson</v>
      </c>
      <c r="U1803" s="8">
        <f>_xlfn.XLOOKUP(total_table[[#This Row],[Product_ID]],Product_table[Product_ID],Product_table[Cost],FALSE)</f>
        <v>144.53</v>
      </c>
      <c r="V1803" s="11">
        <f>_xlfn.XLOOKUP(total_table[[#This Row],[Product_ID]],Product_table[Product_ID],Product_table[Stock],FALSE)</f>
        <v>367</v>
      </c>
      <c r="W1803" s="8" t="str">
        <f>_xlfn.XLOOKUP(total_table[[#This Row],[Store_ID]],Store_table[Store_ID],Store_table[Store_Name],FALSE)</f>
        <v>Frederick-Wright</v>
      </c>
      <c r="X1803" s="8" t="str">
        <f>_xlfn.XLOOKUP(total_table[[#This Row],[Store_ID]],Store_table[Store_ID],Store_table[Region],FALSE)</f>
        <v>West</v>
      </c>
      <c r="Y1803" s="8" t="str">
        <f>_xlfn.XLOOKUP(total_table[[#This Row],[Store_ID]],Store_table[Store_ID],Store_table[City],FALSE)</f>
        <v>New Jimmymouth</v>
      </c>
      <c r="Z1803" s="8" t="str">
        <f>_xlfn.XLOOKUP(total_table[[#This Row],[Store_ID]],Store_table[Store_ID],Store_table[Store_Type],FALSE)</f>
        <v>Flagship</v>
      </c>
    </row>
    <row r="1804" spans="1:26" x14ac:dyDescent="0.35">
      <c r="A1804" s="2" t="s">
        <v>3606</v>
      </c>
      <c r="B1804" s="14">
        <v>45427</v>
      </c>
      <c r="C1804" s="2" t="s">
        <v>58</v>
      </c>
      <c r="D1804" s="2" t="s">
        <v>1660</v>
      </c>
      <c r="E1804" s="2" t="s">
        <v>1770</v>
      </c>
      <c r="F1804" s="11">
        <v>4</v>
      </c>
      <c r="G1804" s="8">
        <v>645.71</v>
      </c>
      <c r="H1804" s="8">
        <v>0.1</v>
      </c>
      <c r="I1804" s="2" t="s">
        <v>1804</v>
      </c>
      <c r="J1804" s="8">
        <v>2582.7400000000002</v>
      </c>
      <c r="K1804" s="8" t="str">
        <f>_xlfn.XLOOKUP(total_table[[#This Row],[Customer_ID]],Customer_table[Customer_ID],Customer_table[Name],FALSE)</f>
        <v>Nathan Hernandez</v>
      </c>
      <c r="L1804" s="11">
        <f>_xlfn.XLOOKUP(total_table[[#This Row],[Customer_ID]],Customer_table[Customer_ID],Customer_table[Age],FALSE)</f>
        <v>32</v>
      </c>
      <c r="M1804" s="8" t="str">
        <f>_xlfn.XLOOKUP(total_table[[#This Row],[Customer_ID]],Customer_table[Customer_ID],Customer_table[Gender],FALSE)</f>
        <v>Female</v>
      </c>
      <c r="N1804" s="8" t="str">
        <f>_xlfn.XLOOKUP(total_table[[#This Row],[Customer_ID]],Customer_table[Customer_ID],Customer_table[City],FALSE)</f>
        <v>New Becky</v>
      </c>
      <c r="O1804" s="8" t="str">
        <f>_xlfn.XLOOKUP(total_table[[#This Row],[Customer_ID]],Customer_table[Customer_ID],Customer_table[State],FALSE)</f>
        <v>Montana</v>
      </c>
      <c r="P1804" s="8" t="str">
        <f>_xlfn.XLOOKUP(total_table[[#This Row],[Customer_ID]],Customer_table[Customer_ID],Customer_table[Country],FALSE)</f>
        <v>USA</v>
      </c>
      <c r="Q1804" s="8" t="str">
        <f>_xlfn.XLOOKUP(total_table[[#This Row],[Product_ID]],Product_table[Product_ID],Product_table[Product_Name],FALSE)</f>
        <v>Smart LED Light Strip</v>
      </c>
      <c r="R1804" s="8" t="str">
        <f>_xlfn.XLOOKUP(total_table[[#This Row],[Product_ID]],Product_table[Product_ID],Product_table[Category],FALSE)</f>
        <v>Electronics</v>
      </c>
      <c r="S1804" s="8" t="str">
        <f>_xlfn.XLOOKUP(total_table[[#This Row],[Product_ID]],Product_table[Product_ID],Product_table[Sub_Category],FALSE)</f>
        <v>Accessories</v>
      </c>
      <c r="T1804" s="8" t="str">
        <f>_xlfn.XLOOKUP(total_table[[#This Row],[Product_ID]],Product_table[Product_ID],Product_table[Brand],FALSE)</f>
        <v>Flores-Davis</v>
      </c>
      <c r="U1804" s="8">
        <f>_xlfn.XLOOKUP(total_table[[#This Row],[Product_ID]],Product_table[Product_ID],Product_table[Cost],FALSE)</f>
        <v>349.17</v>
      </c>
      <c r="V1804" s="11">
        <f>_xlfn.XLOOKUP(total_table[[#This Row],[Product_ID]],Product_table[Product_ID],Product_table[Stock],FALSE)</f>
        <v>476</v>
      </c>
      <c r="W1804" s="8" t="str">
        <f>_xlfn.XLOOKUP(total_table[[#This Row],[Store_ID]],Store_table[Store_ID],Store_table[Store_Name],FALSE)</f>
        <v>Aguirre-Keller</v>
      </c>
      <c r="X1804" s="8" t="str">
        <f>_xlfn.XLOOKUP(total_table[[#This Row],[Store_ID]],Store_table[Store_ID],Store_table[Region],FALSE)</f>
        <v>South</v>
      </c>
      <c r="Y1804" s="8" t="str">
        <f>_xlfn.XLOOKUP(total_table[[#This Row],[Store_ID]],Store_table[Store_ID],Store_table[City],FALSE)</f>
        <v>Lake Michael</v>
      </c>
      <c r="Z1804" s="8" t="str">
        <f>_xlfn.XLOOKUP(total_table[[#This Row],[Store_ID]],Store_table[Store_ID],Store_table[Store_Type],FALSE)</f>
        <v>Online</v>
      </c>
    </row>
    <row r="1805" spans="1:26" x14ac:dyDescent="0.35">
      <c r="A1805" s="2" t="s">
        <v>3607</v>
      </c>
      <c r="B1805" s="14">
        <v>45736</v>
      </c>
      <c r="C1805" s="2" t="s">
        <v>129</v>
      </c>
      <c r="D1805" s="2" t="s">
        <v>1568</v>
      </c>
      <c r="E1805" s="2" t="s">
        <v>1772</v>
      </c>
      <c r="F1805" s="11">
        <v>3</v>
      </c>
      <c r="G1805" s="8">
        <v>587.12</v>
      </c>
      <c r="H1805" s="8">
        <v>0.3</v>
      </c>
      <c r="I1805" s="2" t="s">
        <v>1802</v>
      </c>
      <c r="J1805" s="8">
        <v>1761.0600000000002</v>
      </c>
      <c r="K1805" s="8" t="str">
        <f>_xlfn.XLOOKUP(total_table[[#This Row],[Customer_ID]],Customer_table[Customer_ID],Customer_table[Name],FALSE)</f>
        <v>Robert Jones Dds</v>
      </c>
      <c r="L1805" s="11">
        <f>_xlfn.XLOOKUP(total_table[[#This Row],[Customer_ID]],Customer_table[Customer_ID],Customer_table[Age],FALSE)</f>
        <v>25</v>
      </c>
      <c r="M1805" s="8" t="str">
        <f>_xlfn.XLOOKUP(total_table[[#This Row],[Customer_ID]],Customer_table[Customer_ID],Customer_table[Gender],FALSE)</f>
        <v>Male</v>
      </c>
      <c r="N1805" s="8" t="str">
        <f>_xlfn.XLOOKUP(total_table[[#This Row],[Customer_ID]],Customer_table[Customer_ID],Customer_table[City],FALSE)</f>
        <v>Tristanton</v>
      </c>
      <c r="O1805" s="8" t="str">
        <f>_xlfn.XLOOKUP(total_table[[#This Row],[Customer_ID]],Customer_table[Customer_ID],Customer_table[State],FALSE)</f>
        <v>Oklahoma</v>
      </c>
      <c r="P1805" s="8" t="str">
        <f>_xlfn.XLOOKUP(total_table[[#This Row],[Customer_ID]],Customer_table[Customer_ID],Customer_table[Country],FALSE)</f>
        <v>USA</v>
      </c>
      <c r="Q1805" s="8" t="str">
        <f>_xlfn.XLOOKUP(total_table[[#This Row],[Product_ID]],Product_table[Product_ID],Product_table[Product_Name],FALSE)</f>
        <v>Multi-Purpose Storage Box</v>
      </c>
      <c r="R1805" s="8" t="str">
        <f>_xlfn.XLOOKUP(total_table[[#This Row],[Product_ID]],Product_table[Product_ID],Product_table[Category],FALSE)</f>
        <v>Home</v>
      </c>
      <c r="S1805" s="8" t="str">
        <f>_xlfn.XLOOKUP(total_table[[#This Row],[Product_ID]],Product_table[Product_ID],Product_table[Sub_Category],FALSE)</f>
        <v>Storage</v>
      </c>
      <c r="T1805" s="8" t="str">
        <f>_xlfn.XLOOKUP(total_table[[#This Row],[Product_ID]],Product_table[Product_ID],Product_table[Brand],FALSE)</f>
        <v>Gardner-Montes</v>
      </c>
      <c r="U1805" s="8">
        <f>_xlfn.XLOOKUP(total_table[[#This Row],[Product_ID]],Product_table[Product_ID],Product_table[Cost],FALSE)</f>
        <v>123.46</v>
      </c>
      <c r="V1805" s="11">
        <f>_xlfn.XLOOKUP(total_table[[#This Row],[Product_ID]],Product_table[Product_ID],Product_table[Stock],FALSE)</f>
        <v>76</v>
      </c>
      <c r="W1805" s="8" t="str">
        <f>_xlfn.XLOOKUP(total_table[[#This Row],[Store_ID]],Store_table[Store_ID],Store_table[Store_Name],FALSE)</f>
        <v>Thomas, Bridges and Harris</v>
      </c>
      <c r="X1805" s="8" t="str">
        <f>_xlfn.XLOOKUP(total_table[[#This Row],[Store_ID]],Store_table[Store_ID],Store_table[Region],FALSE)</f>
        <v>North</v>
      </c>
      <c r="Y1805" s="8" t="str">
        <f>_xlfn.XLOOKUP(total_table[[#This Row],[Store_ID]],Store_table[Store_ID],Store_table[City],FALSE)</f>
        <v>Sabrinatown</v>
      </c>
      <c r="Z1805" s="8" t="str">
        <f>_xlfn.XLOOKUP(total_table[[#This Row],[Store_ID]],Store_table[Store_ID],Store_table[Store_Type],FALSE)</f>
        <v>Online</v>
      </c>
    </row>
    <row r="1806" spans="1:26" x14ac:dyDescent="0.35">
      <c r="A1806" s="2" t="s">
        <v>3608</v>
      </c>
      <c r="B1806" s="14">
        <v>45941</v>
      </c>
      <c r="C1806" s="2" t="s">
        <v>762</v>
      </c>
      <c r="D1806" s="2" t="s">
        <v>1576</v>
      </c>
      <c r="E1806" s="2" t="s">
        <v>1788</v>
      </c>
      <c r="F1806" s="11">
        <v>1</v>
      </c>
      <c r="G1806" s="8">
        <v>401.18</v>
      </c>
      <c r="H1806" s="8">
        <v>0.15</v>
      </c>
      <c r="I1806" s="2" t="s">
        <v>1807</v>
      </c>
      <c r="J1806" s="8">
        <v>401.03000000000003</v>
      </c>
      <c r="K1806" s="8" t="str">
        <f>_xlfn.XLOOKUP(total_table[[#This Row],[Customer_ID]],Customer_table[Customer_ID],Customer_table[Name],FALSE)</f>
        <v>Mr. William Horton</v>
      </c>
      <c r="L1806" s="11">
        <f>_xlfn.XLOOKUP(total_table[[#This Row],[Customer_ID]],Customer_table[Customer_ID],Customer_table[Age],FALSE)</f>
        <v>31</v>
      </c>
      <c r="M1806" s="8" t="str">
        <f>_xlfn.XLOOKUP(total_table[[#This Row],[Customer_ID]],Customer_table[Customer_ID],Customer_table[Gender],FALSE)</f>
        <v>Male</v>
      </c>
      <c r="N1806" s="8" t="str">
        <f>_xlfn.XLOOKUP(total_table[[#This Row],[Customer_ID]],Customer_table[Customer_ID],Customer_table[City],FALSE)</f>
        <v>Dawsonchester</v>
      </c>
      <c r="O1806" s="8" t="str">
        <f>_xlfn.XLOOKUP(total_table[[#This Row],[Customer_ID]],Customer_table[Customer_ID],Customer_table[State],FALSE)</f>
        <v>Virginia</v>
      </c>
      <c r="P1806" s="8" t="str">
        <f>_xlfn.XLOOKUP(total_table[[#This Row],[Customer_ID]],Customer_table[Customer_ID],Customer_table[Country],FALSE)</f>
        <v>USA</v>
      </c>
      <c r="Q1806" s="8" t="str">
        <f>_xlfn.XLOOKUP(total_table[[#This Row],[Product_ID]],Product_table[Product_ID],Product_table[Product_Name],FALSE)</f>
        <v>Women's Scarf Set</v>
      </c>
      <c r="R1806" s="8" t="str">
        <f>_xlfn.XLOOKUP(total_table[[#This Row],[Product_ID]],Product_table[Product_ID],Product_table[Category],FALSE)</f>
        <v>Clothing</v>
      </c>
      <c r="S1806" s="8" t="str">
        <f>_xlfn.XLOOKUP(total_table[[#This Row],[Product_ID]],Product_table[Product_ID],Product_table[Sub_Category],FALSE)</f>
        <v>Accessories</v>
      </c>
      <c r="T1806" s="8" t="str">
        <f>_xlfn.XLOOKUP(total_table[[#This Row],[Product_ID]],Product_table[Product_ID],Product_table[Brand],FALSE)</f>
        <v>Brown and Sons</v>
      </c>
      <c r="U1806" s="8">
        <f>_xlfn.XLOOKUP(total_table[[#This Row],[Product_ID]],Product_table[Product_ID],Product_table[Cost],FALSE)</f>
        <v>174.02</v>
      </c>
      <c r="V1806" s="11">
        <f>_xlfn.XLOOKUP(total_table[[#This Row],[Product_ID]],Product_table[Product_ID],Product_table[Stock],FALSE)</f>
        <v>268</v>
      </c>
      <c r="W1806" s="8" t="str">
        <f>_xlfn.XLOOKUP(total_table[[#This Row],[Store_ID]],Store_table[Store_ID],Store_table[Store_Name],FALSE)</f>
        <v>Guerrero-Schmitt</v>
      </c>
      <c r="X1806" s="8" t="str">
        <f>_xlfn.XLOOKUP(total_table[[#This Row],[Store_ID]],Store_table[Store_ID],Store_table[Region],FALSE)</f>
        <v>East</v>
      </c>
      <c r="Y1806" s="8" t="str">
        <f>_xlfn.XLOOKUP(total_table[[#This Row],[Store_ID]],Store_table[Store_ID],Store_table[City],FALSE)</f>
        <v>East Stevechester</v>
      </c>
      <c r="Z1806" s="8" t="str">
        <f>_xlfn.XLOOKUP(total_table[[#This Row],[Store_ID]],Store_table[Store_ID],Store_table[Store_Type],FALSE)</f>
        <v>Flagship</v>
      </c>
    </row>
    <row r="1807" spans="1:26" x14ac:dyDescent="0.35">
      <c r="A1807" s="2" t="s">
        <v>3609</v>
      </c>
      <c r="B1807" s="14">
        <v>45486</v>
      </c>
      <c r="C1807" s="2" t="s">
        <v>1127</v>
      </c>
      <c r="D1807" s="2" t="s">
        <v>1642</v>
      </c>
      <c r="E1807" s="2" t="s">
        <v>1788</v>
      </c>
      <c r="F1807" s="11">
        <v>3</v>
      </c>
      <c r="G1807" s="8">
        <v>658.33</v>
      </c>
      <c r="H1807" s="8">
        <v>0.12</v>
      </c>
      <c r="I1807" s="2" t="s">
        <v>1807</v>
      </c>
      <c r="J1807" s="8">
        <v>1974.8700000000003</v>
      </c>
      <c r="K1807" s="8" t="str">
        <f>_xlfn.XLOOKUP(total_table[[#This Row],[Customer_ID]],Customer_table[Customer_ID],Customer_table[Name],FALSE)</f>
        <v>Mallory Allen</v>
      </c>
      <c r="L1807" s="11">
        <f>_xlfn.XLOOKUP(total_table[[#This Row],[Customer_ID]],Customer_table[Customer_ID],Customer_table[Age],FALSE)</f>
        <v>40</v>
      </c>
      <c r="M1807" s="8" t="str">
        <f>_xlfn.XLOOKUP(total_table[[#This Row],[Customer_ID]],Customer_table[Customer_ID],Customer_table[Gender],FALSE)</f>
        <v>Female</v>
      </c>
      <c r="N1807" s="8" t="str">
        <f>_xlfn.XLOOKUP(total_table[[#This Row],[Customer_ID]],Customer_table[Customer_ID],Customer_table[City],FALSE)</f>
        <v>North Theresa</v>
      </c>
      <c r="O1807" s="8" t="str">
        <f>_xlfn.XLOOKUP(total_table[[#This Row],[Customer_ID]],Customer_table[Customer_ID],Customer_table[State],FALSE)</f>
        <v>Alabama</v>
      </c>
      <c r="P1807" s="8" t="str">
        <f>_xlfn.XLOOKUP(total_table[[#This Row],[Customer_ID]],Customer_table[Customer_ID],Customer_table[Country],FALSE)</f>
        <v>USA</v>
      </c>
      <c r="Q1807" s="8" t="str">
        <f>_xlfn.XLOOKUP(total_table[[#This Row],[Product_ID]],Product_table[Product_ID],Product_table[Product_Name],FALSE)</f>
        <v>Womens Cotton Scarf</v>
      </c>
      <c r="R1807" s="8" t="str">
        <f>_xlfn.XLOOKUP(total_table[[#This Row],[Product_ID]],Product_table[Product_ID],Product_table[Category],FALSE)</f>
        <v>Clothing</v>
      </c>
      <c r="S1807" s="8" t="str">
        <f>_xlfn.XLOOKUP(total_table[[#This Row],[Product_ID]],Product_table[Product_ID],Product_table[Sub_Category],FALSE)</f>
        <v>Accessories</v>
      </c>
      <c r="T1807" s="8" t="str">
        <f>_xlfn.XLOOKUP(total_table[[#This Row],[Product_ID]],Product_table[Product_ID],Product_table[Brand],FALSE)</f>
        <v>Shepherd-Gould</v>
      </c>
      <c r="U1807" s="8">
        <f>_xlfn.XLOOKUP(total_table[[#This Row],[Product_ID]],Product_table[Product_ID],Product_table[Cost],FALSE)</f>
        <v>113.83</v>
      </c>
      <c r="V1807" s="11">
        <f>_xlfn.XLOOKUP(total_table[[#This Row],[Product_ID]],Product_table[Product_ID],Product_table[Stock],FALSE)</f>
        <v>485</v>
      </c>
      <c r="W1807" s="8" t="str">
        <f>_xlfn.XLOOKUP(total_table[[#This Row],[Store_ID]],Store_table[Store_ID],Store_table[Store_Name],FALSE)</f>
        <v>Guerrero-Schmitt</v>
      </c>
      <c r="X1807" s="8" t="str">
        <f>_xlfn.XLOOKUP(total_table[[#This Row],[Store_ID]],Store_table[Store_ID],Store_table[Region],FALSE)</f>
        <v>East</v>
      </c>
      <c r="Y1807" s="8" t="str">
        <f>_xlfn.XLOOKUP(total_table[[#This Row],[Store_ID]],Store_table[Store_ID],Store_table[City],FALSE)</f>
        <v>East Stevechester</v>
      </c>
      <c r="Z1807" s="8" t="str">
        <f>_xlfn.XLOOKUP(total_table[[#This Row],[Store_ID]],Store_table[Store_ID],Store_table[Store_Type],FALSE)</f>
        <v>Flagship</v>
      </c>
    </row>
    <row r="1808" spans="1:26" x14ac:dyDescent="0.35">
      <c r="A1808" s="2" t="s">
        <v>3610</v>
      </c>
      <c r="B1808" s="14">
        <v>45474</v>
      </c>
      <c r="C1808" s="2" t="s">
        <v>646</v>
      </c>
      <c r="D1808" s="2" t="s">
        <v>1624</v>
      </c>
      <c r="E1808" s="2" t="s">
        <v>1770</v>
      </c>
      <c r="F1808" s="11">
        <v>4</v>
      </c>
      <c r="G1808" s="8">
        <v>450.3</v>
      </c>
      <c r="H1808" s="8">
        <v>0.02</v>
      </c>
      <c r="I1808" s="2" t="s">
        <v>1802</v>
      </c>
      <c r="J1808" s="8">
        <v>1801.18</v>
      </c>
      <c r="K1808" s="8" t="str">
        <f>_xlfn.XLOOKUP(total_table[[#This Row],[Customer_ID]],Customer_table[Customer_ID],Customer_table[Name],FALSE)</f>
        <v>Mary Boyd</v>
      </c>
      <c r="L1808" s="11">
        <f>_xlfn.XLOOKUP(total_table[[#This Row],[Customer_ID]],Customer_table[Customer_ID],Customer_table[Age],FALSE)</f>
        <v>25</v>
      </c>
      <c r="M1808" s="8" t="str">
        <f>_xlfn.XLOOKUP(total_table[[#This Row],[Customer_ID]],Customer_table[Customer_ID],Customer_table[Gender],FALSE)</f>
        <v>Female</v>
      </c>
      <c r="N1808" s="8" t="str">
        <f>_xlfn.XLOOKUP(total_table[[#This Row],[Customer_ID]],Customer_table[Customer_ID],Customer_table[City],FALSE)</f>
        <v>New Logan</v>
      </c>
      <c r="O1808" s="8" t="str">
        <f>_xlfn.XLOOKUP(total_table[[#This Row],[Customer_ID]],Customer_table[Customer_ID],Customer_table[State],FALSE)</f>
        <v>Michigan</v>
      </c>
      <c r="P1808" s="8" t="str">
        <f>_xlfn.XLOOKUP(total_table[[#This Row],[Customer_ID]],Customer_table[Customer_ID],Customer_table[Country],FALSE)</f>
        <v>USA</v>
      </c>
      <c r="Q1808" s="8" t="str">
        <f>_xlfn.XLOOKUP(total_table[[#This Row],[Product_ID]],Product_table[Product_ID],Product_table[Product_Name],FALSE)</f>
        <v>Men's Roll-On Perfume</v>
      </c>
      <c r="R1808" s="8" t="str">
        <f>_xlfn.XLOOKUP(total_table[[#This Row],[Product_ID]],Product_table[Product_ID],Product_table[Category],FALSE)</f>
        <v>Beauty</v>
      </c>
      <c r="S1808" s="8" t="str">
        <f>_xlfn.XLOOKUP(total_table[[#This Row],[Product_ID]],Product_table[Product_ID],Product_table[Sub_Category],FALSE)</f>
        <v>Fragrance</v>
      </c>
      <c r="T1808" s="8" t="str">
        <f>_xlfn.XLOOKUP(total_table[[#This Row],[Product_ID]],Product_table[Product_ID],Product_table[Brand],FALSE)</f>
        <v>Sullivan and Sons</v>
      </c>
      <c r="U1808" s="8">
        <f>_xlfn.XLOOKUP(total_table[[#This Row],[Product_ID]],Product_table[Product_ID],Product_table[Cost],FALSE)</f>
        <v>43.29</v>
      </c>
      <c r="V1808" s="11">
        <f>_xlfn.XLOOKUP(total_table[[#This Row],[Product_ID]],Product_table[Product_ID],Product_table[Stock],FALSE)</f>
        <v>267</v>
      </c>
      <c r="W1808" s="8" t="str">
        <f>_xlfn.XLOOKUP(total_table[[#This Row],[Store_ID]],Store_table[Store_ID],Store_table[Store_Name],FALSE)</f>
        <v>Aguirre-Keller</v>
      </c>
      <c r="X1808" s="8" t="str">
        <f>_xlfn.XLOOKUP(total_table[[#This Row],[Store_ID]],Store_table[Store_ID],Store_table[Region],FALSE)</f>
        <v>South</v>
      </c>
      <c r="Y1808" s="8" t="str">
        <f>_xlfn.XLOOKUP(total_table[[#This Row],[Store_ID]],Store_table[Store_ID],Store_table[City],FALSE)</f>
        <v>Lake Michael</v>
      </c>
      <c r="Z1808" s="8" t="str">
        <f>_xlfn.XLOOKUP(total_table[[#This Row],[Store_ID]],Store_table[Store_ID],Store_table[Store_Type],FALSE)</f>
        <v>Online</v>
      </c>
    </row>
    <row r="1809" spans="1:26" x14ac:dyDescent="0.35">
      <c r="A1809" s="2" t="s">
        <v>3611</v>
      </c>
      <c r="B1809" s="14">
        <v>45757</v>
      </c>
      <c r="C1809" s="2" t="s">
        <v>480</v>
      </c>
      <c r="D1809" s="2" t="s">
        <v>1714</v>
      </c>
      <c r="E1809" s="2" t="s">
        <v>1767</v>
      </c>
      <c r="F1809" s="11">
        <v>4</v>
      </c>
      <c r="G1809" s="8">
        <v>33.630000000000003</v>
      </c>
      <c r="H1809" s="8">
        <v>0.05</v>
      </c>
      <c r="I1809" s="2" t="s">
        <v>1802</v>
      </c>
      <c r="J1809" s="8">
        <v>134.47</v>
      </c>
      <c r="K1809" s="8" t="str">
        <f>_xlfn.XLOOKUP(total_table[[#This Row],[Customer_ID]],Customer_table[Customer_ID],Customer_table[Name],FALSE)</f>
        <v>Cameron Simpson</v>
      </c>
      <c r="L1809" s="11">
        <f>_xlfn.XLOOKUP(total_table[[#This Row],[Customer_ID]],Customer_table[Customer_ID],Customer_table[Age],FALSE)</f>
        <v>46</v>
      </c>
      <c r="M1809" s="8" t="str">
        <f>_xlfn.XLOOKUP(total_table[[#This Row],[Customer_ID]],Customer_table[Customer_ID],Customer_table[Gender],FALSE)</f>
        <v>Male</v>
      </c>
      <c r="N1809" s="8" t="str">
        <f>_xlfn.XLOOKUP(total_table[[#This Row],[Customer_ID]],Customer_table[Customer_ID],Customer_table[City],FALSE)</f>
        <v>Michaelfort</v>
      </c>
      <c r="O1809" s="8" t="str">
        <f>_xlfn.XLOOKUP(total_table[[#This Row],[Customer_ID]],Customer_table[Customer_ID],Customer_table[State],FALSE)</f>
        <v>Indiana</v>
      </c>
      <c r="P1809" s="8" t="str">
        <f>_xlfn.XLOOKUP(total_table[[#This Row],[Customer_ID]],Customer_table[Customer_ID],Customer_table[Country],FALSE)</f>
        <v>USA</v>
      </c>
      <c r="Q1809" s="8" t="str">
        <f>_xlfn.XLOOKUP(total_table[[#This Row],[Product_ID]],Product_table[Product_ID],Product_table[Product_Name],FALSE)</f>
        <v>Vitamin E Body Lotion</v>
      </c>
      <c r="R1809" s="8" t="str">
        <f>_xlfn.XLOOKUP(total_table[[#This Row],[Product_ID]],Product_table[Product_ID],Product_table[Category],FALSE)</f>
        <v>Beauty</v>
      </c>
      <c r="S1809" s="8" t="str">
        <f>_xlfn.XLOOKUP(total_table[[#This Row],[Product_ID]],Product_table[Product_ID],Product_table[Sub_Category],FALSE)</f>
        <v>Skincare</v>
      </c>
      <c r="T1809" s="8" t="str">
        <f>_xlfn.XLOOKUP(total_table[[#This Row],[Product_ID]],Product_table[Product_ID],Product_table[Brand],FALSE)</f>
        <v>Hoffman-Williams</v>
      </c>
      <c r="U1809" s="8">
        <f>_xlfn.XLOOKUP(total_table[[#This Row],[Product_ID]],Product_table[Product_ID],Product_table[Cost],FALSE)</f>
        <v>358.47</v>
      </c>
      <c r="V1809" s="11">
        <f>_xlfn.XLOOKUP(total_table[[#This Row],[Product_ID]],Product_table[Product_ID],Product_table[Stock],FALSE)</f>
        <v>213</v>
      </c>
      <c r="W1809" s="8" t="str">
        <f>_xlfn.XLOOKUP(total_table[[#This Row],[Store_ID]],Store_table[Store_ID],Store_table[Store_Name],FALSE)</f>
        <v>Hill, Wagner and Ballard</v>
      </c>
      <c r="X1809" s="8" t="str">
        <f>_xlfn.XLOOKUP(total_table[[#This Row],[Store_ID]],Store_table[Store_ID],Store_table[Region],FALSE)</f>
        <v>East</v>
      </c>
      <c r="Y1809" s="8" t="str">
        <f>_xlfn.XLOOKUP(total_table[[#This Row],[Store_ID]],Store_table[Store_ID],Store_table[City],FALSE)</f>
        <v>East Davidville</v>
      </c>
      <c r="Z1809" s="8" t="str">
        <f>_xlfn.XLOOKUP(total_table[[#This Row],[Store_ID]],Store_table[Store_ID],Store_table[Store_Type],FALSE)</f>
        <v>Online</v>
      </c>
    </row>
    <row r="1810" spans="1:26" x14ac:dyDescent="0.35">
      <c r="A1810" s="2" t="s">
        <v>3612</v>
      </c>
      <c r="B1810" s="14">
        <v>45475</v>
      </c>
      <c r="C1810" s="2" t="s">
        <v>135</v>
      </c>
      <c r="D1810" s="2" t="s">
        <v>1558</v>
      </c>
      <c r="E1810" s="2" t="s">
        <v>1730</v>
      </c>
      <c r="F1810" s="11">
        <v>3</v>
      </c>
      <c r="G1810" s="8">
        <v>168.89</v>
      </c>
      <c r="H1810" s="8">
        <v>0.03</v>
      </c>
      <c r="I1810" s="2" t="s">
        <v>1807</v>
      </c>
      <c r="J1810" s="8">
        <v>506.64</v>
      </c>
      <c r="K1810" s="8" t="str">
        <f>_xlfn.XLOOKUP(total_table[[#This Row],[Customer_ID]],Customer_table[Customer_ID],Customer_table[Name],FALSE)</f>
        <v>Rachel Myers</v>
      </c>
      <c r="L1810" s="11">
        <f>_xlfn.XLOOKUP(total_table[[#This Row],[Customer_ID]],Customer_table[Customer_ID],Customer_table[Age],FALSE)</f>
        <v>52</v>
      </c>
      <c r="M1810" s="8" t="str">
        <f>_xlfn.XLOOKUP(total_table[[#This Row],[Customer_ID]],Customer_table[Customer_ID],Customer_table[Gender],FALSE)</f>
        <v>Male</v>
      </c>
      <c r="N1810" s="8" t="str">
        <f>_xlfn.XLOOKUP(total_table[[#This Row],[Customer_ID]],Customer_table[Customer_ID],Customer_table[City],FALSE)</f>
        <v>Robertberg</v>
      </c>
      <c r="O1810" s="8" t="str">
        <f>_xlfn.XLOOKUP(total_table[[#This Row],[Customer_ID]],Customer_table[Customer_ID],Customer_table[State],FALSE)</f>
        <v>North Dakota</v>
      </c>
      <c r="P1810" s="8" t="str">
        <f>_xlfn.XLOOKUP(total_table[[#This Row],[Customer_ID]],Customer_table[Customer_ID],Customer_table[Country],FALSE)</f>
        <v>USA</v>
      </c>
      <c r="Q1810" s="8" t="str">
        <f>_xlfn.XLOOKUP(total_table[[#This Row],[Product_ID]],Product_table[Product_ID],Product_table[Product_Name],FALSE)</f>
        <v>Beard Grooming Kit</v>
      </c>
      <c r="R1810" s="8" t="str">
        <f>_xlfn.XLOOKUP(total_table[[#This Row],[Product_ID]],Product_table[Product_ID],Product_table[Category],FALSE)</f>
        <v>Beauty</v>
      </c>
      <c r="S1810" s="8" t="str">
        <f>_xlfn.XLOOKUP(total_table[[#This Row],[Product_ID]],Product_table[Product_ID],Product_table[Sub_Category],FALSE)</f>
        <v>Grooming</v>
      </c>
      <c r="T1810" s="8" t="str">
        <f>_xlfn.XLOOKUP(total_table[[#This Row],[Product_ID]],Product_table[Product_ID],Product_table[Brand],FALSE)</f>
        <v>Erickson-Green</v>
      </c>
      <c r="U1810" s="8">
        <f>_xlfn.XLOOKUP(total_table[[#This Row],[Product_ID]],Product_table[Product_ID],Product_table[Cost],FALSE)</f>
        <v>337.42</v>
      </c>
      <c r="V1810" s="11">
        <f>_xlfn.XLOOKUP(total_table[[#This Row],[Product_ID]],Product_table[Product_ID],Product_table[Stock],FALSE)</f>
        <v>256</v>
      </c>
      <c r="W1810" s="8" t="str">
        <f>_xlfn.XLOOKUP(total_table[[#This Row],[Store_ID]],Store_table[Store_ID],Store_table[Store_Name],FALSE)</f>
        <v>Rivera-Warner</v>
      </c>
      <c r="X1810" s="8" t="str">
        <f>_xlfn.XLOOKUP(total_table[[#This Row],[Store_ID]],Store_table[Store_ID],Store_table[Region],FALSE)</f>
        <v>East</v>
      </c>
      <c r="Y1810" s="8" t="str">
        <f>_xlfn.XLOOKUP(total_table[[#This Row],[Store_ID]],Store_table[Store_ID],Store_table[City],FALSE)</f>
        <v>Washingtonfurt</v>
      </c>
      <c r="Z1810" s="8" t="str">
        <f>_xlfn.XLOOKUP(total_table[[#This Row],[Store_ID]],Store_table[Store_ID],Store_table[Store_Type],FALSE)</f>
        <v>Flagship</v>
      </c>
    </row>
    <row r="1811" spans="1:26" x14ac:dyDescent="0.35">
      <c r="A1811" s="2" t="s">
        <v>3613</v>
      </c>
      <c r="B1811" s="14">
        <v>45546</v>
      </c>
      <c r="C1811" s="2" t="s">
        <v>331</v>
      </c>
      <c r="D1811" s="2" t="s">
        <v>1646</v>
      </c>
      <c r="E1811" s="2" t="s">
        <v>1770</v>
      </c>
      <c r="F1811" s="11">
        <v>1</v>
      </c>
      <c r="G1811" s="8">
        <v>141.85</v>
      </c>
      <c r="H1811" s="8">
        <v>0.06</v>
      </c>
      <c r="I1811" s="2" t="s">
        <v>1804</v>
      </c>
      <c r="J1811" s="8">
        <v>141.79</v>
      </c>
      <c r="K1811" s="8" t="str">
        <f>_xlfn.XLOOKUP(total_table[[#This Row],[Customer_ID]],Customer_table[Customer_ID],Customer_table[Name],FALSE)</f>
        <v>Amy Fowler</v>
      </c>
      <c r="L1811" s="11">
        <f>_xlfn.XLOOKUP(total_table[[#This Row],[Customer_ID]],Customer_table[Customer_ID],Customer_table[Age],FALSE)</f>
        <v>62</v>
      </c>
      <c r="M1811" s="8" t="str">
        <f>_xlfn.XLOOKUP(total_table[[#This Row],[Customer_ID]],Customer_table[Customer_ID],Customer_table[Gender],FALSE)</f>
        <v>Female</v>
      </c>
      <c r="N1811" s="8" t="str">
        <f>_xlfn.XLOOKUP(total_table[[#This Row],[Customer_ID]],Customer_table[Customer_ID],Customer_table[City],FALSE)</f>
        <v>West Bobbyshire</v>
      </c>
      <c r="O1811" s="8" t="str">
        <f>_xlfn.XLOOKUP(total_table[[#This Row],[Customer_ID]],Customer_table[Customer_ID],Customer_table[State],FALSE)</f>
        <v>New York</v>
      </c>
      <c r="P1811" s="8" t="str">
        <f>_xlfn.XLOOKUP(total_table[[#This Row],[Customer_ID]],Customer_table[Customer_ID],Customer_table[Country],FALSE)</f>
        <v>USA</v>
      </c>
      <c r="Q1811" s="8" t="str">
        <f>_xlfn.XLOOKUP(total_table[[#This Row],[Product_ID]],Product_table[Product_ID],Product_table[Product_Name],FALSE)</f>
        <v>Luxury Perfume Spray</v>
      </c>
      <c r="R1811" s="8" t="str">
        <f>_xlfn.XLOOKUP(total_table[[#This Row],[Product_ID]],Product_table[Product_ID],Product_table[Category],FALSE)</f>
        <v>Beauty</v>
      </c>
      <c r="S1811" s="8" t="str">
        <f>_xlfn.XLOOKUP(total_table[[#This Row],[Product_ID]],Product_table[Product_ID],Product_table[Sub_Category],FALSE)</f>
        <v>Fragrance</v>
      </c>
      <c r="T1811" s="8" t="str">
        <f>_xlfn.XLOOKUP(total_table[[#This Row],[Product_ID]],Product_table[Product_ID],Product_table[Brand],FALSE)</f>
        <v>Gibson, Green and Lopez</v>
      </c>
      <c r="U1811" s="8">
        <f>_xlfn.XLOOKUP(total_table[[#This Row],[Product_ID]],Product_table[Product_ID],Product_table[Cost],FALSE)</f>
        <v>482.75</v>
      </c>
      <c r="V1811" s="11">
        <f>_xlfn.XLOOKUP(total_table[[#This Row],[Product_ID]],Product_table[Product_ID],Product_table[Stock],FALSE)</f>
        <v>444</v>
      </c>
      <c r="W1811" s="8" t="str">
        <f>_xlfn.XLOOKUP(total_table[[#This Row],[Store_ID]],Store_table[Store_ID],Store_table[Store_Name],FALSE)</f>
        <v>Aguirre-Keller</v>
      </c>
      <c r="X1811" s="8" t="str">
        <f>_xlfn.XLOOKUP(total_table[[#This Row],[Store_ID]],Store_table[Store_ID],Store_table[Region],FALSE)</f>
        <v>South</v>
      </c>
      <c r="Y1811" s="8" t="str">
        <f>_xlfn.XLOOKUP(total_table[[#This Row],[Store_ID]],Store_table[Store_ID],Store_table[City],FALSE)</f>
        <v>Lake Michael</v>
      </c>
      <c r="Z1811" s="8" t="str">
        <f>_xlfn.XLOOKUP(total_table[[#This Row],[Store_ID]],Store_table[Store_ID],Store_table[Store_Type],FALSE)</f>
        <v>Online</v>
      </c>
    </row>
    <row r="1812" spans="1:26" x14ac:dyDescent="0.35">
      <c r="A1812" s="2" t="s">
        <v>3614</v>
      </c>
      <c r="B1812" s="14">
        <v>45520</v>
      </c>
      <c r="C1812" s="2" t="s">
        <v>951</v>
      </c>
      <c r="D1812" s="2" t="s">
        <v>1596</v>
      </c>
      <c r="E1812" s="2" t="s">
        <v>1757</v>
      </c>
      <c r="F1812" s="11">
        <v>1</v>
      </c>
      <c r="G1812" s="8">
        <v>617.4</v>
      </c>
      <c r="H1812" s="8">
        <v>0.21</v>
      </c>
      <c r="I1812" s="2" t="s">
        <v>1802</v>
      </c>
      <c r="J1812" s="8">
        <v>617.18999999999994</v>
      </c>
      <c r="K1812" s="8" t="str">
        <f>_xlfn.XLOOKUP(total_table[[#This Row],[Customer_ID]],Customer_table[Customer_ID],Customer_table[Name],FALSE)</f>
        <v>Angela Robinson</v>
      </c>
      <c r="L1812" s="11">
        <f>_xlfn.XLOOKUP(total_table[[#This Row],[Customer_ID]],Customer_table[Customer_ID],Customer_table[Age],FALSE)</f>
        <v>44</v>
      </c>
      <c r="M1812" s="8" t="str">
        <f>_xlfn.XLOOKUP(total_table[[#This Row],[Customer_ID]],Customer_table[Customer_ID],Customer_table[Gender],FALSE)</f>
        <v>Male</v>
      </c>
      <c r="N1812" s="8" t="str">
        <f>_xlfn.XLOOKUP(total_table[[#This Row],[Customer_ID]],Customer_table[Customer_ID],Customer_table[City],FALSE)</f>
        <v>New Nicholasstad</v>
      </c>
      <c r="O1812" s="8" t="str">
        <f>_xlfn.XLOOKUP(total_table[[#This Row],[Customer_ID]],Customer_table[Customer_ID],Customer_table[State],FALSE)</f>
        <v>Tennessee</v>
      </c>
      <c r="P1812" s="8" t="str">
        <f>_xlfn.XLOOKUP(total_table[[#This Row],[Customer_ID]],Customer_table[Customer_ID],Customer_table[Country],FALSE)</f>
        <v>USA</v>
      </c>
      <c r="Q1812" s="8" t="str">
        <f>_xlfn.XLOOKUP(total_table[[#This Row],[Product_ID]],Product_table[Product_ID],Product_table[Product_Name],FALSE)</f>
        <v>Bedroom Table Lamp</v>
      </c>
      <c r="R1812" s="8" t="str">
        <f>_xlfn.XLOOKUP(total_table[[#This Row],[Product_ID]],Product_table[Product_ID],Product_table[Category],FALSE)</f>
        <v>Home</v>
      </c>
      <c r="S1812" s="8" t="str">
        <f>_xlfn.XLOOKUP(total_table[[#This Row],[Product_ID]],Product_table[Product_ID],Product_table[Sub_Category],FALSE)</f>
        <v>Lighting</v>
      </c>
      <c r="T1812" s="8" t="str">
        <f>_xlfn.XLOOKUP(total_table[[#This Row],[Product_ID]],Product_table[Product_ID],Product_table[Brand],FALSE)</f>
        <v>Jones LLC</v>
      </c>
      <c r="U1812" s="8">
        <f>_xlfn.XLOOKUP(total_table[[#This Row],[Product_ID]],Product_table[Product_ID],Product_table[Cost],FALSE)</f>
        <v>382.22</v>
      </c>
      <c r="V1812" s="11">
        <f>_xlfn.XLOOKUP(total_table[[#This Row],[Product_ID]],Product_table[Product_ID],Product_table[Stock],FALSE)</f>
        <v>329</v>
      </c>
      <c r="W1812" s="8" t="str">
        <f>_xlfn.XLOOKUP(total_table[[#This Row],[Store_ID]],Store_table[Store_ID],Store_table[Store_Name],FALSE)</f>
        <v>Martinez-Mullins</v>
      </c>
      <c r="X1812" s="8" t="str">
        <f>_xlfn.XLOOKUP(total_table[[#This Row],[Store_ID]],Store_table[Store_ID],Store_table[Region],FALSE)</f>
        <v>South</v>
      </c>
      <c r="Y1812" s="8" t="str">
        <f>_xlfn.XLOOKUP(total_table[[#This Row],[Store_ID]],Store_table[Store_ID],Store_table[City],FALSE)</f>
        <v>Williamsfurt</v>
      </c>
      <c r="Z1812" s="8" t="str">
        <f>_xlfn.XLOOKUP(total_table[[#This Row],[Store_ID]],Store_table[Store_ID],Store_table[Store_Type],FALSE)</f>
        <v>Online</v>
      </c>
    </row>
    <row r="1813" spans="1:26" x14ac:dyDescent="0.35">
      <c r="A1813" s="2" t="s">
        <v>3615</v>
      </c>
      <c r="B1813" s="14">
        <v>45534</v>
      </c>
      <c r="C1813" s="2" t="s">
        <v>486</v>
      </c>
      <c r="D1813" s="2" t="s">
        <v>1632</v>
      </c>
      <c r="E1813" s="2" t="s">
        <v>1735</v>
      </c>
      <c r="F1813" s="11">
        <v>3</v>
      </c>
      <c r="G1813" s="8">
        <v>841.47</v>
      </c>
      <c r="H1813" s="8">
        <v>0.15</v>
      </c>
      <c r="I1813" s="2" t="s">
        <v>1807</v>
      </c>
      <c r="J1813" s="8">
        <v>2524.2599999999998</v>
      </c>
      <c r="K1813" s="8" t="str">
        <f>_xlfn.XLOOKUP(total_table[[#This Row],[Customer_ID]],Customer_table[Customer_ID],Customer_table[Name],FALSE)</f>
        <v>Rhonda Young</v>
      </c>
      <c r="L1813" s="11">
        <f>_xlfn.XLOOKUP(total_table[[#This Row],[Customer_ID]],Customer_table[Customer_ID],Customer_table[Age],FALSE)</f>
        <v>49</v>
      </c>
      <c r="M1813" s="8" t="str">
        <f>_xlfn.XLOOKUP(total_table[[#This Row],[Customer_ID]],Customer_table[Customer_ID],Customer_table[Gender],FALSE)</f>
        <v>Female</v>
      </c>
      <c r="N1813" s="8" t="str">
        <f>_xlfn.XLOOKUP(total_table[[#This Row],[Customer_ID]],Customer_table[Customer_ID],Customer_table[City],FALSE)</f>
        <v>Lake Nathanfort</v>
      </c>
      <c r="O1813" s="8" t="str">
        <f>_xlfn.XLOOKUP(total_table[[#This Row],[Customer_ID]],Customer_table[Customer_ID],Customer_table[State],FALSE)</f>
        <v>Alaska</v>
      </c>
      <c r="P1813" s="8" t="str">
        <f>_xlfn.XLOOKUP(total_table[[#This Row],[Customer_ID]],Customer_table[Customer_ID],Customer_table[Country],FALSE)</f>
        <v>USA</v>
      </c>
      <c r="Q1813" s="8" t="str">
        <f>_xlfn.XLOOKUP(total_table[[#This Row],[Product_ID]],Product_table[Product_ID],Product_table[Product_Name],FALSE)</f>
        <v>Men's Track Pants</v>
      </c>
      <c r="R1813" s="8" t="str">
        <f>_xlfn.XLOOKUP(total_table[[#This Row],[Product_ID]],Product_table[Product_ID],Product_table[Category],FALSE)</f>
        <v>Clothing</v>
      </c>
      <c r="S1813" s="8" t="str">
        <f>_xlfn.XLOOKUP(total_table[[#This Row],[Product_ID]],Product_table[Product_ID],Product_table[Sub_Category],FALSE)</f>
        <v>Bottoms</v>
      </c>
      <c r="T1813" s="8" t="str">
        <f>_xlfn.XLOOKUP(total_table[[#This Row],[Product_ID]],Product_table[Product_ID],Product_table[Brand],FALSE)</f>
        <v>Hamilton, Woods and Walker</v>
      </c>
      <c r="U1813" s="8">
        <f>_xlfn.XLOOKUP(total_table[[#This Row],[Product_ID]],Product_table[Product_ID],Product_table[Cost],FALSE)</f>
        <v>386.56</v>
      </c>
      <c r="V1813" s="11">
        <f>_xlfn.XLOOKUP(total_table[[#This Row],[Product_ID]],Product_table[Product_ID],Product_table[Stock],FALSE)</f>
        <v>125</v>
      </c>
      <c r="W1813" s="8" t="str">
        <f>_xlfn.XLOOKUP(total_table[[#This Row],[Store_ID]],Store_table[Store_ID],Store_table[Store_Name],FALSE)</f>
        <v>Martinez, Adkins and Johnson</v>
      </c>
      <c r="X1813" s="8" t="str">
        <f>_xlfn.XLOOKUP(total_table[[#This Row],[Store_ID]],Store_table[Store_ID],Store_table[Region],FALSE)</f>
        <v>North</v>
      </c>
      <c r="Y1813" s="8" t="str">
        <f>_xlfn.XLOOKUP(total_table[[#This Row],[Store_ID]],Store_table[Store_ID],Store_table[City],FALSE)</f>
        <v>Danielmouth</v>
      </c>
      <c r="Z1813" s="8" t="str">
        <f>_xlfn.XLOOKUP(total_table[[#This Row],[Store_ID]],Store_table[Store_ID],Store_table[Store_Type],FALSE)</f>
        <v>Flagship</v>
      </c>
    </row>
    <row r="1814" spans="1:26" x14ac:dyDescent="0.35">
      <c r="A1814" s="2" t="s">
        <v>3616</v>
      </c>
      <c r="B1814" s="14">
        <v>45334</v>
      </c>
      <c r="C1814" s="2" t="s">
        <v>213</v>
      </c>
      <c r="D1814" s="2" t="s">
        <v>1568</v>
      </c>
      <c r="E1814" s="2" t="s">
        <v>1775</v>
      </c>
      <c r="F1814" s="11">
        <v>2</v>
      </c>
      <c r="G1814" s="8">
        <v>960.41</v>
      </c>
      <c r="H1814" s="8">
        <v>0.18</v>
      </c>
      <c r="I1814" s="2" t="s">
        <v>1802</v>
      </c>
      <c r="J1814" s="8">
        <v>1920.6399999999999</v>
      </c>
      <c r="K1814" s="8" t="str">
        <f>_xlfn.XLOOKUP(total_table[[#This Row],[Customer_ID]],Customer_table[Customer_ID],Customer_table[Name],FALSE)</f>
        <v>Alyssa Vargas</v>
      </c>
      <c r="L1814" s="11">
        <f>_xlfn.XLOOKUP(total_table[[#This Row],[Customer_ID]],Customer_table[Customer_ID],Customer_table[Age],FALSE)</f>
        <v>53</v>
      </c>
      <c r="M1814" s="8" t="str">
        <f>_xlfn.XLOOKUP(total_table[[#This Row],[Customer_ID]],Customer_table[Customer_ID],Customer_table[Gender],FALSE)</f>
        <v>Male</v>
      </c>
      <c r="N1814" s="8" t="str">
        <f>_xlfn.XLOOKUP(total_table[[#This Row],[Customer_ID]],Customer_table[Customer_ID],Customer_table[City],FALSE)</f>
        <v>New Kathrynland</v>
      </c>
      <c r="O1814" s="8" t="str">
        <f>_xlfn.XLOOKUP(total_table[[#This Row],[Customer_ID]],Customer_table[Customer_ID],Customer_table[State],FALSE)</f>
        <v>Montana</v>
      </c>
      <c r="P1814" s="8" t="str">
        <f>_xlfn.XLOOKUP(total_table[[#This Row],[Customer_ID]],Customer_table[Customer_ID],Customer_table[Country],FALSE)</f>
        <v>USA</v>
      </c>
      <c r="Q1814" s="8" t="str">
        <f>_xlfn.XLOOKUP(total_table[[#This Row],[Product_ID]],Product_table[Product_ID],Product_table[Product_Name],FALSE)</f>
        <v>Multi-Purpose Storage Box</v>
      </c>
      <c r="R1814" s="8" t="str">
        <f>_xlfn.XLOOKUP(total_table[[#This Row],[Product_ID]],Product_table[Product_ID],Product_table[Category],FALSE)</f>
        <v>Home</v>
      </c>
      <c r="S1814" s="8" t="str">
        <f>_xlfn.XLOOKUP(total_table[[#This Row],[Product_ID]],Product_table[Product_ID],Product_table[Sub_Category],FALSE)</f>
        <v>Storage</v>
      </c>
      <c r="T1814" s="8" t="str">
        <f>_xlfn.XLOOKUP(total_table[[#This Row],[Product_ID]],Product_table[Product_ID],Product_table[Brand],FALSE)</f>
        <v>Gardner-Montes</v>
      </c>
      <c r="U1814" s="8">
        <f>_xlfn.XLOOKUP(total_table[[#This Row],[Product_ID]],Product_table[Product_ID],Product_table[Cost],FALSE)</f>
        <v>123.46</v>
      </c>
      <c r="V1814" s="11">
        <f>_xlfn.XLOOKUP(total_table[[#This Row],[Product_ID]],Product_table[Product_ID],Product_table[Stock],FALSE)</f>
        <v>76</v>
      </c>
      <c r="W1814" s="8" t="str">
        <f>_xlfn.XLOOKUP(total_table[[#This Row],[Store_ID]],Store_table[Store_ID],Store_table[Store_Name],FALSE)</f>
        <v>Gardner, Humphrey and Contreras</v>
      </c>
      <c r="X1814" s="8" t="str">
        <f>_xlfn.XLOOKUP(total_table[[#This Row],[Store_ID]],Store_table[Store_ID],Store_table[Region],FALSE)</f>
        <v>East</v>
      </c>
      <c r="Y1814" s="8" t="str">
        <f>_xlfn.XLOOKUP(total_table[[#This Row],[Store_ID]],Store_table[Store_ID],Store_table[City],FALSE)</f>
        <v>Johnsonville</v>
      </c>
      <c r="Z1814" s="8" t="str">
        <f>_xlfn.XLOOKUP(total_table[[#This Row],[Store_ID]],Store_table[Store_ID],Store_table[Store_Type],FALSE)</f>
        <v>Flagship</v>
      </c>
    </row>
    <row r="1815" spans="1:26" x14ac:dyDescent="0.35">
      <c r="A1815" s="2" t="s">
        <v>3617</v>
      </c>
      <c r="B1815" s="14">
        <v>45289</v>
      </c>
      <c r="C1815" s="2" t="s">
        <v>1374</v>
      </c>
      <c r="D1815" s="2" t="s">
        <v>1676</v>
      </c>
      <c r="E1815" s="2" t="s">
        <v>1788</v>
      </c>
      <c r="F1815" s="11">
        <v>3</v>
      </c>
      <c r="G1815" s="8">
        <v>717.22</v>
      </c>
      <c r="H1815" s="8">
        <v>0.24</v>
      </c>
      <c r="I1815" s="2" t="s">
        <v>1804</v>
      </c>
      <c r="J1815" s="8">
        <v>2151.42</v>
      </c>
      <c r="K1815" s="8" t="str">
        <f>_xlfn.XLOOKUP(total_table[[#This Row],[Customer_ID]],Customer_table[Customer_ID],Customer_table[Name],FALSE)</f>
        <v>Ashley Roberts</v>
      </c>
      <c r="L1815" s="11">
        <f>_xlfn.XLOOKUP(total_table[[#This Row],[Customer_ID]],Customer_table[Customer_ID],Customer_table[Age],FALSE)</f>
        <v>46</v>
      </c>
      <c r="M1815" s="8" t="str">
        <f>_xlfn.XLOOKUP(total_table[[#This Row],[Customer_ID]],Customer_table[Customer_ID],Customer_table[Gender],FALSE)</f>
        <v>Male</v>
      </c>
      <c r="N1815" s="8" t="str">
        <f>_xlfn.XLOOKUP(total_table[[#This Row],[Customer_ID]],Customer_table[Customer_ID],Customer_table[City],FALSE)</f>
        <v>Josephmouth</v>
      </c>
      <c r="O1815" s="8" t="str">
        <f>_xlfn.XLOOKUP(total_table[[#This Row],[Customer_ID]],Customer_table[Customer_ID],Customer_table[State],FALSE)</f>
        <v>New Mexico</v>
      </c>
      <c r="P1815" s="8" t="str">
        <f>_xlfn.XLOOKUP(total_table[[#This Row],[Customer_ID]],Customer_table[Customer_ID],Customer_table[Country],FALSE)</f>
        <v>USA</v>
      </c>
      <c r="Q1815" s="8" t="str">
        <f>_xlfn.XLOOKUP(total_table[[#This Row],[Product_ID]],Product_table[Product_ID],Product_table[Product_Name],FALSE)</f>
        <v>Women's Ankle Boots</v>
      </c>
      <c r="R1815" s="8" t="str">
        <f>_xlfn.XLOOKUP(total_table[[#This Row],[Product_ID]],Product_table[Product_ID],Product_table[Category],FALSE)</f>
        <v>Clothing</v>
      </c>
      <c r="S1815" s="8" t="str">
        <f>_xlfn.XLOOKUP(total_table[[#This Row],[Product_ID]],Product_table[Product_ID],Product_table[Sub_Category],FALSE)</f>
        <v>Footwear</v>
      </c>
      <c r="T1815" s="8" t="str">
        <f>_xlfn.XLOOKUP(total_table[[#This Row],[Product_ID]],Product_table[Product_ID],Product_table[Brand],FALSE)</f>
        <v>Poole PLC</v>
      </c>
      <c r="U1815" s="8">
        <f>_xlfn.XLOOKUP(total_table[[#This Row],[Product_ID]],Product_table[Product_ID],Product_table[Cost],FALSE)</f>
        <v>158.13999999999999</v>
      </c>
      <c r="V1815" s="11">
        <f>_xlfn.XLOOKUP(total_table[[#This Row],[Product_ID]],Product_table[Product_ID],Product_table[Stock],FALSE)</f>
        <v>82</v>
      </c>
      <c r="W1815" s="8" t="str">
        <f>_xlfn.XLOOKUP(total_table[[#This Row],[Store_ID]],Store_table[Store_ID],Store_table[Store_Name],FALSE)</f>
        <v>Guerrero-Schmitt</v>
      </c>
      <c r="X1815" s="8" t="str">
        <f>_xlfn.XLOOKUP(total_table[[#This Row],[Store_ID]],Store_table[Store_ID],Store_table[Region],FALSE)</f>
        <v>East</v>
      </c>
      <c r="Y1815" s="8" t="str">
        <f>_xlfn.XLOOKUP(total_table[[#This Row],[Store_ID]],Store_table[Store_ID],Store_table[City],FALSE)</f>
        <v>East Stevechester</v>
      </c>
      <c r="Z1815" s="8" t="str">
        <f>_xlfn.XLOOKUP(total_table[[#This Row],[Store_ID]],Store_table[Store_ID],Store_table[Store_Type],FALSE)</f>
        <v>Flagship</v>
      </c>
    </row>
    <row r="1816" spans="1:26" x14ac:dyDescent="0.35">
      <c r="A1816" s="2" t="s">
        <v>3618</v>
      </c>
      <c r="B1816" s="14">
        <v>45832</v>
      </c>
      <c r="C1816" s="2" t="s">
        <v>392</v>
      </c>
      <c r="D1816" s="2" t="s">
        <v>1550</v>
      </c>
      <c r="E1816" s="2" t="s">
        <v>1730</v>
      </c>
      <c r="F1816" s="11">
        <v>1</v>
      </c>
      <c r="G1816" s="8">
        <v>281.83</v>
      </c>
      <c r="H1816" s="8">
        <v>0.16</v>
      </c>
      <c r="I1816" s="2" t="s">
        <v>1807</v>
      </c>
      <c r="J1816" s="8">
        <v>281.66999999999996</v>
      </c>
      <c r="K1816" s="8" t="str">
        <f>_xlfn.XLOOKUP(total_table[[#This Row],[Customer_ID]],Customer_table[Customer_ID],Customer_table[Name],FALSE)</f>
        <v>Tyler Conrad</v>
      </c>
      <c r="L1816" s="11">
        <f>_xlfn.XLOOKUP(total_table[[#This Row],[Customer_ID]],Customer_table[Customer_ID],Customer_table[Age],FALSE)</f>
        <v>53</v>
      </c>
      <c r="M1816" s="8" t="str">
        <f>_xlfn.XLOOKUP(total_table[[#This Row],[Customer_ID]],Customer_table[Customer_ID],Customer_table[Gender],FALSE)</f>
        <v>Female</v>
      </c>
      <c r="N1816" s="8" t="str">
        <f>_xlfn.XLOOKUP(total_table[[#This Row],[Customer_ID]],Customer_table[Customer_ID],Customer_table[City],FALSE)</f>
        <v>North Curtischester</v>
      </c>
      <c r="O1816" s="8" t="str">
        <f>_xlfn.XLOOKUP(total_table[[#This Row],[Customer_ID]],Customer_table[Customer_ID],Customer_table[State],FALSE)</f>
        <v>North Dakota</v>
      </c>
      <c r="P1816" s="8" t="str">
        <f>_xlfn.XLOOKUP(total_table[[#This Row],[Customer_ID]],Customer_table[Customer_ID],Customer_table[Country],FALSE)</f>
        <v>USA</v>
      </c>
      <c r="Q1816" s="8" t="str">
        <f>_xlfn.XLOOKUP(total_table[[#This Row],[Product_ID]],Product_table[Product_ID],Product_table[Product_Name],FALSE)</f>
        <v>Hair Strengthening Shampoo</v>
      </c>
      <c r="R1816" s="8" t="str">
        <f>_xlfn.XLOOKUP(total_table[[#This Row],[Product_ID]],Product_table[Product_ID],Product_table[Category],FALSE)</f>
        <v>Beauty</v>
      </c>
      <c r="S1816" s="8" t="str">
        <f>_xlfn.XLOOKUP(total_table[[#This Row],[Product_ID]],Product_table[Product_ID],Product_table[Sub_Category],FALSE)</f>
        <v>Haircare</v>
      </c>
      <c r="T1816" s="8" t="str">
        <f>_xlfn.XLOOKUP(total_table[[#This Row],[Product_ID]],Product_table[Product_ID],Product_table[Brand],FALSE)</f>
        <v>Rice LLC</v>
      </c>
      <c r="U1816" s="8">
        <f>_xlfn.XLOOKUP(total_table[[#This Row],[Product_ID]],Product_table[Product_ID],Product_table[Cost],FALSE)</f>
        <v>115.82</v>
      </c>
      <c r="V1816" s="11">
        <f>_xlfn.XLOOKUP(total_table[[#This Row],[Product_ID]],Product_table[Product_ID],Product_table[Stock],FALSE)</f>
        <v>460</v>
      </c>
      <c r="W1816" s="8" t="str">
        <f>_xlfn.XLOOKUP(total_table[[#This Row],[Store_ID]],Store_table[Store_ID],Store_table[Store_Name],FALSE)</f>
        <v>Rivera-Warner</v>
      </c>
      <c r="X1816" s="8" t="str">
        <f>_xlfn.XLOOKUP(total_table[[#This Row],[Store_ID]],Store_table[Store_ID],Store_table[Region],FALSE)</f>
        <v>East</v>
      </c>
      <c r="Y1816" s="8" t="str">
        <f>_xlfn.XLOOKUP(total_table[[#This Row],[Store_ID]],Store_table[Store_ID],Store_table[City],FALSE)</f>
        <v>Washingtonfurt</v>
      </c>
      <c r="Z1816" s="8" t="str">
        <f>_xlfn.XLOOKUP(total_table[[#This Row],[Store_ID]],Store_table[Store_ID],Store_table[Store_Type],FALSE)</f>
        <v>Flagship</v>
      </c>
    </row>
    <row r="1817" spans="1:26" x14ac:dyDescent="0.35">
      <c r="A1817" s="2" t="s">
        <v>3619</v>
      </c>
      <c r="B1817" s="14">
        <v>45400</v>
      </c>
      <c r="C1817" s="2" t="s">
        <v>655</v>
      </c>
      <c r="D1817" s="2" t="s">
        <v>1644</v>
      </c>
      <c r="E1817" s="2" t="s">
        <v>1777</v>
      </c>
      <c r="F1817" s="11">
        <v>1</v>
      </c>
      <c r="G1817" s="8">
        <v>509.08</v>
      </c>
      <c r="H1817" s="8">
        <v>0.04</v>
      </c>
      <c r="I1817" s="2" t="s">
        <v>1804</v>
      </c>
      <c r="J1817" s="8">
        <v>509.03999999999996</v>
      </c>
      <c r="K1817" s="8" t="str">
        <f>_xlfn.XLOOKUP(total_table[[#This Row],[Customer_ID]],Customer_table[Customer_ID],Customer_table[Name],FALSE)</f>
        <v>Tiffany Herrera</v>
      </c>
      <c r="L1817" s="11">
        <f>_xlfn.XLOOKUP(total_table[[#This Row],[Customer_ID]],Customer_table[Customer_ID],Customer_table[Age],FALSE)</f>
        <v>52</v>
      </c>
      <c r="M1817" s="8" t="str">
        <f>_xlfn.XLOOKUP(total_table[[#This Row],[Customer_ID]],Customer_table[Customer_ID],Customer_table[Gender],FALSE)</f>
        <v>Male</v>
      </c>
      <c r="N1817" s="8" t="str">
        <f>_xlfn.XLOOKUP(total_table[[#This Row],[Customer_ID]],Customer_table[Customer_ID],Customer_table[City],FALSE)</f>
        <v>New Dianebury</v>
      </c>
      <c r="O1817" s="8" t="str">
        <f>_xlfn.XLOOKUP(total_table[[#This Row],[Customer_ID]],Customer_table[Customer_ID],Customer_table[State],FALSE)</f>
        <v>Virginia</v>
      </c>
      <c r="P1817" s="8" t="str">
        <f>_xlfn.XLOOKUP(total_table[[#This Row],[Customer_ID]],Customer_table[Customer_ID],Customer_table[Country],FALSE)</f>
        <v>USA</v>
      </c>
      <c r="Q1817" s="8" t="str">
        <f>_xlfn.XLOOKUP(total_table[[#This Row],[Product_ID]],Product_table[Product_ID],Product_table[Product_Name],FALSE)</f>
        <v>Men's Hair Styling Gel</v>
      </c>
      <c r="R1817" s="8" t="str">
        <f>_xlfn.XLOOKUP(total_table[[#This Row],[Product_ID]],Product_table[Product_ID],Product_table[Category],FALSE)</f>
        <v>Beauty</v>
      </c>
      <c r="S1817" s="8" t="str">
        <f>_xlfn.XLOOKUP(total_table[[#This Row],[Product_ID]],Product_table[Product_ID],Product_table[Sub_Category],FALSE)</f>
        <v>Haircare</v>
      </c>
      <c r="T1817" s="8" t="str">
        <f>_xlfn.XLOOKUP(total_table[[#This Row],[Product_ID]],Product_table[Product_ID],Product_table[Brand],FALSE)</f>
        <v>Cline-Mccarthy</v>
      </c>
      <c r="U1817" s="8">
        <f>_xlfn.XLOOKUP(total_table[[#This Row],[Product_ID]],Product_table[Product_ID],Product_table[Cost],FALSE)</f>
        <v>17.309999999999999</v>
      </c>
      <c r="V1817" s="11">
        <f>_xlfn.XLOOKUP(total_table[[#This Row],[Product_ID]],Product_table[Product_ID],Product_table[Stock],FALSE)</f>
        <v>399</v>
      </c>
      <c r="W1817" s="8" t="str">
        <f>_xlfn.XLOOKUP(total_table[[#This Row],[Store_ID]],Store_table[Store_ID],Store_table[Store_Name],FALSE)</f>
        <v>Mcdonald Inc</v>
      </c>
      <c r="X1817" s="8" t="str">
        <f>_xlfn.XLOOKUP(total_table[[#This Row],[Store_ID]],Store_table[Store_ID],Store_table[Region],FALSE)</f>
        <v>South</v>
      </c>
      <c r="Y1817" s="8" t="str">
        <f>_xlfn.XLOOKUP(total_table[[#This Row],[Store_ID]],Store_table[Store_ID],Store_table[City],FALSE)</f>
        <v>Christopherland</v>
      </c>
      <c r="Z1817" s="8" t="str">
        <f>_xlfn.XLOOKUP(total_table[[#This Row],[Store_ID]],Store_table[Store_ID],Store_table[Store_Type],FALSE)</f>
        <v>Outlet</v>
      </c>
    </row>
    <row r="1818" spans="1:26" x14ac:dyDescent="0.35">
      <c r="A1818" s="2" t="s">
        <v>3620</v>
      </c>
      <c r="B1818" s="14">
        <v>45930</v>
      </c>
      <c r="C1818" s="2" t="s">
        <v>1227</v>
      </c>
      <c r="D1818" s="2" t="s">
        <v>1718</v>
      </c>
      <c r="E1818" s="2" t="s">
        <v>1739</v>
      </c>
      <c r="F1818" s="11">
        <v>4</v>
      </c>
      <c r="G1818" s="8">
        <v>827.09</v>
      </c>
      <c r="H1818" s="8">
        <v>0.3</v>
      </c>
      <c r="I1818" s="2" t="s">
        <v>1802</v>
      </c>
      <c r="J1818" s="8">
        <v>3308.06</v>
      </c>
      <c r="K1818" s="8" t="str">
        <f>_xlfn.XLOOKUP(total_table[[#This Row],[Customer_ID]],Customer_table[Customer_ID],Customer_table[Name],FALSE)</f>
        <v>Mark Rogers</v>
      </c>
      <c r="L1818" s="11">
        <f>_xlfn.XLOOKUP(total_table[[#This Row],[Customer_ID]],Customer_table[Customer_ID],Customer_table[Age],FALSE)</f>
        <v>57</v>
      </c>
      <c r="M1818" s="8" t="str">
        <f>_xlfn.XLOOKUP(total_table[[#This Row],[Customer_ID]],Customer_table[Customer_ID],Customer_table[Gender],FALSE)</f>
        <v>Female</v>
      </c>
      <c r="N1818" s="8" t="str">
        <f>_xlfn.XLOOKUP(total_table[[#This Row],[Customer_ID]],Customer_table[Customer_ID],Customer_table[City],FALSE)</f>
        <v>Bookertown</v>
      </c>
      <c r="O1818" s="8" t="str">
        <f>_xlfn.XLOOKUP(total_table[[#This Row],[Customer_ID]],Customer_table[Customer_ID],Customer_table[State],FALSE)</f>
        <v>Oklahoma</v>
      </c>
      <c r="P1818" s="8" t="str">
        <f>_xlfn.XLOOKUP(total_table[[#This Row],[Customer_ID]],Customer_table[Customer_ID],Customer_table[Country],FALSE)</f>
        <v>USA</v>
      </c>
      <c r="Q1818" s="8" t="str">
        <f>_xlfn.XLOOKUP(total_table[[#This Row],[Product_ID]],Product_table[Product_ID],Product_table[Product_Name],FALSE)</f>
        <v>Women's Formal Blazer</v>
      </c>
      <c r="R1818" s="8" t="str">
        <f>_xlfn.XLOOKUP(total_table[[#This Row],[Product_ID]],Product_table[Product_ID],Product_table[Category],FALSE)</f>
        <v>Clothing</v>
      </c>
      <c r="S1818" s="8" t="str">
        <f>_xlfn.XLOOKUP(total_table[[#This Row],[Product_ID]],Product_table[Product_ID],Product_table[Sub_Category],FALSE)</f>
        <v>Outerwear</v>
      </c>
      <c r="T1818" s="8" t="str">
        <f>_xlfn.XLOOKUP(total_table[[#This Row],[Product_ID]],Product_table[Product_ID],Product_table[Brand],FALSE)</f>
        <v>Phillips and Sons</v>
      </c>
      <c r="U1818" s="8">
        <f>_xlfn.XLOOKUP(total_table[[#This Row],[Product_ID]],Product_table[Product_ID],Product_table[Cost],FALSE)</f>
        <v>358.47</v>
      </c>
      <c r="V1818" s="11">
        <f>_xlfn.XLOOKUP(total_table[[#This Row],[Product_ID]],Product_table[Product_ID],Product_table[Stock],FALSE)</f>
        <v>143</v>
      </c>
      <c r="W1818" s="8" t="str">
        <f>_xlfn.XLOOKUP(total_table[[#This Row],[Store_ID]],Store_table[Store_ID],Store_table[Store_Name],FALSE)</f>
        <v>Black-Horn</v>
      </c>
      <c r="X1818" s="8" t="str">
        <f>_xlfn.XLOOKUP(total_table[[#This Row],[Store_ID]],Store_table[Store_ID],Store_table[Region],FALSE)</f>
        <v>South</v>
      </c>
      <c r="Y1818" s="8" t="str">
        <f>_xlfn.XLOOKUP(total_table[[#This Row],[Store_ID]],Store_table[Store_ID],Store_table[City],FALSE)</f>
        <v>North Nancyview</v>
      </c>
      <c r="Z1818" s="8" t="str">
        <f>_xlfn.XLOOKUP(total_table[[#This Row],[Store_ID]],Store_table[Store_ID],Store_table[Store_Type],FALSE)</f>
        <v>Outlet</v>
      </c>
    </row>
    <row r="1819" spans="1:26" x14ac:dyDescent="0.35">
      <c r="A1819" s="2" t="s">
        <v>3621</v>
      </c>
      <c r="B1819" s="14">
        <v>45935</v>
      </c>
      <c r="C1819" s="2" t="s">
        <v>673</v>
      </c>
      <c r="D1819" s="2" t="s">
        <v>1584</v>
      </c>
      <c r="E1819" s="2" t="s">
        <v>1747</v>
      </c>
      <c r="F1819" s="11">
        <v>2</v>
      </c>
      <c r="G1819" s="8">
        <v>823.36</v>
      </c>
      <c r="H1819" s="8">
        <v>0.23</v>
      </c>
      <c r="I1819" s="2" t="s">
        <v>1802</v>
      </c>
      <c r="J1819" s="8">
        <v>1646.49</v>
      </c>
      <c r="K1819" s="8" t="str">
        <f>_xlfn.XLOOKUP(total_table[[#This Row],[Customer_ID]],Customer_table[Customer_ID],Customer_table[Name],FALSE)</f>
        <v>Antonio Jones</v>
      </c>
      <c r="L1819" s="11">
        <f>_xlfn.XLOOKUP(total_table[[#This Row],[Customer_ID]],Customer_table[Customer_ID],Customer_table[Age],FALSE)</f>
        <v>48</v>
      </c>
      <c r="M1819" s="8" t="str">
        <f>_xlfn.XLOOKUP(total_table[[#This Row],[Customer_ID]],Customer_table[Customer_ID],Customer_table[Gender],FALSE)</f>
        <v>Male</v>
      </c>
      <c r="N1819" s="8" t="str">
        <f>_xlfn.XLOOKUP(total_table[[#This Row],[Customer_ID]],Customer_table[Customer_ID],Customer_table[City],FALSE)</f>
        <v>Matthewborough</v>
      </c>
      <c r="O1819" s="8" t="str">
        <f>_xlfn.XLOOKUP(total_table[[#This Row],[Customer_ID]],Customer_table[Customer_ID],Customer_table[State],FALSE)</f>
        <v>Georgia</v>
      </c>
      <c r="P1819" s="8" t="str">
        <f>_xlfn.XLOOKUP(total_table[[#This Row],[Customer_ID]],Customer_table[Customer_ID],Customer_table[Country],FALSE)</f>
        <v>USA</v>
      </c>
      <c r="Q1819" s="8" t="str">
        <f>_xlfn.XLOOKUP(total_table[[#This Row],[Product_ID]],Product_table[Product_ID],Product_table[Product_Name],FALSE)</f>
        <v>Fabric Sofa Throw Blanket</v>
      </c>
      <c r="R1819" s="8" t="str">
        <f>_xlfn.XLOOKUP(total_table[[#This Row],[Product_ID]],Product_table[Product_ID],Product_table[Category],FALSE)</f>
        <v>Home</v>
      </c>
      <c r="S1819" s="8" t="str">
        <f>_xlfn.XLOOKUP(total_table[[#This Row],[Product_ID]],Product_table[Product_ID],Product_table[Sub_Category],FALSE)</f>
        <v>Decor</v>
      </c>
      <c r="T1819" s="8" t="str">
        <f>_xlfn.XLOOKUP(total_table[[#This Row],[Product_ID]],Product_table[Product_ID],Product_table[Brand],FALSE)</f>
        <v>Hoffman Group</v>
      </c>
      <c r="U1819" s="8">
        <f>_xlfn.XLOOKUP(total_table[[#This Row],[Product_ID]],Product_table[Product_ID],Product_table[Cost],FALSE)</f>
        <v>218.48</v>
      </c>
      <c r="V1819" s="11">
        <f>_xlfn.XLOOKUP(total_table[[#This Row],[Product_ID]],Product_table[Product_ID],Product_table[Stock],FALSE)</f>
        <v>276</v>
      </c>
      <c r="W1819" s="8" t="str">
        <f>_xlfn.XLOOKUP(total_table[[#This Row],[Store_ID]],Store_table[Store_ID],Store_table[Store_Name],FALSE)</f>
        <v>Alexander Group</v>
      </c>
      <c r="X1819" s="8" t="str">
        <f>_xlfn.XLOOKUP(total_table[[#This Row],[Store_ID]],Store_table[Store_ID],Store_table[Region],FALSE)</f>
        <v>South</v>
      </c>
      <c r="Y1819" s="8" t="str">
        <f>_xlfn.XLOOKUP(total_table[[#This Row],[Store_ID]],Store_table[Store_ID],Store_table[City],FALSE)</f>
        <v>Port Sharon</v>
      </c>
      <c r="Z1819" s="8" t="str">
        <f>_xlfn.XLOOKUP(total_table[[#This Row],[Store_ID]],Store_table[Store_ID],Store_table[Store_Type],FALSE)</f>
        <v>Online</v>
      </c>
    </row>
    <row r="1820" spans="1:26" x14ac:dyDescent="0.35">
      <c r="A1820" s="2" t="s">
        <v>3622</v>
      </c>
      <c r="B1820" s="14">
        <v>45814</v>
      </c>
      <c r="C1820" s="2" t="s">
        <v>457</v>
      </c>
      <c r="D1820" s="2" t="s">
        <v>1578</v>
      </c>
      <c r="E1820" s="2" t="s">
        <v>1751</v>
      </c>
      <c r="F1820" s="11">
        <v>4</v>
      </c>
      <c r="G1820" s="8">
        <v>282.18</v>
      </c>
      <c r="H1820" s="8">
        <v>0.13</v>
      </c>
      <c r="I1820" s="2" t="s">
        <v>1807</v>
      </c>
      <c r="J1820" s="8">
        <v>1128.5899999999999</v>
      </c>
      <c r="K1820" s="8" t="str">
        <f>_xlfn.XLOOKUP(total_table[[#This Row],[Customer_ID]],Customer_table[Customer_ID],Customer_table[Name],FALSE)</f>
        <v>Rick Dominguez</v>
      </c>
      <c r="L1820" s="11">
        <f>_xlfn.XLOOKUP(total_table[[#This Row],[Customer_ID]],Customer_table[Customer_ID],Customer_table[Age],FALSE)</f>
        <v>55</v>
      </c>
      <c r="M1820" s="8" t="str">
        <f>_xlfn.XLOOKUP(total_table[[#This Row],[Customer_ID]],Customer_table[Customer_ID],Customer_table[Gender],FALSE)</f>
        <v>Female</v>
      </c>
      <c r="N1820" s="8" t="str">
        <f>_xlfn.XLOOKUP(total_table[[#This Row],[Customer_ID]],Customer_table[Customer_ID],Customer_table[City],FALSE)</f>
        <v>North Johnbury</v>
      </c>
      <c r="O1820" s="8" t="str">
        <f>_xlfn.XLOOKUP(total_table[[#This Row],[Customer_ID]],Customer_table[Customer_ID],Customer_table[State],FALSE)</f>
        <v>Ohio</v>
      </c>
      <c r="P1820" s="8" t="str">
        <f>_xlfn.XLOOKUP(total_table[[#This Row],[Customer_ID]],Customer_table[Customer_ID],Customer_table[Country],FALSE)</f>
        <v>USA</v>
      </c>
      <c r="Q1820" s="8" t="str">
        <f>_xlfn.XLOOKUP(total_table[[#This Row],[Product_ID]],Product_table[Product_ID],Product_table[Product_Name],FALSE)</f>
        <v>Wireless Bluetooth Speaker</v>
      </c>
      <c r="R1820" s="8" t="str">
        <f>_xlfn.XLOOKUP(total_table[[#This Row],[Product_ID]],Product_table[Product_ID],Product_table[Category],FALSE)</f>
        <v>Electronics</v>
      </c>
      <c r="S1820" s="8" t="str">
        <f>_xlfn.XLOOKUP(total_table[[#This Row],[Product_ID]],Product_table[Product_ID],Product_table[Sub_Category],FALSE)</f>
        <v>Audio</v>
      </c>
      <c r="T1820" s="8" t="str">
        <f>_xlfn.XLOOKUP(total_table[[#This Row],[Product_ID]],Product_table[Product_ID],Product_table[Brand],FALSE)</f>
        <v>Reed-Schmidt</v>
      </c>
      <c r="U1820" s="8">
        <f>_xlfn.XLOOKUP(total_table[[#This Row],[Product_ID]],Product_table[Product_ID],Product_table[Cost],FALSE)</f>
        <v>322.41000000000003</v>
      </c>
      <c r="V1820" s="11">
        <f>_xlfn.XLOOKUP(total_table[[#This Row],[Product_ID]],Product_table[Product_ID],Product_table[Stock],FALSE)</f>
        <v>213</v>
      </c>
      <c r="W1820" s="8" t="str">
        <f>_xlfn.XLOOKUP(total_table[[#This Row],[Store_ID]],Store_table[Store_ID],Store_table[Store_Name],FALSE)</f>
        <v>Gray Ltd</v>
      </c>
      <c r="X1820" s="8" t="str">
        <f>_xlfn.XLOOKUP(total_table[[#This Row],[Store_ID]],Store_table[Store_ID],Store_table[Region],FALSE)</f>
        <v>North</v>
      </c>
      <c r="Y1820" s="8" t="str">
        <f>_xlfn.XLOOKUP(total_table[[#This Row],[Store_ID]],Store_table[Store_ID],Store_table[City],FALSE)</f>
        <v>New Michaelchester</v>
      </c>
      <c r="Z1820" s="8" t="str">
        <f>_xlfn.XLOOKUP(total_table[[#This Row],[Store_ID]],Store_table[Store_ID],Store_table[Store_Type],FALSE)</f>
        <v>Outlet</v>
      </c>
    </row>
    <row r="1821" spans="1:26" x14ac:dyDescent="0.35">
      <c r="A1821" s="2" t="s">
        <v>3623</v>
      </c>
      <c r="B1821" s="14">
        <v>45323</v>
      </c>
      <c r="C1821" s="2" t="s">
        <v>560</v>
      </c>
      <c r="D1821" s="2" t="s">
        <v>1568</v>
      </c>
      <c r="E1821" s="2" t="s">
        <v>1735</v>
      </c>
      <c r="F1821" s="11">
        <v>1</v>
      </c>
      <c r="G1821" s="8">
        <v>486.39</v>
      </c>
      <c r="H1821" s="8">
        <v>0.09</v>
      </c>
      <c r="I1821" s="2" t="s">
        <v>1807</v>
      </c>
      <c r="J1821" s="8">
        <v>486.3</v>
      </c>
      <c r="K1821" s="8" t="str">
        <f>_xlfn.XLOOKUP(total_table[[#This Row],[Customer_ID]],Customer_table[Customer_ID],Customer_table[Name],FALSE)</f>
        <v>Thomas Rhodes</v>
      </c>
      <c r="L1821" s="11">
        <f>_xlfn.XLOOKUP(total_table[[#This Row],[Customer_ID]],Customer_table[Customer_ID],Customer_table[Age],FALSE)</f>
        <v>41</v>
      </c>
      <c r="M1821" s="8" t="str">
        <f>_xlfn.XLOOKUP(total_table[[#This Row],[Customer_ID]],Customer_table[Customer_ID],Customer_table[Gender],FALSE)</f>
        <v>Female</v>
      </c>
      <c r="N1821" s="8" t="str">
        <f>_xlfn.XLOOKUP(total_table[[#This Row],[Customer_ID]],Customer_table[Customer_ID],Customer_table[City],FALSE)</f>
        <v>Port Richard</v>
      </c>
      <c r="O1821" s="8" t="str">
        <f>_xlfn.XLOOKUP(total_table[[#This Row],[Customer_ID]],Customer_table[Customer_ID],Customer_table[State],FALSE)</f>
        <v>West Virginia</v>
      </c>
      <c r="P1821" s="8" t="str">
        <f>_xlfn.XLOOKUP(total_table[[#This Row],[Customer_ID]],Customer_table[Customer_ID],Customer_table[Country],FALSE)</f>
        <v>USA</v>
      </c>
      <c r="Q1821" s="8" t="str">
        <f>_xlfn.XLOOKUP(total_table[[#This Row],[Product_ID]],Product_table[Product_ID],Product_table[Product_Name],FALSE)</f>
        <v>Multi-Purpose Storage Box</v>
      </c>
      <c r="R1821" s="8" t="str">
        <f>_xlfn.XLOOKUP(total_table[[#This Row],[Product_ID]],Product_table[Product_ID],Product_table[Category],FALSE)</f>
        <v>Home</v>
      </c>
      <c r="S1821" s="8" t="str">
        <f>_xlfn.XLOOKUP(total_table[[#This Row],[Product_ID]],Product_table[Product_ID],Product_table[Sub_Category],FALSE)</f>
        <v>Storage</v>
      </c>
      <c r="T1821" s="8" t="str">
        <f>_xlfn.XLOOKUP(total_table[[#This Row],[Product_ID]],Product_table[Product_ID],Product_table[Brand],FALSE)</f>
        <v>Gardner-Montes</v>
      </c>
      <c r="U1821" s="8">
        <f>_xlfn.XLOOKUP(total_table[[#This Row],[Product_ID]],Product_table[Product_ID],Product_table[Cost],FALSE)</f>
        <v>123.46</v>
      </c>
      <c r="V1821" s="11">
        <f>_xlfn.XLOOKUP(total_table[[#This Row],[Product_ID]],Product_table[Product_ID],Product_table[Stock],FALSE)</f>
        <v>76</v>
      </c>
      <c r="W1821" s="8" t="str">
        <f>_xlfn.XLOOKUP(total_table[[#This Row],[Store_ID]],Store_table[Store_ID],Store_table[Store_Name],FALSE)</f>
        <v>Martinez, Adkins and Johnson</v>
      </c>
      <c r="X1821" s="8" t="str">
        <f>_xlfn.XLOOKUP(total_table[[#This Row],[Store_ID]],Store_table[Store_ID],Store_table[Region],FALSE)</f>
        <v>North</v>
      </c>
      <c r="Y1821" s="8" t="str">
        <f>_xlfn.XLOOKUP(total_table[[#This Row],[Store_ID]],Store_table[Store_ID],Store_table[City],FALSE)</f>
        <v>Danielmouth</v>
      </c>
      <c r="Z1821" s="8" t="str">
        <f>_xlfn.XLOOKUP(total_table[[#This Row],[Store_ID]],Store_table[Store_ID],Store_table[Store_Type],FALSE)</f>
        <v>Flagship</v>
      </c>
    </row>
    <row r="1822" spans="1:26" x14ac:dyDescent="0.35">
      <c r="A1822" s="2" t="s">
        <v>3624</v>
      </c>
      <c r="B1822" s="14">
        <v>45312</v>
      </c>
      <c r="C1822" s="2" t="s">
        <v>166</v>
      </c>
      <c r="D1822" s="2" t="s">
        <v>1562</v>
      </c>
      <c r="E1822" s="2" t="s">
        <v>1744</v>
      </c>
      <c r="F1822" s="11">
        <v>2</v>
      </c>
      <c r="G1822" s="8">
        <v>603.62</v>
      </c>
      <c r="H1822" s="8">
        <v>0.18</v>
      </c>
      <c r="I1822" s="2" t="s">
        <v>1807</v>
      </c>
      <c r="J1822" s="8">
        <v>1207.06</v>
      </c>
      <c r="K1822" s="8" t="str">
        <f>_xlfn.XLOOKUP(total_table[[#This Row],[Customer_ID]],Customer_table[Customer_ID],Customer_table[Name],FALSE)</f>
        <v>Denise Williams</v>
      </c>
      <c r="L1822" s="11">
        <f>_xlfn.XLOOKUP(total_table[[#This Row],[Customer_ID]],Customer_table[Customer_ID],Customer_table[Age],FALSE)</f>
        <v>34</v>
      </c>
      <c r="M1822" s="8" t="str">
        <f>_xlfn.XLOOKUP(total_table[[#This Row],[Customer_ID]],Customer_table[Customer_ID],Customer_table[Gender],FALSE)</f>
        <v>Male</v>
      </c>
      <c r="N1822" s="8" t="str">
        <f>_xlfn.XLOOKUP(total_table[[#This Row],[Customer_ID]],Customer_table[Customer_ID],Customer_table[City],FALSE)</f>
        <v>Christianstad</v>
      </c>
      <c r="O1822" s="8" t="str">
        <f>_xlfn.XLOOKUP(total_table[[#This Row],[Customer_ID]],Customer_table[Customer_ID],Customer_table[State],FALSE)</f>
        <v>Hawaii</v>
      </c>
      <c r="P1822" s="8" t="str">
        <f>_xlfn.XLOOKUP(total_table[[#This Row],[Customer_ID]],Customer_table[Customer_ID],Customer_table[Country],FALSE)</f>
        <v>USA</v>
      </c>
      <c r="Q1822" s="8" t="str">
        <f>_xlfn.XLOOKUP(total_table[[#This Row],[Product_ID]],Product_table[Product_ID],Product_table[Product_Name],FALSE)</f>
        <v>Women's Denim Jeans</v>
      </c>
      <c r="R1822" s="8" t="str">
        <f>_xlfn.XLOOKUP(total_table[[#This Row],[Product_ID]],Product_table[Product_ID],Product_table[Category],FALSE)</f>
        <v>Clothing</v>
      </c>
      <c r="S1822" s="8" t="str">
        <f>_xlfn.XLOOKUP(total_table[[#This Row],[Product_ID]],Product_table[Product_ID],Product_table[Sub_Category],FALSE)</f>
        <v>Bottoms</v>
      </c>
      <c r="T1822" s="8" t="str">
        <f>_xlfn.XLOOKUP(total_table[[#This Row],[Product_ID]],Product_table[Product_ID],Product_table[Brand],FALSE)</f>
        <v>Guerra-Hendrix</v>
      </c>
      <c r="U1822" s="8">
        <f>_xlfn.XLOOKUP(total_table[[#This Row],[Product_ID]],Product_table[Product_ID],Product_table[Cost],FALSE)</f>
        <v>254.04361702127662</v>
      </c>
      <c r="V1822" s="11">
        <f>_xlfn.XLOOKUP(total_table[[#This Row],[Product_ID]],Product_table[Product_ID],Product_table[Stock],FALSE)</f>
        <v>343</v>
      </c>
      <c r="W1822" s="8" t="str">
        <f>_xlfn.XLOOKUP(total_table[[#This Row],[Store_ID]],Store_table[Store_ID],Store_table[Store_Name],FALSE)</f>
        <v>Johnson-Wright</v>
      </c>
      <c r="X1822" s="8" t="str">
        <f>_xlfn.XLOOKUP(total_table[[#This Row],[Store_ID]],Store_table[Store_ID],Store_table[Region],FALSE)</f>
        <v>North</v>
      </c>
      <c r="Y1822" s="8" t="str">
        <f>_xlfn.XLOOKUP(total_table[[#This Row],[Store_ID]],Store_table[Store_ID],Store_table[City],FALSE)</f>
        <v>Hoodberg</v>
      </c>
      <c r="Z1822" s="8" t="str">
        <f>_xlfn.XLOOKUP(total_table[[#This Row],[Store_ID]],Store_table[Store_ID],Store_table[Store_Type],FALSE)</f>
        <v>Outlet</v>
      </c>
    </row>
    <row r="1823" spans="1:26" x14ac:dyDescent="0.35">
      <c r="A1823" s="2" t="s">
        <v>3625</v>
      </c>
      <c r="B1823" s="14">
        <v>45554</v>
      </c>
      <c r="C1823" s="2" t="s">
        <v>486</v>
      </c>
      <c r="D1823" s="2" t="s">
        <v>1600</v>
      </c>
      <c r="E1823" s="2" t="s">
        <v>1760</v>
      </c>
      <c r="F1823" s="11">
        <v>3</v>
      </c>
      <c r="G1823" s="8">
        <v>204.17</v>
      </c>
      <c r="H1823" s="8">
        <v>0.1</v>
      </c>
      <c r="I1823" s="2" t="s">
        <v>1804</v>
      </c>
      <c r="J1823" s="8">
        <v>612.41</v>
      </c>
      <c r="K1823" s="8" t="str">
        <f>_xlfn.XLOOKUP(total_table[[#This Row],[Customer_ID]],Customer_table[Customer_ID],Customer_table[Name],FALSE)</f>
        <v>Rhonda Young</v>
      </c>
      <c r="L1823" s="11">
        <f>_xlfn.XLOOKUP(total_table[[#This Row],[Customer_ID]],Customer_table[Customer_ID],Customer_table[Age],FALSE)</f>
        <v>49</v>
      </c>
      <c r="M1823" s="8" t="str">
        <f>_xlfn.XLOOKUP(total_table[[#This Row],[Customer_ID]],Customer_table[Customer_ID],Customer_table[Gender],FALSE)</f>
        <v>Female</v>
      </c>
      <c r="N1823" s="8" t="str">
        <f>_xlfn.XLOOKUP(total_table[[#This Row],[Customer_ID]],Customer_table[Customer_ID],Customer_table[City],FALSE)</f>
        <v>Lake Nathanfort</v>
      </c>
      <c r="O1823" s="8" t="str">
        <f>_xlfn.XLOOKUP(total_table[[#This Row],[Customer_ID]],Customer_table[Customer_ID],Customer_table[State],FALSE)</f>
        <v>Alaska</v>
      </c>
      <c r="P1823" s="8" t="str">
        <f>_xlfn.XLOOKUP(total_table[[#This Row],[Customer_ID]],Customer_table[Customer_ID],Customer_table[Country],FALSE)</f>
        <v>USA</v>
      </c>
      <c r="Q1823" s="8" t="str">
        <f>_xlfn.XLOOKUP(total_table[[#This Row],[Product_ID]],Product_table[Product_ID],Product_table[Product_Name],FALSE)</f>
        <v>Men's Casual Sneakers</v>
      </c>
      <c r="R1823" s="8" t="str">
        <f>_xlfn.XLOOKUP(total_table[[#This Row],[Product_ID]],Product_table[Product_ID],Product_table[Category],FALSE)</f>
        <v>Clothing</v>
      </c>
      <c r="S1823" s="8" t="str">
        <f>_xlfn.XLOOKUP(total_table[[#This Row],[Product_ID]],Product_table[Product_ID],Product_table[Sub_Category],FALSE)</f>
        <v>Footwear</v>
      </c>
      <c r="T1823" s="8" t="str">
        <f>_xlfn.XLOOKUP(total_table[[#This Row],[Product_ID]],Product_table[Product_ID],Product_table[Brand],FALSE)</f>
        <v>Hogan-Lee</v>
      </c>
      <c r="U1823" s="8">
        <f>_xlfn.XLOOKUP(total_table[[#This Row],[Product_ID]],Product_table[Product_ID],Product_table[Cost],FALSE)</f>
        <v>353.47</v>
      </c>
      <c r="V1823" s="11">
        <f>_xlfn.XLOOKUP(total_table[[#This Row],[Product_ID]],Product_table[Product_ID],Product_table[Stock],FALSE)</f>
        <v>214</v>
      </c>
      <c r="W1823" s="8" t="str">
        <f>_xlfn.XLOOKUP(total_table[[#This Row],[Store_ID]],Store_table[Store_ID],Store_table[Store_Name],FALSE)</f>
        <v>Bean, Jones and Park</v>
      </c>
      <c r="X1823" s="8" t="str">
        <f>_xlfn.XLOOKUP(total_table[[#This Row],[Store_ID]],Store_table[Store_ID],Store_table[Region],FALSE)</f>
        <v>West</v>
      </c>
      <c r="Y1823" s="8" t="str">
        <f>_xlfn.XLOOKUP(total_table[[#This Row],[Store_ID]],Store_table[Store_ID],Store_table[City],FALSE)</f>
        <v>Thompsonborough</v>
      </c>
      <c r="Z1823" s="8" t="str">
        <f>_xlfn.XLOOKUP(total_table[[#This Row],[Store_ID]],Store_table[Store_ID],Store_table[Store_Type],FALSE)</f>
        <v>Online</v>
      </c>
    </row>
    <row r="1824" spans="1:26" x14ac:dyDescent="0.35">
      <c r="A1824" s="2" t="s">
        <v>3626</v>
      </c>
      <c r="B1824" s="14">
        <v>45310</v>
      </c>
      <c r="C1824" s="2" t="s">
        <v>457</v>
      </c>
      <c r="D1824" s="2" t="s">
        <v>1540</v>
      </c>
      <c r="E1824" s="2" t="s">
        <v>1779</v>
      </c>
      <c r="F1824" s="11">
        <v>1</v>
      </c>
      <c r="G1824" s="8">
        <v>43.58</v>
      </c>
      <c r="H1824" s="8">
        <v>0.01</v>
      </c>
      <c r="I1824" s="2" t="s">
        <v>1807</v>
      </c>
      <c r="J1824" s="8">
        <v>43.57</v>
      </c>
      <c r="K1824" s="8" t="str">
        <f>_xlfn.XLOOKUP(total_table[[#This Row],[Customer_ID]],Customer_table[Customer_ID],Customer_table[Name],FALSE)</f>
        <v>Rick Dominguez</v>
      </c>
      <c r="L1824" s="11">
        <f>_xlfn.XLOOKUP(total_table[[#This Row],[Customer_ID]],Customer_table[Customer_ID],Customer_table[Age],FALSE)</f>
        <v>55</v>
      </c>
      <c r="M1824" s="8" t="str">
        <f>_xlfn.XLOOKUP(total_table[[#This Row],[Customer_ID]],Customer_table[Customer_ID],Customer_table[Gender],FALSE)</f>
        <v>Female</v>
      </c>
      <c r="N1824" s="8" t="str">
        <f>_xlfn.XLOOKUP(total_table[[#This Row],[Customer_ID]],Customer_table[Customer_ID],Customer_table[City],FALSE)</f>
        <v>North Johnbury</v>
      </c>
      <c r="O1824" s="8" t="str">
        <f>_xlfn.XLOOKUP(total_table[[#This Row],[Customer_ID]],Customer_table[Customer_ID],Customer_table[State],FALSE)</f>
        <v>Ohio</v>
      </c>
      <c r="P1824" s="8" t="str">
        <f>_xlfn.XLOOKUP(total_table[[#This Row],[Customer_ID]],Customer_table[Customer_ID],Customer_table[Country],FALSE)</f>
        <v>USA</v>
      </c>
      <c r="Q1824" s="8" t="str">
        <f>_xlfn.XLOOKUP(total_table[[#This Row],[Product_ID]],Product_table[Product_ID],Product_table[Product_Name],FALSE)</f>
        <v>Wireless Bluetooth Earbuds</v>
      </c>
      <c r="R1824" s="8" t="str">
        <f>_xlfn.XLOOKUP(total_table[[#This Row],[Product_ID]],Product_table[Product_ID],Product_table[Category],FALSE)</f>
        <v>Electronics</v>
      </c>
      <c r="S1824" s="8" t="str">
        <f>_xlfn.XLOOKUP(total_table[[#This Row],[Product_ID]],Product_table[Product_ID],Product_table[Sub_Category],FALSE)</f>
        <v>Audio</v>
      </c>
      <c r="T1824" s="8" t="str">
        <f>_xlfn.XLOOKUP(total_table[[#This Row],[Product_ID]],Product_table[Product_ID],Product_table[Brand],FALSE)</f>
        <v>Perez-Johnston</v>
      </c>
      <c r="U1824" s="8">
        <f>_xlfn.XLOOKUP(total_table[[#This Row],[Product_ID]],Product_table[Product_ID],Product_table[Cost],FALSE)</f>
        <v>439.07</v>
      </c>
      <c r="V1824" s="11">
        <f>_xlfn.XLOOKUP(total_table[[#This Row],[Product_ID]],Product_table[Product_ID],Product_table[Stock],FALSE)</f>
        <v>142</v>
      </c>
      <c r="W1824" s="8" t="str">
        <f>_xlfn.XLOOKUP(total_table[[#This Row],[Store_ID]],Store_table[Store_ID],Store_table[Store_Name],FALSE)</f>
        <v>Shelton PLC</v>
      </c>
      <c r="X1824" s="8" t="str">
        <f>_xlfn.XLOOKUP(total_table[[#This Row],[Store_ID]],Store_table[Store_ID],Store_table[Region],FALSE)</f>
        <v>North</v>
      </c>
      <c r="Y1824" s="8" t="str">
        <f>_xlfn.XLOOKUP(total_table[[#This Row],[Store_ID]],Store_table[Store_ID],Store_table[City],FALSE)</f>
        <v>East Jenniferstad</v>
      </c>
      <c r="Z1824" s="8" t="str">
        <f>_xlfn.XLOOKUP(total_table[[#This Row],[Store_ID]],Store_table[Store_ID],Store_table[Store_Type],FALSE)</f>
        <v>Flagship</v>
      </c>
    </row>
    <row r="1825" spans="1:26" x14ac:dyDescent="0.35">
      <c r="A1825" s="2" t="s">
        <v>3627</v>
      </c>
      <c r="B1825" s="14">
        <v>45594</v>
      </c>
      <c r="C1825" s="2" t="s">
        <v>1028</v>
      </c>
      <c r="D1825" s="2" t="s">
        <v>1620</v>
      </c>
      <c r="E1825" s="2" t="s">
        <v>1739</v>
      </c>
      <c r="F1825" s="11">
        <v>3</v>
      </c>
      <c r="G1825" s="8">
        <v>469.33</v>
      </c>
      <c r="H1825" s="8">
        <v>0.14000000000000001</v>
      </c>
      <c r="I1825" s="2" t="s">
        <v>1804</v>
      </c>
      <c r="J1825" s="8">
        <v>1407.85</v>
      </c>
      <c r="K1825" s="8" t="str">
        <f>_xlfn.XLOOKUP(total_table[[#This Row],[Customer_ID]],Customer_table[Customer_ID],Customer_table[Name],FALSE)</f>
        <v>Dr. Lindsay Hanna</v>
      </c>
      <c r="L1825" s="11">
        <f>_xlfn.XLOOKUP(total_table[[#This Row],[Customer_ID]],Customer_table[Customer_ID],Customer_table[Age],FALSE)</f>
        <v>34</v>
      </c>
      <c r="M1825" s="8" t="str">
        <f>_xlfn.XLOOKUP(total_table[[#This Row],[Customer_ID]],Customer_table[Customer_ID],Customer_table[Gender],FALSE)</f>
        <v>Female</v>
      </c>
      <c r="N1825" s="8" t="str">
        <f>_xlfn.XLOOKUP(total_table[[#This Row],[Customer_ID]],Customer_table[Customer_ID],Customer_table[City],FALSE)</f>
        <v>New Paulstad</v>
      </c>
      <c r="O1825" s="8" t="str">
        <f>_xlfn.XLOOKUP(total_table[[#This Row],[Customer_ID]],Customer_table[Customer_ID],Customer_table[State],FALSE)</f>
        <v>Hawaii</v>
      </c>
      <c r="P1825" s="8" t="str">
        <f>_xlfn.XLOOKUP(total_table[[#This Row],[Customer_ID]],Customer_table[Customer_ID],Customer_table[Country],FALSE)</f>
        <v>USA</v>
      </c>
      <c r="Q1825" s="8" t="str">
        <f>_xlfn.XLOOKUP(total_table[[#This Row],[Product_ID]],Product_table[Product_ID],Product_table[Product_Name],FALSE)</f>
        <v>Makeup Brush Set</v>
      </c>
      <c r="R1825" s="8" t="str">
        <f>_xlfn.XLOOKUP(total_table[[#This Row],[Product_ID]],Product_table[Product_ID],Product_table[Category],FALSE)</f>
        <v>Beauty</v>
      </c>
      <c r="S1825" s="8" t="str">
        <f>_xlfn.XLOOKUP(total_table[[#This Row],[Product_ID]],Product_table[Product_ID],Product_table[Sub_Category],FALSE)</f>
        <v>Makeup</v>
      </c>
      <c r="T1825" s="8" t="str">
        <f>_xlfn.XLOOKUP(total_table[[#This Row],[Product_ID]],Product_table[Product_ID],Product_table[Brand],FALSE)</f>
        <v>Cook Inc</v>
      </c>
      <c r="U1825" s="8">
        <f>_xlfn.XLOOKUP(total_table[[#This Row],[Product_ID]],Product_table[Product_ID],Product_table[Cost],FALSE)</f>
        <v>254.04361702127662</v>
      </c>
      <c r="V1825" s="11">
        <f>_xlfn.XLOOKUP(total_table[[#This Row],[Product_ID]],Product_table[Product_ID],Product_table[Stock],FALSE)</f>
        <v>431</v>
      </c>
      <c r="W1825" s="8" t="str">
        <f>_xlfn.XLOOKUP(total_table[[#This Row],[Store_ID]],Store_table[Store_ID],Store_table[Store_Name],FALSE)</f>
        <v>Black-Horn</v>
      </c>
      <c r="X1825" s="8" t="str">
        <f>_xlfn.XLOOKUP(total_table[[#This Row],[Store_ID]],Store_table[Store_ID],Store_table[Region],FALSE)</f>
        <v>South</v>
      </c>
      <c r="Y1825" s="8" t="str">
        <f>_xlfn.XLOOKUP(total_table[[#This Row],[Store_ID]],Store_table[Store_ID],Store_table[City],FALSE)</f>
        <v>North Nancyview</v>
      </c>
      <c r="Z1825" s="8" t="str">
        <f>_xlfn.XLOOKUP(total_table[[#This Row],[Store_ID]],Store_table[Store_ID],Store_table[Store_Type],FALSE)</f>
        <v>Outlet</v>
      </c>
    </row>
    <row r="1826" spans="1:26" x14ac:dyDescent="0.35">
      <c r="A1826" s="2" t="s">
        <v>3628</v>
      </c>
      <c r="B1826" s="14">
        <v>45840</v>
      </c>
      <c r="C1826" s="2" t="s">
        <v>670</v>
      </c>
      <c r="D1826" s="2" t="s">
        <v>1540</v>
      </c>
      <c r="E1826" s="2" t="s">
        <v>1760</v>
      </c>
      <c r="F1826" s="11">
        <v>4</v>
      </c>
      <c r="G1826" s="8">
        <v>836.23</v>
      </c>
      <c r="H1826" s="8">
        <v>0.12</v>
      </c>
      <c r="I1826" s="2" t="s">
        <v>1802</v>
      </c>
      <c r="J1826" s="8">
        <v>3344.8</v>
      </c>
      <c r="K1826" s="8" t="str">
        <f>_xlfn.XLOOKUP(total_table[[#This Row],[Customer_ID]],Customer_table[Customer_ID],Customer_table[Name],FALSE)</f>
        <v>Joan Johnson</v>
      </c>
      <c r="L1826" s="11">
        <f>_xlfn.XLOOKUP(total_table[[#This Row],[Customer_ID]],Customer_table[Customer_ID],Customer_table[Age],FALSE)</f>
        <v>50</v>
      </c>
      <c r="M1826" s="8" t="str">
        <f>_xlfn.XLOOKUP(total_table[[#This Row],[Customer_ID]],Customer_table[Customer_ID],Customer_table[Gender],FALSE)</f>
        <v>Female</v>
      </c>
      <c r="N1826" s="8" t="str">
        <f>_xlfn.XLOOKUP(total_table[[#This Row],[Customer_ID]],Customer_table[Customer_ID],Customer_table[City],FALSE)</f>
        <v>Lake Josephport</v>
      </c>
      <c r="O1826" s="8" t="str">
        <f>_xlfn.XLOOKUP(total_table[[#This Row],[Customer_ID]],Customer_table[Customer_ID],Customer_table[State],FALSE)</f>
        <v>Maine</v>
      </c>
      <c r="P1826" s="8" t="str">
        <f>_xlfn.XLOOKUP(total_table[[#This Row],[Customer_ID]],Customer_table[Customer_ID],Customer_table[Country],FALSE)</f>
        <v>USA</v>
      </c>
      <c r="Q1826" s="8" t="str">
        <f>_xlfn.XLOOKUP(total_table[[#This Row],[Product_ID]],Product_table[Product_ID],Product_table[Product_Name],FALSE)</f>
        <v>Wireless Bluetooth Earbuds</v>
      </c>
      <c r="R1826" s="8" t="str">
        <f>_xlfn.XLOOKUP(total_table[[#This Row],[Product_ID]],Product_table[Product_ID],Product_table[Category],FALSE)</f>
        <v>Electronics</v>
      </c>
      <c r="S1826" s="8" t="str">
        <f>_xlfn.XLOOKUP(total_table[[#This Row],[Product_ID]],Product_table[Product_ID],Product_table[Sub_Category],FALSE)</f>
        <v>Audio</v>
      </c>
      <c r="T1826" s="8" t="str">
        <f>_xlfn.XLOOKUP(total_table[[#This Row],[Product_ID]],Product_table[Product_ID],Product_table[Brand],FALSE)</f>
        <v>Perez-Johnston</v>
      </c>
      <c r="U1826" s="8">
        <f>_xlfn.XLOOKUP(total_table[[#This Row],[Product_ID]],Product_table[Product_ID],Product_table[Cost],FALSE)</f>
        <v>439.07</v>
      </c>
      <c r="V1826" s="11">
        <f>_xlfn.XLOOKUP(total_table[[#This Row],[Product_ID]],Product_table[Product_ID],Product_table[Stock],FALSE)</f>
        <v>142</v>
      </c>
      <c r="W1826" s="8" t="str">
        <f>_xlfn.XLOOKUP(total_table[[#This Row],[Store_ID]],Store_table[Store_ID],Store_table[Store_Name],FALSE)</f>
        <v>Bean, Jones and Park</v>
      </c>
      <c r="X1826" s="8" t="str">
        <f>_xlfn.XLOOKUP(total_table[[#This Row],[Store_ID]],Store_table[Store_ID],Store_table[Region],FALSE)</f>
        <v>West</v>
      </c>
      <c r="Y1826" s="8" t="str">
        <f>_xlfn.XLOOKUP(total_table[[#This Row],[Store_ID]],Store_table[Store_ID],Store_table[City],FALSE)</f>
        <v>Thompsonborough</v>
      </c>
      <c r="Z1826" s="8" t="str">
        <f>_xlfn.XLOOKUP(total_table[[#This Row],[Store_ID]],Store_table[Store_ID],Store_table[Store_Type],FALSE)</f>
        <v>Online</v>
      </c>
    </row>
    <row r="1827" spans="1:26" x14ac:dyDescent="0.35">
      <c r="A1827" s="2" t="s">
        <v>3629</v>
      </c>
      <c r="B1827" s="14">
        <v>45549</v>
      </c>
      <c r="C1827" s="2" t="s">
        <v>578</v>
      </c>
      <c r="D1827" s="2" t="s">
        <v>1660</v>
      </c>
      <c r="E1827" s="2" t="s">
        <v>1791</v>
      </c>
      <c r="F1827" s="11">
        <v>2</v>
      </c>
      <c r="G1827" s="8">
        <v>661.53</v>
      </c>
      <c r="H1827" s="8">
        <v>0.2</v>
      </c>
      <c r="I1827" s="2" t="s">
        <v>1804</v>
      </c>
      <c r="J1827" s="8">
        <v>1322.86</v>
      </c>
      <c r="K1827" s="8" t="str">
        <f>_xlfn.XLOOKUP(total_table[[#This Row],[Customer_ID]],Customer_table[Customer_ID],Customer_table[Name],FALSE)</f>
        <v>Michelle Myers</v>
      </c>
      <c r="L1827" s="11">
        <f>_xlfn.XLOOKUP(total_table[[#This Row],[Customer_ID]],Customer_table[Customer_ID],Customer_table[Age],FALSE)</f>
        <v>33</v>
      </c>
      <c r="M1827" s="8" t="str">
        <f>_xlfn.XLOOKUP(total_table[[#This Row],[Customer_ID]],Customer_table[Customer_ID],Customer_table[Gender],FALSE)</f>
        <v>Female</v>
      </c>
      <c r="N1827" s="8" t="str">
        <f>_xlfn.XLOOKUP(total_table[[#This Row],[Customer_ID]],Customer_table[Customer_ID],Customer_table[City],FALSE)</f>
        <v>West Daniel</v>
      </c>
      <c r="O1827" s="8" t="str">
        <f>_xlfn.XLOOKUP(total_table[[#This Row],[Customer_ID]],Customer_table[Customer_ID],Customer_table[State],FALSE)</f>
        <v>South Carolina</v>
      </c>
      <c r="P1827" s="8" t="str">
        <f>_xlfn.XLOOKUP(total_table[[#This Row],[Customer_ID]],Customer_table[Customer_ID],Customer_table[Country],FALSE)</f>
        <v>USA</v>
      </c>
      <c r="Q1827" s="8" t="str">
        <f>_xlfn.XLOOKUP(total_table[[#This Row],[Product_ID]],Product_table[Product_ID],Product_table[Product_Name],FALSE)</f>
        <v>Smart LED Light Strip</v>
      </c>
      <c r="R1827" s="8" t="str">
        <f>_xlfn.XLOOKUP(total_table[[#This Row],[Product_ID]],Product_table[Product_ID],Product_table[Category],FALSE)</f>
        <v>Electronics</v>
      </c>
      <c r="S1827" s="8" t="str">
        <f>_xlfn.XLOOKUP(total_table[[#This Row],[Product_ID]],Product_table[Product_ID],Product_table[Sub_Category],FALSE)</f>
        <v>Accessories</v>
      </c>
      <c r="T1827" s="8" t="str">
        <f>_xlfn.XLOOKUP(total_table[[#This Row],[Product_ID]],Product_table[Product_ID],Product_table[Brand],FALSE)</f>
        <v>Flores-Davis</v>
      </c>
      <c r="U1827" s="8">
        <f>_xlfn.XLOOKUP(total_table[[#This Row],[Product_ID]],Product_table[Product_ID],Product_table[Cost],FALSE)</f>
        <v>349.17</v>
      </c>
      <c r="V1827" s="11">
        <f>_xlfn.XLOOKUP(total_table[[#This Row],[Product_ID]],Product_table[Product_ID],Product_table[Stock],FALSE)</f>
        <v>476</v>
      </c>
      <c r="W1827" s="8" t="str">
        <f>_xlfn.XLOOKUP(total_table[[#This Row],[Store_ID]],Store_table[Store_ID],Store_table[Store_Name],FALSE)</f>
        <v>Mann-Austin</v>
      </c>
      <c r="X1827" s="8" t="str">
        <f>_xlfn.XLOOKUP(total_table[[#This Row],[Store_ID]],Store_table[Store_ID],Store_table[Region],FALSE)</f>
        <v>East</v>
      </c>
      <c r="Y1827" s="8" t="str">
        <f>_xlfn.XLOOKUP(total_table[[#This Row],[Store_ID]],Store_table[Store_ID],Store_table[City],FALSE)</f>
        <v>Vasquezborough</v>
      </c>
      <c r="Z1827" s="8" t="str">
        <f>_xlfn.XLOOKUP(total_table[[#This Row],[Store_ID]],Store_table[Store_ID],Store_table[Store_Type],FALSE)</f>
        <v>Online</v>
      </c>
    </row>
    <row r="1828" spans="1:26" x14ac:dyDescent="0.35">
      <c r="A1828" s="2" t="s">
        <v>3630</v>
      </c>
      <c r="B1828" s="14">
        <v>45903</v>
      </c>
      <c r="C1828" s="2" t="s">
        <v>401</v>
      </c>
      <c r="D1828" s="2" t="s">
        <v>1638</v>
      </c>
      <c r="E1828" s="2" t="s">
        <v>1782</v>
      </c>
      <c r="F1828" s="11">
        <v>3</v>
      </c>
      <c r="G1828" s="8">
        <v>753.47</v>
      </c>
      <c r="H1828" s="8">
        <v>0.25</v>
      </c>
      <c r="I1828" s="2" t="s">
        <v>1804</v>
      </c>
      <c r="J1828" s="8">
        <v>2260.16</v>
      </c>
      <c r="K1828" s="8" t="str">
        <f>_xlfn.XLOOKUP(total_table[[#This Row],[Customer_ID]],Customer_table[Customer_ID],Customer_table[Name],FALSE)</f>
        <v>Earl Allen</v>
      </c>
      <c r="L1828" s="11">
        <f>_xlfn.XLOOKUP(total_table[[#This Row],[Customer_ID]],Customer_table[Customer_ID],Customer_table[Age],FALSE)</f>
        <v>36</v>
      </c>
      <c r="M1828" s="8" t="str">
        <f>_xlfn.XLOOKUP(total_table[[#This Row],[Customer_ID]],Customer_table[Customer_ID],Customer_table[Gender],FALSE)</f>
        <v>Male</v>
      </c>
      <c r="N1828" s="8" t="str">
        <f>_xlfn.XLOOKUP(total_table[[#This Row],[Customer_ID]],Customer_table[Customer_ID],Customer_table[City],FALSE)</f>
        <v>New Jenniferburgh</v>
      </c>
      <c r="O1828" s="8" t="str">
        <f>_xlfn.XLOOKUP(total_table[[#This Row],[Customer_ID]],Customer_table[Customer_ID],Customer_table[State],FALSE)</f>
        <v>Nebraska</v>
      </c>
      <c r="P1828" s="8" t="str">
        <f>_xlfn.XLOOKUP(total_table[[#This Row],[Customer_ID]],Customer_table[Customer_ID],Customer_table[Country],FALSE)</f>
        <v>USA</v>
      </c>
      <c r="Q1828" s="8" t="str">
        <f>_xlfn.XLOOKUP(total_table[[#This Row],[Product_ID]],Product_table[Product_ID],Product_table[Product_Name],FALSE)</f>
        <v>Premium Blanket Throw</v>
      </c>
      <c r="R1828" s="8" t="str">
        <f>_xlfn.XLOOKUP(total_table[[#This Row],[Product_ID]],Product_table[Product_ID],Product_table[Category],FALSE)</f>
        <v>Home</v>
      </c>
      <c r="S1828" s="8" t="str">
        <f>_xlfn.XLOOKUP(total_table[[#This Row],[Product_ID]],Product_table[Product_ID],Product_table[Sub_Category],FALSE)</f>
        <v>Decor</v>
      </c>
      <c r="T1828" s="8" t="str">
        <f>_xlfn.XLOOKUP(total_table[[#This Row],[Product_ID]],Product_table[Product_ID],Product_table[Brand],FALSE)</f>
        <v>Hernandez, Kennedy and Porter</v>
      </c>
      <c r="U1828" s="8">
        <f>_xlfn.XLOOKUP(total_table[[#This Row],[Product_ID]],Product_table[Product_ID],Product_table[Cost],FALSE)</f>
        <v>461.47</v>
      </c>
      <c r="V1828" s="11">
        <f>_xlfn.XLOOKUP(total_table[[#This Row],[Product_ID]],Product_table[Product_ID],Product_table[Stock],FALSE)</f>
        <v>190</v>
      </c>
      <c r="W1828" s="8" t="str">
        <f>_xlfn.XLOOKUP(total_table[[#This Row],[Store_ID]],Store_table[Store_ID],Store_table[Store_Name],FALSE)</f>
        <v>Frederick-Wright</v>
      </c>
      <c r="X1828" s="8" t="str">
        <f>_xlfn.XLOOKUP(total_table[[#This Row],[Store_ID]],Store_table[Store_ID],Store_table[Region],FALSE)</f>
        <v>West</v>
      </c>
      <c r="Y1828" s="8" t="str">
        <f>_xlfn.XLOOKUP(total_table[[#This Row],[Store_ID]],Store_table[Store_ID],Store_table[City],FALSE)</f>
        <v>New Jimmymouth</v>
      </c>
      <c r="Z1828" s="8" t="str">
        <f>_xlfn.XLOOKUP(total_table[[#This Row],[Store_ID]],Store_table[Store_ID],Store_table[Store_Type],FALSE)</f>
        <v>Flagship</v>
      </c>
    </row>
    <row r="1829" spans="1:26" x14ac:dyDescent="0.35">
      <c r="A1829" s="2" t="s">
        <v>3631</v>
      </c>
      <c r="B1829" s="14">
        <v>45673</v>
      </c>
      <c r="C1829" s="2" t="s">
        <v>513</v>
      </c>
      <c r="D1829" s="2" t="s">
        <v>1654</v>
      </c>
      <c r="E1829" s="2" t="s">
        <v>1730</v>
      </c>
      <c r="F1829" s="11">
        <v>3</v>
      </c>
      <c r="G1829" s="8">
        <v>713.95</v>
      </c>
      <c r="H1829" s="8">
        <v>0</v>
      </c>
      <c r="I1829" s="2" t="s">
        <v>1802</v>
      </c>
      <c r="J1829" s="8">
        <v>2141.8500000000004</v>
      </c>
      <c r="K1829" s="8" t="str">
        <f>_xlfn.XLOOKUP(total_table[[#This Row],[Customer_ID]],Customer_table[Customer_ID],Customer_table[Name],FALSE)</f>
        <v>Maria Sanchez</v>
      </c>
      <c r="L1829" s="11">
        <f>_xlfn.XLOOKUP(total_table[[#This Row],[Customer_ID]],Customer_table[Customer_ID],Customer_table[Age],FALSE)</f>
        <v>46</v>
      </c>
      <c r="M1829" s="8" t="str">
        <f>_xlfn.XLOOKUP(total_table[[#This Row],[Customer_ID]],Customer_table[Customer_ID],Customer_table[Gender],FALSE)</f>
        <v>Male</v>
      </c>
      <c r="N1829" s="8" t="str">
        <f>_xlfn.XLOOKUP(total_table[[#This Row],[Customer_ID]],Customer_table[Customer_ID],Customer_table[City],FALSE)</f>
        <v>East Peterbury</v>
      </c>
      <c r="O1829" s="8" t="str">
        <f>_xlfn.XLOOKUP(total_table[[#This Row],[Customer_ID]],Customer_table[Customer_ID],Customer_table[State],FALSE)</f>
        <v>North Dakota</v>
      </c>
      <c r="P1829" s="8" t="str">
        <f>_xlfn.XLOOKUP(total_table[[#This Row],[Customer_ID]],Customer_table[Customer_ID],Customer_table[Country],FALSE)</f>
        <v>USA</v>
      </c>
      <c r="Q1829" s="8" t="str">
        <f>_xlfn.XLOOKUP(total_table[[#This Row],[Product_ID]],Product_table[Product_ID],Product_table[Product_Name],FALSE)</f>
        <v>Matte Lipstick Set</v>
      </c>
      <c r="R1829" s="8" t="str">
        <f>_xlfn.XLOOKUP(total_table[[#This Row],[Product_ID]],Product_table[Product_ID],Product_table[Category],FALSE)</f>
        <v>Beauty</v>
      </c>
      <c r="S1829" s="8" t="str">
        <f>_xlfn.XLOOKUP(total_table[[#This Row],[Product_ID]],Product_table[Product_ID],Product_table[Sub_Category],FALSE)</f>
        <v>Makeup</v>
      </c>
      <c r="T1829" s="8" t="str">
        <f>_xlfn.XLOOKUP(total_table[[#This Row],[Product_ID]],Product_table[Product_ID],Product_table[Brand],FALSE)</f>
        <v>Zhang Inc</v>
      </c>
      <c r="U1829" s="8">
        <f>_xlfn.XLOOKUP(total_table[[#This Row],[Product_ID]],Product_table[Product_ID],Product_table[Cost],FALSE)</f>
        <v>299.11</v>
      </c>
      <c r="V1829" s="11">
        <f>_xlfn.XLOOKUP(total_table[[#This Row],[Product_ID]],Product_table[Product_ID],Product_table[Stock],FALSE)</f>
        <v>118</v>
      </c>
      <c r="W1829" s="8" t="str">
        <f>_xlfn.XLOOKUP(total_table[[#This Row],[Store_ID]],Store_table[Store_ID],Store_table[Store_Name],FALSE)</f>
        <v>Rivera-Warner</v>
      </c>
      <c r="X1829" s="8" t="str">
        <f>_xlfn.XLOOKUP(total_table[[#This Row],[Store_ID]],Store_table[Store_ID],Store_table[Region],FALSE)</f>
        <v>East</v>
      </c>
      <c r="Y1829" s="8" t="str">
        <f>_xlfn.XLOOKUP(total_table[[#This Row],[Store_ID]],Store_table[Store_ID],Store_table[City],FALSE)</f>
        <v>Washingtonfurt</v>
      </c>
      <c r="Z1829" s="8" t="str">
        <f>_xlfn.XLOOKUP(total_table[[#This Row],[Store_ID]],Store_table[Store_ID],Store_table[Store_Type],FALSE)</f>
        <v>Flagship</v>
      </c>
    </row>
    <row r="1830" spans="1:26" x14ac:dyDescent="0.35">
      <c r="A1830" s="2" t="s">
        <v>3632</v>
      </c>
      <c r="B1830" s="14">
        <v>45395</v>
      </c>
      <c r="C1830" s="2" t="s">
        <v>343</v>
      </c>
      <c r="D1830" s="2" t="s">
        <v>1548</v>
      </c>
      <c r="E1830" s="2" t="s">
        <v>1751</v>
      </c>
      <c r="F1830" s="11">
        <v>3</v>
      </c>
      <c r="G1830" s="8">
        <v>596</v>
      </c>
      <c r="H1830" s="8">
        <v>0.28000000000000003</v>
      </c>
      <c r="I1830" s="2" t="s">
        <v>1807</v>
      </c>
      <c r="J1830" s="8">
        <v>1787.72</v>
      </c>
      <c r="K1830" s="8" t="str">
        <f>_xlfn.XLOOKUP(total_table[[#This Row],[Customer_ID]],Customer_table[Customer_ID],Customer_table[Name],FALSE)</f>
        <v>Sheila Wilson</v>
      </c>
      <c r="L1830" s="11">
        <f>_xlfn.XLOOKUP(total_table[[#This Row],[Customer_ID]],Customer_table[Customer_ID],Customer_table[Age],FALSE)</f>
        <v>35</v>
      </c>
      <c r="M1830" s="8" t="str">
        <f>_xlfn.XLOOKUP(total_table[[#This Row],[Customer_ID]],Customer_table[Customer_ID],Customer_table[Gender],FALSE)</f>
        <v>Male</v>
      </c>
      <c r="N1830" s="8" t="str">
        <f>_xlfn.XLOOKUP(total_table[[#This Row],[Customer_ID]],Customer_table[Customer_ID],Customer_table[City],FALSE)</f>
        <v>South Dustin</v>
      </c>
      <c r="O1830" s="8" t="str">
        <f>_xlfn.XLOOKUP(total_table[[#This Row],[Customer_ID]],Customer_table[Customer_ID],Customer_table[State],FALSE)</f>
        <v>Tennessee</v>
      </c>
      <c r="P1830" s="8" t="str">
        <f>_xlfn.XLOOKUP(total_table[[#This Row],[Customer_ID]],Customer_table[Customer_ID],Customer_table[Country],FALSE)</f>
        <v>USA</v>
      </c>
      <c r="Q1830" s="8" t="str">
        <f>_xlfn.XLOOKUP(total_table[[#This Row],[Product_ID]],Product_table[Product_ID],Product_table[Product_Name],FALSE)</f>
        <v>HD Smart TV Stick</v>
      </c>
      <c r="R1830" s="8" t="str">
        <f>_xlfn.XLOOKUP(total_table[[#This Row],[Product_ID]],Product_table[Product_ID],Product_table[Category],FALSE)</f>
        <v>Electronics</v>
      </c>
      <c r="S1830" s="8" t="str">
        <f>_xlfn.XLOOKUP(total_table[[#This Row],[Product_ID]],Product_table[Product_ID],Product_table[Sub_Category],FALSE)</f>
        <v>Accessories</v>
      </c>
      <c r="T1830" s="8" t="str">
        <f>_xlfn.XLOOKUP(total_table[[#This Row],[Product_ID]],Product_table[Product_ID],Product_table[Brand],FALSE)</f>
        <v>Gibson, Hobbs and Weaver</v>
      </c>
      <c r="U1830" s="8">
        <f>_xlfn.XLOOKUP(total_table[[#This Row],[Product_ID]],Product_table[Product_ID],Product_table[Cost],FALSE)</f>
        <v>449.4</v>
      </c>
      <c r="V1830" s="11">
        <f>_xlfn.XLOOKUP(total_table[[#This Row],[Product_ID]],Product_table[Product_ID],Product_table[Stock],FALSE)</f>
        <v>273.49484536082474</v>
      </c>
      <c r="W1830" s="8" t="str">
        <f>_xlfn.XLOOKUP(total_table[[#This Row],[Store_ID]],Store_table[Store_ID],Store_table[Store_Name],FALSE)</f>
        <v>Gray Ltd</v>
      </c>
      <c r="X1830" s="8" t="str">
        <f>_xlfn.XLOOKUP(total_table[[#This Row],[Store_ID]],Store_table[Store_ID],Store_table[Region],FALSE)</f>
        <v>North</v>
      </c>
      <c r="Y1830" s="8" t="str">
        <f>_xlfn.XLOOKUP(total_table[[#This Row],[Store_ID]],Store_table[Store_ID],Store_table[City],FALSE)</f>
        <v>New Michaelchester</v>
      </c>
      <c r="Z1830" s="8" t="str">
        <f>_xlfn.XLOOKUP(total_table[[#This Row],[Store_ID]],Store_table[Store_ID],Store_table[Store_Type],FALSE)</f>
        <v>Outlet</v>
      </c>
    </row>
    <row r="1831" spans="1:26" x14ac:dyDescent="0.35">
      <c r="A1831" s="2" t="s">
        <v>3633</v>
      </c>
      <c r="B1831" s="14">
        <v>45379</v>
      </c>
      <c r="C1831" s="2" t="s">
        <v>1034</v>
      </c>
      <c r="D1831" s="2" t="s">
        <v>1543</v>
      </c>
      <c r="E1831" s="2" t="s">
        <v>1764</v>
      </c>
      <c r="F1831" s="11">
        <v>2</v>
      </c>
      <c r="G1831" s="8">
        <v>169.46</v>
      </c>
      <c r="H1831" s="8">
        <v>0.03</v>
      </c>
      <c r="I1831" s="2" t="s">
        <v>1804</v>
      </c>
      <c r="J1831" s="8">
        <v>338.89000000000004</v>
      </c>
      <c r="K1831" s="8" t="str">
        <f>_xlfn.XLOOKUP(total_table[[#This Row],[Customer_ID]],Customer_table[Customer_ID],Customer_table[Name],FALSE)</f>
        <v>Mr. Christopher Sims</v>
      </c>
      <c r="L1831" s="11">
        <f>_xlfn.XLOOKUP(total_table[[#This Row],[Customer_ID]],Customer_table[Customer_ID],Customer_table[Age],FALSE)</f>
        <v>50</v>
      </c>
      <c r="M1831" s="8" t="str">
        <f>_xlfn.XLOOKUP(total_table[[#This Row],[Customer_ID]],Customer_table[Customer_ID],Customer_table[Gender],FALSE)</f>
        <v>Female</v>
      </c>
      <c r="N1831" s="8" t="str">
        <f>_xlfn.XLOOKUP(total_table[[#This Row],[Customer_ID]],Customer_table[Customer_ID],Customer_table[City],FALSE)</f>
        <v>Donaldsontown</v>
      </c>
      <c r="O1831" s="8" t="str">
        <f>_xlfn.XLOOKUP(total_table[[#This Row],[Customer_ID]],Customer_table[Customer_ID],Customer_table[State],FALSE)</f>
        <v>Connecticut</v>
      </c>
      <c r="P1831" s="8" t="str">
        <f>_xlfn.XLOOKUP(total_table[[#This Row],[Customer_ID]],Customer_table[Customer_ID],Customer_table[Country],FALSE)</f>
        <v>USA</v>
      </c>
      <c r="Q1831" s="8" t="str">
        <f>_xlfn.XLOOKUP(total_table[[#This Row],[Product_ID]],Product_table[Product_ID],Product_table[Product_Name],FALSE)</f>
        <v>Adjustable Dumbbell Set</v>
      </c>
      <c r="R1831" s="8" t="str">
        <f>_xlfn.XLOOKUP(total_table[[#This Row],[Product_ID]],Product_table[Product_ID],Product_table[Category],FALSE)</f>
        <v>Sports</v>
      </c>
      <c r="S1831" s="8" t="str">
        <f>_xlfn.XLOOKUP(total_table[[#This Row],[Product_ID]],Product_table[Product_ID],Product_table[Sub_Category],FALSE)</f>
        <v>Fitness</v>
      </c>
      <c r="T1831" s="8" t="str">
        <f>_xlfn.XLOOKUP(total_table[[#This Row],[Product_ID]],Product_table[Product_ID],Product_table[Brand],FALSE)</f>
        <v>Hill PLC</v>
      </c>
      <c r="U1831" s="8">
        <f>_xlfn.XLOOKUP(total_table[[#This Row],[Product_ID]],Product_table[Product_ID],Product_table[Cost],FALSE)</f>
        <v>495.72</v>
      </c>
      <c r="V1831" s="11">
        <f>_xlfn.XLOOKUP(total_table[[#This Row],[Product_ID]],Product_table[Product_ID],Product_table[Stock],FALSE)</f>
        <v>323</v>
      </c>
      <c r="W1831" s="8" t="str">
        <f>_xlfn.XLOOKUP(total_table[[#This Row],[Store_ID]],Store_table[Store_ID],Store_table[Store_Name],FALSE)</f>
        <v>Moore, Padilla and Butler</v>
      </c>
      <c r="X1831" s="8" t="str">
        <f>_xlfn.XLOOKUP(total_table[[#This Row],[Store_ID]],Store_table[Store_ID],Store_table[Region],FALSE)</f>
        <v>South</v>
      </c>
      <c r="Y1831" s="8" t="str">
        <f>_xlfn.XLOOKUP(total_table[[#This Row],[Store_ID]],Store_table[Store_ID],Store_table[City],FALSE)</f>
        <v>East Johnstad</v>
      </c>
      <c r="Z1831" s="8" t="str">
        <f>_xlfn.XLOOKUP(total_table[[#This Row],[Store_ID]],Store_table[Store_ID],Store_table[Store_Type],FALSE)</f>
        <v>Flagship</v>
      </c>
    </row>
    <row r="1832" spans="1:26" x14ac:dyDescent="0.35">
      <c r="A1832" s="2" t="s">
        <v>3634</v>
      </c>
      <c r="B1832" s="14">
        <v>45860</v>
      </c>
      <c r="C1832" s="2" t="s">
        <v>934</v>
      </c>
      <c r="D1832" s="2" t="s">
        <v>1656</v>
      </c>
      <c r="E1832" s="2" t="s">
        <v>1777</v>
      </c>
      <c r="F1832" s="11">
        <v>4</v>
      </c>
      <c r="G1832" s="8">
        <v>611.91999999999996</v>
      </c>
      <c r="H1832" s="8">
        <v>0.2</v>
      </c>
      <c r="I1832" s="2" t="s">
        <v>1804</v>
      </c>
      <c r="J1832" s="8">
        <v>2447.48</v>
      </c>
      <c r="K1832" s="8" t="str">
        <f>_xlfn.XLOOKUP(total_table[[#This Row],[Customer_ID]],Customer_table[Customer_ID],Customer_table[Name],FALSE)</f>
        <v>Matthew Avery</v>
      </c>
      <c r="L1832" s="11">
        <f>_xlfn.XLOOKUP(total_table[[#This Row],[Customer_ID]],Customer_table[Customer_ID],Customer_table[Age],FALSE)</f>
        <v>29</v>
      </c>
      <c r="M1832" s="8" t="str">
        <f>_xlfn.XLOOKUP(total_table[[#This Row],[Customer_ID]],Customer_table[Customer_ID],Customer_table[Gender],FALSE)</f>
        <v>Male</v>
      </c>
      <c r="N1832" s="8" t="str">
        <f>_xlfn.XLOOKUP(total_table[[#This Row],[Customer_ID]],Customer_table[Customer_ID],Customer_table[City],FALSE)</f>
        <v>Lake Melissashire</v>
      </c>
      <c r="O1832" s="8" t="str">
        <f>_xlfn.XLOOKUP(total_table[[#This Row],[Customer_ID]],Customer_table[Customer_ID],Customer_table[State],FALSE)</f>
        <v>Oregon</v>
      </c>
      <c r="P1832" s="8" t="str">
        <f>_xlfn.XLOOKUP(total_table[[#This Row],[Customer_ID]],Customer_table[Customer_ID],Customer_table[Country],FALSE)</f>
        <v>USA</v>
      </c>
      <c r="Q1832" s="8" t="str">
        <f>_xlfn.XLOOKUP(total_table[[#This Row],[Product_ID]],Product_table[Product_ID],Product_table[Product_Name],FALSE)</f>
        <v>Adjustable Dumbbells 20kg</v>
      </c>
      <c r="R1832" s="8" t="str">
        <f>_xlfn.XLOOKUP(total_table[[#This Row],[Product_ID]],Product_table[Product_ID],Product_table[Category],FALSE)</f>
        <v>Sports</v>
      </c>
      <c r="S1832" s="8" t="str">
        <f>_xlfn.XLOOKUP(total_table[[#This Row],[Product_ID]],Product_table[Product_ID],Product_table[Sub_Category],FALSE)</f>
        <v>Fitness</v>
      </c>
      <c r="T1832" s="8" t="str">
        <f>_xlfn.XLOOKUP(total_table[[#This Row],[Product_ID]],Product_table[Product_ID],Product_table[Brand],FALSE)</f>
        <v>Montgomery, Benton and Miller</v>
      </c>
      <c r="U1832" s="8">
        <f>_xlfn.XLOOKUP(total_table[[#This Row],[Product_ID]],Product_table[Product_ID],Product_table[Cost],FALSE)</f>
        <v>240.63</v>
      </c>
      <c r="V1832" s="11">
        <f>_xlfn.XLOOKUP(total_table[[#This Row],[Product_ID]],Product_table[Product_ID],Product_table[Stock],FALSE)</f>
        <v>423</v>
      </c>
      <c r="W1832" s="8" t="str">
        <f>_xlfn.XLOOKUP(total_table[[#This Row],[Store_ID]],Store_table[Store_ID],Store_table[Store_Name],FALSE)</f>
        <v>Mcdonald Inc</v>
      </c>
      <c r="X1832" s="8" t="str">
        <f>_xlfn.XLOOKUP(total_table[[#This Row],[Store_ID]],Store_table[Store_ID],Store_table[Region],FALSE)</f>
        <v>South</v>
      </c>
      <c r="Y1832" s="8" t="str">
        <f>_xlfn.XLOOKUP(total_table[[#This Row],[Store_ID]],Store_table[Store_ID],Store_table[City],FALSE)</f>
        <v>Christopherland</v>
      </c>
      <c r="Z1832" s="8" t="str">
        <f>_xlfn.XLOOKUP(total_table[[#This Row],[Store_ID]],Store_table[Store_ID],Store_table[Store_Type],FALSE)</f>
        <v>Outlet</v>
      </c>
    </row>
    <row r="1833" spans="1:26" x14ac:dyDescent="0.35">
      <c r="A1833" s="2" t="s">
        <v>3635</v>
      </c>
      <c r="B1833" s="14">
        <v>45704</v>
      </c>
      <c r="C1833" s="2" t="s">
        <v>20</v>
      </c>
      <c r="D1833" s="2" t="s">
        <v>1674</v>
      </c>
      <c r="E1833" s="2" t="s">
        <v>1779</v>
      </c>
      <c r="F1833" s="11">
        <v>2</v>
      </c>
      <c r="G1833" s="8">
        <v>25.3</v>
      </c>
      <c r="H1833" s="8">
        <v>0.21</v>
      </c>
      <c r="I1833" s="2" t="s">
        <v>1802</v>
      </c>
      <c r="J1833" s="8">
        <v>50.39</v>
      </c>
      <c r="K1833" s="8" t="str">
        <f>_xlfn.XLOOKUP(total_table[[#This Row],[Customer_ID]],Customer_table[Customer_ID],Customer_table[Name],FALSE)</f>
        <v>Jeremy Harris</v>
      </c>
      <c r="L1833" s="11">
        <f>_xlfn.XLOOKUP(total_table[[#This Row],[Customer_ID]],Customer_table[Customer_ID],Customer_table[Age],FALSE)</f>
        <v>59</v>
      </c>
      <c r="M1833" s="8" t="str">
        <f>_xlfn.XLOOKUP(total_table[[#This Row],[Customer_ID]],Customer_table[Customer_ID],Customer_table[Gender],FALSE)</f>
        <v>Female</v>
      </c>
      <c r="N1833" s="8" t="str">
        <f>_xlfn.XLOOKUP(total_table[[#This Row],[Customer_ID]],Customer_table[Customer_ID],Customer_table[City],FALSE)</f>
        <v>Thomastown</v>
      </c>
      <c r="O1833" s="8" t="str">
        <f>_xlfn.XLOOKUP(total_table[[#This Row],[Customer_ID]],Customer_table[Customer_ID],Customer_table[State],FALSE)</f>
        <v>Ohio</v>
      </c>
      <c r="P1833" s="8" t="str">
        <f>_xlfn.XLOOKUP(total_table[[#This Row],[Customer_ID]],Customer_table[Customer_ID],Customer_table[Country],FALSE)</f>
        <v>USA</v>
      </c>
      <c r="Q1833" s="8" t="str">
        <f>_xlfn.XLOOKUP(total_table[[#This Row],[Product_ID]],Product_table[Product_ID],Product_table[Product_Name],FALSE)</f>
        <v>Bluetooth Car Audio System</v>
      </c>
      <c r="R1833" s="8" t="str">
        <f>_xlfn.XLOOKUP(total_table[[#This Row],[Product_ID]],Product_table[Product_ID],Product_table[Category],FALSE)</f>
        <v>Electronics</v>
      </c>
      <c r="S1833" s="8" t="str">
        <f>_xlfn.XLOOKUP(total_table[[#This Row],[Product_ID]],Product_table[Product_ID],Product_table[Sub_Category],FALSE)</f>
        <v>Audio</v>
      </c>
      <c r="T1833" s="8" t="str">
        <f>_xlfn.XLOOKUP(total_table[[#This Row],[Product_ID]],Product_table[Product_ID],Product_table[Brand],FALSE)</f>
        <v>Bruce-Bowen</v>
      </c>
      <c r="U1833" s="8">
        <f>_xlfn.XLOOKUP(total_table[[#This Row],[Product_ID]],Product_table[Product_ID],Product_table[Cost],FALSE)</f>
        <v>403.71</v>
      </c>
      <c r="V1833" s="11">
        <f>_xlfn.XLOOKUP(total_table[[#This Row],[Product_ID]],Product_table[Product_ID],Product_table[Stock],FALSE)</f>
        <v>159</v>
      </c>
      <c r="W1833" s="8" t="str">
        <f>_xlfn.XLOOKUP(total_table[[#This Row],[Store_ID]],Store_table[Store_ID],Store_table[Store_Name],FALSE)</f>
        <v>Shelton PLC</v>
      </c>
      <c r="X1833" s="8" t="str">
        <f>_xlfn.XLOOKUP(total_table[[#This Row],[Store_ID]],Store_table[Store_ID],Store_table[Region],FALSE)</f>
        <v>North</v>
      </c>
      <c r="Y1833" s="8" t="str">
        <f>_xlfn.XLOOKUP(total_table[[#This Row],[Store_ID]],Store_table[Store_ID],Store_table[City],FALSE)</f>
        <v>East Jenniferstad</v>
      </c>
      <c r="Z1833" s="8" t="str">
        <f>_xlfn.XLOOKUP(total_table[[#This Row],[Store_ID]],Store_table[Store_ID],Store_table[Store_Type],FALSE)</f>
        <v>Flagship</v>
      </c>
    </row>
    <row r="1834" spans="1:26" x14ac:dyDescent="0.35">
      <c r="A1834" s="2" t="s">
        <v>3636</v>
      </c>
      <c r="B1834" s="14">
        <v>45327</v>
      </c>
      <c r="C1834" s="2" t="s">
        <v>1322</v>
      </c>
      <c r="D1834" s="2" t="s">
        <v>1672</v>
      </c>
      <c r="E1834" s="2" t="s">
        <v>1767</v>
      </c>
      <c r="F1834" s="11">
        <v>4</v>
      </c>
      <c r="G1834" s="8">
        <v>166.93</v>
      </c>
      <c r="H1834" s="8">
        <v>0.02</v>
      </c>
      <c r="I1834" s="2" t="s">
        <v>1804</v>
      </c>
      <c r="J1834" s="8">
        <v>667.7</v>
      </c>
      <c r="K1834" s="8" t="str">
        <f>_xlfn.XLOOKUP(total_table[[#This Row],[Customer_ID]],Customer_table[Customer_ID],Customer_table[Name],FALSE)</f>
        <v>Thomas Moore</v>
      </c>
      <c r="L1834" s="11">
        <f>_xlfn.XLOOKUP(total_table[[#This Row],[Customer_ID]],Customer_table[Customer_ID],Customer_table[Age],FALSE)</f>
        <v>51</v>
      </c>
      <c r="M1834" s="8" t="str">
        <f>_xlfn.XLOOKUP(total_table[[#This Row],[Customer_ID]],Customer_table[Customer_ID],Customer_table[Gender],FALSE)</f>
        <v>Female</v>
      </c>
      <c r="N1834" s="8" t="str">
        <f>_xlfn.XLOOKUP(total_table[[#This Row],[Customer_ID]],Customer_table[Customer_ID],Customer_table[City],FALSE)</f>
        <v>Williamsberg</v>
      </c>
      <c r="O1834" s="8" t="str">
        <f>_xlfn.XLOOKUP(total_table[[#This Row],[Customer_ID]],Customer_table[Customer_ID],Customer_table[State],FALSE)</f>
        <v>New York</v>
      </c>
      <c r="P1834" s="8" t="str">
        <f>_xlfn.XLOOKUP(total_table[[#This Row],[Customer_ID]],Customer_table[Customer_ID],Customer_table[Country],FALSE)</f>
        <v>USA</v>
      </c>
      <c r="Q1834" s="8" t="str">
        <f>_xlfn.XLOOKUP(total_table[[#This Row],[Product_ID]],Product_table[Product_ID],Product_table[Product_Name],FALSE)</f>
        <v>Shin Guards – Adult</v>
      </c>
      <c r="R1834" s="8" t="str">
        <f>_xlfn.XLOOKUP(total_table[[#This Row],[Product_ID]],Product_table[Product_ID],Product_table[Category],FALSE)</f>
        <v>Sports</v>
      </c>
      <c r="S1834" s="8" t="str">
        <f>_xlfn.XLOOKUP(total_table[[#This Row],[Product_ID]],Product_table[Product_ID],Product_table[Sub_Category],FALSE)</f>
        <v>Team Sports</v>
      </c>
      <c r="T1834" s="8" t="str">
        <f>_xlfn.XLOOKUP(total_table[[#This Row],[Product_ID]],Product_table[Product_ID],Product_table[Brand],FALSE)</f>
        <v>French Ltd</v>
      </c>
      <c r="U1834" s="8">
        <f>_xlfn.XLOOKUP(total_table[[#This Row],[Product_ID]],Product_table[Product_ID],Product_table[Cost],FALSE)</f>
        <v>107.06</v>
      </c>
      <c r="V1834" s="11">
        <f>_xlfn.XLOOKUP(total_table[[#This Row],[Product_ID]],Product_table[Product_ID],Product_table[Stock],FALSE)</f>
        <v>359</v>
      </c>
      <c r="W1834" s="8" t="str">
        <f>_xlfn.XLOOKUP(total_table[[#This Row],[Store_ID]],Store_table[Store_ID],Store_table[Store_Name],FALSE)</f>
        <v>Hill, Wagner and Ballard</v>
      </c>
      <c r="X1834" s="8" t="str">
        <f>_xlfn.XLOOKUP(total_table[[#This Row],[Store_ID]],Store_table[Store_ID],Store_table[Region],FALSE)</f>
        <v>East</v>
      </c>
      <c r="Y1834" s="8" t="str">
        <f>_xlfn.XLOOKUP(total_table[[#This Row],[Store_ID]],Store_table[Store_ID],Store_table[City],FALSE)</f>
        <v>East Davidville</v>
      </c>
      <c r="Z1834" s="8" t="str">
        <f>_xlfn.XLOOKUP(total_table[[#This Row],[Store_ID]],Store_table[Store_ID],Store_table[Store_Type],FALSE)</f>
        <v>Online</v>
      </c>
    </row>
    <row r="1835" spans="1:26" x14ac:dyDescent="0.35">
      <c r="A1835" s="2" t="s">
        <v>3637</v>
      </c>
      <c r="B1835" s="14">
        <v>45721</v>
      </c>
      <c r="C1835" s="2" t="s">
        <v>877</v>
      </c>
      <c r="D1835" s="2" t="s">
        <v>1646</v>
      </c>
      <c r="E1835" s="2" t="s">
        <v>1770</v>
      </c>
      <c r="F1835" s="11">
        <v>4</v>
      </c>
      <c r="G1835" s="8">
        <v>861.55</v>
      </c>
      <c r="H1835" s="8">
        <v>0.12</v>
      </c>
      <c r="I1835" s="2" t="s">
        <v>1802</v>
      </c>
      <c r="J1835" s="8">
        <v>3446.08</v>
      </c>
      <c r="K1835" s="8" t="str">
        <f>_xlfn.XLOOKUP(total_table[[#This Row],[Customer_ID]],Customer_table[Customer_ID],Customer_table[Name],FALSE)</f>
        <v>Antonio Leon</v>
      </c>
      <c r="L1835" s="11">
        <f>_xlfn.XLOOKUP(total_table[[#This Row],[Customer_ID]],Customer_table[Customer_ID],Customer_table[Age],FALSE)</f>
        <v>48</v>
      </c>
      <c r="M1835" s="8" t="str">
        <f>_xlfn.XLOOKUP(total_table[[#This Row],[Customer_ID]],Customer_table[Customer_ID],Customer_table[Gender],FALSE)</f>
        <v>Male</v>
      </c>
      <c r="N1835" s="8" t="str">
        <f>_xlfn.XLOOKUP(total_table[[#This Row],[Customer_ID]],Customer_table[Customer_ID],Customer_table[City],FALSE)</f>
        <v>Morrisville</v>
      </c>
      <c r="O1835" s="8" t="str">
        <f>_xlfn.XLOOKUP(total_table[[#This Row],[Customer_ID]],Customer_table[Customer_ID],Customer_table[State],FALSE)</f>
        <v>Hawaii</v>
      </c>
      <c r="P1835" s="8" t="str">
        <f>_xlfn.XLOOKUP(total_table[[#This Row],[Customer_ID]],Customer_table[Customer_ID],Customer_table[Country],FALSE)</f>
        <v>USA</v>
      </c>
      <c r="Q1835" s="8" t="str">
        <f>_xlfn.XLOOKUP(total_table[[#This Row],[Product_ID]],Product_table[Product_ID],Product_table[Product_Name],FALSE)</f>
        <v>Luxury Perfume Spray</v>
      </c>
      <c r="R1835" s="8" t="str">
        <f>_xlfn.XLOOKUP(total_table[[#This Row],[Product_ID]],Product_table[Product_ID],Product_table[Category],FALSE)</f>
        <v>Beauty</v>
      </c>
      <c r="S1835" s="8" t="str">
        <f>_xlfn.XLOOKUP(total_table[[#This Row],[Product_ID]],Product_table[Product_ID],Product_table[Sub_Category],FALSE)</f>
        <v>Fragrance</v>
      </c>
      <c r="T1835" s="8" t="str">
        <f>_xlfn.XLOOKUP(total_table[[#This Row],[Product_ID]],Product_table[Product_ID],Product_table[Brand],FALSE)</f>
        <v>Gibson, Green and Lopez</v>
      </c>
      <c r="U1835" s="8">
        <f>_xlfn.XLOOKUP(total_table[[#This Row],[Product_ID]],Product_table[Product_ID],Product_table[Cost],FALSE)</f>
        <v>482.75</v>
      </c>
      <c r="V1835" s="11">
        <f>_xlfn.XLOOKUP(total_table[[#This Row],[Product_ID]],Product_table[Product_ID],Product_table[Stock],FALSE)</f>
        <v>444</v>
      </c>
      <c r="W1835" s="8" t="str">
        <f>_xlfn.XLOOKUP(total_table[[#This Row],[Store_ID]],Store_table[Store_ID],Store_table[Store_Name],FALSE)</f>
        <v>Aguirre-Keller</v>
      </c>
      <c r="X1835" s="8" t="str">
        <f>_xlfn.XLOOKUP(total_table[[#This Row],[Store_ID]],Store_table[Store_ID],Store_table[Region],FALSE)</f>
        <v>South</v>
      </c>
      <c r="Y1835" s="8" t="str">
        <f>_xlfn.XLOOKUP(total_table[[#This Row],[Store_ID]],Store_table[Store_ID],Store_table[City],FALSE)</f>
        <v>Lake Michael</v>
      </c>
      <c r="Z1835" s="8" t="str">
        <f>_xlfn.XLOOKUP(total_table[[#This Row],[Store_ID]],Store_table[Store_ID],Store_table[Store_Type],FALSE)</f>
        <v>Online</v>
      </c>
    </row>
    <row r="1836" spans="1:26" x14ac:dyDescent="0.35">
      <c r="A1836" s="2" t="s">
        <v>3638</v>
      </c>
      <c r="B1836" s="14">
        <v>45842</v>
      </c>
      <c r="C1836" s="2" t="s">
        <v>1110</v>
      </c>
      <c r="D1836" s="2" t="s">
        <v>1612</v>
      </c>
      <c r="E1836" s="2" t="s">
        <v>1751</v>
      </c>
      <c r="F1836" s="11">
        <v>3</v>
      </c>
      <c r="G1836" s="8">
        <v>56.17</v>
      </c>
      <c r="H1836" s="8">
        <v>0.01</v>
      </c>
      <c r="I1836" s="2" t="s">
        <v>1807</v>
      </c>
      <c r="J1836" s="8">
        <v>168.5</v>
      </c>
      <c r="K1836" s="8" t="str">
        <f>_xlfn.XLOOKUP(total_table[[#This Row],[Customer_ID]],Customer_table[Customer_ID],Customer_table[Name],FALSE)</f>
        <v>Denise Tate</v>
      </c>
      <c r="L1836" s="11">
        <f>_xlfn.XLOOKUP(total_table[[#This Row],[Customer_ID]],Customer_table[Customer_ID],Customer_table[Age],FALSE)</f>
        <v>34</v>
      </c>
      <c r="M1836" s="8" t="str">
        <f>_xlfn.XLOOKUP(total_table[[#This Row],[Customer_ID]],Customer_table[Customer_ID],Customer_table[Gender],FALSE)</f>
        <v>Male</v>
      </c>
      <c r="N1836" s="8" t="str">
        <f>_xlfn.XLOOKUP(total_table[[#This Row],[Customer_ID]],Customer_table[Customer_ID],Customer_table[City],FALSE)</f>
        <v>Andersonside</v>
      </c>
      <c r="O1836" s="8" t="str">
        <f>_xlfn.XLOOKUP(total_table[[#This Row],[Customer_ID]],Customer_table[Customer_ID],Customer_table[State],FALSE)</f>
        <v>Arkansas</v>
      </c>
      <c r="P1836" s="8" t="str">
        <f>_xlfn.XLOOKUP(total_table[[#This Row],[Customer_ID]],Customer_table[Customer_ID],Customer_table[Country],FALSE)</f>
        <v>USA</v>
      </c>
      <c r="Q1836" s="8" t="str">
        <f>_xlfn.XLOOKUP(total_table[[#This Row],[Product_ID]],Product_table[Product_ID],Product_table[Product_Name],FALSE)</f>
        <v>USB External Hard Drive</v>
      </c>
      <c r="R1836" s="8" t="str">
        <f>_xlfn.XLOOKUP(total_table[[#This Row],[Product_ID]],Product_table[Product_ID],Product_table[Category],FALSE)</f>
        <v>Electronics</v>
      </c>
      <c r="S1836" s="8" t="str">
        <f>_xlfn.XLOOKUP(total_table[[#This Row],[Product_ID]],Product_table[Product_ID],Product_table[Sub_Category],FALSE)</f>
        <v>Computer</v>
      </c>
      <c r="T1836" s="8" t="str">
        <f>_xlfn.XLOOKUP(total_table[[#This Row],[Product_ID]],Product_table[Product_ID],Product_table[Brand],FALSE)</f>
        <v>Robinson Inc</v>
      </c>
      <c r="U1836" s="8">
        <f>_xlfn.XLOOKUP(total_table[[#This Row],[Product_ID]],Product_table[Product_ID],Product_table[Cost],FALSE)</f>
        <v>253.33</v>
      </c>
      <c r="V1836" s="11">
        <f>_xlfn.XLOOKUP(total_table[[#This Row],[Product_ID]],Product_table[Product_ID],Product_table[Stock],FALSE)</f>
        <v>266</v>
      </c>
      <c r="W1836" s="8" t="str">
        <f>_xlfn.XLOOKUP(total_table[[#This Row],[Store_ID]],Store_table[Store_ID],Store_table[Store_Name],FALSE)</f>
        <v>Gray Ltd</v>
      </c>
      <c r="X1836" s="8" t="str">
        <f>_xlfn.XLOOKUP(total_table[[#This Row],[Store_ID]],Store_table[Store_ID],Store_table[Region],FALSE)</f>
        <v>North</v>
      </c>
      <c r="Y1836" s="8" t="str">
        <f>_xlfn.XLOOKUP(total_table[[#This Row],[Store_ID]],Store_table[Store_ID],Store_table[City],FALSE)</f>
        <v>New Michaelchester</v>
      </c>
      <c r="Z1836" s="8" t="str">
        <f>_xlfn.XLOOKUP(total_table[[#This Row],[Store_ID]],Store_table[Store_ID],Store_table[Store_Type],FALSE)</f>
        <v>Outlet</v>
      </c>
    </row>
    <row r="1837" spans="1:26" x14ac:dyDescent="0.35">
      <c r="A1837" s="2" t="s">
        <v>3639</v>
      </c>
      <c r="B1837" s="14">
        <v>45862</v>
      </c>
      <c r="C1837" s="2" t="s">
        <v>837</v>
      </c>
      <c r="D1837" s="2" t="s">
        <v>1556</v>
      </c>
      <c r="E1837" s="2" t="s">
        <v>1791</v>
      </c>
      <c r="F1837" s="11">
        <v>1</v>
      </c>
      <c r="G1837" s="8">
        <v>582.29</v>
      </c>
      <c r="H1837" s="8">
        <v>0.2</v>
      </c>
      <c r="I1837" s="2" t="s">
        <v>1802</v>
      </c>
      <c r="J1837" s="8">
        <v>582.08999999999992</v>
      </c>
      <c r="K1837" s="8" t="str">
        <f>_xlfn.XLOOKUP(total_table[[#This Row],[Customer_ID]],Customer_table[Customer_ID],Customer_table[Name],FALSE)</f>
        <v>Cynthia Payne</v>
      </c>
      <c r="L1837" s="11">
        <f>_xlfn.XLOOKUP(total_table[[#This Row],[Customer_ID]],Customer_table[Customer_ID],Customer_table[Age],FALSE)</f>
        <v>32</v>
      </c>
      <c r="M1837" s="8" t="str">
        <f>_xlfn.XLOOKUP(total_table[[#This Row],[Customer_ID]],Customer_table[Customer_ID],Customer_table[Gender],FALSE)</f>
        <v>Female</v>
      </c>
      <c r="N1837" s="8" t="str">
        <f>_xlfn.XLOOKUP(total_table[[#This Row],[Customer_ID]],Customer_table[Customer_ID],Customer_table[City],FALSE)</f>
        <v>South Gina</v>
      </c>
      <c r="O1837" s="8" t="str">
        <f>_xlfn.XLOOKUP(total_table[[#This Row],[Customer_ID]],Customer_table[Customer_ID],Customer_table[State],FALSE)</f>
        <v>Kentucky</v>
      </c>
      <c r="P1837" s="8" t="str">
        <f>_xlfn.XLOOKUP(total_table[[#This Row],[Customer_ID]],Customer_table[Customer_ID],Customer_table[Country],FALSE)</f>
        <v>USA</v>
      </c>
      <c r="Q1837" s="8" t="str">
        <f>_xlfn.XLOOKUP(total_table[[#This Row],[Product_ID]],Product_table[Product_ID],Product_table[Product_Name],FALSE)</f>
        <v>4K Home Projector</v>
      </c>
      <c r="R1837" s="8" t="str">
        <f>_xlfn.XLOOKUP(total_table[[#This Row],[Product_ID]],Product_table[Product_ID],Product_table[Category],FALSE)</f>
        <v>Electronics</v>
      </c>
      <c r="S1837" s="8" t="str">
        <f>_xlfn.XLOOKUP(total_table[[#This Row],[Product_ID]],Product_table[Product_ID],Product_table[Sub_Category],FALSE)</f>
        <v>Appliances</v>
      </c>
      <c r="T1837" s="8" t="str">
        <f>_xlfn.XLOOKUP(total_table[[#This Row],[Product_ID]],Product_table[Product_ID],Product_table[Brand],FALSE)</f>
        <v>Thomas LLC</v>
      </c>
      <c r="U1837" s="8">
        <f>_xlfn.XLOOKUP(total_table[[#This Row],[Product_ID]],Product_table[Product_ID],Product_table[Cost],FALSE)</f>
        <v>465.34</v>
      </c>
      <c r="V1837" s="11">
        <f>_xlfn.XLOOKUP(total_table[[#This Row],[Product_ID]],Product_table[Product_ID],Product_table[Stock],FALSE)</f>
        <v>301</v>
      </c>
      <c r="W1837" s="8" t="str">
        <f>_xlfn.XLOOKUP(total_table[[#This Row],[Store_ID]],Store_table[Store_ID],Store_table[Store_Name],FALSE)</f>
        <v>Mann-Austin</v>
      </c>
      <c r="X1837" s="8" t="str">
        <f>_xlfn.XLOOKUP(total_table[[#This Row],[Store_ID]],Store_table[Store_ID],Store_table[Region],FALSE)</f>
        <v>East</v>
      </c>
      <c r="Y1837" s="8" t="str">
        <f>_xlfn.XLOOKUP(total_table[[#This Row],[Store_ID]],Store_table[Store_ID],Store_table[City],FALSE)</f>
        <v>Vasquezborough</v>
      </c>
      <c r="Z1837" s="8" t="str">
        <f>_xlfn.XLOOKUP(total_table[[#This Row],[Store_ID]],Store_table[Store_ID],Store_table[Store_Type],FALSE)</f>
        <v>Online</v>
      </c>
    </row>
    <row r="1838" spans="1:26" x14ac:dyDescent="0.35">
      <c r="A1838" s="2" t="s">
        <v>3640</v>
      </c>
      <c r="B1838" s="14">
        <v>45681</v>
      </c>
      <c r="C1838" s="2" t="s">
        <v>821</v>
      </c>
      <c r="D1838" s="2" t="s">
        <v>1692</v>
      </c>
      <c r="E1838" s="2" t="s">
        <v>1730</v>
      </c>
      <c r="F1838" s="11">
        <v>3</v>
      </c>
      <c r="G1838" s="8">
        <v>63.96</v>
      </c>
      <c r="H1838" s="8">
        <v>0.02</v>
      </c>
      <c r="I1838" s="2" t="s">
        <v>1802</v>
      </c>
      <c r="J1838" s="8">
        <v>191.85999999999999</v>
      </c>
      <c r="K1838" s="8" t="str">
        <f>_xlfn.XLOOKUP(total_table[[#This Row],[Customer_ID]],Customer_table[Customer_ID],Customer_table[Name],FALSE)</f>
        <v>Carol Bishop</v>
      </c>
      <c r="L1838" s="11">
        <f>_xlfn.XLOOKUP(total_table[[#This Row],[Customer_ID]],Customer_table[Customer_ID],Customer_table[Age],FALSE)</f>
        <v>27</v>
      </c>
      <c r="M1838" s="8" t="str">
        <f>_xlfn.XLOOKUP(total_table[[#This Row],[Customer_ID]],Customer_table[Customer_ID],Customer_table[Gender],FALSE)</f>
        <v>Female</v>
      </c>
      <c r="N1838" s="8" t="str">
        <f>_xlfn.XLOOKUP(total_table[[#This Row],[Customer_ID]],Customer_table[Customer_ID],Customer_table[City],FALSE)</f>
        <v>Lake Saramouth</v>
      </c>
      <c r="O1838" s="8" t="str">
        <f>_xlfn.XLOOKUP(total_table[[#This Row],[Customer_ID]],Customer_table[Customer_ID],Customer_table[State],FALSE)</f>
        <v>Oregon</v>
      </c>
      <c r="P1838" s="8" t="str">
        <f>_xlfn.XLOOKUP(total_table[[#This Row],[Customer_ID]],Customer_table[Customer_ID],Customer_table[Country],FALSE)</f>
        <v>USA</v>
      </c>
      <c r="Q1838" s="8" t="str">
        <f>_xlfn.XLOOKUP(total_table[[#This Row],[Product_ID]],Product_table[Product_ID],Product_table[Product_Name],FALSE)</f>
        <v>Hydrating Face Cleanser</v>
      </c>
      <c r="R1838" s="8" t="str">
        <f>_xlfn.XLOOKUP(total_table[[#This Row],[Product_ID]],Product_table[Product_ID],Product_table[Category],FALSE)</f>
        <v>Beauty</v>
      </c>
      <c r="S1838" s="8" t="str">
        <f>_xlfn.XLOOKUP(total_table[[#This Row],[Product_ID]],Product_table[Product_ID],Product_table[Sub_Category],FALSE)</f>
        <v>Skincare</v>
      </c>
      <c r="T1838" s="8" t="str">
        <f>_xlfn.XLOOKUP(total_table[[#This Row],[Product_ID]],Product_table[Product_ID],Product_table[Brand],FALSE)</f>
        <v>Butler Group</v>
      </c>
      <c r="U1838" s="8">
        <f>_xlfn.XLOOKUP(total_table[[#This Row],[Product_ID]],Product_table[Product_ID],Product_table[Cost],FALSE)</f>
        <v>254.04361702127662</v>
      </c>
      <c r="V1838" s="11">
        <f>_xlfn.XLOOKUP(total_table[[#This Row],[Product_ID]],Product_table[Product_ID],Product_table[Stock],FALSE)</f>
        <v>159</v>
      </c>
      <c r="W1838" s="8" t="str">
        <f>_xlfn.XLOOKUP(total_table[[#This Row],[Store_ID]],Store_table[Store_ID],Store_table[Store_Name],FALSE)</f>
        <v>Rivera-Warner</v>
      </c>
      <c r="X1838" s="8" t="str">
        <f>_xlfn.XLOOKUP(total_table[[#This Row],[Store_ID]],Store_table[Store_ID],Store_table[Region],FALSE)</f>
        <v>East</v>
      </c>
      <c r="Y1838" s="8" t="str">
        <f>_xlfn.XLOOKUP(total_table[[#This Row],[Store_ID]],Store_table[Store_ID],Store_table[City],FALSE)</f>
        <v>Washingtonfurt</v>
      </c>
      <c r="Z1838" s="8" t="str">
        <f>_xlfn.XLOOKUP(total_table[[#This Row],[Store_ID]],Store_table[Store_ID],Store_table[Store_Type],FALSE)</f>
        <v>Flagship</v>
      </c>
    </row>
    <row r="1839" spans="1:26" x14ac:dyDescent="0.35">
      <c r="A1839" s="2" t="s">
        <v>3641</v>
      </c>
      <c r="B1839" s="14">
        <v>45392</v>
      </c>
      <c r="C1839" s="2" t="s">
        <v>233</v>
      </c>
      <c r="D1839" s="2" t="s">
        <v>1543</v>
      </c>
      <c r="E1839" s="2" t="s">
        <v>1772</v>
      </c>
      <c r="F1839" s="11">
        <v>1</v>
      </c>
      <c r="G1839" s="8">
        <v>829.83</v>
      </c>
      <c r="H1839" s="8">
        <v>0.26</v>
      </c>
      <c r="I1839" s="2" t="s">
        <v>1807</v>
      </c>
      <c r="J1839" s="8">
        <v>829.57</v>
      </c>
      <c r="K1839" s="8" t="str">
        <f>_xlfn.XLOOKUP(total_table[[#This Row],[Customer_ID]],Customer_table[Customer_ID],Customer_table[Name],FALSE)</f>
        <v>Michael Thomas</v>
      </c>
      <c r="L1839" s="11">
        <f>_xlfn.XLOOKUP(total_table[[#This Row],[Customer_ID]],Customer_table[Customer_ID],Customer_table[Age],FALSE)</f>
        <v>21</v>
      </c>
      <c r="M1839" s="8" t="str">
        <f>_xlfn.XLOOKUP(total_table[[#This Row],[Customer_ID]],Customer_table[Customer_ID],Customer_table[Gender],FALSE)</f>
        <v>Female</v>
      </c>
      <c r="N1839" s="8" t="str">
        <f>_xlfn.XLOOKUP(total_table[[#This Row],[Customer_ID]],Customer_table[Customer_ID],Customer_table[City],FALSE)</f>
        <v>Woodmouth</v>
      </c>
      <c r="O1839" s="8" t="str">
        <f>_xlfn.XLOOKUP(total_table[[#This Row],[Customer_ID]],Customer_table[Customer_ID],Customer_table[State],FALSE)</f>
        <v>Nevada</v>
      </c>
      <c r="P1839" s="8" t="str">
        <f>_xlfn.XLOOKUP(total_table[[#This Row],[Customer_ID]],Customer_table[Customer_ID],Customer_table[Country],FALSE)</f>
        <v>USA</v>
      </c>
      <c r="Q1839" s="8" t="str">
        <f>_xlfn.XLOOKUP(total_table[[#This Row],[Product_ID]],Product_table[Product_ID],Product_table[Product_Name],FALSE)</f>
        <v>Adjustable Dumbbell Set</v>
      </c>
      <c r="R1839" s="8" t="str">
        <f>_xlfn.XLOOKUP(total_table[[#This Row],[Product_ID]],Product_table[Product_ID],Product_table[Category],FALSE)</f>
        <v>Sports</v>
      </c>
      <c r="S1839" s="8" t="str">
        <f>_xlfn.XLOOKUP(total_table[[#This Row],[Product_ID]],Product_table[Product_ID],Product_table[Sub_Category],FALSE)</f>
        <v>Fitness</v>
      </c>
      <c r="T1839" s="8" t="str">
        <f>_xlfn.XLOOKUP(total_table[[#This Row],[Product_ID]],Product_table[Product_ID],Product_table[Brand],FALSE)</f>
        <v>Hill PLC</v>
      </c>
      <c r="U1839" s="8">
        <f>_xlfn.XLOOKUP(total_table[[#This Row],[Product_ID]],Product_table[Product_ID],Product_table[Cost],FALSE)</f>
        <v>495.72</v>
      </c>
      <c r="V1839" s="11">
        <f>_xlfn.XLOOKUP(total_table[[#This Row],[Product_ID]],Product_table[Product_ID],Product_table[Stock],FALSE)</f>
        <v>323</v>
      </c>
      <c r="W1839" s="8" t="str">
        <f>_xlfn.XLOOKUP(total_table[[#This Row],[Store_ID]],Store_table[Store_ID],Store_table[Store_Name],FALSE)</f>
        <v>Thomas, Bridges and Harris</v>
      </c>
      <c r="X1839" s="8" t="str">
        <f>_xlfn.XLOOKUP(total_table[[#This Row],[Store_ID]],Store_table[Store_ID],Store_table[Region],FALSE)</f>
        <v>North</v>
      </c>
      <c r="Y1839" s="8" t="str">
        <f>_xlfn.XLOOKUP(total_table[[#This Row],[Store_ID]],Store_table[Store_ID],Store_table[City],FALSE)</f>
        <v>Sabrinatown</v>
      </c>
      <c r="Z1839" s="8" t="str">
        <f>_xlfn.XLOOKUP(total_table[[#This Row],[Store_ID]],Store_table[Store_ID],Store_table[Store_Type],FALSE)</f>
        <v>Online</v>
      </c>
    </row>
    <row r="1840" spans="1:26" x14ac:dyDescent="0.35">
      <c r="A1840" s="2" t="s">
        <v>3642</v>
      </c>
      <c r="B1840" s="14">
        <v>45586</v>
      </c>
      <c r="C1840" s="2" t="s">
        <v>1139</v>
      </c>
      <c r="D1840" s="2" t="s">
        <v>1594</v>
      </c>
      <c r="E1840" s="2" t="s">
        <v>1782</v>
      </c>
      <c r="F1840" s="11">
        <v>2</v>
      </c>
      <c r="G1840" s="8">
        <v>858.15</v>
      </c>
      <c r="H1840" s="8">
        <v>0.03</v>
      </c>
      <c r="I1840" s="2" t="s">
        <v>1802</v>
      </c>
      <c r="J1840" s="8">
        <v>1716.27</v>
      </c>
      <c r="K1840" s="8" t="str">
        <f>_xlfn.XLOOKUP(total_table[[#This Row],[Customer_ID]],Customer_table[Customer_ID],Customer_table[Name],FALSE)</f>
        <v>James Holloway Jr.</v>
      </c>
      <c r="L1840" s="11">
        <f>_xlfn.XLOOKUP(total_table[[#This Row],[Customer_ID]],Customer_table[Customer_ID],Customer_table[Age],FALSE)</f>
        <v>45</v>
      </c>
      <c r="M1840" s="8" t="str">
        <f>_xlfn.XLOOKUP(total_table[[#This Row],[Customer_ID]],Customer_table[Customer_ID],Customer_table[Gender],FALSE)</f>
        <v>Male</v>
      </c>
      <c r="N1840" s="8" t="str">
        <f>_xlfn.XLOOKUP(total_table[[#This Row],[Customer_ID]],Customer_table[Customer_ID],Customer_table[City],FALSE)</f>
        <v>Millston</v>
      </c>
      <c r="O1840" s="8" t="str">
        <f>_xlfn.XLOOKUP(total_table[[#This Row],[Customer_ID]],Customer_table[Customer_ID],Customer_table[State],FALSE)</f>
        <v>Indiana</v>
      </c>
      <c r="P1840" s="8" t="str">
        <f>_xlfn.XLOOKUP(total_table[[#This Row],[Customer_ID]],Customer_table[Customer_ID],Customer_table[Country],FALSE)</f>
        <v>USA</v>
      </c>
      <c r="Q1840" s="8" t="str">
        <f>_xlfn.XLOOKUP(total_table[[#This Row],[Product_ID]],Product_table[Product_ID],Product_table[Product_Name],FALSE)</f>
        <v>Gaming Mechanical Keyboard</v>
      </c>
      <c r="R1840" s="8" t="str">
        <f>_xlfn.XLOOKUP(total_table[[#This Row],[Product_ID]],Product_table[Product_ID],Product_table[Category],FALSE)</f>
        <v>Electronics</v>
      </c>
      <c r="S1840" s="8" t="str">
        <f>_xlfn.XLOOKUP(total_table[[#This Row],[Product_ID]],Product_table[Product_ID],Product_table[Sub_Category],FALSE)</f>
        <v>Computer</v>
      </c>
      <c r="T1840" s="8" t="str">
        <f>_xlfn.XLOOKUP(total_table[[#This Row],[Product_ID]],Product_table[Product_ID],Product_table[Brand],FALSE)</f>
        <v>Lucero LLC</v>
      </c>
      <c r="U1840" s="8">
        <f>_xlfn.XLOOKUP(total_table[[#This Row],[Product_ID]],Product_table[Product_ID],Product_table[Cost],FALSE)</f>
        <v>419.28</v>
      </c>
      <c r="V1840" s="11">
        <f>_xlfn.XLOOKUP(total_table[[#This Row],[Product_ID]],Product_table[Product_ID],Product_table[Stock],FALSE)</f>
        <v>86</v>
      </c>
      <c r="W1840" s="8" t="str">
        <f>_xlfn.XLOOKUP(total_table[[#This Row],[Store_ID]],Store_table[Store_ID],Store_table[Store_Name],FALSE)</f>
        <v>Frederick-Wright</v>
      </c>
      <c r="X1840" s="8" t="str">
        <f>_xlfn.XLOOKUP(total_table[[#This Row],[Store_ID]],Store_table[Store_ID],Store_table[Region],FALSE)</f>
        <v>West</v>
      </c>
      <c r="Y1840" s="8" t="str">
        <f>_xlfn.XLOOKUP(total_table[[#This Row],[Store_ID]],Store_table[Store_ID],Store_table[City],FALSE)</f>
        <v>New Jimmymouth</v>
      </c>
      <c r="Z1840" s="8" t="str">
        <f>_xlfn.XLOOKUP(total_table[[#This Row],[Store_ID]],Store_table[Store_ID],Store_table[Store_Type],FALSE)</f>
        <v>Flagship</v>
      </c>
    </row>
    <row r="1841" spans="1:26" x14ac:dyDescent="0.35">
      <c r="A1841" s="2" t="s">
        <v>3643</v>
      </c>
      <c r="B1841" s="14">
        <v>45340</v>
      </c>
      <c r="C1841" s="2" t="s">
        <v>1107</v>
      </c>
      <c r="D1841" s="2" t="s">
        <v>1672</v>
      </c>
      <c r="E1841" s="2" t="s">
        <v>1775</v>
      </c>
      <c r="F1841" s="11">
        <v>3</v>
      </c>
      <c r="G1841" s="8">
        <v>717.32</v>
      </c>
      <c r="H1841" s="8">
        <v>0.23</v>
      </c>
      <c r="I1841" s="2" t="s">
        <v>1807</v>
      </c>
      <c r="J1841" s="8">
        <v>2151.73</v>
      </c>
      <c r="K1841" s="8" t="str">
        <f>_xlfn.XLOOKUP(total_table[[#This Row],[Customer_ID]],Customer_table[Customer_ID],Customer_table[Name],FALSE)</f>
        <v>Melanie Lam</v>
      </c>
      <c r="L1841" s="11">
        <f>_xlfn.XLOOKUP(total_table[[#This Row],[Customer_ID]],Customer_table[Customer_ID],Customer_table[Age],FALSE)</f>
        <v>32</v>
      </c>
      <c r="M1841" s="8" t="str">
        <f>_xlfn.XLOOKUP(total_table[[#This Row],[Customer_ID]],Customer_table[Customer_ID],Customer_table[Gender],FALSE)</f>
        <v>Male</v>
      </c>
      <c r="N1841" s="8" t="str">
        <f>_xlfn.XLOOKUP(total_table[[#This Row],[Customer_ID]],Customer_table[Customer_ID],Customer_table[City],FALSE)</f>
        <v>East Michaelton</v>
      </c>
      <c r="O1841" s="8" t="str">
        <f>_xlfn.XLOOKUP(total_table[[#This Row],[Customer_ID]],Customer_table[Customer_ID],Customer_table[State],FALSE)</f>
        <v>Kansas</v>
      </c>
      <c r="P1841" s="8" t="str">
        <f>_xlfn.XLOOKUP(total_table[[#This Row],[Customer_ID]],Customer_table[Customer_ID],Customer_table[Country],FALSE)</f>
        <v>USA</v>
      </c>
      <c r="Q1841" s="8" t="str">
        <f>_xlfn.XLOOKUP(total_table[[#This Row],[Product_ID]],Product_table[Product_ID],Product_table[Product_Name],FALSE)</f>
        <v>Shin Guards – Adult</v>
      </c>
      <c r="R1841" s="8" t="str">
        <f>_xlfn.XLOOKUP(total_table[[#This Row],[Product_ID]],Product_table[Product_ID],Product_table[Category],FALSE)</f>
        <v>Sports</v>
      </c>
      <c r="S1841" s="8" t="str">
        <f>_xlfn.XLOOKUP(total_table[[#This Row],[Product_ID]],Product_table[Product_ID],Product_table[Sub_Category],FALSE)</f>
        <v>Team Sports</v>
      </c>
      <c r="T1841" s="8" t="str">
        <f>_xlfn.XLOOKUP(total_table[[#This Row],[Product_ID]],Product_table[Product_ID],Product_table[Brand],FALSE)</f>
        <v>French Ltd</v>
      </c>
      <c r="U1841" s="8">
        <f>_xlfn.XLOOKUP(total_table[[#This Row],[Product_ID]],Product_table[Product_ID],Product_table[Cost],FALSE)</f>
        <v>107.06</v>
      </c>
      <c r="V1841" s="11">
        <f>_xlfn.XLOOKUP(total_table[[#This Row],[Product_ID]],Product_table[Product_ID],Product_table[Stock],FALSE)</f>
        <v>359</v>
      </c>
      <c r="W1841" s="8" t="str">
        <f>_xlfn.XLOOKUP(total_table[[#This Row],[Store_ID]],Store_table[Store_ID],Store_table[Store_Name],FALSE)</f>
        <v>Gardner, Humphrey and Contreras</v>
      </c>
      <c r="X1841" s="8" t="str">
        <f>_xlfn.XLOOKUP(total_table[[#This Row],[Store_ID]],Store_table[Store_ID],Store_table[Region],FALSE)</f>
        <v>East</v>
      </c>
      <c r="Y1841" s="8" t="str">
        <f>_xlfn.XLOOKUP(total_table[[#This Row],[Store_ID]],Store_table[Store_ID],Store_table[City],FALSE)</f>
        <v>Johnsonville</v>
      </c>
      <c r="Z1841" s="8" t="str">
        <f>_xlfn.XLOOKUP(total_table[[#This Row],[Store_ID]],Store_table[Store_ID],Store_table[Store_Type],FALSE)</f>
        <v>Flagship</v>
      </c>
    </row>
    <row r="1842" spans="1:26" x14ac:dyDescent="0.35">
      <c r="A1842" s="2" t="s">
        <v>3644</v>
      </c>
      <c r="B1842" s="14">
        <v>45853</v>
      </c>
      <c r="C1842" s="2" t="s">
        <v>1307</v>
      </c>
      <c r="D1842" s="2" t="s">
        <v>1692</v>
      </c>
      <c r="E1842" s="2" t="s">
        <v>1772</v>
      </c>
      <c r="F1842" s="11">
        <v>1</v>
      </c>
      <c r="G1842" s="8">
        <v>163.19999999999999</v>
      </c>
      <c r="H1842" s="8">
        <v>0.22</v>
      </c>
      <c r="I1842" s="2" t="s">
        <v>1804</v>
      </c>
      <c r="J1842" s="8">
        <v>162.97999999999999</v>
      </c>
      <c r="K1842" s="8" t="str">
        <f>_xlfn.XLOOKUP(total_table[[#This Row],[Customer_ID]],Customer_table[Customer_ID],Customer_table[Name],FALSE)</f>
        <v>Samuel Mullins</v>
      </c>
      <c r="L1842" s="11">
        <f>_xlfn.XLOOKUP(total_table[[#This Row],[Customer_ID]],Customer_table[Customer_ID],Customer_table[Age],FALSE)</f>
        <v>27</v>
      </c>
      <c r="M1842" s="8" t="str">
        <f>_xlfn.XLOOKUP(total_table[[#This Row],[Customer_ID]],Customer_table[Customer_ID],Customer_table[Gender],FALSE)</f>
        <v>Female</v>
      </c>
      <c r="N1842" s="8" t="str">
        <f>_xlfn.XLOOKUP(total_table[[#This Row],[Customer_ID]],Customer_table[Customer_ID],Customer_table[City],FALSE)</f>
        <v>Hartmouth</v>
      </c>
      <c r="O1842" s="8" t="str">
        <f>_xlfn.XLOOKUP(total_table[[#This Row],[Customer_ID]],Customer_table[Customer_ID],Customer_table[State],FALSE)</f>
        <v>Louisiana</v>
      </c>
      <c r="P1842" s="8" t="str">
        <f>_xlfn.XLOOKUP(total_table[[#This Row],[Customer_ID]],Customer_table[Customer_ID],Customer_table[Country],FALSE)</f>
        <v>USA</v>
      </c>
      <c r="Q1842" s="8" t="str">
        <f>_xlfn.XLOOKUP(total_table[[#This Row],[Product_ID]],Product_table[Product_ID],Product_table[Product_Name],FALSE)</f>
        <v>Hydrating Face Cleanser</v>
      </c>
      <c r="R1842" s="8" t="str">
        <f>_xlfn.XLOOKUP(total_table[[#This Row],[Product_ID]],Product_table[Product_ID],Product_table[Category],FALSE)</f>
        <v>Beauty</v>
      </c>
      <c r="S1842" s="8" t="str">
        <f>_xlfn.XLOOKUP(total_table[[#This Row],[Product_ID]],Product_table[Product_ID],Product_table[Sub_Category],FALSE)</f>
        <v>Skincare</v>
      </c>
      <c r="T1842" s="8" t="str">
        <f>_xlfn.XLOOKUP(total_table[[#This Row],[Product_ID]],Product_table[Product_ID],Product_table[Brand],FALSE)</f>
        <v>Butler Group</v>
      </c>
      <c r="U1842" s="8">
        <f>_xlfn.XLOOKUP(total_table[[#This Row],[Product_ID]],Product_table[Product_ID],Product_table[Cost],FALSE)</f>
        <v>254.04361702127662</v>
      </c>
      <c r="V1842" s="11">
        <f>_xlfn.XLOOKUP(total_table[[#This Row],[Product_ID]],Product_table[Product_ID],Product_table[Stock],FALSE)</f>
        <v>159</v>
      </c>
      <c r="W1842" s="8" t="str">
        <f>_xlfn.XLOOKUP(total_table[[#This Row],[Store_ID]],Store_table[Store_ID],Store_table[Store_Name],FALSE)</f>
        <v>Thomas, Bridges and Harris</v>
      </c>
      <c r="X1842" s="8" t="str">
        <f>_xlfn.XLOOKUP(total_table[[#This Row],[Store_ID]],Store_table[Store_ID],Store_table[Region],FALSE)</f>
        <v>North</v>
      </c>
      <c r="Y1842" s="8" t="str">
        <f>_xlfn.XLOOKUP(total_table[[#This Row],[Store_ID]],Store_table[Store_ID],Store_table[City],FALSE)</f>
        <v>Sabrinatown</v>
      </c>
      <c r="Z1842" s="8" t="str">
        <f>_xlfn.XLOOKUP(total_table[[#This Row],[Store_ID]],Store_table[Store_ID],Store_table[Store_Type],FALSE)</f>
        <v>Online</v>
      </c>
    </row>
    <row r="1843" spans="1:26" x14ac:dyDescent="0.35">
      <c r="A1843" s="2" t="s">
        <v>3645</v>
      </c>
      <c r="B1843" s="14">
        <v>45489</v>
      </c>
      <c r="C1843" s="2" t="s">
        <v>425</v>
      </c>
      <c r="D1843" s="2" t="s">
        <v>1688</v>
      </c>
      <c r="E1843" s="2" t="s">
        <v>1772</v>
      </c>
      <c r="F1843" s="11">
        <v>2</v>
      </c>
      <c r="G1843" s="8">
        <v>966.71</v>
      </c>
      <c r="H1843" s="8">
        <v>0.11</v>
      </c>
      <c r="I1843" s="2" t="s">
        <v>1802</v>
      </c>
      <c r="J1843" s="8">
        <v>1933.3100000000002</v>
      </c>
      <c r="K1843" s="8" t="str">
        <f>_xlfn.XLOOKUP(total_table[[#This Row],[Customer_ID]],Customer_table[Customer_ID],Customer_table[Name],FALSE)</f>
        <v>James Wolfe</v>
      </c>
      <c r="L1843" s="11">
        <f>_xlfn.XLOOKUP(total_table[[#This Row],[Customer_ID]],Customer_table[Customer_ID],Customer_table[Age],FALSE)</f>
        <v>62</v>
      </c>
      <c r="M1843" s="8" t="str">
        <f>_xlfn.XLOOKUP(total_table[[#This Row],[Customer_ID]],Customer_table[Customer_ID],Customer_table[Gender],FALSE)</f>
        <v>Female</v>
      </c>
      <c r="N1843" s="8" t="str">
        <f>_xlfn.XLOOKUP(total_table[[#This Row],[Customer_ID]],Customer_table[Customer_ID],Customer_table[City],FALSE)</f>
        <v>Benjaminton</v>
      </c>
      <c r="O1843" s="8" t="str">
        <f>_xlfn.XLOOKUP(total_table[[#This Row],[Customer_ID]],Customer_table[Customer_ID],Customer_table[State],FALSE)</f>
        <v>Arizona</v>
      </c>
      <c r="P1843" s="8" t="str">
        <f>_xlfn.XLOOKUP(total_table[[#This Row],[Customer_ID]],Customer_table[Customer_ID],Customer_table[Country],FALSE)</f>
        <v>USA</v>
      </c>
      <c r="Q1843" s="8" t="str">
        <f>_xlfn.XLOOKUP(total_table[[#This Row],[Product_ID]],Product_table[Product_ID],Product_table[Product_Name],FALSE)</f>
        <v>Badminton Racket Set</v>
      </c>
      <c r="R1843" s="8" t="str">
        <f>_xlfn.XLOOKUP(total_table[[#This Row],[Product_ID]],Product_table[Product_ID],Product_table[Category],FALSE)</f>
        <v>Sports</v>
      </c>
      <c r="S1843" s="8" t="str">
        <f>_xlfn.XLOOKUP(total_table[[#This Row],[Product_ID]],Product_table[Product_ID],Product_table[Sub_Category],FALSE)</f>
        <v>Equipment</v>
      </c>
      <c r="T1843" s="8" t="str">
        <f>_xlfn.XLOOKUP(total_table[[#This Row],[Product_ID]],Product_table[Product_ID],Product_table[Brand],FALSE)</f>
        <v>Robinson-Brown</v>
      </c>
      <c r="U1843" s="8">
        <f>_xlfn.XLOOKUP(total_table[[#This Row],[Product_ID]],Product_table[Product_ID],Product_table[Cost],FALSE)</f>
        <v>285.54000000000002</v>
      </c>
      <c r="V1843" s="11">
        <f>_xlfn.XLOOKUP(total_table[[#This Row],[Product_ID]],Product_table[Product_ID],Product_table[Stock],FALSE)</f>
        <v>358</v>
      </c>
      <c r="W1843" s="8" t="str">
        <f>_xlfn.XLOOKUP(total_table[[#This Row],[Store_ID]],Store_table[Store_ID],Store_table[Store_Name],FALSE)</f>
        <v>Thomas, Bridges and Harris</v>
      </c>
      <c r="X1843" s="8" t="str">
        <f>_xlfn.XLOOKUP(total_table[[#This Row],[Store_ID]],Store_table[Store_ID],Store_table[Region],FALSE)</f>
        <v>North</v>
      </c>
      <c r="Y1843" s="8" t="str">
        <f>_xlfn.XLOOKUP(total_table[[#This Row],[Store_ID]],Store_table[Store_ID],Store_table[City],FALSE)</f>
        <v>Sabrinatown</v>
      </c>
      <c r="Z1843" s="8" t="str">
        <f>_xlfn.XLOOKUP(total_table[[#This Row],[Store_ID]],Store_table[Store_ID],Store_table[Store_Type],FALSE)</f>
        <v>Online</v>
      </c>
    </row>
    <row r="1844" spans="1:26" x14ac:dyDescent="0.35">
      <c r="A1844" s="2" t="s">
        <v>3646</v>
      </c>
      <c r="B1844" s="14">
        <v>45761</v>
      </c>
      <c r="C1844" s="2" t="s">
        <v>1075</v>
      </c>
      <c r="D1844" s="2" t="s">
        <v>1596</v>
      </c>
      <c r="E1844" s="2" t="s">
        <v>1775</v>
      </c>
      <c r="F1844" s="11">
        <v>2</v>
      </c>
      <c r="G1844" s="8">
        <v>873.94</v>
      </c>
      <c r="H1844" s="8">
        <v>0.14000000000000001</v>
      </c>
      <c r="I1844" s="2" t="s">
        <v>1807</v>
      </c>
      <c r="J1844" s="8">
        <v>1747.74</v>
      </c>
      <c r="K1844" s="8" t="str">
        <f>_xlfn.XLOOKUP(total_table[[#This Row],[Customer_ID]],Customer_table[Customer_ID],Customer_table[Name],FALSE)</f>
        <v>Sherry Cabrera</v>
      </c>
      <c r="L1844" s="11">
        <f>_xlfn.XLOOKUP(total_table[[#This Row],[Customer_ID]],Customer_table[Customer_ID],Customer_table[Age],FALSE)</f>
        <v>55</v>
      </c>
      <c r="M1844" s="8" t="str">
        <f>_xlfn.XLOOKUP(total_table[[#This Row],[Customer_ID]],Customer_table[Customer_ID],Customer_table[Gender],FALSE)</f>
        <v>Male</v>
      </c>
      <c r="N1844" s="8" t="str">
        <f>_xlfn.XLOOKUP(total_table[[#This Row],[Customer_ID]],Customer_table[Customer_ID],Customer_table[City],FALSE)</f>
        <v>Shannonview</v>
      </c>
      <c r="O1844" s="8" t="str">
        <f>_xlfn.XLOOKUP(total_table[[#This Row],[Customer_ID]],Customer_table[Customer_ID],Customer_table[State],FALSE)</f>
        <v>Pennsylvania</v>
      </c>
      <c r="P1844" s="8" t="str">
        <f>_xlfn.XLOOKUP(total_table[[#This Row],[Customer_ID]],Customer_table[Customer_ID],Customer_table[Country],FALSE)</f>
        <v>USA</v>
      </c>
      <c r="Q1844" s="8" t="str">
        <f>_xlfn.XLOOKUP(total_table[[#This Row],[Product_ID]],Product_table[Product_ID],Product_table[Product_Name],FALSE)</f>
        <v>Bedroom Table Lamp</v>
      </c>
      <c r="R1844" s="8" t="str">
        <f>_xlfn.XLOOKUP(total_table[[#This Row],[Product_ID]],Product_table[Product_ID],Product_table[Category],FALSE)</f>
        <v>Home</v>
      </c>
      <c r="S1844" s="8" t="str">
        <f>_xlfn.XLOOKUP(total_table[[#This Row],[Product_ID]],Product_table[Product_ID],Product_table[Sub_Category],FALSE)</f>
        <v>Lighting</v>
      </c>
      <c r="T1844" s="8" t="str">
        <f>_xlfn.XLOOKUP(total_table[[#This Row],[Product_ID]],Product_table[Product_ID],Product_table[Brand],FALSE)</f>
        <v>Jones LLC</v>
      </c>
      <c r="U1844" s="8">
        <f>_xlfn.XLOOKUP(total_table[[#This Row],[Product_ID]],Product_table[Product_ID],Product_table[Cost],FALSE)</f>
        <v>382.22</v>
      </c>
      <c r="V1844" s="11">
        <f>_xlfn.XLOOKUP(total_table[[#This Row],[Product_ID]],Product_table[Product_ID],Product_table[Stock],FALSE)</f>
        <v>329</v>
      </c>
      <c r="W1844" s="8" t="str">
        <f>_xlfn.XLOOKUP(total_table[[#This Row],[Store_ID]],Store_table[Store_ID],Store_table[Store_Name],FALSE)</f>
        <v>Gardner, Humphrey and Contreras</v>
      </c>
      <c r="X1844" s="8" t="str">
        <f>_xlfn.XLOOKUP(total_table[[#This Row],[Store_ID]],Store_table[Store_ID],Store_table[Region],FALSE)</f>
        <v>East</v>
      </c>
      <c r="Y1844" s="8" t="str">
        <f>_xlfn.XLOOKUP(total_table[[#This Row],[Store_ID]],Store_table[Store_ID],Store_table[City],FALSE)</f>
        <v>Johnsonville</v>
      </c>
      <c r="Z1844" s="8" t="str">
        <f>_xlfn.XLOOKUP(total_table[[#This Row],[Store_ID]],Store_table[Store_ID],Store_table[Store_Type],FALSE)</f>
        <v>Flagship</v>
      </c>
    </row>
    <row r="1845" spans="1:26" x14ac:dyDescent="0.35">
      <c r="A1845" s="2" t="s">
        <v>3647</v>
      </c>
      <c r="B1845" s="14">
        <v>45379</v>
      </c>
      <c r="C1845" s="2" t="s">
        <v>492</v>
      </c>
      <c r="D1845" s="2" t="s">
        <v>1521</v>
      </c>
      <c r="E1845" s="2" t="s">
        <v>1744</v>
      </c>
      <c r="F1845" s="11">
        <v>1</v>
      </c>
      <c r="G1845" s="8">
        <v>140.24</v>
      </c>
      <c r="H1845" s="8">
        <v>0.27</v>
      </c>
      <c r="I1845" s="2" t="s">
        <v>1802</v>
      </c>
      <c r="J1845" s="8">
        <v>139.97</v>
      </c>
      <c r="K1845" s="8" t="str">
        <f>_xlfn.XLOOKUP(total_table[[#This Row],[Customer_ID]],Customer_table[Customer_ID],Customer_table[Name],FALSE)</f>
        <v>Denise Griffin</v>
      </c>
      <c r="L1845" s="11">
        <f>_xlfn.XLOOKUP(total_table[[#This Row],[Customer_ID]],Customer_table[Customer_ID],Customer_table[Age],FALSE)</f>
        <v>33</v>
      </c>
      <c r="M1845" s="8" t="str">
        <f>_xlfn.XLOOKUP(total_table[[#This Row],[Customer_ID]],Customer_table[Customer_ID],Customer_table[Gender],FALSE)</f>
        <v>Male</v>
      </c>
      <c r="N1845" s="8" t="str">
        <f>_xlfn.XLOOKUP(total_table[[#This Row],[Customer_ID]],Customer_table[Customer_ID],Customer_table[City],FALSE)</f>
        <v>West Markhaven</v>
      </c>
      <c r="O1845" s="8" t="str">
        <f>_xlfn.XLOOKUP(total_table[[#This Row],[Customer_ID]],Customer_table[Customer_ID],Customer_table[State],FALSE)</f>
        <v>Florida</v>
      </c>
      <c r="P1845" s="8" t="str">
        <f>_xlfn.XLOOKUP(total_table[[#This Row],[Customer_ID]],Customer_table[Customer_ID],Customer_table[Country],FALSE)</f>
        <v>USA</v>
      </c>
      <c r="Q1845" s="8" t="str">
        <f>_xlfn.XLOOKUP(total_table[[#This Row],[Product_ID]],Product_table[Product_ID],Product_table[Product_Name],FALSE)</f>
        <v>Brother Laser Printer</v>
      </c>
      <c r="R1845" s="8" t="str">
        <f>_xlfn.XLOOKUP(total_table[[#This Row],[Product_ID]],Product_table[Product_ID],Product_table[Category],FALSE)</f>
        <v>Electronics</v>
      </c>
      <c r="S1845" s="8" t="str">
        <f>_xlfn.XLOOKUP(total_table[[#This Row],[Product_ID]],Product_table[Product_ID],Product_table[Sub_Category],FALSE)</f>
        <v>Computer</v>
      </c>
      <c r="T1845" s="8" t="str">
        <f>_xlfn.XLOOKUP(total_table[[#This Row],[Product_ID]],Product_table[Product_ID],Product_table[Brand],FALSE)</f>
        <v>Hunt Inc</v>
      </c>
      <c r="U1845" s="8">
        <f>_xlfn.XLOOKUP(total_table[[#This Row],[Product_ID]],Product_table[Product_ID],Product_table[Cost],FALSE)</f>
        <v>112.42</v>
      </c>
      <c r="V1845" s="11">
        <f>_xlfn.XLOOKUP(total_table[[#This Row],[Product_ID]],Product_table[Product_ID],Product_table[Stock],FALSE)</f>
        <v>416</v>
      </c>
      <c r="W1845" s="8" t="str">
        <f>_xlfn.XLOOKUP(total_table[[#This Row],[Store_ID]],Store_table[Store_ID],Store_table[Store_Name],FALSE)</f>
        <v>Johnson-Wright</v>
      </c>
      <c r="X1845" s="8" t="str">
        <f>_xlfn.XLOOKUP(total_table[[#This Row],[Store_ID]],Store_table[Store_ID],Store_table[Region],FALSE)</f>
        <v>North</v>
      </c>
      <c r="Y1845" s="8" t="str">
        <f>_xlfn.XLOOKUP(total_table[[#This Row],[Store_ID]],Store_table[Store_ID],Store_table[City],FALSE)</f>
        <v>Hoodberg</v>
      </c>
      <c r="Z1845" s="8" t="str">
        <f>_xlfn.XLOOKUP(total_table[[#This Row],[Store_ID]],Store_table[Store_ID],Store_table[Store_Type],FALSE)</f>
        <v>Outlet</v>
      </c>
    </row>
    <row r="1846" spans="1:26" x14ac:dyDescent="0.35">
      <c r="A1846" s="2" t="s">
        <v>3648</v>
      </c>
      <c r="B1846" s="14">
        <v>45716</v>
      </c>
      <c r="C1846" s="2" t="s">
        <v>646</v>
      </c>
      <c r="D1846" s="2" t="s">
        <v>1612</v>
      </c>
      <c r="E1846" s="2" t="s">
        <v>1751</v>
      </c>
      <c r="F1846" s="11">
        <v>2</v>
      </c>
      <c r="G1846" s="8">
        <v>549.91999999999996</v>
      </c>
      <c r="H1846" s="8">
        <v>0.28000000000000003</v>
      </c>
      <c r="I1846" s="2" t="s">
        <v>1802</v>
      </c>
      <c r="J1846" s="8">
        <v>1099.56</v>
      </c>
      <c r="K1846" s="8" t="str">
        <f>_xlfn.XLOOKUP(total_table[[#This Row],[Customer_ID]],Customer_table[Customer_ID],Customer_table[Name],FALSE)</f>
        <v>Mary Boyd</v>
      </c>
      <c r="L1846" s="11">
        <f>_xlfn.XLOOKUP(total_table[[#This Row],[Customer_ID]],Customer_table[Customer_ID],Customer_table[Age],FALSE)</f>
        <v>25</v>
      </c>
      <c r="M1846" s="8" t="str">
        <f>_xlfn.XLOOKUP(total_table[[#This Row],[Customer_ID]],Customer_table[Customer_ID],Customer_table[Gender],FALSE)</f>
        <v>Female</v>
      </c>
      <c r="N1846" s="8" t="str">
        <f>_xlfn.XLOOKUP(total_table[[#This Row],[Customer_ID]],Customer_table[Customer_ID],Customer_table[City],FALSE)</f>
        <v>New Logan</v>
      </c>
      <c r="O1846" s="8" t="str">
        <f>_xlfn.XLOOKUP(total_table[[#This Row],[Customer_ID]],Customer_table[Customer_ID],Customer_table[State],FALSE)</f>
        <v>Michigan</v>
      </c>
      <c r="P1846" s="8" t="str">
        <f>_xlfn.XLOOKUP(total_table[[#This Row],[Customer_ID]],Customer_table[Customer_ID],Customer_table[Country],FALSE)</f>
        <v>USA</v>
      </c>
      <c r="Q1846" s="8" t="str">
        <f>_xlfn.XLOOKUP(total_table[[#This Row],[Product_ID]],Product_table[Product_ID],Product_table[Product_Name],FALSE)</f>
        <v>USB External Hard Drive</v>
      </c>
      <c r="R1846" s="8" t="str">
        <f>_xlfn.XLOOKUP(total_table[[#This Row],[Product_ID]],Product_table[Product_ID],Product_table[Category],FALSE)</f>
        <v>Electronics</v>
      </c>
      <c r="S1846" s="8" t="str">
        <f>_xlfn.XLOOKUP(total_table[[#This Row],[Product_ID]],Product_table[Product_ID],Product_table[Sub_Category],FALSE)</f>
        <v>Computer</v>
      </c>
      <c r="T1846" s="8" t="str">
        <f>_xlfn.XLOOKUP(total_table[[#This Row],[Product_ID]],Product_table[Product_ID],Product_table[Brand],FALSE)</f>
        <v>Robinson Inc</v>
      </c>
      <c r="U1846" s="8">
        <f>_xlfn.XLOOKUP(total_table[[#This Row],[Product_ID]],Product_table[Product_ID],Product_table[Cost],FALSE)</f>
        <v>253.33</v>
      </c>
      <c r="V1846" s="11">
        <f>_xlfn.XLOOKUP(total_table[[#This Row],[Product_ID]],Product_table[Product_ID],Product_table[Stock],FALSE)</f>
        <v>266</v>
      </c>
      <c r="W1846" s="8" t="str">
        <f>_xlfn.XLOOKUP(total_table[[#This Row],[Store_ID]],Store_table[Store_ID],Store_table[Store_Name],FALSE)</f>
        <v>Gray Ltd</v>
      </c>
      <c r="X1846" s="8" t="str">
        <f>_xlfn.XLOOKUP(total_table[[#This Row],[Store_ID]],Store_table[Store_ID],Store_table[Region],FALSE)</f>
        <v>North</v>
      </c>
      <c r="Y1846" s="8" t="str">
        <f>_xlfn.XLOOKUP(total_table[[#This Row],[Store_ID]],Store_table[Store_ID],Store_table[City],FALSE)</f>
        <v>New Michaelchester</v>
      </c>
      <c r="Z1846" s="8" t="str">
        <f>_xlfn.XLOOKUP(total_table[[#This Row],[Store_ID]],Store_table[Store_ID],Store_table[Store_Type],FALSE)</f>
        <v>Outlet</v>
      </c>
    </row>
    <row r="1847" spans="1:26" x14ac:dyDescent="0.35">
      <c r="A1847" s="2" t="s">
        <v>3649</v>
      </c>
      <c r="B1847" s="14">
        <v>45364</v>
      </c>
      <c r="C1847" s="2" t="s">
        <v>380</v>
      </c>
      <c r="D1847" s="2" t="s">
        <v>1560</v>
      </c>
      <c r="E1847" s="2" t="s">
        <v>1751</v>
      </c>
      <c r="F1847" s="11">
        <v>4</v>
      </c>
      <c r="G1847" s="8">
        <v>715.88</v>
      </c>
      <c r="H1847" s="8">
        <v>0.19</v>
      </c>
      <c r="I1847" s="2" t="s">
        <v>1804</v>
      </c>
      <c r="J1847" s="8">
        <v>2863.33</v>
      </c>
      <c r="K1847" s="8" t="str">
        <f>_xlfn.XLOOKUP(total_table[[#This Row],[Customer_ID]],Customer_table[Customer_ID],Customer_table[Name],FALSE)</f>
        <v>Julie Farmer</v>
      </c>
      <c r="L1847" s="11">
        <f>_xlfn.XLOOKUP(total_table[[#This Row],[Customer_ID]],Customer_table[Customer_ID],Customer_table[Age],FALSE)</f>
        <v>18</v>
      </c>
      <c r="M1847" s="8" t="str">
        <f>_xlfn.XLOOKUP(total_table[[#This Row],[Customer_ID]],Customer_table[Customer_ID],Customer_table[Gender],FALSE)</f>
        <v>Female</v>
      </c>
      <c r="N1847" s="8" t="str">
        <f>_xlfn.XLOOKUP(total_table[[#This Row],[Customer_ID]],Customer_table[Customer_ID],Customer_table[City],FALSE)</f>
        <v>Rodriguezmouth</v>
      </c>
      <c r="O1847" s="8" t="str">
        <f>_xlfn.XLOOKUP(total_table[[#This Row],[Customer_ID]],Customer_table[Customer_ID],Customer_table[State],FALSE)</f>
        <v>Arizona</v>
      </c>
      <c r="P1847" s="8" t="str">
        <f>_xlfn.XLOOKUP(total_table[[#This Row],[Customer_ID]],Customer_table[Customer_ID],Customer_table[Country],FALSE)</f>
        <v>USA</v>
      </c>
      <c r="Q1847" s="8" t="str">
        <f>_xlfn.XLOOKUP(total_table[[#This Row],[Product_ID]],Product_table[Product_ID],Product_table[Product_Name],FALSE)</f>
        <v>Soccer Training Cone Set</v>
      </c>
      <c r="R1847" s="8" t="str">
        <f>_xlfn.XLOOKUP(total_table[[#This Row],[Product_ID]],Product_table[Product_ID],Product_table[Category],FALSE)</f>
        <v>Sports</v>
      </c>
      <c r="S1847" s="8" t="str">
        <f>_xlfn.XLOOKUP(total_table[[#This Row],[Product_ID]],Product_table[Product_ID],Product_table[Sub_Category],FALSE)</f>
        <v>Accessories</v>
      </c>
      <c r="T1847" s="8" t="str">
        <f>_xlfn.XLOOKUP(total_table[[#This Row],[Product_ID]],Product_table[Product_ID],Product_table[Brand],FALSE)</f>
        <v>Ford, Murphy and Wilson</v>
      </c>
      <c r="U1847" s="8">
        <f>_xlfn.XLOOKUP(total_table[[#This Row],[Product_ID]],Product_table[Product_ID],Product_table[Cost],FALSE)</f>
        <v>144.53</v>
      </c>
      <c r="V1847" s="11">
        <f>_xlfn.XLOOKUP(total_table[[#This Row],[Product_ID]],Product_table[Product_ID],Product_table[Stock],FALSE)</f>
        <v>367</v>
      </c>
      <c r="W1847" s="8" t="str">
        <f>_xlfn.XLOOKUP(total_table[[#This Row],[Store_ID]],Store_table[Store_ID],Store_table[Store_Name],FALSE)</f>
        <v>Gray Ltd</v>
      </c>
      <c r="X1847" s="8" t="str">
        <f>_xlfn.XLOOKUP(total_table[[#This Row],[Store_ID]],Store_table[Store_ID],Store_table[Region],FALSE)</f>
        <v>North</v>
      </c>
      <c r="Y1847" s="8" t="str">
        <f>_xlfn.XLOOKUP(total_table[[#This Row],[Store_ID]],Store_table[Store_ID],Store_table[City],FALSE)</f>
        <v>New Michaelchester</v>
      </c>
      <c r="Z1847" s="8" t="str">
        <f>_xlfn.XLOOKUP(total_table[[#This Row],[Store_ID]],Store_table[Store_ID],Store_table[Store_Type],FALSE)</f>
        <v>Outlet</v>
      </c>
    </row>
    <row r="1848" spans="1:26" x14ac:dyDescent="0.35">
      <c r="A1848" s="2" t="s">
        <v>3650</v>
      </c>
      <c r="B1848" s="14">
        <v>45752</v>
      </c>
      <c r="C1848" s="2" t="s">
        <v>1142</v>
      </c>
      <c r="D1848" s="2" t="s">
        <v>1527</v>
      </c>
      <c r="E1848" s="2" t="s">
        <v>1760</v>
      </c>
      <c r="F1848" s="11">
        <v>3</v>
      </c>
      <c r="G1848" s="8">
        <v>591.9</v>
      </c>
      <c r="H1848" s="8">
        <v>0.27</v>
      </c>
      <c r="I1848" s="2" t="s">
        <v>1802</v>
      </c>
      <c r="J1848" s="8">
        <v>1775.4299999999998</v>
      </c>
      <c r="K1848" s="8" t="str">
        <f>_xlfn.XLOOKUP(total_table[[#This Row],[Customer_ID]],Customer_table[Customer_ID],Customer_table[Name],FALSE)</f>
        <v>Michael Garner</v>
      </c>
      <c r="L1848" s="11">
        <f>_xlfn.XLOOKUP(total_table[[#This Row],[Customer_ID]],Customer_table[Customer_ID],Customer_table[Age],FALSE)</f>
        <v>21</v>
      </c>
      <c r="M1848" s="8" t="str">
        <f>_xlfn.XLOOKUP(total_table[[#This Row],[Customer_ID]],Customer_table[Customer_ID],Customer_table[Gender],FALSE)</f>
        <v>Female</v>
      </c>
      <c r="N1848" s="8" t="str">
        <f>_xlfn.XLOOKUP(total_table[[#This Row],[Customer_ID]],Customer_table[Customer_ID],Customer_table[City],FALSE)</f>
        <v>Port Crystal</v>
      </c>
      <c r="O1848" s="8" t="str">
        <f>_xlfn.XLOOKUP(total_table[[#This Row],[Customer_ID]],Customer_table[Customer_ID],Customer_table[State],FALSE)</f>
        <v>New Hampshire</v>
      </c>
      <c r="P1848" s="8" t="str">
        <f>_xlfn.XLOOKUP(total_table[[#This Row],[Customer_ID]],Customer_table[Customer_ID],Customer_table[Country],FALSE)</f>
        <v>USA</v>
      </c>
      <c r="Q1848" s="8" t="str">
        <f>_xlfn.XLOOKUP(total_table[[#This Row],[Product_ID]],Product_table[Product_ID],Product_table[Product_Name],FALSE)</f>
        <v>Women's Casual Hoodie</v>
      </c>
      <c r="R1848" s="8" t="str">
        <f>_xlfn.XLOOKUP(total_table[[#This Row],[Product_ID]],Product_table[Product_ID],Product_table[Category],FALSE)</f>
        <v>Clothing</v>
      </c>
      <c r="S1848" s="8" t="str">
        <f>_xlfn.XLOOKUP(total_table[[#This Row],[Product_ID]],Product_table[Product_ID],Product_table[Sub_Category],FALSE)</f>
        <v>Outerwear</v>
      </c>
      <c r="T1848" s="8" t="str">
        <f>_xlfn.XLOOKUP(total_table[[#This Row],[Product_ID]],Product_table[Product_ID],Product_table[Brand],FALSE)</f>
        <v>Sims Inc</v>
      </c>
      <c r="U1848" s="8">
        <f>_xlfn.XLOOKUP(total_table[[#This Row],[Product_ID]],Product_table[Product_ID],Product_table[Cost],FALSE)</f>
        <v>254.04361702127662</v>
      </c>
      <c r="V1848" s="11">
        <f>_xlfn.XLOOKUP(total_table[[#This Row],[Product_ID]],Product_table[Product_ID],Product_table[Stock],FALSE)</f>
        <v>352</v>
      </c>
      <c r="W1848" s="8" t="str">
        <f>_xlfn.XLOOKUP(total_table[[#This Row],[Store_ID]],Store_table[Store_ID],Store_table[Store_Name],FALSE)</f>
        <v>Bean, Jones and Park</v>
      </c>
      <c r="X1848" s="8" t="str">
        <f>_xlfn.XLOOKUP(total_table[[#This Row],[Store_ID]],Store_table[Store_ID],Store_table[Region],FALSE)</f>
        <v>West</v>
      </c>
      <c r="Y1848" s="8" t="str">
        <f>_xlfn.XLOOKUP(total_table[[#This Row],[Store_ID]],Store_table[Store_ID],Store_table[City],FALSE)</f>
        <v>Thompsonborough</v>
      </c>
      <c r="Z1848" s="8" t="str">
        <f>_xlfn.XLOOKUP(total_table[[#This Row],[Store_ID]],Store_table[Store_ID],Store_table[Store_Type],FALSE)</f>
        <v>Online</v>
      </c>
    </row>
    <row r="1849" spans="1:26" x14ac:dyDescent="0.35">
      <c r="A1849" s="2" t="s">
        <v>3651</v>
      </c>
      <c r="B1849" s="14">
        <v>45883</v>
      </c>
      <c r="C1849" s="2" t="s">
        <v>1154</v>
      </c>
      <c r="D1849" s="2" t="s">
        <v>1570</v>
      </c>
      <c r="E1849" s="2" t="s">
        <v>1767</v>
      </c>
      <c r="F1849" s="11">
        <v>2</v>
      </c>
      <c r="G1849" s="8">
        <v>523.14</v>
      </c>
      <c r="H1849" s="8">
        <v>0.13</v>
      </c>
      <c r="I1849" s="2" t="s">
        <v>1804</v>
      </c>
      <c r="J1849" s="8">
        <v>1046.1499999999999</v>
      </c>
      <c r="K1849" s="8" t="str">
        <f>_xlfn.XLOOKUP(total_table[[#This Row],[Customer_ID]],Customer_table[Customer_ID],Customer_table[Name],FALSE)</f>
        <v>Joshua Bell</v>
      </c>
      <c r="L1849" s="11">
        <f>_xlfn.XLOOKUP(total_table[[#This Row],[Customer_ID]],Customer_table[Customer_ID],Customer_table[Age],FALSE)</f>
        <v>26</v>
      </c>
      <c r="M1849" s="8" t="str">
        <f>_xlfn.XLOOKUP(total_table[[#This Row],[Customer_ID]],Customer_table[Customer_ID],Customer_table[Gender],FALSE)</f>
        <v>Male</v>
      </c>
      <c r="N1849" s="8" t="str">
        <f>_xlfn.XLOOKUP(total_table[[#This Row],[Customer_ID]],Customer_table[Customer_ID],Customer_table[City],FALSE)</f>
        <v>Port Richardshire</v>
      </c>
      <c r="O1849" s="8" t="str">
        <f>_xlfn.XLOOKUP(total_table[[#This Row],[Customer_ID]],Customer_table[Customer_ID],Customer_table[State],FALSE)</f>
        <v>Minnesota</v>
      </c>
      <c r="P1849" s="8" t="str">
        <f>_xlfn.XLOOKUP(total_table[[#This Row],[Customer_ID]],Customer_table[Customer_ID],Customer_table[Country],FALSE)</f>
        <v>USA</v>
      </c>
      <c r="Q1849" s="8" t="str">
        <f>_xlfn.XLOOKUP(total_table[[#This Row],[Product_ID]],Product_table[Product_ID],Product_table[Product_Name],FALSE)</f>
        <v>Carbon Fiber Tennis Racket</v>
      </c>
      <c r="R1849" s="8" t="str">
        <f>_xlfn.XLOOKUP(total_table[[#This Row],[Product_ID]],Product_table[Product_ID],Product_table[Category],FALSE)</f>
        <v>Sports</v>
      </c>
      <c r="S1849" s="8" t="str">
        <f>_xlfn.XLOOKUP(total_table[[#This Row],[Product_ID]],Product_table[Product_ID],Product_table[Sub_Category],FALSE)</f>
        <v>Equipment</v>
      </c>
      <c r="T1849" s="8" t="str">
        <f>_xlfn.XLOOKUP(total_table[[#This Row],[Product_ID]],Product_table[Product_ID],Product_table[Brand],FALSE)</f>
        <v>Flores, Pineda and Rodriguez</v>
      </c>
      <c r="U1849" s="8">
        <f>_xlfn.XLOOKUP(total_table[[#This Row],[Product_ID]],Product_table[Product_ID],Product_table[Cost],FALSE)</f>
        <v>484.62</v>
      </c>
      <c r="V1849" s="11">
        <f>_xlfn.XLOOKUP(total_table[[#This Row],[Product_ID]],Product_table[Product_ID],Product_table[Stock],FALSE)</f>
        <v>432</v>
      </c>
      <c r="W1849" s="8" t="str">
        <f>_xlfn.XLOOKUP(total_table[[#This Row],[Store_ID]],Store_table[Store_ID],Store_table[Store_Name],FALSE)</f>
        <v>Hill, Wagner and Ballard</v>
      </c>
      <c r="X1849" s="8" t="str">
        <f>_xlfn.XLOOKUP(total_table[[#This Row],[Store_ID]],Store_table[Store_ID],Store_table[Region],FALSE)</f>
        <v>East</v>
      </c>
      <c r="Y1849" s="8" t="str">
        <f>_xlfn.XLOOKUP(total_table[[#This Row],[Store_ID]],Store_table[Store_ID],Store_table[City],FALSE)</f>
        <v>East Davidville</v>
      </c>
      <c r="Z1849" s="8" t="str">
        <f>_xlfn.XLOOKUP(total_table[[#This Row],[Store_ID]],Store_table[Store_ID],Store_table[Store_Type],FALSE)</f>
        <v>Online</v>
      </c>
    </row>
    <row r="1850" spans="1:26" x14ac:dyDescent="0.35">
      <c r="A1850" s="2" t="s">
        <v>3652</v>
      </c>
      <c r="B1850" s="14">
        <v>45477</v>
      </c>
      <c r="C1850" s="2" t="s">
        <v>719</v>
      </c>
      <c r="D1850" s="2" t="s">
        <v>1664</v>
      </c>
      <c r="E1850" s="2" t="s">
        <v>1777</v>
      </c>
      <c r="F1850" s="11">
        <v>2</v>
      </c>
      <c r="G1850" s="8">
        <v>478.62</v>
      </c>
      <c r="H1850" s="8">
        <v>0.17</v>
      </c>
      <c r="I1850" s="2" t="s">
        <v>1807</v>
      </c>
      <c r="J1850" s="8">
        <v>957.07</v>
      </c>
      <c r="K1850" s="8" t="str">
        <f>_xlfn.XLOOKUP(total_table[[#This Row],[Customer_ID]],Customer_table[Customer_ID],Customer_table[Name],FALSE)</f>
        <v>Alexis Castaneda</v>
      </c>
      <c r="L1850" s="11">
        <f>_xlfn.XLOOKUP(total_table[[#This Row],[Customer_ID]],Customer_table[Customer_ID],Customer_table[Age],FALSE)</f>
        <v>54</v>
      </c>
      <c r="M1850" s="8" t="str">
        <f>_xlfn.XLOOKUP(total_table[[#This Row],[Customer_ID]],Customer_table[Customer_ID],Customer_table[Gender],FALSE)</f>
        <v>Male</v>
      </c>
      <c r="N1850" s="8" t="str">
        <f>_xlfn.XLOOKUP(total_table[[#This Row],[Customer_ID]],Customer_table[Customer_ID],Customer_table[City],FALSE)</f>
        <v>Morrisbury</v>
      </c>
      <c r="O1850" s="8" t="str">
        <f>_xlfn.XLOOKUP(total_table[[#This Row],[Customer_ID]],Customer_table[Customer_ID],Customer_table[State],FALSE)</f>
        <v>Alaska</v>
      </c>
      <c r="P1850" s="8" t="str">
        <f>_xlfn.XLOOKUP(total_table[[#This Row],[Customer_ID]],Customer_table[Customer_ID],Customer_table[Country],FALSE)</f>
        <v>USA</v>
      </c>
      <c r="Q1850" s="8" t="str">
        <f>_xlfn.XLOOKUP(total_table[[#This Row],[Product_ID]],Product_table[Product_ID],Product_table[Product_Name],FALSE)</f>
        <v>Men's Sports Shorts</v>
      </c>
      <c r="R1850" s="8" t="str">
        <f>_xlfn.XLOOKUP(total_table[[#This Row],[Product_ID]],Product_table[Product_ID],Product_table[Category],FALSE)</f>
        <v>Clothing</v>
      </c>
      <c r="S1850" s="8" t="str">
        <f>_xlfn.XLOOKUP(total_table[[#This Row],[Product_ID]],Product_table[Product_ID],Product_table[Sub_Category],FALSE)</f>
        <v>Bottoms</v>
      </c>
      <c r="T1850" s="8" t="str">
        <f>_xlfn.XLOOKUP(total_table[[#This Row],[Product_ID]],Product_table[Product_ID],Product_table[Brand],FALSE)</f>
        <v>Fitzpatrick Ltd</v>
      </c>
      <c r="U1850" s="8">
        <f>_xlfn.XLOOKUP(total_table[[#This Row],[Product_ID]],Product_table[Product_ID],Product_table[Cost],FALSE)</f>
        <v>218.22</v>
      </c>
      <c r="V1850" s="11">
        <f>_xlfn.XLOOKUP(total_table[[#This Row],[Product_ID]],Product_table[Product_ID],Product_table[Stock],FALSE)</f>
        <v>224</v>
      </c>
      <c r="W1850" s="8" t="str">
        <f>_xlfn.XLOOKUP(total_table[[#This Row],[Store_ID]],Store_table[Store_ID],Store_table[Store_Name],FALSE)</f>
        <v>Mcdonald Inc</v>
      </c>
      <c r="X1850" s="8" t="str">
        <f>_xlfn.XLOOKUP(total_table[[#This Row],[Store_ID]],Store_table[Store_ID],Store_table[Region],FALSE)</f>
        <v>South</v>
      </c>
      <c r="Y1850" s="8" t="str">
        <f>_xlfn.XLOOKUP(total_table[[#This Row],[Store_ID]],Store_table[Store_ID],Store_table[City],FALSE)</f>
        <v>Christopherland</v>
      </c>
      <c r="Z1850" s="8" t="str">
        <f>_xlfn.XLOOKUP(total_table[[#This Row],[Store_ID]],Store_table[Store_ID],Store_table[Store_Type],FALSE)</f>
        <v>Outlet</v>
      </c>
    </row>
    <row r="1851" spans="1:26" x14ac:dyDescent="0.35">
      <c r="A1851" s="2" t="s">
        <v>3653</v>
      </c>
      <c r="B1851" s="14">
        <v>45556</v>
      </c>
      <c r="C1851" s="2" t="s">
        <v>931</v>
      </c>
      <c r="D1851" s="2" t="s">
        <v>1690</v>
      </c>
      <c r="E1851" s="2" t="s">
        <v>1735</v>
      </c>
      <c r="F1851" s="11">
        <v>4</v>
      </c>
      <c r="G1851" s="8">
        <v>740.5</v>
      </c>
      <c r="H1851" s="8">
        <v>0.17</v>
      </c>
      <c r="I1851" s="2" t="s">
        <v>1804</v>
      </c>
      <c r="J1851" s="8">
        <v>2961.83</v>
      </c>
      <c r="K1851" s="8" t="str">
        <f>_xlfn.XLOOKUP(total_table[[#This Row],[Customer_ID]],Customer_table[Customer_ID],Customer_table[Name],FALSE)</f>
        <v>Stephanie Jacobs</v>
      </c>
      <c r="L1851" s="11">
        <f>_xlfn.XLOOKUP(total_table[[#This Row],[Customer_ID]],Customer_table[Customer_ID],Customer_table[Age],FALSE)</f>
        <v>48</v>
      </c>
      <c r="M1851" s="8" t="str">
        <f>_xlfn.XLOOKUP(total_table[[#This Row],[Customer_ID]],Customer_table[Customer_ID],Customer_table[Gender],FALSE)</f>
        <v>Female</v>
      </c>
      <c r="N1851" s="8" t="str">
        <f>_xlfn.XLOOKUP(total_table[[#This Row],[Customer_ID]],Customer_table[Customer_ID],Customer_table[City],FALSE)</f>
        <v>West Robinmouth</v>
      </c>
      <c r="O1851" s="8" t="str">
        <f>_xlfn.XLOOKUP(total_table[[#This Row],[Customer_ID]],Customer_table[Customer_ID],Customer_table[State],FALSE)</f>
        <v>Louisiana</v>
      </c>
      <c r="P1851" s="8" t="str">
        <f>_xlfn.XLOOKUP(total_table[[#This Row],[Customer_ID]],Customer_table[Customer_ID],Customer_table[Country],FALSE)</f>
        <v>USA</v>
      </c>
      <c r="Q1851" s="8" t="str">
        <f>_xlfn.XLOOKUP(total_table[[#This Row],[Product_ID]],Product_table[Product_ID],Product_table[Product_Name],FALSE)</f>
        <v>Fitness Resistance Bands</v>
      </c>
      <c r="R1851" s="8" t="str">
        <f>_xlfn.XLOOKUP(total_table[[#This Row],[Product_ID]],Product_table[Product_ID],Product_table[Category],FALSE)</f>
        <v>Sports</v>
      </c>
      <c r="S1851" s="8" t="str">
        <f>_xlfn.XLOOKUP(total_table[[#This Row],[Product_ID]],Product_table[Product_ID],Product_table[Sub_Category],FALSE)</f>
        <v>Fitness</v>
      </c>
      <c r="T1851" s="8" t="str">
        <f>_xlfn.XLOOKUP(total_table[[#This Row],[Product_ID]],Product_table[Product_ID],Product_table[Brand],FALSE)</f>
        <v>Reese-Watson</v>
      </c>
      <c r="U1851" s="8">
        <f>_xlfn.XLOOKUP(total_table[[#This Row],[Product_ID]],Product_table[Product_ID],Product_table[Cost],FALSE)</f>
        <v>152.91999999999999</v>
      </c>
      <c r="V1851" s="11">
        <f>_xlfn.XLOOKUP(total_table[[#This Row],[Product_ID]],Product_table[Product_ID],Product_table[Stock],FALSE)</f>
        <v>281</v>
      </c>
      <c r="W1851" s="8" t="str">
        <f>_xlfn.XLOOKUP(total_table[[#This Row],[Store_ID]],Store_table[Store_ID],Store_table[Store_Name],FALSE)</f>
        <v>Martinez, Adkins and Johnson</v>
      </c>
      <c r="X1851" s="8" t="str">
        <f>_xlfn.XLOOKUP(total_table[[#This Row],[Store_ID]],Store_table[Store_ID],Store_table[Region],FALSE)</f>
        <v>North</v>
      </c>
      <c r="Y1851" s="8" t="str">
        <f>_xlfn.XLOOKUP(total_table[[#This Row],[Store_ID]],Store_table[Store_ID],Store_table[City],FALSE)</f>
        <v>Danielmouth</v>
      </c>
      <c r="Z1851" s="8" t="str">
        <f>_xlfn.XLOOKUP(total_table[[#This Row],[Store_ID]],Store_table[Store_ID],Store_table[Store_Type],FALSE)</f>
        <v>Flagship</v>
      </c>
    </row>
    <row r="1852" spans="1:26" x14ac:dyDescent="0.35">
      <c r="A1852" s="2" t="s">
        <v>3654</v>
      </c>
      <c r="B1852" s="14">
        <v>45465</v>
      </c>
      <c r="C1852" s="2" t="s">
        <v>383</v>
      </c>
      <c r="D1852" s="2" t="s">
        <v>1618</v>
      </c>
      <c r="E1852" s="2" t="s">
        <v>1739</v>
      </c>
      <c r="F1852" s="11">
        <v>1</v>
      </c>
      <c r="G1852" s="8">
        <v>780.24</v>
      </c>
      <c r="H1852" s="8">
        <v>0.04</v>
      </c>
      <c r="I1852" s="2" t="s">
        <v>1807</v>
      </c>
      <c r="J1852" s="8">
        <v>780.2</v>
      </c>
      <c r="K1852" s="8" t="str">
        <f>_xlfn.XLOOKUP(total_table[[#This Row],[Customer_ID]],Customer_table[Customer_ID],Customer_table[Name],FALSE)</f>
        <v>David Cole</v>
      </c>
      <c r="L1852" s="11">
        <f>_xlfn.XLOOKUP(total_table[[#This Row],[Customer_ID]],Customer_table[Customer_ID],Customer_table[Age],FALSE)</f>
        <v>27</v>
      </c>
      <c r="M1852" s="8" t="str">
        <f>_xlfn.XLOOKUP(total_table[[#This Row],[Customer_ID]],Customer_table[Customer_ID],Customer_table[Gender],FALSE)</f>
        <v>Female</v>
      </c>
      <c r="N1852" s="8" t="str">
        <f>_xlfn.XLOOKUP(total_table[[#This Row],[Customer_ID]],Customer_table[Customer_ID],Customer_table[City],FALSE)</f>
        <v>Lake Michael</v>
      </c>
      <c r="O1852" s="8" t="str">
        <f>_xlfn.XLOOKUP(total_table[[#This Row],[Customer_ID]],Customer_table[Customer_ID],Customer_table[State],FALSE)</f>
        <v>Michigan</v>
      </c>
      <c r="P1852" s="8" t="str">
        <f>_xlfn.XLOOKUP(total_table[[#This Row],[Customer_ID]],Customer_table[Customer_ID],Customer_table[Country],FALSE)</f>
        <v>USA</v>
      </c>
      <c r="Q1852" s="8" t="str">
        <f>_xlfn.XLOOKUP(total_table[[#This Row],[Product_ID]],Product_table[Product_ID],Product_table[Product_Name],FALSE)</f>
        <v>Men's Winter Jacket</v>
      </c>
      <c r="R1852" s="8" t="str">
        <f>_xlfn.XLOOKUP(total_table[[#This Row],[Product_ID]],Product_table[Product_ID],Product_table[Category],FALSE)</f>
        <v>Clothing</v>
      </c>
      <c r="S1852" s="8" t="str">
        <f>_xlfn.XLOOKUP(total_table[[#This Row],[Product_ID]],Product_table[Product_ID],Product_table[Sub_Category],FALSE)</f>
        <v>Outerwear</v>
      </c>
      <c r="T1852" s="8" t="str">
        <f>_xlfn.XLOOKUP(total_table[[#This Row],[Product_ID]],Product_table[Product_ID],Product_table[Brand],FALSE)</f>
        <v>Kelly, Smith and Perez</v>
      </c>
      <c r="U1852" s="8">
        <f>_xlfn.XLOOKUP(total_table[[#This Row],[Product_ID]],Product_table[Product_ID],Product_table[Cost],FALSE)</f>
        <v>167.34</v>
      </c>
      <c r="V1852" s="11">
        <f>_xlfn.XLOOKUP(total_table[[#This Row],[Product_ID]],Product_table[Product_ID],Product_table[Stock],FALSE)</f>
        <v>296</v>
      </c>
      <c r="W1852" s="8" t="str">
        <f>_xlfn.XLOOKUP(total_table[[#This Row],[Store_ID]],Store_table[Store_ID],Store_table[Store_Name],FALSE)</f>
        <v>Black-Horn</v>
      </c>
      <c r="X1852" s="8" t="str">
        <f>_xlfn.XLOOKUP(total_table[[#This Row],[Store_ID]],Store_table[Store_ID],Store_table[Region],FALSE)</f>
        <v>South</v>
      </c>
      <c r="Y1852" s="8" t="str">
        <f>_xlfn.XLOOKUP(total_table[[#This Row],[Store_ID]],Store_table[Store_ID],Store_table[City],FALSE)</f>
        <v>North Nancyview</v>
      </c>
      <c r="Z1852" s="8" t="str">
        <f>_xlfn.XLOOKUP(total_table[[#This Row],[Store_ID]],Store_table[Store_ID],Store_table[Store_Type],FALSE)</f>
        <v>Outlet</v>
      </c>
    </row>
    <row r="1853" spans="1:26" x14ac:dyDescent="0.35">
      <c r="A1853" s="2" t="s">
        <v>3655</v>
      </c>
      <c r="B1853" s="14">
        <v>45552</v>
      </c>
      <c r="C1853" s="2" t="s">
        <v>368</v>
      </c>
      <c r="D1853" s="2" t="s">
        <v>1666</v>
      </c>
      <c r="E1853" s="2" t="s">
        <v>1782</v>
      </c>
      <c r="F1853" s="11">
        <v>4</v>
      </c>
      <c r="G1853" s="8">
        <v>579.24</v>
      </c>
      <c r="H1853" s="8">
        <v>0.04</v>
      </c>
      <c r="I1853" s="2" t="s">
        <v>1807</v>
      </c>
      <c r="J1853" s="8">
        <v>2316.92</v>
      </c>
      <c r="K1853" s="8" t="str">
        <f>_xlfn.XLOOKUP(total_table[[#This Row],[Customer_ID]],Customer_table[Customer_ID],Customer_table[Name],FALSE)</f>
        <v>Erica Carney</v>
      </c>
      <c r="L1853" s="11">
        <f>_xlfn.XLOOKUP(total_table[[#This Row],[Customer_ID]],Customer_table[Customer_ID],Customer_table[Age],FALSE)</f>
        <v>62</v>
      </c>
      <c r="M1853" s="8" t="str">
        <f>_xlfn.XLOOKUP(total_table[[#This Row],[Customer_ID]],Customer_table[Customer_ID],Customer_table[Gender],FALSE)</f>
        <v>Female</v>
      </c>
      <c r="N1853" s="8" t="str">
        <f>_xlfn.XLOOKUP(total_table[[#This Row],[Customer_ID]],Customer_table[Customer_ID],Customer_table[City],FALSE)</f>
        <v>North Justin</v>
      </c>
      <c r="O1853" s="8" t="str">
        <f>_xlfn.XLOOKUP(total_table[[#This Row],[Customer_ID]],Customer_table[Customer_ID],Customer_table[State],FALSE)</f>
        <v>North Dakota</v>
      </c>
      <c r="P1853" s="8" t="str">
        <f>_xlfn.XLOOKUP(total_table[[#This Row],[Customer_ID]],Customer_table[Customer_ID],Customer_table[Country],FALSE)</f>
        <v>USA</v>
      </c>
      <c r="Q1853" s="8" t="str">
        <f>_xlfn.XLOOKUP(total_table[[#This Row],[Product_ID]],Product_table[Product_ID],Product_table[Product_Name],FALSE)</f>
        <v>Kitchen Storage Rack</v>
      </c>
      <c r="R1853" s="8" t="str">
        <f>_xlfn.XLOOKUP(total_table[[#This Row],[Product_ID]],Product_table[Product_ID],Product_table[Category],FALSE)</f>
        <v>Home</v>
      </c>
      <c r="S1853" s="8" t="str">
        <f>_xlfn.XLOOKUP(total_table[[#This Row],[Product_ID]],Product_table[Product_ID],Product_table[Sub_Category],FALSE)</f>
        <v>Storage</v>
      </c>
      <c r="T1853" s="8" t="str">
        <f>_xlfn.XLOOKUP(total_table[[#This Row],[Product_ID]],Product_table[Product_ID],Product_table[Brand],FALSE)</f>
        <v>Duran Group</v>
      </c>
      <c r="U1853" s="8">
        <f>_xlfn.XLOOKUP(total_table[[#This Row],[Product_ID]],Product_table[Product_ID],Product_table[Cost],FALSE)</f>
        <v>138.05000000000001</v>
      </c>
      <c r="V1853" s="11">
        <f>_xlfn.XLOOKUP(total_table[[#This Row],[Product_ID]],Product_table[Product_ID],Product_table[Stock],FALSE)</f>
        <v>89</v>
      </c>
      <c r="W1853" s="8" t="str">
        <f>_xlfn.XLOOKUP(total_table[[#This Row],[Store_ID]],Store_table[Store_ID],Store_table[Store_Name],FALSE)</f>
        <v>Frederick-Wright</v>
      </c>
      <c r="X1853" s="8" t="str">
        <f>_xlfn.XLOOKUP(total_table[[#This Row],[Store_ID]],Store_table[Store_ID],Store_table[Region],FALSE)</f>
        <v>West</v>
      </c>
      <c r="Y1853" s="8" t="str">
        <f>_xlfn.XLOOKUP(total_table[[#This Row],[Store_ID]],Store_table[Store_ID],Store_table[City],FALSE)</f>
        <v>New Jimmymouth</v>
      </c>
      <c r="Z1853" s="8" t="str">
        <f>_xlfn.XLOOKUP(total_table[[#This Row],[Store_ID]],Store_table[Store_ID],Store_table[Store_Type],FALSE)</f>
        <v>Flagship</v>
      </c>
    </row>
    <row r="1854" spans="1:26" x14ac:dyDescent="0.35">
      <c r="A1854" s="2" t="s">
        <v>3656</v>
      </c>
      <c r="B1854" s="14">
        <v>45635</v>
      </c>
      <c r="C1854" s="2" t="s">
        <v>1142</v>
      </c>
      <c r="D1854" s="2" t="s">
        <v>1524</v>
      </c>
      <c r="E1854" s="2" t="s">
        <v>1739</v>
      </c>
      <c r="F1854" s="11">
        <v>3</v>
      </c>
      <c r="G1854" s="8">
        <v>268.95</v>
      </c>
      <c r="H1854" s="8">
        <v>0.04</v>
      </c>
      <c r="I1854" s="2" t="s">
        <v>1804</v>
      </c>
      <c r="J1854" s="8">
        <v>806.81</v>
      </c>
      <c r="K1854" s="8" t="str">
        <f>_xlfn.XLOOKUP(total_table[[#This Row],[Customer_ID]],Customer_table[Customer_ID],Customer_table[Name],FALSE)</f>
        <v>Michael Garner</v>
      </c>
      <c r="L1854" s="11">
        <f>_xlfn.XLOOKUP(total_table[[#This Row],[Customer_ID]],Customer_table[Customer_ID],Customer_table[Age],FALSE)</f>
        <v>21</v>
      </c>
      <c r="M1854" s="8" t="str">
        <f>_xlfn.XLOOKUP(total_table[[#This Row],[Customer_ID]],Customer_table[Customer_ID],Customer_table[Gender],FALSE)</f>
        <v>Female</v>
      </c>
      <c r="N1854" s="8" t="str">
        <f>_xlfn.XLOOKUP(total_table[[#This Row],[Customer_ID]],Customer_table[Customer_ID],Customer_table[City],FALSE)</f>
        <v>Port Crystal</v>
      </c>
      <c r="O1854" s="8" t="str">
        <f>_xlfn.XLOOKUP(total_table[[#This Row],[Customer_ID]],Customer_table[Customer_ID],Customer_table[State],FALSE)</f>
        <v>New Hampshire</v>
      </c>
      <c r="P1854" s="8" t="str">
        <f>_xlfn.XLOOKUP(total_table[[#This Row],[Customer_ID]],Customer_table[Customer_ID],Customer_table[Country],FALSE)</f>
        <v>USA</v>
      </c>
      <c r="Q1854" s="8" t="str">
        <f>_xlfn.XLOOKUP(total_table[[#This Row],[Product_ID]],Product_table[Product_ID],Product_table[Product_Name],FALSE)</f>
        <v>Men's Graphic T-Shirt</v>
      </c>
      <c r="R1854" s="8" t="str">
        <f>_xlfn.XLOOKUP(total_table[[#This Row],[Product_ID]],Product_table[Product_ID],Product_table[Category],FALSE)</f>
        <v>Clothing</v>
      </c>
      <c r="S1854" s="8" t="str">
        <f>_xlfn.XLOOKUP(total_table[[#This Row],[Product_ID]],Product_table[Product_ID],Product_table[Sub_Category],FALSE)</f>
        <v>Tops</v>
      </c>
      <c r="T1854" s="8" t="str">
        <f>_xlfn.XLOOKUP(total_table[[#This Row],[Product_ID]],Product_table[Product_ID],Product_table[Brand],FALSE)</f>
        <v>Terry-Moore</v>
      </c>
      <c r="U1854" s="8">
        <f>_xlfn.XLOOKUP(total_table[[#This Row],[Product_ID]],Product_table[Product_ID],Product_table[Cost],FALSE)</f>
        <v>342.56</v>
      </c>
      <c r="V1854" s="11">
        <f>_xlfn.XLOOKUP(total_table[[#This Row],[Product_ID]],Product_table[Product_ID],Product_table[Stock],FALSE)</f>
        <v>181</v>
      </c>
      <c r="W1854" s="8" t="str">
        <f>_xlfn.XLOOKUP(total_table[[#This Row],[Store_ID]],Store_table[Store_ID],Store_table[Store_Name],FALSE)</f>
        <v>Black-Horn</v>
      </c>
      <c r="X1854" s="8" t="str">
        <f>_xlfn.XLOOKUP(total_table[[#This Row],[Store_ID]],Store_table[Store_ID],Store_table[Region],FALSE)</f>
        <v>South</v>
      </c>
      <c r="Y1854" s="8" t="str">
        <f>_xlfn.XLOOKUP(total_table[[#This Row],[Store_ID]],Store_table[Store_ID],Store_table[City],FALSE)</f>
        <v>North Nancyview</v>
      </c>
      <c r="Z1854" s="8" t="str">
        <f>_xlfn.XLOOKUP(total_table[[#This Row],[Store_ID]],Store_table[Store_ID],Store_table[Store_Type],FALSE)</f>
        <v>Outlet</v>
      </c>
    </row>
    <row r="1855" spans="1:26" x14ac:dyDescent="0.35">
      <c r="A1855" s="2" t="s">
        <v>3657</v>
      </c>
      <c r="B1855" s="14">
        <v>45740</v>
      </c>
      <c r="C1855" s="2" t="s">
        <v>948</v>
      </c>
      <c r="D1855" s="2" t="s">
        <v>1533</v>
      </c>
      <c r="E1855" s="2" t="s">
        <v>1747</v>
      </c>
      <c r="F1855" s="11">
        <v>1</v>
      </c>
      <c r="G1855" s="8">
        <v>47.47</v>
      </c>
      <c r="H1855" s="8">
        <v>0.28000000000000003</v>
      </c>
      <c r="I1855" s="2" t="s">
        <v>1802</v>
      </c>
      <c r="J1855" s="8">
        <v>47.19</v>
      </c>
      <c r="K1855" s="8" t="str">
        <f>_xlfn.XLOOKUP(total_table[[#This Row],[Customer_ID]],Customer_table[Customer_ID],Customer_table[Name],FALSE)</f>
        <v>Roberta Green</v>
      </c>
      <c r="L1855" s="11">
        <f>_xlfn.XLOOKUP(total_table[[#This Row],[Customer_ID]],Customer_table[Customer_ID],Customer_table[Age],FALSE)</f>
        <v>64</v>
      </c>
      <c r="M1855" s="8" t="str">
        <f>_xlfn.XLOOKUP(total_table[[#This Row],[Customer_ID]],Customer_table[Customer_ID],Customer_table[Gender],FALSE)</f>
        <v>Male</v>
      </c>
      <c r="N1855" s="8" t="str">
        <f>_xlfn.XLOOKUP(total_table[[#This Row],[Customer_ID]],Customer_table[Customer_ID],Customer_table[City],FALSE)</f>
        <v>West Joseph</v>
      </c>
      <c r="O1855" s="8" t="str">
        <f>_xlfn.XLOOKUP(total_table[[#This Row],[Customer_ID]],Customer_table[Customer_ID],Customer_table[State],FALSE)</f>
        <v>Washington</v>
      </c>
      <c r="P1855" s="8" t="str">
        <f>_xlfn.XLOOKUP(total_table[[#This Row],[Customer_ID]],Customer_table[Customer_ID],Customer_table[Country],FALSE)</f>
        <v>USA</v>
      </c>
      <c r="Q1855" s="8" t="str">
        <f>_xlfn.XLOOKUP(total_table[[#This Row],[Product_ID]],Product_table[Product_ID],Product_table[Product_Name],FALSE)</f>
        <v>Men's Leather Belt</v>
      </c>
      <c r="R1855" s="8" t="str">
        <f>_xlfn.XLOOKUP(total_table[[#This Row],[Product_ID]],Product_table[Product_ID],Product_table[Category],FALSE)</f>
        <v>Clothing</v>
      </c>
      <c r="S1855" s="8" t="str">
        <f>_xlfn.XLOOKUP(total_table[[#This Row],[Product_ID]],Product_table[Product_ID],Product_table[Sub_Category],FALSE)</f>
        <v>Accessories</v>
      </c>
      <c r="T1855" s="8" t="str">
        <f>_xlfn.XLOOKUP(total_table[[#This Row],[Product_ID]],Product_table[Product_ID],Product_table[Brand],FALSE)</f>
        <v>Baldwin, Garza and Gonzalez</v>
      </c>
      <c r="U1855" s="8">
        <f>_xlfn.XLOOKUP(total_table[[#This Row],[Product_ID]],Product_table[Product_ID],Product_table[Cost],FALSE)</f>
        <v>261</v>
      </c>
      <c r="V1855" s="11">
        <f>_xlfn.XLOOKUP(total_table[[#This Row],[Product_ID]],Product_table[Product_ID],Product_table[Stock],FALSE)</f>
        <v>59</v>
      </c>
      <c r="W1855" s="8" t="str">
        <f>_xlfn.XLOOKUP(total_table[[#This Row],[Store_ID]],Store_table[Store_ID],Store_table[Store_Name],FALSE)</f>
        <v>Alexander Group</v>
      </c>
      <c r="X1855" s="8" t="str">
        <f>_xlfn.XLOOKUP(total_table[[#This Row],[Store_ID]],Store_table[Store_ID],Store_table[Region],FALSE)</f>
        <v>South</v>
      </c>
      <c r="Y1855" s="8" t="str">
        <f>_xlfn.XLOOKUP(total_table[[#This Row],[Store_ID]],Store_table[Store_ID],Store_table[City],FALSE)</f>
        <v>Port Sharon</v>
      </c>
      <c r="Z1855" s="8" t="str">
        <f>_xlfn.XLOOKUP(total_table[[#This Row],[Store_ID]],Store_table[Store_ID],Store_table[Store_Type],FALSE)</f>
        <v>Online</v>
      </c>
    </row>
    <row r="1856" spans="1:26" x14ac:dyDescent="0.35">
      <c r="A1856" s="2" t="s">
        <v>3658</v>
      </c>
      <c r="B1856" s="14">
        <v>45796</v>
      </c>
      <c r="C1856" s="2" t="s">
        <v>809</v>
      </c>
      <c r="D1856" s="2" t="s">
        <v>1592</v>
      </c>
      <c r="E1856" s="2" t="s">
        <v>1785</v>
      </c>
      <c r="F1856" s="11">
        <v>3</v>
      </c>
      <c r="G1856" s="8">
        <v>858.81</v>
      </c>
      <c r="H1856" s="8">
        <v>7.0000000000000007E-2</v>
      </c>
      <c r="I1856" s="2" t="s">
        <v>1802</v>
      </c>
      <c r="J1856" s="8">
        <v>2576.3599999999997</v>
      </c>
      <c r="K1856" s="8" t="str">
        <f>_xlfn.XLOOKUP(total_table[[#This Row],[Customer_ID]],Customer_table[Customer_ID],Customer_table[Name],FALSE)</f>
        <v>Christopher David</v>
      </c>
      <c r="L1856" s="11">
        <f>_xlfn.XLOOKUP(total_table[[#This Row],[Customer_ID]],Customer_table[Customer_ID],Customer_table[Age],FALSE)</f>
        <v>42</v>
      </c>
      <c r="M1856" s="8" t="str">
        <f>_xlfn.XLOOKUP(total_table[[#This Row],[Customer_ID]],Customer_table[Customer_ID],Customer_table[Gender],FALSE)</f>
        <v>Male</v>
      </c>
      <c r="N1856" s="8" t="str">
        <f>_xlfn.XLOOKUP(total_table[[#This Row],[Customer_ID]],Customer_table[Customer_ID],Customer_table[City],FALSE)</f>
        <v>Karenmouth</v>
      </c>
      <c r="O1856" s="8" t="str">
        <f>_xlfn.XLOOKUP(total_table[[#This Row],[Customer_ID]],Customer_table[Customer_ID],Customer_table[State],FALSE)</f>
        <v>Massachusetts</v>
      </c>
      <c r="P1856" s="8" t="str">
        <f>_xlfn.XLOOKUP(total_table[[#This Row],[Customer_ID]],Customer_table[Customer_ID],Customer_table[Country],FALSE)</f>
        <v>USA</v>
      </c>
      <c r="Q1856" s="8" t="str">
        <f>_xlfn.XLOOKUP(total_table[[#This Row],[Product_ID]],Product_table[Product_ID],Product_table[Product_Name],FALSE)</f>
        <v>Modern Wall Clock</v>
      </c>
      <c r="R1856" s="8" t="str">
        <f>_xlfn.XLOOKUP(total_table[[#This Row],[Product_ID]],Product_table[Product_ID],Product_table[Category],FALSE)</f>
        <v>Home</v>
      </c>
      <c r="S1856" s="8" t="str">
        <f>_xlfn.XLOOKUP(total_table[[#This Row],[Product_ID]],Product_table[Product_ID],Product_table[Sub_Category],FALSE)</f>
        <v>Decor</v>
      </c>
      <c r="T1856" s="8" t="str">
        <f>_xlfn.XLOOKUP(total_table[[#This Row],[Product_ID]],Product_table[Product_ID],Product_table[Brand],FALSE)</f>
        <v>Weiss-Watson</v>
      </c>
      <c r="U1856" s="8">
        <f>_xlfn.XLOOKUP(total_table[[#This Row],[Product_ID]],Product_table[Product_ID],Product_table[Cost],FALSE)</f>
        <v>179.77</v>
      </c>
      <c r="V1856" s="11">
        <f>_xlfn.XLOOKUP(total_table[[#This Row],[Product_ID]],Product_table[Product_ID],Product_table[Stock],FALSE)</f>
        <v>305</v>
      </c>
      <c r="W1856" s="8" t="str">
        <f>_xlfn.XLOOKUP(total_table[[#This Row],[Store_ID]],Store_table[Store_ID],Store_table[Store_Name],FALSE)</f>
        <v>Holloway Ltd</v>
      </c>
      <c r="X1856" s="8" t="str">
        <f>_xlfn.XLOOKUP(total_table[[#This Row],[Store_ID]],Store_table[Store_ID],Store_table[Region],FALSE)</f>
        <v>North</v>
      </c>
      <c r="Y1856" s="8" t="str">
        <f>_xlfn.XLOOKUP(total_table[[#This Row],[Store_ID]],Store_table[Store_ID],Store_table[City],FALSE)</f>
        <v>Bensonhaven</v>
      </c>
      <c r="Z1856" s="8" t="str">
        <f>_xlfn.XLOOKUP(total_table[[#This Row],[Store_ID]],Store_table[Store_ID],Store_table[Store_Type],FALSE)</f>
        <v>Flagship</v>
      </c>
    </row>
    <row r="1857" spans="1:26" x14ac:dyDescent="0.35">
      <c r="A1857" s="2" t="s">
        <v>3659</v>
      </c>
      <c r="B1857" s="14">
        <v>45710</v>
      </c>
      <c r="C1857" s="2" t="s">
        <v>963</v>
      </c>
      <c r="D1857" s="2" t="s">
        <v>1564</v>
      </c>
      <c r="E1857" s="2" t="s">
        <v>1767</v>
      </c>
      <c r="F1857" s="11">
        <v>3</v>
      </c>
      <c r="G1857" s="8">
        <v>569.98</v>
      </c>
      <c r="H1857" s="8">
        <v>0.05</v>
      </c>
      <c r="I1857" s="2" t="s">
        <v>1802</v>
      </c>
      <c r="J1857" s="8">
        <v>1709.89</v>
      </c>
      <c r="K1857" s="8" t="str">
        <f>_xlfn.XLOOKUP(total_table[[#This Row],[Customer_ID]],Customer_table[Customer_ID],Customer_table[Name],FALSE)</f>
        <v>Kara Dodson</v>
      </c>
      <c r="L1857" s="11">
        <f>_xlfn.XLOOKUP(total_table[[#This Row],[Customer_ID]],Customer_table[Customer_ID],Customer_table[Age],FALSE)</f>
        <v>20</v>
      </c>
      <c r="M1857" s="8" t="str">
        <f>_xlfn.XLOOKUP(total_table[[#This Row],[Customer_ID]],Customer_table[Customer_ID],Customer_table[Gender],FALSE)</f>
        <v>Male</v>
      </c>
      <c r="N1857" s="8" t="str">
        <f>_xlfn.XLOOKUP(total_table[[#This Row],[Customer_ID]],Customer_table[Customer_ID],Customer_table[City],FALSE)</f>
        <v>Joelside</v>
      </c>
      <c r="O1857" s="8" t="str">
        <f>_xlfn.XLOOKUP(total_table[[#This Row],[Customer_ID]],Customer_table[Customer_ID],Customer_table[State],FALSE)</f>
        <v>Vermont</v>
      </c>
      <c r="P1857" s="8" t="str">
        <f>_xlfn.XLOOKUP(total_table[[#This Row],[Customer_ID]],Customer_table[Customer_ID],Customer_table[Country],FALSE)</f>
        <v>USA</v>
      </c>
      <c r="Q1857" s="8" t="str">
        <f>_xlfn.XLOOKUP(total_table[[#This Row],[Product_ID]],Product_table[Product_ID],Product_table[Product_Name],FALSE)</f>
        <v>Knee Support Brace</v>
      </c>
      <c r="R1857" s="8" t="str">
        <f>_xlfn.XLOOKUP(total_table[[#This Row],[Product_ID]],Product_table[Product_ID],Product_table[Category],FALSE)</f>
        <v>Sports</v>
      </c>
      <c r="S1857" s="8" t="str">
        <f>_xlfn.XLOOKUP(total_table[[#This Row],[Product_ID]],Product_table[Product_ID],Product_table[Sub_Category],FALSE)</f>
        <v>Equipment</v>
      </c>
      <c r="T1857" s="8" t="str">
        <f>_xlfn.XLOOKUP(total_table[[#This Row],[Product_ID]],Product_table[Product_ID],Product_table[Brand],FALSE)</f>
        <v>May-Reese</v>
      </c>
      <c r="U1857" s="8">
        <f>_xlfn.XLOOKUP(total_table[[#This Row],[Product_ID]],Product_table[Product_ID],Product_table[Cost],FALSE)</f>
        <v>21.34</v>
      </c>
      <c r="V1857" s="11">
        <f>_xlfn.XLOOKUP(total_table[[#This Row],[Product_ID]],Product_table[Product_ID],Product_table[Stock],FALSE)</f>
        <v>65</v>
      </c>
      <c r="W1857" s="8" t="str">
        <f>_xlfn.XLOOKUP(total_table[[#This Row],[Store_ID]],Store_table[Store_ID],Store_table[Store_Name],FALSE)</f>
        <v>Hill, Wagner and Ballard</v>
      </c>
      <c r="X1857" s="8" t="str">
        <f>_xlfn.XLOOKUP(total_table[[#This Row],[Store_ID]],Store_table[Store_ID],Store_table[Region],FALSE)</f>
        <v>East</v>
      </c>
      <c r="Y1857" s="8" t="str">
        <f>_xlfn.XLOOKUP(total_table[[#This Row],[Store_ID]],Store_table[Store_ID],Store_table[City],FALSE)</f>
        <v>East Davidville</v>
      </c>
      <c r="Z1857" s="8" t="str">
        <f>_xlfn.XLOOKUP(total_table[[#This Row],[Store_ID]],Store_table[Store_ID],Store_table[Store_Type],FALSE)</f>
        <v>Online</v>
      </c>
    </row>
    <row r="1858" spans="1:26" x14ac:dyDescent="0.35">
      <c r="A1858" s="2" t="s">
        <v>3660</v>
      </c>
      <c r="B1858" s="14">
        <v>45596</v>
      </c>
      <c r="C1858" s="2" t="s">
        <v>1013</v>
      </c>
      <c r="D1858" s="2" t="s">
        <v>1674</v>
      </c>
      <c r="E1858" s="2" t="s">
        <v>1772</v>
      </c>
      <c r="F1858" s="11">
        <v>3</v>
      </c>
      <c r="G1858" s="8">
        <v>306.52</v>
      </c>
      <c r="H1858" s="8">
        <v>0.01</v>
      </c>
      <c r="I1858" s="2" t="s">
        <v>1807</v>
      </c>
      <c r="J1858" s="8">
        <v>919.55</v>
      </c>
      <c r="K1858" s="8" t="str">
        <f>_xlfn.XLOOKUP(total_table[[#This Row],[Customer_ID]],Customer_table[Customer_ID],Customer_table[Name],FALSE)</f>
        <v>Reginald Willis</v>
      </c>
      <c r="L1858" s="11">
        <f>_xlfn.XLOOKUP(total_table[[#This Row],[Customer_ID]],Customer_table[Customer_ID],Customer_table[Age],FALSE)</f>
        <v>62</v>
      </c>
      <c r="M1858" s="8" t="str">
        <f>_xlfn.XLOOKUP(total_table[[#This Row],[Customer_ID]],Customer_table[Customer_ID],Customer_table[Gender],FALSE)</f>
        <v>Female</v>
      </c>
      <c r="N1858" s="8" t="str">
        <f>_xlfn.XLOOKUP(total_table[[#This Row],[Customer_ID]],Customer_table[Customer_ID],Customer_table[City],FALSE)</f>
        <v>Kellybury</v>
      </c>
      <c r="O1858" s="8" t="str">
        <f>_xlfn.XLOOKUP(total_table[[#This Row],[Customer_ID]],Customer_table[Customer_ID],Customer_table[State],FALSE)</f>
        <v>New York</v>
      </c>
      <c r="P1858" s="8" t="str">
        <f>_xlfn.XLOOKUP(total_table[[#This Row],[Customer_ID]],Customer_table[Customer_ID],Customer_table[Country],FALSE)</f>
        <v>USA</v>
      </c>
      <c r="Q1858" s="8" t="str">
        <f>_xlfn.XLOOKUP(total_table[[#This Row],[Product_ID]],Product_table[Product_ID],Product_table[Product_Name],FALSE)</f>
        <v>Bluetooth Car Audio System</v>
      </c>
      <c r="R1858" s="8" t="str">
        <f>_xlfn.XLOOKUP(total_table[[#This Row],[Product_ID]],Product_table[Product_ID],Product_table[Category],FALSE)</f>
        <v>Electronics</v>
      </c>
      <c r="S1858" s="8" t="str">
        <f>_xlfn.XLOOKUP(total_table[[#This Row],[Product_ID]],Product_table[Product_ID],Product_table[Sub_Category],FALSE)</f>
        <v>Audio</v>
      </c>
      <c r="T1858" s="8" t="str">
        <f>_xlfn.XLOOKUP(total_table[[#This Row],[Product_ID]],Product_table[Product_ID],Product_table[Brand],FALSE)</f>
        <v>Bruce-Bowen</v>
      </c>
      <c r="U1858" s="8">
        <f>_xlfn.XLOOKUP(total_table[[#This Row],[Product_ID]],Product_table[Product_ID],Product_table[Cost],FALSE)</f>
        <v>403.71</v>
      </c>
      <c r="V1858" s="11">
        <f>_xlfn.XLOOKUP(total_table[[#This Row],[Product_ID]],Product_table[Product_ID],Product_table[Stock],FALSE)</f>
        <v>159</v>
      </c>
      <c r="W1858" s="8" t="str">
        <f>_xlfn.XLOOKUP(total_table[[#This Row],[Store_ID]],Store_table[Store_ID],Store_table[Store_Name],FALSE)</f>
        <v>Thomas, Bridges and Harris</v>
      </c>
      <c r="X1858" s="8" t="str">
        <f>_xlfn.XLOOKUP(total_table[[#This Row],[Store_ID]],Store_table[Store_ID],Store_table[Region],FALSE)</f>
        <v>North</v>
      </c>
      <c r="Y1858" s="8" t="str">
        <f>_xlfn.XLOOKUP(total_table[[#This Row],[Store_ID]],Store_table[Store_ID],Store_table[City],FALSE)</f>
        <v>Sabrinatown</v>
      </c>
      <c r="Z1858" s="8" t="str">
        <f>_xlfn.XLOOKUP(total_table[[#This Row],[Store_ID]],Store_table[Store_ID],Store_table[Store_Type],FALSE)</f>
        <v>Online</v>
      </c>
    </row>
    <row r="1859" spans="1:26" x14ac:dyDescent="0.35">
      <c r="A1859" s="2" t="s">
        <v>3661</v>
      </c>
      <c r="B1859" s="14">
        <v>45354</v>
      </c>
      <c r="C1859" s="2" t="s">
        <v>230</v>
      </c>
      <c r="D1859" s="2" t="s">
        <v>1638</v>
      </c>
      <c r="E1859" s="2" t="s">
        <v>1775</v>
      </c>
      <c r="F1859" s="11">
        <v>3</v>
      </c>
      <c r="G1859" s="8">
        <v>184.67</v>
      </c>
      <c r="H1859" s="8">
        <v>0.03</v>
      </c>
      <c r="I1859" s="2" t="s">
        <v>1807</v>
      </c>
      <c r="J1859" s="8">
        <v>553.98</v>
      </c>
      <c r="K1859" s="8" t="str">
        <f>_xlfn.XLOOKUP(total_table[[#This Row],[Customer_ID]],Customer_table[Customer_ID],Customer_table[Name],FALSE)</f>
        <v>Mr. Mason Butler</v>
      </c>
      <c r="L1859" s="11">
        <f>_xlfn.XLOOKUP(total_table[[#This Row],[Customer_ID]],Customer_table[Customer_ID],Customer_table[Age],FALSE)</f>
        <v>33</v>
      </c>
      <c r="M1859" s="8" t="str">
        <f>_xlfn.XLOOKUP(total_table[[#This Row],[Customer_ID]],Customer_table[Customer_ID],Customer_table[Gender],FALSE)</f>
        <v>Male</v>
      </c>
      <c r="N1859" s="8" t="str">
        <f>_xlfn.XLOOKUP(total_table[[#This Row],[Customer_ID]],Customer_table[Customer_ID],Customer_table[City],FALSE)</f>
        <v>Port Kathrynhaven</v>
      </c>
      <c r="O1859" s="8" t="str">
        <f>_xlfn.XLOOKUP(total_table[[#This Row],[Customer_ID]],Customer_table[Customer_ID],Customer_table[State],FALSE)</f>
        <v>Arizona</v>
      </c>
      <c r="P1859" s="8" t="str">
        <f>_xlfn.XLOOKUP(total_table[[#This Row],[Customer_ID]],Customer_table[Customer_ID],Customer_table[Country],FALSE)</f>
        <v>USA</v>
      </c>
      <c r="Q1859" s="8" t="str">
        <f>_xlfn.XLOOKUP(total_table[[#This Row],[Product_ID]],Product_table[Product_ID],Product_table[Product_Name],FALSE)</f>
        <v>Premium Blanket Throw</v>
      </c>
      <c r="R1859" s="8" t="str">
        <f>_xlfn.XLOOKUP(total_table[[#This Row],[Product_ID]],Product_table[Product_ID],Product_table[Category],FALSE)</f>
        <v>Home</v>
      </c>
      <c r="S1859" s="8" t="str">
        <f>_xlfn.XLOOKUP(total_table[[#This Row],[Product_ID]],Product_table[Product_ID],Product_table[Sub_Category],FALSE)</f>
        <v>Decor</v>
      </c>
      <c r="T1859" s="8" t="str">
        <f>_xlfn.XLOOKUP(total_table[[#This Row],[Product_ID]],Product_table[Product_ID],Product_table[Brand],FALSE)</f>
        <v>Hernandez, Kennedy and Porter</v>
      </c>
      <c r="U1859" s="8">
        <f>_xlfn.XLOOKUP(total_table[[#This Row],[Product_ID]],Product_table[Product_ID],Product_table[Cost],FALSE)</f>
        <v>461.47</v>
      </c>
      <c r="V1859" s="11">
        <f>_xlfn.XLOOKUP(total_table[[#This Row],[Product_ID]],Product_table[Product_ID],Product_table[Stock],FALSE)</f>
        <v>190</v>
      </c>
      <c r="W1859" s="8" t="str">
        <f>_xlfn.XLOOKUP(total_table[[#This Row],[Store_ID]],Store_table[Store_ID],Store_table[Store_Name],FALSE)</f>
        <v>Gardner, Humphrey and Contreras</v>
      </c>
      <c r="X1859" s="8" t="str">
        <f>_xlfn.XLOOKUP(total_table[[#This Row],[Store_ID]],Store_table[Store_ID],Store_table[Region],FALSE)</f>
        <v>East</v>
      </c>
      <c r="Y1859" s="8" t="str">
        <f>_xlfn.XLOOKUP(total_table[[#This Row],[Store_ID]],Store_table[Store_ID],Store_table[City],FALSE)</f>
        <v>Johnsonville</v>
      </c>
      <c r="Z1859" s="8" t="str">
        <f>_xlfn.XLOOKUP(total_table[[#This Row],[Store_ID]],Store_table[Store_ID],Store_table[Store_Type],FALSE)</f>
        <v>Flagship</v>
      </c>
    </row>
    <row r="1860" spans="1:26" x14ac:dyDescent="0.35">
      <c r="A1860" s="2" t="s">
        <v>3662</v>
      </c>
      <c r="B1860" s="14">
        <v>45428</v>
      </c>
      <c r="C1860" s="2" t="s">
        <v>1462</v>
      </c>
      <c r="D1860" s="2" t="s">
        <v>1578</v>
      </c>
      <c r="E1860" s="2" t="s">
        <v>1751</v>
      </c>
      <c r="F1860" s="11">
        <v>4</v>
      </c>
      <c r="G1860" s="8">
        <v>189.56</v>
      </c>
      <c r="H1860" s="8">
        <v>0</v>
      </c>
      <c r="I1860" s="2" t="s">
        <v>1807</v>
      </c>
      <c r="J1860" s="8">
        <v>758.24</v>
      </c>
      <c r="K1860" s="8" t="str">
        <f>_xlfn.XLOOKUP(total_table[[#This Row],[Customer_ID]],Customer_table[Customer_ID],Customer_table[Name],FALSE)</f>
        <v>Sheri Joyce</v>
      </c>
      <c r="L1860" s="11">
        <f>_xlfn.XLOOKUP(total_table[[#This Row],[Customer_ID]],Customer_table[Customer_ID],Customer_table[Age],FALSE)</f>
        <v>26</v>
      </c>
      <c r="M1860" s="8" t="str">
        <f>_xlfn.XLOOKUP(total_table[[#This Row],[Customer_ID]],Customer_table[Customer_ID],Customer_table[Gender],FALSE)</f>
        <v>Male</v>
      </c>
      <c r="N1860" s="8" t="str">
        <f>_xlfn.XLOOKUP(total_table[[#This Row],[Customer_ID]],Customer_table[Customer_ID],Customer_table[City],FALSE)</f>
        <v>West Tylerfort</v>
      </c>
      <c r="O1860" s="8" t="str">
        <f>_xlfn.XLOOKUP(total_table[[#This Row],[Customer_ID]],Customer_table[Customer_ID],Customer_table[State],FALSE)</f>
        <v>Kentucky</v>
      </c>
      <c r="P1860" s="8" t="str">
        <f>_xlfn.XLOOKUP(total_table[[#This Row],[Customer_ID]],Customer_table[Customer_ID],Customer_table[Country],FALSE)</f>
        <v>USA</v>
      </c>
      <c r="Q1860" s="8" t="str">
        <f>_xlfn.XLOOKUP(total_table[[#This Row],[Product_ID]],Product_table[Product_ID],Product_table[Product_Name],FALSE)</f>
        <v>Wireless Bluetooth Speaker</v>
      </c>
      <c r="R1860" s="8" t="str">
        <f>_xlfn.XLOOKUP(total_table[[#This Row],[Product_ID]],Product_table[Product_ID],Product_table[Category],FALSE)</f>
        <v>Electronics</v>
      </c>
      <c r="S1860" s="8" t="str">
        <f>_xlfn.XLOOKUP(total_table[[#This Row],[Product_ID]],Product_table[Product_ID],Product_table[Sub_Category],FALSE)</f>
        <v>Audio</v>
      </c>
      <c r="T1860" s="8" t="str">
        <f>_xlfn.XLOOKUP(total_table[[#This Row],[Product_ID]],Product_table[Product_ID],Product_table[Brand],FALSE)</f>
        <v>Reed-Schmidt</v>
      </c>
      <c r="U1860" s="8">
        <f>_xlfn.XLOOKUP(total_table[[#This Row],[Product_ID]],Product_table[Product_ID],Product_table[Cost],FALSE)</f>
        <v>322.41000000000003</v>
      </c>
      <c r="V1860" s="11">
        <f>_xlfn.XLOOKUP(total_table[[#This Row],[Product_ID]],Product_table[Product_ID],Product_table[Stock],FALSE)</f>
        <v>213</v>
      </c>
      <c r="W1860" s="8" t="str">
        <f>_xlfn.XLOOKUP(total_table[[#This Row],[Store_ID]],Store_table[Store_ID],Store_table[Store_Name],FALSE)</f>
        <v>Gray Ltd</v>
      </c>
      <c r="X1860" s="8" t="str">
        <f>_xlfn.XLOOKUP(total_table[[#This Row],[Store_ID]],Store_table[Store_ID],Store_table[Region],FALSE)</f>
        <v>North</v>
      </c>
      <c r="Y1860" s="8" t="str">
        <f>_xlfn.XLOOKUP(total_table[[#This Row],[Store_ID]],Store_table[Store_ID],Store_table[City],FALSE)</f>
        <v>New Michaelchester</v>
      </c>
      <c r="Z1860" s="8" t="str">
        <f>_xlfn.XLOOKUP(total_table[[#This Row],[Store_ID]],Store_table[Store_ID],Store_table[Store_Type],FALSE)</f>
        <v>Outlet</v>
      </c>
    </row>
    <row r="1861" spans="1:26" x14ac:dyDescent="0.35">
      <c r="A1861" s="2" t="s">
        <v>3663</v>
      </c>
      <c r="B1861" s="14">
        <v>45511</v>
      </c>
      <c r="C1861" s="2" t="s">
        <v>667</v>
      </c>
      <c r="D1861" s="2" t="s">
        <v>1676</v>
      </c>
      <c r="E1861" s="2" t="s">
        <v>1751</v>
      </c>
      <c r="F1861" s="11">
        <v>1</v>
      </c>
      <c r="G1861" s="8">
        <v>805.24</v>
      </c>
      <c r="H1861" s="8">
        <v>0.04</v>
      </c>
      <c r="I1861" s="2" t="s">
        <v>1804</v>
      </c>
      <c r="J1861" s="8">
        <v>805.2</v>
      </c>
      <c r="K1861" s="8" t="str">
        <f>_xlfn.XLOOKUP(total_table[[#This Row],[Customer_ID]],Customer_table[Customer_ID],Customer_table[Name],FALSE)</f>
        <v>John Perez</v>
      </c>
      <c r="L1861" s="11">
        <f>_xlfn.XLOOKUP(total_table[[#This Row],[Customer_ID]],Customer_table[Customer_ID],Customer_table[Age],FALSE)</f>
        <v>54</v>
      </c>
      <c r="M1861" s="8" t="str">
        <f>_xlfn.XLOOKUP(total_table[[#This Row],[Customer_ID]],Customer_table[Customer_ID],Customer_table[Gender],FALSE)</f>
        <v>Male</v>
      </c>
      <c r="N1861" s="8" t="str">
        <f>_xlfn.XLOOKUP(total_table[[#This Row],[Customer_ID]],Customer_table[Customer_ID],Customer_table[City],FALSE)</f>
        <v>Kathrynview</v>
      </c>
      <c r="O1861" s="8" t="str">
        <f>_xlfn.XLOOKUP(total_table[[#This Row],[Customer_ID]],Customer_table[Customer_ID],Customer_table[State],FALSE)</f>
        <v>Louisiana</v>
      </c>
      <c r="P1861" s="8" t="str">
        <f>_xlfn.XLOOKUP(total_table[[#This Row],[Customer_ID]],Customer_table[Customer_ID],Customer_table[Country],FALSE)</f>
        <v>USA</v>
      </c>
      <c r="Q1861" s="8" t="str">
        <f>_xlfn.XLOOKUP(total_table[[#This Row],[Product_ID]],Product_table[Product_ID],Product_table[Product_Name],FALSE)</f>
        <v>Women's Ankle Boots</v>
      </c>
      <c r="R1861" s="8" t="str">
        <f>_xlfn.XLOOKUP(total_table[[#This Row],[Product_ID]],Product_table[Product_ID],Product_table[Category],FALSE)</f>
        <v>Clothing</v>
      </c>
      <c r="S1861" s="8" t="str">
        <f>_xlfn.XLOOKUP(total_table[[#This Row],[Product_ID]],Product_table[Product_ID],Product_table[Sub_Category],FALSE)</f>
        <v>Footwear</v>
      </c>
      <c r="T1861" s="8" t="str">
        <f>_xlfn.XLOOKUP(total_table[[#This Row],[Product_ID]],Product_table[Product_ID],Product_table[Brand],FALSE)</f>
        <v>Poole PLC</v>
      </c>
      <c r="U1861" s="8">
        <f>_xlfn.XLOOKUP(total_table[[#This Row],[Product_ID]],Product_table[Product_ID],Product_table[Cost],FALSE)</f>
        <v>158.13999999999999</v>
      </c>
      <c r="V1861" s="11">
        <f>_xlfn.XLOOKUP(total_table[[#This Row],[Product_ID]],Product_table[Product_ID],Product_table[Stock],FALSE)</f>
        <v>82</v>
      </c>
      <c r="W1861" s="8" t="str">
        <f>_xlfn.XLOOKUP(total_table[[#This Row],[Store_ID]],Store_table[Store_ID],Store_table[Store_Name],FALSE)</f>
        <v>Gray Ltd</v>
      </c>
      <c r="X1861" s="8" t="str">
        <f>_xlfn.XLOOKUP(total_table[[#This Row],[Store_ID]],Store_table[Store_ID],Store_table[Region],FALSE)</f>
        <v>North</v>
      </c>
      <c r="Y1861" s="8" t="str">
        <f>_xlfn.XLOOKUP(total_table[[#This Row],[Store_ID]],Store_table[Store_ID],Store_table[City],FALSE)</f>
        <v>New Michaelchester</v>
      </c>
      <c r="Z1861" s="8" t="str">
        <f>_xlfn.XLOOKUP(total_table[[#This Row],[Store_ID]],Store_table[Store_ID],Store_table[Store_Type],FALSE)</f>
        <v>Outlet</v>
      </c>
    </row>
    <row r="1862" spans="1:26" x14ac:dyDescent="0.35">
      <c r="A1862" s="2" t="s">
        <v>3664</v>
      </c>
      <c r="B1862" s="14">
        <v>45549</v>
      </c>
      <c r="C1862" s="2" t="s">
        <v>608</v>
      </c>
      <c r="D1862" s="2" t="s">
        <v>1634</v>
      </c>
      <c r="E1862" s="2" t="s">
        <v>1785</v>
      </c>
      <c r="F1862" s="11">
        <v>3</v>
      </c>
      <c r="G1862" s="8">
        <v>683.74</v>
      </c>
      <c r="H1862" s="8">
        <v>0.24</v>
      </c>
      <c r="I1862" s="2" t="s">
        <v>1802</v>
      </c>
      <c r="J1862" s="8">
        <v>2050.9800000000005</v>
      </c>
      <c r="K1862" s="8" t="str">
        <f>_xlfn.XLOOKUP(total_table[[#This Row],[Customer_ID]],Customer_table[Customer_ID],Customer_table[Name],FALSE)</f>
        <v>Kimberly Brooks</v>
      </c>
      <c r="L1862" s="11">
        <f>_xlfn.XLOOKUP(total_table[[#This Row],[Customer_ID]],Customer_table[Customer_ID],Customer_table[Age],FALSE)</f>
        <v>42</v>
      </c>
      <c r="M1862" s="8" t="str">
        <f>_xlfn.XLOOKUP(total_table[[#This Row],[Customer_ID]],Customer_table[Customer_ID],Customer_table[Gender],FALSE)</f>
        <v>Male</v>
      </c>
      <c r="N1862" s="8" t="str">
        <f>_xlfn.XLOOKUP(total_table[[#This Row],[Customer_ID]],Customer_table[Customer_ID],Customer_table[City],FALSE)</f>
        <v>Kingfort</v>
      </c>
      <c r="O1862" s="8" t="str">
        <f>_xlfn.XLOOKUP(total_table[[#This Row],[Customer_ID]],Customer_table[Customer_ID],Customer_table[State],FALSE)</f>
        <v>New Mexico</v>
      </c>
      <c r="P1862" s="8" t="str">
        <f>_xlfn.XLOOKUP(total_table[[#This Row],[Customer_ID]],Customer_table[Customer_ID],Customer_table[Country],FALSE)</f>
        <v>USA</v>
      </c>
      <c r="Q1862" s="8" t="str">
        <f>_xlfn.XLOOKUP(total_table[[#This Row],[Product_ID]],Product_table[Product_ID],Product_table[Product_Name],FALSE)</f>
        <v>Sports Stopwatch Pro</v>
      </c>
      <c r="R1862" s="8" t="str">
        <f>_xlfn.XLOOKUP(total_table[[#This Row],[Product_ID]],Product_table[Product_ID],Product_table[Category],FALSE)</f>
        <v>Sports</v>
      </c>
      <c r="S1862" s="8" t="str">
        <f>_xlfn.XLOOKUP(total_table[[#This Row],[Product_ID]],Product_table[Product_ID],Product_table[Sub_Category],FALSE)</f>
        <v>Accessories</v>
      </c>
      <c r="T1862" s="8" t="str">
        <f>_xlfn.XLOOKUP(total_table[[#This Row],[Product_ID]],Product_table[Product_ID],Product_table[Brand],FALSE)</f>
        <v>Thompson-French</v>
      </c>
      <c r="U1862" s="8">
        <f>_xlfn.XLOOKUP(total_table[[#This Row],[Product_ID]],Product_table[Product_ID],Product_table[Cost],FALSE)</f>
        <v>434.84</v>
      </c>
      <c r="V1862" s="11">
        <f>_xlfn.XLOOKUP(total_table[[#This Row],[Product_ID]],Product_table[Product_ID],Product_table[Stock],FALSE)</f>
        <v>185</v>
      </c>
      <c r="W1862" s="8" t="str">
        <f>_xlfn.XLOOKUP(total_table[[#This Row],[Store_ID]],Store_table[Store_ID],Store_table[Store_Name],FALSE)</f>
        <v>Holloway Ltd</v>
      </c>
      <c r="X1862" s="8" t="str">
        <f>_xlfn.XLOOKUP(total_table[[#This Row],[Store_ID]],Store_table[Store_ID],Store_table[Region],FALSE)</f>
        <v>North</v>
      </c>
      <c r="Y1862" s="8" t="str">
        <f>_xlfn.XLOOKUP(total_table[[#This Row],[Store_ID]],Store_table[Store_ID],Store_table[City],FALSE)</f>
        <v>Bensonhaven</v>
      </c>
      <c r="Z1862" s="8" t="str">
        <f>_xlfn.XLOOKUP(total_table[[#This Row],[Store_ID]],Store_table[Store_ID],Store_table[Store_Type],FALSE)</f>
        <v>Flagship</v>
      </c>
    </row>
    <row r="1863" spans="1:26" x14ac:dyDescent="0.35">
      <c r="A1863" s="2" t="s">
        <v>3665</v>
      </c>
      <c r="B1863" s="14">
        <v>45573</v>
      </c>
      <c r="C1863" s="2" t="s">
        <v>673</v>
      </c>
      <c r="D1863" s="2" t="s">
        <v>1638</v>
      </c>
      <c r="E1863" s="2" t="s">
        <v>1788</v>
      </c>
      <c r="F1863" s="11">
        <v>3</v>
      </c>
      <c r="G1863" s="8">
        <v>439.21</v>
      </c>
      <c r="H1863" s="8">
        <v>0.28000000000000003</v>
      </c>
      <c r="I1863" s="2" t="s">
        <v>1807</v>
      </c>
      <c r="J1863" s="8">
        <v>1317.35</v>
      </c>
      <c r="K1863" s="8" t="str">
        <f>_xlfn.XLOOKUP(total_table[[#This Row],[Customer_ID]],Customer_table[Customer_ID],Customer_table[Name],FALSE)</f>
        <v>Antonio Jones</v>
      </c>
      <c r="L1863" s="11">
        <f>_xlfn.XLOOKUP(total_table[[#This Row],[Customer_ID]],Customer_table[Customer_ID],Customer_table[Age],FALSE)</f>
        <v>48</v>
      </c>
      <c r="M1863" s="8" t="str">
        <f>_xlfn.XLOOKUP(total_table[[#This Row],[Customer_ID]],Customer_table[Customer_ID],Customer_table[Gender],FALSE)</f>
        <v>Male</v>
      </c>
      <c r="N1863" s="8" t="str">
        <f>_xlfn.XLOOKUP(total_table[[#This Row],[Customer_ID]],Customer_table[Customer_ID],Customer_table[City],FALSE)</f>
        <v>Matthewborough</v>
      </c>
      <c r="O1863" s="8" t="str">
        <f>_xlfn.XLOOKUP(total_table[[#This Row],[Customer_ID]],Customer_table[Customer_ID],Customer_table[State],FALSE)</f>
        <v>Georgia</v>
      </c>
      <c r="P1863" s="8" t="str">
        <f>_xlfn.XLOOKUP(total_table[[#This Row],[Customer_ID]],Customer_table[Customer_ID],Customer_table[Country],FALSE)</f>
        <v>USA</v>
      </c>
      <c r="Q1863" s="8" t="str">
        <f>_xlfn.XLOOKUP(total_table[[#This Row],[Product_ID]],Product_table[Product_ID],Product_table[Product_Name],FALSE)</f>
        <v>Premium Blanket Throw</v>
      </c>
      <c r="R1863" s="8" t="str">
        <f>_xlfn.XLOOKUP(total_table[[#This Row],[Product_ID]],Product_table[Product_ID],Product_table[Category],FALSE)</f>
        <v>Home</v>
      </c>
      <c r="S1863" s="8" t="str">
        <f>_xlfn.XLOOKUP(total_table[[#This Row],[Product_ID]],Product_table[Product_ID],Product_table[Sub_Category],FALSE)</f>
        <v>Decor</v>
      </c>
      <c r="T1863" s="8" t="str">
        <f>_xlfn.XLOOKUP(total_table[[#This Row],[Product_ID]],Product_table[Product_ID],Product_table[Brand],FALSE)</f>
        <v>Hernandez, Kennedy and Porter</v>
      </c>
      <c r="U1863" s="8">
        <f>_xlfn.XLOOKUP(total_table[[#This Row],[Product_ID]],Product_table[Product_ID],Product_table[Cost],FALSE)</f>
        <v>461.47</v>
      </c>
      <c r="V1863" s="11">
        <f>_xlfn.XLOOKUP(total_table[[#This Row],[Product_ID]],Product_table[Product_ID],Product_table[Stock],FALSE)</f>
        <v>190</v>
      </c>
      <c r="W1863" s="8" t="str">
        <f>_xlfn.XLOOKUP(total_table[[#This Row],[Store_ID]],Store_table[Store_ID],Store_table[Store_Name],FALSE)</f>
        <v>Guerrero-Schmitt</v>
      </c>
      <c r="X1863" s="8" t="str">
        <f>_xlfn.XLOOKUP(total_table[[#This Row],[Store_ID]],Store_table[Store_ID],Store_table[Region],FALSE)</f>
        <v>East</v>
      </c>
      <c r="Y1863" s="8" t="str">
        <f>_xlfn.XLOOKUP(total_table[[#This Row],[Store_ID]],Store_table[Store_ID],Store_table[City],FALSE)</f>
        <v>East Stevechester</v>
      </c>
      <c r="Z1863" s="8" t="str">
        <f>_xlfn.XLOOKUP(total_table[[#This Row],[Store_ID]],Store_table[Store_ID],Store_table[Store_Type],FALSE)</f>
        <v>Flagship</v>
      </c>
    </row>
    <row r="1864" spans="1:26" x14ac:dyDescent="0.35">
      <c r="A1864" s="2" t="s">
        <v>3666</v>
      </c>
      <c r="B1864" s="14">
        <v>45904</v>
      </c>
      <c r="C1864" s="2" t="s">
        <v>404</v>
      </c>
      <c r="D1864" s="2" t="s">
        <v>1658</v>
      </c>
      <c r="E1864" s="2" t="s">
        <v>1754</v>
      </c>
      <c r="F1864" s="11">
        <v>1</v>
      </c>
      <c r="G1864" s="8">
        <v>126.92</v>
      </c>
      <c r="H1864" s="8">
        <v>0.24</v>
      </c>
      <c r="I1864" s="2" t="s">
        <v>1807</v>
      </c>
      <c r="J1864" s="8">
        <v>126.68</v>
      </c>
      <c r="K1864" s="8" t="str">
        <f>_xlfn.XLOOKUP(total_table[[#This Row],[Customer_ID]],Customer_table[Customer_ID],Customer_table[Name],FALSE)</f>
        <v>Michael Jones</v>
      </c>
      <c r="L1864" s="11">
        <f>_xlfn.XLOOKUP(total_table[[#This Row],[Customer_ID]],Customer_table[Customer_ID],Customer_table[Age],FALSE)</f>
        <v>40</v>
      </c>
      <c r="M1864" s="8" t="str">
        <f>_xlfn.XLOOKUP(total_table[[#This Row],[Customer_ID]],Customer_table[Customer_ID],Customer_table[Gender],FALSE)</f>
        <v>Male</v>
      </c>
      <c r="N1864" s="8" t="str">
        <f>_xlfn.XLOOKUP(total_table[[#This Row],[Customer_ID]],Customer_table[Customer_ID],Customer_table[City],FALSE)</f>
        <v>North Edwardton</v>
      </c>
      <c r="O1864" s="8" t="str">
        <f>_xlfn.XLOOKUP(total_table[[#This Row],[Customer_ID]],Customer_table[Customer_ID],Customer_table[State],FALSE)</f>
        <v>Tennessee</v>
      </c>
      <c r="P1864" s="8" t="str">
        <f>_xlfn.XLOOKUP(total_table[[#This Row],[Customer_ID]],Customer_table[Customer_ID],Customer_table[Country],FALSE)</f>
        <v>USA</v>
      </c>
      <c r="Q1864" s="8" t="str">
        <f>_xlfn.XLOOKUP(total_table[[#This Row],[Product_ID]],Product_table[Product_ID],Product_table[Product_Name],FALSE)</f>
        <v>Women's Hair Dryer Brush</v>
      </c>
      <c r="R1864" s="8" t="str">
        <f>_xlfn.XLOOKUP(total_table[[#This Row],[Product_ID]],Product_table[Product_ID],Product_table[Category],FALSE)</f>
        <v>Beauty</v>
      </c>
      <c r="S1864" s="8" t="str">
        <f>_xlfn.XLOOKUP(total_table[[#This Row],[Product_ID]],Product_table[Product_ID],Product_table[Sub_Category],FALSE)</f>
        <v>Haircare</v>
      </c>
      <c r="T1864" s="8" t="str">
        <f>_xlfn.XLOOKUP(total_table[[#This Row],[Product_ID]],Product_table[Product_ID],Product_table[Brand],FALSE)</f>
        <v>Torres, Spencer and Potter</v>
      </c>
      <c r="U1864" s="8">
        <f>_xlfn.XLOOKUP(total_table[[#This Row],[Product_ID]],Product_table[Product_ID],Product_table[Cost],FALSE)</f>
        <v>340.39</v>
      </c>
      <c r="V1864" s="11">
        <f>_xlfn.XLOOKUP(total_table[[#This Row],[Product_ID]],Product_table[Product_ID],Product_table[Stock],FALSE)</f>
        <v>177</v>
      </c>
      <c r="W1864" s="8" t="str">
        <f>_xlfn.XLOOKUP(total_table[[#This Row],[Store_ID]],Store_table[Store_ID],Store_table[Store_Name],FALSE)</f>
        <v>Benson-Elliott</v>
      </c>
      <c r="X1864" s="8" t="str">
        <f>_xlfn.XLOOKUP(total_table[[#This Row],[Store_ID]],Store_table[Store_ID],Store_table[Region],FALSE)</f>
        <v>East</v>
      </c>
      <c r="Y1864" s="8" t="str">
        <f>_xlfn.XLOOKUP(total_table[[#This Row],[Store_ID]],Store_table[Store_ID],Store_table[City],FALSE)</f>
        <v>Port Josephberg</v>
      </c>
      <c r="Z1864" s="8" t="str">
        <f>_xlfn.XLOOKUP(total_table[[#This Row],[Store_ID]],Store_table[Store_ID],Store_table[Store_Type],FALSE)</f>
        <v>Online</v>
      </c>
    </row>
    <row r="1865" spans="1:26" x14ac:dyDescent="0.35">
      <c r="A1865" s="2" t="s">
        <v>3667</v>
      </c>
      <c r="B1865" s="14">
        <v>45489</v>
      </c>
      <c r="C1865" s="2" t="s">
        <v>23</v>
      </c>
      <c r="D1865" s="2" t="s">
        <v>1672</v>
      </c>
      <c r="E1865" s="2" t="s">
        <v>1747</v>
      </c>
      <c r="F1865" s="11">
        <v>4</v>
      </c>
      <c r="G1865" s="8">
        <v>834.7</v>
      </c>
      <c r="H1865" s="8">
        <v>0.14000000000000001</v>
      </c>
      <c r="I1865" s="2" t="s">
        <v>1802</v>
      </c>
      <c r="J1865" s="8">
        <v>3338.6600000000003</v>
      </c>
      <c r="K1865" s="8" t="str">
        <f>_xlfn.XLOOKUP(total_table[[#This Row],[Customer_ID]],Customer_table[Customer_ID],Customer_table[Name],FALSE)</f>
        <v>Caroline Collins</v>
      </c>
      <c r="L1865" s="11">
        <f>_xlfn.XLOOKUP(total_table[[#This Row],[Customer_ID]],Customer_table[Customer_ID],Customer_table[Age],FALSE)</f>
        <v>64</v>
      </c>
      <c r="M1865" s="8" t="str">
        <f>_xlfn.XLOOKUP(total_table[[#This Row],[Customer_ID]],Customer_table[Customer_ID],Customer_table[Gender],FALSE)</f>
        <v>Female</v>
      </c>
      <c r="N1865" s="8" t="str">
        <f>_xlfn.XLOOKUP(total_table[[#This Row],[Customer_ID]],Customer_table[Customer_ID],Customer_table[City],FALSE)</f>
        <v>Nicholasshire</v>
      </c>
      <c r="O1865" s="8" t="str">
        <f>_xlfn.XLOOKUP(total_table[[#This Row],[Customer_ID]],Customer_table[Customer_ID],Customer_table[State],FALSE)</f>
        <v>California</v>
      </c>
      <c r="P1865" s="8" t="str">
        <f>_xlfn.XLOOKUP(total_table[[#This Row],[Customer_ID]],Customer_table[Customer_ID],Customer_table[Country],FALSE)</f>
        <v>USA</v>
      </c>
      <c r="Q1865" s="8" t="str">
        <f>_xlfn.XLOOKUP(total_table[[#This Row],[Product_ID]],Product_table[Product_ID],Product_table[Product_Name],FALSE)</f>
        <v>Shin Guards – Adult</v>
      </c>
      <c r="R1865" s="8" t="str">
        <f>_xlfn.XLOOKUP(total_table[[#This Row],[Product_ID]],Product_table[Product_ID],Product_table[Category],FALSE)</f>
        <v>Sports</v>
      </c>
      <c r="S1865" s="8" t="str">
        <f>_xlfn.XLOOKUP(total_table[[#This Row],[Product_ID]],Product_table[Product_ID],Product_table[Sub_Category],FALSE)</f>
        <v>Team Sports</v>
      </c>
      <c r="T1865" s="8" t="str">
        <f>_xlfn.XLOOKUP(total_table[[#This Row],[Product_ID]],Product_table[Product_ID],Product_table[Brand],FALSE)</f>
        <v>French Ltd</v>
      </c>
      <c r="U1865" s="8">
        <f>_xlfn.XLOOKUP(total_table[[#This Row],[Product_ID]],Product_table[Product_ID],Product_table[Cost],FALSE)</f>
        <v>107.06</v>
      </c>
      <c r="V1865" s="11">
        <f>_xlfn.XLOOKUP(total_table[[#This Row],[Product_ID]],Product_table[Product_ID],Product_table[Stock],FALSE)</f>
        <v>359</v>
      </c>
      <c r="W1865" s="8" t="str">
        <f>_xlfn.XLOOKUP(total_table[[#This Row],[Store_ID]],Store_table[Store_ID],Store_table[Store_Name],FALSE)</f>
        <v>Alexander Group</v>
      </c>
      <c r="X1865" s="8" t="str">
        <f>_xlfn.XLOOKUP(total_table[[#This Row],[Store_ID]],Store_table[Store_ID],Store_table[Region],FALSE)</f>
        <v>South</v>
      </c>
      <c r="Y1865" s="8" t="str">
        <f>_xlfn.XLOOKUP(total_table[[#This Row],[Store_ID]],Store_table[Store_ID],Store_table[City],FALSE)</f>
        <v>Port Sharon</v>
      </c>
      <c r="Z1865" s="8" t="str">
        <f>_xlfn.XLOOKUP(total_table[[#This Row],[Store_ID]],Store_table[Store_ID],Store_table[Store_Type],FALSE)</f>
        <v>Online</v>
      </c>
    </row>
    <row r="1866" spans="1:26" x14ac:dyDescent="0.35">
      <c r="A1866" s="2" t="s">
        <v>3668</v>
      </c>
      <c r="B1866" s="14">
        <v>45909</v>
      </c>
      <c r="C1866" s="2" t="s">
        <v>1055</v>
      </c>
      <c r="D1866" s="2" t="s">
        <v>1610</v>
      </c>
      <c r="E1866" s="2" t="s">
        <v>1770</v>
      </c>
      <c r="F1866" s="11">
        <v>2</v>
      </c>
      <c r="G1866" s="8">
        <v>271.88</v>
      </c>
      <c r="H1866" s="8">
        <v>0.11</v>
      </c>
      <c r="I1866" s="2" t="s">
        <v>1807</v>
      </c>
      <c r="J1866" s="8">
        <v>543.65</v>
      </c>
      <c r="K1866" s="8" t="str">
        <f>_xlfn.XLOOKUP(total_table[[#This Row],[Customer_ID]],Customer_table[Customer_ID],Customer_table[Name],FALSE)</f>
        <v>Angela Williams</v>
      </c>
      <c r="L1866" s="11">
        <f>_xlfn.XLOOKUP(total_table[[#This Row],[Customer_ID]],Customer_table[Customer_ID],Customer_table[Age],FALSE)</f>
        <v>56</v>
      </c>
      <c r="M1866" s="8" t="str">
        <f>_xlfn.XLOOKUP(total_table[[#This Row],[Customer_ID]],Customer_table[Customer_ID],Customer_table[Gender],FALSE)</f>
        <v>Female</v>
      </c>
      <c r="N1866" s="8" t="str">
        <f>_xlfn.XLOOKUP(total_table[[#This Row],[Customer_ID]],Customer_table[Customer_ID],Customer_table[City],FALSE)</f>
        <v>Lake Alyssaburgh</v>
      </c>
      <c r="O1866" s="8" t="str">
        <f>_xlfn.XLOOKUP(total_table[[#This Row],[Customer_ID]],Customer_table[Customer_ID],Customer_table[State],FALSE)</f>
        <v>Illinois</v>
      </c>
      <c r="P1866" s="8" t="str">
        <f>_xlfn.XLOOKUP(total_table[[#This Row],[Customer_ID]],Customer_table[Customer_ID],Customer_table[Country],FALSE)</f>
        <v>USA</v>
      </c>
      <c r="Q1866" s="8" t="str">
        <f>_xlfn.XLOOKUP(total_table[[#This Row],[Product_ID]],Product_table[Product_ID],Product_table[Product_Name],FALSE)</f>
        <v>Smart Home WiFi Camera</v>
      </c>
      <c r="R1866" s="8" t="str">
        <f>_xlfn.XLOOKUP(total_table[[#This Row],[Product_ID]],Product_table[Product_ID],Product_table[Category],FALSE)</f>
        <v>Electronics</v>
      </c>
      <c r="S1866" s="8" t="str">
        <f>_xlfn.XLOOKUP(total_table[[#This Row],[Product_ID]],Product_table[Product_ID],Product_table[Sub_Category],FALSE)</f>
        <v>Accessories</v>
      </c>
      <c r="T1866" s="8" t="str">
        <f>_xlfn.XLOOKUP(total_table[[#This Row],[Product_ID]],Product_table[Product_ID],Product_table[Brand],FALSE)</f>
        <v>Holmes LLC</v>
      </c>
      <c r="U1866" s="8">
        <f>_xlfn.XLOOKUP(total_table[[#This Row],[Product_ID]],Product_table[Product_ID],Product_table[Cost],FALSE)</f>
        <v>450.71</v>
      </c>
      <c r="V1866" s="11">
        <f>_xlfn.XLOOKUP(total_table[[#This Row],[Product_ID]],Product_table[Product_ID],Product_table[Stock],FALSE)</f>
        <v>389</v>
      </c>
      <c r="W1866" s="8" t="str">
        <f>_xlfn.XLOOKUP(total_table[[#This Row],[Store_ID]],Store_table[Store_ID],Store_table[Store_Name],FALSE)</f>
        <v>Aguirre-Keller</v>
      </c>
      <c r="X1866" s="8" t="str">
        <f>_xlfn.XLOOKUP(total_table[[#This Row],[Store_ID]],Store_table[Store_ID],Store_table[Region],FALSE)</f>
        <v>South</v>
      </c>
      <c r="Y1866" s="8" t="str">
        <f>_xlfn.XLOOKUP(total_table[[#This Row],[Store_ID]],Store_table[Store_ID],Store_table[City],FALSE)</f>
        <v>Lake Michael</v>
      </c>
      <c r="Z1866" s="8" t="str">
        <f>_xlfn.XLOOKUP(total_table[[#This Row],[Store_ID]],Store_table[Store_ID],Store_table[Store_Type],FALSE)</f>
        <v>Online</v>
      </c>
    </row>
    <row r="1867" spans="1:26" x14ac:dyDescent="0.35">
      <c r="A1867" s="2" t="s">
        <v>3669</v>
      </c>
      <c r="B1867" s="14">
        <v>45720</v>
      </c>
      <c r="C1867" s="2" t="s">
        <v>1456</v>
      </c>
      <c r="D1867" s="2" t="s">
        <v>1548</v>
      </c>
      <c r="E1867" s="2" t="s">
        <v>1735</v>
      </c>
      <c r="F1867" s="11">
        <v>4</v>
      </c>
      <c r="G1867" s="8">
        <v>972.14</v>
      </c>
      <c r="H1867" s="8">
        <v>0.25</v>
      </c>
      <c r="I1867" s="2" t="s">
        <v>1802</v>
      </c>
      <c r="J1867" s="8">
        <v>3888.31</v>
      </c>
      <c r="K1867" s="8" t="str">
        <f>_xlfn.XLOOKUP(total_table[[#This Row],[Customer_ID]],Customer_table[Customer_ID],Customer_table[Name],FALSE)</f>
        <v>Jordan Medina</v>
      </c>
      <c r="L1867" s="11">
        <f>_xlfn.XLOOKUP(total_table[[#This Row],[Customer_ID]],Customer_table[Customer_ID],Customer_table[Age],FALSE)</f>
        <v>33</v>
      </c>
      <c r="M1867" s="8" t="str">
        <f>_xlfn.XLOOKUP(total_table[[#This Row],[Customer_ID]],Customer_table[Customer_ID],Customer_table[Gender],FALSE)</f>
        <v>Male</v>
      </c>
      <c r="N1867" s="8" t="str">
        <f>_xlfn.XLOOKUP(total_table[[#This Row],[Customer_ID]],Customer_table[Customer_ID],Customer_table[City],FALSE)</f>
        <v>Robinchester</v>
      </c>
      <c r="O1867" s="8" t="str">
        <f>_xlfn.XLOOKUP(total_table[[#This Row],[Customer_ID]],Customer_table[Customer_ID],Customer_table[State],FALSE)</f>
        <v>Florida</v>
      </c>
      <c r="P1867" s="8" t="str">
        <f>_xlfn.XLOOKUP(total_table[[#This Row],[Customer_ID]],Customer_table[Customer_ID],Customer_table[Country],FALSE)</f>
        <v>USA</v>
      </c>
      <c r="Q1867" s="8" t="str">
        <f>_xlfn.XLOOKUP(total_table[[#This Row],[Product_ID]],Product_table[Product_ID],Product_table[Product_Name],FALSE)</f>
        <v>HD Smart TV Stick</v>
      </c>
      <c r="R1867" s="8" t="str">
        <f>_xlfn.XLOOKUP(total_table[[#This Row],[Product_ID]],Product_table[Product_ID],Product_table[Category],FALSE)</f>
        <v>Electronics</v>
      </c>
      <c r="S1867" s="8" t="str">
        <f>_xlfn.XLOOKUP(total_table[[#This Row],[Product_ID]],Product_table[Product_ID],Product_table[Sub_Category],FALSE)</f>
        <v>Accessories</v>
      </c>
      <c r="T1867" s="8" t="str">
        <f>_xlfn.XLOOKUP(total_table[[#This Row],[Product_ID]],Product_table[Product_ID],Product_table[Brand],FALSE)</f>
        <v>Gibson, Hobbs and Weaver</v>
      </c>
      <c r="U1867" s="8">
        <f>_xlfn.XLOOKUP(total_table[[#This Row],[Product_ID]],Product_table[Product_ID],Product_table[Cost],FALSE)</f>
        <v>449.4</v>
      </c>
      <c r="V1867" s="11">
        <f>_xlfn.XLOOKUP(total_table[[#This Row],[Product_ID]],Product_table[Product_ID],Product_table[Stock],FALSE)</f>
        <v>273.49484536082474</v>
      </c>
      <c r="W1867" s="8" t="str">
        <f>_xlfn.XLOOKUP(total_table[[#This Row],[Store_ID]],Store_table[Store_ID],Store_table[Store_Name],FALSE)</f>
        <v>Martinez, Adkins and Johnson</v>
      </c>
      <c r="X1867" s="8" t="str">
        <f>_xlfn.XLOOKUP(total_table[[#This Row],[Store_ID]],Store_table[Store_ID],Store_table[Region],FALSE)</f>
        <v>North</v>
      </c>
      <c r="Y1867" s="8" t="str">
        <f>_xlfn.XLOOKUP(total_table[[#This Row],[Store_ID]],Store_table[Store_ID],Store_table[City],FALSE)</f>
        <v>Danielmouth</v>
      </c>
      <c r="Z1867" s="8" t="str">
        <f>_xlfn.XLOOKUP(total_table[[#This Row],[Store_ID]],Store_table[Store_ID],Store_table[Store_Type],FALSE)</f>
        <v>Flagship</v>
      </c>
    </row>
    <row r="1868" spans="1:26" x14ac:dyDescent="0.35">
      <c r="A1868" s="2" t="s">
        <v>3670</v>
      </c>
      <c r="B1868" s="14">
        <v>45831</v>
      </c>
      <c r="C1868" s="2" t="s">
        <v>325</v>
      </c>
      <c r="D1868" s="2" t="s">
        <v>1612</v>
      </c>
      <c r="E1868" s="2" t="s">
        <v>1747</v>
      </c>
      <c r="F1868" s="11">
        <v>3</v>
      </c>
      <c r="G1868" s="8">
        <v>523.66</v>
      </c>
      <c r="H1868" s="8">
        <v>0.27</v>
      </c>
      <c r="I1868" s="2" t="s">
        <v>1804</v>
      </c>
      <c r="J1868" s="8">
        <v>1570.71</v>
      </c>
      <c r="K1868" s="8" t="str">
        <f>_xlfn.XLOOKUP(total_table[[#This Row],[Customer_ID]],Customer_table[Customer_ID],Customer_table[Name],FALSE)</f>
        <v>Christy Vasquez</v>
      </c>
      <c r="L1868" s="11">
        <f>_xlfn.XLOOKUP(total_table[[#This Row],[Customer_ID]],Customer_table[Customer_ID],Customer_table[Age],FALSE)</f>
        <v>28</v>
      </c>
      <c r="M1868" s="8" t="str">
        <f>_xlfn.XLOOKUP(total_table[[#This Row],[Customer_ID]],Customer_table[Customer_ID],Customer_table[Gender],FALSE)</f>
        <v>Female</v>
      </c>
      <c r="N1868" s="8" t="str">
        <f>_xlfn.XLOOKUP(total_table[[#This Row],[Customer_ID]],Customer_table[Customer_ID],Customer_table[City],FALSE)</f>
        <v>Port Travisstad</v>
      </c>
      <c r="O1868" s="8" t="str">
        <f>_xlfn.XLOOKUP(total_table[[#This Row],[Customer_ID]],Customer_table[Customer_ID],Customer_table[State],FALSE)</f>
        <v>South Carolina</v>
      </c>
      <c r="P1868" s="8" t="str">
        <f>_xlfn.XLOOKUP(total_table[[#This Row],[Customer_ID]],Customer_table[Customer_ID],Customer_table[Country],FALSE)</f>
        <v>USA</v>
      </c>
      <c r="Q1868" s="8" t="str">
        <f>_xlfn.XLOOKUP(total_table[[#This Row],[Product_ID]],Product_table[Product_ID],Product_table[Product_Name],FALSE)</f>
        <v>USB External Hard Drive</v>
      </c>
      <c r="R1868" s="8" t="str">
        <f>_xlfn.XLOOKUP(total_table[[#This Row],[Product_ID]],Product_table[Product_ID],Product_table[Category],FALSE)</f>
        <v>Electronics</v>
      </c>
      <c r="S1868" s="8" t="str">
        <f>_xlfn.XLOOKUP(total_table[[#This Row],[Product_ID]],Product_table[Product_ID],Product_table[Sub_Category],FALSE)</f>
        <v>Computer</v>
      </c>
      <c r="T1868" s="8" t="str">
        <f>_xlfn.XLOOKUP(total_table[[#This Row],[Product_ID]],Product_table[Product_ID],Product_table[Brand],FALSE)</f>
        <v>Robinson Inc</v>
      </c>
      <c r="U1868" s="8">
        <f>_xlfn.XLOOKUP(total_table[[#This Row],[Product_ID]],Product_table[Product_ID],Product_table[Cost],FALSE)</f>
        <v>253.33</v>
      </c>
      <c r="V1868" s="11">
        <f>_xlfn.XLOOKUP(total_table[[#This Row],[Product_ID]],Product_table[Product_ID],Product_table[Stock],FALSE)</f>
        <v>266</v>
      </c>
      <c r="W1868" s="8" t="str">
        <f>_xlfn.XLOOKUP(total_table[[#This Row],[Store_ID]],Store_table[Store_ID],Store_table[Store_Name],FALSE)</f>
        <v>Alexander Group</v>
      </c>
      <c r="X1868" s="8" t="str">
        <f>_xlfn.XLOOKUP(total_table[[#This Row],[Store_ID]],Store_table[Store_ID],Store_table[Region],FALSE)</f>
        <v>South</v>
      </c>
      <c r="Y1868" s="8" t="str">
        <f>_xlfn.XLOOKUP(total_table[[#This Row],[Store_ID]],Store_table[Store_ID],Store_table[City],FALSE)</f>
        <v>Port Sharon</v>
      </c>
      <c r="Z1868" s="8" t="str">
        <f>_xlfn.XLOOKUP(total_table[[#This Row],[Store_ID]],Store_table[Store_ID],Store_table[Store_Type],FALSE)</f>
        <v>Online</v>
      </c>
    </row>
    <row r="1869" spans="1:26" x14ac:dyDescent="0.35">
      <c r="A1869" s="2" t="s">
        <v>3671</v>
      </c>
      <c r="B1869" s="14">
        <v>45602</v>
      </c>
      <c r="C1869" s="2" t="s">
        <v>489</v>
      </c>
      <c r="D1869" s="2" t="s">
        <v>1654</v>
      </c>
      <c r="E1869" s="2" t="s">
        <v>1739</v>
      </c>
      <c r="F1869" s="11">
        <v>4</v>
      </c>
      <c r="G1869" s="8">
        <v>838.99</v>
      </c>
      <c r="H1869" s="8">
        <v>0.16</v>
      </c>
      <c r="I1869" s="2" t="s">
        <v>1802</v>
      </c>
      <c r="J1869" s="8">
        <v>3355.8</v>
      </c>
      <c r="K1869" s="8" t="str">
        <f>_xlfn.XLOOKUP(total_table[[#This Row],[Customer_ID]],Customer_table[Customer_ID],Customer_table[Name],FALSE)</f>
        <v>Theresa Campbell</v>
      </c>
      <c r="L1869" s="11">
        <f>_xlfn.XLOOKUP(total_table[[#This Row],[Customer_ID]],Customer_table[Customer_ID],Customer_table[Age],FALSE)</f>
        <v>42</v>
      </c>
      <c r="M1869" s="8" t="str">
        <f>_xlfn.XLOOKUP(total_table[[#This Row],[Customer_ID]],Customer_table[Customer_ID],Customer_table[Gender],FALSE)</f>
        <v>Female</v>
      </c>
      <c r="N1869" s="8" t="str">
        <f>_xlfn.XLOOKUP(total_table[[#This Row],[Customer_ID]],Customer_table[Customer_ID],Customer_table[City],FALSE)</f>
        <v>New Brian</v>
      </c>
      <c r="O1869" s="8" t="str">
        <f>_xlfn.XLOOKUP(total_table[[#This Row],[Customer_ID]],Customer_table[Customer_ID],Customer_table[State],FALSE)</f>
        <v>Wisconsin</v>
      </c>
      <c r="P1869" s="8" t="str">
        <f>_xlfn.XLOOKUP(total_table[[#This Row],[Customer_ID]],Customer_table[Customer_ID],Customer_table[Country],FALSE)</f>
        <v>USA</v>
      </c>
      <c r="Q1869" s="8" t="str">
        <f>_xlfn.XLOOKUP(total_table[[#This Row],[Product_ID]],Product_table[Product_ID],Product_table[Product_Name],FALSE)</f>
        <v>Matte Lipstick Set</v>
      </c>
      <c r="R1869" s="8" t="str">
        <f>_xlfn.XLOOKUP(total_table[[#This Row],[Product_ID]],Product_table[Product_ID],Product_table[Category],FALSE)</f>
        <v>Beauty</v>
      </c>
      <c r="S1869" s="8" t="str">
        <f>_xlfn.XLOOKUP(total_table[[#This Row],[Product_ID]],Product_table[Product_ID],Product_table[Sub_Category],FALSE)</f>
        <v>Makeup</v>
      </c>
      <c r="T1869" s="8" t="str">
        <f>_xlfn.XLOOKUP(total_table[[#This Row],[Product_ID]],Product_table[Product_ID],Product_table[Brand],FALSE)</f>
        <v>Zhang Inc</v>
      </c>
      <c r="U1869" s="8">
        <f>_xlfn.XLOOKUP(total_table[[#This Row],[Product_ID]],Product_table[Product_ID],Product_table[Cost],FALSE)</f>
        <v>299.11</v>
      </c>
      <c r="V1869" s="11">
        <f>_xlfn.XLOOKUP(total_table[[#This Row],[Product_ID]],Product_table[Product_ID],Product_table[Stock],FALSE)</f>
        <v>118</v>
      </c>
      <c r="W1869" s="8" t="str">
        <f>_xlfn.XLOOKUP(total_table[[#This Row],[Store_ID]],Store_table[Store_ID],Store_table[Store_Name],FALSE)</f>
        <v>Black-Horn</v>
      </c>
      <c r="X1869" s="8" t="str">
        <f>_xlfn.XLOOKUP(total_table[[#This Row],[Store_ID]],Store_table[Store_ID],Store_table[Region],FALSE)</f>
        <v>South</v>
      </c>
      <c r="Y1869" s="8" t="str">
        <f>_xlfn.XLOOKUP(total_table[[#This Row],[Store_ID]],Store_table[Store_ID],Store_table[City],FALSE)</f>
        <v>North Nancyview</v>
      </c>
      <c r="Z1869" s="8" t="str">
        <f>_xlfn.XLOOKUP(total_table[[#This Row],[Store_ID]],Store_table[Store_ID],Store_table[Store_Type],FALSE)</f>
        <v>Outlet</v>
      </c>
    </row>
    <row r="1870" spans="1:26" x14ac:dyDescent="0.35">
      <c r="A1870" s="2" t="s">
        <v>3672</v>
      </c>
      <c r="B1870" s="14">
        <v>45722</v>
      </c>
      <c r="C1870" s="2" t="s">
        <v>451</v>
      </c>
      <c r="D1870" s="2" t="s">
        <v>1548</v>
      </c>
      <c r="E1870" s="2" t="s">
        <v>1785</v>
      </c>
      <c r="F1870" s="11">
        <v>4</v>
      </c>
      <c r="G1870" s="8">
        <v>838.7</v>
      </c>
      <c r="H1870" s="8">
        <v>0.21</v>
      </c>
      <c r="I1870" s="2" t="s">
        <v>1807</v>
      </c>
      <c r="J1870" s="8">
        <v>3354.59</v>
      </c>
      <c r="K1870" s="8" t="str">
        <f>_xlfn.XLOOKUP(total_table[[#This Row],[Customer_ID]],Customer_table[Customer_ID],Customer_table[Name],FALSE)</f>
        <v>Matthew Hanna</v>
      </c>
      <c r="L1870" s="11">
        <f>_xlfn.XLOOKUP(total_table[[#This Row],[Customer_ID]],Customer_table[Customer_ID],Customer_table[Age],FALSE)</f>
        <v>33</v>
      </c>
      <c r="M1870" s="8" t="str">
        <f>_xlfn.XLOOKUP(total_table[[#This Row],[Customer_ID]],Customer_table[Customer_ID],Customer_table[Gender],FALSE)</f>
        <v>Female</v>
      </c>
      <c r="N1870" s="8" t="str">
        <f>_xlfn.XLOOKUP(total_table[[#This Row],[Customer_ID]],Customer_table[Customer_ID],Customer_table[City],FALSE)</f>
        <v>Gonzalezbury</v>
      </c>
      <c r="O1870" s="8" t="str">
        <f>_xlfn.XLOOKUP(total_table[[#This Row],[Customer_ID]],Customer_table[Customer_ID],Customer_table[State],FALSE)</f>
        <v>Michigan</v>
      </c>
      <c r="P1870" s="8" t="str">
        <f>_xlfn.XLOOKUP(total_table[[#This Row],[Customer_ID]],Customer_table[Customer_ID],Customer_table[Country],FALSE)</f>
        <v>USA</v>
      </c>
      <c r="Q1870" s="8" t="str">
        <f>_xlfn.XLOOKUP(total_table[[#This Row],[Product_ID]],Product_table[Product_ID],Product_table[Product_Name],FALSE)</f>
        <v>HD Smart TV Stick</v>
      </c>
      <c r="R1870" s="8" t="str">
        <f>_xlfn.XLOOKUP(total_table[[#This Row],[Product_ID]],Product_table[Product_ID],Product_table[Category],FALSE)</f>
        <v>Electronics</v>
      </c>
      <c r="S1870" s="8" t="str">
        <f>_xlfn.XLOOKUP(total_table[[#This Row],[Product_ID]],Product_table[Product_ID],Product_table[Sub_Category],FALSE)</f>
        <v>Accessories</v>
      </c>
      <c r="T1870" s="8" t="str">
        <f>_xlfn.XLOOKUP(total_table[[#This Row],[Product_ID]],Product_table[Product_ID],Product_table[Brand],FALSE)</f>
        <v>Gibson, Hobbs and Weaver</v>
      </c>
      <c r="U1870" s="8">
        <f>_xlfn.XLOOKUP(total_table[[#This Row],[Product_ID]],Product_table[Product_ID],Product_table[Cost],FALSE)</f>
        <v>449.4</v>
      </c>
      <c r="V1870" s="11">
        <f>_xlfn.XLOOKUP(total_table[[#This Row],[Product_ID]],Product_table[Product_ID],Product_table[Stock],FALSE)</f>
        <v>273.49484536082474</v>
      </c>
      <c r="W1870" s="8" t="str">
        <f>_xlfn.XLOOKUP(total_table[[#This Row],[Store_ID]],Store_table[Store_ID],Store_table[Store_Name],FALSE)</f>
        <v>Holloway Ltd</v>
      </c>
      <c r="X1870" s="8" t="str">
        <f>_xlfn.XLOOKUP(total_table[[#This Row],[Store_ID]],Store_table[Store_ID],Store_table[Region],FALSE)</f>
        <v>North</v>
      </c>
      <c r="Y1870" s="8" t="str">
        <f>_xlfn.XLOOKUP(total_table[[#This Row],[Store_ID]],Store_table[Store_ID],Store_table[City],FALSE)</f>
        <v>Bensonhaven</v>
      </c>
      <c r="Z1870" s="8" t="str">
        <f>_xlfn.XLOOKUP(total_table[[#This Row],[Store_ID]],Store_table[Store_ID],Store_table[Store_Type],FALSE)</f>
        <v>Flagship</v>
      </c>
    </row>
    <row r="1871" spans="1:26" x14ac:dyDescent="0.35">
      <c r="A1871" s="2" t="s">
        <v>3673</v>
      </c>
      <c r="B1871" s="14">
        <v>45794</v>
      </c>
      <c r="C1871" s="2" t="s">
        <v>1285</v>
      </c>
      <c r="D1871" s="2" t="s">
        <v>1674</v>
      </c>
      <c r="E1871" s="2" t="s">
        <v>1760</v>
      </c>
      <c r="F1871" s="11">
        <v>3</v>
      </c>
      <c r="G1871" s="8">
        <v>943.24</v>
      </c>
      <c r="H1871" s="8">
        <v>0.21</v>
      </c>
      <c r="I1871" s="2" t="s">
        <v>1802</v>
      </c>
      <c r="J1871" s="8">
        <v>2829.51</v>
      </c>
      <c r="K1871" s="8" t="str">
        <f>_xlfn.XLOOKUP(total_table[[#This Row],[Customer_ID]],Customer_table[Customer_ID],Customer_table[Name],FALSE)</f>
        <v>Dr. Tamara White Md</v>
      </c>
      <c r="L1871" s="11">
        <f>_xlfn.XLOOKUP(total_table[[#This Row],[Customer_ID]],Customer_table[Customer_ID],Customer_table[Age],FALSE)</f>
        <v>60</v>
      </c>
      <c r="M1871" s="8" t="str">
        <f>_xlfn.XLOOKUP(total_table[[#This Row],[Customer_ID]],Customer_table[Customer_ID],Customer_table[Gender],FALSE)</f>
        <v>Male</v>
      </c>
      <c r="N1871" s="8" t="str">
        <f>_xlfn.XLOOKUP(total_table[[#This Row],[Customer_ID]],Customer_table[Customer_ID],Customer_table[City],FALSE)</f>
        <v>New Benjamin</v>
      </c>
      <c r="O1871" s="8" t="str">
        <f>_xlfn.XLOOKUP(total_table[[#This Row],[Customer_ID]],Customer_table[Customer_ID],Customer_table[State],FALSE)</f>
        <v>North Carolina</v>
      </c>
      <c r="P1871" s="8" t="str">
        <f>_xlfn.XLOOKUP(total_table[[#This Row],[Customer_ID]],Customer_table[Customer_ID],Customer_table[Country],FALSE)</f>
        <v>USA</v>
      </c>
      <c r="Q1871" s="8" t="str">
        <f>_xlfn.XLOOKUP(total_table[[#This Row],[Product_ID]],Product_table[Product_ID],Product_table[Product_Name],FALSE)</f>
        <v>Bluetooth Car Audio System</v>
      </c>
      <c r="R1871" s="8" t="str">
        <f>_xlfn.XLOOKUP(total_table[[#This Row],[Product_ID]],Product_table[Product_ID],Product_table[Category],FALSE)</f>
        <v>Electronics</v>
      </c>
      <c r="S1871" s="8" t="str">
        <f>_xlfn.XLOOKUP(total_table[[#This Row],[Product_ID]],Product_table[Product_ID],Product_table[Sub_Category],FALSE)</f>
        <v>Audio</v>
      </c>
      <c r="T1871" s="8" t="str">
        <f>_xlfn.XLOOKUP(total_table[[#This Row],[Product_ID]],Product_table[Product_ID],Product_table[Brand],FALSE)</f>
        <v>Bruce-Bowen</v>
      </c>
      <c r="U1871" s="8">
        <f>_xlfn.XLOOKUP(total_table[[#This Row],[Product_ID]],Product_table[Product_ID],Product_table[Cost],FALSE)</f>
        <v>403.71</v>
      </c>
      <c r="V1871" s="11">
        <f>_xlfn.XLOOKUP(total_table[[#This Row],[Product_ID]],Product_table[Product_ID],Product_table[Stock],FALSE)</f>
        <v>159</v>
      </c>
      <c r="W1871" s="8" t="str">
        <f>_xlfn.XLOOKUP(total_table[[#This Row],[Store_ID]],Store_table[Store_ID],Store_table[Store_Name],FALSE)</f>
        <v>Bean, Jones and Park</v>
      </c>
      <c r="X1871" s="8" t="str">
        <f>_xlfn.XLOOKUP(total_table[[#This Row],[Store_ID]],Store_table[Store_ID],Store_table[Region],FALSE)</f>
        <v>West</v>
      </c>
      <c r="Y1871" s="8" t="str">
        <f>_xlfn.XLOOKUP(total_table[[#This Row],[Store_ID]],Store_table[Store_ID],Store_table[City],FALSE)</f>
        <v>Thompsonborough</v>
      </c>
      <c r="Z1871" s="8" t="str">
        <f>_xlfn.XLOOKUP(total_table[[#This Row],[Store_ID]],Store_table[Store_ID],Store_table[Store_Type],FALSE)</f>
        <v>Online</v>
      </c>
    </row>
    <row r="1872" spans="1:26" x14ac:dyDescent="0.35">
      <c r="A1872" s="2" t="s">
        <v>3674</v>
      </c>
      <c r="B1872" s="14">
        <v>45659</v>
      </c>
      <c r="C1872" s="2" t="s">
        <v>931</v>
      </c>
      <c r="D1872" s="2" t="s">
        <v>1521</v>
      </c>
      <c r="E1872" s="2" t="s">
        <v>1785</v>
      </c>
      <c r="F1872" s="11">
        <v>2</v>
      </c>
      <c r="G1872" s="8">
        <v>310.33</v>
      </c>
      <c r="H1872" s="8">
        <v>0.26</v>
      </c>
      <c r="I1872" s="2" t="s">
        <v>1802</v>
      </c>
      <c r="J1872" s="8">
        <v>620.4</v>
      </c>
      <c r="K1872" s="8" t="str">
        <f>_xlfn.XLOOKUP(total_table[[#This Row],[Customer_ID]],Customer_table[Customer_ID],Customer_table[Name],FALSE)</f>
        <v>Stephanie Jacobs</v>
      </c>
      <c r="L1872" s="11">
        <f>_xlfn.XLOOKUP(total_table[[#This Row],[Customer_ID]],Customer_table[Customer_ID],Customer_table[Age],FALSE)</f>
        <v>48</v>
      </c>
      <c r="M1872" s="8" t="str">
        <f>_xlfn.XLOOKUP(total_table[[#This Row],[Customer_ID]],Customer_table[Customer_ID],Customer_table[Gender],FALSE)</f>
        <v>Female</v>
      </c>
      <c r="N1872" s="8" t="str">
        <f>_xlfn.XLOOKUP(total_table[[#This Row],[Customer_ID]],Customer_table[Customer_ID],Customer_table[City],FALSE)</f>
        <v>West Robinmouth</v>
      </c>
      <c r="O1872" s="8" t="str">
        <f>_xlfn.XLOOKUP(total_table[[#This Row],[Customer_ID]],Customer_table[Customer_ID],Customer_table[State],FALSE)</f>
        <v>Louisiana</v>
      </c>
      <c r="P1872" s="8" t="str">
        <f>_xlfn.XLOOKUP(total_table[[#This Row],[Customer_ID]],Customer_table[Customer_ID],Customer_table[Country],FALSE)</f>
        <v>USA</v>
      </c>
      <c r="Q1872" s="8" t="str">
        <f>_xlfn.XLOOKUP(total_table[[#This Row],[Product_ID]],Product_table[Product_ID],Product_table[Product_Name],FALSE)</f>
        <v>Brother Laser Printer</v>
      </c>
      <c r="R1872" s="8" t="str">
        <f>_xlfn.XLOOKUP(total_table[[#This Row],[Product_ID]],Product_table[Product_ID],Product_table[Category],FALSE)</f>
        <v>Electronics</v>
      </c>
      <c r="S1872" s="8" t="str">
        <f>_xlfn.XLOOKUP(total_table[[#This Row],[Product_ID]],Product_table[Product_ID],Product_table[Sub_Category],FALSE)</f>
        <v>Computer</v>
      </c>
      <c r="T1872" s="8" t="str">
        <f>_xlfn.XLOOKUP(total_table[[#This Row],[Product_ID]],Product_table[Product_ID],Product_table[Brand],FALSE)</f>
        <v>Hunt Inc</v>
      </c>
      <c r="U1872" s="8">
        <f>_xlfn.XLOOKUP(total_table[[#This Row],[Product_ID]],Product_table[Product_ID],Product_table[Cost],FALSE)</f>
        <v>112.42</v>
      </c>
      <c r="V1872" s="11">
        <f>_xlfn.XLOOKUP(total_table[[#This Row],[Product_ID]],Product_table[Product_ID],Product_table[Stock],FALSE)</f>
        <v>416</v>
      </c>
      <c r="W1872" s="8" t="str">
        <f>_xlfn.XLOOKUP(total_table[[#This Row],[Store_ID]],Store_table[Store_ID],Store_table[Store_Name],FALSE)</f>
        <v>Holloway Ltd</v>
      </c>
      <c r="X1872" s="8" t="str">
        <f>_xlfn.XLOOKUP(total_table[[#This Row],[Store_ID]],Store_table[Store_ID],Store_table[Region],FALSE)</f>
        <v>North</v>
      </c>
      <c r="Y1872" s="8" t="str">
        <f>_xlfn.XLOOKUP(total_table[[#This Row],[Store_ID]],Store_table[Store_ID],Store_table[City],FALSE)</f>
        <v>Bensonhaven</v>
      </c>
      <c r="Z1872" s="8" t="str">
        <f>_xlfn.XLOOKUP(total_table[[#This Row],[Store_ID]],Store_table[Store_ID],Store_table[Store_Type],FALSE)</f>
        <v>Flagship</v>
      </c>
    </row>
    <row r="1873" spans="1:26" x14ac:dyDescent="0.35">
      <c r="A1873" s="2" t="s">
        <v>3675</v>
      </c>
      <c r="B1873" s="14">
        <v>45501</v>
      </c>
      <c r="C1873" s="2" t="s">
        <v>1070</v>
      </c>
      <c r="D1873" s="2" t="s">
        <v>1616</v>
      </c>
      <c r="E1873" s="2" t="s">
        <v>1730</v>
      </c>
      <c r="F1873" s="11">
        <v>3</v>
      </c>
      <c r="G1873" s="8">
        <v>201.05</v>
      </c>
      <c r="H1873" s="8">
        <v>0.23</v>
      </c>
      <c r="I1873" s="2" t="s">
        <v>1804</v>
      </c>
      <c r="J1873" s="8">
        <v>602.92000000000007</v>
      </c>
      <c r="K1873" s="8" t="str">
        <f>_xlfn.XLOOKUP(total_table[[#This Row],[Customer_ID]],Customer_table[Customer_ID],Customer_table[Name],FALSE)</f>
        <v>John Jordan</v>
      </c>
      <c r="L1873" s="11">
        <f>_xlfn.XLOOKUP(total_table[[#This Row],[Customer_ID]],Customer_table[Customer_ID],Customer_table[Age],FALSE)</f>
        <v>58</v>
      </c>
      <c r="M1873" s="8" t="str">
        <f>_xlfn.XLOOKUP(total_table[[#This Row],[Customer_ID]],Customer_table[Customer_ID],Customer_table[Gender],FALSE)</f>
        <v>Female</v>
      </c>
      <c r="N1873" s="8" t="str">
        <f>_xlfn.XLOOKUP(total_table[[#This Row],[Customer_ID]],Customer_table[Customer_ID],Customer_table[City],FALSE)</f>
        <v>Port Crystalberg</v>
      </c>
      <c r="O1873" s="8" t="str">
        <f>_xlfn.XLOOKUP(total_table[[#This Row],[Customer_ID]],Customer_table[Customer_ID],Customer_table[State],FALSE)</f>
        <v>Tennessee</v>
      </c>
      <c r="P1873" s="8" t="str">
        <f>_xlfn.XLOOKUP(total_table[[#This Row],[Customer_ID]],Customer_table[Customer_ID],Customer_table[Country],FALSE)</f>
        <v>USA</v>
      </c>
      <c r="Q1873" s="8" t="str">
        <f>_xlfn.XLOOKUP(total_table[[#This Row],[Product_ID]],Product_table[Product_ID],Product_table[Product_Name],FALSE)</f>
        <v>High-Grip Football</v>
      </c>
      <c r="R1873" s="8" t="str">
        <f>_xlfn.XLOOKUP(total_table[[#This Row],[Product_ID]],Product_table[Product_ID],Product_table[Category],FALSE)</f>
        <v>Sports</v>
      </c>
      <c r="S1873" s="8" t="str">
        <f>_xlfn.XLOOKUP(total_table[[#This Row],[Product_ID]],Product_table[Product_ID],Product_table[Sub_Category],FALSE)</f>
        <v>Team Sports</v>
      </c>
      <c r="T1873" s="8" t="str">
        <f>_xlfn.XLOOKUP(total_table[[#This Row],[Product_ID]],Product_table[Product_ID],Product_table[Brand],FALSE)</f>
        <v>Bridges, Banks and Cummings</v>
      </c>
      <c r="U1873" s="8">
        <f>_xlfn.XLOOKUP(total_table[[#This Row],[Product_ID]],Product_table[Product_ID],Product_table[Cost],FALSE)</f>
        <v>318.91000000000003</v>
      </c>
      <c r="V1873" s="11">
        <f>_xlfn.XLOOKUP(total_table[[#This Row],[Product_ID]],Product_table[Product_ID],Product_table[Stock],FALSE)</f>
        <v>114</v>
      </c>
      <c r="W1873" s="8" t="str">
        <f>_xlfn.XLOOKUP(total_table[[#This Row],[Store_ID]],Store_table[Store_ID],Store_table[Store_Name],FALSE)</f>
        <v>Rivera-Warner</v>
      </c>
      <c r="X1873" s="8" t="str">
        <f>_xlfn.XLOOKUP(total_table[[#This Row],[Store_ID]],Store_table[Store_ID],Store_table[Region],FALSE)</f>
        <v>East</v>
      </c>
      <c r="Y1873" s="8" t="str">
        <f>_xlfn.XLOOKUP(total_table[[#This Row],[Store_ID]],Store_table[Store_ID],Store_table[City],FALSE)</f>
        <v>Washingtonfurt</v>
      </c>
      <c r="Z1873" s="8" t="str">
        <f>_xlfn.XLOOKUP(total_table[[#This Row],[Store_ID]],Store_table[Store_ID],Store_table[Store_Type],FALSE)</f>
        <v>Flagship</v>
      </c>
    </row>
    <row r="1874" spans="1:26" x14ac:dyDescent="0.35">
      <c r="A1874" s="2" t="s">
        <v>3676</v>
      </c>
      <c r="B1874" s="14">
        <v>45408</v>
      </c>
      <c r="C1874" s="2" t="s">
        <v>795</v>
      </c>
      <c r="D1874" s="2" t="s">
        <v>1642</v>
      </c>
      <c r="E1874" s="2" t="s">
        <v>1785</v>
      </c>
      <c r="F1874" s="11">
        <v>1</v>
      </c>
      <c r="G1874" s="8">
        <v>803.37</v>
      </c>
      <c r="H1874" s="8">
        <v>0.3</v>
      </c>
      <c r="I1874" s="2" t="s">
        <v>1804</v>
      </c>
      <c r="J1874" s="8">
        <v>803.07</v>
      </c>
      <c r="K1874" s="8" t="str">
        <f>_xlfn.XLOOKUP(total_table[[#This Row],[Customer_ID]],Customer_table[Customer_ID],Customer_table[Name],FALSE)</f>
        <v>John Mccoy</v>
      </c>
      <c r="L1874" s="11">
        <f>_xlfn.XLOOKUP(total_table[[#This Row],[Customer_ID]],Customer_table[Customer_ID],Customer_table[Age],FALSE)</f>
        <v>26</v>
      </c>
      <c r="M1874" s="8" t="str">
        <f>_xlfn.XLOOKUP(total_table[[#This Row],[Customer_ID]],Customer_table[Customer_ID],Customer_table[Gender],FALSE)</f>
        <v>Male</v>
      </c>
      <c r="N1874" s="8" t="str">
        <f>_xlfn.XLOOKUP(total_table[[#This Row],[Customer_ID]],Customer_table[Customer_ID],Customer_table[City],FALSE)</f>
        <v>Robinborough</v>
      </c>
      <c r="O1874" s="8" t="str">
        <f>_xlfn.XLOOKUP(total_table[[#This Row],[Customer_ID]],Customer_table[Customer_ID],Customer_table[State],FALSE)</f>
        <v>South Dakota</v>
      </c>
      <c r="P1874" s="8" t="str">
        <f>_xlfn.XLOOKUP(total_table[[#This Row],[Customer_ID]],Customer_table[Customer_ID],Customer_table[Country],FALSE)</f>
        <v>USA</v>
      </c>
      <c r="Q1874" s="8" t="str">
        <f>_xlfn.XLOOKUP(total_table[[#This Row],[Product_ID]],Product_table[Product_ID],Product_table[Product_Name],FALSE)</f>
        <v>Womens Cotton Scarf</v>
      </c>
      <c r="R1874" s="8" t="str">
        <f>_xlfn.XLOOKUP(total_table[[#This Row],[Product_ID]],Product_table[Product_ID],Product_table[Category],FALSE)</f>
        <v>Clothing</v>
      </c>
      <c r="S1874" s="8" t="str">
        <f>_xlfn.XLOOKUP(total_table[[#This Row],[Product_ID]],Product_table[Product_ID],Product_table[Sub_Category],FALSE)</f>
        <v>Accessories</v>
      </c>
      <c r="T1874" s="8" t="str">
        <f>_xlfn.XLOOKUP(total_table[[#This Row],[Product_ID]],Product_table[Product_ID],Product_table[Brand],FALSE)</f>
        <v>Shepherd-Gould</v>
      </c>
      <c r="U1874" s="8">
        <f>_xlfn.XLOOKUP(total_table[[#This Row],[Product_ID]],Product_table[Product_ID],Product_table[Cost],FALSE)</f>
        <v>113.83</v>
      </c>
      <c r="V1874" s="11">
        <f>_xlfn.XLOOKUP(total_table[[#This Row],[Product_ID]],Product_table[Product_ID],Product_table[Stock],FALSE)</f>
        <v>485</v>
      </c>
      <c r="W1874" s="8" t="str">
        <f>_xlfn.XLOOKUP(total_table[[#This Row],[Store_ID]],Store_table[Store_ID],Store_table[Store_Name],FALSE)</f>
        <v>Holloway Ltd</v>
      </c>
      <c r="X1874" s="8" t="str">
        <f>_xlfn.XLOOKUP(total_table[[#This Row],[Store_ID]],Store_table[Store_ID],Store_table[Region],FALSE)</f>
        <v>North</v>
      </c>
      <c r="Y1874" s="8" t="str">
        <f>_xlfn.XLOOKUP(total_table[[#This Row],[Store_ID]],Store_table[Store_ID],Store_table[City],FALSE)</f>
        <v>Bensonhaven</v>
      </c>
      <c r="Z1874" s="8" t="str">
        <f>_xlfn.XLOOKUP(total_table[[#This Row],[Store_ID]],Store_table[Store_ID],Store_table[Store_Type],FALSE)</f>
        <v>Flagship</v>
      </c>
    </row>
    <row r="1875" spans="1:26" x14ac:dyDescent="0.35">
      <c r="A1875" s="2" t="s">
        <v>3677</v>
      </c>
      <c r="B1875" s="14">
        <v>45886</v>
      </c>
      <c r="C1875" s="2" t="s">
        <v>138</v>
      </c>
      <c r="D1875" s="2" t="s">
        <v>1648</v>
      </c>
      <c r="E1875" s="2" t="s">
        <v>1779</v>
      </c>
      <c r="F1875" s="11">
        <v>3</v>
      </c>
      <c r="G1875" s="8">
        <v>259.98</v>
      </c>
      <c r="H1875" s="8">
        <v>7.0000000000000007E-2</v>
      </c>
      <c r="I1875" s="2" t="s">
        <v>1807</v>
      </c>
      <c r="J1875" s="8">
        <v>779.87</v>
      </c>
      <c r="K1875" s="8" t="str">
        <f>_xlfn.XLOOKUP(total_table[[#This Row],[Customer_ID]],Customer_table[Customer_ID],Customer_table[Name],FALSE)</f>
        <v>Thomas Phillips</v>
      </c>
      <c r="L1875" s="11">
        <f>_xlfn.XLOOKUP(total_table[[#This Row],[Customer_ID]],Customer_table[Customer_ID],Customer_table[Age],FALSE)</f>
        <v>20</v>
      </c>
      <c r="M1875" s="8" t="str">
        <f>_xlfn.XLOOKUP(total_table[[#This Row],[Customer_ID]],Customer_table[Customer_ID],Customer_table[Gender],FALSE)</f>
        <v>Female</v>
      </c>
      <c r="N1875" s="8" t="str">
        <f>_xlfn.XLOOKUP(total_table[[#This Row],[Customer_ID]],Customer_table[Customer_ID],Customer_table[City],FALSE)</f>
        <v>Luisfurt</v>
      </c>
      <c r="O1875" s="8" t="str">
        <f>_xlfn.XLOOKUP(total_table[[#This Row],[Customer_ID]],Customer_table[Customer_ID],Customer_table[State],FALSE)</f>
        <v>Georgia</v>
      </c>
      <c r="P1875" s="8" t="str">
        <f>_xlfn.XLOOKUP(total_table[[#This Row],[Customer_ID]],Customer_table[Customer_ID],Customer_table[Country],FALSE)</f>
        <v>USA</v>
      </c>
      <c r="Q1875" s="8" t="str">
        <f>_xlfn.XLOOKUP(total_table[[#This Row],[Product_ID]],Product_table[Product_ID],Product_table[Product_Name],FALSE)</f>
        <v>Tennis Ball 3-Pack</v>
      </c>
      <c r="R1875" s="8" t="str">
        <f>_xlfn.XLOOKUP(total_table[[#This Row],[Product_ID]],Product_table[Product_ID],Product_table[Category],FALSE)</f>
        <v>Sports</v>
      </c>
      <c r="S1875" s="8" t="str">
        <f>_xlfn.XLOOKUP(total_table[[#This Row],[Product_ID]],Product_table[Product_ID],Product_table[Sub_Category],FALSE)</f>
        <v>Equipment</v>
      </c>
      <c r="T1875" s="8" t="str">
        <f>_xlfn.XLOOKUP(total_table[[#This Row],[Product_ID]],Product_table[Product_ID],Product_table[Brand],FALSE)</f>
        <v>Lopez LLC</v>
      </c>
      <c r="U1875" s="8">
        <f>_xlfn.XLOOKUP(total_table[[#This Row],[Product_ID]],Product_table[Product_ID],Product_table[Cost],FALSE)</f>
        <v>103.45</v>
      </c>
      <c r="V1875" s="11">
        <f>_xlfn.XLOOKUP(total_table[[#This Row],[Product_ID]],Product_table[Product_ID],Product_table[Stock],FALSE)</f>
        <v>465</v>
      </c>
      <c r="W1875" s="8" t="str">
        <f>_xlfn.XLOOKUP(total_table[[#This Row],[Store_ID]],Store_table[Store_ID],Store_table[Store_Name],FALSE)</f>
        <v>Shelton PLC</v>
      </c>
      <c r="X1875" s="8" t="str">
        <f>_xlfn.XLOOKUP(total_table[[#This Row],[Store_ID]],Store_table[Store_ID],Store_table[Region],FALSE)</f>
        <v>North</v>
      </c>
      <c r="Y1875" s="8" t="str">
        <f>_xlfn.XLOOKUP(total_table[[#This Row],[Store_ID]],Store_table[Store_ID],Store_table[City],FALSE)</f>
        <v>East Jenniferstad</v>
      </c>
      <c r="Z1875" s="8" t="str">
        <f>_xlfn.XLOOKUP(total_table[[#This Row],[Store_ID]],Store_table[Store_ID],Store_table[Store_Type],FALSE)</f>
        <v>Flagship</v>
      </c>
    </row>
    <row r="1876" spans="1:26" x14ac:dyDescent="0.35">
      <c r="A1876" s="2" t="s">
        <v>3678</v>
      </c>
      <c r="B1876" s="14">
        <v>45426</v>
      </c>
      <c r="C1876" s="2" t="s">
        <v>418</v>
      </c>
      <c r="D1876" s="2" t="s">
        <v>1527</v>
      </c>
      <c r="E1876" s="2" t="s">
        <v>1744</v>
      </c>
      <c r="F1876" s="11">
        <v>4</v>
      </c>
      <c r="G1876" s="8">
        <v>591.9</v>
      </c>
      <c r="H1876" s="8">
        <v>0.2</v>
      </c>
      <c r="I1876" s="2" t="s">
        <v>1804</v>
      </c>
      <c r="J1876" s="8">
        <v>2367.4</v>
      </c>
      <c r="K1876" s="8" t="str">
        <f>_xlfn.XLOOKUP(total_table[[#This Row],[Customer_ID]],Customer_table[Customer_ID],Customer_table[Name],FALSE)</f>
        <v>Donald Lee</v>
      </c>
      <c r="L1876" s="11">
        <f>_xlfn.XLOOKUP(total_table[[#This Row],[Customer_ID]],Customer_table[Customer_ID],Customer_table[Age],FALSE)</f>
        <v>26</v>
      </c>
      <c r="M1876" s="8" t="str">
        <f>_xlfn.XLOOKUP(total_table[[#This Row],[Customer_ID]],Customer_table[Customer_ID],Customer_table[Gender],FALSE)</f>
        <v>Male</v>
      </c>
      <c r="N1876" s="8" t="str">
        <f>_xlfn.XLOOKUP(total_table[[#This Row],[Customer_ID]],Customer_table[Customer_ID],Customer_table[City],FALSE)</f>
        <v>Wongberg</v>
      </c>
      <c r="O1876" s="8" t="str">
        <f>_xlfn.XLOOKUP(total_table[[#This Row],[Customer_ID]],Customer_table[Customer_ID],Customer_table[State],FALSE)</f>
        <v>Illinois</v>
      </c>
      <c r="P1876" s="8" t="str">
        <f>_xlfn.XLOOKUP(total_table[[#This Row],[Customer_ID]],Customer_table[Customer_ID],Customer_table[Country],FALSE)</f>
        <v>USA</v>
      </c>
      <c r="Q1876" s="8" t="str">
        <f>_xlfn.XLOOKUP(total_table[[#This Row],[Product_ID]],Product_table[Product_ID],Product_table[Product_Name],FALSE)</f>
        <v>Women's Casual Hoodie</v>
      </c>
      <c r="R1876" s="8" t="str">
        <f>_xlfn.XLOOKUP(total_table[[#This Row],[Product_ID]],Product_table[Product_ID],Product_table[Category],FALSE)</f>
        <v>Clothing</v>
      </c>
      <c r="S1876" s="8" t="str">
        <f>_xlfn.XLOOKUP(total_table[[#This Row],[Product_ID]],Product_table[Product_ID],Product_table[Sub_Category],FALSE)</f>
        <v>Outerwear</v>
      </c>
      <c r="T1876" s="8" t="str">
        <f>_xlfn.XLOOKUP(total_table[[#This Row],[Product_ID]],Product_table[Product_ID],Product_table[Brand],FALSE)</f>
        <v>Sims Inc</v>
      </c>
      <c r="U1876" s="8">
        <f>_xlfn.XLOOKUP(total_table[[#This Row],[Product_ID]],Product_table[Product_ID],Product_table[Cost],FALSE)</f>
        <v>254.04361702127662</v>
      </c>
      <c r="V1876" s="11">
        <f>_xlfn.XLOOKUP(total_table[[#This Row],[Product_ID]],Product_table[Product_ID],Product_table[Stock],FALSE)</f>
        <v>352</v>
      </c>
      <c r="W1876" s="8" t="str">
        <f>_xlfn.XLOOKUP(total_table[[#This Row],[Store_ID]],Store_table[Store_ID],Store_table[Store_Name],FALSE)</f>
        <v>Johnson-Wright</v>
      </c>
      <c r="X1876" s="8" t="str">
        <f>_xlfn.XLOOKUP(total_table[[#This Row],[Store_ID]],Store_table[Store_ID],Store_table[Region],FALSE)</f>
        <v>North</v>
      </c>
      <c r="Y1876" s="8" t="str">
        <f>_xlfn.XLOOKUP(total_table[[#This Row],[Store_ID]],Store_table[Store_ID],Store_table[City],FALSE)</f>
        <v>Hoodberg</v>
      </c>
      <c r="Z1876" s="8" t="str">
        <f>_xlfn.XLOOKUP(total_table[[#This Row],[Store_ID]],Store_table[Store_ID],Store_table[Store_Type],FALSE)</f>
        <v>Outlet</v>
      </c>
    </row>
    <row r="1877" spans="1:26" x14ac:dyDescent="0.35">
      <c r="A1877" s="2" t="s">
        <v>3679</v>
      </c>
      <c r="B1877" s="14">
        <v>45730</v>
      </c>
      <c r="C1877" s="2" t="s">
        <v>122</v>
      </c>
      <c r="D1877" s="2" t="s">
        <v>1646</v>
      </c>
      <c r="E1877" s="2" t="s">
        <v>1772</v>
      </c>
      <c r="F1877" s="11">
        <v>2</v>
      </c>
      <c r="G1877" s="8">
        <v>396.9</v>
      </c>
      <c r="H1877" s="8">
        <v>0.18</v>
      </c>
      <c r="I1877" s="2" t="s">
        <v>1804</v>
      </c>
      <c r="J1877" s="8">
        <v>793.62</v>
      </c>
      <c r="K1877" s="8" t="str">
        <f>_xlfn.XLOOKUP(total_table[[#This Row],[Customer_ID]],Customer_table[Customer_ID],Customer_table[Name],FALSE)</f>
        <v>Sarah Vance</v>
      </c>
      <c r="L1877" s="11">
        <f>_xlfn.XLOOKUP(total_table[[#This Row],[Customer_ID]],Customer_table[Customer_ID],Customer_table[Age],FALSE)</f>
        <v>41</v>
      </c>
      <c r="M1877" s="8" t="str">
        <f>_xlfn.XLOOKUP(total_table[[#This Row],[Customer_ID]],Customer_table[Customer_ID],Customer_table[Gender],FALSE)</f>
        <v>Male</v>
      </c>
      <c r="N1877" s="8" t="str">
        <f>_xlfn.XLOOKUP(total_table[[#This Row],[Customer_ID]],Customer_table[Customer_ID],Customer_table[City],FALSE)</f>
        <v>Johnsonville</v>
      </c>
      <c r="O1877" s="8" t="str">
        <f>_xlfn.XLOOKUP(total_table[[#This Row],[Customer_ID]],Customer_table[Customer_ID],Customer_table[State],FALSE)</f>
        <v>Oregon</v>
      </c>
      <c r="P1877" s="8" t="str">
        <f>_xlfn.XLOOKUP(total_table[[#This Row],[Customer_ID]],Customer_table[Customer_ID],Customer_table[Country],FALSE)</f>
        <v>USA</v>
      </c>
      <c r="Q1877" s="8" t="str">
        <f>_xlfn.XLOOKUP(total_table[[#This Row],[Product_ID]],Product_table[Product_ID],Product_table[Product_Name],FALSE)</f>
        <v>Luxury Perfume Spray</v>
      </c>
      <c r="R1877" s="8" t="str">
        <f>_xlfn.XLOOKUP(total_table[[#This Row],[Product_ID]],Product_table[Product_ID],Product_table[Category],FALSE)</f>
        <v>Beauty</v>
      </c>
      <c r="S1877" s="8" t="str">
        <f>_xlfn.XLOOKUP(total_table[[#This Row],[Product_ID]],Product_table[Product_ID],Product_table[Sub_Category],FALSE)</f>
        <v>Fragrance</v>
      </c>
      <c r="T1877" s="8" t="str">
        <f>_xlfn.XLOOKUP(total_table[[#This Row],[Product_ID]],Product_table[Product_ID],Product_table[Brand],FALSE)</f>
        <v>Gibson, Green and Lopez</v>
      </c>
      <c r="U1877" s="8">
        <f>_xlfn.XLOOKUP(total_table[[#This Row],[Product_ID]],Product_table[Product_ID],Product_table[Cost],FALSE)</f>
        <v>482.75</v>
      </c>
      <c r="V1877" s="11">
        <f>_xlfn.XLOOKUP(total_table[[#This Row],[Product_ID]],Product_table[Product_ID],Product_table[Stock],FALSE)</f>
        <v>444</v>
      </c>
      <c r="W1877" s="8" t="str">
        <f>_xlfn.XLOOKUP(total_table[[#This Row],[Store_ID]],Store_table[Store_ID],Store_table[Store_Name],FALSE)</f>
        <v>Thomas, Bridges and Harris</v>
      </c>
      <c r="X1877" s="8" t="str">
        <f>_xlfn.XLOOKUP(total_table[[#This Row],[Store_ID]],Store_table[Store_ID],Store_table[Region],FALSE)</f>
        <v>North</v>
      </c>
      <c r="Y1877" s="8" t="str">
        <f>_xlfn.XLOOKUP(total_table[[#This Row],[Store_ID]],Store_table[Store_ID],Store_table[City],FALSE)</f>
        <v>Sabrinatown</v>
      </c>
      <c r="Z1877" s="8" t="str">
        <f>_xlfn.XLOOKUP(total_table[[#This Row],[Store_ID]],Store_table[Store_ID],Store_table[Store_Type],FALSE)</f>
        <v>Online</v>
      </c>
    </row>
    <row r="1878" spans="1:26" x14ac:dyDescent="0.35">
      <c r="A1878" s="2" t="s">
        <v>3680</v>
      </c>
      <c r="B1878" s="14">
        <v>45731</v>
      </c>
      <c r="C1878" s="2" t="s">
        <v>1379</v>
      </c>
      <c r="D1878" s="2" t="s">
        <v>1722</v>
      </c>
      <c r="E1878" s="2" t="s">
        <v>1739</v>
      </c>
      <c r="F1878" s="11">
        <v>1</v>
      </c>
      <c r="G1878" s="8">
        <v>176.84</v>
      </c>
      <c r="H1878" s="8">
        <v>0.19</v>
      </c>
      <c r="I1878" s="2" t="s">
        <v>1802</v>
      </c>
      <c r="J1878" s="8">
        <v>176.65</v>
      </c>
      <c r="K1878" s="8" t="str">
        <f>_xlfn.XLOOKUP(total_table[[#This Row],[Customer_ID]],Customer_table[Customer_ID],Customer_table[Name],FALSE)</f>
        <v>April Phillips</v>
      </c>
      <c r="L1878" s="11">
        <f>_xlfn.XLOOKUP(total_table[[#This Row],[Customer_ID]],Customer_table[Customer_ID],Customer_table[Age],FALSE)</f>
        <v>62</v>
      </c>
      <c r="M1878" s="8" t="str">
        <f>_xlfn.XLOOKUP(total_table[[#This Row],[Customer_ID]],Customer_table[Customer_ID],Customer_table[Gender],FALSE)</f>
        <v>Female</v>
      </c>
      <c r="N1878" s="8" t="str">
        <f>_xlfn.XLOOKUP(total_table[[#This Row],[Customer_ID]],Customer_table[Customer_ID],Customer_table[City],FALSE)</f>
        <v>Lake Carolyn</v>
      </c>
      <c r="O1878" s="8" t="str">
        <f>_xlfn.XLOOKUP(total_table[[#This Row],[Customer_ID]],Customer_table[Customer_ID],Customer_table[State],FALSE)</f>
        <v>Hawaii</v>
      </c>
      <c r="P1878" s="8" t="str">
        <f>_xlfn.XLOOKUP(total_table[[#This Row],[Customer_ID]],Customer_table[Customer_ID],Customer_table[Country],FALSE)</f>
        <v>USA</v>
      </c>
      <c r="Q1878" s="8" t="str">
        <f>_xlfn.XLOOKUP(total_table[[#This Row],[Product_ID]],Product_table[Product_ID],Product_table[Product_Name],FALSE)</f>
        <v>Portable Bluetooth Speaker</v>
      </c>
      <c r="R1878" s="8" t="str">
        <f>_xlfn.XLOOKUP(total_table[[#This Row],[Product_ID]],Product_table[Product_ID],Product_table[Category],FALSE)</f>
        <v>Electronics</v>
      </c>
      <c r="S1878" s="8" t="str">
        <f>_xlfn.XLOOKUP(total_table[[#This Row],[Product_ID]],Product_table[Product_ID],Product_table[Sub_Category],FALSE)</f>
        <v>Audio</v>
      </c>
      <c r="T1878" s="8" t="str">
        <f>_xlfn.XLOOKUP(total_table[[#This Row],[Product_ID]],Product_table[Product_ID],Product_table[Brand],FALSE)</f>
        <v>Flores-King</v>
      </c>
      <c r="U1878" s="8">
        <f>_xlfn.XLOOKUP(total_table[[#This Row],[Product_ID]],Product_table[Product_ID],Product_table[Cost],FALSE)</f>
        <v>431.67</v>
      </c>
      <c r="V1878" s="11">
        <f>_xlfn.XLOOKUP(total_table[[#This Row],[Product_ID]],Product_table[Product_ID],Product_table[Stock],FALSE)</f>
        <v>73</v>
      </c>
      <c r="W1878" s="8" t="str">
        <f>_xlfn.XLOOKUP(total_table[[#This Row],[Store_ID]],Store_table[Store_ID],Store_table[Store_Name],FALSE)</f>
        <v>Black-Horn</v>
      </c>
      <c r="X1878" s="8" t="str">
        <f>_xlfn.XLOOKUP(total_table[[#This Row],[Store_ID]],Store_table[Store_ID],Store_table[Region],FALSE)</f>
        <v>South</v>
      </c>
      <c r="Y1878" s="8" t="str">
        <f>_xlfn.XLOOKUP(total_table[[#This Row],[Store_ID]],Store_table[Store_ID],Store_table[City],FALSE)</f>
        <v>North Nancyview</v>
      </c>
      <c r="Z1878" s="8" t="str">
        <f>_xlfn.XLOOKUP(total_table[[#This Row],[Store_ID]],Store_table[Store_ID],Store_table[Store_Type],FALSE)</f>
        <v>Outlet</v>
      </c>
    </row>
    <row r="1879" spans="1:26" x14ac:dyDescent="0.35">
      <c r="A1879" s="2" t="s">
        <v>3681</v>
      </c>
      <c r="B1879" s="14">
        <v>45272</v>
      </c>
      <c r="C1879" s="2" t="s">
        <v>800</v>
      </c>
      <c r="D1879" s="2" t="s">
        <v>1578</v>
      </c>
      <c r="E1879" s="2" t="s">
        <v>1730</v>
      </c>
      <c r="F1879" s="11">
        <v>2</v>
      </c>
      <c r="G1879" s="8">
        <v>614.21</v>
      </c>
      <c r="H1879" s="8">
        <v>0.11</v>
      </c>
      <c r="I1879" s="2" t="s">
        <v>1804</v>
      </c>
      <c r="J1879" s="8">
        <v>1228.3100000000002</v>
      </c>
      <c r="K1879" s="8" t="str">
        <f>_xlfn.XLOOKUP(total_table[[#This Row],[Customer_ID]],Customer_table[Customer_ID],Customer_table[Name],FALSE)</f>
        <v>Linda Kline</v>
      </c>
      <c r="L1879" s="11">
        <f>_xlfn.XLOOKUP(total_table[[#This Row],[Customer_ID]],Customer_table[Customer_ID],Customer_table[Age],FALSE)</f>
        <v>34</v>
      </c>
      <c r="M1879" s="8" t="str">
        <f>_xlfn.XLOOKUP(total_table[[#This Row],[Customer_ID]],Customer_table[Customer_ID],Customer_table[Gender],FALSE)</f>
        <v>Male</v>
      </c>
      <c r="N1879" s="8" t="str">
        <f>_xlfn.XLOOKUP(total_table[[#This Row],[Customer_ID]],Customer_table[Customer_ID],Customer_table[City],FALSE)</f>
        <v>Masseyland</v>
      </c>
      <c r="O1879" s="8" t="str">
        <f>_xlfn.XLOOKUP(total_table[[#This Row],[Customer_ID]],Customer_table[Customer_ID],Customer_table[State],FALSE)</f>
        <v>Alaska</v>
      </c>
      <c r="P1879" s="8" t="str">
        <f>_xlfn.XLOOKUP(total_table[[#This Row],[Customer_ID]],Customer_table[Customer_ID],Customer_table[Country],FALSE)</f>
        <v>USA</v>
      </c>
      <c r="Q1879" s="8" t="str">
        <f>_xlfn.XLOOKUP(total_table[[#This Row],[Product_ID]],Product_table[Product_ID],Product_table[Product_Name],FALSE)</f>
        <v>Wireless Bluetooth Speaker</v>
      </c>
      <c r="R1879" s="8" t="str">
        <f>_xlfn.XLOOKUP(total_table[[#This Row],[Product_ID]],Product_table[Product_ID],Product_table[Category],FALSE)</f>
        <v>Electronics</v>
      </c>
      <c r="S1879" s="8" t="str">
        <f>_xlfn.XLOOKUP(total_table[[#This Row],[Product_ID]],Product_table[Product_ID],Product_table[Sub_Category],FALSE)</f>
        <v>Audio</v>
      </c>
      <c r="T1879" s="8" t="str">
        <f>_xlfn.XLOOKUP(total_table[[#This Row],[Product_ID]],Product_table[Product_ID],Product_table[Brand],FALSE)</f>
        <v>Reed-Schmidt</v>
      </c>
      <c r="U1879" s="8">
        <f>_xlfn.XLOOKUP(total_table[[#This Row],[Product_ID]],Product_table[Product_ID],Product_table[Cost],FALSE)</f>
        <v>322.41000000000003</v>
      </c>
      <c r="V1879" s="11">
        <f>_xlfn.XLOOKUP(total_table[[#This Row],[Product_ID]],Product_table[Product_ID],Product_table[Stock],FALSE)</f>
        <v>213</v>
      </c>
      <c r="W1879" s="8" t="str">
        <f>_xlfn.XLOOKUP(total_table[[#This Row],[Store_ID]],Store_table[Store_ID],Store_table[Store_Name],FALSE)</f>
        <v>Rivera-Warner</v>
      </c>
      <c r="X1879" s="8" t="str">
        <f>_xlfn.XLOOKUP(total_table[[#This Row],[Store_ID]],Store_table[Store_ID],Store_table[Region],FALSE)</f>
        <v>East</v>
      </c>
      <c r="Y1879" s="8" t="str">
        <f>_xlfn.XLOOKUP(total_table[[#This Row],[Store_ID]],Store_table[Store_ID],Store_table[City],FALSE)</f>
        <v>Washingtonfurt</v>
      </c>
      <c r="Z1879" s="8" t="str">
        <f>_xlfn.XLOOKUP(total_table[[#This Row],[Store_ID]],Store_table[Store_ID],Store_table[Store_Type],FALSE)</f>
        <v>Flagship</v>
      </c>
    </row>
    <row r="1880" spans="1:26" x14ac:dyDescent="0.35">
      <c r="A1880" s="2" t="s">
        <v>3682</v>
      </c>
      <c r="B1880" s="14">
        <v>45584</v>
      </c>
      <c r="C1880" s="2" t="s">
        <v>371</v>
      </c>
      <c r="D1880" s="2" t="s">
        <v>1529</v>
      </c>
      <c r="E1880" s="2" t="s">
        <v>1757</v>
      </c>
      <c r="F1880" s="11">
        <v>3</v>
      </c>
      <c r="G1880" s="8">
        <v>604.66</v>
      </c>
      <c r="H1880" s="8">
        <v>0.18</v>
      </c>
      <c r="I1880" s="2" t="s">
        <v>1807</v>
      </c>
      <c r="J1880" s="8">
        <v>1813.8</v>
      </c>
      <c r="K1880" s="8" t="str">
        <f>_xlfn.XLOOKUP(total_table[[#This Row],[Customer_ID]],Customer_table[Customer_ID],Customer_table[Name],FALSE)</f>
        <v>Travis Holland</v>
      </c>
      <c r="L1880" s="11">
        <f>_xlfn.XLOOKUP(total_table[[#This Row],[Customer_ID]],Customer_table[Customer_ID],Customer_table[Age],FALSE)</f>
        <v>38</v>
      </c>
      <c r="M1880" s="8" t="str">
        <f>_xlfn.XLOOKUP(total_table[[#This Row],[Customer_ID]],Customer_table[Customer_ID],Customer_table[Gender],FALSE)</f>
        <v>Male</v>
      </c>
      <c r="N1880" s="8" t="str">
        <f>_xlfn.XLOOKUP(total_table[[#This Row],[Customer_ID]],Customer_table[Customer_ID],Customer_table[City],FALSE)</f>
        <v>Webstermouth</v>
      </c>
      <c r="O1880" s="8" t="str">
        <f>_xlfn.XLOOKUP(total_table[[#This Row],[Customer_ID]],Customer_table[Customer_ID],Customer_table[State],FALSE)</f>
        <v>New Hampshire</v>
      </c>
      <c r="P1880" s="8" t="str">
        <f>_xlfn.XLOOKUP(total_table[[#This Row],[Customer_ID]],Customer_table[Customer_ID],Customer_table[Country],FALSE)</f>
        <v>USA</v>
      </c>
      <c r="Q1880" s="8" t="str">
        <f>_xlfn.XLOOKUP(total_table[[#This Row],[Product_ID]],Product_table[Product_ID],Product_table[Product_Name],FALSE)</f>
        <v>Men's Running Jacket</v>
      </c>
      <c r="R1880" s="8" t="str">
        <f>_xlfn.XLOOKUP(total_table[[#This Row],[Product_ID]],Product_table[Product_ID],Product_table[Category],FALSE)</f>
        <v>Clothing</v>
      </c>
      <c r="S1880" s="8" t="str">
        <f>_xlfn.XLOOKUP(total_table[[#This Row],[Product_ID]],Product_table[Product_ID],Product_table[Sub_Category],FALSE)</f>
        <v>Outerwear</v>
      </c>
      <c r="T1880" s="8" t="str">
        <f>_xlfn.XLOOKUP(total_table[[#This Row],[Product_ID]],Product_table[Product_ID],Product_table[Brand],FALSE)</f>
        <v>Pineda Ltd</v>
      </c>
      <c r="U1880" s="8">
        <f>_xlfn.XLOOKUP(total_table[[#This Row],[Product_ID]],Product_table[Product_ID],Product_table[Cost],FALSE)</f>
        <v>364.67</v>
      </c>
      <c r="V1880" s="11">
        <f>_xlfn.XLOOKUP(total_table[[#This Row],[Product_ID]],Product_table[Product_ID],Product_table[Stock],FALSE)</f>
        <v>452</v>
      </c>
      <c r="W1880" s="8" t="str">
        <f>_xlfn.XLOOKUP(total_table[[#This Row],[Store_ID]],Store_table[Store_ID],Store_table[Store_Name],FALSE)</f>
        <v>Martinez-Mullins</v>
      </c>
      <c r="X1880" s="8" t="str">
        <f>_xlfn.XLOOKUP(total_table[[#This Row],[Store_ID]],Store_table[Store_ID],Store_table[Region],FALSE)</f>
        <v>South</v>
      </c>
      <c r="Y1880" s="8" t="str">
        <f>_xlfn.XLOOKUP(total_table[[#This Row],[Store_ID]],Store_table[Store_ID],Store_table[City],FALSE)</f>
        <v>Williamsfurt</v>
      </c>
      <c r="Z1880" s="8" t="str">
        <f>_xlfn.XLOOKUP(total_table[[#This Row],[Store_ID]],Store_table[Store_ID],Store_table[Store_Type],FALSE)</f>
        <v>Online</v>
      </c>
    </row>
    <row r="1881" spans="1:26" x14ac:dyDescent="0.35">
      <c r="A1881" s="2" t="s">
        <v>3683</v>
      </c>
      <c r="B1881" s="14">
        <v>45534</v>
      </c>
      <c r="C1881" s="2" t="s">
        <v>1508</v>
      </c>
      <c r="D1881" s="2" t="s">
        <v>1527</v>
      </c>
      <c r="E1881" s="2" t="s">
        <v>1772</v>
      </c>
      <c r="F1881" s="11">
        <v>3</v>
      </c>
      <c r="G1881" s="8">
        <v>24.29</v>
      </c>
      <c r="H1881" s="8">
        <v>0.12</v>
      </c>
      <c r="I1881" s="2" t="s">
        <v>1804</v>
      </c>
      <c r="J1881" s="8">
        <v>72.75</v>
      </c>
      <c r="K1881" s="8" t="str">
        <f>_xlfn.XLOOKUP(total_table[[#This Row],[Customer_ID]],Customer_table[Customer_ID],Customer_table[Name],FALSE)</f>
        <v>Traci Gonzalez</v>
      </c>
      <c r="L1881" s="11">
        <f>_xlfn.XLOOKUP(total_table[[#This Row],[Customer_ID]],Customer_table[Customer_ID],Customer_table[Age],FALSE)</f>
        <v>35</v>
      </c>
      <c r="M1881" s="8" t="str">
        <f>_xlfn.XLOOKUP(total_table[[#This Row],[Customer_ID]],Customer_table[Customer_ID],Customer_table[Gender],FALSE)</f>
        <v>Male</v>
      </c>
      <c r="N1881" s="8" t="str">
        <f>_xlfn.XLOOKUP(total_table[[#This Row],[Customer_ID]],Customer_table[Customer_ID],Customer_table[City],FALSE)</f>
        <v>Snyderfurt</v>
      </c>
      <c r="O1881" s="8" t="str">
        <f>_xlfn.XLOOKUP(total_table[[#This Row],[Customer_ID]],Customer_table[Customer_ID],Customer_table[State],FALSE)</f>
        <v>New Mexico</v>
      </c>
      <c r="P1881" s="8" t="str">
        <f>_xlfn.XLOOKUP(total_table[[#This Row],[Customer_ID]],Customer_table[Customer_ID],Customer_table[Country],FALSE)</f>
        <v>USA</v>
      </c>
      <c r="Q1881" s="8" t="str">
        <f>_xlfn.XLOOKUP(total_table[[#This Row],[Product_ID]],Product_table[Product_ID],Product_table[Product_Name],FALSE)</f>
        <v>Women's Casual Hoodie</v>
      </c>
      <c r="R1881" s="8" t="str">
        <f>_xlfn.XLOOKUP(total_table[[#This Row],[Product_ID]],Product_table[Product_ID],Product_table[Category],FALSE)</f>
        <v>Clothing</v>
      </c>
      <c r="S1881" s="8" t="str">
        <f>_xlfn.XLOOKUP(total_table[[#This Row],[Product_ID]],Product_table[Product_ID],Product_table[Sub_Category],FALSE)</f>
        <v>Outerwear</v>
      </c>
      <c r="T1881" s="8" t="str">
        <f>_xlfn.XLOOKUP(total_table[[#This Row],[Product_ID]],Product_table[Product_ID],Product_table[Brand],FALSE)</f>
        <v>Sims Inc</v>
      </c>
      <c r="U1881" s="8">
        <f>_xlfn.XLOOKUP(total_table[[#This Row],[Product_ID]],Product_table[Product_ID],Product_table[Cost],FALSE)</f>
        <v>254.04361702127662</v>
      </c>
      <c r="V1881" s="11">
        <f>_xlfn.XLOOKUP(total_table[[#This Row],[Product_ID]],Product_table[Product_ID],Product_table[Stock],FALSE)</f>
        <v>352</v>
      </c>
      <c r="W1881" s="8" t="str">
        <f>_xlfn.XLOOKUP(total_table[[#This Row],[Store_ID]],Store_table[Store_ID],Store_table[Store_Name],FALSE)</f>
        <v>Thomas, Bridges and Harris</v>
      </c>
      <c r="X1881" s="8" t="str">
        <f>_xlfn.XLOOKUP(total_table[[#This Row],[Store_ID]],Store_table[Store_ID],Store_table[Region],FALSE)</f>
        <v>North</v>
      </c>
      <c r="Y1881" s="8" t="str">
        <f>_xlfn.XLOOKUP(total_table[[#This Row],[Store_ID]],Store_table[Store_ID],Store_table[City],FALSE)</f>
        <v>Sabrinatown</v>
      </c>
      <c r="Z1881" s="8" t="str">
        <f>_xlfn.XLOOKUP(total_table[[#This Row],[Store_ID]],Store_table[Store_ID],Store_table[Store_Type],FALSE)</f>
        <v>Online</v>
      </c>
    </row>
    <row r="1882" spans="1:26" x14ac:dyDescent="0.35">
      <c r="A1882" s="2" t="s">
        <v>3684</v>
      </c>
      <c r="B1882" s="14">
        <v>45482</v>
      </c>
      <c r="C1882" s="2" t="s">
        <v>409</v>
      </c>
      <c r="D1882" s="2" t="s">
        <v>1652</v>
      </c>
      <c r="E1882" s="2" t="s">
        <v>1770</v>
      </c>
      <c r="F1882" s="11">
        <v>1</v>
      </c>
      <c r="G1882" s="8">
        <v>503.95</v>
      </c>
      <c r="H1882" s="8">
        <v>0.24</v>
      </c>
      <c r="I1882" s="2" t="s">
        <v>1804</v>
      </c>
      <c r="J1882" s="8">
        <v>503.71</v>
      </c>
      <c r="K1882" s="8" t="str">
        <f>_xlfn.XLOOKUP(total_table[[#This Row],[Customer_ID]],Customer_table[Customer_ID],Customer_table[Name],FALSE)</f>
        <v>Joel Robinson</v>
      </c>
      <c r="L1882" s="11">
        <f>_xlfn.XLOOKUP(total_table[[#This Row],[Customer_ID]],Customer_table[Customer_ID],Customer_table[Age],FALSE)</f>
        <v>62</v>
      </c>
      <c r="M1882" s="8" t="str">
        <f>_xlfn.XLOOKUP(total_table[[#This Row],[Customer_ID]],Customer_table[Customer_ID],Customer_table[Gender],FALSE)</f>
        <v>Male</v>
      </c>
      <c r="N1882" s="8" t="str">
        <f>_xlfn.XLOOKUP(total_table[[#This Row],[Customer_ID]],Customer_table[Customer_ID],Customer_table[City],FALSE)</f>
        <v>Lake Danielport</v>
      </c>
      <c r="O1882" s="8" t="str">
        <f>_xlfn.XLOOKUP(total_table[[#This Row],[Customer_ID]],Customer_table[Customer_ID],Customer_table[State],FALSE)</f>
        <v>Hawaii</v>
      </c>
      <c r="P1882" s="8" t="str">
        <f>_xlfn.XLOOKUP(total_table[[#This Row],[Customer_ID]],Customer_table[Customer_ID],Customer_table[Country],FALSE)</f>
        <v>USA</v>
      </c>
      <c r="Q1882" s="8" t="str">
        <f>_xlfn.XLOOKUP(total_table[[#This Row],[Product_ID]],Product_table[Product_ID],Product_table[Product_Name],FALSE)</f>
        <v>Organic Sunscreen Lotion</v>
      </c>
      <c r="R1882" s="8" t="str">
        <f>_xlfn.XLOOKUP(total_table[[#This Row],[Product_ID]],Product_table[Product_ID],Product_table[Category],FALSE)</f>
        <v>Beauty</v>
      </c>
      <c r="S1882" s="8" t="str">
        <f>_xlfn.XLOOKUP(total_table[[#This Row],[Product_ID]],Product_table[Product_ID],Product_table[Sub_Category],FALSE)</f>
        <v>Skincare</v>
      </c>
      <c r="T1882" s="8" t="str">
        <f>_xlfn.XLOOKUP(total_table[[#This Row],[Product_ID]],Product_table[Product_ID],Product_table[Brand],FALSE)</f>
        <v>Anderson-Riley</v>
      </c>
      <c r="U1882" s="8">
        <f>_xlfn.XLOOKUP(total_table[[#This Row],[Product_ID]],Product_table[Product_ID],Product_table[Cost],FALSE)</f>
        <v>266.86</v>
      </c>
      <c r="V1882" s="11">
        <f>_xlfn.XLOOKUP(total_table[[#This Row],[Product_ID]],Product_table[Product_ID],Product_table[Stock],FALSE)</f>
        <v>458</v>
      </c>
      <c r="W1882" s="8" t="str">
        <f>_xlfn.XLOOKUP(total_table[[#This Row],[Store_ID]],Store_table[Store_ID],Store_table[Store_Name],FALSE)</f>
        <v>Aguirre-Keller</v>
      </c>
      <c r="X1882" s="8" t="str">
        <f>_xlfn.XLOOKUP(total_table[[#This Row],[Store_ID]],Store_table[Store_ID],Store_table[Region],FALSE)</f>
        <v>South</v>
      </c>
      <c r="Y1882" s="8" t="str">
        <f>_xlfn.XLOOKUP(total_table[[#This Row],[Store_ID]],Store_table[Store_ID],Store_table[City],FALSE)</f>
        <v>Lake Michael</v>
      </c>
      <c r="Z1882" s="8" t="str">
        <f>_xlfn.XLOOKUP(total_table[[#This Row],[Store_ID]],Store_table[Store_ID],Store_table[Store_Type],FALSE)</f>
        <v>Online</v>
      </c>
    </row>
    <row r="1883" spans="1:26" x14ac:dyDescent="0.35">
      <c r="A1883" s="2" t="s">
        <v>3685</v>
      </c>
      <c r="B1883" s="14">
        <v>45475</v>
      </c>
      <c r="C1883" s="2" t="s">
        <v>990</v>
      </c>
      <c r="D1883" s="2" t="s">
        <v>1628</v>
      </c>
      <c r="E1883" s="2" t="s">
        <v>1777</v>
      </c>
      <c r="F1883" s="11">
        <v>4</v>
      </c>
      <c r="G1883" s="8">
        <v>860.78</v>
      </c>
      <c r="H1883" s="8">
        <v>0.03</v>
      </c>
      <c r="I1883" s="2" t="s">
        <v>1802</v>
      </c>
      <c r="J1883" s="8">
        <v>3443.0899999999997</v>
      </c>
      <c r="K1883" s="8" t="str">
        <f>_xlfn.XLOOKUP(total_table[[#This Row],[Customer_ID]],Customer_table[Customer_ID],Customer_table[Name],FALSE)</f>
        <v>Casey Simpson</v>
      </c>
      <c r="L1883" s="11">
        <f>_xlfn.XLOOKUP(total_table[[#This Row],[Customer_ID]],Customer_table[Customer_ID],Customer_table[Age],FALSE)</f>
        <v>54</v>
      </c>
      <c r="M1883" s="8" t="str">
        <f>_xlfn.XLOOKUP(total_table[[#This Row],[Customer_ID]],Customer_table[Customer_ID],Customer_table[Gender],FALSE)</f>
        <v>Male</v>
      </c>
      <c r="N1883" s="8" t="str">
        <f>_xlfn.XLOOKUP(total_table[[#This Row],[Customer_ID]],Customer_table[Customer_ID],Customer_table[City],FALSE)</f>
        <v>West Mathewside</v>
      </c>
      <c r="O1883" s="8" t="str">
        <f>_xlfn.XLOOKUP(total_table[[#This Row],[Customer_ID]],Customer_table[Customer_ID],Customer_table[State],FALSE)</f>
        <v>Mississippi</v>
      </c>
      <c r="P1883" s="8" t="str">
        <f>_xlfn.XLOOKUP(total_table[[#This Row],[Customer_ID]],Customer_table[Customer_ID],Customer_table[Country],FALSE)</f>
        <v>USA</v>
      </c>
      <c r="Q1883" s="8" t="str">
        <f>_xlfn.XLOOKUP(total_table[[#This Row],[Product_ID]],Product_table[Product_ID],Product_table[Product_Name],FALSE)</f>
        <v>HDMI Cable – 2m</v>
      </c>
      <c r="R1883" s="8" t="str">
        <f>_xlfn.XLOOKUP(total_table[[#This Row],[Product_ID]],Product_table[Product_ID],Product_table[Category],FALSE)</f>
        <v>Electronics</v>
      </c>
      <c r="S1883" s="8" t="str">
        <f>_xlfn.XLOOKUP(total_table[[#This Row],[Product_ID]],Product_table[Product_ID],Product_table[Sub_Category],FALSE)</f>
        <v>Accessories</v>
      </c>
      <c r="T1883" s="8" t="str">
        <f>_xlfn.XLOOKUP(total_table[[#This Row],[Product_ID]],Product_table[Product_ID],Product_table[Brand],FALSE)</f>
        <v>Bautista, Green and Hale</v>
      </c>
      <c r="U1883" s="8">
        <f>_xlfn.XLOOKUP(total_table[[#This Row],[Product_ID]],Product_table[Product_ID],Product_table[Cost],FALSE)</f>
        <v>88.49</v>
      </c>
      <c r="V1883" s="11">
        <f>_xlfn.XLOOKUP(total_table[[#This Row],[Product_ID]],Product_table[Product_ID],Product_table[Stock],FALSE)</f>
        <v>246</v>
      </c>
      <c r="W1883" s="8" t="str">
        <f>_xlfn.XLOOKUP(total_table[[#This Row],[Store_ID]],Store_table[Store_ID],Store_table[Store_Name],FALSE)</f>
        <v>Mcdonald Inc</v>
      </c>
      <c r="X1883" s="8" t="str">
        <f>_xlfn.XLOOKUP(total_table[[#This Row],[Store_ID]],Store_table[Store_ID],Store_table[Region],FALSE)</f>
        <v>South</v>
      </c>
      <c r="Y1883" s="8" t="str">
        <f>_xlfn.XLOOKUP(total_table[[#This Row],[Store_ID]],Store_table[Store_ID],Store_table[City],FALSE)</f>
        <v>Christopherland</v>
      </c>
      <c r="Z1883" s="8" t="str">
        <f>_xlfn.XLOOKUP(total_table[[#This Row],[Store_ID]],Store_table[Store_ID],Store_table[Store_Type],FALSE)</f>
        <v>Outlet</v>
      </c>
    </row>
    <row r="1884" spans="1:26" x14ac:dyDescent="0.35">
      <c r="A1884" s="2" t="s">
        <v>3686</v>
      </c>
      <c r="B1884" s="14">
        <v>45234</v>
      </c>
      <c r="C1884" s="2" t="s">
        <v>635</v>
      </c>
      <c r="D1884" s="2" t="s">
        <v>1610</v>
      </c>
      <c r="E1884" s="2" t="s">
        <v>1744</v>
      </c>
      <c r="F1884" s="11">
        <v>3</v>
      </c>
      <c r="G1884" s="8">
        <v>41.97</v>
      </c>
      <c r="H1884" s="8">
        <v>0.03</v>
      </c>
      <c r="I1884" s="2" t="s">
        <v>1807</v>
      </c>
      <c r="J1884" s="8">
        <v>125.88</v>
      </c>
      <c r="K1884" s="8" t="str">
        <f>_xlfn.XLOOKUP(total_table[[#This Row],[Customer_ID]],Customer_table[Customer_ID],Customer_table[Name],FALSE)</f>
        <v>Andrea Jacobs</v>
      </c>
      <c r="L1884" s="11">
        <f>_xlfn.XLOOKUP(total_table[[#This Row],[Customer_ID]],Customer_table[Customer_ID],Customer_table[Age],FALSE)</f>
        <v>45</v>
      </c>
      <c r="M1884" s="8" t="str">
        <f>_xlfn.XLOOKUP(total_table[[#This Row],[Customer_ID]],Customer_table[Customer_ID],Customer_table[Gender],FALSE)</f>
        <v>Female</v>
      </c>
      <c r="N1884" s="8" t="str">
        <f>_xlfn.XLOOKUP(total_table[[#This Row],[Customer_ID]],Customer_table[Customer_ID],Customer_table[City],FALSE)</f>
        <v>Christopherland</v>
      </c>
      <c r="O1884" s="8" t="str">
        <f>_xlfn.XLOOKUP(total_table[[#This Row],[Customer_ID]],Customer_table[Customer_ID],Customer_table[State],FALSE)</f>
        <v>Minnesota</v>
      </c>
      <c r="P1884" s="8" t="str">
        <f>_xlfn.XLOOKUP(total_table[[#This Row],[Customer_ID]],Customer_table[Customer_ID],Customer_table[Country],FALSE)</f>
        <v>USA</v>
      </c>
      <c r="Q1884" s="8" t="str">
        <f>_xlfn.XLOOKUP(total_table[[#This Row],[Product_ID]],Product_table[Product_ID],Product_table[Product_Name],FALSE)</f>
        <v>Smart Home WiFi Camera</v>
      </c>
      <c r="R1884" s="8" t="str">
        <f>_xlfn.XLOOKUP(total_table[[#This Row],[Product_ID]],Product_table[Product_ID],Product_table[Category],FALSE)</f>
        <v>Electronics</v>
      </c>
      <c r="S1884" s="8" t="str">
        <f>_xlfn.XLOOKUP(total_table[[#This Row],[Product_ID]],Product_table[Product_ID],Product_table[Sub_Category],FALSE)</f>
        <v>Accessories</v>
      </c>
      <c r="T1884" s="8" t="str">
        <f>_xlfn.XLOOKUP(total_table[[#This Row],[Product_ID]],Product_table[Product_ID],Product_table[Brand],FALSE)</f>
        <v>Holmes LLC</v>
      </c>
      <c r="U1884" s="8">
        <f>_xlfn.XLOOKUP(total_table[[#This Row],[Product_ID]],Product_table[Product_ID],Product_table[Cost],FALSE)</f>
        <v>450.71</v>
      </c>
      <c r="V1884" s="11">
        <f>_xlfn.XLOOKUP(total_table[[#This Row],[Product_ID]],Product_table[Product_ID],Product_table[Stock],FALSE)</f>
        <v>389</v>
      </c>
      <c r="W1884" s="8" t="str">
        <f>_xlfn.XLOOKUP(total_table[[#This Row],[Store_ID]],Store_table[Store_ID],Store_table[Store_Name],FALSE)</f>
        <v>Johnson-Wright</v>
      </c>
      <c r="X1884" s="8" t="str">
        <f>_xlfn.XLOOKUP(total_table[[#This Row],[Store_ID]],Store_table[Store_ID],Store_table[Region],FALSE)</f>
        <v>North</v>
      </c>
      <c r="Y1884" s="8" t="str">
        <f>_xlfn.XLOOKUP(total_table[[#This Row],[Store_ID]],Store_table[Store_ID],Store_table[City],FALSE)</f>
        <v>Hoodberg</v>
      </c>
      <c r="Z1884" s="8" t="str">
        <f>_xlfn.XLOOKUP(total_table[[#This Row],[Store_ID]],Store_table[Store_ID],Store_table[Store_Type],FALSE)</f>
        <v>Outlet</v>
      </c>
    </row>
    <row r="1885" spans="1:26" x14ac:dyDescent="0.35">
      <c r="A1885" s="2" t="s">
        <v>3687</v>
      </c>
      <c r="B1885" s="14">
        <v>45397</v>
      </c>
      <c r="C1885" s="2" t="s">
        <v>129</v>
      </c>
      <c r="D1885" s="2" t="s">
        <v>1556</v>
      </c>
      <c r="E1885" s="2" t="s">
        <v>1751</v>
      </c>
      <c r="F1885" s="11">
        <v>1</v>
      </c>
      <c r="G1885" s="8">
        <v>649.59</v>
      </c>
      <c r="H1885" s="8">
        <v>0.12</v>
      </c>
      <c r="I1885" s="2" t="s">
        <v>1807</v>
      </c>
      <c r="J1885" s="8">
        <v>649.47</v>
      </c>
      <c r="K1885" s="8" t="str">
        <f>_xlfn.XLOOKUP(total_table[[#This Row],[Customer_ID]],Customer_table[Customer_ID],Customer_table[Name],FALSE)</f>
        <v>Robert Jones Dds</v>
      </c>
      <c r="L1885" s="11">
        <f>_xlfn.XLOOKUP(total_table[[#This Row],[Customer_ID]],Customer_table[Customer_ID],Customer_table[Age],FALSE)</f>
        <v>25</v>
      </c>
      <c r="M1885" s="8" t="str">
        <f>_xlfn.XLOOKUP(total_table[[#This Row],[Customer_ID]],Customer_table[Customer_ID],Customer_table[Gender],FALSE)</f>
        <v>Male</v>
      </c>
      <c r="N1885" s="8" t="str">
        <f>_xlfn.XLOOKUP(total_table[[#This Row],[Customer_ID]],Customer_table[Customer_ID],Customer_table[City],FALSE)</f>
        <v>Tristanton</v>
      </c>
      <c r="O1885" s="8" t="str">
        <f>_xlfn.XLOOKUP(total_table[[#This Row],[Customer_ID]],Customer_table[Customer_ID],Customer_table[State],FALSE)</f>
        <v>Oklahoma</v>
      </c>
      <c r="P1885" s="8" t="str">
        <f>_xlfn.XLOOKUP(total_table[[#This Row],[Customer_ID]],Customer_table[Customer_ID],Customer_table[Country],FALSE)</f>
        <v>USA</v>
      </c>
      <c r="Q1885" s="8" t="str">
        <f>_xlfn.XLOOKUP(total_table[[#This Row],[Product_ID]],Product_table[Product_ID],Product_table[Product_Name],FALSE)</f>
        <v>4K Home Projector</v>
      </c>
      <c r="R1885" s="8" t="str">
        <f>_xlfn.XLOOKUP(total_table[[#This Row],[Product_ID]],Product_table[Product_ID],Product_table[Category],FALSE)</f>
        <v>Electronics</v>
      </c>
      <c r="S1885" s="8" t="str">
        <f>_xlfn.XLOOKUP(total_table[[#This Row],[Product_ID]],Product_table[Product_ID],Product_table[Sub_Category],FALSE)</f>
        <v>Appliances</v>
      </c>
      <c r="T1885" s="8" t="str">
        <f>_xlfn.XLOOKUP(total_table[[#This Row],[Product_ID]],Product_table[Product_ID],Product_table[Brand],FALSE)</f>
        <v>Thomas LLC</v>
      </c>
      <c r="U1885" s="8">
        <f>_xlfn.XLOOKUP(total_table[[#This Row],[Product_ID]],Product_table[Product_ID],Product_table[Cost],FALSE)</f>
        <v>465.34</v>
      </c>
      <c r="V1885" s="11">
        <f>_xlfn.XLOOKUP(total_table[[#This Row],[Product_ID]],Product_table[Product_ID],Product_table[Stock],FALSE)</f>
        <v>301</v>
      </c>
      <c r="W1885" s="8" t="str">
        <f>_xlfn.XLOOKUP(total_table[[#This Row],[Store_ID]],Store_table[Store_ID],Store_table[Store_Name],FALSE)</f>
        <v>Gray Ltd</v>
      </c>
      <c r="X1885" s="8" t="str">
        <f>_xlfn.XLOOKUP(total_table[[#This Row],[Store_ID]],Store_table[Store_ID],Store_table[Region],FALSE)</f>
        <v>North</v>
      </c>
      <c r="Y1885" s="8" t="str">
        <f>_xlfn.XLOOKUP(total_table[[#This Row],[Store_ID]],Store_table[Store_ID],Store_table[City],FALSE)</f>
        <v>New Michaelchester</v>
      </c>
      <c r="Z1885" s="8" t="str">
        <f>_xlfn.XLOOKUP(total_table[[#This Row],[Store_ID]],Store_table[Store_ID],Store_table[Store_Type],FALSE)</f>
        <v>Outlet</v>
      </c>
    </row>
    <row r="1886" spans="1:26" x14ac:dyDescent="0.35">
      <c r="A1886" s="2" t="s">
        <v>3688</v>
      </c>
      <c r="B1886" s="14">
        <v>45502</v>
      </c>
      <c r="C1886" s="2" t="s">
        <v>194</v>
      </c>
      <c r="D1886" s="2" t="s">
        <v>1652</v>
      </c>
      <c r="E1886" s="2" t="s">
        <v>1764</v>
      </c>
      <c r="F1886" s="11">
        <v>2</v>
      </c>
      <c r="G1886" s="8">
        <v>386.09</v>
      </c>
      <c r="H1886" s="8">
        <v>0.19</v>
      </c>
      <c r="I1886" s="2" t="s">
        <v>1804</v>
      </c>
      <c r="J1886" s="8">
        <v>771.9899999999999</v>
      </c>
      <c r="K1886" s="8" t="str">
        <f>_xlfn.XLOOKUP(total_table[[#This Row],[Customer_ID]],Customer_table[Customer_ID],Customer_table[Name],FALSE)</f>
        <v>Sharon Brown</v>
      </c>
      <c r="L1886" s="11">
        <f>_xlfn.XLOOKUP(total_table[[#This Row],[Customer_ID]],Customer_table[Customer_ID],Customer_table[Age],FALSE)</f>
        <v>37</v>
      </c>
      <c r="M1886" s="8" t="str">
        <f>_xlfn.XLOOKUP(total_table[[#This Row],[Customer_ID]],Customer_table[Customer_ID],Customer_table[Gender],FALSE)</f>
        <v>Female</v>
      </c>
      <c r="N1886" s="8" t="str">
        <f>_xlfn.XLOOKUP(total_table[[#This Row],[Customer_ID]],Customer_table[Customer_ID],Customer_table[City],FALSE)</f>
        <v>East Andrea</v>
      </c>
      <c r="O1886" s="8" t="str">
        <f>_xlfn.XLOOKUP(total_table[[#This Row],[Customer_ID]],Customer_table[Customer_ID],Customer_table[State],FALSE)</f>
        <v>Michigan</v>
      </c>
      <c r="P1886" s="8" t="str">
        <f>_xlfn.XLOOKUP(total_table[[#This Row],[Customer_ID]],Customer_table[Customer_ID],Customer_table[Country],FALSE)</f>
        <v>USA</v>
      </c>
      <c r="Q1886" s="8" t="str">
        <f>_xlfn.XLOOKUP(total_table[[#This Row],[Product_ID]],Product_table[Product_ID],Product_table[Product_Name],FALSE)</f>
        <v>Organic Sunscreen Lotion</v>
      </c>
      <c r="R1886" s="8" t="str">
        <f>_xlfn.XLOOKUP(total_table[[#This Row],[Product_ID]],Product_table[Product_ID],Product_table[Category],FALSE)</f>
        <v>Beauty</v>
      </c>
      <c r="S1886" s="8" t="str">
        <f>_xlfn.XLOOKUP(total_table[[#This Row],[Product_ID]],Product_table[Product_ID],Product_table[Sub_Category],FALSE)</f>
        <v>Skincare</v>
      </c>
      <c r="T1886" s="8" t="str">
        <f>_xlfn.XLOOKUP(total_table[[#This Row],[Product_ID]],Product_table[Product_ID],Product_table[Brand],FALSE)</f>
        <v>Anderson-Riley</v>
      </c>
      <c r="U1886" s="8">
        <f>_xlfn.XLOOKUP(total_table[[#This Row],[Product_ID]],Product_table[Product_ID],Product_table[Cost],FALSE)</f>
        <v>266.86</v>
      </c>
      <c r="V1886" s="11">
        <f>_xlfn.XLOOKUP(total_table[[#This Row],[Product_ID]],Product_table[Product_ID],Product_table[Stock],FALSE)</f>
        <v>458</v>
      </c>
      <c r="W1886" s="8" t="str">
        <f>_xlfn.XLOOKUP(total_table[[#This Row],[Store_ID]],Store_table[Store_ID],Store_table[Store_Name],FALSE)</f>
        <v>Moore, Padilla and Butler</v>
      </c>
      <c r="X1886" s="8" t="str">
        <f>_xlfn.XLOOKUP(total_table[[#This Row],[Store_ID]],Store_table[Store_ID],Store_table[Region],FALSE)</f>
        <v>South</v>
      </c>
      <c r="Y1886" s="8" t="str">
        <f>_xlfn.XLOOKUP(total_table[[#This Row],[Store_ID]],Store_table[Store_ID],Store_table[City],FALSE)</f>
        <v>East Johnstad</v>
      </c>
      <c r="Z1886" s="8" t="str">
        <f>_xlfn.XLOOKUP(total_table[[#This Row],[Store_ID]],Store_table[Store_ID],Store_table[Store_Type],FALSE)</f>
        <v>Flagship</v>
      </c>
    </row>
    <row r="1887" spans="1:26" x14ac:dyDescent="0.35">
      <c r="A1887" s="2" t="s">
        <v>3689</v>
      </c>
      <c r="B1887" s="14">
        <v>45644</v>
      </c>
      <c r="C1887" s="2" t="s">
        <v>343</v>
      </c>
      <c r="D1887" s="2" t="s">
        <v>1628</v>
      </c>
      <c r="E1887" s="2" t="s">
        <v>1772</v>
      </c>
      <c r="F1887" s="11">
        <v>1</v>
      </c>
      <c r="G1887" s="8">
        <v>891.62</v>
      </c>
      <c r="H1887" s="8">
        <v>0.06</v>
      </c>
      <c r="I1887" s="2" t="s">
        <v>1804</v>
      </c>
      <c r="J1887" s="8">
        <v>891.56000000000006</v>
      </c>
      <c r="K1887" s="8" t="str">
        <f>_xlfn.XLOOKUP(total_table[[#This Row],[Customer_ID]],Customer_table[Customer_ID],Customer_table[Name],FALSE)</f>
        <v>Sheila Wilson</v>
      </c>
      <c r="L1887" s="11">
        <f>_xlfn.XLOOKUP(total_table[[#This Row],[Customer_ID]],Customer_table[Customer_ID],Customer_table[Age],FALSE)</f>
        <v>35</v>
      </c>
      <c r="M1887" s="8" t="str">
        <f>_xlfn.XLOOKUP(total_table[[#This Row],[Customer_ID]],Customer_table[Customer_ID],Customer_table[Gender],FALSE)</f>
        <v>Male</v>
      </c>
      <c r="N1887" s="8" t="str">
        <f>_xlfn.XLOOKUP(total_table[[#This Row],[Customer_ID]],Customer_table[Customer_ID],Customer_table[City],FALSE)</f>
        <v>South Dustin</v>
      </c>
      <c r="O1887" s="8" t="str">
        <f>_xlfn.XLOOKUP(total_table[[#This Row],[Customer_ID]],Customer_table[Customer_ID],Customer_table[State],FALSE)</f>
        <v>Tennessee</v>
      </c>
      <c r="P1887" s="8" t="str">
        <f>_xlfn.XLOOKUP(total_table[[#This Row],[Customer_ID]],Customer_table[Customer_ID],Customer_table[Country],FALSE)</f>
        <v>USA</v>
      </c>
      <c r="Q1887" s="8" t="str">
        <f>_xlfn.XLOOKUP(total_table[[#This Row],[Product_ID]],Product_table[Product_ID],Product_table[Product_Name],FALSE)</f>
        <v>HDMI Cable – 2m</v>
      </c>
      <c r="R1887" s="8" t="str">
        <f>_xlfn.XLOOKUP(total_table[[#This Row],[Product_ID]],Product_table[Product_ID],Product_table[Category],FALSE)</f>
        <v>Electronics</v>
      </c>
      <c r="S1887" s="8" t="str">
        <f>_xlfn.XLOOKUP(total_table[[#This Row],[Product_ID]],Product_table[Product_ID],Product_table[Sub_Category],FALSE)</f>
        <v>Accessories</v>
      </c>
      <c r="T1887" s="8" t="str">
        <f>_xlfn.XLOOKUP(total_table[[#This Row],[Product_ID]],Product_table[Product_ID],Product_table[Brand],FALSE)</f>
        <v>Bautista, Green and Hale</v>
      </c>
      <c r="U1887" s="8">
        <f>_xlfn.XLOOKUP(total_table[[#This Row],[Product_ID]],Product_table[Product_ID],Product_table[Cost],FALSE)</f>
        <v>88.49</v>
      </c>
      <c r="V1887" s="11">
        <f>_xlfn.XLOOKUP(total_table[[#This Row],[Product_ID]],Product_table[Product_ID],Product_table[Stock],FALSE)</f>
        <v>246</v>
      </c>
      <c r="W1887" s="8" t="str">
        <f>_xlfn.XLOOKUP(total_table[[#This Row],[Store_ID]],Store_table[Store_ID],Store_table[Store_Name],FALSE)</f>
        <v>Thomas, Bridges and Harris</v>
      </c>
      <c r="X1887" s="8" t="str">
        <f>_xlfn.XLOOKUP(total_table[[#This Row],[Store_ID]],Store_table[Store_ID],Store_table[Region],FALSE)</f>
        <v>North</v>
      </c>
      <c r="Y1887" s="8" t="str">
        <f>_xlfn.XLOOKUP(total_table[[#This Row],[Store_ID]],Store_table[Store_ID],Store_table[City],FALSE)</f>
        <v>Sabrinatown</v>
      </c>
      <c r="Z1887" s="8" t="str">
        <f>_xlfn.XLOOKUP(total_table[[#This Row],[Store_ID]],Store_table[Store_ID],Store_table[Store_Type],FALSE)</f>
        <v>Online</v>
      </c>
    </row>
    <row r="1888" spans="1:26" x14ac:dyDescent="0.35">
      <c r="A1888" s="2" t="s">
        <v>3690</v>
      </c>
      <c r="B1888" s="14">
        <v>45617</v>
      </c>
      <c r="C1888" s="2" t="s">
        <v>1172</v>
      </c>
      <c r="D1888" s="2" t="s">
        <v>1654</v>
      </c>
      <c r="E1888" s="2" t="s">
        <v>1779</v>
      </c>
      <c r="F1888" s="11">
        <v>2</v>
      </c>
      <c r="G1888" s="8">
        <v>558.9</v>
      </c>
      <c r="H1888" s="8">
        <v>0.05</v>
      </c>
      <c r="I1888" s="2" t="s">
        <v>1807</v>
      </c>
      <c r="J1888" s="8">
        <v>1117.75</v>
      </c>
      <c r="K1888" s="8" t="str">
        <f>_xlfn.XLOOKUP(total_table[[#This Row],[Customer_ID]],Customer_table[Customer_ID],Customer_table[Name],FALSE)</f>
        <v>Erika Padilla</v>
      </c>
      <c r="L1888" s="11">
        <f>_xlfn.XLOOKUP(total_table[[#This Row],[Customer_ID]],Customer_table[Customer_ID],Customer_table[Age],FALSE)</f>
        <v>50</v>
      </c>
      <c r="M1888" s="8" t="str">
        <f>_xlfn.XLOOKUP(total_table[[#This Row],[Customer_ID]],Customer_table[Customer_ID],Customer_table[Gender],FALSE)</f>
        <v>Male</v>
      </c>
      <c r="N1888" s="8" t="str">
        <f>_xlfn.XLOOKUP(total_table[[#This Row],[Customer_ID]],Customer_table[Customer_ID],Customer_table[City],FALSE)</f>
        <v>Andrewsland</v>
      </c>
      <c r="O1888" s="8" t="str">
        <f>_xlfn.XLOOKUP(total_table[[#This Row],[Customer_ID]],Customer_table[Customer_ID],Customer_table[State],FALSE)</f>
        <v>Alabama</v>
      </c>
      <c r="P1888" s="8" t="str">
        <f>_xlfn.XLOOKUP(total_table[[#This Row],[Customer_ID]],Customer_table[Customer_ID],Customer_table[Country],FALSE)</f>
        <v>USA</v>
      </c>
      <c r="Q1888" s="8" t="str">
        <f>_xlfn.XLOOKUP(total_table[[#This Row],[Product_ID]],Product_table[Product_ID],Product_table[Product_Name],FALSE)</f>
        <v>Matte Lipstick Set</v>
      </c>
      <c r="R1888" s="8" t="str">
        <f>_xlfn.XLOOKUP(total_table[[#This Row],[Product_ID]],Product_table[Product_ID],Product_table[Category],FALSE)</f>
        <v>Beauty</v>
      </c>
      <c r="S1888" s="8" t="str">
        <f>_xlfn.XLOOKUP(total_table[[#This Row],[Product_ID]],Product_table[Product_ID],Product_table[Sub_Category],FALSE)</f>
        <v>Makeup</v>
      </c>
      <c r="T1888" s="8" t="str">
        <f>_xlfn.XLOOKUP(total_table[[#This Row],[Product_ID]],Product_table[Product_ID],Product_table[Brand],FALSE)</f>
        <v>Zhang Inc</v>
      </c>
      <c r="U1888" s="8">
        <f>_xlfn.XLOOKUP(total_table[[#This Row],[Product_ID]],Product_table[Product_ID],Product_table[Cost],FALSE)</f>
        <v>299.11</v>
      </c>
      <c r="V1888" s="11">
        <f>_xlfn.XLOOKUP(total_table[[#This Row],[Product_ID]],Product_table[Product_ID],Product_table[Stock],FALSE)</f>
        <v>118</v>
      </c>
      <c r="W1888" s="8" t="str">
        <f>_xlfn.XLOOKUP(total_table[[#This Row],[Store_ID]],Store_table[Store_ID],Store_table[Store_Name],FALSE)</f>
        <v>Shelton PLC</v>
      </c>
      <c r="X1888" s="8" t="str">
        <f>_xlfn.XLOOKUP(total_table[[#This Row],[Store_ID]],Store_table[Store_ID],Store_table[Region],FALSE)</f>
        <v>North</v>
      </c>
      <c r="Y1888" s="8" t="str">
        <f>_xlfn.XLOOKUP(total_table[[#This Row],[Store_ID]],Store_table[Store_ID],Store_table[City],FALSE)</f>
        <v>East Jenniferstad</v>
      </c>
      <c r="Z1888" s="8" t="str">
        <f>_xlfn.XLOOKUP(total_table[[#This Row],[Store_ID]],Store_table[Store_ID],Store_table[Store_Type],FALSE)</f>
        <v>Flagship</v>
      </c>
    </row>
    <row r="1889" spans="1:26" x14ac:dyDescent="0.35">
      <c r="A1889" s="2" t="s">
        <v>3691</v>
      </c>
      <c r="B1889" s="14">
        <v>45797</v>
      </c>
      <c r="C1889" s="2" t="s">
        <v>1087</v>
      </c>
      <c r="D1889" s="2" t="s">
        <v>1524</v>
      </c>
      <c r="E1889" s="2" t="s">
        <v>1744</v>
      </c>
      <c r="F1889" s="11">
        <v>2</v>
      </c>
      <c r="G1889" s="8">
        <v>99.04</v>
      </c>
      <c r="H1889" s="8">
        <v>0.26</v>
      </c>
      <c r="I1889" s="2" t="s">
        <v>1807</v>
      </c>
      <c r="J1889" s="8">
        <v>197.82000000000002</v>
      </c>
      <c r="K1889" s="8" t="str">
        <f>_xlfn.XLOOKUP(total_table[[#This Row],[Customer_ID]],Customer_table[Customer_ID],Customer_table[Name],FALSE)</f>
        <v>Michael Greene</v>
      </c>
      <c r="L1889" s="11">
        <f>_xlfn.XLOOKUP(total_table[[#This Row],[Customer_ID]],Customer_table[Customer_ID],Customer_table[Age],FALSE)</f>
        <v>52</v>
      </c>
      <c r="M1889" s="8" t="str">
        <f>_xlfn.XLOOKUP(total_table[[#This Row],[Customer_ID]],Customer_table[Customer_ID],Customer_table[Gender],FALSE)</f>
        <v>Female</v>
      </c>
      <c r="N1889" s="8" t="str">
        <f>_xlfn.XLOOKUP(total_table[[#This Row],[Customer_ID]],Customer_table[Customer_ID],Customer_table[City],FALSE)</f>
        <v>Port Saramouth</v>
      </c>
      <c r="O1889" s="8" t="str">
        <f>_xlfn.XLOOKUP(total_table[[#This Row],[Customer_ID]],Customer_table[Customer_ID],Customer_table[State],FALSE)</f>
        <v>Wisconsin</v>
      </c>
      <c r="P1889" s="8" t="str">
        <f>_xlfn.XLOOKUP(total_table[[#This Row],[Customer_ID]],Customer_table[Customer_ID],Customer_table[Country],FALSE)</f>
        <v>USA</v>
      </c>
      <c r="Q1889" s="8" t="str">
        <f>_xlfn.XLOOKUP(total_table[[#This Row],[Product_ID]],Product_table[Product_ID],Product_table[Product_Name],FALSE)</f>
        <v>Men's Graphic T-Shirt</v>
      </c>
      <c r="R1889" s="8" t="str">
        <f>_xlfn.XLOOKUP(total_table[[#This Row],[Product_ID]],Product_table[Product_ID],Product_table[Category],FALSE)</f>
        <v>Clothing</v>
      </c>
      <c r="S1889" s="8" t="str">
        <f>_xlfn.XLOOKUP(total_table[[#This Row],[Product_ID]],Product_table[Product_ID],Product_table[Sub_Category],FALSE)</f>
        <v>Tops</v>
      </c>
      <c r="T1889" s="8" t="str">
        <f>_xlfn.XLOOKUP(total_table[[#This Row],[Product_ID]],Product_table[Product_ID],Product_table[Brand],FALSE)</f>
        <v>Terry-Moore</v>
      </c>
      <c r="U1889" s="8">
        <f>_xlfn.XLOOKUP(total_table[[#This Row],[Product_ID]],Product_table[Product_ID],Product_table[Cost],FALSE)</f>
        <v>342.56</v>
      </c>
      <c r="V1889" s="11">
        <f>_xlfn.XLOOKUP(total_table[[#This Row],[Product_ID]],Product_table[Product_ID],Product_table[Stock],FALSE)</f>
        <v>181</v>
      </c>
      <c r="W1889" s="8" t="str">
        <f>_xlfn.XLOOKUP(total_table[[#This Row],[Store_ID]],Store_table[Store_ID],Store_table[Store_Name],FALSE)</f>
        <v>Johnson-Wright</v>
      </c>
      <c r="X1889" s="8" t="str">
        <f>_xlfn.XLOOKUP(total_table[[#This Row],[Store_ID]],Store_table[Store_ID],Store_table[Region],FALSE)</f>
        <v>North</v>
      </c>
      <c r="Y1889" s="8" t="str">
        <f>_xlfn.XLOOKUP(total_table[[#This Row],[Store_ID]],Store_table[Store_ID],Store_table[City],FALSE)</f>
        <v>Hoodberg</v>
      </c>
      <c r="Z1889" s="8" t="str">
        <f>_xlfn.XLOOKUP(total_table[[#This Row],[Store_ID]],Store_table[Store_ID],Store_table[Store_Type],FALSE)</f>
        <v>Outlet</v>
      </c>
    </row>
    <row r="1890" spans="1:26" x14ac:dyDescent="0.35">
      <c r="A1890" s="2" t="s">
        <v>3692</v>
      </c>
      <c r="B1890" s="14">
        <v>45740</v>
      </c>
      <c r="C1890" s="2" t="s">
        <v>909</v>
      </c>
      <c r="D1890" s="2" t="s">
        <v>1529</v>
      </c>
      <c r="E1890" s="2" t="s">
        <v>1760</v>
      </c>
      <c r="F1890" s="11">
        <v>4</v>
      </c>
      <c r="G1890" s="8">
        <v>625.13</v>
      </c>
      <c r="H1890" s="8">
        <v>0.06</v>
      </c>
      <c r="I1890" s="2" t="s">
        <v>1802</v>
      </c>
      <c r="J1890" s="8">
        <v>2500.46</v>
      </c>
      <c r="K1890" s="8" t="str">
        <f>_xlfn.XLOOKUP(total_table[[#This Row],[Customer_ID]],Customer_table[Customer_ID],Customer_table[Name],FALSE)</f>
        <v>James Powell</v>
      </c>
      <c r="L1890" s="11">
        <f>_xlfn.XLOOKUP(total_table[[#This Row],[Customer_ID]],Customer_table[Customer_ID],Customer_table[Age],FALSE)</f>
        <v>40</v>
      </c>
      <c r="M1890" s="8" t="str">
        <f>_xlfn.XLOOKUP(total_table[[#This Row],[Customer_ID]],Customer_table[Customer_ID],Customer_table[Gender],FALSE)</f>
        <v>Female</v>
      </c>
      <c r="N1890" s="8" t="str">
        <f>_xlfn.XLOOKUP(total_table[[#This Row],[Customer_ID]],Customer_table[Customer_ID],Customer_table[City],FALSE)</f>
        <v>West Beverlymouth</v>
      </c>
      <c r="O1890" s="8" t="str">
        <f>_xlfn.XLOOKUP(total_table[[#This Row],[Customer_ID]],Customer_table[Customer_ID],Customer_table[State],FALSE)</f>
        <v>Missouri</v>
      </c>
      <c r="P1890" s="8" t="str">
        <f>_xlfn.XLOOKUP(total_table[[#This Row],[Customer_ID]],Customer_table[Customer_ID],Customer_table[Country],FALSE)</f>
        <v>USA</v>
      </c>
      <c r="Q1890" s="8" t="str">
        <f>_xlfn.XLOOKUP(total_table[[#This Row],[Product_ID]],Product_table[Product_ID],Product_table[Product_Name],FALSE)</f>
        <v>Men's Running Jacket</v>
      </c>
      <c r="R1890" s="8" t="str">
        <f>_xlfn.XLOOKUP(total_table[[#This Row],[Product_ID]],Product_table[Product_ID],Product_table[Category],FALSE)</f>
        <v>Clothing</v>
      </c>
      <c r="S1890" s="8" t="str">
        <f>_xlfn.XLOOKUP(total_table[[#This Row],[Product_ID]],Product_table[Product_ID],Product_table[Sub_Category],FALSE)</f>
        <v>Outerwear</v>
      </c>
      <c r="T1890" s="8" t="str">
        <f>_xlfn.XLOOKUP(total_table[[#This Row],[Product_ID]],Product_table[Product_ID],Product_table[Brand],FALSE)</f>
        <v>Pineda Ltd</v>
      </c>
      <c r="U1890" s="8">
        <f>_xlfn.XLOOKUP(total_table[[#This Row],[Product_ID]],Product_table[Product_ID],Product_table[Cost],FALSE)</f>
        <v>364.67</v>
      </c>
      <c r="V1890" s="11">
        <f>_xlfn.XLOOKUP(total_table[[#This Row],[Product_ID]],Product_table[Product_ID],Product_table[Stock],FALSE)</f>
        <v>452</v>
      </c>
      <c r="W1890" s="8" t="str">
        <f>_xlfn.XLOOKUP(total_table[[#This Row],[Store_ID]],Store_table[Store_ID],Store_table[Store_Name],FALSE)</f>
        <v>Bean, Jones and Park</v>
      </c>
      <c r="X1890" s="8" t="str">
        <f>_xlfn.XLOOKUP(total_table[[#This Row],[Store_ID]],Store_table[Store_ID],Store_table[Region],FALSE)</f>
        <v>West</v>
      </c>
      <c r="Y1890" s="8" t="str">
        <f>_xlfn.XLOOKUP(total_table[[#This Row],[Store_ID]],Store_table[Store_ID],Store_table[City],FALSE)</f>
        <v>Thompsonborough</v>
      </c>
      <c r="Z1890" s="8" t="str">
        <f>_xlfn.XLOOKUP(total_table[[#This Row],[Store_ID]],Store_table[Store_ID],Store_table[Store_Type],FALSE)</f>
        <v>Online</v>
      </c>
    </row>
    <row r="1891" spans="1:26" x14ac:dyDescent="0.35">
      <c r="A1891" s="2" t="s">
        <v>3693</v>
      </c>
      <c r="B1891" s="14">
        <v>45824</v>
      </c>
      <c r="C1891" s="2" t="s">
        <v>138</v>
      </c>
      <c r="D1891" s="2" t="s">
        <v>1606</v>
      </c>
      <c r="E1891" s="2" t="s">
        <v>1788</v>
      </c>
      <c r="F1891" s="11">
        <v>4</v>
      </c>
      <c r="G1891" s="8">
        <v>38.380000000000003</v>
      </c>
      <c r="H1891" s="8">
        <v>0.16</v>
      </c>
      <c r="I1891" s="2" t="s">
        <v>1807</v>
      </c>
      <c r="J1891" s="8">
        <v>153.36000000000001</v>
      </c>
      <c r="K1891" s="8" t="str">
        <f>_xlfn.XLOOKUP(total_table[[#This Row],[Customer_ID]],Customer_table[Customer_ID],Customer_table[Name],FALSE)</f>
        <v>Thomas Phillips</v>
      </c>
      <c r="L1891" s="11">
        <f>_xlfn.XLOOKUP(total_table[[#This Row],[Customer_ID]],Customer_table[Customer_ID],Customer_table[Age],FALSE)</f>
        <v>20</v>
      </c>
      <c r="M1891" s="8" t="str">
        <f>_xlfn.XLOOKUP(total_table[[#This Row],[Customer_ID]],Customer_table[Customer_ID],Customer_table[Gender],FALSE)</f>
        <v>Female</v>
      </c>
      <c r="N1891" s="8" t="str">
        <f>_xlfn.XLOOKUP(total_table[[#This Row],[Customer_ID]],Customer_table[Customer_ID],Customer_table[City],FALSE)</f>
        <v>Luisfurt</v>
      </c>
      <c r="O1891" s="8" t="str">
        <f>_xlfn.XLOOKUP(total_table[[#This Row],[Customer_ID]],Customer_table[Customer_ID],Customer_table[State],FALSE)</f>
        <v>Georgia</v>
      </c>
      <c r="P1891" s="8" t="str">
        <f>_xlfn.XLOOKUP(total_table[[#This Row],[Customer_ID]],Customer_table[Customer_ID],Customer_table[Country],FALSE)</f>
        <v>USA</v>
      </c>
      <c r="Q1891" s="8" t="str">
        <f>_xlfn.XLOOKUP(total_table[[#This Row],[Product_ID]],Product_table[Product_ID],Product_table[Product_Name],FALSE)</f>
        <v>Noise-Canceling Headphones</v>
      </c>
      <c r="R1891" s="8" t="str">
        <f>_xlfn.XLOOKUP(total_table[[#This Row],[Product_ID]],Product_table[Product_ID],Product_table[Category],FALSE)</f>
        <v>Electronics</v>
      </c>
      <c r="S1891" s="8" t="str">
        <f>_xlfn.XLOOKUP(total_table[[#This Row],[Product_ID]],Product_table[Product_ID],Product_table[Sub_Category],FALSE)</f>
        <v>Audio</v>
      </c>
      <c r="T1891" s="8" t="str">
        <f>_xlfn.XLOOKUP(total_table[[#This Row],[Product_ID]],Product_table[Product_ID],Product_table[Brand],FALSE)</f>
        <v>Taylor-Hart</v>
      </c>
      <c r="U1891" s="8">
        <f>_xlfn.XLOOKUP(total_table[[#This Row],[Product_ID]],Product_table[Product_ID],Product_table[Cost],FALSE)</f>
        <v>38.520000000000003</v>
      </c>
      <c r="V1891" s="11">
        <f>_xlfn.XLOOKUP(total_table[[#This Row],[Product_ID]],Product_table[Product_ID],Product_table[Stock],FALSE)</f>
        <v>378</v>
      </c>
      <c r="W1891" s="8" t="str">
        <f>_xlfn.XLOOKUP(total_table[[#This Row],[Store_ID]],Store_table[Store_ID],Store_table[Store_Name],FALSE)</f>
        <v>Guerrero-Schmitt</v>
      </c>
      <c r="X1891" s="8" t="str">
        <f>_xlfn.XLOOKUP(total_table[[#This Row],[Store_ID]],Store_table[Store_ID],Store_table[Region],FALSE)</f>
        <v>East</v>
      </c>
      <c r="Y1891" s="8" t="str">
        <f>_xlfn.XLOOKUP(total_table[[#This Row],[Store_ID]],Store_table[Store_ID],Store_table[City],FALSE)</f>
        <v>East Stevechester</v>
      </c>
      <c r="Z1891" s="8" t="str">
        <f>_xlfn.XLOOKUP(total_table[[#This Row],[Store_ID]],Store_table[Store_ID],Store_table[Store_Type],FALSE)</f>
        <v>Flagship</v>
      </c>
    </row>
    <row r="1892" spans="1:26" x14ac:dyDescent="0.35">
      <c r="A1892" s="2" t="s">
        <v>3694</v>
      </c>
      <c r="B1892" s="14">
        <v>45404</v>
      </c>
      <c r="C1892" s="2" t="s">
        <v>1491</v>
      </c>
      <c r="D1892" s="2" t="s">
        <v>1714</v>
      </c>
      <c r="E1892" s="2" t="s">
        <v>1767</v>
      </c>
      <c r="F1892" s="11">
        <v>4</v>
      </c>
      <c r="G1892" s="8">
        <v>731.72</v>
      </c>
      <c r="H1892" s="8">
        <v>0.22</v>
      </c>
      <c r="I1892" s="2" t="s">
        <v>1807</v>
      </c>
      <c r="J1892" s="8">
        <v>2926.6600000000003</v>
      </c>
      <c r="K1892" s="8" t="str">
        <f>_xlfn.XLOOKUP(total_table[[#This Row],[Customer_ID]],Customer_table[Customer_ID],Customer_table[Name],FALSE)</f>
        <v>Darrell Miller</v>
      </c>
      <c r="L1892" s="11">
        <f>_xlfn.XLOOKUP(total_table[[#This Row],[Customer_ID]],Customer_table[Customer_ID],Customer_table[Age],FALSE)</f>
        <v>59</v>
      </c>
      <c r="M1892" s="8" t="str">
        <f>_xlfn.XLOOKUP(total_table[[#This Row],[Customer_ID]],Customer_table[Customer_ID],Customer_table[Gender],FALSE)</f>
        <v>Female</v>
      </c>
      <c r="N1892" s="8" t="str">
        <f>_xlfn.XLOOKUP(total_table[[#This Row],[Customer_ID]],Customer_table[Customer_ID],Customer_table[City],FALSE)</f>
        <v>Port Carol</v>
      </c>
      <c r="O1892" s="8" t="str">
        <f>_xlfn.XLOOKUP(total_table[[#This Row],[Customer_ID]],Customer_table[Customer_ID],Customer_table[State],FALSE)</f>
        <v>Florida</v>
      </c>
      <c r="P1892" s="8" t="str">
        <f>_xlfn.XLOOKUP(total_table[[#This Row],[Customer_ID]],Customer_table[Customer_ID],Customer_table[Country],FALSE)</f>
        <v>USA</v>
      </c>
      <c r="Q1892" s="8" t="str">
        <f>_xlfn.XLOOKUP(total_table[[#This Row],[Product_ID]],Product_table[Product_ID],Product_table[Product_Name],FALSE)</f>
        <v>Vitamin E Body Lotion</v>
      </c>
      <c r="R1892" s="8" t="str">
        <f>_xlfn.XLOOKUP(total_table[[#This Row],[Product_ID]],Product_table[Product_ID],Product_table[Category],FALSE)</f>
        <v>Beauty</v>
      </c>
      <c r="S1892" s="8" t="str">
        <f>_xlfn.XLOOKUP(total_table[[#This Row],[Product_ID]],Product_table[Product_ID],Product_table[Sub_Category],FALSE)</f>
        <v>Skincare</v>
      </c>
      <c r="T1892" s="8" t="str">
        <f>_xlfn.XLOOKUP(total_table[[#This Row],[Product_ID]],Product_table[Product_ID],Product_table[Brand],FALSE)</f>
        <v>Hoffman-Williams</v>
      </c>
      <c r="U1892" s="8">
        <f>_xlfn.XLOOKUP(total_table[[#This Row],[Product_ID]],Product_table[Product_ID],Product_table[Cost],FALSE)</f>
        <v>358.47</v>
      </c>
      <c r="V1892" s="11">
        <f>_xlfn.XLOOKUP(total_table[[#This Row],[Product_ID]],Product_table[Product_ID],Product_table[Stock],FALSE)</f>
        <v>213</v>
      </c>
      <c r="W1892" s="8" t="str">
        <f>_xlfn.XLOOKUP(total_table[[#This Row],[Store_ID]],Store_table[Store_ID],Store_table[Store_Name],FALSE)</f>
        <v>Hill, Wagner and Ballard</v>
      </c>
      <c r="X1892" s="8" t="str">
        <f>_xlfn.XLOOKUP(total_table[[#This Row],[Store_ID]],Store_table[Store_ID],Store_table[Region],FALSE)</f>
        <v>East</v>
      </c>
      <c r="Y1892" s="8" t="str">
        <f>_xlfn.XLOOKUP(total_table[[#This Row],[Store_ID]],Store_table[Store_ID],Store_table[City],FALSE)</f>
        <v>East Davidville</v>
      </c>
      <c r="Z1892" s="8" t="str">
        <f>_xlfn.XLOOKUP(total_table[[#This Row],[Store_ID]],Store_table[Store_ID],Store_table[Store_Type],FALSE)</f>
        <v>Online</v>
      </c>
    </row>
    <row r="1893" spans="1:26" x14ac:dyDescent="0.35">
      <c r="A1893" s="2" t="s">
        <v>3695</v>
      </c>
      <c r="B1893" s="14">
        <v>45916</v>
      </c>
      <c r="C1893" s="2" t="s">
        <v>1390</v>
      </c>
      <c r="D1893" s="2" t="s">
        <v>1688</v>
      </c>
      <c r="E1893" s="2" t="s">
        <v>1791</v>
      </c>
      <c r="F1893" s="11">
        <v>3</v>
      </c>
      <c r="G1893" s="8">
        <v>825.33</v>
      </c>
      <c r="H1893" s="8">
        <v>0.21</v>
      </c>
      <c r="I1893" s="2" t="s">
        <v>1802</v>
      </c>
      <c r="J1893" s="8">
        <v>2475.7800000000002</v>
      </c>
      <c r="K1893" s="8" t="str">
        <f>_xlfn.XLOOKUP(total_table[[#This Row],[Customer_ID]],Customer_table[Customer_ID],Customer_table[Name],FALSE)</f>
        <v>Christina Robertson</v>
      </c>
      <c r="L1893" s="11">
        <f>_xlfn.XLOOKUP(total_table[[#This Row],[Customer_ID]],Customer_table[Customer_ID],Customer_table[Age],FALSE)</f>
        <v>59</v>
      </c>
      <c r="M1893" s="8" t="str">
        <f>_xlfn.XLOOKUP(total_table[[#This Row],[Customer_ID]],Customer_table[Customer_ID],Customer_table[Gender],FALSE)</f>
        <v>Male</v>
      </c>
      <c r="N1893" s="8" t="str">
        <f>_xlfn.XLOOKUP(total_table[[#This Row],[Customer_ID]],Customer_table[Customer_ID],Customer_table[City],FALSE)</f>
        <v>Hubbardborough</v>
      </c>
      <c r="O1893" s="8" t="str">
        <f>_xlfn.XLOOKUP(total_table[[#This Row],[Customer_ID]],Customer_table[Customer_ID],Customer_table[State],FALSE)</f>
        <v>Kentucky</v>
      </c>
      <c r="P1893" s="8" t="str">
        <f>_xlfn.XLOOKUP(total_table[[#This Row],[Customer_ID]],Customer_table[Customer_ID],Customer_table[Country],FALSE)</f>
        <v>USA</v>
      </c>
      <c r="Q1893" s="8" t="str">
        <f>_xlfn.XLOOKUP(total_table[[#This Row],[Product_ID]],Product_table[Product_ID],Product_table[Product_Name],FALSE)</f>
        <v>Badminton Racket Set</v>
      </c>
      <c r="R1893" s="8" t="str">
        <f>_xlfn.XLOOKUP(total_table[[#This Row],[Product_ID]],Product_table[Product_ID],Product_table[Category],FALSE)</f>
        <v>Sports</v>
      </c>
      <c r="S1893" s="8" t="str">
        <f>_xlfn.XLOOKUP(total_table[[#This Row],[Product_ID]],Product_table[Product_ID],Product_table[Sub_Category],FALSE)</f>
        <v>Equipment</v>
      </c>
      <c r="T1893" s="8" t="str">
        <f>_xlfn.XLOOKUP(total_table[[#This Row],[Product_ID]],Product_table[Product_ID],Product_table[Brand],FALSE)</f>
        <v>Robinson-Brown</v>
      </c>
      <c r="U1893" s="8">
        <f>_xlfn.XLOOKUP(total_table[[#This Row],[Product_ID]],Product_table[Product_ID],Product_table[Cost],FALSE)</f>
        <v>285.54000000000002</v>
      </c>
      <c r="V1893" s="11">
        <f>_xlfn.XLOOKUP(total_table[[#This Row],[Product_ID]],Product_table[Product_ID],Product_table[Stock],FALSE)</f>
        <v>358</v>
      </c>
      <c r="W1893" s="8" t="str">
        <f>_xlfn.XLOOKUP(total_table[[#This Row],[Store_ID]],Store_table[Store_ID],Store_table[Store_Name],FALSE)</f>
        <v>Mann-Austin</v>
      </c>
      <c r="X1893" s="8" t="str">
        <f>_xlfn.XLOOKUP(total_table[[#This Row],[Store_ID]],Store_table[Store_ID],Store_table[Region],FALSE)</f>
        <v>East</v>
      </c>
      <c r="Y1893" s="8" t="str">
        <f>_xlfn.XLOOKUP(total_table[[#This Row],[Store_ID]],Store_table[Store_ID],Store_table[City],FALSE)</f>
        <v>Vasquezborough</v>
      </c>
      <c r="Z1893" s="8" t="str">
        <f>_xlfn.XLOOKUP(total_table[[#This Row],[Store_ID]],Store_table[Store_ID],Store_table[Store_Type],FALSE)</f>
        <v>Online</v>
      </c>
    </row>
    <row r="1894" spans="1:26" x14ac:dyDescent="0.35">
      <c r="A1894" s="2" t="s">
        <v>3696</v>
      </c>
      <c r="B1894" s="14">
        <v>45269</v>
      </c>
      <c r="C1894" s="2" t="s">
        <v>213</v>
      </c>
      <c r="D1894" s="2" t="s">
        <v>1666</v>
      </c>
      <c r="E1894" s="2" t="s">
        <v>1777</v>
      </c>
      <c r="F1894" s="11">
        <v>2</v>
      </c>
      <c r="G1894" s="8">
        <v>47.3</v>
      </c>
      <c r="H1894" s="8">
        <v>0.01</v>
      </c>
      <c r="I1894" s="2" t="s">
        <v>1804</v>
      </c>
      <c r="J1894" s="8">
        <v>94.589999999999989</v>
      </c>
      <c r="K1894" s="8" t="str">
        <f>_xlfn.XLOOKUP(total_table[[#This Row],[Customer_ID]],Customer_table[Customer_ID],Customer_table[Name],FALSE)</f>
        <v>Alyssa Vargas</v>
      </c>
      <c r="L1894" s="11">
        <f>_xlfn.XLOOKUP(total_table[[#This Row],[Customer_ID]],Customer_table[Customer_ID],Customer_table[Age],FALSE)</f>
        <v>53</v>
      </c>
      <c r="M1894" s="8" t="str">
        <f>_xlfn.XLOOKUP(total_table[[#This Row],[Customer_ID]],Customer_table[Customer_ID],Customer_table[Gender],FALSE)</f>
        <v>Male</v>
      </c>
      <c r="N1894" s="8" t="str">
        <f>_xlfn.XLOOKUP(total_table[[#This Row],[Customer_ID]],Customer_table[Customer_ID],Customer_table[City],FALSE)</f>
        <v>New Kathrynland</v>
      </c>
      <c r="O1894" s="8" t="str">
        <f>_xlfn.XLOOKUP(total_table[[#This Row],[Customer_ID]],Customer_table[Customer_ID],Customer_table[State],FALSE)</f>
        <v>Montana</v>
      </c>
      <c r="P1894" s="8" t="str">
        <f>_xlfn.XLOOKUP(total_table[[#This Row],[Customer_ID]],Customer_table[Customer_ID],Customer_table[Country],FALSE)</f>
        <v>USA</v>
      </c>
      <c r="Q1894" s="8" t="str">
        <f>_xlfn.XLOOKUP(total_table[[#This Row],[Product_ID]],Product_table[Product_ID],Product_table[Product_Name],FALSE)</f>
        <v>Kitchen Storage Rack</v>
      </c>
      <c r="R1894" s="8" t="str">
        <f>_xlfn.XLOOKUP(total_table[[#This Row],[Product_ID]],Product_table[Product_ID],Product_table[Category],FALSE)</f>
        <v>Home</v>
      </c>
      <c r="S1894" s="8" t="str">
        <f>_xlfn.XLOOKUP(total_table[[#This Row],[Product_ID]],Product_table[Product_ID],Product_table[Sub_Category],FALSE)</f>
        <v>Storage</v>
      </c>
      <c r="T1894" s="8" t="str">
        <f>_xlfn.XLOOKUP(total_table[[#This Row],[Product_ID]],Product_table[Product_ID],Product_table[Brand],FALSE)</f>
        <v>Duran Group</v>
      </c>
      <c r="U1894" s="8">
        <f>_xlfn.XLOOKUP(total_table[[#This Row],[Product_ID]],Product_table[Product_ID],Product_table[Cost],FALSE)</f>
        <v>138.05000000000001</v>
      </c>
      <c r="V1894" s="11">
        <f>_xlfn.XLOOKUP(total_table[[#This Row],[Product_ID]],Product_table[Product_ID],Product_table[Stock],FALSE)</f>
        <v>89</v>
      </c>
      <c r="W1894" s="8" t="str">
        <f>_xlfn.XLOOKUP(total_table[[#This Row],[Store_ID]],Store_table[Store_ID],Store_table[Store_Name],FALSE)</f>
        <v>Mcdonald Inc</v>
      </c>
      <c r="X1894" s="8" t="str">
        <f>_xlfn.XLOOKUP(total_table[[#This Row],[Store_ID]],Store_table[Store_ID],Store_table[Region],FALSE)</f>
        <v>South</v>
      </c>
      <c r="Y1894" s="8" t="str">
        <f>_xlfn.XLOOKUP(total_table[[#This Row],[Store_ID]],Store_table[Store_ID],Store_table[City],FALSE)</f>
        <v>Christopherland</v>
      </c>
      <c r="Z1894" s="8" t="str">
        <f>_xlfn.XLOOKUP(total_table[[#This Row],[Store_ID]],Store_table[Store_ID],Store_table[Store_Type],FALSE)</f>
        <v>Outlet</v>
      </c>
    </row>
    <row r="1895" spans="1:26" x14ac:dyDescent="0.35">
      <c r="A1895" s="2" t="s">
        <v>3697</v>
      </c>
      <c r="B1895" s="14">
        <v>45493</v>
      </c>
      <c r="C1895" s="2" t="s">
        <v>557</v>
      </c>
      <c r="D1895" s="2" t="s">
        <v>1670</v>
      </c>
      <c r="E1895" s="2" t="s">
        <v>1785</v>
      </c>
      <c r="F1895" s="11">
        <v>1</v>
      </c>
      <c r="G1895" s="8">
        <v>389.12</v>
      </c>
      <c r="H1895" s="8">
        <v>0.18</v>
      </c>
      <c r="I1895" s="2" t="s">
        <v>1804</v>
      </c>
      <c r="J1895" s="8">
        <v>388.94</v>
      </c>
      <c r="K1895" s="8" t="str">
        <f>_xlfn.XLOOKUP(total_table[[#This Row],[Customer_ID]],Customer_table[Customer_ID],Customer_table[Name],FALSE)</f>
        <v>Amy Wilson</v>
      </c>
      <c r="L1895" s="11">
        <f>_xlfn.XLOOKUP(total_table[[#This Row],[Customer_ID]],Customer_table[Customer_ID],Customer_table[Age],FALSE)</f>
        <v>44</v>
      </c>
      <c r="M1895" s="8" t="str">
        <f>_xlfn.XLOOKUP(total_table[[#This Row],[Customer_ID]],Customer_table[Customer_ID],Customer_table[Gender],FALSE)</f>
        <v>Female</v>
      </c>
      <c r="N1895" s="8" t="str">
        <f>_xlfn.XLOOKUP(total_table[[#This Row],[Customer_ID]],Customer_table[Customer_ID],Customer_table[City],FALSE)</f>
        <v>Morrisburgh</v>
      </c>
      <c r="O1895" s="8" t="str">
        <f>_xlfn.XLOOKUP(total_table[[#This Row],[Customer_ID]],Customer_table[Customer_ID],Customer_table[State],FALSE)</f>
        <v>Indiana</v>
      </c>
      <c r="P1895" s="8" t="str">
        <f>_xlfn.XLOOKUP(total_table[[#This Row],[Customer_ID]],Customer_table[Customer_ID],Customer_table[Country],FALSE)</f>
        <v>USA</v>
      </c>
      <c r="Q1895" s="8" t="str">
        <f>_xlfn.XLOOKUP(total_table[[#This Row],[Product_ID]],Product_table[Product_ID],Product_table[Product_Name],FALSE)</f>
        <v>Professional Jump Rope</v>
      </c>
      <c r="R1895" s="8" t="str">
        <f>_xlfn.XLOOKUP(total_table[[#This Row],[Product_ID]],Product_table[Product_ID],Product_table[Category],FALSE)</f>
        <v>Sports</v>
      </c>
      <c r="S1895" s="8" t="str">
        <f>_xlfn.XLOOKUP(total_table[[#This Row],[Product_ID]],Product_table[Product_ID],Product_table[Sub_Category],FALSE)</f>
        <v>Fitness</v>
      </c>
      <c r="T1895" s="8" t="str">
        <f>_xlfn.XLOOKUP(total_table[[#This Row],[Product_ID]],Product_table[Product_ID],Product_table[Brand],FALSE)</f>
        <v>Davis PLC</v>
      </c>
      <c r="U1895" s="8">
        <f>_xlfn.XLOOKUP(total_table[[#This Row],[Product_ID]],Product_table[Product_ID],Product_table[Cost],FALSE)</f>
        <v>477.61</v>
      </c>
      <c r="V1895" s="11">
        <f>_xlfn.XLOOKUP(total_table[[#This Row],[Product_ID]],Product_table[Product_ID],Product_table[Stock],FALSE)</f>
        <v>300</v>
      </c>
      <c r="W1895" s="8" t="str">
        <f>_xlfn.XLOOKUP(total_table[[#This Row],[Store_ID]],Store_table[Store_ID],Store_table[Store_Name],FALSE)</f>
        <v>Holloway Ltd</v>
      </c>
      <c r="X1895" s="8" t="str">
        <f>_xlfn.XLOOKUP(total_table[[#This Row],[Store_ID]],Store_table[Store_ID],Store_table[Region],FALSE)</f>
        <v>North</v>
      </c>
      <c r="Y1895" s="8" t="str">
        <f>_xlfn.XLOOKUP(total_table[[#This Row],[Store_ID]],Store_table[Store_ID],Store_table[City],FALSE)</f>
        <v>Bensonhaven</v>
      </c>
      <c r="Z1895" s="8" t="str">
        <f>_xlfn.XLOOKUP(total_table[[#This Row],[Store_ID]],Store_table[Store_ID],Store_table[Store_Type],FALSE)</f>
        <v>Flagship</v>
      </c>
    </row>
    <row r="1896" spans="1:26" x14ac:dyDescent="0.35">
      <c r="A1896" s="2" t="s">
        <v>3698</v>
      </c>
      <c r="B1896" s="14">
        <v>45558</v>
      </c>
      <c r="C1896" s="2" t="s">
        <v>1393</v>
      </c>
      <c r="D1896" s="2" t="s">
        <v>1690</v>
      </c>
      <c r="E1896" s="2" t="s">
        <v>1788</v>
      </c>
      <c r="F1896" s="11">
        <v>3</v>
      </c>
      <c r="G1896" s="8">
        <v>543.83000000000004</v>
      </c>
      <c r="H1896" s="8">
        <v>0.05</v>
      </c>
      <c r="I1896" s="2" t="s">
        <v>1802</v>
      </c>
      <c r="J1896" s="8">
        <v>1631.4400000000003</v>
      </c>
      <c r="K1896" s="8" t="str">
        <f>_xlfn.XLOOKUP(total_table[[#This Row],[Customer_ID]],Customer_table[Customer_ID],Customer_table[Name],FALSE)</f>
        <v>Kelly Garrett</v>
      </c>
      <c r="L1896" s="11">
        <f>_xlfn.XLOOKUP(total_table[[#This Row],[Customer_ID]],Customer_table[Customer_ID],Customer_table[Age],FALSE)</f>
        <v>62</v>
      </c>
      <c r="M1896" s="8" t="str">
        <f>_xlfn.XLOOKUP(total_table[[#This Row],[Customer_ID]],Customer_table[Customer_ID],Customer_table[Gender],FALSE)</f>
        <v>Female</v>
      </c>
      <c r="N1896" s="8" t="str">
        <f>_xlfn.XLOOKUP(total_table[[#This Row],[Customer_ID]],Customer_table[Customer_ID],Customer_table[City],FALSE)</f>
        <v>Port Taylorberg</v>
      </c>
      <c r="O1896" s="8" t="str">
        <f>_xlfn.XLOOKUP(total_table[[#This Row],[Customer_ID]],Customer_table[Customer_ID],Customer_table[State],FALSE)</f>
        <v>Pennsylvania</v>
      </c>
      <c r="P1896" s="8" t="str">
        <f>_xlfn.XLOOKUP(total_table[[#This Row],[Customer_ID]],Customer_table[Customer_ID],Customer_table[Country],FALSE)</f>
        <v>USA</v>
      </c>
      <c r="Q1896" s="8" t="str">
        <f>_xlfn.XLOOKUP(total_table[[#This Row],[Product_ID]],Product_table[Product_ID],Product_table[Product_Name],FALSE)</f>
        <v>Fitness Resistance Bands</v>
      </c>
      <c r="R1896" s="8" t="str">
        <f>_xlfn.XLOOKUP(total_table[[#This Row],[Product_ID]],Product_table[Product_ID],Product_table[Category],FALSE)</f>
        <v>Sports</v>
      </c>
      <c r="S1896" s="8" t="str">
        <f>_xlfn.XLOOKUP(total_table[[#This Row],[Product_ID]],Product_table[Product_ID],Product_table[Sub_Category],FALSE)</f>
        <v>Fitness</v>
      </c>
      <c r="T1896" s="8" t="str">
        <f>_xlfn.XLOOKUP(total_table[[#This Row],[Product_ID]],Product_table[Product_ID],Product_table[Brand],FALSE)</f>
        <v>Reese-Watson</v>
      </c>
      <c r="U1896" s="8">
        <f>_xlfn.XLOOKUP(total_table[[#This Row],[Product_ID]],Product_table[Product_ID],Product_table[Cost],FALSE)</f>
        <v>152.91999999999999</v>
      </c>
      <c r="V1896" s="11">
        <f>_xlfn.XLOOKUP(total_table[[#This Row],[Product_ID]],Product_table[Product_ID],Product_table[Stock],FALSE)</f>
        <v>281</v>
      </c>
      <c r="W1896" s="8" t="str">
        <f>_xlfn.XLOOKUP(total_table[[#This Row],[Store_ID]],Store_table[Store_ID],Store_table[Store_Name],FALSE)</f>
        <v>Guerrero-Schmitt</v>
      </c>
      <c r="X1896" s="8" t="str">
        <f>_xlfn.XLOOKUP(total_table[[#This Row],[Store_ID]],Store_table[Store_ID],Store_table[Region],FALSE)</f>
        <v>East</v>
      </c>
      <c r="Y1896" s="8" t="str">
        <f>_xlfn.XLOOKUP(total_table[[#This Row],[Store_ID]],Store_table[Store_ID],Store_table[City],FALSE)</f>
        <v>East Stevechester</v>
      </c>
      <c r="Z1896" s="8" t="str">
        <f>_xlfn.XLOOKUP(total_table[[#This Row],[Store_ID]],Store_table[Store_ID],Store_table[Store_Type],FALSE)</f>
        <v>Flagship</v>
      </c>
    </row>
    <row r="1897" spans="1:26" x14ac:dyDescent="0.35">
      <c r="A1897" s="2" t="s">
        <v>3699</v>
      </c>
      <c r="B1897" s="14">
        <v>45423</v>
      </c>
      <c r="C1897" s="2" t="s">
        <v>98</v>
      </c>
      <c r="D1897" s="2" t="s">
        <v>1554</v>
      </c>
      <c r="E1897" s="2" t="s">
        <v>1735</v>
      </c>
      <c r="F1897" s="11">
        <v>2</v>
      </c>
      <c r="G1897" s="8">
        <v>660.27</v>
      </c>
      <c r="H1897" s="8">
        <v>0.01</v>
      </c>
      <c r="I1897" s="2" t="s">
        <v>1804</v>
      </c>
      <c r="J1897" s="8">
        <v>1320.53</v>
      </c>
      <c r="K1897" s="8" t="str">
        <f>_xlfn.XLOOKUP(total_table[[#This Row],[Customer_ID]],Customer_table[Customer_ID],Customer_table[Name],FALSE)</f>
        <v>Heather Collins</v>
      </c>
      <c r="L1897" s="11">
        <f>_xlfn.XLOOKUP(total_table[[#This Row],[Customer_ID]],Customer_table[Customer_ID],Customer_table[Age],FALSE)</f>
        <v>40</v>
      </c>
      <c r="M1897" s="8" t="str">
        <f>_xlfn.XLOOKUP(total_table[[#This Row],[Customer_ID]],Customer_table[Customer_ID],Customer_table[Gender],FALSE)</f>
        <v>Male</v>
      </c>
      <c r="N1897" s="8" t="str">
        <f>_xlfn.XLOOKUP(total_table[[#This Row],[Customer_ID]],Customer_table[Customer_ID],Customer_table[City],FALSE)</f>
        <v>Rogerschester</v>
      </c>
      <c r="O1897" s="8" t="str">
        <f>_xlfn.XLOOKUP(total_table[[#This Row],[Customer_ID]],Customer_table[Customer_ID],Customer_table[State],FALSE)</f>
        <v>Idaho</v>
      </c>
      <c r="P1897" s="8" t="str">
        <f>_xlfn.XLOOKUP(total_table[[#This Row],[Customer_ID]],Customer_table[Customer_ID],Customer_table[Country],FALSE)</f>
        <v>USA</v>
      </c>
      <c r="Q1897" s="8" t="str">
        <f>_xlfn.XLOOKUP(total_table[[#This Row],[Product_ID]],Product_table[Product_ID],Product_table[Product_Name],FALSE)</f>
        <v>Decorative Wall Mirror</v>
      </c>
      <c r="R1897" s="8" t="str">
        <f>_xlfn.XLOOKUP(total_table[[#This Row],[Product_ID]],Product_table[Product_ID],Product_table[Category],FALSE)</f>
        <v>Home</v>
      </c>
      <c r="S1897" s="8" t="str">
        <f>_xlfn.XLOOKUP(total_table[[#This Row],[Product_ID]],Product_table[Product_ID],Product_table[Sub_Category],FALSE)</f>
        <v>Decor</v>
      </c>
      <c r="T1897" s="8" t="str">
        <f>_xlfn.XLOOKUP(total_table[[#This Row],[Product_ID]],Product_table[Product_ID],Product_table[Brand],FALSE)</f>
        <v>Luna, Anderson and Bowman</v>
      </c>
      <c r="U1897" s="8">
        <f>_xlfn.XLOOKUP(total_table[[#This Row],[Product_ID]],Product_table[Product_ID],Product_table[Cost],FALSE)</f>
        <v>48.01</v>
      </c>
      <c r="V1897" s="11">
        <f>_xlfn.XLOOKUP(total_table[[#This Row],[Product_ID]],Product_table[Product_ID],Product_table[Stock],FALSE)</f>
        <v>439</v>
      </c>
      <c r="W1897" s="8" t="str">
        <f>_xlfn.XLOOKUP(total_table[[#This Row],[Store_ID]],Store_table[Store_ID],Store_table[Store_Name],FALSE)</f>
        <v>Martinez, Adkins and Johnson</v>
      </c>
      <c r="X1897" s="8" t="str">
        <f>_xlfn.XLOOKUP(total_table[[#This Row],[Store_ID]],Store_table[Store_ID],Store_table[Region],FALSE)</f>
        <v>North</v>
      </c>
      <c r="Y1897" s="8" t="str">
        <f>_xlfn.XLOOKUP(total_table[[#This Row],[Store_ID]],Store_table[Store_ID],Store_table[City],FALSE)</f>
        <v>Danielmouth</v>
      </c>
      <c r="Z1897" s="8" t="str">
        <f>_xlfn.XLOOKUP(total_table[[#This Row],[Store_ID]],Store_table[Store_ID],Store_table[Store_Type],FALSE)</f>
        <v>Flagship</v>
      </c>
    </row>
    <row r="1898" spans="1:26" x14ac:dyDescent="0.35">
      <c r="A1898" s="2" t="s">
        <v>3700</v>
      </c>
      <c r="B1898" s="14">
        <v>45780</v>
      </c>
      <c r="C1898" s="2" t="s">
        <v>1325</v>
      </c>
      <c r="D1898" s="2" t="s">
        <v>1552</v>
      </c>
      <c r="E1898" s="2" t="s">
        <v>1760</v>
      </c>
      <c r="F1898" s="11">
        <v>4</v>
      </c>
      <c r="G1898" s="8">
        <v>729.31</v>
      </c>
      <c r="H1898" s="8">
        <v>0.03</v>
      </c>
      <c r="I1898" s="2" t="s">
        <v>1802</v>
      </c>
      <c r="J1898" s="8">
        <v>2917.2099999999996</v>
      </c>
      <c r="K1898" s="8" t="str">
        <f>_xlfn.XLOOKUP(total_table[[#This Row],[Customer_ID]],Customer_table[Customer_ID],Customer_table[Name],FALSE)</f>
        <v>Monique Castro</v>
      </c>
      <c r="L1898" s="11">
        <f>_xlfn.XLOOKUP(total_table[[#This Row],[Customer_ID]],Customer_table[Customer_ID],Customer_table[Age],FALSE)</f>
        <v>48</v>
      </c>
      <c r="M1898" s="8" t="str">
        <f>_xlfn.XLOOKUP(total_table[[#This Row],[Customer_ID]],Customer_table[Customer_ID],Customer_table[Gender],FALSE)</f>
        <v>Female</v>
      </c>
      <c r="N1898" s="8" t="str">
        <f>_xlfn.XLOOKUP(total_table[[#This Row],[Customer_ID]],Customer_table[Customer_ID],Customer_table[City],FALSE)</f>
        <v>New Sarah</v>
      </c>
      <c r="O1898" s="8" t="str">
        <f>_xlfn.XLOOKUP(total_table[[#This Row],[Customer_ID]],Customer_table[Customer_ID],Customer_table[State],FALSE)</f>
        <v>Indiana</v>
      </c>
      <c r="P1898" s="8" t="str">
        <f>_xlfn.XLOOKUP(total_table[[#This Row],[Customer_ID]],Customer_table[Customer_ID],Customer_table[Country],FALSE)</f>
        <v>USA</v>
      </c>
      <c r="Q1898" s="8" t="str">
        <f>_xlfn.XLOOKUP(total_table[[#This Row],[Product_ID]],Product_table[Product_ID],Product_table[Product_Name],FALSE)</f>
        <v>USB-C Fast Charger</v>
      </c>
      <c r="R1898" s="8" t="str">
        <f>_xlfn.XLOOKUP(total_table[[#This Row],[Product_ID]],Product_table[Product_ID],Product_table[Category],FALSE)</f>
        <v>Electronics</v>
      </c>
      <c r="S1898" s="8" t="str">
        <f>_xlfn.XLOOKUP(total_table[[#This Row],[Product_ID]],Product_table[Product_ID],Product_table[Sub_Category],FALSE)</f>
        <v>Accessories</v>
      </c>
      <c r="T1898" s="8" t="str">
        <f>_xlfn.XLOOKUP(total_table[[#This Row],[Product_ID]],Product_table[Product_ID],Product_table[Brand],FALSE)</f>
        <v>Dawson-Perkins</v>
      </c>
      <c r="U1898" s="8">
        <f>_xlfn.XLOOKUP(total_table[[#This Row],[Product_ID]],Product_table[Product_ID],Product_table[Cost],FALSE)</f>
        <v>242.23</v>
      </c>
      <c r="V1898" s="11">
        <f>_xlfn.XLOOKUP(total_table[[#This Row],[Product_ID]],Product_table[Product_ID],Product_table[Stock],FALSE)</f>
        <v>453</v>
      </c>
      <c r="W1898" s="8" t="str">
        <f>_xlfn.XLOOKUP(total_table[[#This Row],[Store_ID]],Store_table[Store_ID],Store_table[Store_Name],FALSE)</f>
        <v>Bean, Jones and Park</v>
      </c>
      <c r="X1898" s="8" t="str">
        <f>_xlfn.XLOOKUP(total_table[[#This Row],[Store_ID]],Store_table[Store_ID],Store_table[Region],FALSE)</f>
        <v>West</v>
      </c>
      <c r="Y1898" s="8" t="str">
        <f>_xlfn.XLOOKUP(total_table[[#This Row],[Store_ID]],Store_table[Store_ID],Store_table[City],FALSE)</f>
        <v>Thompsonborough</v>
      </c>
      <c r="Z1898" s="8" t="str">
        <f>_xlfn.XLOOKUP(total_table[[#This Row],[Store_ID]],Store_table[Store_ID],Store_table[Store_Type],FALSE)</f>
        <v>Online</v>
      </c>
    </row>
    <row r="1899" spans="1:26" x14ac:dyDescent="0.35">
      <c r="A1899" s="2" t="s">
        <v>3701</v>
      </c>
      <c r="B1899" s="14">
        <v>45345</v>
      </c>
      <c r="C1899" s="2" t="s">
        <v>1287</v>
      </c>
      <c r="D1899" s="2" t="s">
        <v>1700</v>
      </c>
      <c r="E1899" s="2" t="s">
        <v>1754</v>
      </c>
      <c r="F1899" s="11">
        <v>2</v>
      </c>
      <c r="G1899" s="8">
        <v>152.91</v>
      </c>
      <c r="H1899" s="8">
        <v>0.24</v>
      </c>
      <c r="I1899" s="2" t="s">
        <v>1804</v>
      </c>
      <c r="J1899" s="8">
        <v>305.58</v>
      </c>
      <c r="K1899" s="8" t="str">
        <f>_xlfn.XLOOKUP(total_table[[#This Row],[Customer_ID]],Customer_table[Customer_ID],Customer_table[Name],FALSE)</f>
        <v>Holly Robinson</v>
      </c>
      <c r="L1899" s="11">
        <f>_xlfn.XLOOKUP(total_table[[#This Row],[Customer_ID]],Customer_table[Customer_ID],Customer_table[Age],FALSE)</f>
        <v>45</v>
      </c>
      <c r="M1899" s="8" t="str">
        <f>_xlfn.XLOOKUP(total_table[[#This Row],[Customer_ID]],Customer_table[Customer_ID],Customer_table[Gender],FALSE)</f>
        <v>Female</v>
      </c>
      <c r="N1899" s="8" t="str">
        <f>_xlfn.XLOOKUP(total_table[[#This Row],[Customer_ID]],Customer_table[Customer_ID],Customer_table[City],FALSE)</f>
        <v>East Amy</v>
      </c>
      <c r="O1899" s="8" t="str">
        <f>_xlfn.XLOOKUP(total_table[[#This Row],[Customer_ID]],Customer_table[Customer_ID],Customer_table[State],FALSE)</f>
        <v>Washington</v>
      </c>
      <c r="P1899" s="8" t="str">
        <f>_xlfn.XLOOKUP(total_table[[#This Row],[Customer_ID]],Customer_table[Customer_ID],Customer_table[Country],FALSE)</f>
        <v>USA</v>
      </c>
      <c r="Q1899" s="8" t="str">
        <f>_xlfn.XLOOKUP(total_table[[#This Row],[Product_ID]],Product_table[Product_ID],Product_table[Product_Name],FALSE)</f>
        <v>LED Bedside Lamp</v>
      </c>
      <c r="R1899" s="8" t="str">
        <f>_xlfn.XLOOKUP(total_table[[#This Row],[Product_ID]],Product_table[Product_ID],Product_table[Category],FALSE)</f>
        <v>Home</v>
      </c>
      <c r="S1899" s="8" t="str">
        <f>_xlfn.XLOOKUP(total_table[[#This Row],[Product_ID]],Product_table[Product_ID],Product_table[Sub_Category],FALSE)</f>
        <v>Lighting</v>
      </c>
      <c r="T1899" s="8" t="str">
        <f>_xlfn.XLOOKUP(total_table[[#This Row],[Product_ID]],Product_table[Product_ID],Product_table[Brand],FALSE)</f>
        <v>Aguilar, Horton and Lewis</v>
      </c>
      <c r="U1899" s="8">
        <f>_xlfn.XLOOKUP(total_table[[#This Row],[Product_ID]],Product_table[Product_ID],Product_table[Cost],FALSE)</f>
        <v>371.38</v>
      </c>
      <c r="V1899" s="11">
        <f>_xlfn.XLOOKUP(total_table[[#This Row],[Product_ID]],Product_table[Product_ID],Product_table[Stock],FALSE)</f>
        <v>220</v>
      </c>
      <c r="W1899" s="8" t="str">
        <f>_xlfn.XLOOKUP(total_table[[#This Row],[Store_ID]],Store_table[Store_ID],Store_table[Store_Name],FALSE)</f>
        <v>Benson-Elliott</v>
      </c>
      <c r="X1899" s="8" t="str">
        <f>_xlfn.XLOOKUP(total_table[[#This Row],[Store_ID]],Store_table[Store_ID],Store_table[Region],FALSE)</f>
        <v>East</v>
      </c>
      <c r="Y1899" s="8" t="str">
        <f>_xlfn.XLOOKUP(total_table[[#This Row],[Store_ID]],Store_table[Store_ID],Store_table[City],FALSE)</f>
        <v>Port Josephberg</v>
      </c>
      <c r="Z1899" s="8" t="str">
        <f>_xlfn.XLOOKUP(total_table[[#This Row],[Store_ID]],Store_table[Store_ID],Store_table[Store_Type],FALSE)</f>
        <v>Online</v>
      </c>
    </row>
    <row r="1900" spans="1:26" x14ac:dyDescent="0.35">
      <c r="A1900" s="2" t="s">
        <v>3702</v>
      </c>
      <c r="B1900" s="14">
        <v>45344</v>
      </c>
      <c r="C1900" s="2" t="s">
        <v>1401</v>
      </c>
      <c r="D1900" s="2" t="s">
        <v>1674</v>
      </c>
      <c r="E1900" s="2" t="s">
        <v>1779</v>
      </c>
      <c r="F1900" s="11">
        <v>4</v>
      </c>
      <c r="G1900" s="8">
        <v>592.14</v>
      </c>
      <c r="H1900" s="8">
        <v>0.12</v>
      </c>
      <c r="I1900" s="2" t="s">
        <v>1807</v>
      </c>
      <c r="J1900" s="8">
        <v>2368.44</v>
      </c>
      <c r="K1900" s="8" t="str">
        <f>_xlfn.XLOOKUP(total_table[[#This Row],[Customer_ID]],Customer_table[Customer_ID],Customer_table[Name],FALSE)</f>
        <v>Paul Cox</v>
      </c>
      <c r="L1900" s="11">
        <f>_xlfn.XLOOKUP(total_table[[#This Row],[Customer_ID]],Customer_table[Customer_ID],Customer_table[Age],FALSE)</f>
        <v>60</v>
      </c>
      <c r="M1900" s="8" t="str">
        <f>_xlfn.XLOOKUP(total_table[[#This Row],[Customer_ID]],Customer_table[Customer_ID],Customer_table[Gender],FALSE)</f>
        <v>Female</v>
      </c>
      <c r="N1900" s="8" t="str">
        <f>_xlfn.XLOOKUP(total_table[[#This Row],[Customer_ID]],Customer_table[Customer_ID],Customer_table[City],FALSE)</f>
        <v>East Julie</v>
      </c>
      <c r="O1900" s="8" t="str">
        <f>_xlfn.XLOOKUP(total_table[[#This Row],[Customer_ID]],Customer_table[Customer_ID],Customer_table[State],FALSE)</f>
        <v>Kansas</v>
      </c>
      <c r="P1900" s="8" t="str">
        <f>_xlfn.XLOOKUP(total_table[[#This Row],[Customer_ID]],Customer_table[Customer_ID],Customer_table[Country],FALSE)</f>
        <v>USA</v>
      </c>
      <c r="Q1900" s="8" t="str">
        <f>_xlfn.XLOOKUP(total_table[[#This Row],[Product_ID]],Product_table[Product_ID],Product_table[Product_Name],FALSE)</f>
        <v>Bluetooth Car Audio System</v>
      </c>
      <c r="R1900" s="8" t="str">
        <f>_xlfn.XLOOKUP(total_table[[#This Row],[Product_ID]],Product_table[Product_ID],Product_table[Category],FALSE)</f>
        <v>Electronics</v>
      </c>
      <c r="S1900" s="8" t="str">
        <f>_xlfn.XLOOKUP(total_table[[#This Row],[Product_ID]],Product_table[Product_ID],Product_table[Sub_Category],FALSE)</f>
        <v>Audio</v>
      </c>
      <c r="T1900" s="8" t="str">
        <f>_xlfn.XLOOKUP(total_table[[#This Row],[Product_ID]],Product_table[Product_ID],Product_table[Brand],FALSE)</f>
        <v>Bruce-Bowen</v>
      </c>
      <c r="U1900" s="8">
        <f>_xlfn.XLOOKUP(total_table[[#This Row],[Product_ID]],Product_table[Product_ID],Product_table[Cost],FALSE)</f>
        <v>403.71</v>
      </c>
      <c r="V1900" s="11">
        <f>_xlfn.XLOOKUP(total_table[[#This Row],[Product_ID]],Product_table[Product_ID],Product_table[Stock],FALSE)</f>
        <v>159</v>
      </c>
      <c r="W1900" s="8" t="str">
        <f>_xlfn.XLOOKUP(total_table[[#This Row],[Store_ID]],Store_table[Store_ID],Store_table[Store_Name],FALSE)</f>
        <v>Shelton PLC</v>
      </c>
      <c r="X1900" s="8" t="str">
        <f>_xlfn.XLOOKUP(total_table[[#This Row],[Store_ID]],Store_table[Store_ID],Store_table[Region],FALSE)</f>
        <v>North</v>
      </c>
      <c r="Y1900" s="8" t="str">
        <f>_xlfn.XLOOKUP(total_table[[#This Row],[Store_ID]],Store_table[Store_ID],Store_table[City],FALSE)</f>
        <v>East Jenniferstad</v>
      </c>
      <c r="Z1900" s="8" t="str">
        <f>_xlfn.XLOOKUP(total_table[[#This Row],[Store_ID]],Store_table[Store_ID],Store_table[Store_Type],FALSE)</f>
        <v>Flagship</v>
      </c>
    </row>
    <row r="1901" spans="1:26" x14ac:dyDescent="0.35">
      <c r="A1901" s="2" t="s">
        <v>3703</v>
      </c>
      <c r="B1901" s="14">
        <v>45525</v>
      </c>
      <c r="C1901" s="2" t="s">
        <v>222</v>
      </c>
      <c r="D1901" s="2" t="s">
        <v>1682</v>
      </c>
      <c r="E1901" s="2" t="s">
        <v>1772</v>
      </c>
      <c r="F1901" s="11">
        <v>1</v>
      </c>
      <c r="G1901" s="8">
        <v>984.37</v>
      </c>
      <c r="H1901" s="8">
        <v>0</v>
      </c>
      <c r="I1901" s="2" t="s">
        <v>1804</v>
      </c>
      <c r="J1901" s="8">
        <v>984.37</v>
      </c>
      <c r="K1901" s="8" t="str">
        <f>_xlfn.XLOOKUP(total_table[[#This Row],[Customer_ID]],Customer_table[Customer_ID],Customer_table[Name],FALSE)</f>
        <v>James Bean</v>
      </c>
      <c r="L1901" s="11">
        <f>_xlfn.XLOOKUP(total_table[[#This Row],[Customer_ID]],Customer_table[Customer_ID],Customer_table[Age],FALSE)</f>
        <v>50</v>
      </c>
      <c r="M1901" s="8" t="str">
        <f>_xlfn.XLOOKUP(total_table[[#This Row],[Customer_ID]],Customer_table[Customer_ID],Customer_table[Gender],FALSE)</f>
        <v>Male</v>
      </c>
      <c r="N1901" s="8" t="str">
        <f>_xlfn.XLOOKUP(total_table[[#This Row],[Customer_ID]],Customer_table[Customer_ID],Customer_table[City],FALSE)</f>
        <v>Stevensonton</v>
      </c>
      <c r="O1901" s="8" t="str">
        <f>_xlfn.XLOOKUP(total_table[[#This Row],[Customer_ID]],Customer_table[Customer_ID],Customer_table[State],FALSE)</f>
        <v>New Mexico</v>
      </c>
      <c r="P1901" s="8" t="str">
        <f>_xlfn.XLOOKUP(total_table[[#This Row],[Customer_ID]],Customer_table[Customer_ID],Customer_table[Country],FALSE)</f>
        <v>USA</v>
      </c>
      <c r="Q1901" s="8" t="str">
        <f>_xlfn.XLOOKUP(total_table[[#This Row],[Product_ID]],Product_table[Product_ID],Product_table[Product_Name],FALSE)</f>
        <v>Essential Oil Diffuser</v>
      </c>
      <c r="R1901" s="8" t="str">
        <f>_xlfn.XLOOKUP(total_table[[#This Row],[Product_ID]],Product_table[Product_ID],Product_table[Category],FALSE)</f>
        <v>Home</v>
      </c>
      <c r="S1901" s="8" t="str">
        <f>_xlfn.XLOOKUP(total_table[[#This Row],[Product_ID]],Product_table[Product_ID],Product_table[Sub_Category],FALSE)</f>
        <v>Decor</v>
      </c>
      <c r="T1901" s="8" t="str">
        <f>_xlfn.XLOOKUP(total_table[[#This Row],[Product_ID]],Product_table[Product_ID],Product_table[Brand],FALSE)</f>
        <v>Hernandez Inc</v>
      </c>
      <c r="U1901" s="8">
        <f>_xlfn.XLOOKUP(total_table[[#This Row],[Product_ID]],Product_table[Product_ID],Product_table[Cost],FALSE)</f>
        <v>325.26</v>
      </c>
      <c r="V1901" s="11">
        <f>_xlfn.XLOOKUP(total_table[[#This Row],[Product_ID]],Product_table[Product_ID],Product_table[Stock],FALSE)</f>
        <v>400</v>
      </c>
      <c r="W1901" s="8" t="str">
        <f>_xlfn.XLOOKUP(total_table[[#This Row],[Store_ID]],Store_table[Store_ID],Store_table[Store_Name],FALSE)</f>
        <v>Thomas, Bridges and Harris</v>
      </c>
      <c r="X1901" s="8" t="str">
        <f>_xlfn.XLOOKUP(total_table[[#This Row],[Store_ID]],Store_table[Store_ID],Store_table[Region],FALSE)</f>
        <v>North</v>
      </c>
      <c r="Y1901" s="8" t="str">
        <f>_xlfn.XLOOKUP(total_table[[#This Row],[Store_ID]],Store_table[Store_ID],Store_table[City],FALSE)</f>
        <v>Sabrinatown</v>
      </c>
      <c r="Z1901" s="8" t="str">
        <f>_xlfn.XLOOKUP(total_table[[#This Row],[Store_ID]],Store_table[Store_ID],Store_table[Store_Type],FALSE)</f>
        <v>Online</v>
      </c>
    </row>
    <row r="1902" spans="1:26" x14ac:dyDescent="0.35">
      <c r="A1902" s="2" t="s">
        <v>3704</v>
      </c>
      <c r="B1902" s="14">
        <v>45329</v>
      </c>
      <c r="C1902" s="2" t="s">
        <v>912</v>
      </c>
      <c r="D1902" s="2" t="s">
        <v>1524</v>
      </c>
      <c r="E1902" s="2" t="s">
        <v>1772</v>
      </c>
      <c r="F1902" s="11">
        <v>2</v>
      </c>
      <c r="G1902" s="8">
        <v>237.59</v>
      </c>
      <c r="H1902" s="8">
        <v>0.12</v>
      </c>
      <c r="I1902" s="2" t="s">
        <v>1802</v>
      </c>
      <c r="J1902" s="8">
        <v>475.06</v>
      </c>
      <c r="K1902" s="8" t="str">
        <f>_xlfn.XLOOKUP(total_table[[#This Row],[Customer_ID]],Customer_table[Customer_ID],Customer_table[Name],FALSE)</f>
        <v>Ricardo Jones</v>
      </c>
      <c r="L1902" s="11">
        <f>_xlfn.XLOOKUP(total_table[[#This Row],[Customer_ID]],Customer_table[Customer_ID],Customer_table[Age],FALSE)</f>
        <v>30</v>
      </c>
      <c r="M1902" s="8" t="str">
        <f>_xlfn.XLOOKUP(total_table[[#This Row],[Customer_ID]],Customer_table[Customer_ID],Customer_table[Gender],FALSE)</f>
        <v>Male</v>
      </c>
      <c r="N1902" s="8" t="str">
        <f>_xlfn.XLOOKUP(total_table[[#This Row],[Customer_ID]],Customer_table[Customer_ID],Customer_table[City],FALSE)</f>
        <v>Danielland</v>
      </c>
      <c r="O1902" s="8" t="str">
        <f>_xlfn.XLOOKUP(total_table[[#This Row],[Customer_ID]],Customer_table[Customer_ID],Customer_table[State],FALSE)</f>
        <v>Minnesota</v>
      </c>
      <c r="P1902" s="8" t="str">
        <f>_xlfn.XLOOKUP(total_table[[#This Row],[Customer_ID]],Customer_table[Customer_ID],Customer_table[Country],FALSE)</f>
        <v>USA</v>
      </c>
      <c r="Q1902" s="8" t="str">
        <f>_xlfn.XLOOKUP(total_table[[#This Row],[Product_ID]],Product_table[Product_ID],Product_table[Product_Name],FALSE)</f>
        <v>Men's Graphic T-Shirt</v>
      </c>
      <c r="R1902" s="8" t="str">
        <f>_xlfn.XLOOKUP(total_table[[#This Row],[Product_ID]],Product_table[Product_ID],Product_table[Category],FALSE)</f>
        <v>Clothing</v>
      </c>
      <c r="S1902" s="8" t="str">
        <f>_xlfn.XLOOKUP(total_table[[#This Row],[Product_ID]],Product_table[Product_ID],Product_table[Sub_Category],FALSE)</f>
        <v>Tops</v>
      </c>
      <c r="T1902" s="8" t="str">
        <f>_xlfn.XLOOKUP(total_table[[#This Row],[Product_ID]],Product_table[Product_ID],Product_table[Brand],FALSE)</f>
        <v>Terry-Moore</v>
      </c>
      <c r="U1902" s="8">
        <f>_xlfn.XLOOKUP(total_table[[#This Row],[Product_ID]],Product_table[Product_ID],Product_table[Cost],FALSE)</f>
        <v>342.56</v>
      </c>
      <c r="V1902" s="11">
        <f>_xlfn.XLOOKUP(total_table[[#This Row],[Product_ID]],Product_table[Product_ID],Product_table[Stock],FALSE)</f>
        <v>181</v>
      </c>
      <c r="W1902" s="8" t="str">
        <f>_xlfn.XLOOKUP(total_table[[#This Row],[Store_ID]],Store_table[Store_ID],Store_table[Store_Name],FALSE)</f>
        <v>Thomas, Bridges and Harris</v>
      </c>
      <c r="X1902" s="8" t="str">
        <f>_xlfn.XLOOKUP(total_table[[#This Row],[Store_ID]],Store_table[Store_ID],Store_table[Region],FALSE)</f>
        <v>North</v>
      </c>
      <c r="Y1902" s="8" t="str">
        <f>_xlfn.XLOOKUP(total_table[[#This Row],[Store_ID]],Store_table[Store_ID],Store_table[City],FALSE)</f>
        <v>Sabrinatown</v>
      </c>
      <c r="Z1902" s="8" t="str">
        <f>_xlfn.XLOOKUP(total_table[[#This Row],[Store_ID]],Store_table[Store_ID],Store_table[Store_Type],FALSE)</f>
        <v>Online</v>
      </c>
    </row>
    <row r="1903" spans="1:26" x14ac:dyDescent="0.35">
      <c r="A1903" s="2" t="s">
        <v>3705</v>
      </c>
      <c r="B1903" s="14">
        <v>45250</v>
      </c>
      <c r="C1903" s="2" t="s">
        <v>1316</v>
      </c>
      <c r="D1903" s="2" t="s">
        <v>1576</v>
      </c>
      <c r="E1903" s="2" t="s">
        <v>1760</v>
      </c>
      <c r="F1903" s="11">
        <v>1</v>
      </c>
      <c r="G1903" s="8">
        <v>52.06</v>
      </c>
      <c r="H1903" s="8">
        <v>0.27</v>
      </c>
      <c r="I1903" s="2" t="s">
        <v>1807</v>
      </c>
      <c r="J1903" s="8">
        <v>51.79</v>
      </c>
      <c r="K1903" s="8" t="str">
        <f>_xlfn.XLOOKUP(total_table[[#This Row],[Customer_ID]],Customer_table[Customer_ID],Customer_table[Name],FALSE)</f>
        <v>John Smith</v>
      </c>
      <c r="L1903" s="11">
        <f>_xlfn.XLOOKUP(total_table[[#This Row],[Customer_ID]],Customer_table[Customer_ID],Customer_table[Age],FALSE)</f>
        <v>27</v>
      </c>
      <c r="M1903" s="8" t="str">
        <f>_xlfn.XLOOKUP(total_table[[#This Row],[Customer_ID]],Customer_table[Customer_ID],Customer_table[Gender],FALSE)</f>
        <v>Male</v>
      </c>
      <c r="N1903" s="8" t="str">
        <f>_xlfn.XLOOKUP(total_table[[#This Row],[Customer_ID]],Customer_table[Customer_ID],Customer_table[City],FALSE)</f>
        <v>South Andrewport</v>
      </c>
      <c r="O1903" s="8" t="str">
        <f>_xlfn.XLOOKUP(total_table[[#This Row],[Customer_ID]],Customer_table[Customer_ID],Customer_table[State],FALSE)</f>
        <v>California</v>
      </c>
      <c r="P1903" s="8" t="str">
        <f>_xlfn.XLOOKUP(total_table[[#This Row],[Customer_ID]],Customer_table[Customer_ID],Customer_table[Country],FALSE)</f>
        <v>USA</v>
      </c>
      <c r="Q1903" s="8" t="str">
        <f>_xlfn.XLOOKUP(total_table[[#This Row],[Product_ID]],Product_table[Product_ID],Product_table[Product_Name],FALSE)</f>
        <v>Women's Scarf Set</v>
      </c>
      <c r="R1903" s="8" t="str">
        <f>_xlfn.XLOOKUP(total_table[[#This Row],[Product_ID]],Product_table[Product_ID],Product_table[Category],FALSE)</f>
        <v>Clothing</v>
      </c>
      <c r="S1903" s="8" t="str">
        <f>_xlfn.XLOOKUP(total_table[[#This Row],[Product_ID]],Product_table[Product_ID],Product_table[Sub_Category],FALSE)</f>
        <v>Accessories</v>
      </c>
      <c r="T1903" s="8" t="str">
        <f>_xlfn.XLOOKUP(total_table[[#This Row],[Product_ID]],Product_table[Product_ID],Product_table[Brand],FALSE)</f>
        <v>Brown and Sons</v>
      </c>
      <c r="U1903" s="8">
        <f>_xlfn.XLOOKUP(total_table[[#This Row],[Product_ID]],Product_table[Product_ID],Product_table[Cost],FALSE)</f>
        <v>174.02</v>
      </c>
      <c r="V1903" s="11">
        <f>_xlfn.XLOOKUP(total_table[[#This Row],[Product_ID]],Product_table[Product_ID],Product_table[Stock],FALSE)</f>
        <v>268</v>
      </c>
      <c r="W1903" s="8" t="str">
        <f>_xlfn.XLOOKUP(total_table[[#This Row],[Store_ID]],Store_table[Store_ID],Store_table[Store_Name],FALSE)</f>
        <v>Bean, Jones and Park</v>
      </c>
      <c r="X1903" s="8" t="str">
        <f>_xlfn.XLOOKUP(total_table[[#This Row],[Store_ID]],Store_table[Store_ID],Store_table[Region],FALSE)</f>
        <v>West</v>
      </c>
      <c r="Y1903" s="8" t="str">
        <f>_xlfn.XLOOKUP(total_table[[#This Row],[Store_ID]],Store_table[Store_ID],Store_table[City],FALSE)</f>
        <v>Thompsonborough</v>
      </c>
      <c r="Z1903" s="8" t="str">
        <f>_xlfn.XLOOKUP(total_table[[#This Row],[Store_ID]],Store_table[Store_ID],Store_table[Store_Type],FALSE)</f>
        <v>Online</v>
      </c>
    </row>
    <row r="1904" spans="1:26" x14ac:dyDescent="0.35">
      <c r="A1904" s="2" t="s">
        <v>3706</v>
      </c>
      <c r="B1904" s="14">
        <v>45691</v>
      </c>
      <c r="C1904" s="2" t="s">
        <v>1384</v>
      </c>
      <c r="D1904" s="2" t="s">
        <v>1529</v>
      </c>
      <c r="E1904" s="2" t="s">
        <v>1735</v>
      </c>
      <c r="F1904" s="11">
        <v>2</v>
      </c>
      <c r="G1904" s="8">
        <v>594.63</v>
      </c>
      <c r="H1904" s="8">
        <v>0.12</v>
      </c>
      <c r="I1904" s="2" t="s">
        <v>1802</v>
      </c>
      <c r="J1904" s="8">
        <v>1189.1400000000001</v>
      </c>
      <c r="K1904" s="8" t="str">
        <f>_xlfn.XLOOKUP(total_table[[#This Row],[Customer_ID]],Customer_table[Customer_ID],Customer_table[Name],FALSE)</f>
        <v>Tyler Weber</v>
      </c>
      <c r="L1904" s="11">
        <f>_xlfn.XLOOKUP(total_table[[#This Row],[Customer_ID]],Customer_table[Customer_ID],Customer_table[Age],FALSE)</f>
        <v>54</v>
      </c>
      <c r="M1904" s="8" t="str">
        <f>_xlfn.XLOOKUP(total_table[[#This Row],[Customer_ID]],Customer_table[Customer_ID],Customer_table[Gender],FALSE)</f>
        <v>Male</v>
      </c>
      <c r="N1904" s="8" t="str">
        <f>_xlfn.XLOOKUP(total_table[[#This Row],[Customer_ID]],Customer_table[Customer_ID],Customer_table[City],FALSE)</f>
        <v>East Yvette</v>
      </c>
      <c r="O1904" s="8" t="str">
        <f>_xlfn.XLOOKUP(total_table[[#This Row],[Customer_ID]],Customer_table[Customer_ID],Customer_table[State],FALSE)</f>
        <v>Illinois</v>
      </c>
      <c r="P1904" s="8" t="str">
        <f>_xlfn.XLOOKUP(total_table[[#This Row],[Customer_ID]],Customer_table[Customer_ID],Customer_table[Country],FALSE)</f>
        <v>USA</v>
      </c>
      <c r="Q1904" s="8" t="str">
        <f>_xlfn.XLOOKUP(total_table[[#This Row],[Product_ID]],Product_table[Product_ID],Product_table[Product_Name],FALSE)</f>
        <v>Men's Running Jacket</v>
      </c>
      <c r="R1904" s="8" t="str">
        <f>_xlfn.XLOOKUP(total_table[[#This Row],[Product_ID]],Product_table[Product_ID],Product_table[Category],FALSE)</f>
        <v>Clothing</v>
      </c>
      <c r="S1904" s="8" t="str">
        <f>_xlfn.XLOOKUP(total_table[[#This Row],[Product_ID]],Product_table[Product_ID],Product_table[Sub_Category],FALSE)</f>
        <v>Outerwear</v>
      </c>
      <c r="T1904" s="8" t="str">
        <f>_xlfn.XLOOKUP(total_table[[#This Row],[Product_ID]],Product_table[Product_ID],Product_table[Brand],FALSE)</f>
        <v>Pineda Ltd</v>
      </c>
      <c r="U1904" s="8">
        <f>_xlfn.XLOOKUP(total_table[[#This Row],[Product_ID]],Product_table[Product_ID],Product_table[Cost],FALSE)</f>
        <v>364.67</v>
      </c>
      <c r="V1904" s="11">
        <f>_xlfn.XLOOKUP(total_table[[#This Row],[Product_ID]],Product_table[Product_ID],Product_table[Stock],FALSE)</f>
        <v>452</v>
      </c>
      <c r="W1904" s="8" t="str">
        <f>_xlfn.XLOOKUP(total_table[[#This Row],[Store_ID]],Store_table[Store_ID],Store_table[Store_Name],FALSE)</f>
        <v>Martinez, Adkins and Johnson</v>
      </c>
      <c r="X1904" s="8" t="str">
        <f>_xlfn.XLOOKUP(total_table[[#This Row],[Store_ID]],Store_table[Store_ID],Store_table[Region],FALSE)</f>
        <v>North</v>
      </c>
      <c r="Y1904" s="8" t="str">
        <f>_xlfn.XLOOKUP(total_table[[#This Row],[Store_ID]],Store_table[Store_ID],Store_table[City],FALSE)</f>
        <v>Danielmouth</v>
      </c>
      <c r="Z1904" s="8" t="str">
        <f>_xlfn.XLOOKUP(total_table[[#This Row],[Store_ID]],Store_table[Store_ID],Store_table[Store_Type],FALSE)</f>
        <v>Flagship</v>
      </c>
    </row>
    <row r="1905" spans="1:26" x14ac:dyDescent="0.35">
      <c r="A1905" s="2" t="s">
        <v>3707</v>
      </c>
      <c r="B1905" s="14">
        <v>45644</v>
      </c>
      <c r="C1905" s="2" t="s">
        <v>546</v>
      </c>
      <c r="D1905" s="2" t="s">
        <v>1529</v>
      </c>
      <c r="E1905" s="2" t="s">
        <v>1730</v>
      </c>
      <c r="F1905" s="11">
        <v>3</v>
      </c>
      <c r="G1905" s="8">
        <v>476.1</v>
      </c>
      <c r="H1905" s="8">
        <v>0.05</v>
      </c>
      <c r="I1905" s="2" t="s">
        <v>1807</v>
      </c>
      <c r="J1905" s="8">
        <v>1428.2500000000002</v>
      </c>
      <c r="K1905" s="8" t="str">
        <f>_xlfn.XLOOKUP(total_table[[#This Row],[Customer_ID]],Customer_table[Customer_ID],Customer_table[Name],FALSE)</f>
        <v>Antonio Wade</v>
      </c>
      <c r="L1905" s="11">
        <f>_xlfn.XLOOKUP(total_table[[#This Row],[Customer_ID]],Customer_table[Customer_ID],Customer_table[Age],FALSE)</f>
        <v>36</v>
      </c>
      <c r="M1905" s="8" t="str">
        <f>_xlfn.XLOOKUP(total_table[[#This Row],[Customer_ID]],Customer_table[Customer_ID],Customer_table[Gender],FALSE)</f>
        <v>Female</v>
      </c>
      <c r="N1905" s="8" t="str">
        <f>_xlfn.XLOOKUP(total_table[[#This Row],[Customer_ID]],Customer_table[Customer_ID],Customer_table[City],FALSE)</f>
        <v>New Jasonmouth</v>
      </c>
      <c r="O1905" s="8" t="str">
        <f>_xlfn.XLOOKUP(total_table[[#This Row],[Customer_ID]],Customer_table[Customer_ID],Customer_table[State],FALSE)</f>
        <v>Tennessee</v>
      </c>
      <c r="P1905" s="8" t="str">
        <f>_xlfn.XLOOKUP(total_table[[#This Row],[Customer_ID]],Customer_table[Customer_ID],Customer_table[Country],FALSE)</f>
        <v>USA</v>
      </c>
      <c r="Q1905" s="8" t="str">
        <f>_xlfn.XLOOKUP(total_table[[#This Row],[Product_ID]],Product_table[Product_ID],Product_table[Product_Name],FALSE)</f>
        <v>Men's Running Jacket</v>
      </c>
      <c r="R1905" s="8" t="str">
        <f>_xlfn.XLOOKUP(total_table[[#This Row],[Product_ID]],Product_table[Product_ID],Product_table[Category],FALSE)</f>
        <v>Clothing</v>
      </c>
      <c r="S1905" s="8" t="str">
        <f>_xlfn.XLOOKUP(total_table[[#This Row],[Product_ID]],Product_table[Product_ID],Product_table[Sub_Category],FALSE)</f>
        <v>Outerwear</v>
      </c>
      <c r="T1905" s="8" t="str">
        <f>_xlfn.XLOOKUP(total_table[[#This Row],[Product_ID]],Product_table[Product_ID],Product_table[Brand],FALSE)</f>
        <v>Pineda Ltd</v>
      </c>
      <c r="U1905" s="8">
        <f>_xlfn.XLOOKUP(total_table[[#This Row],[Product_ID]],Product_table[Product_ID],Product_table[Cost],FALSE)</f>
        <v>364.67</v>
      </c>
      <c r="V1905" s="11">
        <f>_xlfn.XLOOKUP(total_table[[#This Row],[Product_ID]],Product_table[Product_ID],Product_table[Stock],FALSE)</f>
        <v>452</v>
      </c>
      <c r="W1905" s="8" t="str">
        <f>_xlfn.XLOOKUP(total_table[[#This Row],[Store_ID]],Store_table[Store_ID],Store_table[Store_Name],FALSE)</f>
        <v>Rivera-Warner</v>
      </c>
      <c r="X1905" s="8" t="str">
        <f>_xlfn.XLOOKUP(total_table[[#This Row],[Store_ID]],Store_table[Store_ID],Store_table[Region],FALSE)</f>
        <v>East</v>
      </c>
      <c r="Y1905" s="8" t="str">
        <f>_xlfn.XLOOKUP(total_table[[#This Row],[Store_ID]],Store_table[Store_ID],Store_table[City],FALSE)</f>
        <v>Washingtonfurt</v>
      </c>
      <c r="Z1905" s="8" t="str">
        <f>_xlfn.XLOOKUP(total_table[[#This Row],[Store_ID]],Store_table[Store_ID],Store_table[Store_Type],FALSE)</f>
        <v>Flagship</v>
      </c>
    </row>
    <row r="1906" spans="1:26" x14ac:dyDescent="0.35">
      <c r="A1906" s="2" t="s">
        <v>3708</v>
      </c>
      <c r="B1906" s="14">
        <v>45514</v>
      </c>
      <c r="C1906" s="2" t="s">
        <v>219</v>
      </c>
      <c r="D1906" s="2" t="s">
        <v>1648</v>
      </c>
      <c r="E1906" s="2" t="s">
        <v>1754</v>
      </c>
      <c r="F1906" s="11">
        <v>1</v>
      </c>
      <c r="G1906" s="8">
        <v>546.47</v>
      </c>
      <c r="H1906" s="8">
        <v>0.08</v>
      </c>
      <c r="I1906" s="2" t="s">
        <v>1807</v>
      </c>
      <c r="J1906" s="8">
        <v>546.39</v>
      </c>
      <c r="K1906" s="8" t="str">
        <f>_xlfn.XLOOKUP(total_table[[#This Row],[Customer_ID]],Customer_table[Customer_ID],Customer_table[Name],FALSE)</f>
        <v>Kristin Stein</v>
      </c>
      <c r="L1906" s="11">
        <f>_xlfn.XLOOKUP(total_table[[#This Row],[Customer_ID]],Customer_table[Customer_ID],Customer_table[Age],FALSE)</f>
        <v>23</v>
      </c>
      <c r="M1906" s="8" t="str">
        <f>_xlfn.XLOOKUP(total_table[[#This Row],[Customer_ID]],Customer_table[Customer_ID],Customer_table[Gender],FALSE)</f>
        <v>Male</v>
      </c>
      <c r="N1906" s="8" t="str">
        <f>_xlfn.XLOOKUP(total_table[[#This Row],[Customer_ID]],Customer_table[Customer_ID],Customer_table[City],FALSE)</f>
        <v>Jennifermouth</v>
      </c>
      <c r="O1906" s="8" t="str">
        <f>_xlfn.XLOOKUP(total_table[[#This Row],[Customer_ID]],Customer_table[Customer_ID],Customer_table[State],FALSE)</f>
        <v>Missouri</v>
      </c>
      <c r="P1906" s="8" t="str">
        <f>_xlfn.XLOOKUP(total_table[[#This Row],[Customer_ID]],Customer_table[Customer_ID],Customer_table[Country],FALSE)</f>
        <v>USA</v>
      </c>
      <c r="Q1906" s="8" t="str">
        <f>_xlfn.XLOOKUP(total_table[[#This Row],[Product_ID]],Product_table[Product_ID],Product_table[Product_Name],FALSE)</f>
        <v>Tennis Ball 3-Pack</v>
      </c>
      <c r="R1906" s="8" t="str">
        <f>_xlfn.XLOOKUP(total_table[[#This Row],[Product_ID]],Product_table[Product_ID],Product_table[Category],FALSE)</f>
        <v>Sports</v>
      </c>
      <c r="S1906" s="8" t="str">
        <f>_xlfn.XLOOKUP(total_table[[#This Row],[Product_ID]],Product_table[Product_ID],Product_table[Sub_Category],FALSE)</f>
        <v>Equipment</v>
      </c>
      <c r="T1906" s="8" t="str">
        <f>_xlfn.XLOOKUP(total_table[[#This Row],[Product_ID]],Product_table[Product_ID],Product_table[Brand],FALSE)</f>
        <v>Lopez LLC</v>
      </c>
      <c r="U1906" s="8">
        <f>_xlfn.XLOOKUP(total_table[[#This Row],[Product_ID]],Product_table[Product_ID],Product_table[Cost],FALSE)</f>
        <v>103.45</v>
      </c>
      <c r="V1906" s="11">
        <f>_xlfn.XLOOKUP(total_table[[#This Row],[Product_ID]],Product_table[Product_ID],Product_table[Stock],FALSE)</f>
        <v>465</v>
      </c>
      <c r="W1906" s="8" t="str">
        <f>_xlfn.XLOOKUP(total_table[[#This Row],[Store_ID]],Store_table[Store_ID],Store_table[Store_Name],FALSE)</f>
        <v>Benson-Elliott</v>
      </c>
      <c r="X1906" s="8" t="str">
        <f>_xlfn.XLOOKUP(total_table[[#This Row],[Store_ID]],Store_table[Store_ID],Store_table[Region],FALSE)</f>
        <v>East</v>
      </c>
      <c r="Y1906" s="8" t="str">
        <f>_xlfn.XLOOKUP(total_table[[#This Row],[Store_ID]],Store_table[Store_ID],Store_table[City],FALSE)</f>
        <v>Port Josephberg</v>
      </c>
      <c r="Z1906" s="8" t="str">
        <f>_xlfn.XLOOKUP(total_table[[#This Row],[Store_ID]],Store_table[Store_ID],Store_table[Store_Type],FALSE)</f>
        <v>Online</v>
      </c>
    </row>
    <row r="1907" spans="1:26" x14ac:dyDescent="0.35">
      <c r="A1907" s="2" t="s">
        <v>3709</v>
      </c>
      <c r="B1907" s="14">
        <v>45760</v>
      </c>
      <c r="C1907" s="2" t="s">
        <v>571</v>
      </c>
      <c r="D1907" s="2" t="s">
        <v>1676</v>
      </c>
      <c r="E1907" s="2" t="s">
        <v>1772</v>
      </c>
      <c r="F1907" s="11">
        <v>1</v>
      </c>
      <c r="G1907" s="8">
        <v>979.49</v>
      </c>
      <c r="H1907" s="8">
        <v>0.19</v>
      </c>
      <c r="I1907" s="2" t="s">
        <v>1807</v>
      </c>
      <c r="J1907" s="8">
        <v>979.3</v>
      </c>
      <c r="K1907" s="8" t="str">
        <f>_xlfn.XLOOKUP(total_table[[#This Row],[Customer_ID]],Customer_table[Customer_ID],Customer_table[Name],FALSE)</f>
        <v>John Bradford</v>
      </c>
      <c r="L1907" s="11">
        <f>_xlfn.XLOOKUP(total_table[[#This Row],[Customer_ID]],Customer_table[Customer_ID],Customer_table[Age],FALSE)</f>
        <v>48</v>
      </c>
      <c r="M1907" s="8" t="str">
        <f>_xlfn.XLOOKUP(total_table[[#This Row],[Customer_ID]],Customer_table[Customer_ID],Customer_table[Gender],FALSE)</f>
        <v>Male</v>
      </c>
      <c r="N1907" s="8" t="str">
        <f>_xlfn.XLOOKUP(total_table[[#This Row],[Customer_ID]],Customer_table[Customer_ID],Customer_table[City],FALSE)</f>
        <v>Anabury</v>
      </c>
      <c r="O1907" s="8" t="str">
        <f>_xlfn.XLOOKUP(total_table[[#This Row],[Customer_ID]],Customer_table[Customer_ID],Customer_table[State],FALSE)</f>
        <v>Vermont</v>
      </c>
      <c r="P1907" s="8" t="str">
        <f>_xlfn.XLOOKUP(total_table[[#This Row],[Customer_ID]],Customer_table[Customer_ID],Customer_table[Country],FALSE)</f>
        <v>USA</v>
      </c>
      <c r="Q1907" s="8" t="str">
        <f>_xlfn.XLOOKUP(total_table[[#This Row],[Product_ID]],Product_table[Product_ID],Product_table[Product_Name],FALSE)</f>
        <v>Women's Ankle Boots</v>
      </c>
      <c r="R1907" s="8" t="str">
        <f>_xlfn.XLOOKUP(total_table[[#This Row],[Product_ID]],Product_table[Product_ID],Product_table[Category],FALSE)</f>
        <v>Clothing</v>
      </c>
      <c r="S1907" s="8" t="str">
        <f>_xlfn.XLOOKUP(total_table[[#This Row],[Product_ID]],Product_table[Product_ID],Product_table[Sub_Category],FALSE)</f>
        <v>Footwear</v>
      </c>
      <c r="T1907" s="8" t="str">
        <f>_xlfn.XLOOKUP(total_table[[#This Row],[Product_ID]],Product_table[Product_ID],Product_table[Brand],FALSE)</f>
        <v>Poole PLC</v>
      </c>
      <c r="U1907" s="8">
        <f>_xlfn.XLOOKUP(total_table[[#This Row],[Product_ID]],Product_table[Product_ID],Product_table[Cost],FALSE)</f>
        <v>158.13999999999999</v>
      </c>
      <c r="V1907" s="11">
        <f>_xlfn.XLOOKUP(total_table[[#This Row],[Product_ID]],Product_table[Product_ID],Product_table[Stock],FALSE)</f>
        <v>82</v>
      </c>
      <c r="W1907" s="8" t="str">
        <f>_xlfn.XLOOKUP(total_table[[#This Row],[Store_ID]],Store_table[Store_ID],Store_table[Store_Name],FALSE)</f>
        <v>Thomas, Bridges and Harris</v>
      </c>
      <c r="X1907" s="8" t="str">
        <f>_xlfn.XLOOKUP(total_table[[#This Row],[Store_ID]],Store_table[Store_ID],Store_table[Region],FALSE)</f>
        <v>North</v>
      </c>
      <c r="Y1907" s="8" t="str">
        <f>_xlfn.XLOOKUP(total_table[[#This Row],[Store_ID]],Store_table[Store_ID],Store_table[City],FALSE)</f>
        <v>Sabrinatown</v>
      </c>
      <c r="Z1907" s="8" t="str">
        <f>_xlfn.XLOOKUP(total_table[[#This Row],[Store_ID]],Store_table[Store_ID],Store_table[Store_Type],FALSE)</f>
        <v>Online</v>
      </c>
    </row>
    <row r="1908" spans="1:26" x14ac:dyDescent="0.35">
      <c r="A1908" s="2" t="s">
        <v>3710</v>
      </c>
      <c r="B1908" s="14">
        <v>45289</v>
      </c>
      <c r="C1908" s="2" t="s">
        <v>623</v>
      </c>
      <c r="D1908" s="2" t="s">
        <v>1560</v>
      </c>
      <c r="E1908" s="2" t="s">
        <v>1739</v>
      </c>
      <c r="F1908" s="11">
        <v>3</v>
      </c>
      <c r="G1908" s="8">
        <v>988.53</v>
      </c>
      <c r="H1908" s="8">
        <v>0.3</v>
      </c>
      <c r="I1908" s="2" t="s">
        <v>1807</v>
      </c>
      <c r="J1908" s="8">
        <v>2965.29</v>
      </c>
      <c r="K1908" s="8" t="str">
        <f>_xlfn.XLOOKUP(total_table[[#This Row],[Customer_ID]],Customer_table[Customer_ID],Customer_table[Name],FALSE)</f>
        <v>David Roberts</v>
      </c>
      <c r="L1908" s="11">
        <f>_xlfn.XLOOKUP(total_table[[#This Row],[Customer_ID]],Customer_table[Customer_ID],Customer_table[Age],FALSE)</f>
        <v>38</v>
      </c>
      <c r="M1908" s="8" t="str">
        <f>_xlfn.XLOOKUP(total_table[[#This Row],[Customer_ID]],Customer_table[Customer_ID],Customer_table[Gender],FALSE)</f>
        <v>Male</v>
      </c>
      <c r="N1908" s="8" t="str">
        <f>_xlfn.XLOOKUP(total_table[[#This Row],[Customer_ID]],Customer_table[Customer_ID],Customer_table[City],FALSE)</f>
        <v>Port Amanda</v>
      </c>
      <c r="O1908" s="8" t="str">
        <f>_xlfn.XLOOKUP(total_table[[#This Row],[Customer_ID]],Customer_table[Customer_ID],Customer_table[State],FALSE)</f>
        <v>Georgia</v>
      </c>
      <c r="P1908" s="8" t="str">
        <f>_xlfn.XLOOKUP(total_table[[#This Row],[Customer_ID]],Customer_table[Customer_ID],Customer_table[Country],FALSE)</f>
        <v>USA</v>
      </c>
      <c r="Q1908" s="8" t="str">
        <f>_xlfn.XLOOKUP(total_table[[#This Row],[Product_ID]],Product_table[Product_ID],Product_table[Product_Name],FALSE)</f>
        <v>Soccer Training Cone Set</v>
      </c>
      <c r="R1908" s="8" t="str">
        <f>_xlfn.XLOOKUP(total_table[[#This Row],[Product_ID]],Product_table[Product_ID],Product_table[Category],FALSE)</f>
        <v>Sports</v>
      </c>
      <c r="S1908" s="8" t="str">
        <f>_xlfn.XLOOKUP(total_table[[#This Row],[Product_ID]],Product_table[Product_ID],Product_table[Sub_Category],FALSE)</f>
        <v>Accessories</v>
      </c>
      <c r="T1908" s="8" t="str">
        <f>_xlfn.XLOOKUP(total_table[[#This Row],[Product_ID]],Product_table[Product_ID],Product_table[Brand],FALSE)</f>
        <v>Ford, Murphy and Wilson</v>
      </c>
      <c r="U1908" s="8">
        <f>_xlfn.XLOOKUP(total_table[[#This Row],[Product_ID]],Product_table[Product_ID],Product_table[Cost],FALSE)</f>
        <v>144.53</v>
      </c>
      <c r="V1908" s="11">
        <f>_xlfn.XLOOKUP(total_table[[#This Row],[Product_ID]],Product_table[Product_ID],Product_table[Stock],FALSE)</f>
        <v>367</v>
      </c>
      <c r="W1908" s="8" t="str">
        <f>_xlfn.XLOOKUP(total_table[[#This Row],[Store_ID]],Store_table[Store_ID],Store_table[Store_Name],FALSE)</f>
        <v>Black-Horn</v>
      </c>
      <c r="X1908" s="8" t="str">
        <f>_xlfn.XLOOKUP(total_table[[#This Row],[Store_ID]],Store_table[Store_ID],Store_table[Region],FALSE)</f>
        <v>South</v>
      </c>
      <c r="Y1908" s="8" t="str">
        <f>_xlfn.XLOOKUP(total_table[[#This Row],[Store_ID]],Store_table[Store_ID],Store_table[City],FALSE)</f>
        <v>North Nancyview</v>
      </c>
      <c r="Z1908" s="8" t="str">
        <f>_xlfn.XLOOKUP(total_table[[#This Row],[Store_ID]],Store_table[Store_ID],Store_table[Store_Type],FALSE)</f>
        <v>Outlet</v>
      </c>
    </row>
    <row r="1909" spans="1:26" x14ac:dyDescent="0.35">
      <c r="A1909" s="2" t="s">
        <v>3711</v>
      </c>
      <c r="B1909" s="14">
        <v>45704</v>
      </c>
      <c r="C1909" s="2" t="s">
        <v>803</v>
      </c>
      <c r="D1909" s="2" t="s">
        <v>1678</v>
      </c>
      <c r="E1909" s="2" t="s">
        <v>1744</v>
      </c>
      <c r="F1909" s="11">
        <v>4</v>
      </c>
      <c r="G1909" s="8">
        <v>849.29</v>
      </c>
      <c r="H1909" s="8">
        <v>0.26</v>
      </c>
      <c r="I1909" s="2" t="s">
        <v>1802</v>
      </c>
      <c r="J1909" s="8">
        <v>3396.8999999999996</v>
      </c>
      <c r="K1909" s="8" t="str">
        <f>_xlfn.XLOOKUP(total_table[[#This Row],[Customer_ID]],Customer_table[Customer_ID],Customer_table[Name],FALSE)</f>
        <v>Damon Perez</v>
      </c>
      <c r="L1909" s="11">
        <f>_xlfn.XLOOKUP(total_table[[#This Row],[Customer_ID]],Customer_table[Customer_ID],Customer_table[Age],FALSE)</f>
        <v>21</v>
      </c>
      <c r="M1909" s="8" t="str">
        <f>_xlfn.XLOOKUP(total_table[[#This Row],[Customer_ID]],Customer_table[Customer_ID],Customer_table[Gender],FALSE)</f>
        <v>Male</v>
      </c>
      <c r="N1909" s="8" t="str">
        <f>_xlfn.XLOOKUP(total_table[[#This Row],[Customer_ID]],Customer_table[Customer_ID],Customer_table[City],FALSE)</f>
        <v>Jasonton</v>
      </c>
      <c r="O1909" s="8" t="str">
        <f>_xlfn.XLOOKUP(total_table[[#This Row],[Customer_ID]],Customer_table[Customer_ID],Customer_table[State],FALSE)</f>
        <v>Ohio</v>
      </c>
      <c r="P1909" s="8" t="str">
        <f>_xlfn.XLOOKUP(total_table[[#This Row],[Customer_ID]],Customer_table[Customer_ID],Customer_table[Country],FALSE)</f>
        <v>USA</v>
      </c>
      <c r="Q1909" s="8" t="str">
        <f>_xlfn.XLOOKUP(total_table[[#This Row],[Product_ID]],Product_table[Product_ID],Product_table[Product_Name],FALSE)</f>
        <v>Wireless Mouse</v>
      </c>
      <c r="R1909" s="8" t="str">
        <f>_xlfn.XLOOKUP(total_table[[#This Row],[Product_ID]],Product_table[Product_ID],Product_table[Category],FALSE)</f>
        <v>Electronics</v>
      </c>
      <c r="S1909" s="8" t="str">
        <f>_xlfn.XLOOKUP(total_table[[#This Row],[Product_ID]],Product_table[Product_ID],Product_table[Sub_Category],FALSE)</f>
        <v>Computer</v>
      </c>
      <c r="T1909" s="8" t="str">
        <f>_xlfn.XLOOKUP(total_table[[#This Row],[Product_ID]],Product_table[Product_ID],Product_table[Brand],FALSE)</f>
        <v>Larson Ltd</v>
      </c>
      <c r="U1909" s="8">
        <f>_xlfn.XLOOKUP(total_table[[#This Row],[Product_ID]],Product_table[Product_ID],Product_table[Cost],FALSE)</f>
        <v>392.89</v>
      </c>
      <c r="V1909" s="11">
        <f>_xlfn.XLOOKUP(total_table[[#This Row],[Product_ID]],Product_table[Product_ID],Product_table[Stock],FALSE)</f>
        <v>320</v>
      </c>
      <c r="W1909" s="8" t="str">
        <f>_xlfn.XLOOKUP(total_table[[#This Row],[Store_ID]],Store_table[Store_ID],Store_table[Store_Name],FALSE)</f>
        <v>Johnson-Wright</v>
      </c>
      <c r="X1909" s="8" t="str">
        <f>_xlfn.XLOOKUP(total_table[[#This Row],[Store_ID]],Store_table[Store_ID],Store_table[Region],FALSE)</f>
        <v>North</v>
      </c>
      <c r="Y1909" s="8" t="str">
        <f>_xlfn.XLOOKUP(total_table[[#This Row],[Store_ID]],Store_table[Store_ID],Store_table[City],FALSE)</f>
        <v>Hoodberg</v>
      </c>
      <c r="Z1909" s="8" t="str">
        <f>_xlfn.XLOOKUP(total_table[[#This Row],[Store_ID]],Store_table[Store_ID],Store_table[Store_Type],FALSE)</f>
        <v>Outlet</v>
      </c>
    </row>
    <row r="1910" spans="1:26" x14ac:dyDescent="0.35">
      <c r="A1910" s="2" t="s">
        <v>3712</v>
      </c>
      <c r="B1910" s="14">
        <v>45318</v>
      </c>
      <c r="C1910" s="2" t="s">
        <v>1061</v>
      </c>
      <c r="D1910" s="2" t="s">
        <v>1716</v>
      </c>
      <c r="E1910" s="2" t="s">
        <v>1777</v>
      </c>
      <c r="F1910" s="11">
        <v>2</v>
      </c>
      <c r="G1910" s="8">
        <v>452.29</v>
      </c>
      <c r="H1910" s="8">
        <v>0.01</v>
      </c>
      <c r="I1910" s="2" t="s">
        <v>1807</v>
      </c>
      <c r="J1910" s="8">
        <v>904.57</v>
      </c>
      <c r="K1910" s="8" t="str">
        <f>_xlfn.XLOOKUP(total_table[[#This Row],[Customer_ID]],Customer_table[Customer_ID],Customer_table[Name],FALSE)</f>
        <v>Ryan Moore</v>
      </c>
      <c r="L1910" s="11">
        <f>_xlfn.XLOOKUP(total_table[[#This Row],[Customer_ID]],Customer_table[Customer_ID],Customer_table[Age],FALSE)</f>
        <v>38</v>
      </c>
      <c r="M1910" s="8" t="str">
        <f>_xlfn.XLOOKUP(total_table[[#This Row],[Customer_ID]],Customer_table[Customer_ID],Customer_table[Gender],FALSE)</f>
        <v>Male</v>
      </c>
      <c r="N1910" s="8" t="str">
        <f>_xlfn.XLOOKUP(total_table[[#This Row],[Customer_ID]],Customer_table[Customer_ID],Customer_table[City],FALSE)</f>
        <v>Cartershire</v>
      </c>
      <c r="O1910" s="8" t="str">
        <f>_xlfn.XLOOKUP(total_table[[#This Row],[Customer_ID]],Customer_table[Customer_ID],Customer_table[State],FALSE)</f>
        <v>Virginia</v>
      </c>
      <c r="P1910" s="8" t="str">
        <f>_xlfn.XLOOKUP(total_table[[#This Row],[Customer_ID]],Customer_table[Customer_ID],Customer_table[Country],FALSE)</f>
        <v>USA</v>
      </c>
      <c r="Q1910" s="8" t="str">
        <f>_xlfn.XLOOKUP(total_table[[#This Row],[Product_ID]],Product_table[Product_ID],Product_table[Product_Name],FALSE)</f>
        <v>Sports Stopwatch Basic</v>
      </c>
      <c r="R1910" s="8" t="str">
        <f>_xlfn.XLOOKUP(total_table[[#This Row],[Product_ID]],Product_table[Product_ID],Product_table[Category],FALSE)</f>
        <v>Sports</v>
      </c>
      <c r="S1910" s="8" t="str">
        <f>_xlfn.XLOOKUP(total_table[[#This Row],[Product_ID]],Product_table[Product_ID],Product_table[Sub_Category],FALSE)</f>
        <v>Accessories</v>
      </c>
      <c r="T1910" s="8" t="str">
        <f>_xlfn.XLOOKUP(total_table[[#This Row],[Product_ID]],Product_table[Product_ID],Product_table[Brand],FALSE)</f>
        <v>Wilson Group</v>
      </c>
      <c r="U1910" s="8">
        <f>_xlfn.XLOOKUP(total_table[[#This Row],[Product_ID]],Product_table[Product_ID],Product_table[Cost],FALSE)</f>
        <v>60.65</v>
      </c>
      <c r="V1910" s="11">
        <f>_xlfn.XLOOKUP(total_table[[#This Row],[Product_ID]],Product_table[Product_ID],Product_table[Stock],FALSE)</f>
        <v>75</v>
      </c>
      <c r="W1910" s="8" t="str">
        <f>_xlfn.XLOOKUP(total_table[[#This Row],[Store_ID]],Store_table[Store_ID],Store_table[Store_Name],FALSE)</f>
        <v>Mcdonald Inc</v>
      </c>
      <c r="X1910" s="8" t="str">
        <f>_xlfn.XLOOKUP(total_table[[#This Row],[Store_ID]],Store_table[Store_ID],Store_table[Region],FALSE)</f>
        <v>South</v>
      </c>
      <c r="Y1910" s="8" t="str">
        <f>_xlfn.XLOOKUP(total_table[[#This Row],[Store_ID]],Store_table[Store_ID],Store_table[City],FALSE)</f>
        <v>Christopherland</v>
      </c>
      <c r="Z1910" s="8" t="str">
        <f>_xlfn.XLOOKUP(total_table[[#This Row],[Store_ID]],Store_table[Store_ID],Store_table[Store_Type],FALSE)</f>
        <v>Outlet</v>
      </c>
    </row>
    <row r="1911" spans="1:26" x14ac:dyDescent="0.35">
      <c r="A1911" s="2" t="s">
        <v>3713</v>
      </c>
      <c r="B1911" s="14">
        <v>45495</v>
      </c>
      <c r="C1911" s="2" t="s">
        <v>1356</v>
      </c>
      <c r="D1911" s="2" t="s">
        <v>1634</v>
      </c>
      <c r="E1911" s="2" t="s">
        <v>1788</v>
      </c>
      <c r="F1911" s="11">
        <v>2</v>
      </c>
      <c r="G1911" s="8">
        <v>810.81</v>
      </c>
      <c r="H1911" s="8">
        <v>0.11</v>
      </c>
      <c r="I1911" s="2" t="s">
        <v>1807</v>
      </c>
      <c r="J1911" s="8">
        <v>1621.51</v>
      </c>
      <c r="K1911" s="8" t="str">
        <f>_xlfn.XLOOKUP(total_table[[#This Row],[Customer_ID]],Customer_table[Customer_ID],Customer_table[Name],FALSE)</f>
        <v>Gene Lee</v>
      </c>
      <c r="L1911" s="11">
        <f>_xlfn.XLOOKUP(total_table[[#This Row],[Customer_ID]],Customer_table[Customer_ID],Customer_table[Age],FALSE)</f>
        <v>41</v>
      </c>
      <c r="M1911" s="8" t="str">
        <f>_xlfn.XLOOKUP(total_table[[#This Row],[Customer_ID]],Customer_table[Customer_ID],Customer_table[Gender],FALSE)</f>
        <v>Female</v>
      </c>
      <c r="N1911" s="8" t="str">
        <f>_xlfn.XLOOKUP(total_table[[#This Row],[Customer_ID]],Customer_table[Customer_ID],Customer_table[City],FALSE)</f>
        <v>Mcfarlandmouth</v>
      </c>
      <c r="O1911" s="8" t="str">
        <f>_xlfn.XLOOKUP(total_table[[#This Row],[Customer_ID]],Customer_table[Customer_ID],Customer_table[State],FALSE)</f>
        <v>Virginia</v>
      </c>
      <c r="P1911" s="8" t="str">
        <f>_xlfn.XLOOKUP(total_table[[#This Row],[Customer_ID]],Customer_table[Customer_ID],Customer_table[Country],FALSE)</f>
        <v>USA</v>
      </c>
      <c r="Q1911" s="8" t="str">
        <f>_xlfn.XLOOKUP(total_table[[#This Row],[Product_ID]],Product_table[Product_ID],Product_table[Product_Name],FALSE)</f>
        <v>Sports Stopwatch Pro</v>
      </c>
      <c r="R1911" s="8" t="str">
        <f>_xlfn.XLOOKUP(total_table[[#This Row],[Product_ID]],Product_table[Product_ID],Product_table[Category],FALSE)</f>
        <v>Sports</v>
      </c>
      <c r="S1911" s="8" t="str">
        <f>_xlfn.XLOOKUP(total_table[[#This Row],[Product_ID]],Product_table[Product_ID],Product_table[Sub_Category],FALSE)</f>
        <v>Accessories</v>
      </c>
      <c r="T1911" s="8" t="str">
        <f>_xlfn.XLOOKUP(total_table[[#This Row],[Product_ID]],Product_table[Product_ID],Product_table[Brand],FALSE)</f>
        <v>Thompson-French</v>
      </c>
      <c r="U1911" s="8">
        <f>_xlfn.XLOOKUP(total_table[[#This Row],[Product_ID]],Product_table[Product_ID],Product_table[Cost],FALSE)</f>
        <v>434.84</v>
      </c>
      <c r="V1911" s="11">
        <f>_xlfn.XLOOKUP(total_table[[#This Row],[Product_ID]],Product_table[Product_ID],Product_table[Stock],FALSE)</f>
        <v>185</v>
      </c>
      <c r="W1911" s="8" t="str">
        <f>_xlfn.XLOOKUP(total_table[[#This Row],[Store_ID]],Store_table[Store_ID],Store_table[Store_Name],FALSE)</f>
        <v>Guerrero-Schmitt</v>
      </c>
      <c r="X1911" s="8" t="str">
        <f>_xlfn.XLOOKUP(total_table[[#This Row],[Store_ID]],Store_table[Store_ID],Store_table[Region],FALSE)</f>
        <v>East</v>
      </c>
      <c r="Y1911" s="8" t="str">
        <f>_xlfn.XLOOKUP(total_table[[#This Row],[Store_ID]],Store_table[Store_ID],Store_table[City],FALSE)</f>
        <v>East Stevechester</v>
      </c>
      <c r="Z1911" s="8" t="str">
        <f>_xlfn.XLOOKUP(total_table[[#This Row],[Store_ID]],Store_table[Store_ID],Store_table[Store_Type],FALSE)</f>
        <v>Flagship</v>
      </c>
    </row>
    <row r="1912" spans="1:26" x14ac:dyDescent="0.35">
      <c r="A1912" s="2" t="s">
        <v>3714</v>
      </c>
      <c r="B1912" s="14">
        <v>45560</v>
      </c>
      <c r="C1912" s="2" t="s">
        <v>122</v>
      </c>
      <c r="D1912" s="2" t="s">
        <v>1648</v>
      </c>
      <c r="E1912" s="2" t="s">
        <v>1760</v>
      </c>
      <c r="F1912" s="11">
        <v>1</v>
      </c>
      <c r="G1912" s="8">
        <v>846.67</v>
      </c>
      <c r="H1912" s="8">
        <v>0.1</v>
      </c>
      <c r="I1912" s="2" t="s">
        <v>1807</v>
      </c>
      <c r="J1912" s="8">
        <v>846.56999999999994</v>
      </c>
      <c r="K1912" s="8" t="str">
        <f>_xlfn.XLOOKUP(total_table[[#This Row],[Customer_ID]],Customer_table[Customer_ID],Customer_table[Name],FALSE)</f>
        <v>Sarah Vance</v>
      </c>
      <c r="L1912" s="11">
        <f>_xlfn.XLOOKUP(total_table[[#This Row],[Customer_ID]],Customer_table[Customer_ID],Customer_table[Age],FALSE)</f>
        <v>41</v>
      </c>
      <c r="M1912" s="8" t="str">
        <f>_xlfn.XLOOKUP(total_table[[#This Row],[Customer_ID]],Customer_table[Customer_ID],Customer_table[Gender],FALSE)</f>
        <v>Male</v>
      </c>
      <c r="N1912" s="8" t="str">
        <f>_xlfn.XLOOKUP(total_table[[#This Row],[Customer_ID]],Customer_table[Customer_ID],Customer_table[City],FALSE)</f>
        <v>Johnsonville</v>
      </c>
      <c r="O1912" s="8" t="str">
        <f>_xlfn.XLOOKUP(total_table[[#This Row],[Customer_ID]],Customer_table[Customer_ID],Customer_table[State],FALSE)</f>
        <v>Oregon</v>
      </c>
      <c r="P1912" s="8" t="str">
        <f>_xlfn.XLOOKUP(total_table[[#This Row],[Customer_ID]],Customer_table[Customer_ID],Customer_table[Country],FALSE)</f>
        <v>USA</v>
      </c>
      <c r="Q1912" s="8" t="str">
        <f>_xlfn.XLOOKUP(total_table[[#This Row],[Product_ID]],Product_table[Product_ID],Product_table[Product_Name],FALSE)</f>
        <v>Tennis Ball 3-Pack</v>
      </c>
      <c r="R1912" s="8" t="str">
        <f>_xlfn.XLOOKUP(total_table[[#This Row],[Product_ID]],Product_table[Product_ID],Product_table[Category],FALSE)</f>
        <v>Sports</v>
      </c>
      <c r="S1912" s="8" t="str">
        <f>_xlfn.XLOOKUP(total_table[[#This Row],[Product_ID]],Product_table[Product_ID],Product_table[Sub_Category],FALSE)</f>
        <v>Equipment</v>
      </c>
      <c r="T1912" s="8" t="str">
        <f>_xlfn.XLOOKUP(total_table[[#This Row],[Product_ID]],Product_table[Product_ID],Product_table[Brand],FALSE)</f>
        <v>Lopez LLC</v>
      </c>
      <c r="U1912" s="8">
        <f>_xlfn.XLOOKUP(total_table[[#This Row],[Product_ID]],Product_table[Product_ID],Product_table[Cost],FALSE)</f>
        <v>103.45</v>
      </c>
      <c r="V1912" s="11">
        <f>_xlfn.XLOOKUP(total_table[[#This Row],[Product_ID]],Product_table[Product_ID],Product_table[Stock],FALSE)</f>
        <v>465</v>
      </c>
      <c r="W1912" s="8" t="str">
        <f>_xlfn.XLOOKUP(total_table[[#This Row],[Store_ID]],Store_table[Store_ID],Store_table[Store_Name],FALSE)</f>
        <v>Bean, Jones and Park</v>
      </c>
      <c r="X1912" s="8" t="str">
        <f>_xlfn.XLOOKUP(total_table[[#This Row],[Store_ID]],Store_table[Store_ID],Store_table[Region],FALSE)</f>
        <v>West</v>
      </c>
      <c r="Y1912" s="8" t="str">
        <f>_xlfn.XLOOKUP(total_table[[#This Row],[Store_ID]],Store_table[Store_ID],Store_table[City],FALSE)</f>
        <v>Thompsonborough</v>
      </c>
      <c r="Z1912" s="8" t="str">
        <f>_xlfn.XLOOKUP(total_table[[#This Row],[Store_ID]],Store_table[Store_ID],Store_table[Store_Type],FALSE)</f>
        <v>Online</v>
      </c>
    </row>
    <row r="1913" spans="1:26" x14ac:dyDescent="0.35">
      <c r="A1913" s="2" t="s">
        <v>3715</v>
      </c>
      <c r="B1913" s="14">
        <v>45367</v>
      </c>
      <c r="C1913" s="2" t="s">
        <v>73</v>
      </c>
      <c r="D1913" s="2" t="s">
        <v>1574</v>
      </c>
      <c r="E1913" s="2" t="s">
        <v>1754</v>
      </c>
      <c r="F1913" s="11">
        <v>4</v>
      </c>
      <c r="G1913" s="8">
        <v>73.55</v>
      </c>
      <c r="H1913" s="8">
        <v>0.24</v>
      </c>
      <c r="I1913" s="2" t="s">
        <v>1807</v>
      </c>
      <c r="J1913" s="8">
        <v>293.95999999999998</v>
      </c>
      <c r="K1913" s="8" t="str">
        <f>_xlfn.XLOOKUP(total_table[[#This Row],[Customer_ID]],Customer_table[Customer_ID],Customer_table[Name],FALSE)</f>
        <v>Adam Cruz</v>
      </c>
      <c r="L1913" s="11">
        <f>_xlfn.XLOOKUP(total_table[[#This Row],[Customer_ID]],Customer_table[Customer_ID],Customer_table[Age],FALSE)</f>
        <v>60</v>
      </c>
      <c r="M1913" s="8" t="str">
        <f>_xlfn.XLOOKUP(total_table[[#This Row],[Customer_ID]],Customer_table[Customer_ID],Customer_table[Gender],FALSE)</f>
        <v>Female</v>
      </c>
      <c r="N1913" s="8" t="str">
        <f>_xlfn.XLOOKUP(total_table[[#This Row],[Customer_ID]],Customer_table[Customer_ID],Customer_table[City],FALSE)</f>
        <v>Brandonville</v>
      </c>
      <c r="O1913" s="8" t="str">
        <f>_xlfn.XLOOKUP(total_table[[#This Row],[Customer_ID]],Customer_table[Customer_ID],Customer_table[State],FALSE)</f>
        <v>Georgia</v>
      </c>
      <c r="P1913" s="8" t="str">
        <f>_xlfn.XLOOKUP(total_table[[#This Row],[Customer_ID]],Customer_table[Customer_ID],Customer_table[Country],FALSE)</f>
        <v>USA</v>
      </c>
      <c r="Q1913" s="8" t="str">
        <f>_xlfn.XLOOKUP(total_table[[#This Row],[Product_ID]],Product_table[Product_ID],Product_table[Product_Name],FALSE)</f>
        <v>Foldable Camping Chair</v>
      </c>
      <c r="R1913" s="8" t="str">
        <f>_xlfn.XLOOKUP(total_table[[#This Row],[Product_ID]],Product_table[Product_ID],Product_table[Category],FALSE)</f>
        <v>Sports</v>
      </c>
      <c r="S1913" s="8" t="str">
        <f>_xlfn.XLOOKUP(total_table[[#This Row],[Product_ID]],Product_table[Product_ID],Product_table[Sub_Category],FALSE)</f>
        <v>Outdoor</v>
      </c>
      <c r="T1913" s="8" t="str">
        <f>_xlfn.XLOOKUP(total_table[[#This Row],[Product_ID]],Product_table[Product_ID],Product_table[Brand],FALSE)</f>
        <v>Cook Ltd</v>
      </c>
      <c r="U1913" s="8">
        <f>_xlfn.XLOOKUP(total_table[[#This Row],[Product_ID]],Product_table[Product_ID],Product_table[Cost],FALSE)</f>
        <v>166.06</v>
      </c>
      <c r="V1913" s="11">
        <f>_xlfn.XLOOKUP(total_table[[#This Row],[Product_ID]],Product_table[Product_ID],Product_table[Stock],FALSE)</f>
        <v>340</v>
      </c>
      <c r="W1913" s="8" t="str">
        <f>_xlfn.XLOOKUP(total_table[[#This Row],[Store_ID]],Store_table[Store_ID],Store_table[Store_Name],FALSE)</f>
        <v>Benson-Elliott</v>
      </c>
      <c r="X1913" s="8" t="str">
        <f>_xlfn.XLOOKUP(total_table[[#This Row],[Store_ID]],Store_table[Store_ID],Store_table[Region],FALSE)</f>
        <v>East</v>
      </c>
      <c r="Y1913" s="8" t="str">
        <f>_xlfn.XLOOKUP(total_table[[#This Row],[Store_ID]],Store_table[Store_ID],Store_table[City],FALSE)</f>
        <v>Port Josephberg</v>
      </c>
      <c r="Z1913" s="8" t="str">
        <f>_xlfn.XLOOKUP(total_table[[#This Row],[Store_ID]],Store_table[Store_ID],Store_table[Store_Type],FALSE)</f>
        <v>Online</v>
      </c>
    </row>
    <row r="1914" spans="1:26" x14ac:dyDescent="0.35">
      <c r="A1914" s="2" t="s">
        <v>3716</v>
      </c>
      <c r="B1914" s="14">
        <v>45861</v>
      </c>
      <c r="C1914" s="2" t="s">
        <v>871</v>
      </c>
      <c r="D1914" s="2" t="s">
        <v>1710</v>
      </c>
      <c r="E1914" s="2" t="s">
        <v>1754</v>
      </c>
      <c r="F1914" s="11">
        <v>1</v>
      </c>
      <c r="G1914" s="8">
        <v>882.03</v>
      </c>
      <c r="H1914" s="8">
        <v>0.04</v>
      </c>
      <c r="I1914" s="2" t="s">
        <v>1807</v>
      </c>
      <c r="J1914" s="8">
        <v>881.99</v>
      </c>
      <c r="K1914" s="8" t="str">
        <f>_xlfn.XLOOKUP(total_table[[#This Row],[Customer_ID]],Customer_table[Customer_ID],Customer_table[Name],FALSE)</f>
        <v>Stephen Fowler</v>
      </c>
      <c r="L1914" s="11">
        <f>_xlfn.XLOOKUP(total_table[[#This Row],[Customer_ID]],Customer_table[Customer_ID],Customer_table[Age],FALSE)</f>
        <v>42</v>
      </c>
      <c r="M1914" s="8" t="str">
        <f>_xlfn.XLOOKUP(total_table[[#This Row],[Customer_ID]],Customer_table[Customer_ID],Customer_table[Gender],FALSE)</f>
        <v>Female</v>
      </c>
      <c r="N1914" s="8" t="str">
        <f>_xlfn.XLOOKUP(total_table[[#This Row],[Customer_ID]],Customer_table[Customer_ID],Customer_table[City],FALSE)</f>
        <v>Port Mariastad</v>
      </c>
      <c r="O1914" s="8" t="str">
        <f>_xlfn.XLOOKUP(total_table[[#This Row],[Customer_ID]],Customer_table[Customer_ID],Customer_table[State],FALSE)</f>
        <v>Rhode Island</v>
      </c>
      <c r="P1914" s="8" t="str">
        <f>_xlfn.XLOOKUP(total_table[[#This Row],[Customer_ID]],Customer_table[Customer_ID],Customer_table[Country],FALSE)</f>
        <v>USA</v>
      </c>
      <c r="Q1914" s="8" t="str">
        <f>_xlfn.XLOOKUP(total_table[[#This Row],[Product_ID]],Product_table[Product_ID],Product_table[Product_Name],FALSE)</f>
        <v>Microwave Oven</v>
      </c>
      <c r="R1914" s="8" t="str">
        <f>_xlfn.XLOOKUP(total_table[[#This Row],[Product_ID]],Product_table[Product_ID],Product_table[Category],FALSE)</f>
        <v>Home</v>
      </c>
      <c r="S1914" s="8" t="str">
        <f>_xlfn.XLOOKUP(total_table[[#This Row],[Product_ID]],Product_table[Product_ID],Product_table[Sub_Category],FALSE)</f>
        <v>Appliances</v>
      </c>
      <c r="T1914" s="8" t="str">
        <f>_xlfn.XLOOKUP(total_table[[#This Row],[Product_ID]],Product_table[Product_ID],Product_table[Brand],FALSE)</f>
        <v>Green, Powell and Palmer</v>
      </c>
      <c r="U1914" s="8">
        <f>_xlfn.XLOOKUP(total_table[[#This Row],[Product_ID]],Product_table[Product_ID],Product_table[Cost],FALSE)</f>
        <v>447.43</v>
      </c>
      <c r="V1914" s="11">
        <f>_xlfn.XLOOKUP(total_table[[#This Row],[Product_ID]],Product_table[Product_ID],Product_table[Stock],FALSE)</f>
        <v>191</v>
      </c>
      <c r="W1914" s="8" t="str">
        <f>_xlfn.XLOOKUP(total_table[[#This Row],[Store_ID]],Store_table[Store_ID],Store_table[Store_Name],FALSE)</f>
        <v>Benson-Elliott</v>
      </c>
      <c r="X1914" s="8" t="str">
        <f>_xlfn.XLOOKUP(total_table[[#This Row],[Store_ID]],Store_table[Store_ID],Store_table[Region],FALSE)</f>
        <v>East</v>
      </c>
      <c r="Y1914" s="8" t="str">
        <f>_xlfn.XLOOKUP(total_table[[#This Row],[Store_ID]],Store_table[Store_ID],Store_table[City],FALSE)</f>
        <v>Port Josephberg</v>
      </c>
      <c r="Z1914" s="8" t="str">
        <f>_xlfn.XLOOKUP(total_table[[#This Row],[Store_ID]],Store_table[Store_ID],Store_table[Store_Type],FALSE)</f>
        <v>Online</v>
      </c>
    </row>
    <row r="1915" spans="1:26" x14ac:dyDescent="0.35">
      <c r="A1915" s="2" t="s">
        <v>3717</v>
      </c>
      <c r="B1915" s="14">
        <v>45589</v>
      </c>
      <c r="C1915" s="2" t="s">
        <v>39</v>
      </c>
      <c r="D1915" s="2" t="s">
        <v>1570</v>
      </c>
      <c r="E1915" s="2" t="s">
        <v>1777</v>
      </c>
      <c r="F1915" s="11">
        <v>1</v>
      </c>
      <c r="G1915" s="8">
        <v>958.44</v>
      </c>
      <c r="H1915" s="8">
        <v>0.21</v>
      </c>
      <c r="I1915" s="2" t="s">
        <v>1802</v>
      </c>
      <c r="J1915" s="8">
        <v>958.23</v>
      </c>
      <c r="K1915" s="8" t="str">
        <f>_xlfn.XLOOKUP(total_table[[#This Row],[Customer_ID]],Customer_table[Customer_ID],Customer_table[Name],FALSE)</f>
        <v>Melissa Howard</v>
      </c>
      <c r="L1915" s="11">
        <f>_xlfn.XLOOKUP(total_table[[#This Row],[Customer_ID]],Customer_table[Customer_ID],Customer_table[Age],FALSE)</f>
        <v>53</v>
      </c>
      <c r="M1915" s="8" t="str">
        <f>_xlfn.XLOOKUP(total_table[[#This Row],[Customer_ID]],Customer_table[Customer_ID],Customer_table[Gender],FALSE)</f>
        <v>Female</v>
      </c>
      <c r="N1915" s="8" t="str">
        <f>_xlfn.XLOOKUP(total_table[[#This Row],[Customer_ID]],Customer_table[Customer_ID],Customer_table[City],FALSE)</f>
        <v>Maynardton</v>
      </c>
      <c r="O1915" s="8" t="str">
        <f>_xlfn.XLOOKUP(total_table[[#This Row],[Customer_ID]],Customer_table[Customer_ID],Customer_table[State],FALSE)</f>
        <v>New Hampshire</v>
      </c>
      <c r="P1915" s="8" t="str">
        <f>_xlfn.XLOOKUP(total_table[[#This Row],[Customer_ID]],Customer_table[Customer_ID],Customer_table[Country],FALSE)</f>
        <v>USA</v>
      </c>
      <c r="Q1915" s="8" t="str">
        <f>_xlfn.XLOOKUP(total_table[[#This Row],[Product_ID]],Product_table[Product_ID],Product_table[Product_Name],FALSE)</f>
        <v>Carbon Fiber Tennis Racket</v>
      </c>
      <c r="R1915" s="8" t="str">
        <f>_xlfn.XLOOKUP(total_table[[#This Row],[Product_ID]],Product_table[Product_ID],Product_table[Category],FALSE)</f>
        <v>Sports</v>
      </c>
      <c r="S1915" s="8" t="str">
        <f>_xlfn.XLOOKUP(total_table[[#This Row],[Product_ID]],Product_table[Product_ID],Product_table[Sub_Category],FALSE)</f>
        <v>Equipment</v>
      </c>
      <c r="T1915" s="8" t="str">
        <f>_xlfn.XLOOKUP(total_table[[#This Row],[Product_ID]],Product_table[Product_ID],Product_table[Brand],FALSE)</f>
        <v>Flores, Pineda and Rodriguez</v>
      </c>
      <c r="U1915" s="8">
        <f>_xlfn.XLOOKUP(total_table[[#This Row],[Product_ID]],Product_table[Product_ID],Product_table[Cost],FALSE)</f>
        <v>484.62</v>
      </c>
      <c r="V1915" s="11">
        <f>_xlfn.XLOOKUP(total_table[[#This Row],[Product_ID]],Product_table[Product_ID],Product_table[Stock],FALSE)</f>
        <v>432</v>
      </c>
      <c r="W1915" s="8" t="str">
        <f>_xlfn.XLOOKUP(total_table[[#This Row],[Store_ID]],Store_table[Store_ID],Store_table[Store_Name],FALSE)</f>
        <v>Mcdonald Inc</v>
      </c>
      <c r="X1915" s="8" t="str">
        <f>_xlfn.XLOOKUP(total_table[[#This Row],[Store_ID]],Store_table[Store_ID],Store_table[Region],FALSE)</f>
        <v>South</v>
      </c>
      <c r="Y1915" s="8" t="str">
        <f>_xlfn.XLOOKUP(total_table[[#This Row],[Store_ID]],Store_table[Store_ID],Store_table[City],FALSE)</f>
        <v>Christopherland</v>
      </c>
      <c r="Z1915" s="8" t="str">
        <f>_xlfn.XLOOKUP(total_table[[#This Row],[Store_ID]],Store_table[Store_ID],Store_table[Store_Type],FALSE)</f>
        <v>Outlet</v>
      </c>
    </row>
    <row r="1916" spans="1:26" x14ac:dyDescent="0.35">
      <c r="A1916" s="2" t="s">
        <v>3718</v>
      </c>
      <c r="B1916" s="14">
        <v>45560</v>
      </c>
      <c r="C1916" s="2" t="s">
        <v>39</v>
      </c>
      <c r="D1916" s="2" t="s">
        <v>1724</v>
      </c>
      <c r="E1916" s="2" t="s">
        <v>1739</v>
      </c>
      <c r="F1916" s="11">
        <v>1</v>
      </c>
      <c r="G1916" s="8">
        <v>716.29</v>
      </c>
      <c r="H1916" s="8">
        <v>0.01</v>
      </c>
      <c r="I1916" s="2" t="s">
        <v>1804</v>
      </c>
      <c r="J1916" s="8">
        <v>716.28</v>
      </c>
      <c r="K1916" s="8" t="str">
        <f>_xlfn.XLOOKUP(total_table[[#This Row],[Customer_ID]],Customer_table[Customer_ID],Customer_table[Name],FALSE)</f>
        <v>Melissa Howard</v>
      </c>
      <c r="L1916" s="11">
        <f>_xlfn.XLOOKUP(total_table[[#This Row],[Customer_ID]],Customer_table[Customer_ID],Customer_table[Age],FALSE)</f>
        <v>53</v>
      </c>
      <c r="M1916" s="8" t="str">
        <f>_xlfn.XLOOKUP(total_table[[#This Row],[Customer_ID]],Customer_table[Customer_ID],Customer_table[Gender],FALSE)</f>
        <v>Female</v>
      </c>
      <c r="N1916" s="8" t="str">
        <f>_xlfn.XLOOKUP(total_table[[#This Row],[Customer_ID]],Customer_table[Customer_ID],Customer_table[City],FALSE)</f>
        <v>Maynardton</v>
      </c>
      <c r="O1916" s="8" t="str">
        <f>_xlfn.XLOOKUP(total_table[[#This Row],[Customer_ID]],Customer_table[Customer_ID],Customer_table[State],FALSE)</f>
        <v>New Hampshire</v>
      </c>
      <c r="P1916" s="8" t="str">
        <f>_xlfn.XLOOKUP(total_table[[#This Row],[Customer_ID]],Customer_table[Customer_ID],Customer_table[Country],FALSE)</f>
        <v>USA</v>
      </c>
      <c r="Q1916" s="8" t="str">
        <f>_xlfn.XLOOKUP(total_table[[#This Row],[Product_ID]],Product_table[Product_ID],Product_table[Product_Name],FALSE)</f>
        <v>Stainless Steel Cookware Set</v>
      </c>
      <c r="R1916" s="8" t="str">
        <f>_xlfn.XLOOKUP(total_table[[#This Row],[Product_ID]],Product_table[Product_ID],Product_table[Category],FALSE)</f>
        <v>Home</v>
      </c>
      <c r="S1916" s="8" t="str">
        <f>_xlfn.XLOOKUP(total_table[[#This Row],[Product_ID]],Product_table[Product_ID],Product_table[Sub_Category],FALSE)</f>
        <v>Kitchen</v>
      </c>
      <c r="T1916" s="8" t="str">
        <f>_xlfn.XLOOKUP(total_table[[#This Row],[Product_ID]],Product_table[Product_ID],Product_table[Brand],FALSE)</f>
        <v>Campbell Ltd</v>
      </c>
      <c r="U1916" s="8">
        <f>_xlfn.XLOOKUP(total_table[[#This Row],[Product_ID]],Product_table[Product_ID],Product_table[Cost],FALSE)</f>
        <v>201.41</v>
      </c>
      <c r="V1916" s="11">
        <f>_xlfn.XLOOKUP(total_table[[#This Row],[Product_ID]],Product_table[Product_ID],Product_table[Stock],FALSE)</f>
        <v>146</v>
      </c>
      <c r="W1916" s="8" t="str">
        <f>_xlfn.XLOOKUP(total_table[[#This Row],[Store_ID]],Store_table[Store_ID],Store_table[Store_Name],FALSE)</f>
        <v>Black-Horn</v>
      </c>
      <c r="X1916" s="8" t="str">
        <f>_xlfn.XLOOKUP(total_table[[#This Row],[Store_ID]],Store_table[Store_ID],Store_table[Region],FALSE)</f>
        <v>South</v>
      </c>
      <c r="Y1916" s="8" t="str">
        <f>_xlfn.XLOOKUP(total_table[[#This Row],[Store_ID]],Store_table[Store_ID],Store_table[City],FALSE)</f>
        <v>North Nancyview</v>
      </c>
      <c r="Z1916" s="8" t="str">
        <f>_xlfn.XLOOKUP(total_table[[#This Row],[Store_ID]],Store_table[Store_ID],Store_table[Store_Type],FALSE)</f>
        <v>Outlet</v>
      </c>
    </row>
    <row r="1917" spans="1:26" x14ac:dyDescent="0.35">
      <c r="A1917" s="2" t="s">
        <v>3719</v>
      </c>
      <c r="B1917" s="14">
        <v>45408</v>
      </c>
      <c r="C1917" s="2" t="s">
        <v>1002</v>
      </c>
      <c r="D1917" s="2" t="s">
        <v>1543</v>
      </c>
      <c r="E1917" s="2" t="s">
        <v>1782</v>
      </c>
      <c r="F1917" s="11">
        <v>2</v>
      </c>
      <c r="G1917" s="8">
        <v>409.14</v>
      </c>
      <c r="H1917" s="8">
        <v>0.01</v>
      </c>
      <c r="I1917" s="2" t="s">
        <v>1804</v>
      </c>
      <c r="J1917" s="8">
        <v>818.27</v>
      </c>
      <c r="K1917" s="8" t="str">
        <f>_xlfn.XLOOKUP(total_table[[#This Row],[Customer_ID]],Customer_table[Customer_ID],Customer_table[Name],FALSE)</f>
        <v>Kristy Dunlap</v>
      </c>
      <c r="L1917" s="11">
        <f>_xlfn.XLOOKUP(total_table[[#This Row],[Customer_ID]],Customer_table[Customer_ID],Customer_table[Age],FALSE)</f>
        <v>64</v>
      </c>
      <c r="M1917" s="8" t="str">
        <f>_xlfn.XLOOKUP(total_table[[#This Row],[Customer_ID]],Customer_table[Customer_ID],Customer_table[Gender],FALSE)</f>
        <v>Female</v>
      </c>
      <c r="N1917" s="8" t="str">
        <f>_xlfn.XLOOKUP(total_table[[#This Row],[Customer_ID]],Customer_table[Customer_ID],Customer_table[City],FALSE)</f>
        <v>Whiteport</v>
      </c>
      <c r="O1917" s="8" t="str">
        <f>_xlfn.XLOOKUP(total_table[[#This Row],[Customer_ID]],Customer_table[Customer_ID],Customer_table[State],FALSE)</f>
        <v>North Carolina</v>
      </c>
      <c r="P1917" s="8" t="str">
        <f>_xlfn.XLOOKUP(total_table[[#This Row],[Customer_ID]],Customer_table[Customer_ID],Customer_table[Country],FALSE)</f>
        <v>USA</v>
      </c>
      <c r="Q1917" s="8" t="str">
        <f>_xlfn.XLOOKUP(total_table[[#This Row],[Product_ID]],Product_table[Product_ID],Product_table[Product_Name],FALSE)</f>
        <v>Adjustable Dumbbell Set</v>
      </c>
      <c r="R1917" s="8" t="str">
        <f>_xlfn.XLOOKUP(total_table[[#This Row],[Product_ID]],Product_table[Product_ID],Product_table[Category],FALSE)</f>
        <v>Sports</v>
      </c>
      <c r="S1917" s="8" t="str">
        <f>_xlfn.XLOOKUP(total_table[[#This Row],[Product_ID]],Product_table[Product_ID],Product_table[Sub_Category],FALSE)</f>
        <v>Fitness</v>
      </c>
      <c r="T1917" s="8" t="str">
        <f>_xlfn.XLOOKUP(total_table[[#This Row],[Product_ID]],Product_table[Product_ID],Product_table[Brand],FALSE)</f>
        <v>Hill PLC</v>
      </c>
      <c r="U1917" s="8">
        <f>_xlfn.XLOOKUP(total_table[[#This Row],[Product_ID]],Product_table[Product_ID],Product_table[Cost],FALSE)</f>
        <v>495.72</v>
      </c>
      <c r="V1917" s="11">
        <f>_xlfn.XLOOKUP(total_table[[#This Row],[Product_ID]],Product_table[Product_ID],Product_table[Stock],FALSE)</f>
        <v>323</v>
      </c>
      <c r="W1917" s="8" t="str">
        <f>_xlfn.XLOOKUP(total_table[[#This Row],[Store_ID]],Store_table[Store_ID],Store_table[Store_Name],FALSE)</f>
        <v>Frederick-Wright</v>
      </c>
      <c r="X1917" s="8" t="str">
        <f>_xlfn.XLOOKUP(total_table[[#This Row],[Store_ID]],Store_table[Store_ID],Store_table[Region],FALSE)</f>
        <v>West</v>
      </c>
      <c r="Y1917" s="8" t="str">
        <f>_xlfn.XLOOKUP(total_table[[#This Row],[Store_ID]],Store_table[Store_ID],Store_table[City],FALSE)</f>
        <v>New Jimmymouth</v>
      </c>
      <c r="Z1917" s="8" t="str">
        <f>_xlfn.XLOOKUP(total_table[[#This Row],[Store_ID]],Store_table[Store_ID],Store_table[Store_Type],FALSE)</f>
        <v>Flagship</v>
      </c>
    </row>
    <row r="1918" spans="1:26" x14ac:dyDescent="0.35">
      <c r="A1918" s="2" t="s">
        <v>3720</v>
      </c>
      <c r="B1918" s="14">
        <v>45714</v>
      </c>
      <c r="C1918" s="2" t="s">
        <v>296</v>
      </c>
      <c r="D1918" s="2" t="s">
        <v>1724</v>
      </c>
      <c r="E1918" s="2" t="s">
        <v>1764</v>
      </c>
      <c r="F1918" s="11">
        <v>4</v>
      </c>
      <c r="G1918" s="8">
        <v>261.73</v>
      </c>
      <c r="H1918" s="8">
        <v>0.1</v>
      </c>
      <c r="I1918" s="2" t="s">
        <v>1804</v>
      </c>
      <c r="J1918" s="8">
        <v>1046.8200000000002</v>
      </c>
      <c r="K1918" s="8" t="str">
        <f>_xlfn.XLOOKUP(total_table[[#This Row],[Customer_ID]],Customer_table[Customer_ID],Customer_table[Name],FALSE)</f>
        <v>Christy Hoffman</v>
      </c>
      <c r="L1918" s="11">
        <f>_xlfn.XLOOKUP(total_table[[#This Row],[Customer_ID]],Customer_table[Customer_ID],Customer_table[Age],FALSE)</f>
        <v>26</v>
      </c>
      <c r="M1918" s="8" t="str">
        <f>_xlfn.XLOOKUP(total_table[[#This Row],[Customer_ID]],Customer_table[Customer_ID],Customer_table[Gender],FALSE)</f>
        <v>Female</v>
      </c>
      <c r="N1918" s="8" t="str">
        <f>_xlfn.XLOOKUP(total_table[[#This Row],[Customer_ID]],Customer_table[Customer_ID],Customer_table[City],FALSE)</f>
        <v>Garyberg</v>
      </c>
      <c r="O1918" s="8" t="str">
        <f>_xlfn.XLOOKUP(total_table[[#This Row],[Customer_ID]],Customer_table[Customer_ID],Customer_table[State],FALSE)</f>
        <v>Indiana</v>
      </c>
      <c r="P1918" s="8" t="str">
        <f>_xlfn.XLOOKUP(total_table[[#This Row],[Customer_ID]],Customer_table[Customer_ID],Customer_table[Country],FALSE)</f>
        <v>USA</v>
      </c>
      <c r="Q1918" s="8" t="str">
        <f>_xlfn.XLOOKUP(total_table[[#This Row],[Product_ID]],Product_table[Product_ID],Product_table[Product_Name],FALSE)</f>
        <v>Stainless Steel Cookware Set</v>
      </c>
      <c r="R1918" s="8" t="str">
        <f>_xlfn.XLOOKUP(total_table[[#This Row],[Product_ID]],Product_table[Product_ID],Product_table[Category],FALSE)</f>
        <v>Home</v>
      </c>
      <c r="S1918" s="8" t="str">
        <f>_xlfn.XLOOKUP(total_table[[#This Row],[Product_ID]],Product_table[Product_ID],Product_table[Sub_Category],FALSE)</f>
        <v>Kitchen</v>
      </c>
      <c r="T1918" s="8" t="str">
        <f>_xlfn.XLOOKUP(total_table[[#This Row],[Product_ID]],Product_table[Product_ID],Product_table[Brand],FALSE)</f>
        <v>Campbell Ltd</v>
      </c>
      <c r="U1918" s="8">
        <f>_xlfn.XLOOKUP(total_table[[#This Row],[Product_ID]],Product_table[Product_ID],Product_table[Cost],FALSE)</f>
        <v>201.41</v>
      </c>
      <c r="V1918" s="11">
        <f>_xlfn.XLOOKUP(total_table[[#This Row],[Product_ID]],Product_table[Product_ID],Product_table[Stock],FALSE)</f>
        <v>146</v>
      </c>
      <c r="W1918" s="8" t="str">
        <f>_xlfn.XLOOKUP(total_table[[#This Row],[Store_ID]],Store_table[Store_ID],Store_table[Store_Name],FALSE)</f>
        <v>Moore, Padilla and Butler</v>
      </c>
      <c r="X1918" s="8" t="str">
        <f>_xlfn.XLOOKUP(total_table[[#This Row],[Store_ID]],Store_table[Store_ID],Store_table[Region],FALSE)</f>
        <v>South</v>
      </c>
      <c r="Y1918" s="8" t="str">
        <f>_xlfn.XLOOKUP(total_table[[#This Row],[Store_ID]],Store_table[Store_ID],Store_table[City],FALSE)</f>
        <v>East Johnstad</v>
      </c>
      <c r="Z1918" s="8" t="str">
        <f>_xlfn.XLOOKUP(total_table[[#This Row],[Store_ID]],Store_table[Store_ID],Store_table[Store_Type],FALSE)</f>
        <v>Flagship</v>
      </c>
    </row>
    <row r="1919" spans="1:26" x14ac:dyDescent="0.35">
      <c r="A1919" s="2" t="s">
        <v>3721</v>
      </c>
      <c r="B1919" s="14">
        <v>45661</v>
      </c>
      <c r="C1919" s="2" t="s">
        <v>1416</v>
      </c>
      <c r="D1919" s="2" t="s">
        <v>1550</v>
      </c>
      <c r="E1919" s="2" t="s">
        <v>1730</v>
      </c>
      <c r="F1919" s="11">
        <v>2</v>
      </c>
      <c r="G1919" s="8">
        <v>687.35</v>
      </c>
      <c r="H1919" s="8">
        <v>0.2</v>
      </c>
      <c r="I1919" s="2" t="s">
        <v>1807</v>
      </c>
      <c r="J1919" s="8">
        <v>1374.5</v>
      </c>
      <c r="K1919" s="8" t="str">
        <f>_xlfn.XLOOKUP(total_table[[#This Row],[Customer_ID]],Customer_table[Customer_ID],Customer_table[Name],FALSE)</f>
        <v>Cynthia Parrish</v>
      </c>
      <c r="L1919" s="11">
        <f>_xlfn.XLOOKUP(total_table[[#This Row],[Customer_ID]],Customer_table[Customer_ID],Customer_table[Age],FALSE)</f>
        <v>18</v>
      </c>
      <c r="M1919" s="8" t="str">
        <f>_xlfn.XLOOKUP(total_table[[#This Row],[Customer_ID]],Customer_table[Customer_ID],Customer_table[Gender],FALSE)</f>
        <v>Male</v>
      </c>
      <c r="N1919" s="8" t="str">
        <f>_xlfn.XLOOKUP(total_table[[#This Row],[Customer_ID]],Customer_table[Customer_ID],Customer_table[City],FALSE)</f>
        <v>Espinozaberg</v>
      </c>
      <c r="O1919" s="8" t="str">
        <f>_xlfn.XLOOKUP(total_table[[#This Row],[Customer_ID]],Customer_table[Customer_ID],Customer_table[State],FALSE)</f>
        <v>Minnesota</v>
      </c>
      <c r="P1919" s="8" t="str">
        <f>_xlfn.XLOOKUP(total_table[[#This Row],[Customer_ID]],Customer_table[Customer_ID],Customer_table[Country],FALSE)</f>
        <v>USA</v>
      </c>
      <c r="Q1919" s="8" t="str">
        <f>_xlfn.XLOOKUP(total_table[[#This Row],[Product_ID]],Product_table[Product_ID],Product_table[Product_Name],FALSE)</f>
        <v>Hair Strengthening Shampoo</v>
      </c>
      <c r="R1919" s="8" t="str">
        <f>_xlfn.XLOOKUP(total_table[[#This Row],[Product_ID]],Product_table[Product_ID],Product_table[Category],FALSE)</f>
        <v>Beauty</v>
      </c>
      <c r="S1919" s="8" t="str">
        <f>_xlfn.XLOOKUP(total_table[[#This Row],[Product_ID]],Product_table[Product_ID],Product_table[Sub_Category],FALSE)</f>
        <v>Haircare</v>
      </c>
      <c r="T1919" s="8" t="str">
        <f>_xlfn.XLOOKUP(total_table[[#This Row],[Product_ID]],Product_table[Product_ID],Product_table[Brand],FALSE)</f>
        <v>Rice LLC</v>
      </c>
      <c r="U1919" s="8">
        <f>_xlfn.XLOOKUP(total_table[[#This Row],[Product_ID]],Product_table[Product_ID],Product_table[Cost],FALSE)</f>
        <v>115.82</v>
      </c>
      <c r="V1919" s="11">
        <f>_xlfn.XLOOKUP(total_table[[#This Row],[Product_ID]],Product_table[Product_ID],Product_table[Stock],FALSE)</f>
        <v>460</v>
      </c>
      <c r="W1919" s="8" t="str">
        <f>_xlfn.XLOOKUP(total_table[[#This Row],[Store_ID]],Store_table[Store_ID],Store_table[Store_Name],FALSE)</f>
        <v>Rivera-Warner</v>
      </c>
      <c r="X1919" s="8" t="str">
        <f>_xlfn.XLOOKUP(total_table[[#This Row],[Store_ID]],Store_table[Store_ID],Store_table[Region],FALSE)</f>
        <v>East</v>
      </c>
      <c r="Y1919" s="8" t="str">
        <f>_xlfn.XLOOKUP(total_table[[#This Row],[Store_ID]],Store_table[Store_ID],Store_table[City],FALSE)</f>
        <v>Washingtonfurt</v>
      </c>
      <c r="Z1919" s="8" t="str">
        <f>_xlfn.XLOOKUP(total_table[[#This Row],[Store_ID]],Store_table[Store_ID],Store_table[Store_Type],FALSE)</f>
        <v>Flagship</v>
      </c>
    </row>
    <row r="1920" spans="1:26" x14ac:dyDescent="0.35">
      <c r="A1920" s="2" t="s">
        <v>3722</v>
      </c>
      <c r="B1920" s="14">
        <v>45921</v>
      </c>
      <c r="C1920" s="2" t="s">
        <v>664</v>
      </c>
      <c r="D1920" s="2" t="s">
        <v>1694</v>
      </c>
      <c r="E1920" s="2" t="s">
        <v>1760</v>
      </c>
      <c r="F1920" s="11">
        <v>2</v>
      </c>
      <c r="G1920" s="8">
        <v>30.14</v>
      </c>
      <c r="H1920" s="8">
        <v>0.21</v>
      </c>
      <c r="I1920" s="2" t="s">
        <v>1802</v>
      </c>
      <c r="J1920" s="8">
        <v>60.07</v>
      </c>
      <c r="K1920" s="8" t="str">
        <f>_xlfn.XLOOKUP(total_table[[#This Row],[Customer_ID]],Customer_table[Customer_ID],Customer_table[Name],FALSE)</f>
        <v>Jacqueline Pacheco</v>
      </c>
      <c r="L1920" s="11">
        <f>_xlfn.XLOOKUP(total_table[[#This Row],[Customer_ID]],Customer_table[Customer_ID],Customer_table[Age],FALSE)</f>
        <v>28</v>
      </c>
      <c r="M1920" s="8" t="str">
        <f>_xlfn.XLOOKUP(total_table[[#This Row],[Customer_ID]],Customer_table[Customer_ID],Customer_table[Gender],FALSE)</f>
        <v>Female</v>
      </c>
      <c r="N1920" s="8" t="str">
        <f>_xlfn.XLOOKUP(total_table[[#This Row],[Customer_ID]],Customer_table[Customer_ID],Customer_table[City],FALSE)</f>
        <v>South Emily</v>
      </c>
      <c r="O1920" s="8" t="str">
        <f>_xlfn.XLOOKUP(total_table[[#This Row],[Customer_ID]],Customer_table[Customer_ID],Customer_table[State],FALSE)</f>
        <v>New Jersey</v>
      </c>
      <c r="P1920" s="8" t="str">
        <f>_xlfn.XLOOKUP(total_table[[#This Row],[Customer_ID]],Customer_table[Customer_ID],Customer_table[Country],FALSE)</f>
        <v>USA</v>
      </c>
      <c r="Q1920" s="8" t="str">
        <f>_xlfn.XLOOKUP(total_table[[#This Row],[Product_ID]],Product_table[Product_ID],Product_table[Product_Name],FALSE)</f>
        <v>Wooden Bookshelf</v>
      </c>
      <c r="R1920" s="8" t="str">
        <f>_xlfn.XLOOKUP(total_table[[#This Row],[Product_ID]],Product_table[Product_ID],Product_table[Category],FALSE)</f>
        <v>Home</v>
      </c>
      <c r="S1920" s="8" t="str">
        <f>_xlfn.XLOOKUP(total_table[[#This Row],[Product_ID]],Product_table[Product_ID],Product_table[Sub_Category],FALSE)</f>
        <v>Furniture</v>
      </c>
      <c r="T1920" s="8" t="str">
        <f>_xlfn.XLOOKUP(total_table[[#This Row],[Product_ID]],Product_table[Product_ID],Product_table[Brand],FALSE)</f>
        <v>Collins-Stephenson</v>
      </c>
      <c r="U1920" s="8">
        <f>_xlfn.XLOOKUP(total_table[[#This Row],[Product_ID]],Product_table[Product_ID],Product_table[Cost],FALSE)</f>
        <v>388.46</v>
      </c>
      <c r="V1920" s="11">
        <f>_xlfn.XLOOKUP(total_table[[#This Row],[Product_ID]],Product_table[Product_ID],Product_table[Stock],FALSE)</f>
        <v>208</v>
      </c>
      <c r="W1920" s="8" t="str">
        <f>_xlfn.XLOOKUP(total_table[[#This Row],[Store_ID]],Store_table[Store_ID],Store_table[Store_Name],FALSE)</f>
        <v>Bean, Jones and Park</v>
      </c>
      <c r="X1920" s="8" t="str">
        <f>_xlfn.XLOOKUP(total_table[[#This Row],[Store_ID]],Store_table[Store_ID],Store_table[Region],FALSE)</f>
        <v>West</v>
      </c>
      <c r="Y1920" s="8" t="str">
        <f>_xlfn.XLOOKUP(total_table[[#This Row],[Store_ID]],Store_table[Store_ID],Store_table[City],FALSE)</f>
        <v>Thompsonborough</v>
      </c>
      <c r="Z1920" s="8" t="str">
        <f>_xlfn.XLOOKUP(total_table[[#This Row],[Store_ID]],Store_table[Store_ID],Store_table[Store_Type],FALSE)</f>
        <v>Online</v>
      </c>
    </row>
    <row r="1921" spans="1:26" x14ac:dyDescent="0.35">
      <c r="A1921" s="2" t="s">
        <v>3723</v>
      </c>
      <c r="B1921" s="14">
        <v>45651</v>
      </c>
      <c r="C1921" s="2" t="s">
        <v>343</v>
      </c>
      <c r="D1921" s="2" t="s">
        <v>1594</v>
      </c>
      <c r="E1921" s="2" t="s">
        <v>1760</v>
      </c>
      <c r="F1921" s="11">
        <v>3</v>
      </c>
      <c r="G1921" s="8">
        <v>570.12</v>
      </c>
      <c r="H1921" s="8">
        <v>0.12</v>
      </c>
      <c r="I1921" s="2" t="s">
        <v>1804</v>
      </c>
      <c r="J1921" s="8">
        <v>1710.2400000000002</v>
      </c>
      <c r="K1921" s="8" t="str">
        <f>_xlfn.XLOOKUP(total_table[[#This Row],[Customer_ID]],Customer_table[Customer_ID],Customer_table[Name],FALSE)</f>
        <v>Sheila Wilson</v>
      </c>
      <c r="L1921" s="11">
        <f>_xlfn.XLOOKUP(total_table[[#This Row],[Customer_ID]],Customer_table[Customer_ID],Customer_table[Age],FALSE)</f>
        <v>35</v>
      </c>
      <c r="M1921" s="8" t="str">
        <f>_xlfn.XLOOKUP(total_table[[#This Row],[Customer_ID]],Customer_table[Customer_ID],Customer_table[Gender],FALSE)</f>
        <v>Male</v>
      </c>
      <c r="N1921" s="8" t="str">
        <f>_xlfn.XLOOKUP(total_table[[#This Row],[Customer_ID]],Customer_table[Customer_ID],Customer_table[City],FALSE)</f>
        <v>South Dustin</v>
      </c>
      <c r="O1921" s="8" t="str">
        <f>_xlfn.XLOOKUP(total_table[[#This Row],[Customer_ID]],Customer_table[Customer_ID],Customer_table[State],FALSE)</f>
        <v>Tennessee</v>
      </c>
      <c r="P1921" s="8" t="str">
        <f>_xlfn.XLOOKUP(total_table[[#This Row],[Customer_ID]],Customer_table[Customer_ID],Customer_table[Country],FALSE)</f>
        <v>USA</v>
      </c>
      <c r="Q1921" s="8" t="str">
        <f>_xlfn.XLOOKUP(total_table[[#This Row],[Product_ID]],Product_table[Product_ID],Product_table[Product_Name],FALSE)</f>
        <v>Gaming Mechanical Keyboard</v>
      </c>
      <c r="R1921" s="8" t="str">
        <f>_xlfn.XLOOKUP(total_table[[#This Row],[Product_ID]],Product_table[Product_ID],Product_table[Category],FALSE)</f>
        <v>Electronics</v>
      </c>
      <c r="S1921" s="8" t="str">
        <f>_xlfn.XLOOKUP(total_table[[#This Row],[Product_ID]],Product_table[Product_ID],Product_table[Sub_Category],FALSE)</f>
        <v>Computer</v>
      </c>
      <c r="T1921" s="8" t="str">
        <f>_xlfn.XLOOKUP(total_table[[#This Row],[Product_ID]],Product_table[Product_ID],Product_table[Brand],FALSE)</f>
        <v>Lucero LLC</v>
      </c>
      <c r="U1921" s="8">
        <f>_xlfn.XLOOKUP(total_table[[#This Row],[Product_ID]],Product_table[Product_ID],Product_table[Cost],FALSE)</f>
        <v>419.28</v>
      </c>
      <c r="V1921" s="11">
        <f>_xlfn.XLOOKUP(total_table[[#This Row],[Product_ID]],Product_table[Product_ID],Product_table[Stock],FALSE)</f>
        <v>86</v>
      </c>
      <c r="W1921" s="8" t="str">
        <f>_xlfn.XLOOKUP(total_table[[#This Row],[Store_ID]],Store_table[Store_ID],Store_table[Store_Name],FALSE)</f>
        <v>Bean, Jones and Park</v>
      </c>
      <c r="X1921" s="8" t="str">
        <f>_xlfn.XLOOKUP(total_table[[#This Row],[Store_ID]],Store_table[Store_ID],Store_table[Region],FALSE)</f>
        <v>West</v>
      </c>
      <c r="Y1921" s="8" t="str">
        <f>_xlfn.XLOOKUP(total_table[[#This Row],[Store_ID]],Store_table[Store_ID],Store_table[City],FALSE)</f>
        <v>Thompsonborough</v>
      </c>
      <c r="Z1921" s="8" t="str">
        <f>_xlfn.XLOOKUP(total_table[[#This Row],[Store_ID]],Store_table[Store_ID],Store_table[Store_Type],FALSE)</f>
        <v>Online</v>
      </c>
    </row>
    <row r="1922" spans="1:26" x14ac:dyDescent="0.35">
      <c r="A1922" s="2" t="s">
        <v>3724</v>
      </c>
      <c r="B1922" s="14">
        <v>45883</v>
      </c>
      <c r="C1922" s="2" t="s">
        <v>880</v>
      </c>
      <c r="D1922" s="2" t="s">
        <v>1680</v>
      </c>
      <c r="E1922" s="2" t="s">
        <v>1791</v>
      </c>
      <c r="F1922" s="11">
        <v>3</v>
      </c>
      <c r="G1922" s="8">
        <v>401.87</v>
      </c>
      <c r="H1922" s="8">
        <v>0.28999999999999998</v>
      </c>
      <c r="I1922" s="2" t="s">
        <v>1807</v>
      </c>
      <c r="J1922" s="8">
        <v>1205.3200000000002</v>
      </c>
      <c r="K1922" s="8" t="str">
        <f>_xlfn.XLOOKUP(total_table[[#This Row],[Customer_ID]],Customer_table[Customer_ID],Customer_table[Name],FALSE)</f>
        <v>Brittany Watson</v>
      </c>
      <c r="L1922" s="11">
        <f>_xlfn.XLOOKUP(total_table[[#This Row],[Customer_ID]],Customer_table[Customer_ID],Customer_table[Age],FALSE)</f>
        <v>59</v>
      </c>
      <c r="M1922" s="8" t="str">
        <f>_xlfn.XLOOKUP(total_table[[#This Row],[Customer_ID]],Customer_table[Customer_ID],Customer_table[Gender],FALSE)</f>
        <v>Male</v>
      </c>
      <c r="N1922" s="8" t="str">
        <f>_xlfn.XLOOKUP(total_table[[#This Row],[Customer_ID]],Customer_table[Customer_ID],Customer_table[City],FALSE)</f>
        <v>North Joshualand</v>
      </c>
      <c r="O1922" s="8" t="str">
        <f>_xlfn.XLOOKUP(total_table[[#This Row],[Customer_ID]],Customer_table[Customer_ID],Customer_table[State],FALSE)</f>
        <v>Connecticut</v>
      </c>
      <c r="P1922" s="8" t="str">
        <f>_xlfn.XLOOKUP(total_table[[#This Row],[Customer_ID]],Customer_table[Customer_ID],Customer_table[Country],FALSE)</f>
        <v>USA</v>
      </c>
      <c r="Q1922" s="8" t="str">
        <f>_xlfn.XLOOKUP(total_table[[#This Row],[Product_ID]],Product_table[Product_ID],Product_table[Product_Name],FALSE)</f>
        <v>WiFi Mesh Router</v>
      </c>
      <c r="R1922" s="8" t="str">
        <f>_xlfn.XLOOKUP(total_table[[#This Row],[Product_ID]],Product_table[Product_ID],Product_table[Category],FALSE)</f>
        <v>Electronics</v>
      </c>
      <c r="S1922" s="8" t="str">
        <f>_xlfn.XLOOKUP(total_table[[#This Row],[Product_ID]],Product_table[Product_ID],Product_table[Sub_Category],FALSE)</f>
        <v>Appliances</v>
      </c>
      <c r="T1922" s="8" t="str">
        <f>_xlfn.XLOOKUP(total_table[[#This Row],[Product_ID]],Product_table[Product_ID],Product_table[Brand],FALSE)</f>
        <v>White, Reeves and Woods</v>
      </c>
      <c r="U1922" s="8">
        <f>_xlfn.XLOOKUP(total_table[[#This Row],[Product_ID]],Product_table[Product_ID],Product_table[Cost],FALSE)</f>
        <v>480.9</v>
      </c>
      <c r="V1922" s="11">
        <f>_xlfn.XLOOKUP(total_table[[#This Row],[Product_ID]],Product_table[Product_ID],Product_table[Stock],FALSE)</f>
        <v>104</v>
      </c>
      <c r="W1922" s="8" t="str">
        <f>_xlfn.XLOOKUP(total_table[[#This Row],[Store_ID]],Store_table[Store_ID],Store_table[Store_Name],FALSE)</f>
        <v>Mann-Austin</v>
      </c>
      <c r="X1922" s="8" t="str">
        <f>_xlfn.XLOOKUP(total_table[[#This Row],[Store_ID]],Store_table[Store_ID],Store_table[Region],FALSE)</f>
        <v>East</v>
      </c>
      <c r="Y1922" s="8" t="str">
        <f>_xlfn.XLOOKUP(total_table[[#This Row],[Store_ID]],Store_table[Store_ID],Store_table[City],FALSE)</f>
        <v>Vasquezborough</v>
      </c>
      <c r="Z1922" s="8" t="str">
        <f>_xlfn.XLOOKUP(total_table[[#This Row],[Store_ID]],Store_table[Store_ID],Store_table[Store_Type],FALSE)</f>
        <v>Online</v>
      </c>
    </row>
    <row r="1923" spans="1:26" x14ac:dyDescent="0.35">
      <c r="A1923" s="2" t="s">
        <v>3725</v>
      </c>
      <c r="B1923" s="14">
        <v>45624</v>
      </c>
      <c r="C1923" s="2" t="s">
        <v>1502</v>
      </c>
      <c r="D1923" s="2" t="s">
        <v>1684</v>
      </c>
      <c r="E1923" s="2" t="s">
        <v>1772</v>
      </c>
      <c r="F1923" s="11">
        <v>4</v>
      </c>
      <c r="G1923" s="8">
        <v>619.35</v>
      </c>
      <c r="H1923" s="8">
        <v>0.3</v>
      </c>
      <c r="I1923" s="2" t="s">
        <v>1802</v>
      </c>
      <c r="J1923" s="8">
        <v>2477.1</v>
      </c>
      <c r="K1923" s="8" t="str">
        <f>_xlfn.XLOOKUP(total_table[[#This Row],[Customer_ID]],Customer_table[Customer_ID],Customer_table[Name],FALSE)</f>
        <v>Christopher Ford</v>
      </c>
      <c r="L1923" s="11">
        <f>_xlfn.XLOOKUP(total_table[[#This Row],[Customer_ID]],Customer_table[Customer_ID],Customer_table[Age],FALSE)</f>
        <v>56</v>
      </c>
      <c r="M1923" s="8" t="str">
        <f>_xlfn.XLOOKUP(total_table[[#This Row],[Customer_ID]],Customer_table[Customer_ID],Customer_table[Gender],FALSE)</f>
        <v>Male</v>
      </c>
      <c r="N1923" s="8" t="str">
        <f>_xlfn.XLOOKUP(total_table[[#This Row],[Customer_ID]],Customer_table[Customer_ID],Customer_table[City],FALSE)</f>
        <v>North Seanfurt</v>
      </c>
      <c r="O1923" s="8" t="str">
        <f>_xlfn.XLOOKUP(total_table[[#This Row],[Customer_ID]],Customer_table[Customer_ID],Customer_table[State],FALSE)</f>
        <v>Ohio</v>
      </c>
      <c r="P1923" s="8" t="str">
        <f>_xlfn.XLOOKUP(total_table[[#This Row],[Customer_ID]],Customer_table[Customer_ID],Customer_table[Country],FALSE)</f>
        <v>USA</v>
      </c>
      <c r="Q1923" s="8" t="str">
        <f>_xlfn.XLOOKUP(total_table[[#This Row],[Product_ID]],Product_table[Product_ID],Product_table[Product_Name],FALSE)</f>
        <v>Decorative Lamp Shade</v>
      </c>
      <c r="R1923" s="8" t="str">
        <f>_xlfn.XLOOKUP(total_table[[#This Row],[Product_ID]],Product_table[Product_ID],Product_table[Category],FALSE)</f>
        <v>Home</v>
      </c>
      <c r="S1923" s="8" t="str">
        <f>_xlfn.XLOOKUP(total_table[[#This Row],[Product_ID]],Product_table[Product_ID],Product_table[Sub_Category],FALSE)</f>
        <v>Lighting</v>
      </c>
      <c r="T1923" s="8" t="str">
        <f>_xlfn.XLOOKUP(total_table[[#This Row],[Product_ID]],Product_table[Product_ID],Product_table[Brand],FALSE)</f>
        <v>Ramirez-Hanson</v>
      </c>
      <c r="U1923" s="8">
        <f>_xlfn.XLOOKUP(total_table[[#This Row],[Product_ID]],Product_table[Product_ID],Product_table[Cost],FALSE)</f>
        <v>228.53</v>
      </c>
      <c r="V1923" s="11">
        <f>_xlfn.XLOOKUP(total_table[[#This Row],[Product_ID]],Product_table[Product_ID],Product_table[Stock],FALSE)</f>
        <v>469</v>
      </c>
      <c r="W1923" s="8" t="str">
        <f>_xlfn.XLOOKUP(total_table[[#This Row],[Store_ID]],Store_table[Store_ID],Store_table[Store_Name],FALSE)</f>
        <v>Thomas, Bridges and Harris</v>
      </c>
      <c r="X1923" s="8" t="str">
        <f>_xlfn.XLOOKUP(total_table[[#This Row],[Store_ID]],Store_table[Store_ID],Store_table[Region],FALSE)</f>
        <v>North</v>
      </c>
      <c r="Y1923" s="8" t="str">
        <f>_xlfn.XLOOKUP(total_table[[#This Row],[Store_ID]],Store_table[Store_ID],Store_table[City],FALSE)</f>
        <v>Sabrinatown</v>
      </c>
      <c r="Z1923" s="8" t="str">
        <f>_xlfn.XLOOKUP(total_table[[#This Row],[Store_ID]],Store_table[Store_ID],Store_table[Store_Type],FALSE)</f>
        <v>Online</v>
      </c>
    </row>
    <row r="1924" spans="1:26" x14ac:dyDescent="0.35">
      <c r="A1924" s="2" t="s">
        <v>3726</v>
      </c>
      <c r="B1924" s="14">
        <v>45276</v>
      </c>
      <c r="C1924" s="2" t="s">
        <v>780</v>
      </c>
      <c r="D1924" s="2" t="s">
        <v>1618</v>
      </c>
      <c r="E1924" s="2" t="s">
        <v>1785</v>
      </c>
      <c r="F1924" s="11">
        <v>4</v>
      </c>
      <c r="G1924" s="8">
        <v>569.36</v>
      </c>
      <c r="H1924" s="8">
        <v>0.27</v>
      </c>
      <c r="I1924" s="2" t="s">
        <v>1804</v>
      </c>
      <c r="J1924" s="8">
        <v>2277.17</v>
      </c>
      <c r="K1924" s="8" t="str">
        <f>_xlfn.XLOOKUP(total_table[[#This Row],[Customer_ID]],Customer_table[Customer_ID],Customer_table[Name],FALSE)</f>
        <v>Douglas Rhodes</v>
      </c>
      <c r="L1924" s="11">
        <f>_xlfn.XLOOKUP(total_table[[#This Row],[Customer_ID]],Customer_table[Customer_ID],Customer_table[Age],FALSE)</f>
        <v>32</v>
      </c>
      <c r="M1924" s="8" t="str">
        <f>_xlfn.XLOOKUP(total_table[[#This Row],[Customer_ID]],Customer_table[Customer_ID],Customer_table[Gender],FALSE)</f>
        <v>Male</v>
      </c>
      <c r="N1924" s="8" t="str">
        <f>_xlfn.XLOOKUP(total_table[[#This Row],[Customer_ID]],Customer_table[Customer_ID],Customer_table[City],FALSE)</f>
        <v>Mikehaven</v>
      </c>
      <c r="O1924" s="8" t="str">
        <f>_xlfn.XLOOKUP(total_table[[#This Row],[Customer_ID]],Customer_table[Customer_ID],Customer_table[State],FALSE)</f>
        <v>New Hampshire</v>
      </c>
      <c r="P1924" s="8" t="str">
        <f>_xlfn.XLOOKUP(total_table[[#This Row],[Customer_ID]],Customer_table[Customer_ID],Customer_table[Country],FALSE)</f>
        <v>USA</v>
      </c>
      <c r="Q1924" s="8" t="str">
        <f>_xlfn.XLOOKUP(total_table[[#This Row],[Product_ID]],Product_table[Product_ID],Product_table[Product_Name],FALSE)</f>
        <v>Men's Winter Jacket</v>
      </c>
      <c r="R1924" s="8" t="str">
        <f>_xlfn.XLOOKUP(total_table[[#This Row],[Product_ID]],Product_table[Product_ID],Product_table[Category],FALSE)</f>
        <v>Clothing</v>
      </c>
      <c r="S1924" s="8" t="str">
        <f>_xlfn.XLOOKUP(total_table[[#This Row],[Product_ID]],Product_table[Product_ID],Product_table[Sub_Category],FALSE)</f>
        <v>Outerwear</v>
      </c>
      <c r="T1924" s="8" t="str">
        <f>_xlfn.XLOOKUP(total_table[[#This Row],[Product_ID]],Product_table[Product_ID],Product_table[Brand],FALSE)</f>
        <v>Kelly, Smith and Perez</v>
      </c>
      <c r="U1924" s="8">
        <f>_xlfn.XLOOKUP(total_table[[#This Row],[Product_ID]],Product_table[Product_ID],Product_table[Cost],FALSE)</f>
        <v>167.34</v>
      </c>
      <c r="V1924" s="11">
        <f>_xlfn.XLOOKUP(total_table[[#This Row],[Product_ID]],Product_table[Product_ID],Product_table[Stock],FALSE)</f>
        <v>296</v>
      </c>
      <c r="W1924" s="8" t="str">
        <f>_xlfn.XLOOKUP(total_table[[#This Row],[Store_ID]],Store_table[Store_ID],Store_table[Store_Name],FALSE)</f>
        <v>Holloway Ltd</v>
      </c>
      <c r="X1924" s="8" t="str">
        <f>_xlfn.XLOOKUP(total_table[[#This Row],[Store_ID]],Store_table[Store_ID],Store_table[Region],FALSE)</f>
        <v>North</v>
      </c>
      <c r="Y1924" s="8" t="str">
        <f>_xlfn.XLOOKUP(total_table[[#This Row],[Store_ID]],Store_table[Store_ID],Store_table[City],FALSE)</f>
        <v>Bensonhaven</v>
      </c>
      <c r="Z1924" s="8" t="str">
        <f>_xlfn.XLOOKUP(total_table[[#This Row],[Store_ID]],Store_table[Store_ID],Store_table[Store_Type],FALSE)</f>
        <v>Flagship</v>
      </c>
    </row>
    <row r="1925" spans="1:26" x14ac:dyDescent="0.35">
      <c r="A1925" s="2" t="s">
        <v>3727</v>
      </c>
      <c r="B1925" s="14">
        <v>45344</v>
      </c>
      <c r="C1925" s="2" t="s">
        <v>1445</v>
      </c>
      <c r="D1925" s="2" t="s">
        <v>1580</v>
      </c>
      <c r="E1925" s="2" t="s">
        <v>1747</v>
      </c>
      <c r="F1925" s="11">
        <v>2</v>
      </c>
      <c r="G1925" s="8">
        <v>846.35</v>
      </c>
      <c r="H1925" s="8">
        <v>0.3</v>
      </c>
      <c r="I1925" s="2" t="s">
        <v>1807</v>
      </c>
      <c r="J1925" s="8">
        <v>1692.4</v>
      </c>
      <c r="K1925" s="8" t="str">
        <f>_xlfn.XLOOKUP(total_table[[#This Row],[Customer_ID]],Customer_table[Customer_ID],Customer_table[Name],FALSE)</f>
        <v>Elizabeth Foster</v>
      </c>
      <c r="L1925" s="11">
        <f>_xlfn.XLOOKUP(total_table[[#This Row],[Customer_ID]],Customer_table[Customer_ID],Customer_table[Age],FALSE)</f>
        <v>33</v>
      </c>
      <c r="M1925" s="8" t="str">
        <f>_xlfn.XLOOKUP(total_table[[#This Row],[Customer_ID]],Customer_table[Customer_ID],Customer_table[Gender],FALSE)</f>
        <v>Female</v>
      </c>
      <c r="N1925" s="8" t="str">
        <f>_xlfn.XLOOKUP(total_table[[#This Row],[Customer_ID]],Customer_table[Customer_ID],Customer_table[City],FALSE)</f>
        <v>Anthonymouth</v>
      </c>
      <c r="O1925" s="8" t="str">
        <f>_xlfn.XLOOKUP(total_table[[#This Row],[Customer_ID]],Customer_table[Customer_ID],Customer_table[State],FALSE)</f>
        <v>Oklahoma</v>
      </c>
      <c r="P1925" s="8" t="str">
        <f>_xlfn.XLOOKUP(total_table[[#This Row],[Customer_ID]],Customer_table[Customer_ID],Customer_table[Country],FALSE)</f>
        <v>USA</v>
      </c>
      <c r="Q1925" s="8" t="str">
        <f>_xlfn.XLOOKUP(total_table[[#This Row],[Product_ID]],Product_table[Product_ID],Product_table[Product_Name],FALSE)</f>
        <v>Decorative Floor Vase</v>
      </c>
      <c r="R1925" s="8" t="str">
        <f>_xlfn.XLOOKUP(total_table[[#This Row],[Product_ID]],Product_table[Product_ID],Product_table[Category],FALSE)</f>
        <v>Home</v>
      </c>
      <c r="S1925" s="8" t="str">
        <f>_xlfn.XLOOKUP(total_table[[#This Row],[Product_ID]],Product_table[Product_ID],Product_table[Sub_Category],FALSE)</f>
        <v>Decor</v>
      </c>
      <c r="T1925" s="8" t="str">
        <f>_xlfn.XLOOKUP(total_table[[#This Row],[Product_ID]],Product_table[Product_ID],Product_table[Brand],FALSE)</f>
        <v>Khan, Jones and Paul</v>
      </c>
      <c r="U1925" s="8">
        <f>_xlfn.XLOOKUP(total_table[[#This Row],[Product_ID]],Product_table[Product_ID],Product_table[Cost],FALSE)</f>
        <v>254.04361702127662</v>
      </c>
      <c r="V1925" s="11">
        <f>_xlfn.XLOOKUP(total_table[[#This Row],[Product_ID]],Product_table[Product_ID],Product_table[Stock],FALSE)</f>
        <v>378</v>
      </c>
      <c r="W1925" s="8" t="str">
        <f>_xlfn.XLOOKUP(total_table[[#This Row],[Store_ID]],Store_table[Store_ID],Store_table[Store_Name],FALSE)</f>
        <v>Alexander Group</v>
      </c>
      <c r="X1925" s="8" t="str">
        <f>_xlfn.XLOOKUP(total_table[[#This Row],[Store_ID]],Store_table[Store_ID],Store_table[Region],FALSE)</f>
        <v>South</v>
      </c>
      <c r="Y1925" s="8" t="str">
        <f>_xlfn.XLOOKUP(total_table[[#This Row],[Store_ID]],Store_table[Store_ID],Store_table[City],FALSE)</f>
        <v>Port Sharon</v>
      </c>
      <c r="Z1925" s="8" t="str">
        <f>_xlfn.XLOOKUP(total_table[[#This Row],[Store_ID]],Store_table[Store_ID],Store_table[Store_Type],FALSE)</f>
        <v>Online</v>
      </c>
    </row>
    <row r="1926" spans="1:26" x14ac:dyDescent="0.35">
      <c r="A1926" s="2" t="s">
        <v>3728</v>
      </c>
      <c r="B1926" s="14">
        <v>45849</v>
      </c>
      <c r="C1926" s="2" t="s">
        <v>1325</v>
      </c>
      <c r="D1926" s="2" t="s">
        <v>1586</v>
      </c>
      <c r="E1926" s="2" t="s">
        <v>1739</v>
      </c>
      <c r="F1926" s="11">
        <v>1</v>
      </c>
      <c r="G1926" s="8">
        <v>788.45</v>
      </c>
      <c r="H1926" s="8">
        <v>0.28999999999999998</v>
      </c>
      <c r="I1926" s="2" t="s">
        <v>1804</v>
      </c>
      <c r="J1926" s="8">
        <v>788.16000000000008</v>
      </c>
      <c r="K1926" s="8" t="str">
        <f>_xlfn.XLOOKUP(total_table[[#This Row],[Customer_ID]],Customer_table[Customer_ID],Customer_table[Name],FALSE)</f>
        <v>Monique Castro</v>
      </c>
      <c r="L1926" s="11">
        <f>_xlfn.XLOOKUP(total_table[[#This Row],[Customer_ID]],Customer_table[Customer_ID],Customer_table[Age],FALSE)</f>
        <v>48</v>
      </c>
      <c r="M1926" s="8" t="str">
        <f>_xlfn.XLOOKUP(total_table[[#This Row],[Customer_ID]],Customer_table[Customer_ID],Customer_table[Gender],FALSE)</f>
        <v>Female</v>
      </c>
      <c r="N1926" s="8" t="str">
        <f>_xlfn.XLOOKUP(total_table[[#This Row],[Customer_ID]],Customer_table[Customer_ID],Customer_table[City],FALSE)</f>
        <v>New Sarah</v>
      </c>
      <c r="O1926" s="8" t="str">
        <f>_xlfn.XLOOKUP(total_table[[#This Row],[Customer_ID]],Customer_table[Customer_ID],Customer_table[State],FALSE)</f>
        <v>Indiana</v>
      </c>
      <c r="P1926" s="8" t="str">
        <f>_xlfn.XLOOKUP(total_table[[#This Row],[Customer_ID]],Customer_table[Customer_ID],Customer_table[Country],FALSE)</f>
        <v>USA</v>
      </c>
      <c r="Q1926" s="8" t="str">
        <f>_xlfn.XLOOKUP(total_table[[#This Row],[Product_ID]],Product_table[Product_ID],Product_table[Product_Name],FALSE)</f>
        <v>Stainless Steel Cutlery Set</v>
      </c>
      <c r="R1926" s="8" t="str">
        <f>_xlfn.XLOOKUP(total_table[[#This Row],[Product_ID]],Product_table[Product_ID],Product_table[Category],FALSE)</f>
        <v>Home</v>
      </c>
      <c r="S1926" s="8" t="str">
        <f>_xlfn.XLOOKUP(total_table[[#This Row],[Product_ID]],Product_table[Product_ID],Product_table[Sub_Category],FALSE)</f>
        <v>Kitchen</v>
      </c>
      <c r="T1926" s="8" t="str">
        <f>_xlfn.XLOOKUP(total_table[[#This Row],[Product_ID]],Product_table[Product_ID],Product_table[Brand],FALSE)</f>
        <v>Stevens, Fernandez and Martin</v>
      </c>
      <c r="U1926" s="8">
        <f>_xlfn.XLOOKUP(total_table[[#This Row],[Product_ID]],Product_table[Product_ID],Product_table[Cost],FALSE)</f>
        <v>19.52</v>
      </c>
      <c r="V1926" s="11">
        <f>_xlfn.XLOOKUP(total_table[[#This Row],[Product_ID]],Product_table[Product_ID],Product_table[Stock],FALSE)</f>
        <v>57</v>
      </c>
      <c r="W1926" s="8" t="str">
        <f>_xlfn.XLOOKUP(total_table[[#This Row],[Store_ID]],Store_table[Store_ID],Store_table[Store_Name],FALSE)</f>
        <v>Black-Horn</v>
      </c>
      <c r="X1926" s="8" t="str">
        <f>_xlfn.XLOOKUP(total_table[[#This Row],[Store_ID]],Store_table[Store_ID],Store_table[Region],FALSE)</f>
        <v>South</v>
      </c>
      <c r="Y1926" s="8" t="str">
        <f>_xlfn.XLOOKUP(total_table[[#This Row],[Store_ID]],Store_table[Store_ID],Store_table[City],FALSE)</f>
        <v>North Nancyview</v>
      </c>
      <c r="Z1926" s="8" t="str">
        <f>_xlfn.XLOOKUP(total_table[[#This Row],[Store_ID]],Store_table[Store_ID],Store_table[Store_Type],FALSE)</f>
        <v>Outlet</v>
      </c>
    </row>
    <row r="1927" spans="1:26" x14ac:dyDescent="0.35">
      <c r="A1927" s="2" t="s">
        <v>3729</v>
      </c>
      <c r="B1927" s="14">
        <v>45880</v>
      </c>
      <c r="C1927" s="2" t="s">
        <v>1110</v>
      </c>
      <c r="D1927" s="2" t="s">
        <v>1596</v>
      </c>
      <c r="E1927" s="2" t="s">
        <v>1772</v>
      </c>
      <c r="F1927" s="11">
        <v>2</v>
      </c>
      <c r="G1927" s="8">
        <v>338.81</v>
      </c>
      <c r="H1927" s="8">
        <v>7.0000000000000007E-2</v>
      </c>
      <c r="I1927" s="2" t="s">
        <v>1807</v>
      </c>
      <c r="J1927" s="8">
        <v>677.55</v>
      </c>
      <c r="K1927" s="8" t="str">
        <f>_xlfn.XLOOKUP(total_table[[#This Row],[Customer_ID]],Customer_table[Customer_ID],Customer_table[Name],FALSE)</f>
        <v>Denise Tate</v>
      </c>
      <c r="L1927" s="11">
        <f>_xlfn.XLOOKUP(total_table[[#This Row],[Customer_ID]],Customer_table[Customer_ID],Customer_table[Age],FALSE)</f>
        <v>34</v>
      </c>
      <c r="M1927" s="8" t="str">
        <f>_xlfn.XLOOKUP(total_table[[#This Row],[Customer_ID]],Customer_table[Customer_ID],Customer_table[Gender],FALSE)</f>
        <v>Male</v>
      </c>
      <c r="N1927" s="8" t="str">
        <f>_xlfn.XLOOKUP(total_table[[#This Row],[Customer_ID]],Customer_table[Customer_ID],Customer_table[City],FALSE)</f>
        <v>Andersonside</v>
      </c>
      <c r="O1927" s="8" t="str">
        <f>_xlfn.XLOOKUP(total_table[[#This Row],[Customer_ID]],Customer_table[Customer_ID],Customer_table[State],FALSE)</f>
        <v>Arkansas</v>
      </c>
      <c r="P1927" s="8" t="str">
        <f>_xlfn.XLOOKUP(total_table[[#This Row],[Customer_ID]],Customer_table[Customer_ID],Customer_table[Country],FALSE)</f>
        <v>USA</v>
      </c>
      <c r="Q1927" s="8" t="str">
        <f>_xlfn.XLOOKUP(total_table[[#This Row],[Product_ID]],Product_table[Product_ID],Product_table[Product_Name],FALSE)</f>
        <v>Bedroom Table Lamp</v>
      </c>
      <c r="R1927" s="8" t="str">
        <f>_xlfn.XLOOKUP(total_table[[#This Row],[Product_ID]],Product_table[Product_ID],Product_table[Category],FALSE)</f>
        <v>Home</v>
      </c>
      <c r="S1927" s="8" t="str">
        <f>_xlfn.XLOOKUP(total_table[[#This Row],[Product_ID]],Product_table[Product_ID],Product_table[Sub_Category],FALSE)</f>
        <v>Lighting</v>
      </c>
      <c r="T1927" s="8" t="str">
        <f>_xlfn.XLOOKUP(total_table[[#This Row],[Product_ID]],Product_table[Product_ID],Product_table[Brand],FALSE)</f>
        <v>Jones LLC</v>
      </c>
      <c r="U1927" s="8">
        <f>_xlfn.XLOOKUP(total_table[[#This Row],[Product_ID]],Product_table[Product_ID],Product_table[Cost],FALSE)</f>
        <v>382.22</v>
      </c>
      <c r="V1927" s="11">
        <f>_xlfn.XLOOKUP(total_table[[#This Row],[Product_ID]],Product_table[Product_ID],Product_table[Stock],FALSE)</f>
        <v>329</v>
      </c>
      <c r="W1927" s="8" t="str">
        <f>_xlfn.XLOOKUP(total_table[[#This Row],[Store_ID]],Store_table[Store_ID],Store_table[Store_Name],FALSE)</f>
        <v>Thomas, Bridges and Harris</v>
      </c>
      <c r="X1927" s="8" t="str">
        <f>_xlfn.XLOOKUP(total_table[[#This Row],[Store_ID]],Store_table[Store_ID],Store_table[Region],FALSE)</f>
        <v>North</v>
      </c>
      <c r="Y1927" s="8" t="str">
        <f>_xlfn.XLOOKUP(total_table[[#This Row],[Store_ID]],Store_table[Store_ID],Store_table[City],FALSE)</f>
        <v>Sabrinatown</v>
      </c>
      <c r="Z1927" s="8" t="str">
        <f>_xlfn.XLOOKUP(total_table[[#This Row],[Store_ID]],Store_table[Store_ID],Store_table[Store_Type],FALSE)</f>
        <v>Online</v>
      </c>
    </row>
    <row r="1928" spans="1:26" x14ac:dyDescent="0.35">
      <c r="A1928" s="2" t="s">
        <v>3730</v>
      </c>
      <c r="B1928" s="14">
        <v>45907</v>
      </c>
      <c r="C1928" s="2" t="s">
        <v>105</v>
      </c>
      <c r="D1928" s="2" t="s">
        <v>1554</v>
      </c>
      <c r="E1928" s="2" t="s">
        <v>1751</v>
      </c>
      <c r="F1928" s="11">
        <v>4</v>
      </c>
      <c r="G1928" s="8">
        <v>94.48</v>
      </c>
      <c r="H1928" s="8">
        <v>0.06</v>
      </c>
      <c r="I1928" s="2" t="s">
        <v>1807</v>
      </c>
      <c r="J1928" s="8">
        <v>377.86</v>
      </c>
      <c r="K1928" s="8" t="str">
        <f>_xlfn.XLOOKUP(total_table[[#This Row],[Customer_ID]],Customer_table[Customer_ID],Customer_table[Name],FALSE)</f>
        <v>Amber Carlson</v>
      </c>
      <c r="L1928" s="11">
        <f>_xlfn.XLOOKUP(total_table[[#This Row],[Customer_ID]],Customer_table[Customer_ID],Customer_table[Age],FALSE)</f>
        <v>18</v>
      </c>
      <c r="M1928" s="8" t="str">
        <f>_xlfn.XLOOKUP(total_table[[#This Row],[Customer_ID]],Customer_table[Customer_ID],Customer_table[Gender],FALSE)</f>
        <v>Female</v>
      </c>
      <c r="N1928" s="8" t="str">
        <f>_xlfn.XLOOKUP(total_table[[#This Row],[Customer_ID]],Customer_table[Customer_ID],Customer_table[City],FALSE)</f>
        <v>East Michellemouth</v>
      </c>
      <c r="O1928" s="8" t="str">
        <f>_xlfn.XLOOKUP(total_table[[#This Row],[Customer_ID]],Customer_table[Customer_ID],Customer_table[State],FALSE)</f>
        <v>Missouri</v>
      </c>
      <c r="P1928" s="8" t="str">
        <f>_xlfn.XLOOKUP(total_table[[#This Row],[Customer_ID]],Customer_table[Customer_ID],Customer_table[Country],FALSE)</f>
        <v>USA</v>
      </c>
      <c r="Q1928" s="8" t="str">
        <f>_xlfn.XLOOKUP(total_table[[#This Row],[Product_ID]],Product_table[Product_ID],Product_table[Product_Name],FALSE)</f>
        <v>Decorative Wall Mirror</v>
      </c>
      <c r="R1928" s="8" t="str">
        <f>_xlfn.XLOOKUP(total_table[[#This Row],[Product_ID]],Product_table[Product_ID],Product_table[Category],FALSE)</f>
        <v>Home</v>
      </c>
      <c r="S1928" s="8" t="str">
        <f>_xlfn.XLOOKUP(total_table[[#This Row],[Product_ID]],Product_table[Product_ID],Product_table[Sub_Category],FALSE)</f>
        <v>Decor</v>
      </c>
      <c r="T1928" s="8" t="str">
        <f>_xlfn.XLOOKUP(total_table[[#This Row],[Product_ID]],Product_table[Product_ID],Product_table[Brand],FALSE)</f>
        <v>Luna, Anderson and Bowman</v>
      </c>
      <c r="U1928" s="8">
        <f>_xlfn.XLOOKUP(total_table[[#This Row],[Product_ID]],Product_table[Product_ID],Product_table[Cost],FALSE)</f>
        <v>48.01</v>
      </c>
      <c r="V1928" s="11">
        <f>_xlfn.XLOOKUP(total_table[[#This Row],[Product_ID]],Product_table[Product_ID],Product_table[Stock],FALSE)</f>
        <v>439</v>
      </c>
      <c r="W1928" s="8" t="str">
        <f>_xlfn.XLOOKUP(total_table[[#This Row],[Store_ID]],Store_table[Store_ID],Store_table[Store_Name],FALSE)</f>
        <v>Gray Ltd</v>
      </c>
      <c r="X1928" s="8" t="str">
        <f>_xlfn.XLOOKUP(total_table[[#This Row],[Store_ID]],Store_table[Store_ID],Store_table[Region],FALSE)</f>
        <v>North</v>
      </c>
      <c r="Y1928" s="8" t="str">
        <f>_xlfn.XLOOKUP(total_table[[#This Row],[Store_ID]],Store_table[Store_ID],Store_table[City],FALSE)</f>
        <v>New Michaelchester</v>
      </c>
      <c r="Z1928" s="8" t="str">
        <f>_xlfn.XLOOKUP(total_table[[#This Row],[Store_ID]],Store_table[Store_ID],Store_table[Store_Type],FALSE)</f>
        <v>Outlet</v>
      </c>
    </row>
    <row r="1929" spans="1:26" x14ac:dyDescent="0.35">
      <c r="A1929" s="2" t="s">
        <v>3731</v>
      </c>
      <c r="B1929" s="14">
        <v>45545</v>
      </c>
      <c r="C1929" s="2" t="s">
        <v>1448</v>
      </c>
      <c r="D1929" s="2" t="s">
        <v>1564</v>
      </c>
      <c r="E1929" s="2" t="s">
        <v>1775</v>
      </c>
      <c r="F1929" s="11">
        <v>3</v>
      </c>
      <c r="G1929" s="8">
        <v>941.85</v>
      </c>
      <c r="H1929" s="8">
        <v>0.16</v>
      </c>
      <c r="I1929" s="2" t="s">
        <v>1804</v>
      </c>
      <c r="J1929" s="8">
        <v>2825.3900000000003</v>
      </c>
      <c r="K1929" s="8" t="str">
        <f>_xlfn.XLOOKUP(total_table[[#This Row],[Customer_ID]],Customer_table[Customer_ID],Customer_table[Name],FALSE)</f>
        <v>Andrea Harris</v>
      </c>
      <c r="L1929" s="11">
        <f>_xlfn.XLOOKUP(total_table[[#This Row],[Customer_ID]],Customer_table[Customer_ID],Customer_table[Age],FALSE)</f>
        <v>41</v>
      </c>
      <c r="M1929" s="8" t="str">
        <f>_xlfn.XLOOKUP(total_table[[#This Row],[Customer_ID]],Customer_table[Customer_ID],Customer_table[Gender],FALSE)</f>
        <v>Female</v>
      </c>
      <c r="N1929" s="8" t="str">
        <f>_xlfn.XLOOKUP(total_table[[#This Row],[Customer_ID]],Customer_table[Customer_ID],Customer_table[City],FALSE)</f>
        <v>West Kelseyberg</v>
      </c>
      <c r="O1929" s="8" t="str">
        <f>_xlfn.XLOOKUP(total_table[[#This Row],[Customer_ID]],Customer_table[Customer_ID],Customer_table[State],FALSE)</f>
        <v>Kansas</v>
      </c>
      <c r="P1929" s="8" t="str">
        <f>_xlfn.XLOOKUP(total_table[[#This Row],[Customer_ID]],Customer_table[Customer_ID],Customer_table[Country],FALSE)</f>
        <v>USA</v>
      </c>
      <c r="Q1929" s="8" t="str">
        <f>_xlfn.XLOOKUP(total_table[[#This Row],[Product_ID]],Product_table[Product_ID],Product_table[Product_Name],FALSE)</f>
        <v>Knee Support Brace</v>
      </c>
      <c r="R1929" s="8" t="str">
        <f>_xlfn.XLOOKUP(total_table[[#This Row],[Product_ID]],Product_table[Product_ID],Product_table[Category],FALSE)</f>
        <v>Sports</v>
      </c>
      <c r="S1929" s="8" t="str">
        <f>_xlfn.XLOOKUP(total_table[[#This Row],[Product_ID]],Product_table[Product_ID],Product_table[Sub_Category],FALSE)</f>
        <v>Equipment</v>
      </c>
      <c r="T1929" s="8" t="str">
        <f>_xlfn.XLOOKUP(total_table[[#This Row],[Product_ID]],Product_table[Product_ID],Product_table[Brand],FALSE)</f>
        <v>May-Reese</v>
      </c>
      <c r="U1929" s="8">
        <f>_xlfn.XLOOKUP(total_table[[#This Row],[Product_ID]],Product_table[Product_ID],Product_table[Cost],FALSE)</f>
        <v>21.34</v>
      </c>
      <c r="V1929" s="11">
        <f>_xlfn.XLOOKUP(total_table[[#This Row],[Product_ID]],Product_table[Product_ID],Product_table[Stock],FALSE)</f>
        <v>65</v>
      </c>
      <c r="W1929" s="8" t="str">
        <f>_xlfn.XLOOKUP(total_table[[#This Row],[Store_ID]],Store_table[Store_ID],Store_table[Store_Name],FALSE)</f>
        <v>Gardner, Humphrey and Contreras</v>
      </c>
      <c r="X1929" s="8" t="str">
        <f>_xlfn.XLOOKUP(total_table[[#This Row],[Store_ID]],Store_table[Store_ID],Store_table[Region],FALSE)</f>
        <v>East</v>
      </c>
      <c r="Y1929" s="8" t="str">
        <f>_xlfn.XLOOKUP(total_table[[#This Row],[Store_ID]],Store_table[Store_ID],Store_table[City],FALSE)</f>
        <v>Johnsonville</v>
      </c>
      <c r="Z1929" s="8" t="str">
        <f>_xlfn.XLOOKUP(total_table[[#This Row],[Store_ID]],Store_table[Store_ID],Store_table[Store_Type],FALSE)</f>
        <v>Flagship</v>
      </c>
    </row>
    <row r="1930" spans="1:26" x14ac:dyDescent="0.35">
      <c r="A1930" s="2" t="s">
        <v>3732</v>
      </c>
      <c r="B1930" s="14">
        <v>45257</v>
      </c>
      <c r="C1930" s="2" t="s">
        <v>528</v>
      </c>
      <c r="D1930" s="2" t="s">
        <v>1616</v>
      </c>
      <c r="E1930" s="2" t="s">
        <v>1751</v>
      </c>
      <c r="F1930" s="11">
        <v>2</v>
      </c>
      <c r="G1930" s="8">
        <v>336.97</v>
      </c>
      <c r="H1930" s="8">
        <v>0.14000000000000001</v>
      </c>
      <c r="I1930" s="2" t="s">
        <v>1804</v>
      </c>
      <c r="J1930" s="8">
        <v>673.80000000000007</v>
      </c>
      <c r="K1930" s="8" t="str">
        <f>_xlfn.XLOOKUP(total_table[[#This Row],[Customer_ID]],Customer_table[Customer_ID],Customer_table[Name],FALSE)</f>
        <v>Cynthia Morris</v>
      </c>
      <c r="L1930" s="11">
        <f>_xlfn.XLOOKUP(total_table[[#This Row],[Customer_ID]],Customer_table[Customer_ID],Customer_table[Age],FALSE)</f>
        <v>18</v>
      </c>
      <c r="M1930" s="8" t="str">
        <f>_xlfn.XLOOKUP(total_table[[#This Row],[Customer_ID]],Customer_table[Customer_ID],Customer_table[Gender],FALSE)</f>
        <v>Female</v>
      </c>
      <c r="N1930" s="8" t="str">
        <f>_xlfn.XLOOKUP(total_table[[#This Row],[Customer_ID]],Customer_table[Customer_ID],Customer_table[City],FALSE)</f>
        <v>Hessmouth</v>
      </c>
      <c r="O1930" s="8" t="str">
        <f>_xlfn.XLOOKUP(total_table[[#This Row],[Customer_ID]],Customer_table[Customer_ID],Customer_table[State],FALSE)</f>
        <v>Arizona</v>
      </c>
      <c r="P1930" s="8" t="str">
        <f>_xlfn.XLOOKUP(total_table[[#This Row],[Customer_ID]],Customer_table[Customer_ID],Customer_table[Country],FALSE)</f>
        <v>USA</v>
      </c>
      <c r="Q1930" s="8" t="str">
        <f>_xlfn.XLOOKUP(total_table[[#This Row],[Product_ID]],Product_table[Product_ID],Product_table[Product_Name],FALSE)</f>
        <v>High-Grip Football</v>
      </c>
      <c r="R1930" s="8" t="str">
        <f>_xlfn.XLOOKUP(total_table[[#This Row],[Product_ID]],Product_table[Product_ID],Product_table[Category],FALSE)</f>
        <v>Sports</v>
      </c>
      <c r="S1930" s="8" t="str">
        <f>_xlfn.XLOOKUP(total_table[[#This Row],[Product_ID]],Product_table[Product_ID],Product_table[Sub_Category],FALSE)</f>
        <v>Team Sports</v>
      </c>
      <c r="T1930" s="8" t="str">
        <f>_xlfn.XLOOKUP(total_table[[#This Row],[Product_ID]],Product_table[Product_ID],Product_table[Brand],FALSE)</f>
        <v>Bridges, Banks and Cummings</v>
      </c>
      <c r="U1930" s="8">
        <f>_xlfn.XLOOKUP(total_table[[#This Row],[Product_ID]],Product_table[Product_ID],Product_table[Cost],FALSE)</f>
        <v>318.91000000000003</v>
      </c>
      <c r="V1930" s="11">
        <f>_xlfn.XLOOKUP(total_table[[#This Row],[Product_ID]],Product_table[Product_ID],Product_table[Stock],FALSE)</f>
        <v>114</v>
      </c>
      <c r="W1930" s="8" t="str">
        <f>_xlfn.XLOOKUP(total_table[[#This Row],[Store_ID]],Store_table[Store_ID],Store_table[Store_Name],FALSE)</f>
        <v>Gray Ltd</v>
      </c>
      <c r="X1930" s="8" t="str">
        <f>_xlfn.XLOOKUP(total_table[[#This Row],[Store_ID]],Store_table[Store_ID],Store_table[Region],FALSE)</f>
        <v>North</v>
      </c>
      <c r="Y1930" s="8" t="str">
        <f>_xlfn.XLOOKUP(total_table[[#This Row],[Store_ID]],Store_table[Store_ID],Store_table[City],FALSE)</f>
        <v>New Michaelchester</v>
      </c>
      <c r="Z1930" s="8" t="str">
        <f>_xlfn.XLOOKUP(total_table[[#This Row],[Store_ID]],Store_table[Store_ID],Store_table[Store_Type],FALSE)</f>
        <v>Outlet</v>
      </c>
    </row>
    <row r="1931" spans="1:26" x14ac:dyDescent="0.35">
      <c r="A1931" s="2" t="s">
        <v>3733</v>
      </c>
      <c r="B1931" s="14">
        <v>45466</v>
      </c>
      <c r="C1931" s="2" t="s">
        <v>963</v>
      </c>
      <c r="D1931" s="2" t="s">
        <v>1533</v>
      </c>
      <c r="E1931" s="2" t="s">
        <v>1751</v>
      </c>
      <c r="F1931" s="11">
        <v>2</v>
      </c>
      <c r="G1931" s="8">
        <v>344.16</v>
      </c>
      <c r="H1931" s="8">
        <v>0.09</v>
      </c>
      <c r="I1931" s="2" t="s">
        <v>1804</v>
      </c>
      <c r="J1931" s="8">
        <v>688.23</v>
      </c>
      <c r="K1931" s="8" t="str">
        <f>_xlfn.XLOOKUP(total_table[[#This Row],[Customer_ID]],Customer_table[Customer_ID],Customer_table[Name],FALSE)</f>
        <v>Kara Dodson</v>
      </c>
      <c r="L1931" s="11">
        <f>_xlfn.XLOOKUP(total_table[[#This Row],[Customer_ID]],Customer_table[Customer_ID],Customer_table[Age],FALSE)</f>
        <v>20</v>
      </c>
      <c r="M1931" s="8" t="str">
        <f>_xlfn.XLOOKUP(total_table[[#This Row],[Customer_ID]],Customer_table[Customer_ID],Customer_table[Gender],FALSE)</f>
        <v>Male</v>
      </c>
      <c r="N1931" s="8" t="str">
        <f>_xlfn.XLOOKUP(total_table[[#This Row],[Customer_ID]],Customer_table[Customer_ID],Customer_table[City],FALSE)</f>
        <v>Joelside</v>
      </c>
      <c r="O1931" s="8" t="str">
        <f>_xlfn.XLOOKUP(total_table[[#This Row],[Customer_ID]],Customer_table[Customer_ID],Customer_table[State],FALSE)</f>
        <v>Vermont</v>
      </c>
      <c r="P1931" s="8" t="str">
        <f>_xlfn.XLOOKUP(total_table[[#This Row],[Customer_ID]],Customer_table[Customer_ID],Customer_table[Country],FALSE)</f>
        <v>USA</v>
      </c>
      <c r="Q1931" s="8" t="str">
        <f>_xlfn.XLOOKUP(total_table[[#This Row],[Product_ID]],Product_table[Product_ID],Product_table[Product_Name],FALSE)</f>
        <v>Men's Leather Belt</v>
      </c>
      <c r="R1931" s="8" t="str">
        <f>_xlfn.XLOOKUP(total_table[[#This Row],[Product_ID]],Product_table[Product_ID],Product_table[Category],FALSE)</f>
        <v>Clothing</v>
      </c>
      <c r="S1931" s="8" t="str">
        <f>_xlfn.XLOOKUP(total_table[[#This Row],[Product_ID]],Product_table[Product_ID],Product_table[Sub_Category],FALSE)</f>
        <v>Accessories</v>
      </c>
      <c r="T1931" s="8" t="str">
        <f>_xlfn.XLOOKUP(total_table[[#This Row],[Product_ID]],Product_table[Product_ID],Product_table[Brand],FALSE)</f>
        <v>Baldwin, Garza and Gonzalez</v>
      </c>
      <c r="U1931" s="8">
        <f>_xlfn.XLOOKUP(total_table[[#This Row],[Product_ID]],Product_table[Product_ID],Product_table[Cost],FALSE)</f>
        <v>261</v>
      </c>
      <c r="V1931" s="11">
        <f>_xlfn.XLOOKUP(total_table[[#This Row],[Product_ID]],Product_table[Product_ID],Product_table[Stock],FALSE)</f>
        <v>59</v>
      </c>
      <c r="W1931" s="8" t="str">
        <f>_xlfn.XLOOKUP(total_table[[#This Row],[Store_ID]],Store_table[Store_ID],Store_table[Store_Name],FALSE)</f>
        <v>Gray Ltd</v>
      </c>
      <c r="X1931" s="8" t="str">
        <f>_xlfn.XLOOKUP(total_table[[#This Row],[Store_ID]],Store_table[Store_ID],Store_table[Region],FALSE)</f>
        <v>North</v>
      </c>
      <c r="Y1931" s="8" t="str">
        <f>_xlfn.XLOOKUP(total_table[[#This Row],[Store_ID]],Store_table[Store_ID],Store_table[City],FALSE)</f>
        <v>New Michaelchester</v>
      </c>
      <c r="Z1931" s="8" t="str">
        <f>_xlfn.XLOOKUP(total_table[[#This Row],[Store_ID]],Store_table[Store_ID],Store_table[Store_Type],FALSE)</f>
        <v>Outlet</v>
      </c>
    </row>
    <row r="1932" spans="1:26" x14ac:dyDescent="0.35">
      <c r="A1932" s="2" t="s">
        <v>3734</v>
      </c>
      <c r="B1932" s="14">
        <v>45847</v>
      </c>
      <c r="C1932" s="2" t="s">
        <v>934</v>
      </c>
      <c r="D1932" s="2" t="s">
        <v>1622</v>
      </c>
      <c r="E1932" s="2" t="s">
        <v>1764</v>
      </c>
      <c r="F1932" s="11">
        <v>1</v>
      </c>
      <c r="G1932" s="8">
        <v>841.53</v>
      </c>
      <c r="H1932" s="8">
        <v>0.15</v>
      </c>
      <c r="I1932" s="2" t="s">
        <v>1802</v>
      </c>
      <c r="J1932" s="8">
        <v>841.38</v>
      </c>
      <c r="K1932" s="8" t="str">
        <f>_xlfn.XLOOKUP(total_table[[#This Row],[Customer_ID]],Customer_table[Customer_ID],Customer_table[Name],FALSE)</f>
        <v>Matthew Avery</v>
      </c>
      <c r="L1932" s="11">
        <f>_xlfn.XLOOKUP(total_table[[#This Row],[Customer_ID]],Customer_table[Customer_ID],Customer_table[Age],FALSE)</f>
        <v>29</v>
      </c>
      <c r="M1932" s="8" t="str">
        <f>_xlfn.XLOOKUP(total_table[[#This Row],[Customer_ID]],Customer_table[Customer_ID],Customer_table[Gender],FALSE)</f>
        <v>Male</v>
      </c>
      <c r="N1932" s="8" t="str">
        <f>_xlfn.XLOOKUP(total_table[[#This Row],[Customer_ID]],Customer_table[Customer_ID],Customer_table[City],FALSE)</f>
        <v>Lake Melissashire</v>
      </c>
      <c r="O1932" s="8" t="str">
        <f>_xlfn.XLOOKUP(total_table[[#This Row],[Customer_ID]],Customer_table[Customer_ID],Customer_table[State],FALSE)</f>
        <v>Oregon</v>
      </c>
      <c r="P1932" s="8" t="str">
        <f>_xlfn.XLOOKUP(total_table[[#This Row],[Customer_ID]],Customer_table[Customer_ID],Customer_table[Country],FALSE)</f>
        <v>USA</v>
      </c>
      <c r="Q1932" s="8" t="str">
        <f>_xlfn.XLOOKUP(total_table[[#This Row],[Product_ID]],Product_table[Product_ID],Product_table[Product_Name],FALSE)</f>
        <v>Car Dashboard Phone Holder</v>
      </c>
      <c r="R1932" s="8" t="str">
        <f>_xlfn.XLOOKUP(total_table[[#This Row],[Product_ID]],Product_table[Product_ID],Product_table[Category],FALSE)</f>
        <v>Electronics</v>
      </c>
      <c r="S1932" s="8" t="str">
        <f>_xlfn.XLOOKUP(total_table[[#This Row],[Product_ID]],Product_table[Product_ID],Product_table[Sub_Category],FALSE)</f>
        <v>Accessories</v>
      </c>
      <c r="T1932" s="8" t="str">
        <f>_xlfn.XLOOKUP(total_table[[#This Row],[Product_ID]],Product_table[Product_ID],Product_table[Brand],FALSE)</f>
        <v>Byrd, Stewart and Valdez</v>
      </c>
      <c r="U1932" s="8">
        <f>_xlfn.XLOOKUP(total_table[[#This Row],[Product_ID]],Product_table[Product_ID],Product_table[Cost],FALSE)</f>
        <v>177.98</v>
      </c>
      <c r="V1932" s="11">
        <f>_xlfn.XLOOKUP(total_table[[#This Row],[Product_ID]],Product_table[Product_ID],Product_table[Stock],FALSE)</f>
        <v>103</v>
      </c>
      <c r="W1932" s="8" t="str">
        <f>_xlfn.XLOOKUP(total_table[[#This Row],[Store_ID]],Store_table[Store_ID],Store_table[Store_Name],FALSE)</f>
        <v>Moore, Padilla and Butler</v>
      </c>
      <c r="X1932" s="8" t="str">
        <f>_xlfn.XLOOKUP(total_table[[#This Row],[Store_ID]],Store_table[Store_ID],Store_table[Region],FALSE)</f>
        <v>South</v>
      </c>
      <c r="Y1932" s="8" t="str">
        <f>_xlfn.XLOOKUP(total_table[[#This Row],[Store_ID]],Store_table[Store_ID],Store_table[City],FALSE)</f>
        <v>East Johnstad</v>
      </c>
      <c r="Z1932" s="8" t="str">
        <f>_xlfn.XLOOKUP(total_table[[#This Row],[Store_ID]],Store_table[Store_ID],Store_table[Store_Type],FALSE)</f>
        <v>Flagship</v>
      </c>
    </row>
    <row r="1933" spans="1:26" x14ac:dyDescent="0.35">
      <c r="A1933" s="2" t="s">
        <v>3735</v>
      </c>
      <c r="B1933" s="14">
        <v>45825</v>
      </c>
      <c r="C1933" s="2" t="s">
        <v>1295</v>
      </c>
      <c r="D1933" s="2" t="s">
        <v>1692</v>
      </c>
      <c r="E1933" s="2" t="s">
        <v>1785</v>
      </c>
      <c r="F1933" s="11">
        <v>3</v>
      </c>
      <c r="G1933" s="8">
        <v>63.36</v>
      </c>
      <c r="H1933" s="8">
        <v>0.28999999999999998</v>
      </c>
      <c r="I1933" s="2" t="s">
        <v>1807</v>
      </c>
      <c r="J1933" s="8">
        <v>189.79</v>
      </c>
      <c r="K1933" s="8" t="str">
        <f>_xlfn.XLOOKUP(total_table[[#This Row],[Customer_ID]],Customer_table[Customer_ID],Customer_table[Name],FALSE)</f>
        <v>Edwin Barnes</v>
      </c>
      <c r="L1933" s="11">
        <f>_xlfn.XLOOKUP(total_table[[#This Row],[Customer_ID]],Customer_table[Customer_ID],Customer_table[Age],FALSE)</f>
        <v>53</v>
      </c>
      <c r="M1933" s="8" t="str">
        <f>_xlfn.XLOOKUP(total_table[[#This Row],[Customer_ID]],Customer_table[Customer_ID],Customer_table[Gender],FALSE)</f>
        <v>Male</v>
      </c>
      <c r="N1933" s="8" t="str">
        <f>_xlfn.XLOOKUP(total_table[[#This Row],[Customer_ID]],Customer_table[Customer_ID],Customer_table[City],FALSE)</f>
        <v>Lake Alexandra</v>
      </c>
      <c r="O1933" s="8" t="str">
        <f>_xlfn.XLOOKUP(total_table[[#This Row],[Customer_ID]],Customer_table[Customer_ID],Customer_table[State],FALSE)</f>
        <v>North Carolina</v>
      </c>
      <c r="P1933" s="8" t="str">
        <f>_xlfn.XLOOKUP(total_table[[#This Row],[Customer_ID]],Customer_table[Customer_ID],Customer_table[Country],FALSE)</f>
        <v>USA</v>
      </c>
      <c r="Q1933" s="8" t="str">
        <f>_xlfn.XLOOKUP(total_table[[#This Row],[Product_ID]],Product_table[Product_ID],Product_table[Product_Name],FALSE)</f>
        <v>Hydrating Face Cleanser</v>
      </c>
      <c r="R1933" s="8" t="str">
        <f>_xlfn.XLOOKUP(total_table[[#This Row],[Product_ID]],Product_table[Product_ID],Product_table[Category],FALSE)</f>
        <v>Beauty</v>
      </c>
      <c r="S1933" s="8" t="str">
        <f>_xlfn.XLOOKUP(total_table[[#This Row],[Product_ID]],Product_table[Product_ID],Product_table[Sub_Category],FALSE)</f>
        <v>Skincare</v>
      </c>
      <c r="T1933" s="8" t="str">
        <f>_xlfn.XLOOKUP(total_table[[#This Row],[Product_ID]],Product_table[Product_ID],Product_table[Brand],FALSE)</f>
        <v>Butler Group</v>
      </c>
      <c r="U1933" s="8">
        <f>_xlfn.XLOOKUP(total_table[[#This Row],[Product_ID]],Product_table[Product_ID],Product_table[Cost],FALSE)</f>
        <v>254.04361702127662</v>
      </c>
      <c r="V1933" s="11">
        <f>_xlfn.XLOOKUP(total_table[[#This Row],[Product_ID]],Product_table[Product_ID],Product_table[Stock],FALSE)</f>
        <v>159</v>
      </c>
      <c r="W1933" s="8" t="str">
        <f>_xlfn.XLOOKUP(total_table[[#This Row],[Store_ID]],Store_table[Store_ID],Store_table[Store_Name],FALSE)</f>
        <v>Holloway Ltd</v>
      </c>
      <c r="X1933" s="8" t="str">
        <f>_xlfn.XLOOKUP(total_table[[#This Row],[Store_ID]],Store_table[Store_ID],Store_table[Region],FALSE)</f>
        <v>North</v>
      </c>
      <c r="Y1933" s="8" t="str">
        <f>_xlfn.XLOOKUP(total_table[[#This Row],[Store_ID]],Store_table[Store_ID],Store_table[City],FALSE)</f>
        <v>Bensonhaven</v>
      </c>
      <c r="Z1933" s="8" t="str">
        <f>_xlfn.XLOOKUP(total_table[[#This Row],[Store_ID]],Store_table[Store_ID],Store_table[Store_Type],FALSE)</f>
        <v>Flagship</v>
      </c>
    </row>
    <row r="1934" spans="1:26" x14ac:dyDescent="0.35">
      <c r="A1934" s="2" t="s">
        <v>3736</v>
      </c>
      <c r="B1934" s="14">
        <v>45839</v>
      </c>
      <c r="C1934" s="2" t="s">
        <v>1502</v>
      </c>
      <c r="D1934" s="2" t="s">
        <v>1682</v>
      </c>
      <c r="E1934" s="2" t="s">
        <v>1760</v>
      </c>
      <c r="F1934" s="11">
        <v>2</v>
      </c>
      <c r="G1934" s="8">
        <v>552.49</v>
      </c>
      <c r="H1934" s="8">
        <v>0.1</v>
      </c>
      <c r="I1934" s="2" t="s">
        <v>1802</v>
      </c>
      <c r="J1934" s="8">
        <v>1104.8800000000001</v>
      </c>
      <c r="K1934" s="8" t="str">
        <f>_xlfn.XLOOKUP(total_table[[#This Row],[Customer_ID]],Customer_table[Customer_ID],Customer_table[Name],FALSE)</f>
        <v>Christopher Ford</v>
      </c>
      <c r="L1934" s="11">
        <f>_xlfn.XLOOKUP(total_table[[#This Row],[Customer_ID]],Customer_table[Customer_ID],Customer_table[Age],FALSE)</f>
        <v>56</v>
      </c>
      <c r="M1934" s="8" t="str">
        <f>_xlfn.XLOOKUP(total_table[[#This Row],[Customer_ID]],Customer_table[Customer_ID],Customer_table[Gender],FALSE)</f>
        <v>Male</v>
      </c>
      <c r="N1934" s="8" t="str">
        <f>_xlfn.XLOOKUP(total_table[[#This Row],[Customer_ID]],Customer_table[Customer_ID],Customer_table[City],FALSE)</f>
        <v>North Seanfurt</v>
      </c>
      <c r="O1934" s="8" t="str">
        <f>_xlfn.XLOOKUP(total_table[[#This Row],[Customer_ID]],Customer_table[Customer_ID],Customer_table[State],FALSE)</f>
        <v>Ohio</v>
      </c>
      <c r="P1934" s="8" t="str">
        <f>_xlfn.XLOOKUP(total_table[[#This Row],[Customer_ID]],Customer_table[Customer_ID],Customer_table[Country],FALSE)</f>
        <v>USA</v>
      </c>
      <c r="Q1934" s="8" t="str">
        <f>_xlfn.XLOOKUP(total_table[[#This Row],[Product_ID]],Product_table[Product_ID],Product_table[Product_Name],FALSE)</f>
        <v>Essential Oil Diffuser</v>
      </c>
      <c r="R1934" s="8" t="str">
        <f>_xlfn.XLOOKUP(total_table[[#This Row],[Product_ID]],Product_table[Product_ID],Product_table[Category],FALSE)</f>
        <v>Home</v>
      </c>
      <c r="S1934" s="8" t="str">
        <f>_xlfn.XLOOKUP(total_table[[#This Row],[Product_ID]],Product_table[Product_ID],Product_table[Sub_Category],FALSE)</f>
        <v>Decor</v>
      </c>
      <c r="T1934" s="8" t="str">
        <f>_xlfn.XLOOKUP(total_table[[#This Row],[Product_ID]],Product_table[Product_ID],Product_table[Brand],FALSE)</f>
        <v>Hernandez Inc</v>
      </c>
      <c r="U1934" s="8">
        <f>_xlfn.XLOOKUP(total_table[[#This Row],[Product_ID]],Product_table[Product_ID],Product_table[Cost],FALSE)</f>
        <v>325.26</v>
      </c>
      <c r="V1934" s="11">
        <f>_xlfn.XLOOKUP(total_table[[#This Row],[Product_ID]],Product_table[Product_ID],Product_table[Stock],FALSE)</f>
        <v>400</v>
      </c>
      <c r="W1934" s="8" t="str">
        <f>_xlfn.XLOOKUP(total_table[[#This Row],[Store_ID]],Store_table[Store_ID],Store_table[Store_Name],FALSE)</f>
        <v>Bean, Jones and Park</v>
      </c>
      <c r="X1934" s="8" t="str">
        <f>_xlfn.XLOOKUP(total_table[[#This Row],[Store_ID]],Store_table[Store_ID],Store_table[Region],FALSE)</f>
        <v>West</v>
      </c>
      <c r="Y1934" s="8" t="str">
        <f>_xlfn.XLOOKUP(total_table[[#This Row],[Store_ID]],Store_table[Store_ID],Store_table[City],FALSE)</f>
        <v>Thompsonborough</v>
      </c>
      <c r="Z1934" s="8" t="str">
        <f>_xlfn.XLOOKUP(total_table[[#This Row],[Store_ID]],Store_table[Store_ID],Store_table[Store_Type],FALSE)</f>
        <v>Online</v>
      </c>
    </row>
    <row r="1935" spans="1:26" x14ac:dyDescent="0.35">
      <c r="A1935" s="2" t="s">
        <v>3737</v>
      </c>
      <c r="B1935" s="14">
        <v>45720</v>
      </c>
      <c r="C1935" s="2" t="s">
        <v>747</v>
      </c>
      <c r="D1935" s="2" t="s">
        <v>1574</v>
      </c>
      <c r="E1935" s="2" t="s">
        <v>1754</v>
      </c>
      <c r="F1935" s="11">
        <v>3</v>
      </c>
      <c r="G1935" s="8">
        <v>447.38</v>
      </c>
      <c r="H1935" s="8">
        <v>0.03</v>
      </c>
      <c r="I1935" s="2" t="s">
        <v>1802</v>
      </c>
      <c r="J1935" s="8">
        <v>1342.11</v>
      </c>
      <c r="K1935" s="8" t="str">
        <f>_xlfn.XLOOKUP(total_table[[#This Row],[Customer_ID]],Customer_table[Customer_ID],Customer_table[Name],FALSE)</f>
        <v>Joshua Wilson</v>
      </c>
      <c r="L1935" s="11">
        <f>_xlfn.XLOOKUP(total_table[[#This Row],[Customer_ID]],Customer_table[Customer_ID],Customer_table[Age],FALSE)</f>
        <v>42</v>
      </c>
      <c r="M1935" s="8" t="str">
        <f>_xlfn.XLOOKUP(total_table[[#This Row],[Customer_ID]],Customer_table[Customer_ID],Customer_table[Gender],FALSE)</f>
        <v>Female</v>
      </c>
      <c r="N1935" s="8" t="str">
        <f>_xlfn.XLOOKUP(total_table[[#This Row],[Customer_ID]],Customer_table[Customer_ID],Customer_table[City],FALSE)</f>
        <v>North Larryport</v>
      </c>
      <c r="O1935" s="8" t="str">
        <f>_xlfn.XLOOKUP(total_table[[#This Row],[Customer_ID]],Customer_table[Customer_ID],Customer_table[State],FALSE)</f>
        <v>Virginia</v>
      </c>
      <c r="P1935" s="8" t="str">
        <f>_xlfn.XLOOKUP(total_table[[#This Row],[Customer_ID]],Customer_table[Customer_ID],Customer_table[Country],FALSE)</f>
        <v>USA</v>
      </c>
      <c r="Q1935" s="8" t="str">
        <f>_xlfn.XLOOKUP(total_table[[#This Row],[Product_ID]],Product_table[Product_ID],Product_table[Product_Name],FALSE)</f>
        <v>Foldable Camping Chair</v>
      </c>
      <c r="R1935" s="8" t="str">
        <f>_xlfn.XLOOKUP(total_table[[#This Row],[Product_ID]],Product_table[Product_ID],Product_table[Category],FALSE)</f>
        <v>Sports</v>
      </c>
      <c r="S1935" s="8" t="str">
        <f>_xlfn.XLOOKUP(total_table[[#This Row],[Product_ID]],Product_table[Product_ID],Product_table[Sub_Category],FALSE)</f>
        <v>Outdoor</v>
      </c>
      <c r="T1935" s="8" t="str">
        <f>_xlfn.XLOOKUP(total_table[[#This Row],[Product_ID]],Product_table[Product_ID],Product_table[Brand],FALSE)</f>
        <v>Cook Ltd</v>
      </c>
      <c r="U1935" s="8">
        <f>_xlfn.XLOOKUP(total_table[[#This Row],[Product_ID]],Product_table[Product_ID],Product_table[Cost],FALSE)</f>
        <v>166.06</v>
      </c>
      <c r="V1935" s="11">
        <f>_xlfn.XLOOKUP(total_table[[#This Row],[Product_ID]],Product_table[Product_ID],Product_table[Stock],FALSE)</f>
        <v>340</v>
      </c>
      <c r="W1935" s="8" t="str">
        <f>_xlfn.XLOOKUP(total_table[[#This Row],[Store_ID]],Store_table[Store_ID],Store_table[Store_Name],FALSE)</f>
        <v>Benson-Elliott</v>
      </c>
      <c r="X1935" s="8" t="str">
        <f>_xlfn.XLOOKUP(total_table[[#This Row],[Store_ID]],Store_table[Store_ID],Store_table[Region],FALSE)</f>
        <v>East</v>
      </c>
      <c r="Y1935" s="8" t="str">
        <f>_xlfn.XLOOKUP(total_table[[#This Row],[Store_ID]],Store_table[Store_ID],Store_table[City],FALSE)</f>
        <v>Port Josephberg</v>
      </c>
      <c r="Z1935" s="8" t="str">
        <f>_xlfn.XLOOKUP(total_table[[#This Row],[Store_ID]],Store_table[Store_ID],Store_table[Store_Type],FALSE)</f>
        <v>Online</v>
      </c>
    </row>
    <row r="1936" spans="1:26" x14ac:dyDescent="0.35">
      <c r="A1936" s="2" t="s">
        <v>3738</v>
      </c>
      <c r="B1936" s="14">
        <v>45250</v>
      </c>
      <c r="C1936" s="2" t="s">
        <v>1371</v>
      </c>
      <c r="D1936" s="2" t="s">
        <v>1672</v>
      </c>
      <c r="E1936" s="2" t="s">
        <v>1791</v>
      </c>
      <c r="F1936" s="11">
        <v>1</v>
      </c>
      <c r="G1936" s="8">
        <v>727.7</v>
      </c>
      <c r="H1936" s="8">
        <v>0.21</v>
      </c>
      <c r="I1936" s="2" t="s">
        <v>1807</v>
      </c>
      <c r="J1936" s="8">
        <v>727.49</v>
      </c>
      <c r="K1936" s="8" t="str">
        <f>_xlfn.XLOOKUP(total_table[[#This Row],[Customer_ID]],Customer_table[Customer_ID],Customer_table[Name],FALSE)</f>
        <v>Shane Mills</v>
      </c>
      <c r="L1936" s="11">
        <f>_xlfn.XLOOKUP(total_table[[#This Row],[Customer_ID]],Customer_table[Customer_ID],Customer_table[Age],FALSE)</f>
        <v>59</v>
      </c>
      <c r="M1936" s="8" t="str">
        <f>_xlfn.XLOOKUP(total_table[[#This Row],[Customer_ID]],Customer_table[Customer_ID],Customer_table[Gender],FALSE)</f>
        <v>Male</v>
      </c>
      <c r="N1936" s="8" t="str">
        <f>_xlfn.XLOOKUP(total_table[[#This Row],[Customer_ID]],Customer_table[Customer_ID],Customer_table[City],FALSE)</f>
        <v>Lake Meganstad</v>
      </c>
      <c r="O1936" s="8" t="str">
        <f>_xlfn.XLOOKUP(total_table[[#This Row],[Customer_ID]],Customer_table[Customer_ID],Customer_table[State],FALSE)</f>
        <v>Nebraska</v>
      </c>
      <c r="P1936" s="8" t="str">
        <f>_xlfn.XLOOKUP(total_table[[#This Row],[Customer_ID]],Customer_table[Customer_ID],Customer_table[Country],FALSE)</f>
        <v>USA</v>
      </c>
      <c r="Q1936" s="8" t="str">
        <f>_xlfn.XLOOKUP(total_table[[#This Row],[Product_ID]],Product_table[Product_ID],Product_table[Product_Name],FALSE)</f>
        <v>Shin Guards – Adult</v>
      </c>
      <c r="R1936" s="8" t="str">
        <f>_xlfn.XLOOKUP(total_table[[#This Row],[Product_ID]],Product_table[Product_ID],Product_table[Category],FALSE)</f>
        <v>Sports</v>
      </c>
      <c r="S1936" s="8" t="str">
        <f>_xlfn.XLOOKUP(total_table[[#This Row],[Product_ID]],Product_table[Product_ID],Product_table[Sub_Category],FALSE)</f>
        <v>Team Sports</v>
      </c>
      <c r="T1936" s="8" t="str">
        <f>_xlfn.XLOOKUP(total_table[[#This Row],[Product_ID]],Product_table[Product_ID],Product_table[Brand],FALSE)</f>
        <v>French Ltd</v>
      </c>
      <c r="U1936" s="8">
        <f>_xlfn.XLOOKUP(total_table[[#This Row],[Product_ID]],Product_table[Product_ID],Product_table[Cost],FALSE)</f>
        <v>107.06</v>
      </c>
      <c r="V1936" s="11">
        <f>_xlfn.XLOOKUP(total_table[[#This Row],[Product_ID]],Product_table[Product_ID],Product_table[Stock],FALSE)</f>
        <v>359</v>
      </c>
      <c r="W1936" s="8" t="str">
        <f>_xlfn.XLOOKUP(total_table[[#This Row],[Store_ID]],Store_table[Store_ID],Store_table[Store_Name],FALSE)</f>
        <v>Mann-Austin</v>
      </c>
      <c r="X1936" s="8" t="str">
        <f>_xlfn.XLOOKUP(total_table[[#This Row],[Store_ID]],Store_table[Store_ID],Store_table[Region],FALSE)</f>
        <v>East</v>
      </c>
      <c r="Y1936" s="8" t="str">
        <f>_xlfn.XLOOKUP(total_table[[#This Row],[Store_ID]],Store_table[Store_ID],Store_table[City],FALSE)</f>
        <v>Vasquezborough</v>
      </c>
      <c r="Z1936" s="8" t="str">
        <f>_xlfn.XLOOKUP(total_table[[#This Row],[Store_ID]],Store_table[Store_ID],Store_table[Store_Type],FALSE)</f>
        <v>Online</v>
      </c>
    </row>
    <row r="1937" spans="1:26" x14ac:dyDescent="0.35">
      <c r="A1937" s="2" t="s">
        <v>3739</v>
      </c>
      <c r="B1937" s="14">
        <v>45258</v>
      </c>
      <c r="C1937" s="2" t="s">
        <v>1331</v>
      </c>
      <c r="D1937" s="2" t="s">
        <v>1628</v>
      </c>
      <c r="E1937" s="2" t="s">
        <v>1757</v>
      </c>
      <c r="F1937" s="11">
        <v>4</v>
      </c>
      <c r="G1937" s="8">
        <v>581.34</v>
      </c>
      <c r="H1937" s="8">
        <v>0.08</v>
      </c>
      <c r="I1937" s="2" t="s">
        <v>1802</v>
      </c>
      <c r="J1937" s="8">
        <v>2325.2800000000002</v>
      </c>
      <c r="K1937" s="8" t="str">
        <f>_xlfn.XLOOKUP(total_table[[#This Row],[Customer_ID]],Customer_table[Customer_ID],Customer_table[Name],FALSE)</f>
        <v>Sharon Simpson</v>
      </c>
      <c r="L1937" s="11">
        <f>_xlfn.XLOOKUP(total_table[[#This Row],[Customer_ID]],Customer_table[Customer_ID],Customer_table[Age],FALSE)</f>
        <v>61</v>
      </c>
      <c r="M1937" s="8" t="str">
        <f>_xlfn.XLOOKUP(total_table[[#This Row],[Customer_ID]],Customer_table[Customer_ID],Customer_table[Gender],FALSE)</f>
        <v>Male</v>
      </c>
      <c r="N1937" s="8" t="str">
        <f>_xlfn.XLOOKUP(total_table[[#This Row],[Customer_ID]],Customer_table[Customer_ID],Customer_table[City],FALSE)</f>
        <v>South Michellebury</v>
      </c>
      <c r="O1937" s="8" t="str">
        <f>_xlfn.XLOOKUP(total_table[[#This Row],[Customer_ID]],Customer_table[Customer_ID],Customer_table[State],FALSE)</f>
        <v>South Dakota</v>
      </c>
      <c r="P1937" s="8" t="str">
        <f>_xlfn.XLOOKUP(total_table[[#This Row],[Customer_ID]],Customer_table[Customer_ID],Customer_table[Country],FALSE)</f>
        <v>USA</v>
      </c>
      <c r="Q1937" s="8" t="str">
        <f>_xlfn.XLOOKUP(total_table[[#This Row],[Product_ID]],Product_table[Product_ID],Product_table[Product_Name],FALSE)</f>
        <v>HDMI Cable – 2m</v>
      </c>
      <c r="R1937" s="8" t="str">
        <f>_xlfn.XLOOKUP(total_table[[#This Row],[Product_ID]],Product_table[Product_ID],Product_table[Category],FALSE)</f>
        <v>Electronics</v>
      </c>
      <c r="S1937" s="8" t="str">
        <f>_xlfn.XLOOKUP(total_table[[#This Row],[Product_ID]],Product_table[Product_ID],Product_table[Sub_Category],FALSE)</f>
        <v>Accessories</v>
      </c>
      <c r="T1937" s="8" t="str">
        <f>_xlfn.XLOOKUP(total_table[[#This Row],[Product_ID]],Product_table[Product_ID],Product_table[Brand],FALSE)</f>
        <v>Bautista, Green and Hale</v>
      </c>
      <c r="U1937" s="8">
        <f>_xlfn.XLOOKUP(total_table[[#This Row],[Product_ID]],Product_table[Product_ID],Product_table[Cost],FALSE)</f>
        <v>88.49</v>
      </c>
      <c r="V1937" s="11">
        <f>_xlfn.XLOOKUP(total_table[[#This Row],[Product_ID]],Product_table[Product_ID],Product_table[Stock],FALSE)</f>
        <v>246</v>
      </c>
      <c r="W1937" s="8" t="str">
        <f>_xlfn.XLOOKUP(total_table[[#This Row],[Store_ID]],Store_table[Store_ID],Store_table[Store_Name],FALSE)</f>
        <v>Martinez-Mullins</v>
      </c>
      <c r="X1937" s="8" t="str">
        <f>_xlfn.XLOOKUP(total_table[[#This Row],[Store_ID]],Store_table[Store_ID],Store_table[Region],FALSE)</f>
        <v>South</v>
      </c>
      <c r="Y1937" s="8" t="str">
        <f>_xlfn.XLOOKUP(total_table[[#This Row],[Store_ID]],Store_table[Store_ID],Store_table[City],FALSE)</f>
        <v>Williamsfurt</v>
      </c>
      <c r="Z1937" s="8" t="str">
        <f>_xlfn.XLOOKUP(total_table[[#This Row],[Store_ID]],Store_table[Store_ID],Store_table[Store_Type],FALSE)</f>
        <v>Online</v>
      </c>
    </row>
    <row r="1938" spans="1:26" x14ac:dyDescent="0.35">
      <c r="A1938" s="2" t="s">
        <v>3740</v>
      </c>
      <c r="B1938" s="14">
        <v>45793</v>
      </c>
      <c r="C1938" s="2" t="s">
        <v>334</v>
      </c>
      <c r="D1938" s="2" t="s">
        <v>1658</v>
      </c>
      <c r="E1938" s="2" t="s">
        <v>1735</v>
      </c>
      <c r="F1938" s="11">
        <v>1</v>
      </c>
      <c r="G1938" s="8">
        <v>338.83</v>
      </c>
      <c r="H1938" s="8">
        <v>0.19</v>
      </c>
      <c r="I1938" s="2" t="s">
        <v>1804</v>
      </c>
      <c r="J1938" s="8">
        <v>338.64</v>
      </c>
      <c r="K1938" s="8" t="str">
        <f>_xlfn.XLOOKUP(total_table[[#This Row],[Customer_ID]],Customer_table[Customer_ID],Customer_table[Name],FALSE)</f>
        <v>Samantha Walker</v>
      </c>
      <c r="L1938" s="11">
        <f>_xlfn.XLOOKUP(total_table[[#This Row],[Customer_ID]],Customer_table[Customer_ID],Customer_table[Age],FALSE)</f>
        <v>30</v>
      </c>
      <c r="M1938" s="8" t="str">
        <f>_xlfn.XLOOKUP(total_table[[#This Row],[Customer_ID]],Customer_table[Customer_ID],Customer_table[Gender],FALSE)</f>
        <v>Female</v>
      </c>
      <c r="N1938" s="8" t="str">
        <f>_xlfn.XLOOKUP(total_table[[#This Row],[Customer_ID]],Customer_table[Customer_ID],Customer_table[City],FALSE)</f>
        <v>Timothyburgh</v>
      </c>
      <c r="O1938" s="8" t="str">
        <f>_xlfn.XLOOKUP(total_table[[#This Row],[Customer_ID]],Customer_table[Customer_ID],Customer_table[State],FALSE)</f>
        <v>Louisiana</v>
      </c>
      <c r="P1938" s="8" t="str">
        <f>_xlfn.XLOOKUP(total_table[[#This Row],[Customer_ID]],Customer_table[Customer_ID],Customer_table[Country],FALSE)</f>
        <v>USA</v>
      </c>
      <c r="Q1938" s="8" t="str">
        <f>_xlfn.XLOOKUP(total_table[[#This Row],[Product_ID]],Product_table[Product_ID],Product_table[Product_Name],FALSE)</f>
        <v>Women's Hair Dryer Brush</v>
      </c>
      <c r="R1938" s="8" t="str">
        <f>_xlfn.XLOOKUP(total_table[[#This Row],[Product_ID]],Product_table[Product_ID],Product_table[Category],FALSE)</f>
        <v>Beauty</v>
      </c>
      <c r="S1938" s="8" t="str">
        <f>_xlfn.XLOOKUP(total_table[[#This Row],[Product_ID]],Product_table[Product_ID],Product_table[Sub_Category],FALSE)</f>
        <v>Haircare</v>
      </c>
      <c r="T1938" s="8" t="str">
        <f>_xlfn.XLOOKUP(total_table[[#This Row],[Product_ID]],Product_table[Product_ID],Product_table[Brand],FALSE)</f>
        <v>Torres, Spencer and Potter</v>
      </c>
      <c r="U1938" s="8">
        <f>_xlfn.XLOOKUP(total_table[[#This Row],[Product_ID]],Product_table[Product_ID],Product_table[Cost],FALSE)</f>
        <v>340.39</v>
      </c>
      <c r="V1938" s="11">
        <f>_xlfn.XLOOKUP(total_table[[#This Row],[Product_ID]],Product_table[Product_ID],Product_table[Stock],FALSE)</f>
        <v>177</v>
      </c>
      <c r="W1938" s="8" t="str">
        <f>_xlfn.XLOOKUP(total_table[[#This Row],[Store_ID]],Store_table[Store_ID],Store_table[Store_Name],FALSE)</f>
        <v>Martinez, Adkins and Johnson</v>
      </c>
      <c r="X1938" s="8" t="str">
        <f>_xlfn.XLOOKUP(total_table[[#This Row],[Store_ID]],Store_table[Store_ID],Store_table[Region],FALSE)</f>
        <v>North</v>
      </c>
      <c r="Y1938" s="8" t="str">
        <f>_xlfn.XLOOKUP(total_table[[#This Row],[Store_ID]],Store_table[Store_ID],Store_table[City],FALSE)</f>
        <v>Danielmouth</v>
      </c>
      <c r="Z1938" s="8" t="str">
        <f>_xlfn.XLOOKUP(total_table[[#This Row],[Store_ID]],Store_table[Store_ID],Store_table[Store_Type],FALSE)</f>
        <v>Flagship</v>
      </c>
    </row>
    <row r="1939" spans="1:26" x14ac:dyDescent="0.35">
      <c r="A1939" s="2" t="s">
        <v>3741</v>
      </c>
      <c r="B1939" s="14">
        <v>45265</v>
      </c>
      <c r="C1939" s="2" t="s">
        <v>892</v>
      </c>
      <c r="D1939" s="2" t="s">
        <v>1624</v>
      </c>
      <c r="E1939" s="2" t="s">
        <v>1775</v>
      </c>
      <c r="F1939" s="11">
        <v>4</v>
      </c>
      <c r="G1939" s="8">
        <v>568.80999999999995</v>
      </c>
      <c r="H1939" s="8">
        <v>0.25</v>
      </c>
      <c r="I1939" s="2" t="s">
        <v>1802</v>
      </c>
      <c r="J1939" s="8">
        <v>2274.9899999999998</v>
      </c>
      <c r="K1939" s="8" t="str">
        <f>_xlfn.XLOOKUP(total_table[[#This Row],[Customer_ID]],Customer_table[Customer_ID],Customer_table[Name],FALSE)</f>
        <v>Donna Guerra</v>
      </c>
      <c r="L1939" s="11">
        <f>_xlfn.XLOOKUP(total_table[[#This Row],[Customer_ID]],Customer_table[Customer_ID],Customer_table[Age],FALSE)</f>
        <v>46</v>
      </c>
      <c r="M1939" s="8" t="str">
        <f>_xlfn.XLOOKUP(total_table[[#This Row],[Customer_ID]],Customer_table[Customer_ID],Customer_table[Gender],FALSE)</f>
        <v>Female</v>
      </c>
      <c r="N1939" s="8" t="str">
        <f>_xlfn.XLOOKUP(total_table[[#This Row],[Customer_ID]],Customer_table[Customer_ID],Customer_table[City],FALSE)</f>
        <v>North Robert</v>
      </c>
      <c r="O1939" s="8" t="str">
        <f>_xlfn.XLOOKUP(total_table[[#This Row],[Customer_ID]],Customer_table[Customer_ID],Customer_table[State],FALSE)</f>
        <v>Massachusetts</v>
      </c>
      <c r="P1939" s="8" t="str">
        <f>_xlfn.XLOOKUP(total_table[[#This Row],[Customer_ID]],Customer_table[Customer_ID],Customer_table[Country],FALSE)</f>
        <v>USA</v>
      </c>
      <c r="Q1939" s="8" t="str">
        <f>_xlfn.XLOOKUP(total_table[[#This Row],[Product_ID]],Product_table[Product_ID],Product_table[Product_Name],FALSE)</f>
        <v>Men's Roll-On Perfume</v>
      </c>
      <c r="R1939" s="8" t="str">
        <f>_xlfn.XLOOKUP(total_table[[#This Row],[Product_ID]],Product_table[Product_ID],Product_table[Category],FALSE)</f>
        <v>Beauty</v>
      </c>
      <c r="S1939" s="8" t="str">
        <f>_xlfn.XLOOKUP(total_table[[#This Row],[Product_ID]],Product_table[Product_ID],Product_table[Sub_Category],FALSE)</f>
        <v>Fragrance</v>
      </c>
      <c r="T1939" s="8" t="str">
        <f>_xlfn.XLOOKUP(total_table[[#This Row],[Product_ID]],Product_table[Product_ID],Product_table[Brand],FALSE)</f>
        <v>Sullivan and Sons</v>
      </c>
      <c r="U1939" s="8">
        <f>_xlfn.XLOOKUP(total_table[[#This Row],[Product_ID]],Product_table[Product_ID],Product_table[Cost],FALSE)</f>
        <v>43.29</v>
      </c>
      <c r="V1939" s="11">
        <f>_xlfn.XLOOKUP(total_table[[#This Row],[Product_ID]],Product_table[Product_ID],Product_table[Stock],FALSE)</f>
        <v>267</v>
      </c>
      <c r="W1939" s="8" t="str">
        <f>_xlfn.XLOOKUP(total_table[[#This Row],[Store_ID]],Store_table[Store_ID],Store_table[Store_Name],FALSE)</f>
        <v>Gardner, Humphrey and Contreras</v>
      </c>
      <c r="X1939" s="8" t="str">
        <f>_xlfn.XLOOKUP(total_table[[#This Row],[Store_ID]],Store_table[Store_ID],Store_table[Region],FALSE)</f>
        <v>East</v>
      </c>
      <c r="Y1939" s="8" t="str">
        <f>_xlfn.XLOOKUP(total_table[[#This Row],[Store_ID]],Store_table[Store_ID],Store_table[City],FALSE)</f>
        <v>Johnsonville</v>
      </c>
      <c r="Z1939" s="8" t="str">
        <f>_xlfn.XLOOKUP(total_table[[#This Row],[Store_ID]],Store_table[Store_ID],Store_table[Store_Type],FALSE)</f>
        <v>Flagship</v>
      </c>
    </row>
    <row r="1940" spans="1:26" x14ac:dyDescent="0.35">
      <c r="A1940" s="2" t="s">
        <v>3742</v>
      </c>
      <c r="B1940" s="14">
        <v>45607</v>
      </c>
      <c r="C1940" s="2" t="s">
        <v>1154</v>
      </c>
      <c r="D1940" s="2" t="s">
        <v>1648</v>
      </c>
      <c r="E1940" s="2" t="s">
        <v>1785</v>
      </c>
      <c r="F1940" s="11">
        <v>2</v>
      </c>
      <c r="G1940" s="8">
        <v>352.63</v>
      </c>
      <c r="H1940" s="8">
        <v>0.15</v>
      </c>
      <c r="I1940" s="2" t="s">
        <v>1804</v>
      </c>
      <c r="J1940" s="8">
        <v>705.11</v>
      </c>
      <c r="K1940" s="8" t="str">
        <f>_xlfn.XLOOKUP(total_table[[#This Row],[Customer_ID]],Customer_table[Customer_ID],Customer_table[Name],FALSE)</f>
        <v>Joshua Bell</v>
      </c>
      <c r="L1940" s="11">
        <f>_xlfn.XLOOKUP(total_table[[#This Row],[Customer_ID]],Customer_table[Customer_ID],Customer_table[Age],FALSE)</f>
        <v>26</v>
      </c>
      <c r="M1940" s="8" t="str">
        <f>_xlfn.XLOOKUP(total_table[[#This Row],[Customer_ID]],Customer_table[Customer_ID],Customer_table[Gender],FALSE)</f>
        <v>Male</v>
      </c>
      <c r="N1940" s="8" t="str">
        <f>_xlfn.XLOOKUP(total_table[[#This Row],[Customer_ID]],Customer_table[Customer_ID],Customer_table[City],FALSE)</f>
        <v>Port Richardshire</v>
      </c>
      <c r="O1940" s="8" t="str">
        <f>_xlfn.XLOOKUP(total_table[[#This Row],[Customer_ID]],Customer_table[Customer_ID],Customer_table[State],FALSE)</f>
        <v>Minnesota</v>
      </c>
      <c r="P1940" s="8" t="str">
        <f>_xlfn.XLOOKUP(total_table[[#This Row],[Customer_ID]],Customer_table[Customer_ID],Customer_table[Country],FALSE)</f>
        <v>USA</v>
      </c>
      <c r="Q1940" s="8" t="str">
        <f>_xlfn.XLOOKUP(total_table[[#This Row],[Product_ID]],Product_table[Product_ID],Product_table[Product_Name],FALSE)</f>
        <v>Tennis Ball 3-Pack</v>
      </c>
      <c r="R1940" s="8" t="str">
        <f>_xlfn.XLOOKUP(total_table[[#This Row],[Product_ID]],Product_table[Product_ID],Product_table[Category],FALSE)</f>
        <v>Sports</v>
      </c>
      <c r="S1940" s="8" t="str">
        <f>_xlfn.XLOOKUP(total_table[[#This Row],[Product_ID]],Product_table[Product_ID],Product_table[Sub_Category],FALSE)</f>
        <v>Equipment</v>
      </c>
      <c r="T1940" s="8" t="str">
        <f>_xlfn.XLOOKUP(total_table[[#This Row],[Product_ID]],Product_table[Product_ID],Product_table[Brand],FALSE)</f>
        <v>Lopez LLC</v>
      </c>
      <c r="U1940" s="8">
        <f>_xlfn.XLOOKUP(total_table[[#This Row],[Product_ID]],Product_table[Product_ID],Product_table[Cost],FALSE)</f>
        <v>103.45</v>
      </c>
      <c r="V1940" s="11">
        <f>_xlfn.XLOOKUP(total_table[[#This Row],[Product_ID]],Product_table[Product_ID],Product_table[Stock],FALSE)</f>
        <v>465</v>
      </c>
      <c r="W1940" s="8" t="str">
        <f>_xlfn.XLOOKUP(total_table[[#This Row],[Store_ID]],Store_table[Store_ID],Store_table[Store_Name],FALSE)</f>
        <v>Holloway Ltd</v>
      </c>
      <c r="X1940" s="8" t="str">
        <f>_xlfn.XLOOKUP(total_table[[#This Row],[Store_ID]],Store_table[Store_ID],Store_table[Region],FALSE)</f>
        <v>North</v>
      </c>
      <c r="Y1940" s="8" t="str">
        <f>_xlfn.XLOOKUP(total_table[[#This Row],[Store_ID]],Store_table[Store_ID],Store_table[City],FALSE)</f>
        <v>Bensonhaven</v>
      </c>
      <c r="Z1940" s="8" t="str">
        <f>_xlfn.XLOOKUP(total_table[[#This Row],[Store_ID]],Store_table[Store_ID],Store_table[Store_Type],FALSE)</f>
        <v>Flagship</v>
      </c>
    </row>
    <row r="1941" spans="1:26" x14ac:dyDescent="0.35">
      <c r="A1941" s="2" t="s">
        <v>3743</v>
      </c>
      <c r="B1941" s="14">
        <v>45382</v>
      </c>
      <c r="C1941" s="2" t="s">
        <v>513</v>
      </c>
      <c r="D1941" s="2" t="s">
        <v>1718</v>
      </c>
      <c r="E1941" s="2" t="s">
        <v>1775</v>
      </c>
      <c r="F1941" s="11">
        <v>2</v>
      </c>
      <c r="G1941" s="8">
        <v>629.86</v>
      </c>
      <c r="H1941" s="8">
        <v>0.15</v>
      </c>
      <c r="I1941" s="2" t="s">
        <v>1804</v>
      </c>
      <c r="J1941" s="8">
        <v>1259.57</v>
      </c>
      <c r="K1941" s="8" t="str">
        <f>_xlfn.XLOOKUP(total_table[[#This Row],[Customer_ID]],Customer_table[Customer_ID],Customer_table[Name],FALSE)</f>
        <v>Maria Sanchez</v>
      </c>
      <c r="L1941" s="11">
        <f>_xlfn.XLOOKUP(total_table[[#This Row],[Customer_ID]],Customer_table[Customer_ID],Customer_table[Age],FALSE)</f>
        <v>46</v>
      </c>
      <c r="M1941" s="8" t="str">
        <f>_xlfn.XLOOKUP(total_table[[#This Row],[Customer_ID]],Customer_table[Customer_ID],Customer_table[Gender],FALSE)</f>
        <v>Male</v>
      </c>
      <c r="N1941" s="8" t="str">
        <f>_xlfn.XLOOKUP(total_table[[#This Row],[Customer_ID]],Customer_table[Customer_ID],Customer_table[City],FALSE)</f>
        <v>East Peterbury</v>
      </c>
      <c r="O1941" s="8" t="str">
        <f>_xlfn.XLOOKUP(total_table[[#This Row],[Customer_ID]],Customer_table[Customer_ID],Customer_table[State],FALSE)</f>
        <v>North Dakota</v>
      </c>
      <c r="P1941" s="8" t="str">
        <f>_xlfn.XLOOKUP(total_table[[#This Row],[Customer_ID]],Customer_table[Customer_ID],Customer_table[Country],FALSE)</f>
        <v>USA</v>
      </c>
      <c r="Q1941" s="8" t="str">
        <f>_xlfn.XLOOKUP(total_table[[#This Row],[Product_ID]],Product_table[Product_ID],Product_table[Product_Name],FALSE)</f>
        <v>Women's Formal Blazer</v>
      </c>
      <c r="R1941" s="8" t="str">
        <f>_xlfn.XLOOKUP(total_table[[#This Row],[Product_ID]],Product_table[Product_ID],Product_table[Category],FALSE)</f>
        <v>Clothing</v>
      </c>
      <c r="S1941" s="8" t="str">
        <f>_xlfn.XLOOKUP(total_table[[#This Row],[Product_ID]],Product_table[Product_ID],Product_table[Sub_Category],FALSE)</f>
        <v>Outerwear</v>
      </c>
      <c r="T1941" s="8" t="str">
        <f>_xlfn.XLOOKUP(total_table[[#This Row],[Product_ID]],Product_table[Product_ID],Product_table[Brand],FALSE)</f>
        <v>Phillips and Sons</v>
      </c>
      <c r="U1941" s="8">
        <f>_xlfn.XLOOKUP(total_table[[#This Row],[Product_ID]],Product_table[Product_ID],Product_table[Cost],FALSE)</f>
        <v>358.47</v>
      </c>
      <c r="V1941" s="11">
        <f>_xlfn.XLOOKUP(total_table[[#This Row],[Product_ID]],Product_table[Product_ID],Product_table[Stock],FALSE)</f>
        <v>143</v>
      </c>
      <c r="W1941" s="8" t="str">
        <f>_xlfn.XLOOKUP(total_table[[#This Row],[Store_ID]],Store_table[Store_ID],Store_table[Store_Name],FALSE)</f>
        <v>Gardner, Humphrey and Contreras</v>
      </c>
      <c r="X1941" s="8" t="str">
        <f>_xlfn.XLOOKUP(total_table[[#This Row],[Store_ID]],Store_table[Store_ID],Store_table[Region],FALSE)</f>
        <v>East</v>
      </c>
      <c r="Y1941" s="8" t="str">
        <f>_xlfn.XLOOKUP(total_table[[#This Row],[Store_ID]],Store_table[Store_ID],Store_table[City],FALSE)</f>
        <v>Johnsonville</v>
      </c>
      <c r="Z1941" s="8" t="str">
        <f>_xlfn.XLOOKUP(total_table[[#This Row],[Store_ID]],Store_table[Store_ID],Store_table[Store_Type],FALSE)</f>
        <v>Flagship</v>
      </c>
    </row>
    <row r="1942" spans="1:26" x14ac:dyDescent="0.35">
      <c r="A1942" s="2" t="s">
        <v>3744</v>
      </c>
      <c r="B1942" s="14">
        <v>45793</v>
      </c>
      <c r="C1942" s="2" t="s">
        <v>1494</v>
      </c>
      <c r="D1942" s="2" t="s">
        <v>1722</v>
      </c>
      <c r="E1942" s="2" t="s">
        <v>1744</v>
      </c>
      <c r="F1942" s="11">
        <v>3</v>
      </c>
      <c r="G1942" s="8">
        <v>212.08</v>
      </c>
      <c r="H1942" s="8">
        <v>7.0000000000000007E-2</v>
      </c>
      <c r="I1942" s="2" t="s">
        <v>1802</v>
      </c>
      <c r="J1942" s="8">
        <v>636.16999999999996</v>
      </c>
      <c r="K1942" s="8" t="str">
        <f>_xlfn.XLOOKUP(total_table[[#This Row],[Customer_ID]],Customer_table[Customer_ID],Customer_table[Name],FALSE)</f>
        <v>Amanda Powell</v>
      </c>
      <c r="L1942" s="11">
        <f>_xlfn.XLOOKUP(total_table[[#This Row],[Customer_ID]],Customer_table[Customer_ID],Customer_table[Age],FALSE)</f>
        <v>28</v>
      </c>
      <c r="M1942" s="8" t="str">
        <f>_xlfn.XLOOKUP(total_table[[#This Row],[Customer_ID]],Customer_table[Customer_ID],Customer_table[Gender],FALSE)</f>
        <v>Male</v>
      </c>
      <c r="N1942" s="8" t="str">
        <f>_xlfn.XLOOKUP(total_table[[#This Row],[Customer_ID]],Customer_table[Customer_ID],Customer_table[City],FALSE)</f>
        <v>South William</v>
      </c>
      <c r="O1942" s="8" t="str">
        <f>_xlfn.XLOOKUP(total_table[[#This Row],[Customer_ID]],Customer_table[Customer_ID],Customer_table[State],FALSE)</f>
        <v>Alabama</v>
      </c>
      <c r="P1942" s="8" t="str">
        <f>_xlfn.XLOOKUP(total_table[[#This Row],[Customer_ID]],Customer_table[Customer_ID],Customer_table[Country],FALSE)</f>
        <v>USA</v>
      </c>
      <c r="Q1942" s="8" t="str">
        <f>_xlfn.XLOOKUP(total_table[[#This Row],[Product_ID]],Product_table[Product_ID],Product_table[Product_Name],FALSE)</f>
        <v>Portable Bluetooth Speaker</v>
      </c>
      <c r="R1942" s="8" t="str">
        <f>_xlfn.XLOOKUP(total_table[[#This Row],[Product_ID]],Product_table[Product_ID],Product_table[Category],FALSE)</f>
        <v>Electronics</v>
      </c>
      <c r="S1942" s="8" t="str">
        <f>_xlfn.XLOOKUP(total_table[[#This Row],[Product_ID]],Product_table[Product_ID],Product_table[Sub_Category],FALSE)</f>
        <v>Audio</v>
      </c>
      <c r="T1942" s="8" t="str">
        <f>_xlfn.XLOOKUP(total_table[[#This Row],[Product_ID]],Product_table[Product_ID],Product_table[Brand],FALSE)</f>
        <v>Flores-King</v>
      </c>
      <c r="U1942" s="8">
        <f>_xlfn.XLOOKUP(total_table[[#This Row],[Product_ID]],Product_table[Product_ID],Product_table[Cost],FALSE)</f>
        <v>431.67</v>
      </c>
      <c r="V1942" s="11">
        <f>_xlfn.XLOOKUP(total_table[[#This Row],[Product_ID]],Product_table[Product_ID],Product_table[Stock],FALSE)</f>
        <v>73</v>
      </c>
      <c r="W1942" s="8" t="str">
        <f>_xlfn.XLOOKUP(total_table[[#This Row],[Store_ID]],Store_table[Store_ID],Store_table[Store_Name],FALSE)</f>
        <v>Johnson-Wright</v>
      </c>
      <c r="X1942" s="8" t="str">
        <f>_xlfn.XLOOKUP(total_table[[#This Row],[Store_ID]],Store_table[Store_ID],Store_table[Region],FALSE)</f>
        <v>North</v>
      </c>
      <c r="Y1942" s="8" t="str">
        <f>_xlfn.XLOOKUP(total_table[[#This Row],[Store_ID]],Store_table[Store_ID],Store_table[City],FALSE)</f>
        <v>Hoodberg</v>
      </c>
      <c r="Z1942" s="8" t="str">
        <f>_xlfn.XLOOKUP(total_table[[#This Row],[Store_ID]],Store_table[Store_ID],Store_table[Store_Type],FALSE)</f>
        <v>Outlet</v>
      </c>
    </row>
    <row r="1943" spans="1:26" x14ac:dyDescent="0.35">
      <c r="A1943" s="2" t="s">
        <v>3745</v>
      </c>
      <c r="B1943" s="14">
        <v>45590</v>
      </c>
      <c r="C1943" s="2" t="s">
        <v>528</v>
      </c>
      <c r="D1943" s="2" t="s">
        <v>1640</v>
      </c>
      <c r="E1943" s="2" t="s">
        <v>1739</v>
      </c>
      <c r="F1943" s="11">
        <v>3</v>
      </c>
      <c r="G1943" s="8">
        <v>878.62</v>
      </c>
      <c r="H1943" s="8">
        <v>0.05</v>
      </c>
      <c r="I1943" s="2" t="s">
        <v>1804</v>
      </c>
      <c r="J1943" s="8">
        <v>2635.81</v>
      </c>
      <c r="K1943" s="8" t="str">
        <f>_xlfn.XLOOKUP(total_table[[#This Row],[Customer_ID]],Customer_table[Customer_ID],Customer_table[Name],FALSE)</f>
        <v>Cynthia Morris</v>
      </c>
      <c r="L1943" s="11">
        <f>_xlfn.XLOOKUP(total_table[[#This Row],[Customer_ID]],Customer_table[Customer_ID],Customer_table[Age],FALSE)</f>
        <v>18</v>
      </c>
      <c r="M1943" s="8" t="str">
        <f>_xlfn.XLOOKUP(total_table[[#This Row],[Customer_ID]],Customer_table[Customer_ID],Customer_table[Gender],FALSE)</f>
        <v>Female</v>
      </c>
      <c r="N1943" s="8" t="str">
        <f>_xlfn.XLOOKUP(total_table[[#This Row],[Customer_ID]],Customer_table[Customer_ID],Customer_table[City],FALSE)</f>
        <v>Hessmouth</v>
      </c>
      <c r="O1943" s="8" t="str">
        <f>_xlfn.XLOOKUP(total_table[[#This Row],[Customer_ID]],Customer_table[Customer_ID],Customer_table[State],FALSE)</f>
        <v>Arizona</v>
      </c>
      <c r="P1943" s="8" t="str">
        <f>_xlfn.XLOOKUP(total_table[[#This Row],[Customer_ID]],Customer_table[Customer_ID],Customer_table[Country],FALSE)</f>
        <v>USA</v>
      </c>
      <c r="Q1943" s="8" t="str">
        <f>_xlfn.XLOOKUP(total_table[[#This Row],[Product_ID]],Product_table[Product_ID],Product_table[Product_Name],FALSE)</f>
        <v>Foam Roller</v>
      </c>
      <c r="R1943" s="8" t="str">
        <f>_xlfn.XLOOKUP(total_table[[#This Row],[Product_ID]],Product_table[Product_ID],Product_table[Category],FALSE)</f>
        <v>Sports</v>
      </c>
      <c r="S1943" s="8" t="str">
        <f>_xlfn.XLOOKUP(total_table[[#This Row],[Product_ID]],Product_table[Product_ID],Product_table[Sub_Category],FALSE)</f>
        <v>Fitness</v>
      </c>
      <c r="T1943" s="8" t="str">
        <f>_xlfn.XLOOKUP(total_table[[#This Row],[Product_ID]],Product_table[Product_ID],Product_table[Brand],FALSE)</f>
        <v>Atkinson, Camacho and Oliver</v>
      </c>
      <c r="U1943" s="8">
        <f>_xlfn.XLOOKUP(total_table[[#This Row],[Product_ID]],Product_table[Product_ID],Product_table[Cost],FALSE)</f>
        <v>30.62</v>
      </c>
      <c r="V1943" s="11">
        <f>_xlfn.XLOOKUP(total_table[[#This Row],[Product_ID]],Product_table[Product_ID],Product_table[Stock],FALSE)</f>
        <v>138</v>
      </c>
      <c r="W1943" s="8" t="str">
        <f>_xlfn.XLOOKUP(total_table[[#This Row],[Store_ID]],Store_table[Store_ID],Store_table[Store_Name],FALSE)</f>
        <v>Black-Horn</v>
      </c>
      <c r="X1943" s="8" t="str">
        <f>_xlfn.XLOOKUP(total_table[[#This Row],[Store_ID]],Store_table[Store_ID],Store_table[Region],FALSE)</f>
        <v>South</v>
      </c>
      <c r="Y1943" s="8" t="str">
        <f>_xlfn.XLOOKUP(total_table[[#This Row],[Store_ID]],Store_table[Store_ID],Store_table[City],FALSE)</f>
        <v>North Nancyview</v>
      </c>
      <c r="Z1943" s="8" t="str">
        <f>_xlfn.XLOOKUP(total_table[[#This Row],[Store_ID]],Store_table[Store_ID],Store_table[Store_Type],FALSE)</f>
        <v>Outlet</v>
      </c>
    </row>
    <row r="1944" spans="1:26" x14ac:dyDescent="0.35">
      <c r="A1944" s="2" t="s">
        <v>3746</v>
      </c>
      <c r="B1944" s="14">
        <v>45679</v>
      </c>
      <c r="C1944" s="2" t="s">
        <v>821</v>
      </c>
      <c r="D1944" s="2" t="s">
        <v>1686</v>
      </c>
      <c r="E1944" s="2" t="s">
        <v>1767</v>
      </c>
      <c r="F1944" s="11">
        <v>4</v>
      </c>
      <c r="G1944" s="8">
        <v>87.83</v>
      </c>
      <c r="H1944" s="8">
        <v>0.23</v>
      </c>
      <c r="I1944" s="2" t="s">
        <v>1804</v>
      </c>
      <c r="J1944" s="8">
        <v>351.09</v>
      </c>
      <c r="K1944" s="8" t="str">
        <f>_xlfn.XLOOKUP(total_table[[#This Row],[Customer_ID]],Customer_table[Customer_ID],Customer_table[Name],FALSE)</f>
        <v>Carol Bishop</v>
      </c>
      <c r="L1944" s="11">
        <f>_xlfn.XLOOKUP(total_table[[#This Row],[Customer_ID]],Customer_table[Customer_ID],Customer_table[Age],FALSE)</f>
        <v>27</v>
      </c>
      <c r="M1944" s="8" t="str">
        <f>_xlfn.XLOOKUP(total_table[[#This Row],[Customer_ID]],Customer_table[Customer_ID],Customer_table[Gender],FALSE)</f>
        <v>Female</v>
      </c>
      <c r="N1944" s="8" t="str">
        <f>_xlfn.XLOOKUP(total_table[[#This Row],[Customer_ID]],Customer_table[Customer_ID],Customer_table[City],FALSE)</f>
        <v>Lake Saramouth</v>
      </c>
      <c r="O1944" s="8" t="str">
        <f>_xlfn.XLOOKUP(total_table[[#This Row],[Customer_ID]],Customer_table[Customer_ID],Customer_table[State],FALSE)</f>
        <v>Oregon</v>
      </c>
      <c r="P1944" s="8" t="str">
        <f>_xlfn.XLOOKUP(total_table[[#This Row],[Customer_ID]],Customer_table[Customer_ID],Customer_table[Country],FALSE)</f>
        <v>USA</v>
      </c>
      <c r="Q1944" s="8" t="str">
        <f>_xlfn.XLOOKUP(total_table[[#This Row],[Product_ID]],Product_table[Product_ID],Product_table[Product_Name],FALSE)</f>
        <v>Wall-Mounted Spice Rack</v>
      </c>
      <c r="R1944" s="8" t="str">
        <f>_xlfn.XLOOKUP(total_table[[#This Row],[Product_ID]],Product_table[Product_ID],Product_table[Category],FALSE)</f>
        <v>Home</v>
      </c>
      <c r="S1944" s="8" t="str">
        <f>_xlfn.XLOOKUP(total_table[[#This Row],[Product_ID]],Product_table[Product_ID],Product_table[Sub_Category],FALSE)</f>
        <v>Kitchen</v>
      </c>
      <c r="T1944" s="8" t="str">
        <f>_xlfn.XLOOKUP(total_table[[#This Row],[Product_ID]],Product_table[Product_ID],Product_table[Brand],FALSE)</f>
        <v>Allison Ltd</v>
      </c>
      <c r="U1944" s="8">
        <f>_xlfn.XLOOKUP(total_table[[#This Row],[Product_ID]],Product_table[Product_ID],Product_table[Cost],FALSE)</f>
        <v>143.43</v>
      </c>
      <c r="V1944" s="11">
        <f>_xlfn.XLOOKUP(total_table[[#This Row],[Product_ID]],Product_table[Product_ID],Product_table[Stock],FALSE)</f>
        <v>58</v>
      </c>
      <c r="W1944" s="8" t="str">
        <f>_xlfn.XLOOKUP(total_table[[#This Row],[Store_ID]],Store_table[Store_ID],Store_table[Store_Name],FALSE)</f>
        <v>Hill, Wagner and Ballard</v>
      </c>
      <c r="X1944" s="8" t="str">
        <f>_xlfn.XLOOKUP(total_table[[#This Row],[Store_ID]],Store_table[Store_ID],Store_table[Region],FALSE)</f>
        <v>East</v>
      </c>
      <c r="Y1944" s="8" t="str">
        <f>_xlfn.XLOOKUP(total_table[[#This Row],[Store_ID]],Store_table[Store_ID],Store_table[City],FALSE)</f>
        <v>East Davidville</v>
      </c>
      <c r="Z1944" s="8" t="str">
        <f>_xlfn.XLOOKUP(total_table[[#This Row],[Store_ID]],Store_table[Store_ID],Store_table[Store_Type],FALSE)</f>
        <v>Online</v>
      </c>
    </row>
    <row r="1945" spans="1:26" x14ac:dyDescent="0.35">
      <c r="A1945" s="2" t="s">
        <v>3747</v>
      </c>
      <c r="B1945" s="14">
        <v>45814</v>
      </c>
      <c r="C1945" s="2" t="s">
        <v>862</v>
      </c>
      <c r="D1945" s="2" t="s">
        <v>1638</v>
      </c>
      <c r="E1945" s="2" t="s">
        <v>1764</v>
      </c>
      <c r="F1945" s="11">
        <v>3</v>
      </c>
      <c r="G1945" s="8">
        <v>442.64</v>
      </c>
      <c r="H1945" s="8">
        <v>0.15</v>
      </c>
      <c r="I1945" s="2" t="s">
        <v>1807</v>
      </c>
      <c r="J1945" s="8">
        <v>1327.77</v>
      </c>
      <c r="K1945" s="8" t="str">
        <f>_xlfn.XLOOKUP(total_table[[#This Row],[Customer_ID]],Customer_table[Customer_ID],Customer_table[Name],FALSE)</f>
        <v>Shannon Miller</v>
      </c>
      <c r="L1945" s="11">
        <f>_xlfn.XLOOKUP(total_table[[#This Row],[Customer_ID]],Customer_table[Customer_ID],Customer_table[Age],FALSE)</f>
        <v>22</v>
      </c>
      <c r="M1945" s="8" t="str">
        <f>_xlfn.XLOOKUP(total_table[[#This Row],[Customer_ID]],Customer_table[Customer_ID],Customer_table[Gender],FALSE)</f>
        <v>Male</v>
      </c>
      <c r="N1945" s="8" t="str">
        <f>_xlfn.XLOOKUP(total_table[[#This Row],[Customer_ID]],Customer_table[Customer_ID],Customer_table[City],FALSE)</f>
        <v>North Austinport</v>
      </c>
      <c r="O1945" s="8" t="str">
        <f>_xlfn.XLOOKUP(total_table[[#This Row],[Customer_ID]],Customer_table[Customer_ID],Customer_table[State],FALSE)</f>
        <v>Kentucky</v>
      </c>
      <c r="P1945" s="8" t="str">
        <f>_xlfn.XLOOKUP(total_table[[#This Row],[Customer_ID]],Customer_table[Customer_ID],Customer_table[Country],FALSE)</f>
        <v>USA</v>
      </c>
      <c r="Q1945" s="8" t="str">
        <f>_xlfn.XLOOKUP(total_table[[#This Row],[Product_ID]],Product_table[Product_ID],Product_table[Product_Name],FALSE)</f>
        <v>Premium Blanket Throw</v>
      </c>
      <c r="R1945" s="8" t="str">
        <f>_xlfn.XLOOKUP(total_table[[#This Row],[Product_ID]],Product_table[Product_ID],Product_table[Category],FALSE)</f>
        <v>Home</v>
      </c>
      <c r="S1945" s="8" t="str">
        <f>_xlfn.XLOOKUP(total_table[[#This Row],[Product_ID]],Product_table[Product_ID],Product_table[Sub_Category],FALSE)</f>
        <v>Decor</v>
      </c>
      <c r="T1945" s="8" t="str">
        <f>_xlfn.XLOOKUP(total_table[[#This Row],[Product_ID]],Product_table[Product_ID],Product_table[Brand],FALSE)</f>
        <v>Hernandez, Kennedy and Porter</v>
      </c>
      <c r="U1945" s="8">
        <f>_xlfn.XLOOKUP(total_table[[#This Row],[Product_ID]],Product_table[Product_ID],Product_table[Cost],FALSE)</f>
        <v>461.47</v>
      </c>
      <c r="V1945" s="11">
        <f>_xlfn.XLOOKUP(total_table[[#This Row],[Product_ID]],Product_table[Product_ID],Product_table[Stock],FALSE)</f>
        <v>190</v>
      </c>
      <c r="W1945" s="8" t="str">
        <f>_xlfn.XLOOKUP(total_table[[#This Row],[Store_ID]],Store_table[Store_ID],Store_table[Store_Name],FALSE)</f>
        <v>Moore, Padilla and Butler</v>
      </c>
      <c r="X1945" s="8" t="str">
        <f>_xlfn.XLOOKUP(total_table[[#This Row],[Store_ID]],Store_table[Store_ID],Store_table[Region],FALSE)</f>
        <v>South</v>
      </c>
      <c r="Y1945" s="8" t="str">
        <f>_xlfn.XLOOKUP(total_table[[#This Row],[Store_ID]],Store_table[Store_ID],Store_table[City],FALSE)</f>
        <v>East Johnstad</v>
      </c>
      <c r="Z1945" s="8" t="str">
        <f>_xlfn.XLOOKUP(total_table[[#This Row],[Store_ID]],Store_table[Store_ID],Store_table[Store_Type],FALSE)</f>
        <v>Flagship</v>
      </c>
    </row>
    <row r="1946" spans="1:26" x14ac:dyDescent="0.35">
      <c r="A1946" s="2" t="s">
        <v>3748</v>
      </c>
      <c r="B1946" s="14">
        <v>45795</v>
      </c>
      <c r="C1946" s="2" t="s">
        <v>325</v>
      </c>
      <c r="D1946" s="2" t="s">
        <v>1602</v>
      </c>
      <c r="E1946" s="2" t="s">
        <v>1739</v>
      </c>
      <c r="F1946" s="11">
        <v>3</v>
      </c>
      <c r="G1946" s="8">
        <v>410.04</v>
      </c>
      <c r="H1946" s="8">
        <v>0.09</v>
      </c>
      <c r="I1946" s="2" t="s">
        <v>1807</v>
      </c>
      <c r="J1946" s="8">
        <v>1230.0300000000002</v>
      </c>
      <c r="K1946" s="8" t="str">
        <f>_xlfn.XLOOKUP(total_table[[#This Row],[Customer_ID]],Customer_table[Customer_ID],Customer_table[Name],FALSE)</f>
        <v>Christy Vasquez</v>
      </c>
      <c r="L1946" s="11">
        <f>_xlfn.XLOOKUP(total_table[[#This Row],[Customer_ID]],Customer_table[Customer_ID],Customer_table[Age],FALSE)</f>
        <v>28</v>
      </c>
      <c r="M1946" s="8" t="str">
        <f>_xlfn.XLOOKUP(total_table[[#This Row],[Customer_ID]],Customer_table[Customer_ID],Customer_table[Gender],FALSE)</f>
        <v>Female</v>
      </c>
      <c r="N1946" s="8" t="str">
        <f>_xlfn.XLOOKUP(total_table[[#This Row],[Customer_ID]],Customer_table[Customer_ID],Customer_table[City],FALSE)</f>
        <v>Port Travisstad</v>
      </c>
      <c r="O1946" s="8" t="str">
        <f>_xlfn.XLOOKUP(total_table[[#This Row],[Customer_ID]],Customer_table[Customer_ID],Customer_table[State],FALSE)</f>
        <v>South Carolina</v>
      </c>
      <c r="P1946" s="8" t="str">
        <f>_xlfn.XLOOKUP(total_table[[#This Row],[Customer_ID]],Customer_table[Customer_ID],Customer_table[Country],FALSE)</f>
        <v>USA</v>
      </c>
      <c r="Q1946" s="8" t="str">
        <f>_xlfn.XLOOKUP(total_table[[#This Row],[Product_ID]],Product_table[Product_ID],Product_table[Product_Name],FALSE)</f>
        <v>Sports Water Hydration Pack</v>
      </c>
      <c r="R1946" s="8" t="str">
        <f>_xlfn.XLOOKUP(total_table[[#This Row],[Product_ID]],Product_table[Product_ID],Product_table[Category],FALSE)</f>
        <v>Sports</v>
      </c>
      <c r="S1946" s="8" t="str">
        <f>_xlfn.XLOOKUP(total_table[[#This Row],[Product_ID]],Product_table[Product_ID],Product_table[Sub_Category],FALSE)</f>
        <v>Outdoor</v>
      </c>
      <c r="T1946" s="8" t="str">
        <f>_xlfn.XLOOKUP(total_table[[#This Row],[Product_ID]],Product_table[Product_ID],Product_table[Brand],FALSE)</f>
        <v>Sims-Smith</v>
      </c>
      <c r="U1946" s="8">
        <f>_xlfn.XLOOKUP(total_table[[#This Row],[Product_ID]],Product_table[Product_ID],Product_table[Cost],FALSE)</f>
        <v>135.61000000000001</v>
      </c>
      <c r="V1946" s="11">
        <f>_xlfn.XLOOKUP(total_table[[#This Row],[Product_ID]],Product_table[Product_ID],Product_table[Stock],FALSE)</f>
        <v>394</v>
      </c>
      <c r="W1946" s="8" t="str">
        <f>_xlfn.XLOOKUP(total_table[[#This Row],[Store_ID]],Store_table[Store_ID],Store_table[Store_Name],FALSE)</f>
        <v>Black-Horn</v>
      </c>
      <c r="X1946" s="8" t="str">
        <f>_xlfn.XLOOKUP(total_table[[#This Row],[Store_ID]],Store_table[Store_ID],Store_table[Region],FALSE)</f>
        <v>South</v>
      </c>
      <c r="Y1946" s="8" t="str">
        <f>_xlfn.XLOOKUP(total_table[[#This Row],[Store_ID]],Store_table[Store_ID],Store_table[City],FALSE)</f>
        <v>North Nancyview</v>
      </c>
      <c r="Z1946" s="8" t="str">
        <f>_xlfn.XLOOKUP(total_table[[#This Row],[Store_ID]],Store_table[Store_ID],Store_table[Store_Type],FALSE)</f>
        <v>Outlet</v>
      </c>
    </row>
    <row r="1947" spans="1:26" x14ac:dyDescent="0.35">
      <c r="A1947" s="2" t="s">
        <v>3749</v>
      </c>
      <c r="B1947" s="14">
        <v>45797</v>
      </c>
      <c r="C1947" s="2" t="s">
        <v>445</v>
      </c>
      <c r="D1947" s="2" t="s">
        <v>1714</v>
      </c>
      <c r="E1947" s="2" t="s">
        <v>1785</v>
      </c>
      <c r="F1947" s="11">
        <v>1</v>
      </c>
      <c r="G1947" s="8">
        <v>355.31</v>
      </c>
      <c r="H1947" s="8">
        <v>0.27</v>
      </c>
      <c r="I1947" s="2" t="s">
        <v>1802</v>
      </c>
      <c r="J1947" s="8">
        <v>355.04</v>
      </c>
      <c r="K1947" s="8" t="str">
        <f>_xlfn.XLOOKUP(total_table[[#This Row],[Customer_ID]],Customer_table[Customer_ID],Customer_table[Name],FALSE)</f>
        <v>Hayley Pope</v>
      </c>
      <c r="L1947" s="11">
        <f>_xlfn.XLOOKUP(total_table[[#This Row],[Customer_ID]],Customer_table[Customer_ID],Customer_table[Age],FALSE)</f>
        <v>62</v>
      </c>
      <c r="M1947" s="8" t="str">
        <f>_xlfn.XLOOKUP(total_table[[#This Row],[Customer_ID]],Customer_table[Customer_ID],Customer_table[Gender],FALSE)</f>
        <v>Female</v>
      </c>
      <c r="N1947" s="8" t="str">
        <f>_xlfn.XLOOKUP(total_table[[#This Row],[Customer_ID]],Customer_table[Customer_ID],Customer_table[City],FALSE)</f>
        <v>West Stephenville</v>
      </c>
      <c r="O1947" s="8" t="str">
        <f>_xlfn.XLOOKUP(total_table[[#This Row],[Customer_ID]],Customer_table[Customer_ID],Customer_table[State],FALSE)</f>
        <v>Florida</v>
      </c>
      <c r="P1947" s="8" t="str">
        <f>_xlfn.XLOOKUP(total_table[[#This Row],[Customer_ID]],Customer_table[Customer_ID],Customer_table[Country],FALSE)</f>
        <v>USA</v>
      </c>
      <c r="Q1947" s="8" t="str">
        <f>_xlfn.XLOOKUP(total_table[[#This Row],[Product_ID]],Product_table[Product_ID],Product_table[Product_Name],FALSE)</f>
        <v>Vitamin E Body Lotion</v>
      </c>
      <c r="R1947" s="8" t="str">
        <f>_xlfn.XLOOKUP(total_table[[#This Row],[Product_ID]],Product_table[Product_ID],Product_table[Category],FALSE)</f>
        <v>Beauty</v>
      </c>
      <c r="S1947" s="8" t="str">
        <f>_xlfn.XLOOKUP(total_table[[#This Row],[Product_ID]],Product_table[Product_ID],Product_table[Sub_Category],FALSE)</f>
        <v>Skincare</v>
      </c>
      <c r="T1947" s="8" t="str">
        <f>_xlfn.XLOOKUP(total_table[[#This Row],[Product_ID]],Product_table[Product_ID],Product_table[Brand],FALSE)</f>
        <v>Hoffman-Williams</v>
      </c>
      <c r="U1947" s="8">
        <f>_xlfn.XLOOKUP(total_table[[#This Row],[Product_ID]],Product_table[Product_ID],Product_table[Cost],FALSE)</f>
        <v>358.47</v>
      </c>
      <c r="V1947" s="11">
        <f>_xlfn.XLOOKUP(total_table[[#This Row],[Product_ID]],Product_table[Product_ID],Product_table[Stock],FALSE)</f>
        <v>213</v>
      </c>
      <c r="W1947" s="8" t="str">
        <f>_xlfn.XLOOKUP(total_table[[#This Row],[Store_ID]],Store_table[Store_ID],Store_table[Store_Name],FALSE)</f>
        <v>Holloway Ltd</v>
      </c>
      <c r="X1947" s="8" t="str">
        <f>_xlfn.XLOOKUP(total_table[[#This Row],[Store_ID]],Store_table[Store_ID],Store_table[Region],FALSE)</f>
        <v>North</v>
      </c>
      <c r="Y1947" s="8" t="str">
        <f>_xlfn.XLOOKUP(total_table[[#This Row],[Store_ID]],Store_table[Store_ID],Store_table[City],FALSE)</f>
        <v>Bensonhaven</v>
      </c>
      <c r="Z1947" s="8" t="str">
        <f>_xlfn.XLOOKUP(total_table[[#This Row],[Store_ID]],Store_table[Store_ID],Store_table[Store_Type],FALSE)</f>
        <v>Flagship</v>
      </c>
    </row>
    <row r="1948" spans="1:26" x14ac:dyDescent="0.35">
      <c r="A1948" s="2" t="s">
        <v>3750</v>
      </c>
      <c r="B1948" s="14">
        <v>45607</v>
      </c>
      <c r="C1948" s="2" t="s">
        <v>1157</v>
      </c>
      <c r="D1948" s="2" t="s">
        <v>1543</v>
      </c>
      <c r="E1948" s="2" t="s">
        <v>1775</v>
      </c>
      <c r="F1948" s="11">
        <v>4</v>
      </c>
      <c r="G1948" s="8">
        <v>243.13</v>
      </c>
      <c r="H1948" s="8">
        <v>0.25</v>
      </c>
      <c r="I1948" s="2" t="s">
        <v>1807</v>
      </c>
      <c r="J1948" s="8">
        <v>972.27</v>
      </c>
      <c r="K1948" s="8" t="str">
        <f>_xlfn.XLOOKUP(total_table[[#This Row],[Customer_ID]],Customer_table[Customer_ID],Customer_table[Name],FALSE)</f>
        <v>Michele Burke</v>
      </c>
      <c r="L1948" s="11">
        <f>_xlfn.XLOOKUP(total_table[[#This Row],[Customer_ID]],Customer_table[Customer_ID],Customer_table[Age],FALSE)</f>
        <v>30</v>
      </c>
      <c r="M1948" s="8" t="str">
        <f>_xlfn.XLOOKUP(total_table[[#This Row],[Customer_ID]],Customer_table[Customer_ID],Customer_table[Gender],FALSE)</f>
        <v>Male</v>
      </c>
      <c r="N1948" s="8" t="str">
        <f>_xlfn.XLOOKUP(total_table[[#This Row],[Customer_ID]],Customer_table[Customer_ID],Customer_table[City],FALSE)</f>
        <v>Chambersberg</v>
      </c>
      <c r="O1948" s="8" t="str">
        <f>_xlfn.XLOOKUP(total_table[[#This Row],[Customer_ID]],Customer_table[Customer_ID],Customer_table[State],FALSE)</f>
        <v>Connecticut</v>
      </c>
      <c r="P1948" s="8" t="str">
        <f>_xlfn.XLOOKUP(total_table[[#This Row],[Customer_ID]],Customer_table[Customer_ID],Customer_table[Country],FALSE)</f>
        <v>USA</v>
      </c>
      <c r="Q1948" s="8" t="str">
        <f>_xlfn.XLOOKUP(total_table[[#This Row],[Product_ID]],Product_table[Product_ID],Product_table[Product_Name],FALSE)</f>
        <v>Adjustable Dumbbell Set</v>
      </c>
      <c r="R1948" s="8" t="str">
        <f>_xlfn.XLOOKUP(total_table[[#This Row],[Product_ID]],Product_table[Product_ID],Product_table[Category],FALSE)</f>
        <v>Sports</v>
      </c>
      <c r="S1948" s="8" t="str">
        <f>_xlfn.XLOOKUP(total_table[[#This Row],[Product_ID]],Product_table[Product_ID],Product_table[Sub_Category],FALSE)</f>
        <v>Fitness</v>
      </c>
      <c r="T1948" s="8" t="str">
        <f>_xlfn.XLOOKUP(total_table[[#This Row],[Product_ID]],Product_table[Product_ID],Product_table[Brand],FALSE)</f>
        <v>Hill PLC</v>
      </c>
      <c r="U1948" s="8">
        <f>_xlfn.XLOOKUP(total_table[[#This Row],[Product_ID]],Product_table[Product_ID],Product_table[Cost],FALSE)</f>
        <v>495.72</v>
      </c>
      <c r="V1948" s="11">
        <f>_xlfn.XLOOKUP(total_table[[#This Row],[Product_ID]],Product_table[Product_ID],Product_table[Stock],FALSE)</f>
        <v>323</v>
      </c>
      <c r="W1948" s="8" t="str">
        <f>_xlfn.XLOOKUP(total_table[[#This Row],[Store_ID]],Store_table[Store_ID],Store_table[Store_Name],FALSE)</f>
        <v>Gardner, Humphrey and Contreras</v>
      </c>
      <c r="X1948" s="8" t="str">
        <f>_xlfn.XLOOKUP(total_table[[#This Row],[Store_ID]],Store_table[Store_ID],Store_table[Region],FALSE)</f>
        <v>East</v>
      </c>
      <c r="Y1948" s="8" t="str">
        <f>_xlfn.XLOOKUP(total_table[[#This Row],[Store_ID]],Store_table[Store_ID],Store_table[City],FALSE)</f>
        <v>Johnsonville</v>
      </c>
      <c r="Z1948" s="8" t="str">
        <f>_xlfn.XLOOKUP(total_table[[#This Row],[Store_ID]],Store_table[Store_ID],Store_table[Store_Type],FALSE)</f>
        <v>Flagship</v>
      </c>
    </row>
    <row r="1949" spans="1:26" x14ac:dyDescent="0.35">
      <c r="A1949" s="2" t="s">
        <v>3751</v>
      </c>
      <c r="B1949" s="14">
        <v>45614</v>
      </c>
      <c r="C1949" s="2" t="s">
        <v>726</v>
      </c>
      <c r="D1949" s="2" t="s">
        <v>1644</v>
      </c>
      <c r="E1949" s="2" t="s">
        <v>1770</v>
      </c>
      <c r="F1949" s="11">
        <v>2</v>
      </c>
      <c r="G1949" s="8">
        <v>410.63</v>
      </c>
      <c r="H1949" s="8">
        <v>0.28000000000000003</v>
      </c>
      <c r="I1949" s="2" t="s">
        <v>1807</v>
      </c>
      <c r="J1949" s="8">
        <v>820.98</v>
      </c>
      <c r="K1949" s="8" t="str">
        <f>_xlfn.XLOOKUP(total_table[[#This Row],[Customer_ID]],Customer_table[Customer_ID],Customer_table[Name],FALSE)</f>
        <v>Tanner Thompson</v>
      </c>
      <c r="L1949" s="11">
        <f>_xlfn.XLOOKUP(total_table[[#This Row],[Customer_ID]],Customer_table[Customer_ID],Customer_table[Age],FALSE)</f>
        <v>32</v>
      </c>
      <c r="M1949" s="8" t="str">
        <f>_xlfn.XLOOKUP(total_table[[#This Row],[Customer_ID]],Customer_table[Customer_ID],Customer_table[Gender],FALSE)</f>
        <v>Female</v>
      </c>
      <c r="N1949" s="8" t="str">
        <f>_xlfn.XLOOKUP(total_table[[#This Row],[Customer_ID]],Customer_table[Customer_ID],Customer_table[City],FALSE)</f>
        <v>Port Lisashire</v>
      </c>
      <c r="O1949" s="8" t="str">
        <f>_xlfn.XLOOKUP(total_table[[#This Row],[Customer_ID]],Customer_table[Customer_ID],Customer_table[State],FALSE)</f>
        <v>Maryland</v>
      </c>
      <c r="P1949" s="8" t="str">
        <f>_xlfn.XLOOKUP(total_table[[#This Row],[Customer_ID]],Customer_table[Customer_ID],Customer_table[Country],FALSE)</f>
        <v>USA</v>
      </c>
      <c r="Q1949" s="8" t="str">
        <f>_xlfn.XLOOKUP(total_table[[#This Row],[Product_ID]],Product_table[Product_ID],Product_table[Product_Name],FALSE)</f>
        <v>Men's Hair Styling Gel</v>
      </c>
      <c r="R1949" s="8" t="str">
        <f>_xlfn.XLOOKUP(total_table[[#This Row],[Product_ID]],Product_table[Product_ID],Product_table[Category],FALSE)</f>
        <v>Beauty</v>
      </c>
      <c r="S1949" s="8" t="str">
        <f>_xlfn.XLOOKUP(total_table[[#This Row],[Product_ID]],Product_table[Product_ID],Product_table[Sub_Category],FALSE)</f>
        <v>Haircare</v>
      </c>
      <c r="T1949" s="8" t="str">
        <f>_xlfn.XLOOKUP(total_table[[#This Row],[Product_ID]],Product_table[Product_ID],Product_table[Brand],FALSE)</f>
        <v>Cline-Mccarthy</v>
      </c>
      <c r="U1949" s="8">
        <f>_xlfn.XLOOKUP(total_table[[#This Row],[Product_ID]],Product_table[Product_ID],Product_table[Cost],FALSE)</f>
        <v>17.309999999999999</v>
      </c>
      <c r="V1949" s="11">
        <f>_xlfn.XLOOKUP(total_table[[#This Row],[Product_ID]],Product_table[Product_ID],Product_table[Stock],FALSE)</f>
        <v>399</v>
      </c>
      <c r="W1949" s="8" t="str">
        <f>_xlfn.XLOOKUP(total_table[[#This Row],[Store_ID]],Store_table[Store_ID],Store_table[Store_Name],FALSE)</f>
        <v>Aguirre-Keller</v>
      </c>
      <c r="X1949" s="8" t="str">
        <f>_xlfn.XLOOKUP(total_table[[#This Row],[Store_ID]],Store_table[Store_ID],Store_table[Region],FALSE)</f>
        <v>South</v>
      </c>
      <c r="Y1949" s="8" t="str">
        <f>_xlfn.XLOOKUP(total_table[[#This Row],[Store_ID]],Store_table[Store_ID],Store_table[City],FALSE)</f>
        <v>Lake Michael</v>
      </c>
      <c r="Z1949" s="8" t="str">
        <f>_xlfn.XLOOKUP(total_table[[#This Row],[Store_ID]],Store_table[Store_ID],Store_table[Store_Type],FALSE)</f>
        <v>Online</v>
      </c>
    </row>
    <row r="1950" spans="1:26" x14ac:dyDescent="0.35">
      <c r="A1950" s="2" t="s">
        <v>3752</v>
      </c>
      <c r="B1950" s="14">
        <v>45293</v>
      </c>
      <c r="C1950" s="2" t="s">
        <v>1298</v>
      </c>
      <c r="D1950" s="2" t="s">
        <v>1714</v>
      </c>
      <c r="E1950" s="2" t="s">
        <v>1767</v>
      </c>
      <c r="F1950" s="11">
        <v>4</v>
      </c>
      <c r="G1950" s="8">
        <v>101.25</v>
      </c>
      <c r="H1950" s="8">
        <v>0.16</v>
      </c>
      <c r="I1950" s="2" t="s">
        <v>1804</v>
      </c>
      <c r="J1950" s="8">
        <v>404.84</v>
      </c>
      <c r="K1950" s="8" t="str">
        <f>_xlfn.XLOOKUP(total_table[[#This Row],[Customer_ID]],Customer_table[Customer_ID],Customer_table[Name],FALSE)</f>
        <v>Bryce Hawkins</v>
      </c>
      <c r="L1950" s="11">
        <f>_xlfn.XLOOKUP(total_table[[#This Row],[Customer_ID]],Customer_table[Customer_ID],Customer_table[Age],FALSE)</f>
        <v>40</v>
      </c>
      <c r="M1950" s="8" t="str">
        <f>_xlfn.XLOOKUP(total_table[[#This Row],[Customer_ID]],Customer_table[Customer_ID],Customer_table[Gender],FALSE)</f>
        <v>Male</v>
      </c>
      <c r="N1950" s="8" t="str">
        <f>_xlfn.XLOOKUP(total_table[[#This Row],[Customer_ID]],Customer_table[Customer_ID],Customer_table[City],FALSE)</f>
        <v>Lake Monique</v>
      </c>
      <c r="O1950" s="8" t="str">
        <f>_xlfn.XLOOKUP(total_table[[#This Row],[Customer_ID]],Customer_table[Customer_ID],Customer_table[State],FALSE)</f>
        <v>Utah</v>
      </c>
      <c r="P1950" s="8" t="str">
        <f>_xlfn.XLOOKUP(total_table[[#This Row],[Customer_ID]],Customer_table[Customer_ID],Customer_table[Country],FALSE)</f>
        <v>USA</v>
      </c>
      <c r="Q1950" s="8" t="str">
        <f>_xlfn.XLOOKUP(total_table[[#This Row],[Product_ID]],Product_table[Product_ID],Product_table[Product_Name],FALSE)</f>
        <v>Vitamin E Body Lotion</v>
      </c>
      <c r="R1950" s="8" t="str">
        <f>_xlfn.XLOOKUP(total_table[[#This Row],[Product_ID]],Product_table[Product_ID],Product_table[Category],FALSE)</f>
        <v>Beauty</v>
      </c>
      <c r="S1950" s="8" t="str">
        <f>_xlfn.XLOOKUP(total_table[[#This Row],[Product_ID]],Product_table[Product_ID],Product_table[Sub_Category],FALSE)</f>
        <v>Skincare</v>
      </c>
      <c r="T1950" s="8" t="str">
        <f>_xlfn.XLOOKUP(total_table[[#This Row],[Product_ID]],Product_table[Product_ID],Product_table[Brand],FALSE)</f>
        <v>Hoffman-Williams</v>
      </c>
      <c r="U1950" s="8">
        <f>_xlfn.XLOOKUP(total_table[[#This Row],[Product_ID]],Product_table[Product_ID],Product_table[Cost],FALSE)</f>
        <v>358.47</v>
      </c>
      <c r="V1950" s="11">
        <f>_xlfn.XLOOKUP(total_table[[#This Row],[Product_ID]],Product_table[Product_ID],Product_table[Stock],FALSE)</f>
        <v>213</v>
      </c>
      <c r="W1950" s="8" t="str">
        <f>_xlfn.XLOOKUP(total_table[[#This Row],[Store_ID]],Store_table[Store_ID],Store_table[Store_Name],FALSE)</f>
        <v>Hill, Wagner and Ballard</v>
      </c>
      <c r="X1950" s="8" t="str">
        <f>_xlfn.XLOOKUP(total_table[[#This Row],[Store_ID]],Store_table[Store_ID],Store_table[Region],FALSE)</f>
        <v>East</v>
      </c>
      <c r="Y1950" s="8" t="str">
        <f>_xlfn.XLOOKUP(total_table[[#This Row],[Store_ID]],Store_table[Store_ID],Store_table[City],FALSE)</f>
        <v>East Davidville</v>
      </c>
      <c r="Z1950" s="8" t="str">
        <f>_xlfn.XLOOKUP(total_table[[#This Row],[Store_ID]],Store_table[Store_ID],Store_table[Store_Type],FALSE)</f>
        <v>Online</v>
      </c>
    </row>
    <row r="1951" spans="1:26" x14ac:dyDescent="0.35">
      <c r="A1951" s="2" t="s">
        <v>3753</v>
      </c>
      <c r="B1951" s="14">
        <v>45301</v>
      </c>
      <c r="C1951" s="2" t="s">
        <v>719</v>
      </c>
      <c r="D1951" s="2" t="s">
        <v>1538</v>
      </c>
      <c r="E1951" s="2" t="s">
        <v>1785</v>
      </c>
      <c r="F1951" s="11">
        <v>4</v>
      </c>
      <c r="G1951" s="8">
        <v>716.39</v>
      </c>
      <c r="H1951" s="8">
        <v>0.03</v>
      </c>
      <c r="I1951" s="2" t="s">
        <v>1804</v>
      </c>
      <c r="J1951" s="8">
        <v>2865.5299999999997</v>
      </c>
      <c r="K1951" s="8" t="str">
        <f>_xlfn.XLOOKUP(total_table[[#This Row],[Customer_ID]],Customer_table[Customer_ID],Customer_table[Name],FALSE)</f>
        <v>Alexis Castaneda</v>
      </c>
      <c r="L1951" s="11">
        <f>_xlfn.XLOOKUP(total_table[[#This Row],[Customer_ID]],Customer_table[Customer_ID],Customer_table[Age],FALSE)</f>
        <v>54</v>
      </c>
      <c r="M1951" s="8" t="str">
        <f>_xlfn.XLOOKUP(total_table[[#This Row],[Customer_ID]],Customer_table[Customer_ID],Customer_table[Gender],FALSE)</f>
        <v>Male</v>
      </c>
      <c r="N1951" s="8" t="str">
        <f>_xlfn.XLOOKUP(total_table[[#This Row],[Customer_ID]],Customer_table[Customer_ID],Customer_table[City],FALSE)</f>
        <v>Morrisbury</v>
      </c>
      <c r="O1951" s="8" t="str">
        <f>_xlfn.XLOOKUP(total_table[[#This Row],[Customer_ID]],Customer_table[Customer_ID],Customer_table[State],FALSE)</f>
        <v>Alaska</v>
      </c>
      <c r="P1951" s="8" t="str">
        <f>_xlfn.XLOOKUP(total_table[[#This Row],[Customer_ID]],Customer_table[Customer_ID],Customer_table[Country],FALSE)</f>
        <v>USA</v>
      </c>
      <c r="Q1951" s="8" t="str">
        <f>_xlfn.XLOOKUP(total_table[[#This Row],[Product_ID]],Product_table[Product_ID],Product_table[Product_Name],FALSE)</f>
        <v>LED Table Lamp</v>
      </c>
      <c r="R1951" s="8" t="str">
        <f>_xlfn.XLOOKUP(total_table[[#This Row],[Product_ID]],Product_table[Product_ID],Product_table[Category],FALSE)</f>
        <v>Home</v>
      </c>
      <c r="S1951" s="8" t="str">
        <f>_xlfn.XLOOKUP(total_table[[#This Row],[Product_ID]],Product_table[Product_ID],Product_table[Sub_Category],FALSE)</f>
        <v>Lighting</v>
      </c>
      <c r="T1951" s="8" t="str">
        <f>_xlfn.XLOOKUP(total_table[[#This Row],[Product_ID]],Product_table[Product_ID],Product_table[Brand],FALSE)</f>
        <v>Harrell LLC</v>
      </c>
      <c r="U1951" s="8">
        <f>_xlfn.XLOOKUP(total_table[[#This Row],[Product_ID]],Product_table[Product_ID],Product_table[Cost],FALSE)</f>
        <v>218.86</v>
      </c>
      <c r="V1951" s="11">
        <f>_xlfn.XLOOKUP(total_table[[#This Row],[Product_ID]],Product_table[Product_ID],Product_table[Stock],FALSE)</f>
        <v>170</v>
      </c>
      <c r="W1951" s="8" t="str">
        <f>_xlfn.XLOOKUP(total_table[[#This Row],[Store_ID]],Store_table[Store_ID],Store_table[Store_Name],FALSE)</f>
        <v>Holloway Ltd</v>
      </c>
      <c r="X1951" s="8" t="str">
        <f>_xlfn.XLOOKUP(total_table[[#This Row],[Store_ID]],Store_table[Store_ID],Store_table[Region],FALSE)</f>
        <v>North</v>
      </c>
      <c r="Y1951" s="8" t="str">
        <f>_xlfn.XLOOKUP(total_table[[#This Row],[Store_ID]],Store_table[Store_ID],Store_table[City],FALSE)</f>
        <v>Bensonhaven</v>
      </c>
      <c r="Z1951" s="8" t="str">
        <f>_xlfn.XLOOKUP(total_table[[#This Row],[Store_ID]],Store_table[Store_ID],Store_table[Store_Type],FALSE)</f>
        <v>Flagship</v>
      </c>
    </row>
    <row r="1952" spans="1:26" x14ac:dyDescent="0.35">
      <c r="A1952" s="2" t="s">
        <v>3754</v>
      </c>
      <c r="B1952" s="14">
        <v>45311</v>
      </c>
      <c r="C1952" s="2" t="s">
        <v>328</v>
      </c>
      <c r="D1952" s="2" t="s">
        <v>1672</v>
      </c>
      <c r="E1952" s="2" t="s">
        <v>1735</v>
      </c>
      <c r="F1952" s="11">
        <v>1</v>
      </c>
      <c r="G1952" s="8">
        <v>721.74</v>
      </c>
      <c r="H1952" s="8">
        <v>0.24</v>
      </c>
      <c r="I1952" s="2" t="s">
        <v>1804</v>
      </c>
      <c r="J1952" s="8">
        <v>721.5</v>
      </c>
      <c r="K1952" s="8" t="str">
        <f>_xlfn.XLOOKUP(total_table[[#This Row],[Customer_ID]],Customer_table[Customer_ID],Customer_table[Name],FALSE)</f>
        <v>David Patterson</v>
      </c>
      <c r="L1952" s="11">
        <f>_xlfn.XLOOKUP(total_table[[#This Row],[Customer_ID]],Customer_table[Customer_ID],Customer_table[Age],FALSE)</f>
        <v>43</v>
      </c>
      <c r="M1952" s="8" t="str">
        <f>_xlfn.XLOOKUP(total_table[[#This Row],[Customer_ID]],Customer_table[Customer_ID],Customer_table[Gender],FALSE)</f>
        <v>Female</v>
      </c>
      <c r="N1952" s="8" t="str">
        <f>_xlfn.XLOOKUP(total_table[[#This Row],[Customer_ID]],Customer_table[Customer_ID],Customer_table[City],FALSE)</f>
        <v>New Amyport</v>
      </c>
      <c r="O1952" s="8" t="str">
        <f>_xlfn.XLOOKUP(total_table[[#This Row],[Customer_ID]],Customer_table[Customer_ID],Customer_table[State],FALSE)</f>
        <v>Nevada</v>
      </c>
      <c r="P1952" s="8" t="str">
        <f>_xlfn.XLOOKUP(total_table[[#This Row],[Customer_ID]],Customer_table[Customer_ID],Customer_table[Country],FALSE)</f>
        <v>USA</v>
      </c>
      <c r="Q1952" s="8" t="str">
        <f>_xlfn.XLOOKUP(total_table[[#This Row],[Product_ID]],Product_table[Product_ID],Product_table[Product_Name],FALSE)</f>
        <v>Shin Guards – Adult</v>
      </c>
      <c r="R1952" s="8" t="str">
        <f>_xlfn.XLOOKUP(total_table[[#This Row],[Product_ID]],Product_table[Product_ID],Product_table[Category],FALSE)</f>
        <v>Sports</v>
      </c>
      <c r="S1952" s="8" t="str">
        <f>_xlfn.XLOOKUP(total_table[[#This Row],[Product_ID]],Product_table[Product_ID],Product_table[Sub_Category],FALSE)</f>
        <v>Team Sports</v>
      </c>
      <c r="T1952" s="8" t="str">
        <f>_xlfn.XLOOKUP(total_table[[#This Row],[Product_ID]],Product_table[Product_ID],Product_table[Brand],FALSE)</f>
        <v>French Ltd</v>
      </c>
      <c r="U1952" s="8">
        <f>_xlfn.XLOOKUP(total_table[[#This Row],[Product_ID]],Product_table[Product_ID],Product_table[Cost],FALSE)</f>
        <v>107.06</v>
      </c>
      <c r="V1952" s="11">
        <f>_xlfn.XLOOKUP(total_table[[#This Row],[Product_ID]],Product_table[Product_ID],Product_table[Stock],FALSE)</f>
        <v>359</v>
      </c>
      <c r="W1952" s="8" t="str">
        <f>_xlfn.XLOOKUP(total_table[[#This Row],[Store_ID]],Store_table[Store_ID],Store_table[Store_Name],FALSE)</f>
        <v>Martinez, Adkins and Johnson</v>
      </c>
      <c r="X1952" s="8" t="str">
        <f>_xlfn.XLOOKUP(total_table[[#This Row],[Store_ID]],Store_table[Store_ID],Store_table[Region],FALSE)</f>
        <v>North</v>
      </c>
      <c r="Y1952" s="8" t="str">
        <f>_xlfn.XLOOKUP(total_table[[#This Row],[Store_ID]],Store_table[Store_ID],Store_table[City],FALSE)</f>
        <v>Danielmouth</v>
      </c>
      <c r="Z1952" s="8" t="str">
        <f>_xlfn.XLOOKUP(total_table[[#This Row],[Store_ID]],Store_table[Store_ID],Store_table[Store_Type],FALSE)</f>
        <v>Flagship</v>
      </c>
    </row>
    <row r="1953" spans="1:26" x14ac:dyDescent="0.35">
      <c r="A1953" s="2" t="s">
        <v>3755</v>
      </c>
      <c r="B1953" s="14">
        <v>45702</v>
      </c>
      <c r="C1953" s="2" t="s">
        <v>197</v>
      </c>
      <c r="D1953" s="2" t="s">
        <v>1650</v>
      </c>
      <c r="E1953" s="2" t="s">
        <v>1770</v>
      </c>
      <c r="F1953" s="11">
        <v>2</v>
      </c>
      <c r="G1953" s="8">
        <v>527.91</v>
      </c>
      <c r="H1953" s="8">
        <v>0.02</v>
      </c>
      <c r="I1953" s="2" t="s">
        <v>1802</v>
      </c>
      <c r="J1953" s="8">
        <v>1055.8</v>
      </c>
      <c r="K1953" s="8" t="str">
        <f>_xlfn.XLOOKUP(total_table[[#This Row],[Customer_ID]],Customer_table[Customer_ID],Customer_table[Name],FALSE)</f>
        <v>Katherine Dorsey</v>
      </c>
      <c r="L1953" s="11">
        <f>_xlfn.XLOOKUP(total_table[[#This Row],[Customer_ID]],Customer_table[Customer_ID],Customer_table[Age],FALSE)</f>
        <v>24</v>
      </c>
      <c r="M1953" s="8" t="str">
        <f>_xlfn.XLOOKUP(total_table[[#This Row],[Customer_ID]],Customer_table[Customer_ID],Customer_table[Gender],FALSE)</f>
        <v>Male</v>
      </c>
      <c r="N1953" s="8" t="str">
        <f>_xlfn.XLOOKUP(total_table[[#This Row],[Customer_ID]],Customer_table[Customer_ID],Customer_table[City],FALSE)</f>
        <v>Christopherland</v>
      </c>
      <c r="O1953" s="8" t="str">
        <f>_xlfn.XLOOKUP(total_table[[#This Row],[Customer_ID]],Customer_table[Customer_ID],Customer_table[State],FALSE)</f>
        <v>Oklahoma</v>
      </c>
      <c r="P1953" s="8" t="str">
        <f>_xlfn.XLOOKUP(total_table[[#This Row],[Customer_ID]],Customer_table[Customer_ID],Customer_table[Country],FALSE)</f>
        <v>USA</v>
      </c>
      <c r="Q1953" s="8" t="str">
        <f>_xlfn.XLOOKUP(total_table[[#This Row],[Product_ID]],Product_table[Product_ID],Product_table[Product_Name],FALSE)</f>
        <v>Laptop Cooling Pad</v>
      </c>
      <c r="R1953" s="8" t="str">
        <f>_xlfn.XLOOKUP(total_table[[#This Row],[Product_ID]],Product_table[Product_ID],Product_table[Category],FALSE)</f>
        <v>Electronics</v>
      </c>
      <c r="S1953" s="8" t="str">
        <f>_xlfn.XLOOKUP(total_table[[#This Row],[Product_ID]],Product_table[Product_ID],Product_table[Sub_Category],FALSE)</f>
        <v>Computer</v>
      </c>
      <c r="T1953" s="8" t="str">
        <f>_xlfn.XLOOKUP(total_table[[#This Row],[Product_ID]],Product_table[Product_ID],Product_table[Brand],FALSE)</f>
        <v>Murray, Gould and Ware</v>
      </c>
      <c r="U1953" s="8">
        <f>_xlfn.XLOOKUP(total_table[[#This Row],[Product_ID]],Product_table[Product_ID],Product_table[Cost],FALSE)</f>
        <v>86.42</v>
      </c>
      <c r="V1953" s="11">
        <f>_xlfn.XLOOKUP(total_table[[#This Row],[Product_ID]],Product_table[Product_ID],Product_table[Stock],FALSE)</f>
        <v>222</v>
      </c>
      <c r="W1953" s="8" t="str">
        <f>_xlfn.XLOOKUP(total_table[[#This Row],[Store_ID]],Store_table[Store_ID],Store_table[Store_Name],FALSE)</f>
        <v>Aguirre-Keller</v>
      </c>
      <c r="X1953" s="8" t="str">
        <f>_xlfn.XLOOKUP(total_table[[#This Row],[Store_ID]],Store_table[Store_ID],Store_table[Region],FALSE)</f>
        <v>South</v>
      </c>
      <c r="Y1953" s="8" t="str">
        <f>_xlfn.XLOOKUP(total_table[[#This Row],[Store_ID]],Store_table[Store_ID],Store_table[City],FALSE)</f>
        <v>Lake Michael</v>
      </c>
      <c r="Z1953" s="8" t="str">
        <f>_xlfn.XLOOKUP(total_table[[#This Row],[Store_ID]],Store_table[Store_ID],Store_table[Store_Type],FALSE)</f>
        <v>Online</v>
      </c>
    </row>
    <row r="1954" spans="1:26" x14ac:dyDescent="0.35">
      <c r="A1954" s="2" t="s">
        <v>3756</v>
      </c>
      <c r="B1954" s="14">
        <v>45525</v>
      </c>
      <c r="C1954" s="2" t="s">
        <v>990</v>
      </c>
      <c r="D1954" s="2" t="s">
        <v>1630</v>
      </c>
      <c r="E1954" s="2" t="s">
        <v>1775</v>
      </c>
      <c r="F1954" s="11">
        <v>2</v>
      </c>
      <c r="G1954" s="8">
        <v>945.92</v>
      </c>
      <c r="H1954" s="8">
        <v>0.19</v>
      </c>
      <c r="I1954" s="2" t="s">
        <v>1807</v>
      </c>
      <c r="J1954" s="8">
        <v>1891.6499999999999</v>
      </c>
      <c r="K1954" s="8" t="str">
        <f>_xlfn.XLOOKUP(total_table[[#This Row],[Customer_ID]],Customer_table[Customer_ID],Customer_table[Name],FALSE)</f>
        <v>Casey Simpson</v>
      </c>
      <c r="L1954" s="11">
        <f>_xlfn.XLOOKUP(total_table[[#This Row],[Customer_ID]],Customer_table[Customer_ID],Customer_table[Age],FALSE)</f>
        <v>54</v>
      </c>
      <c r="M1954" s="8" t="str">
        <f>_xlfn.XLOOKUP(total_table[[#This Row],[Customer_ID]],Customer_table[Customer_ID],Customer_table[Gender],FALSE)</f>
        <v>Male</v>
      </c>
      <c r="N1954" s="8" t="str">
        <f>_xlfn.XLOOKUP(total_table[[#This Row],[Customer_ID]],Customer_table[Customer_ID],Customer_table[City],FALSE)</f>
        <v>West Mathewside</v>
      </c>
      <c r="O1954" s="8" t="str">
        <f>_xlfn.XLOOKUP(total_table[[#This Row],[Customer_ID]],Customer_table[Customer_ID],Customer_table[State],FALSE)</f>
        <v>Mississippi</v>
      </c>
      <c r="P1954" s="8" t="str">
        <f>_xlfn.XLOOKUP(total_table[[#This Row],[Customer_ID]],Customer_table[Customer_ID],Customer_table[Country],FALSE)</f>
        <v>USA</v>
      </c>
      <c r="Q1954" s="8" t="str">
        <f>_xlfn.XLOOKUP(total_table[[#This Row],[Product_ID]],Product_table[Product_ID],Product_table[Product_Name],FALSE)</f>
        <v>Rugby Ball</v>
      </c>
      <c r="R1954" s="8" t="str">
        <f>_xlfn.XLOOKUP(total_table[[#This Row],[Product_ID]],Product_table[Product_ID],Product_table[Category],FALSE)</f>
        <v>Sports</v>
      </c>
      <c r="S1954" s="8" t="str">
        <f>_xlfn.XLOOKUP(total_table[[#This Row],[Product_ID]],Product_table[Product_ID],Product_table[Sub_Category],FALSE)</f>
        <v>Team Sports</v>
      </c>
      <c r="T1954" s="8" t="str">
        <f>_xlfn.XLOOKUP(total_table[[#This Row],[Product_ID]],Product_table[Product_ID],Product_table[Brand],FALSE)</f>
        <v>Harris Inc</v>
      </c>
      <c r="U1954" s="8">
        <f>_xlfn.XLOOKUP(total_table[[#This Row],[Product_ID]],Product_table[Product_ID],Product_table[Cost],FALSE)</f>
        <v>212.26</v>
      </c>
      <c r="V1954" s="11">
        <f>_xlfn.XLOOKUP(total_table[[#This Row],[Product_ID]],Product_table[Product_ID],Product_table[Stock],FALSE)</f>
        <v>82</v>
      </c>
      <c r="W1954" s="8" t="str">
        <f>_xlfn.XLOOKUP(total_table[[#This Row],[Store_ID]],Store_table[Store_ID],Store_table[Store_Name],FALSE)</f>
        <v>Gardner, Humphrey and Contreras</v>
      </c>
      <c r="X1954" s="8" t="str">
        <f>_xlfn.XLOOKUP(total_table[[#This Row],[Store_ID]],Store_table[Store_ID],Store_table[Region],FALSE)</f>
        <v>East</v>
      </c>
      <c r="Y1954" s="8" t="str">
        <f>_xlfn.XLOOKUP(total_table[[#This Row],[Store_ID]],Store_table[Store_ID],Store_table[City],FALSE)</f>
        <v>Johnsonville</v>
      </c>
      <c r="Z1954" s="8" t="str">
        <f>_xlfn.XLOOKUP(total_table[[#This Row],[Store_ID]],Store_table[Store_ID],Store_table[Store_Type],FALSE)</f>
        <v>Flagship</v>
      </c>
    </row>
    <row r="1955" spans="1:26" x14ac:dyDescent="0.35">
      <c r="A1955" s="2" t="s">
        <v>3757</v>
      </c>
      <c r="B1955" s="14">
        <v>45780</v>
      </c>
      <c r="C1955" s="2" t="s">
        <v>287</v>
      </c>
      <c r="D1955" s="2" t="s">
        <v>1638</v>
      </c>
      <c r="E1955" s="2" t="s">
        <v>1785</v>
      </c>
      <c r="F1955" s="11">
        <v>2</v>
      </c>
      <c r="G1955" s="8">
        <v>981.35</v>
      </c>
      <c r="H1955" s="8">
        <v>0.16</v>
      </c>
      <c r="I1955" s="2" t="s">
        <v>1804</v>
      </c>
      <c r="J1955" s="8">
        <v>1962.54</v>
      </c>
      <c r="K1955" s="8" t="str">
        <f>_xlfn.XLOOKUP(total_table[[#This Row],[Customer_ID]],Customer_table[Customer_ID],Customer_table[Name],FALSE)</f>
        <v>Krystal Ford</v>
      </c>
      <c r="L1955" s="11">
        <f>_xlfn.XLOOKUP(total_table[[#This Row],[Customer_ID]],Customer_table[Customer_ID],Customer_table[Age],FALSE)</f>
        <v>34</v>
      </c>
      <c r="M1955" s="8" t="str">
        <f>_xlfn.XLOOKUP(total_table[[#This Row],[Customer_ID]],Customer_table[Customer_ID],Customer_table[Gender],FALSE)</f>
        <v>Female</v>
      </c>
      <c r="N1955" s="8" t="str">
        <f>_xlfn.XLOOKUP(total_table[[#This Row],[Customer_ID]],Customer_table[Customer_ID],Customer_table[City],FALSE)</f>
        <v>South David</v>
      </c>
      <c r="O1955" s="8" t="str">
        <f>_xlfn.XLOOKUP(total_table[[#This Row],[Customer_ID]],Customer_table[Customer_ID],Customer_table[State],FALSE)</f>
        <v>Arizona</v>
      </c>
      <c r="P1955" s="8" t="str">
        <f>_xlfn.XLOOKUP(total_table[[#This Row],[Customer_ID]],Customer_table[Customer_ID],Customer_table[Country],FALSE)</f>
        <v>USA</v>
      </c>
      <c r="Q1955" s="8" t="str">
        <f>_xlfn.XLOOKUP(total_table[[#This Row],[Product_ID]],Product_table[Product_ID],Product_table[Product_Name],FALSE)</f>
        <v>Premium Blanket Throw</v>
      </c>
      <c r="R1955" s="8" t="str">
        <f>_xlfn.XLOOKUP(total_table[[#This Row],[Product_ID]],Product_table[Product_ID],Product_table[Category],FALSE)</f>
        <v>Home</v>
      </c>
      <c r="S1955" s="8" t="str">
        <f>_xlfn.XLOOKUP(total_table[[#This Row],[Product_ID]],Product_table[Product_ID],Product_table[Sub_Category],FALSE)</f>
        <v>Decor</v>
      </c>
      <c r="T1955" s="8" t="str">
        <f>_xlfn.XLOOKUP(total_table[[#This Row],[Product_ID]],Product_table[Product_ID],Product_table[Brand],FALSE)</f>
        <v>Hernandez, Kennedy and Porter</v>
      </c>
      <c r="U1955" s="8">
        <f>_xlfn.XLOOKUP(total_table[[#This Row],[Product_ID]],Product_table[Product_ID],Product_table[Cost],FALSE)</f>
        <v>461.47</v>
      </c>
      <c r="V1955" s="11">
        <f>_xlfn.XLOOKUP(total_table[[#This Row],[Product_ID]],Product_table[Product_ID],Product_table[Stock],FALSE)</f>
        <v>190</v>
      </c>
      <c r="W1955" s="8" t="str">
        <f>_xlfn.XLOOKUP(total_table[[#This Row],[Store_ID]],Store_table[Store_ID],Store_table[Store_Name],FALSE)</f>
        <v>Holloway Ltd</v>
      </c>
      <c r="X1955" s="8" t="str">
        <f>_xlfn.XLOOKUP(total_table[[#This Row],[Store_ID]],Store_table[Store_ID],Store_table[Region],FALSE)</f>
        <v>North</v>
      </c>
      <c r="Y1955" s="8" t="str">
        <f>_xlfn.XLOOKUP(total_table[[#This Row],[Store_ID]],Store_table[Store_ID],Store_table[City],FALSE)</f>
        <v>Bensonhaven</v>
      </c>
      <c r="Z1955" s="8" t="str">
        <f>_xlfn.XLOOKUP(total_table[[#This Row],[Store_ID]],Store_table[Store_ID],Store_table[Store_Type],FALSE)</f>
        <v>Flagship</v>
      </c>
    </row>
    <row r="1956" spans="1:26" x14ac:dyDescent="0.35">
      <c r="A1956" s="2" t="s">
        <v>3758</v>
      </c>
      <c r="B1956" s="14">
        <v>45819</v>
      </c>
      <c r="C1956" s="2" t="s">
        <v>711</v>
      </c>
      <c r="D1956" s="2" t="s">
        <v>1644</v>
      </c>
      <c r="E1956" s="2" t="s">
        <v>1744</v>
      </c>
      <c r="F1956" s="11">
        <v>1</v>
      </c>
      <c r="G1956" s="8">
        <v>913.99</v>
      </c>
      <c r="H1956" s="8">
        <v>0.14000000000000001</v>
      </c>
      <c r="I1956" s="2" t="s">
        <v>1802</v>
      </c>
      <c r="J1956" s="8">
        <v>913.85</v>
      </c>
      <c r="K1956" s="8" t="str">
        <f>_xlfn.XLOOKUP(total_table[[#This Row],[Customer_ID]],Customer_table[Customer_ID],Customer_table[Name],FALSE)</f>
        <v>Robert Harris</v>
      </c>
      <c r="L1956" s="11">
        <f>_xlfn.XLOOKUP(total_table[[#This Row],[Customer_ID]],Customer_table[Customer_ID],Customer_table[Age],FALSE)</f>
        <v>50</v>
      </c>
      <c r="M1956" s="8" t="str">
        <f>_xlfn.XLOOKUP(total_table[[#This Row],[Customer_ID]],Customer_table[Customer_ID],Customer_table[Gender],FALSE)</f>
        <v>Male</v>
      </c>
      <c r="N1956" s="8" t="str">
        <f>_xlfn.XLOOKUP(total_table[[#This Row],[Customer_ID]],Customer_table[Customer_ID],Customer_table[City],FALSE)</f>
        <v>East Jeremy</v>
      </c>
      <c r="O1956" s="8" t="str">
        <f>_xlfn.XLOOKUP(total_table[[#This Row],[Customer_ID]],Customer_table[Customer_ID],Customer_table[State],FALSE)</f>
        <v>Iowa</v>
      </c>
      <c r="P1956" s="8" t="str">
        <f>_xlfn.XLOOKUP(total_table[[#This Row],[Customer_ID]],Customer_table[Customer_ID],Customer_table[Country],FALSE)</f>
        <v>USA</v>
      </c>
      <c r="Q1956" s="8" t="str">
        <f>_xlfn.XLOOKUP(total_table[[#This Row],[Product_ID]],Product_table[Product_ID],Product_table[Product_Name],FALSE)</f>
        <v>Men's Hair Styling Gel</v>
      </c>
      <c r="R1956" s="8" t="str">
        <f>_xlfn.XLOOKUP(total_table[[#This Row],[Product_ID]],Product_table[Product_ID],Product_table[Category],FALSE)</f>
        <v>Beauty</v>
      </c>
      <c r="S1956" s="8" t="str">
        <f>_xlfn.XLOOKUP(total_table[[#This Row],[Product_ID]],Product_table[Product_ID],Product_table[Sub_Category],FALSE)</f>
        <v>Haircare</v>
      </c>
      <c r="T1956" s="8" t="str">
        <f>_xlfn.XLOOKUP(total_table[[#This Row],[Product_ID]],Product_table[Product_ID],Product_table[Brand],FALSE)</f>
        <v>Cline-Mccarthy</v>
      </c>
      <c r="U1956" s="8">
        <f>_xlfn.XLOOKUP(total_table[[#This Row],[Product_ID]],Product_table[Product_ID],Product_table[Cost],FALSE)</f>
        <v>17.309999999999999</v>
      </c>
      <c r="V1956" s="11">
        <f>_xlfn.XLOOKUP(total_table[[#This Row],[Product_ID]],Product_table[Product_ID],Product_table[Stock],FALSE)</f>
        <v>399</v>
      </c>
      <c r="W1956" s="8" t="str">
        <f>_xlfn.XLOOKUP(total_table[[#This Row],[Store_ID]],Store_table[Store_ID],Store_table[Store_Name],FALSE)</f>
        <v>Johnson-Wright</v>
      </c>
      <c r="X1956" s="8" t="str">
        <f>_xlfn.XLOOKUP(total_table[[#This Row],[Store_ID]],Store_table[Store_ID],Store_table[Region],FALSE)</f>
        <v>North</v>
      </c>
      <c r="Y1956" s="8" t="str">
        <f>_xlfn.XLOOKUP(total_table[[#This Row],[Store_ID]],Store_table[Store_ID],Store_table[City],FALSE)</f>
        <v>Hoodberg</v>
      </c>
      <c r="Z1956" s="8" t="str">
        <f>_xlfn.XLOOKUP(total_table[[#This Row],[Store_ID]],Store_table[Store_ID],Store_table[Store_Type],FALSE)</f>
        <v>Outlet</v>
      </c>
    </row>
    <row r="1957" spans="1:26" x14ac:dyDescent="0.35">
      <c r="A1957" s="2" t="s">
        <v>3759</v>
      </c>
      <c r="B1957" s="14">
        <v>45863</v>
      </c>
      <c r="C1957" s="2" t="s">
        <v>50</v>
      </c>
      <c r="D1957" s="2" t="s">
        <v>1658</v>
      </c>
      <c r="E1957" s="2" t="s">
        <v>1760</v>
      </c>
      <c r="F1957" s="11">
        <v>4</v>
      </c>
      <c r="G1957" s="8">
        <v>270.69</v>
      </c>
      <c r="H1957" s="8">
        <v>0.18</v>
      </c>
      <c r="I1957" s="2" t="s">
        <v>1804</v>
      </c>
      <c r="J1957" s="8">
        <v>1082.58</v>
      </c>
      <c r="K1957" s="8" t="str">
        <f>_xlfn.XLOOKUP(total_table[[#This Row],[Customer_ID]],Customer_table[Customer_ID],Customer_table[Name],FALSE)</f>
        <v>Brian Lopez</v>
      </c>
      <c r="L1957" s="11">
        <f>_xlfn.XLOOKUP(total_table[[#This Row],[Customer_ID]],Customer_table[Customer_ID],Customer_table[Age],FALSE)</f>
        <v>28</v>
      </c>
      <c r="M1957" s="8" t="str">
        <f>_xlfn.XLOOKUP(total_table[[#This Row],[Customer_ID]],Customer_table[Customer_ID],Customer_table[Gender],FALSE)</f>
        <v>Female</v>
      </c>
      <c r="N1957" s="8" t="str">
        <f>_xlfn.XLOOKUP(total_table[[#This Row],[Customer_ID]],Customer_table[Customer_ID],Customer_table[City],FALSE)</f>
        <v>East Krista</v>
      </c>
      <c r="O1957" s="8" t="str">
        <f>_xlfn.XLOOKUP(total_table[[#This Row],[Customer_ID]],Customer_table[Customer_ID],Customer_table[State],FALSE)</f>
        <v>New York</v>
      </c>
      <c r="P1957" s="8" t="str">
        <f>_xlfn.XLOOKUP(total_table[[#This Row],[Customer_ID]],Customer_table[Customer_ID],Customer_table[Country],FALSE)</f>
        <v>USA</v>
      </c>
      <c r="Q1957" s="8" t="str">
        <f>_xlfn.XLOOKUP(total_table[[#This Row],[Product_ID]],Product_table[Product_ID],Product_table[Product_Name],FALSE)</f>
        <v>Women's Hair Dryer Brush</v>
      </c>
      <c r="R1957" s="8" t="str">
        <f>_xlfn.XLOOKUP(total_table[[#This Row],[Product_ID]],Product_table[Product_ID],Product_table[Category],FALSE)</f>
        <v>Beauty</v>
      </c>
      <c r="S1957" s="8" t="str">
        <f>_xlfn.XLOOKUP(total_table[[#This Row],[Product_ID]],Product_table[Product_ID],Product_table[Sub_Category],FALSE)</f>
        <v>Haircare</v>
      </c>
      <c r="T1957" s="8" t="str">
        <f>_xlfn.XLOOKUP(total_table[[#This Row],[Product_ID]],Product_table[Product_ID],Product_table[Brand],FALSE)</f>
        <v>Torres, Spencer and Potter</v>
      </c>
      <c r="U1957" s="8">
        <f>_xlfn.XLOOKUP(total_table[[#This Row],[Product_ID]],Product_table[Product_ID],Product_table[Cost],FALSE)</f>
        <v>340.39</v>
      </c>
      <c r="V1957" s="11">
        <f>_xlfn.XLOOKUP(total_table[[#This Row],[Product_ID]],Product_table[Product_ID],Product_table[Stock],FALSE)</f>
        <v>177</v>
      </c>
      <c r="W1957" s="8" t="str">
        <f>_xlfn.XLOOKUP(total_table[[#This Row],[Store_ID]],Store_table[Store_ID],Store_table[Store_Name],FALSE)</f>
        <v>Bean, Jones and Park</v>
      </c>
      <c r="X1957" s="8" t="str">
        <f>_xlfn.XLOOKUP(total_table[[#This Row],[Store_ID]],Store_table[Store_ID],Store_table[Region],FALSE)</f>
        <v>West</v>
      </c>
      <c r="Y1957" s="8" t="str">
        <f>_xlfn.XLOOKUP(total_table[[#This Row],[Store_ID]],Store_table[Store_ID],Store_table[City],FALSE)</f>
        <v>Thompsonborough</v>
      </c>
      <c r="Z1957" s="8" t="str">
        <f>_xlfn.XLOOKUP(total_table[[#This Row],[Store_ID]],Store_table[Store_ID],Store_table[Store_Type],FALSE)</f>
        <v>Online</v>
      </c>
    </row>
    <row r="1958" spans="1:26" x14ac:dyDescent="0.35">
      <c r="A1958" s="2" t="s">
        <v>3760</v>
      </c>
      <c r="B1958" s="14">
        <v>45687</v>
      </c>
      <c r="C1958" s="2" t="s">
        <v>528</v>
      </c>
      <c r="D1958" s="2" t="s">
        <v>1680</v>
      </c>
      <c r="E1958" s="2" t="s">
        <v>1754</v>
      </c>
      <c r="F1958" s="11">
        <v>3</v>
      </c>
      <c r="G1958" s="8">
        <v>998.58</v>
      </c>
      <c r="H1958" s="8">
        <v>0.02</v>
      </c>
      <c r="I1958" s="2" t="s">
        <v>1802</v>
      </c>
      <c r="J1958" s="8">
        <v>2995.7200000000003</v>
      </c>
      <c r="K1958" s="8" t="str">
        <f>_xlfn.XLOOKUP(total_table[[#This Row],[Customer_ID]],Customer_table[Customer_ID],Customer_table[Name],FALSE)</f>
        <v>Cynthia Morris</v>
      </c>
      <c r="L1958" s="11">
        <f>_xlfn.XLOOKUP(total_table[[#This Row],[Customer_ID]],Customer_table[Customer_ID],Customer_table[Age],FALSE)</f>
        <v>18</v>
      </c>
      <c r="M1958" s="8" t="str">
        <f>_xlfn.XLOOKUP(total_table[[#This Row],[Customer_ID]],Customer_table[Customer_ID],Customer_table[Gender],FALSE)</f>
        <v>Female</v>
      </c>
      <c r="N1958" s="8" t="str">
        <f>_xlfn.XLOOKUP(total_table[[#This Row],[Customer_ID]],Customer_table[Customer_ID],Customer_table[City],FALSE)</f>
        <v>Hessmouth</v>
      </c>
      <c r="O1958" s="8" t="str">
        <f>_xlfn.XLOOKUP(total_table[[#This Row],[Customer_ID]],Customer_table[Customer_ID],Customer_table[State],FALSE)</f>
        <v>Arizona</v>
      </c>
      <c r="P1958" s="8" t="str">
        <f>_xlfn.XLOOKUP(total_table[[#This Row],[Customer_ID]],Customer_table[Customer_ID],Customer_table[Country],FALSE)</f>
        <v>USA</v>
      </c>
      <c r="Q1958" s="8" t="str">
        <f>_xlfn.XLOOKUP(total_table[[#This Row],[Product_ID]],Product_table[Product_ID],Product_table[Product_Name],FALSE)</f>
        <v>WiFi Mesh Router</v>
      </c>
      <c r="R1958" s="8" t="str">
        <f>_xlfn.XLOOKUP(total_table[[#This Row],[Product_ID]],Product_table[Product_ID],Product_table[Category],FALSE)</f>
        <v>Electronics</v>
      </c>
      <c r="S1958" s="8" t="str">
        <f>_xlfn.XLOOKUP(total_table[[#This Row],[Product_ID]],Product_table[Product_ID],Product_table[Sub_Category],FALSE)</f>
        <v>Appliances</v>
      </c>
      <c r="T1958" s="8" t="str">
        <f>_xlfn.XLOOKUP(total_table[[#This Row],[Product_ID]],Product_table[Product_ID],Product_table[Brand],FALSE)</f>
        <v>White, Reeves and Woods</v>
      </c>
      <c r="U1958" s="8">
        <f>_xlfn.XLOOKUP(total_table[[#This Row],[Product_ID]],Product_table[Product_ID],Product_table[Cost],FALSE)</f>
        <v>480.9</v>
      </c>
      <c r="V1958" s="11">
        <f>_xlfn.XLOOKUP(total_table[[#This Row],[Product_ID]],Product_table[Product_ID],Product_table[Stock],FALSE)</f>
        <v>104</v>
      </c>
      <c r="W1958" s="8" t="str">
        <f>_xlfn.XLOOKUP(total_table[[#This Row],[Store_ID]],Store_table[Store_ID],Store_table[Store_Name],FALSE)</f>
        <v>Benson-Elliott</v>
      </c>
      <c r="X1958" s="8" t="str">
        <f>_xlfn.XLOOKUP(total_table[[#This Row],[Store_ID]],Store_table[Store_ID],Store_table[Region],FALSE)</f>
        <v>East</v>
      </c>
      <c r="Y1958" s="8" t="str">
        <f>_xlfn.XLOOKUP(total_table[[#This Row],[Store_ID]],Store_table[Store_ID],Store_table[City],FALSE)</f>
        <v>Port Josephberg</v>
      </c>
      <c r="Z1958" s="8" t="str">
        <f>_xlfn.XLOOKUP(total_table[[#This Row],[Store_ID]],Store_table[Store_ID],Store_table[Store_Type],FALSE)</f>
        <v>Online</v>
      </c>
    </row>
    <row r="1959" spans="1:26" x14ac:dyDescent="0.35">
      <c r="A1959" s="2" t="s">
        <v>3761</v>
      </c>
      <c r="B1959" s="14">
        <v>45806</v>
      </c>
      <c r="C1959" s="2" t="s">
        <v>1387</v>
      </c>
      <c r="D1959" s="2" t="s">
        <v>1600</v>
      </c>
      <c r="E1959" s="2" t="s">
        <v>1764</v>
      </c>
      <c r="F1959" s="11">
        <v>3</v>
      </c>
      <c r="G1959" s="8">
        <v>765.12</v>
      </c>
      <c r="H1959" s="8">
        <v>0.18</v>
      </c>
      <c r="I1959" s="2" t="s">
        <v>1802</v>
      </c>
      <c r="J1959" s="8">
        <v>2295.1800000000003</v>
      </c>
      <c r="K1959" s="8" t="str">
        <f>_xlfn.XLOOKUP(total_table[[#This Row],[Customer_ID]],Customer_table[Customer_ID],Customer_table[Name],FALSE)</f>
        <v>Julie Powell</v>
      </c>
      <c r="L1959" s="11">
        <f>_xlfn.XLOOKUP(total_table[[#This Row],[Customer_ID]],Customer_table[Customer_ID],Customer_table[Age],FALSE)</f>
        <v>59</v>
      </c>
      <c r="M1959" s="8" t="str">
        <f>_xlfn.XLOOKUP(total_table[[#This Row],[Customer_ID]],Customer_table[Customer_ID],Customer_table[Gender],FALSE)</f>
        <v>Female</v>
      </c>
      <c r="N1959" s="8" t="str">
        <f>_xlfn.XLOOKUP(total_table[[#This Row],[Customer_ID]],Customer_table[Customer_ID],Customer_table[City],FALSE)</f>
        <v>South Barbara</v>
      </c>
      <c r="O1959" s="8" t="str">
        <f>_xlfn.XLOOKUP(total_table[[#This Row],[Customer_ID]],Customer_table[Customer_ID],Customer_table[State],FALSE)</f>
        <v>Arkansas</v>
      </c>
      <c r="P1959" s="8" t="str">
        <f>_xlfn.XLOOKUP(total_table[[#This Row],[Customer_ID]],Customer_table[Customer_ID],Customer_table[Country],FALSE)</f>
        <v>USA</v>
      </c>
      <c r="Q1959" s="8" t="str">
        <f>_xlfn.XLOOKUP(total_table[[#This Row],[Product_ID]],Product_table[Product_ID],Product_table[Product_Name],FALSE)</f>
        <v>Men's Casual Sneakers</v>
      </c>
      <c r="R1959" s="8" t="str">
        <f>_xlfn.XLOOKUP(total_table[[#This Row],[Product_ID]],Product_table[Product_ID],Product_table[Category],FALSE)</f>
        <v>Clothing</v>
      </c>
      <c r="S1959" s="8" t="str">
        <f>_xlfn.XLOOKUP(total_table[[#This Row],[Product_ID]],Product_table[Product_ID],Product_table[Sub_Category],FALSE)</f>
        <v>Footwear</v>
      </c>
      <c r="T1959" s="8" t="str">
        <f>_xlfn.XLOOKUP(total_table[[#This Row],[Product_ID]],Product_table[Product_ID],Product_table[Brand],FALSE)</f>
        <v>Hogan-Lee</v>
      </c>
      <c r="U1959" s="8">
        <f>_xlfn.XLOOKUP(total_table[[#This Row],[Product_ID]],Product_table[Product_ID],Product_table[Cost],FALSE)</f>
        <v>353.47</v>
      </c>
      <c r="V1959" s="11">
        <f>_xlfn.XLOOKUP(total_table[[#This Row],[Product_ID]],Product_table[Product_ID],Product_table[Stock],FALSE)</f>
        <v>214</v>
      </c>
      <c r="W1959" s="8" t="str">
        <f>_xlfn.XLOOKUP(total_table[[#This Row],[Store_ID]],Store_table[Store_ID],Store_table[Store_Name],FALSE)</f>
        <v>Moore, Padilla and Butler</v>
      </c>
      <c r="X1959" s="8" t="str">
        <f>_xlfn.XLOOKUP(total_table[[#This Row],[Store_ID]],Store_table[Store_ID],Store_table[Region],FALSE)</f>
        <v>South</v>
      </c>
      <c r="Y1959" s="8" t="str">
        <f>_xlfn.XLOOKUP(total_table[[#This Row],[Store_ID]],Store_table[Store_ID],Store_table[City],FALSE)</f>
        <v>East Johnstad</v>
      </c>
      <c r="Z1959" s="8" t="str">
        <f>_xlfn.XLOOKUP(total_table[[#This Row],[Store_ID]],Store_table[Store_ID],Store_table[Store_Type],FALSE)</f>
        <v>Flagship</v>
      </c>
    </row>
    <row r="1960" spans="1:26" x14ac:dyDescent="0.35">
      <c r="A1960" s="2" t="s">
        <v>3762</v>
      </c>
      <c r="B1960" s="14">
        <v>45216</v>
      </c>
      <c r="C1960" s="2" t="s">
        <v>256</v>
      </c>
      <c r="D1960" s="2" t="s">
        <v>1654</v>
      </c>
      <c r="E1960" s="2" t="s">
        <v>1791</v>
      </c>
      <c r="F1960" s="11">
        <v>3</v>
      </c>
      <c r="G1960" s="8">
        <v>449.99</v>
      </c>
      <c r="H1960" s="8">
        <v>0.17</v>
      </c>
      <c r="I1960" s="2" t="s">
        <v>1807</v>
      </c>
      <c r="J1960" s="8">
        <v>1349.8</v>
      </c>
      <c r="K1960" s="8" t="str">
        <f>_xlfn.XLOOKUP(total_table[[#This Row],[Customer_ID]],Customer_table[Customer_ID],Customer_table[Name],FALSE)</f>
        <v>Tonya Burch</v>
      </c>
      <c r="L1960" s="11">
        <f>_xlfn.XLOOKUP(total_table[[#This Row],[Customer_ID]],Customer_table[Customer_ID],Customer_table[Age],FALSE)</f>
        <v>39</v>
      </c>
      <c r="M1960" s="8" t="str">
        <f>_xlfn.XLOOKUP(total_table[[#This Row],[Customer_ID]],Customer_table[Customer_ID],Customer_table[Gender],FALSE)</f>
        <v>Female</v>
      </c>
      <c r="N1960" s="8" t="str">
        <f>_xlfn.XLOOKUP(total_table[[#This Row],[Customer_ID]],Customer_table[Customer_ID],Customer_table[City],FALSE)</f>
        <v>Olsonhaven</v>
      </c>
      <c r="O1960" s="8" t="str">
        <f>_xlfn.XLOOKUP(total_table[[#This Row],[Customer_ID]],Customer_table[Customer_ID],Customer_table[State],FALSE)</f>
        <v>Iowa</v>
      </c>
      <c r="P1960" s="8" t="str">
        <f>_xlfn.XLOOKUP(total_table[[#This Row],[Customer_ID]],Customer_table[Customer_ID],Customer_table[Country],FALSE)</f>
        <v>USA</v>
      </c>
      <c r="Q1960" s="8" t="str">
        <f>_xlfn.XLOOKUP(total_table[[#This Row],[Product_ID]],Product_table[Product_ID],Product_table[Product_Name],FALSE)</f>
        <v>Matte Lipstick Set</v>
      </c>
      <c r="R1960" s="8" t="str">
        <f>_xlfn.XLOOKUP(total_table[[#This Row],[Product_ID]],Product_table[Product_ID],Product_table[Category],FALSE)</f>
        <v>Beauty</v>
      </c>
      <c r="S1960" s="8" t="str">
        <f>_xlfn.XLOOKUP(total_table[[#This Row],[Product_ID]],Product_table[Product_ID],Product_table[Sub_Category],FALSE)</f>
        <v>Makeup</v>
      </c>
      <c r="T1960" s="8" t="str">
        <f>_xlfn.XLOOKUP(total_table[[#This Row],[Product_ID]],Product_table[Product_ID],Product_table[Brand],FALSE)</f>
        <v>Zhang Inc</v>
      </c>
      <c r="U1960" s="8">
        <f>_xlfn.XLOOKUP(total_table[[#This Row],[Product_ID]],Product_table[Product_ID],Product_table[Cost],FALSE)</f>
        <v>299.11</v>
      </c>
      <c r="V1960" s="11">
        <f>_xlfn.XLOOKUP(total_table[[#This Row],[Product_ID]],Product_table[Product_ID],Product_table[Stock],FALSE)</f>
        <v>118</v>
      </c>
      <c r="W1960" s="8" t="str">
        <f>_xlfn.XLOOKUP(total_table[[#This Row],[Store_ID]],Store_table[Store_ID],Store_table[Store_Name],FALSE)</f>
        <v>Mann-Austin</v>
      </c>
      <c r="X1960" s="8" t="str">
        <f>_xlfn.XLOOKUP(total_table[[#This Row],[Store_ID]],Store_table[Store_ID],Store_table[Region],FALSE)</f>
        <v>East</v>
      </c>
      <c r="Y1960" s="8" t="str">
        <f>_xlfn.XLOOKUP(total_table[[#This Row],[Store_ID]],Store_table[Store_ID],Store_table[City],FALSE)</f>
        <v>Vasquezborough</v>
      </c>
      <c r="Z1960" s="8" t="str">
        <f>_xlfn.XLOOKUP(total_table[[#This Row],[Store_ID]],Store_table[Store_ID],Store_table[Store_Type],FALSE)</f>
        <v>Online</v>
      </c>
    </row>
    <row r="1961" spans="1:26" x14ac:dyDescent="0.35">
      <c r="A1961" s="2" t="s">
        <v>3763</v>
      </c>
      <c r="B1961" s="14">
        <v>45639</v>
      </c>
      <c r="C1961" s="2" t="s">
        <v>795</v>
      </c>
      <c r="D1961" s="2" t="s">
        <v>1612</v>
      </c>
      <c r="E1961" s="2" t="s">
        <v>1770</v>
      </c>
      <c r="F1961" s="11">
        <v>2</v>
      </c>
      <c r="G1961" s="8">
        <v>249.02</v>
      </c>
      <c r="H1961" s="8">
        <v>0.01</v>
      </c>
      <c r="I1961" s="2" t="s">
        <v>1807</v>
      </c>
      <c r="J1961" s="8">
        <v>498.03000000000003</v>
      </c>
      <c r="K1961" s="8" t="str">
        <f>_xlfn.XLOOKUP(total_table[[#This Row],[Customer_ID]],Customer_table[Customer_ID],Customer_table[Name],FALSE)</f>
        <v>John Mccoy</v>
      </c>
      <c r="L1961" s="11">
        <f>_xlfn.XLOOKUP(total_table[[#This Row],[Customer_ID]],Customer_table[Customer_ID],Customer_table[Age],FALSE)</f>
        <v>26</v>
      </c>
      <c r="M1961" s="8" t="str">
        <f>_xlfn.XLOOKUP(total_table[[#This Row],[Customer_ID]],Customer_table[Customer_ID],Customer_table[Gender],FALSE)</f>
        <v>Male</v>
      </c>
      <c r="N1961" s="8" t="str">
        <f>_xlfn.XLOOKUP(total_table[[#This Row],[Customer_ID]],Customer_table[Customer_ID],Customer_table[City],FALSE)</f>
        <v>Robinborough</v>
      </c>
      <c r="O1961" s="8" t="str">
        <f>_xlfn.XLOOKUP(total_table[[#This Row],[Customer_ID]],Customer_table[Customer_ID],Customer_table[State],FALSE)</f>
        <v>South Dakota</v>
      </c>
      <c r="P1961" s="8" t="str">
        <f>_xlfn.XLOOKUP(total_table[[#This Row],[Customer_ID]],Customer_table[Customer_ID],Customer_table[Country],FALSE)</f>
        <v>USA</v>
      </c>
      <c r="Q1961" s="8" t="str">
        <f>_xlfn.XLOOKUP(total_table[[#This Row],[Product_ID]],Product_table[Product_ID],Product_table[Product_Name],FALSE)</f>
        <v>USB External Hard Drive</v>
      </c>
      <c r="R1961" s="8" t="str">
        <f>_xlfn.XLOOKUP(total_table[[#This Row],[Product_ID]],Product_table[Product_ID],Product_table[Category],FALSE)</f>
        <v>Electronics</v>
      </c>
      <c r="S1961" s="8" t="str">
        <f>_xlfn.XLOOKUP(total_table[[#This Row],[Product_ID]],Product_table[Product_ID],Product_table[Sub_Category],FALSE)</f>
        <v>Computer</v>
      </c>
      <c r="T1961" s="8" t="str">
        <f>_xlfn.XLOOKUP(total_table[[#This Row],[Product_ID]],Product_table[Product_ID],Product_table[Brand],FALSE)</f>
        <v>Robinson Inc</v>
      </c>
      <c r="U1961" s="8">
        <f>_xlfn.XLOOKUP(total_table[[#This Row],[Product_ID]],Product_table[Product_ID],Product_table[Cost],FALSE)</f>
        <v>253.33</v>
      </c>
      <c r="V1961" s="11">
        <f>_xlfn.XLOOKUP(total_table[[#This Row],[Product_ID]],Product_table[Product_ID],Product_table[Stock],FALSE)</f>
        <v>266</v>
      </c>
      <c r="W1961" s="8" t="str">
        <f>_xlfn.XLOOKUP(total_table[[#This Row],[Store_ID]],Store_table[Store_ID],Store_table[Store_Name],FALSE)</f>
        <v>Aguirre-Keller</v>
      </c>
      <c r="X1961" s="8" t="str">
        <f>_xlfn.XLOOKUP(total_table[[#This Row],[Store_ID]],Store_table[Store_ID],Store_table[Region],FALSE)</f>
        <v>South</v>
      </c>
      <c r="Y1961" s="8" t="str">
        <f>_xlfn.XLOOKUP(total_table[[#This Row],[Store_ID]],Store_table[Store_ID],Store_table[City],FALSE)</f>
        <v>Lake Michael</v>
      </c>
      <c r="Z1961" s="8" t="str">
        <f>_xlfn.XLOOKUP(total_table[[#This Row],[Store_ID]],Store_table[Store_ID],Store_table[Store_Type],FALSE)</f>
        <v>Online</v>
      </c>
    </row>
    <row r="1962" spans="1:26" x14ac:dyDescent="0.35">
      <c r="A1962" s="2" t="s">
        <v>3764</v>
      </c>
      <c r="B1962" s="14">
        <v>45454</v>
      </c>
      <c r="C1962" s="2" t="s">
        <v>457</v>
      </c>
      <c r="D1962" s="2" t="s">
        <v>1640</v>
      </c>
      <c r="E1962" s="2" t="s">
        <v>1791</v>
      </c>
      <c r="F1962" s="11">
        <v>3</v>
      </c>
      <c r="G1962" s="8">
        <v>223.64</v>
      </c>
      <c r="H1962" s="8">
        <v>0.05</v>
      </c>
      <c r="I1962" s="2" t="s">
        <v>1802</v>
      </c>
      <c r="J1962" s="8">
        <v>670.87</v>
      </c>
      <c r="K1962" s="8" t="str">
        <f>_xlfn.XLOOKUP(total_table[[#This Row],[Customer_ID]],Customer_table[Customer_ID],Customer_table[Name],FALSE)</f>
        <v>Rick Dominguez</v>
      </c>
      <c r="L1962" s="11">
        <f>_xlfn.XLOOKUP(total_table[[#This Row],[Customer_ID]],Customer_table[Customer_ID],Customer_table[Age],FALSE)</f>
        <v>55</v>
      </c>
      <c r="M1962" s="8" t="str">
        <f>_xlfn.XLOOKUP(total_table[[#This Row],[Customer_ID]],Customer_table[Customer_ID],Customer_table[Gender],FALSE)</f>
        <v>Female</v>
      </c>
      <c r="N1962" s="8" t="str">
        <f>_xlfn.XLOOKUP(total_table[[#This Row],[Customer_ID]],Customer_table[Customer_ID],Customer_table[City],FALSE)</f>
        <v>North Johnbury</v>
      </c>
      <c r="O1962" s="8" t="str">
        <f>_xlfn.XLOOKUP(total_table[[#This Row],[Customer_ID]],Customer_table[Customer_ID],Customer_table[State],FALSE)</f>
        <v>Ohio</v>
      </c>
      <c r="P1962" s="8" t="str">
        <f>_xlfn.XLOOKUP(total_table[[#This Row],[Customer_ID]],Customer_table[Customer_ID],Customer_table[Country],FALSE)</f>
        <v>USA</v>
      </c>
      <c r="Q1962" s="8" t="str">
        <f>_xlfn.XLOOKUP(total_table[[#This Row],[Product_ID]],Product_table[Product_ID],Product_table[Product_Name],FALSE)</f>
        <v>Foam Roller</v>
      </c>
      <c r="R1962" s="8" t="str">
        <f>_xlfn.XLOOKUP(total_table[[#This Row],[Product_ID]],Product_table[Product_ID],Product_table[Category],FALSE)</f>
        <v>Sports</v>
      </c>
      <c r="S1962" s="8" t="str">
        <f>_xlfn.XLOOKUP(total_table[[#This Row],[Product_ID]],Product_table[Product_ID],Product_table[Sub_Category],FALSE)</f>
        <v>Fitness</v>
      </c>
      <c r="T1962" s="8" t="str">
        <f>_xlfn.XLOOKUP(total_table[[#This Row],[Product_ID]],Product_table[Product_ID],Product_table[Brand],FALSE)</f>
        <v>Atkinson, Camacho and Oliver</v>
      </c>
      <c r="U1962" s="8">
        <f>_xlfn.XLOOKUP(total_table[[#This Row],[Product_ID]],Product_table[Product_ID],Product_table[Cost],FALSE)</f>
        <v>30.62</v>
      </c>
      <c r="V1962" s="11">
        <f>_xlfn.XLOOKUP(total_table[[#This Row],[Product_ID]],Product_table[Product_ID],Product_table[Stock],FALSE)</f>
        <v>138</v>
      </c>
      <c r="W1962" s="8" t="str">
        <f>_xlfn.XLOOKUP(total_table[[#This Row],[Store_ID]],Store_table[Store_ID],Store_table[Store_Name],FALSE)</f>
        <v>Mann-Austin</v>
      </c>
      <c r="X1962" s="8" t="str">
        <f>_xlfn.XLOOKUP(total_table[[#This Row],[Store_ID]],Store_table[Store_ID],Store_table[Region],FALSE)</f>
        <v>East</v>
      </c>
      <c r="Y1962" s="8" t="str">
        <f>_xlfn.XLOOKUP(total_table[[#This Row],[Store_ID]],Store_table[Store_ID],Store_table[City],FALSE)</f>
        <v>Vasquezborough</v>
      </c>
      <c r="Z1962" s="8" t="str">
        <f>_xlfn.XLOOKUP(total_table[[#This Row],[Store_ID]],Store_table[Store_ID],Store_table[Store_Type],FALSE)</f>
        <v>Online</v>
      </c>
    </row>
    <row r="1963" spans="1:26" x14ac:dyDescent="0.35">
      <c r="A1963" s="2" t="s">
        <v>3765</v>
      </c>
      <c r="B1963" s="14">
        <v>45934</v>
      </c>
      <c r="C1963" s="2" t="s">
        <v>365</v>
      </c>
      <c r="D1963" s="2" t="s">
        <v>1574</v>
      </c>
      <c r="E1963" s="2" t="s">
        <v>1747</v>
      </c>
      <c r="F1963" s="11">
        <v>2</v>
      </c>
      <c r="G1963" s="8">
        <v>92.94</v>
      </c>
      <c r="H1963" s="8">
        <v>0.12</v>
      </c>
      <c r="I1963" s="2" t="s">
        <v>1802</v>
      </c>
      <c r="J1963" s="8">
        <v>185.76</v>
      </c>
      <c r="K1963" s="8" t="str">
        <f>_xlfn.XLOOKUP(total_table[[#This Row],[Customer_ID]],Customer_table[Customer_ID],Customer_table[Name],FALSE)</f>
        <v>Howard Summers</v>
      </c>
      <c r="L1963" s="11">
        <f>_xlfn.XLOOKUP(total_table[[#This Row],[Customer_ID]],Customer_table[Customer_ID],Customer_table[Age],FALSE)</f>
        <v>53</v>
      </c>
      <c r="M1963" s="8" t="str">
        <f>_xlfn.XLOOKUP(total_table[[#This Row],[Customer_ID]],Customer_table[Customer_ID],Customer_table[Gender],FALSE)</f>
        <v>Female</v>
      </c>
      <c r="N1963" s="8" t="str">
        <f>_xlfn.XLOOKUP(total_table[[#This Row],[Customer_ID]],Customer_table[Customer_ID],Customer_table[City],FALSE)</f>
        <v>East Linda</v>
      </c>
      <c r="O1963" s="8" t="str">
        <f>_xlfn.XLOOKUP(total_table[[#This Row],[Customer_ID]],Customer_table[Customer_ID],Customer_table[State],FALSE)</f>
        <v>Rhode Island</v>
      </c>
      <c r="P1963" s="8" t="str">
        <f>_xlfn.XLOOKUP(total_table[[#This Row],[Customer_ID]],Customer_table[Customer_ID],Customer_table[Country],FALSE)</f>
        <v>USA</v>
      </c>
      <c r="Q1963" s="8" t="str">
        <f>_xlfn.XLOOKUP(total_table[[#This Row],[Product_ID]],Product_table[Product_ID],Product_table[Product_Name],FALSE)</f>
        <v>Foldable Camping Chair</v>
      </c>
      <c r="R1963" s="8" t="str">
        <f>_xlfn.XLOOKUP(total_table[[#This Row],[Product_ID]],Product_table[Product_ID],Product_table[Category],FALSE)</f>
        <v>Sports</v>
      </c>
      <c r="S1963" s="8" t="str">
        <f>_xlfn.XLOOKUP(total_table[[#This Row],[Product_ID]],Product_table[Product_ID],Product_table[Sub_Category],FALSE)</f>
        <v>Outdoor</v>
      </c>
      <c r="T1963" s="8" t="str">
        <f>_xlfn.XLOOKUP(total_table[[#This Row],[Product_ID]],Product_table[Product_ID],Product_table[Brand],FALSE)</f>
        <v>Cook Ltd</v>
      </c>
      <c r="U1963" s="8">
        <f>_xlfn.XLOOKUP(total_table[[#This Row],[Product_ID]],Product_table[Product_ID],Product_table[Cost],FALSE)</f>
        <v>166.06</v>
      </c>
      <c r="V1963" s="11">
        <f>_xlfn.XLOOKUP(total_table[[#This Row],[Product_ID]],Product_table[Product_ID],Product_table[Stock],FALSE)</f>
        <v>340</v>
      </c>
      <c r="W1963" s="8" t="str">
        <f>_xlfn.XLOOKUP(total_table[[#This Row],[Store_ID]],Store_table[Store_ID],Store_table[Store_Name],FALSE)</f>
        <v>Alexander Group</v>
      </c>
      <c r="X1963" s="8" t="str">
        <f>_xlfn.XLOOKUP(total_table[[#This Row],[Store_ID]],Store_table[Store_ID],Store_table[Region],FALSE)</f>
        <v>South</v>
      </c>
      <c r="Y1963" s="8" t="str">
        <f>_xlfn.XLOOKUP(total_table[[#This Row],[Store_ID]],Store_table[Store_ID],Store_table[City],FALSE)</f>
        <v>Port Sharon</v>
      </c>
      <c r="Z1963" s="8" t="str">
        <f>_xlfn.XLOOKUP(total_table[[#This Row],[Store_ID]],Store_table[Store_ID],Store_table[Store_Type],FALSE)</f>
        <v>Online</v>
      </c>
    </row>
    <row r="1964" spans="1:26" x14ac:dyDescent="0.35">
      <c r="A1964" s="2" t="s">
        <v>3766</v>
      </c>
      <c r="B1964" s="14">
        <v>45401</v>
      </c>
      <c r="C1964" s="2" t="s">
        <v>1113</v>
      </c>
      <c r="D1964" s="2" t="s">
        <v>1558</v>
      </c>
      <c r="E1964" s="2" t="s">
        <v>1739</v>
      </c>
      <c r="F1964" s="11">
        <v>4</v>
      </c>
      <c r="G1964" s="8">
        <v>268.3</v>
      </c>
      <c r="H1964" s="8">
        <v>0.02</v>
      </c>
      <c r="I1964" s="2" t="s">
        <v>1807</v>
      </c>
      <c r="J1964" s="8">
        <v>1073.18</v>
      </c>
      <c r="K1964" s="8" t="str">
        <f>_xlfn.XLOOKUP(total_table[[#This Row],[Customer_ID]],Customer_table[Customer_ID],Customer_table[Name],FALSE)</f>
        <v>Natalie Johnson</v>
      </c>
      <c r="L1964" s="11">
        <f>_xlfn.XLOOKUP(total_table[[#This Row],[Customer_ID]],Customer_table[Customer_ID],Customer_table[Age],FALSE)</f>
        <v>64</v>
      </c>
      <c r="M1964" s="8" t="str">
        <f>_xlfn.XLOOKUP(total_table[[#This Row],[Customer_ID]],Customer_table[Customer_ID],Customer_table[Gender],FALSE)</f>
        <v>Male</v>
      </c>
      <c r="N1964" s="8" t="str">
        <f>_xlfn.XLOOKUP(total_table[[#This Row],[Customer_ID]],Customer_table[Customer_ID],Customer_table[City],FALSE)</f>
        <v>New Jessechester</v>
      </c>
      <c r="O1964" s="8" t="str">
        <f>_xlfn.XLOOKUP(total_table[[#This Row],[Customer_ID]],Customer_table[Customer_ID],Customer_table[State],FALSE)</f>
        <v>Indiana</v>
      </c>
      <c r="P1964" s="8" t="str">
        <f>_xlfn.XLOOKUP(total_table[[#This Row],[Customer_ID]],Customer_table[Customer_ID],Customer_table[Country],FALSE)</f>
        <v>USA</v>
      </c>
      <c r="Q1964" s="8" t="str">
        <f>_xlfn.XLOOKUP(total_table[[#This Row],[Product_ID]],Product_table[Product_ID],Product_table[Product_Name],FALSE)</f>
        <v>Beard Grooming Kit</v>
      </c>
      <c r="R1964" s="8" t="str">
        <f>_xlfn.XLOOKUP(total_table[[#This Row],[Product_ID]],Product_table[Product_ID],Product_table[Category],FALSE)</f>
        <v>Beauty</v>
      </c>
      <c r="S1964" s="8" t="str">
        <f>_xlfn.XLOOKUP(total_table[[#This Row],[Product_ID]],Product_table[Product_ID],Product_table[Sub_Category],FALSE)</f>
        <v>Grooming</v>
      </c>
      <c r="T1964" s="8" t="str">
        <f>_xlfn.XLOOKUP(total_table[[#This Row],[Product_ID]],Product_table[Product_ID],Product_table[Brand],FALSE)</f>
        <v>Erickson-Green</v>
      </c>
      <c r="U1964" s="8">
        <f>_xlfn.XLOOKUP(total_table[[#This Row],[Product_ID]],Product_table[Product_ID],Product_table[Cost],FALSE)</f>
        <v>337.42</v>
      </c>
      <c r="V1964" s="11">
        <f>_xlfn.XLOOKUP(total_table[[#This Row],[Product_ID]],Product_table[Product_ID],Product_table[Stock],FALSE)</f>
        <v>256</v>
      </c>
      <c r="W1964" s="8" t="str">
        <f>_xlfn.XLOOKUP(total_table[[#This Row],[Store_ID]],Store_table[Store_ID],Store_table[Store_Name],FALSE)</f>
        <v>Black-Horn</v>
      </c>
      <c r="X1964" s="8" t="str">
        <f>_xlfn.XLOOKUP(total_table[[#This Row],[Store_ID]],Store_table[Store_ID],Store_table[Region],FALSE)</f>
        <v>South</v>
      </c>
      <c r="Y1964" s="8" t="str">
        <f>_xlfn.XLOOKUP(total_table[[#This Row],[Store_ID]],Store_table[Store_ID],Store_table[City],FALSE)</f>
        <v>North Nancyview</v>
      </c>
      <c r="Z1964" s="8" t="str">
        <f>_xlfn.XLOOKUP(total_table[[#This Row],[Store_ID]],Store_table[Store_ID],Store_table[Store_Type],FALSE)</f>
        <v>Outlet</v>
      </c>
    </row>
    <row r="1965" spans="1:26" x14ac:dyDescent="0.35">
      <c r="A1965" s="2" t="s">
        <v>3767</v>
      </c>
      <c r="B1965" s="14">
        <v>45770</v>
      </c>
      <c r="C1965" s="2" t="s">
        <v>1347</v>
      </c>
      <c r="D1965" s="2" t="s">
        <v>1644</v>
      </c>
      <c r="E1965" s="2" t="s">
        <v>1791</v>
      </c>
      <c r="F1965" s="11">
        <v>4</v>
      </c>
      <c r="G1965" s="8">
        <v>835.61</v>
      </c>
      <c r="H1965" s="8">
        <v>0.03</v>
      </c>
      <c r="I1965" s="2" t="s">
        <v>1802</v>
      </c>
      <c r="J1965" s="8">
        <v>3342.41</v>
      </c>
      <c r="K1965" s="8" t="str">
        <f>_xlfn.XLOOKUP(total_table[[#This Row],[Customer_ID]],Customer_table[Customer_ID],Customer_table[Name],FALSE)</f>
        <v>Kelli Smith</v>
      </c>
      <c r="L1965" s="11">
        <f>_xlfn.XLOOKUP(total_table[[#This Row],[Customer_ID]],Customer_table[Customer_ID],Customer_table[Age],FALSE)</f>
        <v>42</v>
      </c>
      <c r="M1965" s="8" t="str">
        <f>_xlfn.XLOOKUP(total_table[[#This Row],[Customer_ID]],Customer_table[Customer_ID],Customer_table[Gender],FALSE)</f>
        <v>Female</v>
      </c>
      <c r="N1965" s="8" t="str">
        <f>_xlfn.XLOOKUP(total_table[[#This Row],[Customer_ID]],Customer_table[Customer_ID],Customer_table[City],FALSE)</f>
        <v>North Maryfort</v>
      </c>
      <c r="O1965" s="8" t="str">
        <f>_xlfn.XLOOKUP(total_table[[#This Row],[Customer_ID]],Customer_table[Customer_ID],Customer_table[State],FALSE)</f>
        <v>Oregon</v>
      </c>
      <c r="P1965" s="8" t="str">
        <f>_xlfn.XLOOKUP(total_table[[#This Row],[Customer_ID]],Customer_table[Customer_ID],Customer_table[Country],FALSE)</f>
        <v>USA</v>
      </c>
      <c r="Q1965" s="8" t="str">
        <f>_xlfn.XLOOKUP(total_table[[#This Row],[Product_ID]],Product_table[Product_ID],Product_table[Product_Name],FALSE)</f>
        <v>Men's Hair Styling Gel</v>
      </c>
      <c r="R1965" s="8" t="str">
        <f>_xlfn.XLOOKUP(total_table[[#This Row],[Product_ID]],Product_table[Product_ID],Product_table[Category],FALSE)</f>
        <v>Beauty</v>
      </c>
      <c r="S1965" s="8" t="str">
        <f>_xlfn.XLOOKUP(total_table[[#This Row],[Product_ID]],Product_table[Product_ID],Product_table[Sub_Category],FALSE)</f>
        <v>Haircare</v>
      </c>
      <c r="T1965" s="8" t="str">
        <f>_xlfn.XLOOKUP(total_table[[#This Row],[Product_ID]],Product_table[Product_ID],Product_table[Brand],FALSE)</f>
        <v>Cline-Mccarthy</v>
      </c>
      <c r="U1965" s="8">
        <f>_xlfn.XLOOKUP(total_table[[#This Row],[Product_ID]],Product_table[Product_ID],Product_table[Cost],FALSE)</f>
        <v>17.309999999999999</v>
      </c>
      <c r="V1965" s="11">
        <f>_xlfn.XLOOKUP(total_table[[#This Row],[Product_ID]],Product_table[Product_ID],Product_table[Stock],FALSE)</f>
        <v>399</v>
      </c>
      <c r="W1965" s="8" t="str">
        <f>_xlfn.XLOOKUP(total_table[[#This Row],[Store_ID]],Store_table[Store_ID],Store_table[Store_Name],FALSE)</f>
        <v>Mann-Austin</v>
      </c>
      <c r="X1965" s="8" t="str">
        <f>_xlfn.XLOOKUP(total_table[[#This Row],[Store_ID]],Store_table[Store_ID],Store_table[Region],FALSE)</f>
        <v>East</v>
      </c>
      <c r="Y1965" s="8" t="str">
        <f>_xlfn.XLOOKUP(total_table[[#This Row],[Store_ID]],Store_table[Store_ID],Store_table[City],FALSE)</f>
        <v>Vasquezborough</v>
      </c>
      <c r="Z1965" s="8" t="str">
        <f>_xlfn.XLOOKUP(total_table[[#This Row],[Store_ID]],Store_table[Store_ID],Store_table[Store_Type],FALSE)</f>
        <v>Online</v>
      </c>
    </row>
    <row r="1966" spans="1:26" x14ac:dyDescent="0.35">
      <c r="A1966" s="2" t="s">
        <v>3768</v>
      </c>
      <c r="B1966" s="14">
        <v>45405</v>
      </c>
      <c r="C1966" s="2" t="s">
        <v>1175</v>
      </c>
      <c r="D1966" s="2" t="s">
        <v>1662</v>
      </c>
      <c r="E1966" s="2" t="s">
        <v>1751</v>
      </c>
      <c r="F1966" s="11">
        <v>3</v>
      </c>
      <c r="G1966" s="8">
        <v>120.97</v>
      </c>
      <c r="H1966" s="8">
        <v>0.11</v>
      </c>
      <c r="I1966" s="2" t="s">
        <v>1802</v>
      </c>
      <c r="J1966" s="8">
        <v>362.79999999999995</v>
      </c>
      <c r="K1966" s="8" t="str">
        <f>_xlfn.XLOOKUP(total_table[[#This Row],[Customer_ID]],Customer_table[Customer_ID],Customer_table[Name],FALSE)</f>
        <v>Martha Brown</v>
      </c>
      <c r="L1966" s="11">
        <f>_xlfn.XLOOKUP(total_table[[#This Row],[Customer_ID]],Customer_table[Customer_ID],Customer_table[Age],FALSE)</f>
        <v>20</v>
      </c>
      <c r="M1966" s="8" t="str">
        <f>_xlfn.XLOOKUP(total_table[[#This Row],[Customer_ID]],Customer_table[Customer_ID],Customer_table[Gender],FALSE)</f>
        <v>Female</v>
      </c>
      <c r="N1966" s="8" t="str">
        <f>_xlfn.XLOOKUP(total_table[[#This Row],[Customer_ID]],Customer_table[Customer_ID],Customer_table[City],FALSE)</f>
        <v>Novakstad</v>
      </c>
      <c r="O1966" s="8" t="str">
        <f>_xlfn.XLOOKUP(total_table[[#This Row],[Customer_ID]],Customer_table[Customer_ID],Customer_table[State],FALSE)</f>
        <v>California</v>
      </c>
      <c r="P1966" s="8" t="str">
        <f>_xlfn.XLOOKUP(total_table[[#This Row],[Customer_ID]],Customer_table[Customer_ID],Customer_table[Country],FALSE)</f>
        <v>USA</v>
      </c>
      <c r="Q1966" s="8" t="str">
        <f>_xlfn.XLOOKUP(total_table[[#This Row],[Product_ID]],Product_table[Product_ID],Product_table[Product_Name],FALSE)</f>
        <v>Wooden Nightstand</v>
      </c>
      <c r="R1966" s="8" t="str">
        <f>_xlfn.XLOOKUP(total_table[[#This Row],[Product_ID]],Product_table[Product_ID],Product_table[Category],FALSE)</f>
        <v>Home</v>
      </c>
      <c r="S1966" s="8" t="str">
        <f>_xlfn.XLOOKUP(total_table[[#This Row],[Product_ID]],Product_table[Product_ID],Product_table[Sub_Category],FALSE)</f>
        <v>Furniture</v>
      </c>
      <c r="T1966" s="8" t="str">
        <f>_xlfn.XLOOKUP(total_table[[#This Row],[Product_ID]],Product_table[Product_ID],Product_table[Brand],FALSE)</f>
        <v>Wolfe, Ross and Hester</v>
      </c>
      <c r="U1966" s="8">
        <f>_xlfn.XLOOKUP(total_table[[#This Row],[Product_ID]],Product_table[Product_ID],Product_table[Cost],FALSE)</f>
        <v>243.7</v>
      </c>
      <c r="V1966" s="11">
        <f>_xlfn.XLOOKUP(total_table[[#This Row],[Product_ID]],Product_table[Product_ID],Product_table[Stock],FALSE)</f>
        <v>130</v>
      </c>
      <c r="W1966" s="8" t="str">
        <f>_xlfn.XLOOKUP(total_table[[#This Row],[Store_ID]],Store_table[Store_ID],Store_table[Store_Name],FALSE)</f>
        <v>Gray Ltd</v>
      </c>
      <c r="X1966" s="8" t="str">
        <f>_xlfn.XLOOKUP(total_table[[#This Row],[Store_ID]],Store_table[Store_ID],Store_table[Region],FALSE)</f>
        <v>North</v>
      </c>
      <c r="Y1966" s="8" t="str">
        <f>_xlfn.XLOOKUP(total_table[[#This Row],[Store_ID]],Store_table[Store_ID],Store_table[City],FALSE)</f>
        <v>New Michaelchester</v>
      </c>
      <c r="Z1966" s="8" t="str">
        <f>_xlfn.XLOOKUP(total_table[[#This Row],[Store_ID]],Store_table[Store_ID],Store_table[Store_Type],FALSE)</f>
        <v>Outlet</v>
      </c>
    </row>
    <row r="1967" spans="1:26" x14ac:dyDescent="0.35">
      <c r="A1967" s="2" t="s">
        <v>3769</v>
      </c>
      <c r="B1967" s="14">
        <v>45424</v>
      </c>
      <c r="C1967" s="2" t="s">
        <v>119</v>
      </c>
      <c r="D1967" s="2" t="s">
        <v>1606</v>
      </c>
      <c r="E1967" s="2" t="s">
        <v>1764</v>
      </c>
      <c r="F1967" s="11">
        <v>2</v>
      </c>
      <c r="G1967" s="8">
        <v>26.36</v>
      </c>
      <c r="H1967" s="8">
        <v>0.03</v>
      </c>
      <c r="I1967" s="2" t="s">
        <v>1807</v>
      </c>
      <c r="J1967" s="8">
        <v>52.69</v>
      </c>
      <c r="K1967" s="8" t="str">
        <f>_xlfn.XLOOKUP(total_table[[#This Row],[Customer_ID]],Customer_table[Customer_ID],Customer_table[Name],FALSE)</f>
        <v>Jessica Acevedo</v>
      </c>
      <c r="L1967" s="11">
        <f>_xlfn.XLOOKUP(total_table[[#This Row],[Customer_ID]],Customer_table[Customer_ID],Customer_table[Age],FALSE)</f>
        <v>64</v>
      </c>
      <c r="M1967" s="8" t="str">
        <f>_xlfn.XLOOKUP(total_table[[#This Row],[Customer_ID]],Customer_table[Customer_ID],Customer_table[Gender],FALSE)</f>
        <v>Female</v>
      </c>
      <c r="N1967" s="8" t="str">
        <f>_xlfn.XLOOKUP(total_table[[#This Row],[Customer_ID]],Customer_table[Customer_ID],Customer_table[City],FALSE)</f>
        <v>Amybury</v>
      </c>
      <c r="O1967" s="8" t="str">
        <f>_xlfn.XLOOKUP(total_table[[#This Row],[Customer_ID]],Customer_table[Customer_ID],Customer_table[State],FALSE)</f>
        <v>Pennsylvania</v>
      </c>
      <c r="P1967" s="8" t="str">
        <f>_xlfn.XLOOKUP(total_table[[#This Row],[Customer_ID]],Customer_table[Customer_ID],Customer_table[Country],FALSE)</f>
        <v>USA</v>
      </c>
      <c r="Q1967" s="8" t="str">
        <f>_xlfn.XLOOKUP(total_table[[#This Row],[Product_ID]],Product_table[Product_ID],Product_table[Product_Name],FALSE)</f>
        <v>Noise-Canceling Headphones</v>
      </c>
      <c r="R1967" s="8" t="str">
        <f>_xlfn.XLOOKUP(total_table[[#This Row],[Product_ID]],Product_table[Product_ID],Product_table[Category],FALSE)</f>
        <v>Electronics</v>
      </c>
      <c r="S1967" s="8" t="str">
        <f>_xlfn.XLOOKUP(total_table[[#This Row],[Product_ID]],Product_table[Product_ID],Product_table[Sub_Category],FALSE)</f>
        <v>Audio</v>
      </c>
      <c r="T1967" s="8" t="str">
        <f>_xlfn.XLOOKUP(total_table[[#This Row],[Product_ID]],Product_table[Product_ID],Product_table[Brand],FALSE)</f>
        <v>Taylor-Hart</v>
      </c>
      <c r="U1967" s="8">
        <f>_xlfn.XLOOKUP(total_table[[#This Row],[Product_ID]],Product_table[Product_ID],Product_table[Cost],FALSE)</f>
        <v>38.520000000000003</v>
      </c>
      <c r="V1967" s="11">
        <f>_xlfn.XLOOKUP(total_table[[#This Row],[Product_ID]],Product_table[Product_ID],Product_table[Stock],FALSE)</f>
        <v>378</v>
      </c>
      <c r="W1967" s="8" t="str">
        <f>_xlfn.XLOOKUP(total_table[[#This Row],[Store_ID]],Store_table[Store_ID],Store_table[Store_Name],FALSE)</f>
        <v>Moore, Padilla and Butler</v>
      </c>
      <c r="X1967" s="8" t="str">
        <f>_xlfn.XLOOKUP(total_table[[#This Row],[Store_ID]],Store_table[Store_ID],Store_table[Region],FALSE)</f>
        <v>South</v>
      </c>
      <c r="Y1967" s="8" t="str">
        <f>_xlfn.XLOOKUP(total_table[[#This Row],[Store_ID]],Store_table[Store_ID],Store_table[City],FALSE)</f>
        <v>East Johnstad</v>
      </c>
      <c r="Z1967" s="8" t="str">
        <f>_xlfn.XLOOKUP(total_table[[#This Row],[Store_ID]],Store_table[Store_ID],Store_table[Store_Type],FALSE)</f>
        <v>Flagship</v>
      </c>
    </row>
    <row r="1968" spans="1:26" x14ac:dyDescent="0.35">
      <c r="A1968" s="2" t="s">
        <v>3770</v>
      </c>
      <c r="B1968" s="14">
        <v>45881</v>
      </c>
      <c r="C1968" s="2" t="s">
        <v>129</v>
      </c>
      <c r="D1968" s="2" t="s">
        <v>1680</v>
      </c>
      <c r="E1968" s="2" t="s">
        <v>1754</v>
      </c>
      <c r="F1968" s="11">
        <v>1</v>
      </c>
      <c r="G1968" s="8">
        <v>918.87</v>
      </c>
      <c r="H1968" s="8">
        <v>0.11</v>
      </c>
      <c r="I1968" s="2" t="s">
        <v>1804</v>
      </c>
      <c r="J1968" s="8">
        <v>918.76</v>
      </c>
      <c r="K1968" s="8" t="str">
        <f>_xlfn.XLOOKUP(total_table[[#This Row],[Customer_ID]],Customer_table[Customer_ID],Customer_table[Name],FALSE)</f>
        <v>Robert Jones Dds</v>
      </c>
      <c r="L1968" s="11">
        <f>_xlfn.XLOOKUP(total_table[[#This Row],[Customer_ID]],Customer_table[Customer_ID],Customer_table[Age],FALSE)</f>
        <v>25</v>
      </c>
      <c r="M1968" s="8" t="str">
        <f>_xlfn.XLOOKUP(total_table[[#This Row],[Customer_ID]],Customer_table[Customer_ID],Customer_table[Gender],FALSE)</f>
        <v>Male</v>
      </c>
      <c r="N1968" s="8" t="str">
        <f>_xlfn.XLOOKUP(total_table[[#This Row],[Customer_ID]],Customer_table[Customer_ID],Customer_table[City],FALSE)</f>
        <v>Tristanton</v>
      </c>
      <c r="O1968" s="8" t="str">
        <f>_xlfn.XLOOKUP(total_table[[#This Row],[Customer_ID]],Customer_table[Customer_ID],Customer_table[State],FALSE)</f>
        <v>Oklahoma</v>
      </c>
      <c r="P1968" s="8" t="str">
        <f>_xlfn.XLOOKUP(total_table[[#This Row],[Customer_ID]],Customer_table[Customer_ID],Customer_table[Country],FALSE)</f>
        <v>USA</v>
      </c>
      <c r="Q1968" s="8" t="str">
        <f>_xlfn.XLOOKUP(total_table[[#This Row],[Product_ID]],Product_table[Product_ID],Product_table[Product_Name],FALSE)</f>
        <v>WiFi Mesh Router</v>
      </c>
      <c r="R1968" s="8" t="str">
        <f>_xlfn.XLOOKUP(total_table[[#This Row],[Product_ID]],Product_table[Product_ID],Product_table[Category],FALSE)</f>
        <v>Electronics</v>
      </c>
      <c r="S1968" s="8" t="str">
        <f>_xlfn.XLOOKUP(total_table[[#This Row],[Product_ID]],Product_table[Product_ID],Product_table[Sub_Category],FALSE)</f>
        <v>Appliances</v>
      </c>
      <c r="T1968" s="8" t="str">
        <f>_xlfn.XLOOKUP(total_table[[#This Row],[Product_ID]],Product_table[Product_ID],Product_table[Brand],FALSE)</f>
        <v>White, Reeves and Woods</v>
      </c>
      <c r="U1968" s="8">
        <f>_xlfn.XLOOKUP(total_table[[#This Row],[Product_ID]],Product_table[Product_ID],Product_table[Cost],FALSE)</f>
        <v>480.9</v>
      </c>
      <c r="V1968" s="11">
        <f>_xlfn.XLOOKUP(total_table[[#This Row],[Product_ID]],Product_table[Product_ID],Product_table[Stock],FALSE)</f>
        <v>104</v>
      </c>
      <c r="W1968" s="8" t="str">
        <f>_xlfn.XLOOKUP(total_table[[#This Row],[Store_ID]],Store_table[Store_ID],Store_table[Store_Name],FALSE)</f>
        <v>Benson-Elliott</v>
      </c>
      <c r="X1968" s="8" t="str">
        <f>_xlfn.XLOOKUP(total_table[[#This Row],[Store_ID]],Store_table[Store_ID],Store_table[Region],FALSE)</f>
        <v>East</v>
      </c>
      <c r="Y1968" s="8" t="str">
        <f>_xlfn.XLOOKUP(total_table[[#This Row],[Store_ID]],Store_table[Store_ID],Store_table[City],FALSE)</f>
        <v>Port Josephberg</v>
      </c>
      <c r="Z1968" s="8" t="str">
        <f>_xlfn.XLOOKUP(total_table[[#This Row],[Store_ID]],Store_table[Store_ID],Store_table[Store_Type],FALSE)</f>
        <v>Online</v>
      </c>
    </row>
    <row r="1969" spans="1:26" x14ac:dyDescent="0.35">
      <c r="A1969" s="2" t="s">
        <v>3771</v>
      </c>
      <c r="B1969" s="14">
        <v>45794</v>
      </c>
      <c r="C1969" s="2" t="s">
        <v>122</v>
      </c>
      <c r="D1969" s="2" t="s">
        <v>1660</v>
      </c>
      <c r="E1969" s="2" t="s">
        <v>1770</v>
      </c>
      <c r="F1969" s="11">
        <v>2</v>
      </c>
      <c r="G1969" s="8">
        <v>924.73</v>
      </c>
      <c r="H1969" s="8">
        <v>0.28999999999999998</v>
      </c>
      <c r="I1969" s="2" t="s">
        <v>1804</v>
      </c>
      <c r="J1969" s="8">
        <v>1849.17</v>
      </c>
      <c r="K1969" s="8" t="str">
        <f>_xlfn.XLOOKUP(total_table[[#This Row],[Customer_ID]],Customer_table[Customer_ID],Customer_table[Name],FALSE)</f>
        <v>Sarah Vance</v>
      </c>
      <c r="L1969" s="11">
        <f>_xlfn.XLOOKUP(total_table[[#This Row],[Customer_ID]],Customer_table[Customer_ID],Customer_table[Age],FALSE)</f>
        <v>41</v>
      </c>
      <c r="M1969" s="8" t="str">
        <f>_xlfn.XLOOKUP(total_table[[#This Row],[Customer_ID]],Customer_table[Customer_ID],Customer_table[Gender],FALSE)</f>
        <v>Male</v>
      </c>
      <c r="N1969" s="8" t="str">
        <f>_xlfn.XLOOKUP(total_table[[#This Row],[Customer_ID]],Customer_table[Customer_ID],Customer_table[City],FALSE)</f>
        <v>Johnsonville</v>
      </c>
      <c r="O1969" s="8" t="str">
        <f>_xlfn.XLOOKUP(total_table[[#This Row],[Customer_ID]],Customer_table[Customer_ID],Customer_table[State],FALSE)</f>
        <v>Oregon</v>
      </c>
      <c r="P1969" s="8" t="str">
        <f>_xlfn.XLOOKUP(total_table[[#This Row],[Customer_ID]],Customer_table[Customer_ID],Customer_table[Country],FALSE)</f>
        <v>USA</v>
      </c>
      <c r="Q1969" s="8" t="str">
        <f>_xlfn.XLOOKUP(total_table[[#This Row],[Product_ID]],Product_table[Product_ID],Product_table[Product_Name],FALSE)</f>
        <v>Smart LED Light Strip</v>
      </c>
      <c r="R1969" s="8" t="str">
        <f>_xlfn.XLOOKUP(total_table[[#This Row],[Product_ID]],Product_table[Product_ID],Product_table[Category],FALSE)</f>
        <v>Electronics</v>
      </c>
      <c r="S1969" s="8" t="str">
        <f>_xlfn.XLOOKUP(total_table[[#This Row],[Product_ID]],Product_table[Product_ID],Product_table[Sub_Category],FALSE)</f>
        <v>Accessories</v>
      </c>
      <c r="T1969" s="8" t="str">
        <f>_xlfn.XLOOKUP(total_table[[#This Row],[Product_ID]],Product_table[Product_ID],Product_table[Brand],FALSE)</f>
        <v>Flores-Davis</v>
      </c>
      <c r="U1969" s="8">
        <f>_xlfn.XLOOKUP(total_table[[#This Row],[Product_ID]],Product_table[Product_ID],Product_table[Cost],FALSE)</f>
        <v>349.17</v>
      </c>
      <c r="V1969" s="11">
        <f>_xlfn.XLOOKUP(total_table[[#This Row],[Product_ID]],Product_table[Product_ID],Product_table[Stock],FALSE)</f>
        <v>476</v>
      </c>
      <c r="W1969" s="8" t="str">
        <f>_xlfn.XLOOKUP(total_table[[#This Row],[Store_ID]],Store_table[Store_ID],Store_table[Store_Name],FALSE)</f>
        <v>Aguirre-Keller</v>
      </c>
      <c r="X1969" s="8" t="str">
        <f>_xlfn.XLOOKUP(total_table[[#This Row],[Store_ID]],Store_table[Store_ID],Store_table[Region],FALSE)</f>
        <v>South</v>
      </c>
      <c r="Y1969" s="8" t="str">
        <f>_xlfn.XLOOKUP(total_table[[#This Row],[Store_ID]],Store_table[Store_ID],Store_table[City],FALSE)</f>
        <v>Lake Michael</v>
      </c>
      <c r="Z1969" s="8" t="str">
        <f>_xlfn.XLOOKUP(total_table[[#This Row],[Store_ID]],Store_table[Store_ID],Store_table[Store_Type],FALSE)</f>
        <v>Online</v>
      </c>
    </row>
    <row r="1970" spans="1:26" x14ac:dyDescent="0.35">
      <c r="A1970" s="2" t="s">
        <v>3772</v>
      </c>
      <c r="B1970" s="14">
        <v>45665</v>
      </c>
      <c r="C1970" s="2" t="s">
        <v>88</v>
      </c>
      <c r="D1970" s="2" t="s">
        <v>1550</v>
      </c>
      <c r="E1970" s="2" t="s">
        <v>1767</v>
      </c>
      <c r="F1970" s="11">
        <v>3</v>
      </c>
      <c r="G1970" s="8">
        <v>195.31</v>
      </c>
      <c r="H1970" s="8">
        <v>0.13</v>
      </c>
      <c r="I1970" s="2" t="s">
        <v>1807</v>
      </c>
      <c r="J1970" s="8">
        <v>585.80000000000007</v>
      </c>
      <c r="K1970" s="8" t="str">
        <f>_xlfn.XLOOKUP(total_table[[#This Row],[Customer_ID]],Customer_table[Customer_ID],Customer_table[Name],FALSE)</f>
        <v>Jeff Martinez</v>
      </c>
      <c r="L1970" s="11">
        <f>_xlfn.XLOOKUP(total_table[[#This Row],[Customer_ID]],Customer_table[Customer_ID],Customer_table[Age],FALSE)</f>
        <v>36</v>
      </c>
      <c r="M1970" s="8" t="str">
        <f>_xlfn.XLOOKUP(total_table[[#This Row],[Customer_ID]],Customer_table[Customer_ID],Customer_table[Gender],FALSE)</f>
        <v>Female</v>
      </c>
      <c r="N1970" s="8" t="str">
        <f>_xlfn.XLOOKUP(total_table[[#This Row],[Customer_ID]],Customer_table[Customer_ID],Customer_table[City],FALSE)</f>
        <v>Smithburgh</v>
      </c>
      <c r="O1970" s="8" t="str">
        <f>_xlfn.XLOOKUP(total_table[[#This Row],[Customer_ID]],Customer_table[Customer_ID],Customer_table[State],FALSE)</f>
        <v>Oklahoma</v>
      </c>
      <c r="P1970" s="8" t="str">
        <f>_xlfn.XLOOKUP(total_table[[#This Row],[Customer_ID]],Customer_table[Customer_ID],Customer_table[Country],FALSE)</f>
        <v>USA</v>
      </c>
      <c r="Q1970" s="8" t="str">
        <f>_xlfn.XLOOKUP(total_table[[#This Row],[Product_ID]],Product_table[Product_ID],Product_table[Product_Name],FALSE)</f>
        <v>Hair Strengthening Shampoo</v>
      </c>
      <c r="R1970" s="8" t="str">
        <f>_xlfn.XLOOKUP(total_table[[#This Row],[Product_ID]],Product_table[Product_ID],Product_table[Category],FALSE)</f>
        <v>Beauty</v>
      </c>
      <c r="S1970" s="8" t="str">
        <f>_xlfn.XLOOKUP(total_table[[#This Row],[Product_ID]],Product_table[Product_ID],Product_table[Sub_Category],FALSE)</f>
        <v>Haircare</v>
      </c>
      <c r="T1970" s="8" t="str">
        <f>_xlfn.XLOOKUP(total_table[[#This Row],[Product_ID]],Product_table[Product_ID],Product_table[Brand],FALSE)</f>
        <v>Rice LLC</v>
      </c>
      <c r="U1970" s="8">
        <f>_xlfn.XLOOKUP(total_table[[#This Row],[Product_ID]],Product_table[Product_ID],Product_table[Cost],FALSE)</f>
        <v>115.82</v>
      </c>
      <c r="V1970" s="11">
        <f>_xlfn.XLOOKUP(total_table[[#This Row],[Product_ID]],Product_table[Product_ID],Product_table[Stock],FALSE)</f>
        <v>460</v>
      </c>
      <c r="W1970" s="8" t="str">
        <f>_xlfn.XLOOKUP(total_table[[#This Row],[Store_ID]],Store_table[Store_ID],Store_table[Store_Name],FALSE)</f>
        <v>Hill, Wagner and Ballard</v>
      </c>
      <c r="X1970" s="8" t="str">
        <f>_xlfn.XLOOKUP(total_table[[#This Row],[Store_ID]],Store_table[Store_ID],Store_table[Region],FALSE)</f>
        <v>East</v>
      </c>
      <c r="Y1970" s="8" t="str">
        <f>_xlfn.XLOOKUP(total_table[[#This Row],[Store_ID]],Store_table[Store_ID],Store_table[City],FALSE)</f>
        <v>East Davidville</v>
      </c>
      <c r="Z1970" s="8" t="str">
        <f>_xlfn.XLOOKUP(total_table[[#This Row],[Store_ID]],Store_table[Store_ID],Store_table[Store_Type],FALSE)</f>
        <v>Online</v>
      </c>
    </row>
    <row r="1971" spans="1:26" x14ac:dyDescent="0.35">
      <c r="A1971" s="2" t="s">
        <v>3773</v>
      </c>
      <c r="B1971" s="14">
        <v>45793</v>
      </c>
      <c r="C1971" s="2" t="s">
        <v>471</v>
      </c>
      <c r="D1971" s="2" t="s">
        <v>1602</v>
      </c>
      <c r="E1971" s="2" t="s">
        <v>1760</v>
      </c>
      <c r="F1971" s="11">
        <v>1</v>
      </c>
      <c r="G1971" s="8">
        <v>91.38</v>
      </c>
      <c r="H1971" s="8">
        <v>0.14000000000000001</v>
      </c>
      <c r="I1971" s="2" t="s">
        <v>1802</v>
      </c>
      <c r="J1971" s="8">
        <v>91.24</v>
      </c>
      <c r="K1971" s="8" t="str">
        <f>_xlfn.XLOOKUP(total_table[[#This Row],[Customer_ID]],Customer_table[Customer_ID],Customer_table[Name],FALSE)</f>
        <v>Maria Ramirez</v>
      </c>
      <c r="L1971" s="11">
        <f>_xlfn.XLOOKUP(total_table[[#This Row],[Customer_ID]],Customer_table[Customer_ID],Customer_table[Age],FALSE)</f>
        <v>37</v>
      </c>
      <c r="M1971" s="8" t="str">
        <f>_xlfn.XLOOKUP(total_table[[#This Row],[Customer_ID]],Customer_table[Customer_ID],Customer_table[Gender],FALSE)</f>
        <v>Male</v>
      </c>
      <c r="N1971" s="8" t="str">
        <f>_xlfn.XLOOKUP(total_table[[#This Row],[Customer_ID]],Customer_table[Customer_ID],Customer_table[City],FALSE)</f>
        <v>West Brandon</v>
      </c>
      <c r="O1971" s="8" t="str">
        <f>_xlfn.XLOOKUP(total_table[[#This Row],[Customer_ID]],Customer_table[Customer_ID],Customer_table[State],FALSE)</f>
        <v>Montana</v>
      </c>
      <c r="P1971" s="8" t="str">
        <f>_xlfn.XLOOKUP(total_table[[#This Row],[Customer_ID]],Customer_table[Customer_ID],Customer_table[Country],FALSE)</f>
        <v>USA</v>
      </c>
      <c r="Q1971" s="8" t="str">
        <f>_xlfn.XLOOKUP(total_table[[#This Row],[Product_ID]],Product_table[Product_ID],Product_table[Product_Name],FALSE)</f>
        <v>Sports Water Hydration Pack</v>
      </c>
      <c r="R1971" s="8" t="str">
        <f>_xlfn.XLOOKUP(total_table[[#This Row],[Product_ID]],Product_table[Product_ID],Product_table[Category],FALSE)</f>
        <v>Sports</v>
      </c>
      <c r="S1971" s="8" t="str">
        <f>_xlfn.XLOOKUP(total_table[[#This Row],[Product_ID]],Product_table[Product_ID],Product_table[Sub_Category],FALSE)</f>
        <v>Outdoor</v>
      </c>
      <c r="T1971" s="8" t="str">
        <f>_xlfn.XLOOKUP(total_table[[#This Row],[Product_ID]],Product_table[Product_ID],Product_table[Brand],FALSE)</f>
        <v>Sims-Smith</v>
      </c>
      <c r="U1971" s="8">
        <f>_xlfn.XLOOKUP(total_table[[#This Row],[Product_ID]],Product_table[Product_ID],Product_table[Cost],FALSE)</f>
        <v>135.61000000000001</v>
      </c>
      <c r="V1971" s="11">
        <f>_xlfn.XLOOKUP(total_table[[#This Row],[Product_ID]],Product_table[Product_ID],Product_table[Stock],FALSE)</f>
        <v>394</v>
      </c>
      <c r="W1971" s="8" t="str">
        <f>_xlfn.XLOOKUP(total_table[[#This Row],[Store_ID]],Store_table[Store_ID],Store_table[Store_Name],FALSE)</f>
        <v>Bean, Jones and Park</v>
      </c>
      <c r="X1971" s="8" t="str">
        <f>_xlfn.XLOOKUP(total_table[[#This Row],[Store_ID]],Store_table[Store_ID],Store_table[Region],FALSE)</f>
        <v>West</v>
      </c>
      <c r="Y1971" s="8" t="str">
        <f>_xlfn.XLOOKUP(total_table[[#This Row],[Store_ID]],Store_table[Store_ID],Store_table[City],FALSE)</f>
        <v>Thompsonborough</v>
      </c>
      <c r="Z1971" s="8" t="str">
        <f>_xlfn.XLOOKUP(total_table[[#This Row],[Store_ID]],Store_table[Store_ID],Store_table[Store_Type],FALSE)</f>
        <v>Online</v>
      </c>
    </row>
    <row r="1972" spans="1:26" x14ac:dyDescent="0.35">
      <c r="A1972" s="2" t="s">
        <v>3774</v>
      </c>
      <c r="B1972" s="14">
        <v>45563</v>
      </c>
      <c r="C1972" s="2" t="s">
        <v>1465</v>
      </c>
      <c r="D1972" s="2" t="s">
        <v>1698</v>
      </c>
      <c r="E1972" s="2" t="s">
        <v>1770</v>
      </c>
      <c r="F1972" s="11">
        <v>2</v>
      </c>
      <c r="G1972" s="8">
        <v>494.35</v>
      </c>
      <c r="H1972" s="8">
        <v>0.1</v>
      </c>
      <c r="I1972" s="2" t="s">
        <v>1802</v>
      </c>
      <c r="J1972" s="8">
        <v>988.6</v>
      </c>
      <c r="K1972" s="8" t="str">
        <f>_xlfn.XLOOKUP(total_table[[#This Row],[Customer_ID]],Customer_table[Customer_ID],Customer_table[Name],FALSE)</f>
        <v>Sarah Smith</v>
      </c>
      <c r="L1972" s="11">
        <f>_xlfn.XLOOKUP(total_table[[#This Row],[Customer_ID]],Customer_table[Customer_ID],Customer_table[Age],FALSE)</f>
        <v>48</v>
      </c>
      <c r="M1972" s="8" t="str">
        <f>_xlfn.XLOOKUP(total_table[[#This Row],[Customer_ID]],Customer_table[Customer_ID],Customer_table[Gender],FALSE)</f>
        <v>Male</v>
      </c>
      <c r="N1972" s="8" t="str">
        <f>_xlfn.XLOOKUP(total_table[[#This Row],[Customer_ID]],Customer_table[Customer_ID],Customer_table[City],FALSE)</f>
        <v>East Rodney</v>
      </c>
      <c r="O1972" s="8" t="str">
        <f>_xlfn.XLOOKUP(total_table[[#This Row],[Customer_ID]],Customer_table[Customer_ID],Customer_table[State],FALSE)</f>
        <v>Nevada</v>
      </c>
      <c r="P1972" s="8" t="str">
        <f>_xlfn.XLOOKUP(total_table[[#This Row],[Customer_ID]],Customer_table[Customer_ID],Customer_table[Country],FALSE)</f>
        <v>USA</v>
      </c>
      <c r="Q1972" s="8" t="str">
        <f>_xlfn.XLOOKUP(total_table[[#This Row],[Product_ID]],Product_table[Product_ID],Product_table[Product_Name],FALSE)</f>
        <v>Kitchen Cutting Board</v>
      </c>
      <c r="R1972" s="8" t="str">
        <f>_xlfn.XLOOKUP(total_table[[#This Row],[Product_ID]],Product_table[Product_ID],Product_table[Category],FALSE)</f>
        <v>Home</v>
      </c>
      <c r="S1972" s="8" t="str">
        <f>_xlfn.XLOOKUP(total_table[[#This Row],[Product_ID]],Product_table[Product_ID],Product_table[Sub_Category],FALSE)</f>
        <v>Kitchen</v>
      </c>
      <c r="T1972" s="8" t="str">
        <f>_xlfn.XLOOKUP(total_table[[#This Row],[Product_ID]],Product_table[Product_ID],Product_table[Brand],FALSE)</f>
        <v>Taylor, Dodson and Johnston</v>
      </c>
      <c r="U1972" s="8">
        <f>_xlfn.XLOOKUP(total_table[[#This Row],[Product_ID]],Product_table[Product_ID],Product_table[Cost],FALSE)</f>
        <v>176.07</v>
      </c>
      <c r="V1972" s="11">
        <f>_xlfn.XLOOKUP(total_table[[#This Row],[Product_ID]],Product_table[Product_ID],Product_table[Stock],FALSE)</f>
        <v>82</v>
      </c>
      <c r="W1972" s="8" t="str">
        <f>_xlfn.XLOOKUP(total_table[[#This Row],[Store_ID]],Store_table[Store_ID],Store_table[Store_Name],FALSE)</f>
        <v>Aguirre-Keller</v>
      </c>
      <c r="X1972" s="8" t="str">
        <f>_xlfn.XLOOKUP(total_table[[#This Row],[Store_ID]],Store_table[Store_ID],Store_table[Region],FALSE)</f>
        <v>South</v>
      </c>
      <c r="Y1972" s="8" t="str">
        <f>_xlfn.XLOOKUP(total_table[[#This Row],[Store_ID]],Store_table[Store_ID],Store_table[City],FALSE)</f>
        <v>Lake Michael</v>
      </c>
      <c r="Z1972" s="8" t="str">
        <f>_xlfn.XLOOKUP(total_table[[#This Row],[Store_ID]],Store_table[Store_ID],Store_table[Store_Type],FALSE)</f>
        <v>Online</v>
      </c>
    </row>
    <row r="1973" spans="1:26" x14ac:dyDescent="0.35">
      <c r="A1973" s="2" t="s">
        <v>3775</v>
      </c>
      <c r="B1973" s="14">
        <v>45577</v>
      </c>
      <c r="C1973" s="2" t="s">
        <v>803</v>
      </c>
      <c r="D1973" s="2" t="s">
        <v>1574</v>
      </c>
      <c r="E1973" s="2" t="s">
        <v>1767</v>
      </c>
      <c r="F1973" s="11">
        <v>1</v>
      </c>
      <c r="G1973" s="8">
        <v>412.2</v>
      </c>
      <c r="H1973" s="8">
        <v>0.11</v>
      </c>
      <c r="I1973" s="2" t="s">
        <v>1802</v>
      </c>
      <c r="J1973" s="8">
        <v>412.09</v>
      </c>
      <c r="K1973" s="8" t="str">
        <f>_xlfn.XLOOKUP(total_table[[#This Row],[Customer_ID]],Customer_table[Customer_ID],Customer_table[Name],FALSE)</f>
        <v>Damon Perez</v>
      </c>
      <c r="L1973" s="11">
        <f>_xlfn.XLOOKUP(total_table[[#This Row],[Customer_ID]],Customer_table[Customer_ID],Customer_table[Age],FALSE)</f>
        <v>21</v>
      </c>
      <c r="M1973" s="8" t="str">
        <f>_xlfn.XLOOKUP(total_table[[#This Row],[Customer_ID]],Customer_table[Customer_ID],Customer_table[Gender],FALSE)</f>
        <v>Male</v>
      </c>
      <c r="N1973" s="8" t="str">
        <f>_xlfn.XLOOKUP(total_table[[#This Row],[Customer_ID]],Customer_table[Customer_ID],Customer_table[City],FALSE)</f>
        <v>Jasonton</v>
      </c>
      <c r="O1973" s="8" t="str">
        <f>_xlfn.XLOOKUP(total_table[[#This Row],[Customer_ID]],Customer_table[Customer_ID],Customer_table[State],FALSE)</f>
        <v>Ohio</v>
      </c>
      <c r="P1973" s="8" t="str">
        <f>_xlfn.XLOOKUP(total_table[[#This Row],[Customer_ID]],Customer_table[Customer_ID],Customer_table[Country],FALSE)</f>
        <v>USA</v>
      </c>
      <c r="Q1973" s="8" t="str">
        <f>_xlfn.XLOOKUP(total_table[[#This Row],[Product_ID]],Product_table[Product_ID],Product_table[Product_Name],FALSE)</f>
        <v>Foldable Camping Chair</v>
      </c>
      <c r="R1973" s="8" t="str">
        <f>_xlfn.XLOOKUP(total_table[[#This Row],[Product_ID]],Product_table[Product_ID],Product_table[Category],FALSE)</f>
        <v>Sports</v>
      </c>
      <c r="S1973" s="8" t="str">
        <f>_xlfn.XLOOKUP(total_table[[#This Row],[Product_ID]],Product_table[Product_ID],Product_table[Sub_Category],FALSE)</f>
        <v>Outdoor</v>
      </c>
      <c r="T1973" s="8" t="str">
        <f>_xlfn.XLOOKUP(total_table[[#This Row],[Product_ID]],Product_table[Product_ID],Product_table[Brand],FALSE)</f>
        <v>Cook Ltd</v>
      </c>
      <c r="U1973" s="8">
        <f>_xlfn.XLOOKUP(total_table[[#This Row],[Product_ID]],Product_table[Product_ID],Product_table[Cost],FALSE)</f>
        <v>166.06</v>
      </c>
      <c r="V1973" s="11">
        <f>_xlfn.XLOOKUP(total_table[[#This Row],[Product_ID]],Product_table[Product_ID],Product_table[Stock],FALSE)</f>
        <v>340</v>
      </c>
      <c r="W1973" s="8" t="str">
        <f>_xlfn.XLOOKUP(total_table[[#This Row],[Store_ID]],Store_table[Store_ID],Store_table[Store_Name],FALSE)</f>
        <v>Hill, Wagner and Ballard</v>
      </c>
      <c r="X1973" s="8" t="str">
        <f>_xlfn.XLOOKUP(total_table[[#This Row],[Store_ID]],Store_table[Store_ID],Store_table[Region],FALSE)</f>
        <v>East</v>
      </c>
      <c r="Y1973" s="8" t="str">
        <f>_xlfn.XLOOKUP(total_table[[#This Row],[Store_ID]],Store_table[Store_ID],Store_table[City],FALSE)</f>
        <v>East Davidville</v>
      </c>
      <c r="Z1973" s="8" t="str">
        <f>_xlfn.XLOOKUP(total_table[[#This Row],[Store_ID]],Store_table[Store_ID],Store_table[Store_Type],FALSE)</f>
        <v>Online</v>
      </c>
    </row>
    <row r="1974" spans="1:26" x14ac:dyDescent="0.35">
      <c r="A1974" s="2" t="s">
        <v>3776</v>
      </c>
      <c r="B1974" s="14">
        <v>45466</v>
      </c>
      <c r="C1974" s="2" t="s">
        <v>1211</v>
      </c>
      <c r="D1974" s="2" t="s">
        <v>1684</v>
      </c>
      <c r="E1974" s="2" t="s">
        <v>1782</v>
      </c>
      <c r="F1974" s="11">
        <v>1</v>
      </c>
      <c r="G1974" s="8">
        <v>650.47</v>
      </c>
      <c r="H1974" s="8">
        <v>0.13</v>
      </c>
      <c r="I1974" s="2" t="s">
        <v>1804</v>
      </c>
      <c r="J1974" s="8">
        <v>650.34</v>
      </c>
      <c r="K1974" s="8" t="str">
        <f>_xlfn.XLOOKUP(total_table[[#This Row],[Customer_ID]],Customer_table[Customer_ID],Customer_table[Name],FALSE)</f>
        <v>Alejandro Evans</v>
      </c>
      <c r="L1974" s="11">
        <f>_xlfn.XLOOKUP(total_table[[#This Row],[Customer_ID]],Customer_table[Customer_ID],Customer_table[Age],FALSE)</f>
        <v>43</v>
      </c>
      <c r="M1974" s="8" t="str">
        <f>_xlfn.XLOOKUP(total_table[[#This Row],[Customer_ID]],Customer_table[Customer_ID],Customer_table[Gender],FALSE)</f>
        <v>Female</v>
      </c>
      <c r="N1974" s="8" t="str">
        <f>_xlfn.XLOOKUP(total_table[[#This Row],[Customer_ID]],Customer_table[Customer_ID],Customer_table[City],FALSE)</f>
        <v>Cannonberg</v>
      </c>
      <c r="O1974" s="8" t="str">
        <f>_xlfn.XLOOKUP(total_table[[#This Row],[Customer_ID]],Customer_table[Customer_ID],Customer_table[State],FALSE)</f>
        <v>Connecticut</v>
      </c>
      <c r="P1974" s="8" t="str">
        <f>_xlfn.XLOOKUP(total_table[[#This Row],[Customer_ID]],Customer_table[Customer_ID],Customer_table[Country],FALSE)</f>
        <v>USA</v>
      </c>
      <c r="Q1974" s="8" t="str">
        <f>_xlfn.XLOOKUP(total_table[[#This Row],[Product_ID]],Product_table[Product_ID],Product_table[Product_Name],FALSE)</f>
        <v>Decorative Lamp Shade</v>
      </c>
      <c r="R1974" s="8" t="str">
        <f>_xlfn.XLOOKUP(total_table[[#This Row],[Product_ID]],Product_table[Product_ID],Product_table[Category],FALSE)</f>
        <v>Home</v>
      </c>
      <c r="S1974" s="8" t="str">
        <f>_xlfn.XLOOKUP(total_table[[#This Row],[Product_ID]],Product_table[Product_ID],Product_table[Sub_Category],FALSE)</f>
        <v>Lighting</v>
      </c>
      <c r="T1974" s="8" t="str">
        <f>_xlfn.XLOOKUP(total_table[[#This Row],[Product_ID]],Product_table[Product_ID],Product_table[Brand],FALSE)</f>
        <v>Ramirez-Hanson</v>
      </c>
      <c r="U1974" s="8">
        <f>_xlfn.XLOOKUP(total_table[[#This Row],[Product_ID]],Product_table[Product_ID],Product_table[Cost],FALSE)</f>
        <v>228.53</v>
      </c>
      <c r="V1974" s="11">
        <f>_xlfn.XLOOKUP(total_table[[#This Row],[Product_ID]],Product_table[Product_ID],Product_table[Stock],FALSE)</f>
        <v>469</v>
      </c>
      <c r="W1974" s="8" t="str">
        <f>_xlfn.XLOOKUP(total_table[[#This Row],[Store_ID]],Store_table[Store_ID],Store_table[Store_Name],FALSE)</f>
        <v>Frederick-Wright</v>
      </c>
      <c r="X1974" s="8" t="str">
        <f>_xlfn.XLOOKUP(total_table[[#This Row],[Store_ID]],Store_table[Store_ID],Store_table[Region],FALSE)</f>
        <v>West</v>
      </c>
      <c r="Y1974" s="8" t="str">
        <f>_xlfn.XLOOKUP(total_table[[#This Row],[Store_ID]],Store_table[Store_ID],Store_table[City],FALSE)</f>
        <v>New Jimmymouth</v>
      </c>
      <c r="Z1974" s="8" t="str">
        <f>_xlfn.XLOOKUP(total_table[[#This Row],[Store_ID]],Store_table[Store_ID],Store_table[Store_Type],FALSE)</f>
        <v>Flagship</v>
      </c>
    </row>
    <row r="1975" spans="1:26" x14ac:dyDescent="0.35">
      <c r="A1975" s="2" t="s">
        <v>3777</v>
      </c>
      <c r="B1975" s="14">
        <v>45256</v>
      </c>
      <c r="C1975" s="2" t="s">
        <v>510</v>
      </c>
      <c r="D1975" s="2" t="s">
        <v>1554</v>
      </c>
      <c r="E1975" s="2" t="s">
        <v>1772</v>
      </c>
      <c r="F1975" s="11">
        <v>1</v>
      </c>
      <c r="G1975" s="8">
        <v>68.209999999999994</v>
      </c>
      <c r="H1975" s="8">
        <v>0.05</v>
      </c>
      <c r="I1975" s="2" t="s">
        <v>1804</v>
      </c>
      <c r="J1975" s="8">
        <v>68.16</v>
      </c>
      <c r="K1975" s="8" t="str">
        <f>_xlfn.XLOOKUP(total_table[[#This Row],[Customer_ID]],Customer_table[Customer_ID],Customer_table[Name],FALSE)</f>
        <v>Curtis Haynes</v>
      </c>
      <c r="L1975" s="11">
        <f>_xlfn.XLOOKUP(total_table[[#This Row],[Customer_ID]],Customer_table[Customer_ID],Customer_table[Age],FALSE)</f>
        <v>60</v>
      </c>
      <c r="M1975" s="8" t="str">
        <f>_xlfn.XLOOKUP(total_table[[#This Row],[Customer_ID]],Customer_table[Customer_ID],Customer_table[Gender],FALSE)</f>
        <v>Female</v>
      </c>
      <c r="N1975" s="8" t="str">
        <f>_xlfn.XLOOKUP(total_table[[#This Row],[Customer_ID]],Customer_table[Customer_ID],Customer_table[City],FALSE)</f>
        <v>Estradaside</v>
      </c>
      <c r="O1975" s="8" t="str">
        <f>_xlfn.XLOOKUP(total_table[[#This Row],[Customer_ID]],Customer_table[Customer_ID],Customer_table[State],FALSE)</f>
        <v>Iowa</v>
      </c>
      <c r="P1975" s="8" t="str">
        <f>_xlfn.XLOOKUP(total_table[[#This Row],[Customer_ID]],Customer_table[Customer_ID],Customer_table[Country],FALSE)</f>
        <v>USA</v>
      </c>
      <c r="Q1975" s="8" t="str">
        <f>_xlfn.XLOOKUP(total_table[[#This Row],[Product_ID]],Product_table[Product_ID],Product_table[Product_Name],FALSE)</f>
        <v>Decorative Wall Mirror</v>
      </c>
      <c r="R1975" s="8" t="str">
        <f>_xlfn.XLOOKUP(total_table[[#This Row],[Product_ID]],Product_table[Product_ID],Product_table[Category],FALSE)</f>
        <v>Home</v>
      </c>
      <c r="S1975" s="8" t="str">
        <f>_xlfn.XLOOKUP(total_table[[#This Row],[Product_ID]],Product_table[Product_ID],Product_table[Sub_Category],FALSE)</f>
        <v>Decor</v>
      </c>
      <c r="T1975" s="8" t="str">
        <f>_xlfn.XLOOKUP(total_table[[#This Row],[Product_ID]],Product_table[Product_ID],Product_table[Brand],FALSE)</f>
        <v>Luna, Anderson and Bowman</v>
      </c>
      <c r="U1975" s="8">
        <f>_xlfn.XLOOKUP(total_table[[#This Row],[Product_ID]],Product_table[Product_ID],Product_table[Cost],FALSE)</f>
        <v>48.01</v>
      </c>
      <c r="V1975" s="11">
        <f>_xlfn.XLOOKUP(total_table[[#This Row],[Product_ID]],Product_table[Product_ID],Product_table[Stock],FALSE)</f>
        <v>439</v>
      </c>
      <c r="W1975" s="8" t="str">
        <f>_xlfn.XLOOKUP(total_table[[#This Row],[Store_ID]],Store_table[Store_ID],Store_table[Store_Name],FALSE)</f>
        <v>Thomas, Bridges and Harris</v>
      </c>
      <c r="X1975" s="8" t="str">
        <f>_xlfn.XLOOKUP(total_table[[#This Row],[Store_ID]],Store_table[Store_ID],Store_table[Region],FALSE)</f>
        <v>North</v>
      </c>
      <c r="Y1975" s="8" t="str">
        <f>_xlfn.XLOOKUP(total_table[[#This Row],[Store_ID]],Store_table[Store_ID],Store_table[City],FALSE)</f>
        <v>Sabrinatown</v>
      </c>
      <c r="Z1975" s="8" t="str">
        <f>_xlfn.XLOOKUP(total_table[[#This Row],[Store_ID]],Store_table[Store_ID],Store_table[Store_Type],FALSE)</f>
        <v>Online</v>
      </c>
    </row>
    <row r="1976" spans="1:26" x14ac:dyDescent="0.35">
      <c r="A1976" s="2" t="s">
        <v>3778</v>
      </c>
      <c r="B1976" s="14">
        <v>45886</v>
      </c>
      <c r="C1976" s="2" t="s">
        <v>451</v>
      </c>
      <c r="D1976" s="2" t="s">
        <v>1632</v>
      </c>
      <c r="E1976" s="2" t="s">
        <v>1757</v>
      </c>
      <c r="F1976" s="11">
        <v>2</v>
      </c>
      <c r="G1976" s="8">
        <v>842.89</v>
      </c>
      <c r="H1976" s="8">
        <v>0.25</v>
      </c>
      <c r="I1976" s="2" t="s">
        <v>1807</v>
      </c>
      <c r="J1976" s="8">
        <v>1685.53</v>
      </c>
      <c r="K1976" s="8" t="str">
        <f>_xlfn.XLOOKUP(total_table[[#This Row],[Customer_ID]],Customer_table[Customer_ID],Customer_table[Name],FALSE)</f>
        <v>Matthew Hanna</v>
      </c>
      <c r="L1976" s="11">
        <f>_xlfn.XLOOKUP(total_table[[#This Row],[Customer_ID]],Customer_table[Customer_ID],Customer_table[Age],FALSE)</f>
        <v>33</v>
      </c>
      <c r="M1976" s="8" t="str">
        <f>_xlfn.XLOOKUP(total_table[[#This Row],[Customer_ID]],Customer_table[Customer_ID],Customer_table[Gender],FALSE)</f>
        <v>Female</v>
      </c>
      <c r="N1976" s="8" t="str">
        <f>_xlfn.XLOOKUP(total_table[[#This Row],[Customer_ID]],Customer_table[Customer_ID],Customer_table[City],FALSE)</f>
        <v>Gonzalezbury</v>
      </c>
      <c r="O1976" s="8" t="str">
        <f>_xlfn.XLOOKUP(total_table[[#This Row],[Customer_ID]],Customer_table[Customer_ID],Customer_table[State],FALSE)</f>
        <v>Michigan</v>
      </c>
      <c r="P1976" s="8" t="str">
        <f>_xlfn.XLOOKUP(total_table[[#This Row],[Customer_ID]],Customer_table[Customer_ID],Customer_table[Country],FALSE)</f>
        <v>USA</v>
      </c>
      <c r="Q1976" s="8" t="str">
        <f>_xlfn.XLOOKUP(total_table[[#This Row],[Product_ID]],Product_table[Product_ID],Product_table[Product_Name],FALSE)</f>
        <v>Men's Track Pants</v>
      </c>
      <c r="R1976" s="8" t="str">
        <f>_xlfn.XLOOKUP(total_table[[#This Row],[Product_ID]],Product_table[Product_ID],Product_table[Category],FALSE)</f>
        <v>Clothing</v>
      </c>
      <c r="S1976" s="8" t="str">
        <f>_xlfn.XLOOKUP(total_table[[#This Row],[Product_ID]],Product_table[Product_ID],Product_table[Sub_Category],FALSE)</f>
        <v>Bottoms</v>
      </c>
      <c r="T1976" s="8" t="str">
        <f>_xlfn.XLOOKUP(total_table[[#This Row],[Product_ID]],Product_table[Product_ID],Product_table[Brand],FALSE)</f>
        <v>Hamilton, Woods and Walker</v>
      </c>
      <c r="U1976" s="8">
        <f>_xlfn.XLOOKUP(total_table[[#This Row],[Product_ID]],Product_table[Product_ID],Product_table[Cost],FALSE)</f>
        <v>386.56</v>
      </c>
      <c r="V1976" s="11">
        <f>_xlfn.XLOOKUP(total_table[[#This Row],[Product_ID]],Product_table[Product_ID],Product_table[Stock],FALSE)</f>
        <v>125</v>
      </c>
      <c r="W1976" s="8" t="str">
        <f>_xlfn.XLOOKUP(total_table[[#This Row],[Store_ID]],Store_table[Store_ID],Store_table[Store_Name],FALSE)</f>
        <v>Martinez-Mullins</v>
      </c>
      <c r="X1976" s="8" t="str">
        <f>_xlfn.XLOOKUP(total_table[[#This Row],[Store_ID]],Store_table[Store_ID],Store_table[Region],FALSE)</f>
        <v>South</v>
      </c>
      <c r="Y1976" s="8" t="str">
        <f>_xlfn.XLOOKUP(total_table[[#This Row],[Store_ID]],Store_table[Store_ID],Store_table[City],FALSE)</f>
        <v>Williamsfurt</v>
      </c>
      <c r="Z1976" s="8" t="str">
        <f>_xlfn.XLOOKUP(total_table[[#This Row],[Store_ID]],Store_table[Store_ID],Store_table[Store_Type],FALSE)</f>
        <v>Online</v>
      </c>
    </row>
    <row r="1977" spans="1:26" x14ac:dyDescent="0.35">
      <c r="A1977" s="2" t="s">
        <v>3779</v>
      </c>
      <c r="B1977" s="14">
        <v>45390</v>
      </c>
      <c r="C1977" s="2" t="s">
        <v>934</v>
      </c>
      <c r="D1977" s="2" t="s">
        <v>1533</v>
      </c>
      <c r="E1977" s="2" t="s">
        <v>1747</v>
      </c>
      <c r="F1977" s="11">
        <v>2</v>
      </c>
      <c r="G1977" s="8">
        <v>227.95</v>
      </c>
      <c r="H1977" s="8">
        <v>0.24</v>
      </c>
      <c r="I1977" s="2" t="s">
        <v>1807</v>
      </c>
      <c r="J1977" s="8">
        <v>455.65999999999997</v>
      </c>
      <c r="K1977" s="8" t="str">
        <f>_xlfn.XLOOKUP(total_table[[#This Row],[Customer_ID]],Customer_table[Customer_ID],Customer_table[Name],FALSE)</f>
        <v>Matthew Avery</v>
      </c>
      <c r="L1977" s="11">
        <f>_xlfn.XLOOKUP(total_table[[#This Row],[Customer_ID]],Customer_table[Customer_ID],Customer_table[Age],FALSE)</f>
        <v>29</v>
      </c>
      <c r="M1977" s="8" t="str">
        <f>_xlfn.XLOOKUP(total_table[[#This Row],[Customer_ID]],Customer_table[Customer_ID],Customer_table[Gender],FALSE)</f>
        <v>Male</v>
      </c>
      <c r="N1977" s="8" t="str">
        <f>_xlfn.XLOOKUP(total_table[[#This Row],[Customer_ID]],Customer_table[Customer_ID],Customer_table[City],FALSE)</f>
        <v>Lake Melissashire</v>
      </c>
      <c r="O1977" s="8" t="str">
        <f>_xlfn.XLOOKUP(total_table[[#This Row],[Customer_ID]],Customer_table[Customer_ID],Customer_table[State],FALSE)</f>
        <v>Oregon</v>
      </c>
      <c r="P1977" s="8" t="str">
        <f>_xlfn.XLOOKUP(total_table[[#This Row],[Customer_ID]],Customer_table[Customer_ID],Customer_table[Country],FALSE)</f>
        <v>USA</v>
      </c>
      <c r="Q1977" s="8" t="str">
        <f>_xlfn.XLOOKUP(total_table[[#This Row],[Product_ID]],Product_table[Product_ID],Product_table[Product_Name],FALSE)</f>
        <v>Men's Leather Belt</v>
      </c>
      <c r="R1977" s="8" t="str">
        <f>_xlfn.XLOOKUP(total_table[[#This Row],[Product_ID]],Product_table[Product_ID],Product_table[Category],FALSE)</f>
        <v>Clothing</v>
      </c>
      <c r="S1977" s="8" t="str">
        <f>_xlfn.XLOOKUP(total_table[[#This Row],[Product_ID]],Product_table[Product_ID],Product_table[Sub_Category],FALSE)</f>
        <v>Accessories</v>
      </c>
      <c r="T1977" s="8" t="str">
        <f>_xlfn.XLOOKUP(total_table[[#This Row],[Product_ID]],Product_table[Product_ID],Product_table[Brand],FALSE)</f>
        <v>Baldwin, Garza and Gonzalez</v>
      </c>
      <c r="U1977" s="8">
        <f>_xlfn.XLOOKUP(total_table[[#This Row],[Product_ID]],Product_table[Product_ID],Product_table[Cost],FALSE)</f>
        <v>261</v>
      </c>
      <c r="V1977" s="11">
        <f>_xlfn.XLOOKUP(total_table[[#This Row],[Product_ID]],Product_table[Product_ID],Product_table[Stock],FALSE)</f>
        <v>59</v>
      </c>
      <c r="W1977" s="8" t="str">
        <f>_xlfn.XLOOKUP(total_table[[#This Row],[Store_ID]],Store_table[Store_ID],Store_table[Store_Name],FALSE)</f>
        <v>Alexander Group</v>
      </c>
      <c r="X1977" s="8" t="str">
        <f>_xlfn.XLOOKUP(total_table[[#This Row],[Store_ID]],Store_table[Store_ID],Store_table[Region],FALSE)</f>
        <v>South</v>
      </c>
      <c r="Y1977" s="8" t="str">
        <f>_xlfn.XLOOKUP(total_table[[#This Row],[Store_ID]],Store_table[Store_ID],Store_table[City],FALSE)</f>
        <v>Port Sharon</v>
      </c>
      <c r="Z1977" s="8" t="str">
        <f>_xlfn.XLOOKUP(total_table[[#This Row],[Store_ID]],Store_table[Store_ID],Store_table[Store_Type],FALSE)</f>
        <v>Online</v>
      </c>
    </row>
    <row r="1978" spans="1:26" x14ac:dyDescent="0.35">
      <c r="A1978" s="2" t="s">
        <v>3780</v>
      </c>
      <c r="B1978" s="14">
        <v>45388</v>
      </c>
      <c r="C1978" s="2" t="s">
        <v>620</v>
      </c>
      <c r="D1978" s="2" t="s">
        <v>1658</v>
      </c>
      <c r="E1978" s="2" t="s">
        <v>1772</v>
      </c>
      <c r="F1978" s="11">
        <v>3</v>
      </c>
      <c r="G1978" s="8">
        <v>685.97</v>
      </c>
      <c r="H1978" s="8">
        <v>0.24</v>
      </c>
      <c r="I1978" s="2" t="s">
        <v>1804</v>
      </c>
      <c r="J1978" s="8">
        <v>2057.67</v>
      </c>
      <c r="K1978" s="8" t="str">
        <f>_xlfn.XLOOKUP(total_table[[#This Row],[Customer_ID]],Customer_table[Customer_ID],Customer_table[Name],FALSE)</f>
        <v>Jacob Wood</v>
      </c>
      <c r="L1978" s="11">
        <f>_xlfn.XLOOKUP(total_table[[#This Row],[Customer_ID]],Customer_table[Customer_ID],Customer_table[Age],FALSE)</f>
        <v>26</v>
      </c>
      <c r="M1978" s="8" t="str">
        <f>_xlfn.XLOOKUP(total_table[[#This Row],[Customer_ID]],Customer_table[Customer_ID],Customer_table[Gender],FALSE)</f>
        <v>Male</v>
      </c>
      <c r="N1978" s="8" t="str">
        <f>_xlfn.XLOOKUP(total_table[[#This Row],[Customer_ID]],Customer_table[Customer_ID],Customer_table[City],FALSE)</f>
        <v>Lake Samanthafort</v>
      </c>
      <c r="O1978" s="8" t="str">
        <f>_xlfn.XLOOKUP(total_table[[#This Row],[Customer_ID]],Customer_table[Customer_ID],Customer_table[State],FALSE)</f>
        <v>Idaho</v>
      </c>
      <c r="P1978" s="8" t="str">
        <f>_xlfn.XLOOKUP(total_table[[#This Row],[Customer_ID]],Customer_table[Customer_ID],Customer_table[Country],FALSE)</f>
        <v>USA</v>
      </c>
      <c r="Q1978" s="8" t="str">
        <f>_xlfn.XLOOKUP(total_table[[#This Row],[Product_ID]],Product_table[Product_ID],Product_table[Product_Name],FALSE)</f>
        <v>Women's Hair Dryer Brush</v>
      </c>
      <c r="R1978" s="8" t="str">
        <f>_xlfn.XLOOKUP(total_table[[#This Row],[Product_ID]],Product_table[Product_ID],Product_table[Category],FALSE)</f>
        <v>Beauty</v>
      </c>
      <c r="S1978" s="8" t="str">
        <f>_xlfn.XLOOKUP(total_table[[#This Row],[Product_ID]],Product_table[Product_ID],Product_table[Sub_Category],FALSE)</f>
        <v>Haircare</v>
      </c>
      <c r="T1978" s="8" t="str">
        <f>_xlfn.XLOOKUP(total_table[[#This Row],[Product_ID]],Product_table[Product_ID],Product_table[Brand],FALSE)</f>
        <v>Torres, Spencer and Potter</v>
      </c>
      <c r="U1978" s="8">
        <f>_xlfn.XLOOKUP(total_table[[#This Row],[Product_ID]],Product_table[Product_ID],Product_table[Cost],FALSE)</f>
        <v>340.39</v>
      </c>
      <c r="V1978" s="11">
        <f>_xlfn.XLOOKUP(total_table[[#This Row],[Product_ID]],Product_table[Product_ID],Product_table[Stock],FALSE)</f>
        <v>177</v>
      </c>
      <c r="W1978" s="8" t="str">
        <f>_xlfn.XLOOKUP(total_table[[#This Row],[Store_ID]],Store_table[Store_ID],Store_table[Store_Name],FALSE)</f>
        <v>Thomas, Bridges and Harris</v>
      </c>
      <c r="X1978" s="8" t="str">
        <f>_xlfn.XLOOKUP(total_table[[#This Row],[Store_ID]],Store_table[Store_ID],Store_table[Region],FALSE)</f>
        <v>North</v>
      </c>
      <c r="Y1978" s="8" t="str">
        <f>_xlfn.XLOOKUP(total_table[[#This Row],[Store_ID]],Store_table[Store_ID],Store_table[City],FALSE)</f>
        <v>Sabrinatown</v>
      </c>
      <c r="Z1978" s="8" t="str">
        <f>_xlfn.XLOOKUP(total_table[[#This Row],[Store_ID]],Store_table[Store_ID],Store_table[Store_Type],FALSE)</f>
        <v>Online</v>
      </c>
    </row>
    <row r="1979" spans="1:26" x14ac:dyDescent="0.35">
      <c r="A1979" s="2" t="s">
        <v>3781</v>
      </c>
      <c r="B1979" s="14">
        <v>45793</v>
      </c>
      <c r="C1979" s="2" t="s">
        <v>1124</v>
      </c>
      <c r="D1979" s="2" t="s">
        <v>1584</v>
      </c>
      <c r="E1979" s="2" t="s">
        <v>1739</v>
      </c>
      <c r="F1979" s="11">
        <v>1</v>
      </c>
      <c r="G1979" s="8">
        <v>722.57</v>
      </c>
      <c r="H1979" s="8">
        <v>0.18</v>
      </c>
      <c r="I1979" s="2" t="s">
        <v>1802</v>
      </c>
      <c r="J1979" s="8">
        <v>722.3900000000001</v>
      </c>
      <c r="K1979" s="8" t="str">
        <f>_xlfn.XLOOKUP(total_table[[#This Row],[Customer_ID]],Customer_table[Customer_ID],Customer_table[Name],FALSE)</f>
        <v>Brandon Mcbride</v>
      </c>
      <c r="L1979" s="11">
        <f>_xlfn.XLOOKUP(total_table[[#This Row],[Customer_ID]],Customer_table[Customer_ID],Customer_table[Age],FALSE)</f>
        <v>63</v>
      </c>
      <c r="M1979" s="8" t="str">
        <f>_xlfn.XLOOKUP(total_table[[#This Row],[Customer_ID]],Customer_table[Customer_ID],Customer_table[Gender],FALSE)</f>
        <v>Female</v>
      </c>
      <c r="N1979" s="8" t="str">
        <f>_xlfn.XLOOKUP(total_table[[#This Row],[Customer_ID]],Customer_table[Customer_ID],Customer_table[City],FALSE)</f>
        <v>Kellyside</v>
      </c>
      <c r="O1979" s="8" t="str">
        <f>_xlfn.XLOOKUP(total_table[[#This Row],[Customer_ID]],Customer_table[Customer_ID],Customer_table[State],FALSE)</f>
        <v>Alaska</v>
      </c>
      <c r="P1979" s="8" t="str">
        <f>_xlfn.XLOOKUP(total_table[[#This Row],[Customer_ID]],Customer_table[Customer_ID],Customer_table[Country],FALSE)</f>
        <v>USA</v>
      </c>
      <c r="Q1979" s="8" t="str">
        <f>_xlfn.XLOOKUP(total_table[[#This Row],[Product_ID]],Product_table[Product_ID],Product_table[Product_Name],FALSE)</f>
        <v>Fabric Sofa Throw Blanket</v>
      </c>
      <c r="R1979" s="8" t="str">
        <f>_xlfn.XLOOKUP(total_table[[#This Row],[Product_ID]],Product_table[Product_ID],Product_table[Category],FALSE)</f>
        <v>Home</v>
      </c>
      <c r="S1979" s="8" t="str">
        <f>_xlfn.XLOOKUP(total_table[[#This Row],[Product_ID]],Product_table[Product_ID],Product_table[Sub_Category],FALSE)</f>
        <v>Decor</v>
      </c>
      <c r="T1979" s="8" t="str">
        <f>_xlfn.XLOOKUP(total_table[[#This Row],[Product_ID]],Product_table[Product_ID],Product_table[Brand],FALSE)</f>
        <v>Hoffman Group</v>
      </c>
      <c r="U1979" s="8">
        <f>_xlfn.XLOOKUP(total_table[[#This Row],[Product_ID]],Product_table[Product_ID],Product_table[Cost],FALSE)</f>
        <v>218.48</v>
      </c>
      <c r="V1979" s="11">
        <f>_xlfn.XLOOKUP(total_table[[#This Row],[Product_ID]],Product_table[Product_ID],Product_table[Stock],FALSE)</f>
        <v>276</v>
      </c>
      <c r="W1979" s="8" t="str">
        <f>_xlfn.XLOOKUP(total_table[[#This Row],[Store_ID]],Store_table[Store_ID],Store_table[Store_Name],FALSE)</f>
        <v>Black-Horn</v>
      </c>
      <c r="X1979" s="8" t="str">
        <f>_xlfn.XLOOKUP(total_table[[#This Row],[Store_ID]],Store_table[Store_ID],Store_table[Region],FALSE)</f>
        <v>South</v>
      </c>
      <c r="Y1979" s="8" t="str">
        <f>_xlfn.XLOOKUP(total_table[[#This Row],[Store_ID]],Store_table[Store_ID],Store_table[City],FALSE)</f>
        <v>North Nancyview</v>
      </c>
      <c r="Z1979" s="8" t="str">
        <f>_xlfn.XLOOKUP(total_table[[#This Row],[Store_ID]],Store_table[Store_ID],Store_table[Store_Type],FALSE)</f>
        <v>Outlet</v>
      </c>
    </row>
    <row r="1980" spans="1:26" x14ac:dyDescent="0.35">
      <c r="A1980" s="2" t="s">
        <v>3782</v>
      </c>
      <c r="B1980" s="14">
        <v>45615</v>
      </c>
      <c r="C1980" s="2" t="s">
        <v>465</v>
      </c>
      <c r="D1980" s="2" t="s">
        <v>1596</v>
      </c>
      <c r="E1980" s="2" t="s">
        <v>1751</v>
      </c>
      <c r="F1980" s="11">
        <v>3</v>
      </c>
      <c r="G1980" s="8">
        <v>585.54999999999995</v>
      </c>
      <c r="H1980" s="8">
        <v>0.14000000000000001</v>
      </c>
      <c r="I1980" s="2" t="s">
        <v>1807</v>
      </c>
      <c r="J1980" s="8">
        <v>1756.5099999999998</v>
      </c>
      <c r="K1980" s="8" t="str">
        <f>_xlfn.XLOOKUP(total_table[[#This Row],[Customer_ID]],Customer_table[Customer_ID],Customer_table[Name],FALSE)</f>
        <v>Patty Francis</v>
      </c>
      <c r="L1980" s="11">
        <f>_xlfn.XLOOKUP(total_table[[#This Row],[Customer_ID]],Customer_table[Customer_ID],Customer_table[Age],FALSE)</f>
        <v>63</v>
      </c>
      <c r="M1980" s="8" t="str">
        <f>_xlfn.XLOOKUP(total_table[[#This Row],[Customer_ID]],Customer_table[Customer_ID],Customer_table[Gender],FALSE)</f>
        <v>Female</v>
      </c>
      <c r="N1980" s="8" t="str">
        <f>_xlfn.XLOOKUP(total_table[[#This Row],[Customer_ID]],Customer_table[Customer_ID],Customer_table[City],FALSE)</f>
        <v>South Brooke</v>
      </c>
      <c r="O1980" s="8" t="str">
        <f>_xlfn.XLOOKUP(total_table[[#This Row],[Customer_ID]],Customer_table[Customer_ID],Customer_table[State],FALSE)</f>
        <v>Pennsylvania</v>
      </c>
      <c r="P1980" s="8" t="str">
        <f>_xlfn.XLOOKUP(total_table[[#This Row],[Customer_ID]],Customer_table[Customer_ID],Customer_table[Country],FALSE)</f>
        <v>USA</v>
      </c>
      <c r="Q1980" s="8" t="str">
        <f>_xlfn.XLOOKUP(total_table[[#This Row],[Product_ID]],Product_table[Product_ID],Product_table[Product_Name],FALSE)</f>
        <v>Bedroom Table Lamp</v>
      </c>
      <c r="R1980" s="8" t="str">
        <f>_xlfn.XLOOKUP(total_table[[#This Row],[Product_ID]],Product_table[Product_ID],Product_table[Category],FALSE)</f>
        <v>Home</v>
      </c>
      <c r="S1980" s="8" t="str">
        <f>_xlfn.XLOOKUP(total_table[[#This Row],[Product_ID]],Product_table[Product_ID],Product_table[Sub_Category],FALSE)</f>
        <v>Lighting</v>
      </c>
      <c r="T1980" s="8" t="str">
        <f>_xlfn.XLOOKUP(total_table[[#This Row],[Product_ID]],Product_table[Product_ID],Product_table[Brand],FALSE)</f>
        <v>Jones LLC</v>
      </c>
      <c r="U1980" s="8">
        <f>_xlfn.XLOOKUP(total_table[[#This Row],[Product_ID]],Product_table[Product_ID],Product_table[Cost],FALSE)</f>
        <v>382.22</v>
      </c>
      <c r="V1980" s="11">
        <f>_xlfn.XLOOKUP(total_table[[#This Row],[Product_ID]],Product_table[Product_ID],Product_table[Stock],FALSE)</f>
        <v>329</v>
      </c>
      <c r="W1980" s="8" t="str">
        <f>_xlfn.XLOOKUP(total_table[[#This Row],[Store_ID]],Store_table[Store_ID],Store_table[Store_Name],FALSE)</f>
        <v>Gray Ltd</v>
      </c>
      <c r="X1980" s="8" t="str">
        <f>_xlfn.XLOOKUP(total_table[[#This Row],[Store_ID]],Store_table[Store_ID],Store_table[Region],FALSE)</f>
        <v>North</v>
      </c>
      <c r="Y1980" s="8" t="str">
        <f>_xlfn.XLOOKUP(total_table[[#This Row],[Store_ID]],Store_table[Store_ID],Store_table[City],FALSE)</f>
        <v>New Michaelchester</v>
      </c>
      <c r="Z1980" s="8" t="str">
        <f>_xlfn.XLOOKUP(total_table[[#This Row],[Store_ID]],Store_table[Store_ID],Store_table[Store_Type],FALSE)</f>
        <v>Outlet</v>
      </c>
    </row>
    <row r="1981" spans="1:26" x14ac:dyDescent="0.35">
      <c r="A1981" s="2" t="s">
        <v>3783</v>
      </c>
      <c r="B1981" s="14">
        <v>45666</v>
      </c>
      <c r="C1981" s="2" t="s">
        <v>960</v>
      </c>
      <c r="D1981" s="2" t="s">
        <v>1618</v>
      </c>
      <c r="E1981" s="2" t="s">
        <v>1775</v>
      </c>
      <c r="F1981" s="11">
        <v>2</v>
      </c>
      <c r="G1981" s="8">
        <v>635.80999999999995</v>
      </c>
      <c r="H1981" s="8">
        <v>0.13</v>
      </c>
      <c r="I1981" s="2" t="s">
        <v>1804</v>
      </c>
      <c r="J1981" s="8">
        <v>1271.4899999999998</v>
      </c>
      <c r="K1981" s="8" t="str">
        <f>_xlfn.XLOOKUP(total_table[[#This Row],[Customer_ID]],Customer_table[Customer_ID],Customer_table[Name],FALSE)</f>
        <v>Stacy Collins</v>
      </c>
      <c r="L1981" s="11">
        <f>_xlfn.XLOOKUP(total_table[[#This Row],[Customer_ID]],Customer_table[Customer_ID],Customer_table[Age],FALSE)</f>
        <v>41</v>
      </c>
      <c r="M1981" s="8" t="str">
        <f>_xlfn.XLOOKUP(total_table[[#This Row],[Customer_ID]],Customer_table[Customer_ID],Customer_table[Gender],FALSE)</f>
        <v>Female</v>
      </c>
      <c r="N1981" s="8" t="str">
        <f>_xlfn.XLOOKUP(total_table[[#This Row],[Customer_ID]],Customer_table[Customer_ID],Customer_table[City],FALSE)</f>
        <v>Randychester</v>
      </c>
      <c r="O1981" s="8" t="str">
        <f>_xlfn.XLOOKUP(total_table[[#This Row],[Customer_ID]],Customer_table[Customer_ID],Customer_table[State],FALSE)</f>
        <v>California</v>
      </c>
      <c r="P1981" s="8" t="str">
        <f>_xlfn.XLOOKUP(total_table[[#This Row],[Customer_ID]],Customer_table[Customer_ID],Customer_table[Country],FALSE)</f>
        <v>USA</v>
      </c>
      <c r="Q1981" s="8" t="str">
        <f>_xlfn.XLOOKUP(total_table[[#This Row],[Product_ID]],Product_table[Product_ID],Product_table[Product_Name],FALSE)</f>
        <v>Men's Winter Jacket</v>
      </c>
      <c r="R1981" s="8" t="str">
        <f>_xlfn.XLOOKUP(total_table[[#This Row],[Product_ID]],Product_table[Product_ID],Product_table[Category],FALSE)</f>
        <v>Clothing</v>
      </c>
      <c r="S1981" s="8" t="str">
        <f>_xlfn.XLOOKUP(total_table[[#This Row],[Product_ID]],Product_table[Product_ID],Product_table[Sub_Category],FALSE)</f>
        <v>Outerwear</v>
      </c>
      <c r="T1981" s="8" t="str">
        <f>_xlfn.XLOOKUP(total_table[[#This Row],[Product_ID]],Product_table[Product_ID],Product_table[Brand],FALSE)</f>
        <v>Kelly, Smith and Perez</v>
      </c>
      <c r="U1981" s="8">
        <f>_xlfn.XLOOKUP(total_table[[#This Row],[Product_ID]],Product_table[Product_ID],Product_table[Cost],FALSE)</f>
        <v>167.34</v>
      </c>
      <c r="V1981" s="11">
        <f>_xlfn.XLOOKUP(total_table[[#This Row],[Product_ID]],Product_table[Product_ID],Product_table[Stock],FALSE)</f>
        <v>296</v>
      </c>
      <c r="W1981" s="8" t="str">
        <f>_xlfn.XLOOKUP(total_table[[#This Row],[Store_ID]],Store_table[Store_ID],Store_table[Store_Name],FALSE)</f>
        <v>Gardner, Humphrey and Contreras</v>
      </c>
      <c r="X1981" s="8" t="str">
        <f>_xlfn.XLOOKUP(total_table[[#This Row],[Store_ID]],Store_table[Store_ID],Store_table[Region],FALSE)</f>
        <v>East</v>
      </c>
      <c r="Y1981" s="8" t="str">
        <f>_xlfn.XLOOKUP(total_table[[#This Row],[Store_ID]],Store_table[Store_ID],Store_table[City],FALSE)</f>
        <v>Johnsonville</v>
      </c>
      <c r="Z1981" s="8" t="str">
        <f>_xlfn.XLOOKUP(total_table[[#This Row],[Store_ID]],Store_table[Store_ID],Store_table[Store_Type],FALSE)</f>
        <v>Flagship</v>
      </c>
    </row>
    <row r="1982" spans="1:26" x14ac:dyDescent="0.35">
      <c r="A1982" s="2" t="s">
        <v>3784</v>
      </c>
      <c r="B1982" s="14">
        <v>45644</v>
      </c>
      <c r="C1982" s="2" t="s">
        <v>868</v>
      </c>
      <c r="D1982" s="2" t="s">
        <v>1554</v>
      </c>
      <c r="E1982" s="2" t="s">
        <v>1747</v>
      </c>
      <c r="F1982" s="11">
        <v>2</v>
      </c>
      <c r="G1982" s="8">
        <v>353.74</v>
      </c>
      <c r="H1982" s="8">
        <v>0.01</v>
      </c>
      <c r="I1982" s="2" t="s">
        <v>1802</v>
      </c>
      <c r="J1982" s="8">
        <v>707.47</v>
      </c>
      <c r="K1982" s="8" t="str">
        <f>_xlfn.XLOOKUP(total_table[[#This Row],[Customer_ID]],Customer_table[Customer_ID],Customer_table[Name],FALSE)</f>
        <v>Jeffrey Gomez</v>
      </c>
      <c r="L1982" s="11">
        <f>_xlfn.XLOOKUP(total_table[[#This Row],[Customer_ID]],Customer_table[Customer_ID],Customer_table[Age],FALSE)</f>
        <v>22</v>
      </c>
      <c r="M1982" s="8" t="str">
        <f>_xlfn.XLOOKUP(total_table[[#This Row],[Customer_ID]],Customer_table[Customer_ID],Customer_table[Gender],FALSE)</f>
        <v>Female</v>
      </c>
      <c r="N1982" s="8" t="str">
        <f>_xlfn.XLOOKUP(total_table[[#This Row],[Customer_ID]],Customer_table[Customer_ID],Customer_table[City],FALSE)</f>
        <v>Lake Nicole</v>
      </c>
      <c r="O1982" s="8" t="str">
        <f>_xlfn.XLOOKUP(total_table[[#This Row],[Customer_ID]],Customer_table[Customer_ID],Customer_table[State],FALSE)</f>
        <v>Colorado</v>
      </c>
      <c r="P1982" s="8" t="str">
        <f>_xlfn.XLOOKUP(total_table[[#This Row],[Customer_ID]],Customer_table[Customer_ID],Customer_table[Country],FALSE)</f>
        <v>USA</v>
      </c>
      <c r="Q1982" s="8" t="str">
        <f>_xlfn.XLOOKUP(total_table[[#This Row],[Product_ID]],Product_table[Product_ID],Product_table[Product_Name],FALSE)</f>
        <v>Decorative Wall Mirror</v>
      </c>
      <c r="R1982" s="8" t="str">
        <f>_xlfn.XLOOKUP(total_table[[#This Row],[Product_ID]],Product_table[Product_ID],Product_table[Category],FALSE)</f>
        <v>Home</v>
      </c>
      <c r="S1982" s="8" t="str">
        <f>_xlfn.XLOOKUP(total_table[[#This Row],[Product_ID]],Product_table[Product_ID],Product_table[Sub_Category],FALSE)</f>
        <v>Decor</v>
      </c>
      <c r="T1982" s="8" t="str">
        <f>_xlfn.XLOOKUP(total_table[[#This Row],[Product_ID]],Product_table[Product_ID],Product_table[Brand],FALSE)</f>
        <v>Luna, Anderson and Bowman</v>
      </c>
      <c r="U1982" s="8">
        <f>_xlfn.XLOOKUP(total_table[[#This Row],[Product_ID]],Product_table[Product_ID],Product_table[Cost],FALSE)</f>
        <v>48.01</v>
      </c>
      <c r="V1982" s="11">
        <f>_xlfn.XLOOKUP(total_table[[#This Row],[Product_ID]],Product_table[Product_ID],Product_table[Stock],FALSE)</f>
        <v>439</v>
      </c>
      <c r="W1982" s="8" t="str">
        <f>_xlfn.XLOOKUP(total_table[[#This Row],[Store_ID]],Store_table[Store_ID],Store_table[Store_Name],FALSE)</f>
        <v>Alexander Group</v>
      </c>
      <c r="X1982" s="8" t="str">
        <f>_xlfn.XLOOKUP(total_table[[#This Row],[Store_ID]],Store_table[Store_ID],Store_table[Region],FALSE)</f>
        <v>South</v>
      </c>
      <c r="Y1982" s="8" t="str">
        <f>_xlfn.XLOOKUP(total_table[[#This Row],[Store_ID]],Store_table[Store_ID],Store_table[City],FALSE)</f>
        <v>Port Sharon</v>
      </c>
      <c r="Z1982" s="8" t="str">
        <f>_xlfn.XLOOKUP(total_table[[#This Row],[Store_ID]],Store_table[Store_ID],Store_table[Store_Type],FALSE)</f>
        <v>Online</v>
      </c>
    </row>
    <row r="1983" spans="1:26" x14ac:dyDescent="0.35">
      <c r="A1983" s="2" t="s">
        <v>3785</v>
      </c>
      <c r="B1983" s="14">
        <v>45648</v>
      </c>
      <c r="C1983" s="2" t="s">
        <v>830</v>
      </c>
      <c r="D1983" s="2" t="s">
        <v>1598</v>
      </c>
      <c r="E1983" s="2" t="s">
        <v>1757</v>
      </c>
      <c r="F1983" s="11">
        <v>1</v>
      </c>
      <c r="G1983" s="8">
        <v>377.52</v>
      </c>
      <c r="H1983" s="8">
        <v>0.15</v>
      </c>
      <c r="I1983" s="2" t="s">
        <v>1802</v>
      </c>
      <c r="J1983" s="8">
        <v>377.37</v>
      </c>
      <c r="K1983" s="8" t="str">
        <f>_xlfn.XLOOKUP(total_table[[#This Row],[Customer_ID]],Customer_table[Customer_ID],Customer_table[Name],FALSE)</f>
        <v>Matthew Payne</v>
      </c>
      <c r="L1983" s="11">
        <f>_xlfn.XLOOKUP(total_table[[#This Row],[Customer_ID]],Customer_table[Customer_ID],Customer_table[Age],FALSE)</f>
        <v>25</v>
      </c>
      <c r="M1983" s="8" t="str">
        <f>_xlfn.XLOOKUP(total_table[[#This Row],[Customer_ID]],Customer_table[Customer_ID],Customer_table[Gender],FALSE)</f>
        <v>Male</v>
      </c>
      <c r="N1983" s="8" t="str">
        <f>_xlfn.XLOOKUP(total_table[[#This Row],[Customer_ID]],Customer_table[Customer_ID],Customer_table[City],FALSE)</f>
        <v>Grahamfurt</v>
      </c>
      <c r="O1983" s="8" t="str">
        <f>_xlfn.XLOOKUP(total_table[[#This Row],[Customer_ID]],Customer_table[Customer_ID],Customer_table[State],FALSE)</f>
        <v>Wyoming</v>
      </c>
      <c r="P1983" s="8" t="str">
        <f>_xlfn.XLOOKUP(total_table[[#This Row],[Customer_ID]],Customer_table[Customer_ID],Customer_table[Country],FALSE)</f>
        <v>USA</v>
      </c>
      <c r="Q1983" s="8" t="str">
        <f>_xlfn.XLOOKUP(total_table[[#This Row],[Product_ID]],Product_table[Product_ID],Product_table[Product_Name],FALSE)</f>
        <v>Women's Summer Dress</v>
      </c>
      <c r="R1983" s="8" t="str">
        <f>_xlfn.XLOOKUP(total_table[[#This Row],[Product_ID]],Product_table[Product_ID],Product_table[Category],FALSE)</f>
        <v>Clothing</v>
      </c>
      <c r="S1983" s="8" t="str">
        <f>_xlfn.XLOOKUP(total_table[[#This Row],[Product_ID]],Product_table[Product_ID],Product_table[Sub_Category],FALSE)</f>
        <v>Tops</v>
      </c>
      <c r="T1983" s="8" t="str">
        <f>_xlfn.XLOOKUP(total_table[[#This Row],[Product_ID]],Product_table[Product_ID],Product_table[Brand],FALSE)</f>
        <v>Smith-Mills</v>
      </c>
      <c r="U1983" s="8">
        <f>_xlfn.XLOOKUP(total_table[[#This Row],[Product_ID]],Product_table[Product_ID],Product_table[Cost],FALSE)</f>
        <v>223.43</v>
      </c>
      <c r="V1983" s="11">
        <f>_xlfn.XLOOKUP(total_table[[#This Row],[Product_ID]],Product_table[Product_ID],Product_table[Stock],FALSE)</f>
        <v>154</v>
      </c>
      <c r="W1983" s="8" t="str">
        <f>_xlfn.XLOOKUP(total_table[[#This Row],[Store_ID]],Store_table[Store_ID],Store_table[Store_Name],FALSE)</f>
        <v>Martinez-Mullins</v>
      </c>
      <c r="X1983" s="8" t="str">
        <f>_xlfn.XLOOKUP(total_table[[#This Row],[Store_ID]],Store_table[Store_ID],Store_table[Region],FALSE)</f>
        <v>South</v>
      </c>
      <c r="Y1983" s="8" t="str">
        <f>_xlfn.XLOOKUP(total_table[[#This Row],[Store_ID]],Store_table[Store_ID],Store_table[City],FALSE)</f>
        <v>Williamsfurt</v>
      </c>
      <c r="Z1983" s="8" t="str">
        <f>_xlfn.XLOOKUP(total_table[[#This Row],[Store_ID]],Store_table[Store_ID],Store_table[Store_Type],FALSE)</f>
        <v>Online</v>
      </c>
    </row>
    <row r="1984" spans="1:26" x14ac:dyDescent="0.35">
      <c r="A1984" s="2" t="s">
        <v>3786</v>
      </c>
      <c r="B1984" s="14">
        <v>45500</v>
      </c>
      <c r="C1984" s="2" t="s">
        <v>658</v>
      </c>
      <c r="D1984" s="2" t="s">
        <v>1662</v>
      </c>
      <c r="E1984" s="2" t="s">
        <v>1739</v>
      </c>
      <c r="F1984" s="11">
        <v>3</v>
      </c>
      <c r="G1984" s="8">
        <v>901.49</v>
      </c>
      <c r="H1984" s="8">
        <v>0</v>
      </c>
      <c r="I1984" s="2" t="s">
        <v>1802</v>
      </c>
      <c r="J1984" s="8">
        <v>2704.4700000000003</v>
      </c>
      <c r="K1984" s="8" t="str">
        <f>_xlfn.XLOOKUP(total_table[[#This Row],[Customer_ID]],Customer_table[Customer_ID],Customer_table[Name],FALSE)</f>
        <v>Michelle Carpenter</v>
      </c>
      <c r="L1984" s="11">
        <f>_xlfn.XLOOKUP(total_table[[#This Row],[Customer_ID]],Customer_table[Customer_ID],Customer_table[Age],FALSE)</f>
        <v>44</v>
      </c>
      <c r="M1984" s="8" t="str">
        <f>_xlfn.XLOOKUP(total_table[[#This Row],[Customer_ID]],Customer_table[Customer_ID],Customer_table[Gender],FALSE)</f>
        <v>Female</v>
      </c>
      <c r="N1984" s="8" t="str">
        <f>_xlfn.XLOOKUP(total_table[[#This Row],[Customer_ID]],Customer_table[Customer_ID],Customer_table[City],FALSE)</f>
        <v>Lake Danielleton</v>
      </c>
      <c r="O1984" s="8" t="str">
        <f>_xlfn.XLOOKUP(total_table[[#This Row],[Customer_ID]],Customer_table[Customer_ID],Customer_table[State],FALSE)</f>
        <v>New Jersey</v>
      </c>
      <c r="P1984" s="8" t="str">
        <f>_xlfn.XLOOKUP(total_table[[#This Row],[Customer_ID]],Customer_table[Customer_ID],Customer_table[Country],FALSE)</f>
        <v>USA</v>
      </c>
      <c r="Q1984" s="8" t="str">
        <f>_xlfn.XLOOKUP(total_table[[#This Row],[Product_ID]],Product_table[Product_ID],Product_table[Product_Name],FALSE)</f>
        <v>Wooden Nightstand</v>
      </c>
      <c r="R1984" s="8" t="str">
        <f>_xlfn.XLOOKUP(total_table[[#This Row],[Product_ID]],Product_table[Product_ID],Product_table[Category],FALSE)</f>
        <v>Home</v>
      </c>
      <c r="S1984" s="8" t="str">
        <f>_xlfn.XLOOKUP(total_table[[#This Row],[Product_ID]],Product_table[Product_ID],Product_table[Sub_Category],FALSE)</f>
        <v>Furniture</v>
      </c>
      <c r="T1984" s="8" t="str">
        <f>_xlfn.XLOOKUP(total_table[[#This Row],[Product_ID]],Product_table[Product_ID],Product_table[Brand],FALSE)</f>
        <v>Wolfe, Ross and Hester</v>
      </c>
      <c r="U1984" s="8">
        <f>_xlfn.XLOOKUP(total_table[[#This Row],[Product_ID]],Product_table[Product_ID],Product_table[Cost],FALSE)</f>
        <v>243.7</v>
      </c>
      <c r="V1984" s="11">
        <f>_xlfn.XLOOKUP(total_table[[#This Row],[Product_ID]],Product_table[Product_ID],Product_table[Stock],FALSE)</f>
        <v>130</v>
      </c>
      <c r="W1984" s="8" t="str">
        <f>_xlfn.XLOOKUP(total_table[[#This Row],[Store_ID]],Store_table[Store_ID],Store_table[Store_Name],FALSE)</f>
        <v>Black-Horn</v>
      </c>
      <c r="X1984" s="8" t="str">
        <f>_xlfn.XLOOKUP(total_table[[#This Row],[Store_ID]],Store_table[Store_ID],Store_table[Region],FALSE)</f>
        <v>South</v>
      </c>
      <c r="Y1984" s="8" t="str">
        <f>_xlfn.XLOOKUP(total_table[[#This Row],[Store_ID]],Store_table[Store_ID],Store_table[City],FALSE)</f>
        <v>North Nancyview</v>
      </c>
      <c r="Z1984" s="8" t="str">
        <f>_xlfn.XLOOKUP(total_table[[#This Row],[Store_ID]],Store_table[Store_ID],Store_table[Store_Type],FALSE)</f>
        <v>Outlet</v>
      </c>
    </row>
    <row r="1985" spans="1:26" x14ac:dyDescent="0.35">
      <c r="A1985" s="2" t="s">
        <v>3787</v>
      </c>
      <c r="B1985" s="14">
        <v>45806</v>
      </c>
      <c r="C1985" s="2" t="s">
        <v>643</v>
      </c>
      <c r="D1985" s="2" t="s">
        <v>1586</v>
      </c>
      <c r="E1985" s="2" t="s">
        <v>1751</v>
      </c>
      <c r="F1985" s="11">
        <v>1</v>
      </c>
      <c r="G1985" s="8">
        <v>563.01</v>
      </c>
      <c r="H1985" s="8">
        <v>0.1</v>
      </c>
      <c r="I1985" s="2" t="s">
        <v>1802</v>
      </c>
      <c r="J1985" s="8">
        <v>562.91</v>
      </c>
      <c r="K1985" s="8" t="str">
        <f>_xlfn.XLOOKUP(total_table[[#This Row],[Customer_ID]],Customer_table[Customer_ID],Customer_table[Name],FALSE)</f>
        <v>Anna Perez</v>
      </c>
      <c r="L1985" s="11">
        <f>_xlfn.XLOOKUP(total_table[[#This Row],[Customer_ID]],Customer_table[Customer_ID],Customer_table[Age],FALSE)</f>
        <v>30</v>
      </c>
      <c r="M1985" s="8" t="str">
        <f>_xlfn.XLOOKUP(total_table[[#This Row],[Customer_ID]],Customer_table[Customer_ID],Customer_table[Gender],FALSE)</f>
        <v>Male</v>
      </c>
      <c r="N1985" s="8" t="str">
        <f>_xlfn.XLOOKUP(total_table[[#This Row],[Customer_ID]],Customer_table[Customer_ID],Customer_table[City],FALSE)</f>
        <v>South Jerry</v>
      </c>
      <c r="O1985" s="8" t="str">
        <f>_xlfn.XLOOKUP(total_table[[#This Row],[Customer_ID]],Customer_table[Customer_ID],Customer_table[State],FALSE)</f>
        <v>Maine</v>
      </c>
      <c r="P1985" s="8" t="str">
        <f>_xlfn.XLOOKUP(total_table[[#This Row],[Customer_ID]],Customer_table[Customer_ID],Customer_table[Country],FALSE)</f>
        <v>USA</v>
      </c>
      <c r="Q1985" s="8" t="str">
        <f>_xlfn.XLOOKUP(total_table[[#This Row],[Product_ID]],Product_table[Product_ID],Product_table[Product_Name],FALSE)</f>
        <v>Stainless Steel Cutlery Set</v>
      </c>
      <c r="R1985" s="8" t="str">
        <f>_xlfn.XLOOKUP(total_table[[#This Row],[Product_ID]],Product_table[Product_ID],Product_table[Category],FALSE)</f>
        <v>Home</v>
      </c>
      <c r="S1985" s="8" t="str">
        <f>_xlfn.XLOOKUP(total_table[[#This Row],[Product_ID]],Product_table[Product_ID],Product_table[Sub_Category],FALSE)</f>
        <v>Kitchen</v>
      </c>
      <c r="T1985" s="8" t="str">
        <f>_xlfn.XLOOKUP(total_table[[#This Row],[Product_ID]],Product_table[Product_ID],Product_table[Brand],FALSE)</f>
        <v>Stevens, Fernandez and Martin</v>
      </c>
      <c r="U1985" s="8">
        <f>_xlfn.XLOOKUP(total_table[[#This Row],[Product_ID]],Product_table[Product_ID],Product_table[Cost],FALSE)</f>
        <v>19.52</v>
      </c>
      <c r="V1985" s="11">
        <f>_xlfn.XLOOKUP(total_table[[#This Row],[Product_ID]],Product_table[Product_ID],Product_table[Stock],FALSE)</f>
        <v>57</v>
      </c>
      <c r="W1985" s="8" t="str">
        <f>_xlfn.XLOOKUP(total_table[[#This Row],[Store_ID]],Store_table[Store_ID],Store_table[Store_Name],FALSE)</f>
        <v>Gray Ltd</v>
      </c>
      <c r="X1985" s="8" t="str">
        <f>_xlfn.XLOOKUP(total_table[[#This Row],[Store_ID]],Store_table[Store_ID],Store_table[Region],FALSE)</f>
        <v>North</v>
      </c>
      <c r="Y1985" s="8" t="str">
        <f>_xlfn.XLOOKUP(total_table[[#This Row],[Store_ID]],Store_table[Store_ID],Store_table[City],FALSE)</f>
        <v>New Michaelchester</v>
      </c>
      <c r="Z1985" s="8" t="str">
        <f>_xlfn.XLOOKUP(total_table[[#This Row],[Store_ID]],Store_table[Store_ID],Store_table[Store_Type],FALSE)</f>
        <v>Outlet</v>
      </c>
    </row>
    <row r="1986" spans="1:26" x14ac:dyDescent="0.35">
      <c r="A1986" s="2" t="s">
        <v>3788</v>
      </c>
      <c r="B1986" s="14">
        <v>45365</v>
      </c>
      <c r="C1986" s="2" t="s">
        <v>190</v>
      </c>
      <c r="D1986" s="2" t="s">
        <v>1666</v>
      </c>
      <c r="E1986" s="2" t="s">
        <v>1754</v>
      </c>
      <c r="F1986" s="11">
        <v>4</v>
      </c>
      <c r="G1986" s="8">
        <v>167.25</v>
      </c>
      <c r="H1986" s="8">
        <v>0.11</v>
      </c>
      <c r="I1986" s="2" t="s">
        <v>1802</v>
      </c>
      <c r="J1986" s="8">
        <v>668.89</v>
      </c>
      <c r="K1986" s="8" t="str">
        <f>_xlfn.XLOOKUP(total_table[[#This Row],[Customer_ID]],Customer_table[Customer_ID],Customer_table[Name],FALSE)</f>
        <v>Debra Liu</v>
      </c>
      <c r="L1986" s="11">
        <f>_xlfn.XLOOKUP(total_table[[#This Row],[Customer_ID]],Customer_table[Customer_ID],Customer_table[Age],FALSE)</f>
        <v>55</v>
      </c>
      <c r="M1986" s="8" t="str">
        <f>_xlfn.XLOOKUP(total_table[[#This Row],[Customer_ID]],Customer_table[Customer_ID],Customer_table[Gender],FALSE)</f>
        <v>Male</v>
      </c>
      <c r="N1986" s="8" t="str">
        <f>_xlfn.XLOOKUP(total_table[[#This Row],[Customer_ID]],Customer_table[Customer_ID],Customer_table[City],FALSE)</f>
        <v>South Timtown</v>
      </c>
      <c r="O1986" s="8" t="str">
        <f>_xlfn.XLOOKUP(total_table[[#This Row],[Customer_ID]],Customer_table[Customer_ID],Customer_table[State],FALSE)</f>
        <v>Minnesota</v>
      </c>
      <c r="P1986" s="8" t="str">
        <f>_xlfn.XLOOKUP(total_table[[#This Row],[Customer_ID]],Customer_table[Customer_ID],Customer_table[Country],FALSE)</f>
        <v>USA</v>
      </c>
      <c r="Q1986" s="8" t="str">
        <f>_xlfn.XLOOKUP(total_table[[#This Row],[Product_ID]],Product_table[Product_ID],Product_table[Product_Name],FALSE)</f>
        <v>Kitchen Storage Rack</v>
      </c>
      <c r="R1986" s="8" t="str">
        <f>_xlfn.XLOOKUP(total_table[[#This Row],[Product_ID]],Product_table[Product_ID],Product_table[Category],FALSE)</f>
        <v>Home</v>
      </c>
      <c r="S1986" s="8" t="str">
        <f>_xlfn.XLOOKUP(total_table[[#This Row],[Product_ID]],Product_table[Product_ID],Product_table[Sub_Category],FALSE)</f>
        <v>Storage</v>
      </c>
      <c r="T1986" s="8" t="str">
        <f>_xlfn.XLOOKUP(total_table[[#This Row],[Product_ID]],Product_table[Product_ID],Product_table[Brand],FALSE)</f>
        <v>Duran Group</v>
      </c>
      <c r="U1986" s="8">
        <f>_xlfn.XLOOKUP(total_table[[#This Row],[Product_ID]],Product_table[Product_ID],Product_table[Cost],FALSE)</f>
        <v>138.05000000000001</v>
      </c>
      <c r="V1986" s="11">
        <f>_xlfn.XLOOKUP(total_table[[#This Row],[Product_ID]],Product_table[Product_ID],Product_table[Stock],FALSE)</f>
        <v>89</v>
      </c>
      <c r="W1986" s="8" t="str">
        <f>_xlfn.XLOOKUP(total_table[[#This Row],[Store_ID]],Store_table[Store_ID],Store_table[Store_Name],FALSE)</f>
        <v>Benson-Elliott</v>
      </c>
      <c r="X1986" s="8" t="str">
        <f>_xlfn.XLOOKUP(total_table[[#This Row],[Store_ID]],Store_table[Store_ID],Store_table[Region],FALSE)</f>
        <v>East</v>
      </c>
      <c r="Y1986" s="8" t="str">
        <f>_xlfn.XLOOKUP(total_table[[#This Row],[Store_ID]],Store_table[Store_ID],Store_table[City],FALSE)</f>
        <v>Port Josephberg</v>
      </c>
      <c r="Z1986" s="8" t="str">
        <f>_xlfn.XLOOKUP(total_table[[#This Row],[Store_ID]],Store_table[Store_ID],Store_table[Store_Type],FALSE)</f>
        <v>Online</v>
      </c>
    </row>
    <row r="1987" spans="1:26" x14ac:dyDescent="0.35">
      <c r="A1987" s="2" t="s">
        <v>3789</v>
      </c>
      <c r="B1987" s="14">
        <v>45229</v>
      </c>
      <c r="C1987" s="2" t="s">
        <v>1382</v>
      </c>
      <c r="D1987" s="2" t="s">
        <v>1646</v>
      </c>
      <c r="E1987" s="2" t="s">
        <v>1788</v>
      </c>
      <c r="F1987" s="11">
        <v>3</v>
      </c>
      <c r="G1987" s="8">
        <v>345.43</v>
      </c>
      <c r="H1987" s="8">
        <v>0.08</v>
      </c>
      <c r="I1987" s="2" t="s">
        <v>1807</v>
      </c>
      <c r="J1987" s="8">
        <v>1036.21</v>
      </c>
      <c r="K1987" s="8" t="str">
        <f>_xlfn.XLOOKUP(total_table[[#This Row],[Customer_ID]],Customer_table[Customer_ID],Customer_table[Name],FALSE)</f>
        <v>John Berg</v>
      </c>
      <c r="L1987" s="11">
        <f>_xlfn.XLOOKUP(total_table[[#This Row],[Customer_ID]],Customer_table[Customer_ID],Customer_table[Age],FALSE)</f>
        <v>60</v>
      </c>
      <c r="M1987" s="8" t="str">
        <f>_xlfn.XLOOKUP(total_table[[#This Row],[Customer_ID]],Customer_table[Customer_ID],Customer_table[Gender],FALSE)</f>
        <v>Male</v>
      </c>
      <c r="N1987" s="8" t="str">
        <f>_xlfn.XLOOKUP(total_table[[#This Row],[Customer_ID]],Customer_table[Customer_ID],Customer_table[City],FALSE)</f>
        <v>Johnsonville</v>
      </c>
      <c r="O1987" s="8" t="str">
        <f>_xlfn.XLOOKUP(total_table[[#This Row],[Customer_ID]],Customer_table[Customer_ID],Customer_table[State],FALSE)</f>
        <v>Oklahoma</v>
      </c>
      <c r="P1987" s="8" t="str">
        <f>_xlfn.XLOOKUP(total_table[[#This Row],[Customer_ID]],Customer_table[Customer_ID],Customer_table[Country],FALSE)</f>
        <v>USA</v>
      </c>
      <c r="Q1987" s="8" t="str">
        <f>_xlfn.XLOOKUP(total_table[[#This Row],[Product_ID]],Product_table[Product_ID],Product_table[Product_Name],FALSE)</f>
        <v>Luxury Perfume Spray</v>
      </c>
      <c r="R1987" s="8" t="str">
        <f>_xlfn.XLOOKUP(total_table[[#This Row],[Product_ID]],Product_table[Product_ID],Product_table[Category],FALSE)</f>
        <v>Beauty</v>
      </c>
      <c r="S1987" s="8" t="str">
        <f>_xlfn.XLOOKUP(total_table[[#This Row],[Product_ID]],Product_table[Product_ID],Product_table[Sub_Category],FALSE)</f>
        <v>Fragrance</v>
      </c>
      <c r="T1987" s="8" t="str">
        <f>_xlfn.XLOOKUP(total_table[[#This Row],[Product_ID]],Product_table[Product_ID],Product_table[Brand],FALSE)</f>
        <v>Gibson, Green and Lopez</v>
      </c>
      <c r="U1987" s="8">
        <f>_xlfn.XLOOKUP(total_table[[#This Row],[Product_ID]],Product_table[Product_ID],Product_table[Cost],FALSE)</f>
        <v>482.75</v>
      </c>
      <c r="V1987" s="11">
        <f>_xlfn.XLOOKUP(total_table[[#This Row],[Product_ID]],Product_table[Product_ID],Product_table[Stock],FALSE)</f>
        <v>444</v>
      </c>
      <c r="W1987" s="8" t="str">
        <f>_xlfn.XLOOKUP(total_table[[#This Row],[Store_ID]],Store_table[Store_ID],Store_table[Store_Name],FALSE)</f>
        <v>Guerrero-Schmitt</v>
      </c>
      <c r="X1987" s="8" t="str">
        <f>_xlfn.XLOOKUP(total_table[[#This Row],[Store_ID]],Store_table[Store_ID],Store_table[Region],FALSE)</f>
        <v>East</v>
      </c>
      <c r="Y1987" s="8" t="str">
        <f>_xlfn.XLOOKUP(total_table[[#This Row],[Store_ID]],Store_table[Store_ID],Store_table[City],FALSE)</f>
        <v>East Stevechester</v>
      </c>
      <c r="Z1987" s="8" t="str">
        <f>_xlfn.XLOOKUP(total_table[[#This Row],[Store_ID]],Store_table[Store_ID],Store_table[Store_Type],FALSE)</f>
        <v>Flagship</v>
      </c>
    </row>
    <row r="1988" spans="1:26" x14ac:dyDescent="0.35">
      <c r="A1988" s="2" t="s">
        <v>3790</v>
      </c>
      <c r="B1988" s="14">
        <v>45349</v>
      </c>
      <c r="C1988" s="2" t="s">
        <v>957</v>
      </c>
      <c r="D1988" s="2" t="s">
        <v>1690</v>
      </c>
      <c r="E1988" s="2" t="s">
        <v>1764</v>
      </c>
      <c r="F1988" s="11">
        <v>4</v>
      </c>
      <c r="G1988" s="8">
        <v>752.48</v>
      </c>
      <c r="H1988" s="8">
        <v>0.23</v>
      </c>
      <c r="I1988" s="2" t="s">
        <v>1802</v>
      </c>
      <c r="J1988" s="8">
        <v>3009.69</v>
      </c>
      <c r="K1988" s="8" t="str">
        <f>_xlfn.XLOOKUP(total_table[[#This Row],[Customer_ID]],Customer_table[Customer_ID],Customer_table[Name],FALSE)</f>
        <v>Jennifer Zamora</v>
      </c>
      <c r="L1988" s="11">
        <f>_xlfn.XLOOKUP(total_table[[#This Row],[Customer_ID]],Customer_table[Customer_ID],Customer_table[Age],FALSE)</f>
        <v>60</v>
      </c>
      <c r="M1988" s="8" t="str">
        <f>_xlfn.XLOOKUP(total_table[[#This Row],[Customer_ID]],Customer_table[Customer_ID],Customer_table[Gender],FALSE)</f>
        <v>Female</v>
      </c>
      <c r="N1988" s="8" t="str">
        <f>_xlfn.XLOOKUP(total_table[[#This Row],[Customer_ID]],Customer_table[Customer_ID],Customer_table[City],FALSE)</f>
        <v>Sarahland</v>
      </c>
      <c r="O1988" s="8" t="str">
        <f>_xlfn.XLOOKUP(total_table[[#This Row],[Customer_ID]],Customer_table[Customer_ID],Customer_table[State],FALSE)</f>
        <v>Iowa</v>
      </c>
      <c r="P1988" s="8" t="str">
        <f>_xlfn.XLOOKUP(total_table[[#This Row],[Customer_ID]],Customer_table[Customer_ID],Customer_table[Country],FALSE)</f>
        <v>USA</v>
      </c>
      <c r="Q1988" s="8" t="str">
        <f>_xlfn.XLOOKUP(total_table[[#This Row],[Product_ID]],Product_table[Product_ID],Product_table[Product_Name],FALSE)</f>
        <v>Fitness Resistance Bands</v>
      </c>
      <c r="R1988" s="8" t="str">
        <f>_xlfn.XLOOKUP(total_table[[#This Row],[Product_ID]],Product_table[Product_ID],Product_table[Category],FALSE)</f>
        <v>Sports</v>
      </c>
      <c r="S1988" s="8" t="str">
        <f>_xlfn.XLOOKUP(total_table[[#This Row],[Product_ID]],Product_table[Product_ID],Product_table[Sub_Category],FALSE)</f>
        <v>Fitness</v>
      </c>
      <c r="T1988" s="8" t="str">
        <f>_xlfn.XLOOKUP(total_table[[#This Row],[Product_ID]],Product_table[Product_ID],Product_table[Brand],FALSE)</f>
        <v>Reese-Watson</v>
      </c>
      <c r="U1988" s="8">
        <f>_xlfn.XLOOKUP(total_table[[#This Row],[Product_ID]],Product_table[Product_ID],Product_table[Cost],FALSE)</f>
        <v>152.91999999999999</v>
      </c>
      <c r="V1988" s="11">
        <f>_xlfn.XLOOKUP(total_table[[#This Row],[Product_ID]],Product_table[Product_ID],Product_table[Stock],FALSE)</f>
        <v>281</v>
      </c>
      <c r="W1988" s="8" t="str">
        <f>_xlfn.XLOOKUP(total_table[[#This Row],[Store_ID]],Store_table[Store_ID],Store_table[Store_Name],FALSE)</f>
        <v>Moore, Padilla and Butler</v>
      </c>
      <c r="X1988" s="8" t="str">
        <f>_xlfn.XLOOKUP(total_table[[#This Row],[Store_ID]],Store_table[Store_ID],Store_table[Region],FALSE)</f>
        <v>South</v>
      </c>
      <c r="Y1988" s="8" t="str">
        <f>_xlfn.XLOOKUP(total_table[[#This Row],[Store_ID]],Store_table[Store_ID],Store_table[City],FALSE)</f>
        <v>East Johnstad</v>
      </c>
      <c r="Z1988" s="8" t="str">
        <f>_xlfn.XLOOKUP(total_table[[#This Row],[Store_ID]],Store_table[Store_ID],Store_table[Store_Type],FALSE)</f>
        <v>Flagship</v>
      </c>
    </row>
    <row r="1989" spans="1:26" x14ac:dyDescent="0.35">
      <c r="A1989" s="2" t="s">
        <v>3791</v>
      </c>
      <c r="B1989" s="14">
        <v>45886</v>
      </c>
      <c r="C1989" s="2" t="s">
        <v>1368</v>
      </c>
      <c r="D1989" s="2" t="s">
        <v>1640</v>
      </c>
      <c r="E1989" s="2" t="s">
        <v>1791</v>
      </c>
      <c r="F1989" s="11">
        <v>1</v>
      </c>
      <c r="G1989" s="8">
        <v>120.02</v>
      </c>
      <c r="H1989" s="8">
        <v>0.26</v>
      </c>
      <c r="I1989" s="2" t="s">
        <v>1802</v>
      </c>
      <c r="J1989" s="8">
        <v>119.75999999999999</v>
      </c>
      <c r="K1989" s="8" t="str">
        <f>_xlfn.XLOOKUP(total_table[[#This Row],[Customer_ID]],Customer_table[Customer_ID],Customer_table[Name],FALSE)</f>
        <v>William Cortez</v>
      </c>
      <c r="L1989" s="11">
        <f>_xlfn.XLOOKUP(total_table[[#This Row],[Customer_ID]],Customer_table[Customer_ID],Customer_table[Age],FALSE)</f>
        <v>29</v>
      </c>
      <c r="M1989" s="8" t="str">
        <f>_xlfn.XLOOKUP(total_table[[#This Row],[Customer_ID]],Customer_table[Customer_ID],Customer_table[Gender],FALSE)</f>
        <v>Male</v>
      </c>
      <c r="N1989" s="8" t="str">
        <f>_xlfn.XLOOKUP(total_table[[#This Row],[Customer_ID]],Customer_table[Customer_ID],Customer_table[City],FALSE)</f>
        <v>Port Hannahport</v>
      </c>
      <c r="O1989" s="8" t="str">
        <f>_xlfn.XLOOKUP(total_table[[#This Row],[Customer_ID]],Customer_table[Customer_ID],Customer_table[State],FALSE)</f>
        <v>Ohio</v>
      </c>
      <c r="P1989" s="8" t="str">
        <f>_xlfn.XLOOKUP(total_table[[#This Row],[Customer_ID]],Customer_table[Customer_ID],Customer_table[Country],FALSE)</f>
        <v>USA</v>
      </c>
      <c r="Q1989" s="8" t="str">
        <f>_xlfn.XLOOKUP(total_table[[#This Row],[Product_ID]],Product_table[Product_ID],Product_table[Product_Name],FALSE)</f>
        <v>Foam Roller</v>
      </c>
      <c r="R1989" s="8" t="str">
        <f>_xlfn.XLOOKUP(total_table[[#This Row],[Product_ID]],Product_table[Product_ID],Product_table[Category],FALSE)</f>
        <v>Sports</v>
      </c>
      <c r="S1989" s="8" t="str">
        <f>_xlfn.XLOOKUP(total_table[[#This Row],[Product_ID]],Product_table[Product_ID],Product_table[Sub_Category],FALSE)</f>
        <v>Fitness</v>
      </c>
      <c r="T1989" s="8" t="str">
        <f>_xlfn.XLOOKUP(total_table[[#This Row],[Product_ID]],Product_table[Product_ID],Product_table[Brand],FALSE)</f>
        <v>Atkinson, Camacho and Oliver</v>
      </c>
      <c r="U1989" s="8">
        <f>_xlfn.XLOOKUP(total_table[[#This Row],[Product_ID]],Product_table[Product_ID],Product_table[Cost],FALSE)</f>
        <v>30.62</v>
      </c>
      <c r="V1989" s="11">
        <f>_xlfn.XLOOKUP(total_table[[#This Row],[Product_ID]],Product_table[Product_ID],Product_table[Stock],FALSE)</f>
        <v>138</v>
      </c>
      <c r="W1989" s="8" t="str">
        <f>_xlfn.XLOOKUP(total_table[[#This Row],[Store_ID]],Store_table[Store_ID],Store_table[Store_Name],FALSE)</f>
        <v>Mann-Austin</v>
      </c>
      <c r="X1989" s="8" t="str">
        <f>_xlfn.XLOOKUP(total_table[[#This Row],[Store_ID]],Store_table[Store_ID],Store_table[Region],FALSE)</f>
        <v>East</v>
      </c>
      <c r="Y1989" s="8" t="str">
        <f>_xlfn.XLOOKUP(total_table[[#This Row],[Store_ID]],Store_table[Store_ID],Store_table[City],FALSE)</f>
        <v>Vasquezborough</v>
      </c>
      <c r="Z1989" s="8" t="str">
        <f>_xlfn.XLOOKUP(total_table[[#This Row],[Store_ID]],Store_table[Store_ID],Store_table[Store_Type],FALSE)</f>
        <v>Online</v>
      </c>
    </row>
    <row r="1990" spans="1:26" x14ac:dyDescent="0.35">
      <c r="A1990" s="2" t="s">
        <v>3792</v>
      </c>
      <c r="B1990" s="14">
        <v>45359</v>
      </c>
      <c r="C1990" s="2" t="s">
        <v>1002</v>
      </c>
      <c r="D1990" s="2" t="s">
        <v>1608</v>
      </c>
      <c r="E1990" s="2" t="s">
        <v>1760</v>
      </c>
      <c r="F1990" s="11">
        <v>3</v>
      </c>
      <c r="G1990" s="8">
        <v>146.71</v>
      </c>
      <c r="H1990" s="8">
        <v>0.28000000000000003</v>
      </c>
      <c r="I1990" s="2" t="s">
        <v>1802</v>
      </c>
      <c r="J1990" s="8">
        <v>439.85</v>
      </c>
      <c r="K1990" s="8" t="str">
        <f>_xlfn.XLOOKUP(total_table[[#This Row],[Customer_ID]],Customer_table[Customer_ID],Customer_table[Name],FALSE)</f>
        <v>Kristy Dunlap</v>
      </c>
      <c r="L1990" s="11">
        <f>_xlfn.XLOOKUP(total_table[[#This Row],[Customer_ID]],Customer_table[Customer_ID],Customer_table[Age],FALSE)</f>
        <v>64</v>
      </c>
      <c r="M1990" s="8" t="str">
        <f>_xlfn.XLOOKUP(total_table[[#This Row],[Customer_ID]],Customer_table[Customer_ID],Customer_table[Gender],FALSE)</f>
        <v>Female</v>
      </c>
      <c r="N1990" s="8" t="str">
        <f>_xlfn.XLOOKUP(total_table[[#This Row],[Customer_ID]],Customer_table[Customer_ID],Customer_table[City],FALSE)</f>
        <v>Whiteport</v>
      </c>
      <c r="O1990" s="8" t="str">
        <f>_xlfn.XLOOKUP(total_table[[#This Row],[Customer_ID]],Customer_table[Customer_ID],Customer_table[State],FALSE)</f>
        <v>North Carolina</v>
      </c>
      <c r="P1990" s="8" t="str">
        <f>_xlfn.XLOOKUP(total_table[[#This Row],[Customer_ID]],Customer_table[Customer_ID],Customer_table[Country],FALSE)</f>
        <v>USA</v>
      </c>
      <c r="Q1990" s="8" t="str">
        <f>_xlfn.XLOOKUP(total_table[[#This Row],[Product_ID]],Product_table[Product_ID],Product_table[Product_Name],FALSE)</f>
        <v>Yoga Exercise Mat</v>
      </c>
      <c r="R1990" s="8" t="str">
        <f>_xlfn.XLOOKUP(total_table[[#This Row],[Product_ID]],Product_table[Product_ID],Product_table[Category],FALSE)</f>
        <v>Sports</v>
      </c>
      <c r="S1990" s="8" t="str">
        <f>_xlfn.XLOOKUP(total_table[[#This Row],[Product_ID]],Product_table[Product_ID],Product_table[Sub_Category],FALSE)</f>
        <v>Fitness</v>
      </c>
      <c r="T1990" s="8" t="str">
        <f>_xlfn.XLOOKUP(total_table[[#This Row],[Product_ID]],Product_table[Product_ID],Product_table[Brand],FALSE)</f>
        <v>Carroll, Long and Mendoza</v>
      </c>
      <c r="U1990" s="8">
        <f>_xlfn.XLOOKUP(total_table[[#This Row],[Product_ID]],Product_table[Product_ID],Product_table[Cost],FALSE)</f>
        <v>313.26</v>
      </c>
      <c r="V1990" s="11">
        <f>_xlfn.XLOOKUP(total_table[[#This Row],[Product_ID]],Product_table[Product_ID],Product_table[Stock],FALSE)</f>
        <v>369</v>
      </c>
      <c r="W1990" s="8" t="str">
        <f>_xlfn.XLOOKUP(total_table[[#This Row],[Store_ID]],Store_table[Store_ID],Store_table[Store_Name],FALSE)</f>
        <v>Bean, Jones and Park</v>
      </c>
      <c r="X1990" s="8" t="str">
        <f>_xlfn.XLOOKUP(total_table[[#This Row],[Store_ID]],Store_table[Store_ID],Store_table[Region],FALSE)</f>
        <v>West</v>
      </c>
      <c r="Y1990" s="8" t="str">
        <f>_xlfn.XLOOKUP(total_table[[#This Row],[Store_ID]],Store_table[Store_ID],Store_table[City],FALSE)</f>
        <v>Thompsonborough</v>
      </c>
      <c r="Z1990" s="8" t="str">
        <f>_xlfn.XLOOKUP(total_table[[#This Row],[Store_ID]],Store_table[Store_ID],Store_table[Store_Type],FALSE)</f>
        <v>Online</v>
      </c>
    </row>
    <row r="1991" spans="1:26" x14ac:dyDescent="0.35">
      <c r="A1991" s="2" t="s">
        <v>3793</v>
      </c>
      <c r="B1991" s="14">
        <v>45730</v>
      </c>
      <c r="C1991" s="2" t="s">
        <v>290</v>
      </c>
      <c r="D1991" s="2" t="s">
        <v>1654</v>
      </c>
      <c r="E1991" s="2" t="s">
        <v>1730</v>
      </c>
      <c r="F1991" s="11">
        <v>2</v>
      </c>
      <c r="G1991" s="8">
        <v>358.87</v>
      </c>
      <c r="H1991" s="8">
        <v>0.24</v>
      </c>
      <c r="I1991" s="2" t="s">
        <v>1802</v>
      </c>
      <c r="J1991" s="8">
        <v>717.5</v>
      </c>
      <c r="K1991" s="8" t="str">
        <f>_xlfn.XLOOKUP(total_table[[#This Row],[Customer_ID]],Customer_table[Customer_ID],Customer_table[Name],FALSE)</f>
        <v>George Rosario</v>
      </c>
      <c r="L1991" s="11">
        <f>_xlfn.XLOOKUP(total_table[[#This Row],[Customer_ID]],Customer_table[Customer_ID],Customer_table[Age],FALSE)</f>
        <v>53</v>
      </c>
      <c r="M1991" s="8" t="str">
        <f>_xlfn.XLOOKUP(total_table[[#This Row],[Customer_ID]],Customer_table[Customer_ID],Customer_table[Gender],FALSE)</f>
        <v>Male</v>
      </c>
      <c r="N1991" s="8" t="str">
        <f>_xlfn.XLOOKUP(total_table[[#This Row],[Customer_ID]],Customer_table[Customer_ID],Customer_table[City],FALSE)</f>
        <v>Leburgh</v>
      </c>
      <c r="O1991" s="8" t="str">
        <f>_xlfn.XLOOKUP(total_table[[#This Row],[Customer_ID]],Customer_table[Customer_ID],Customer_table[State],FALSE)</f>
        <v>Florida</v>
      </c>
      <c r="P1991" s="8" t="str">
        <f>_xlfn.XLOOKUP(total_table[[#This Row],[Customer_ID]],Customer_table[Customer_ID],Customer_table[Country],FALSE)</f>
        <v>USA</v>
      </c>
      <c r="Q1991" s="8" t="str">
        <f>_xlfn.XLOOKUP(total_table[[#This Row],[Product_ID]],Product_table[Product_ID],Product_table[Product_Name],FALSE)</f>
        <v>Matte Lipstick Set</v>
      </c>
      <c r="R1991" s="8" t="str">
        <f>_xlfn.XLOOKUP(total_table[[#This Row],[Product_ID]],Product_table[Product_ID],Product_table[Category],FALSE)</f>
        <v>Beauty</v>
      </c>
      <c r="S1991" s="8" t="str">
        <f>_xlfn.XLOOKUP(total_table[[#This Row],[Product_ID]],Product_table[Product_ID],Product_table[Sub_Category],FALSE)</f>
        <v>Makeup</v>
      </c>
      <c r="T1991" s="8" t="str">
        <f>_xlfn.XLOOKUP(total_table[[#This Row],[Product_ID]],Product_table[Product_ID],Product_table[Brand],FALSE)</f>
        <v>Zhang Inc</v>
      </c>
      <c r="U1991" s="8">
        <f>_xlfn.XLOOKUP(total_table[[#This Row],[Product_ID]],Product_table[Product_ID],Product_table[Cost],FALSE)</f>
        <v>299.11</v>
      </c>
      <c r="V1991" s="11">
        <f>_xlfn.XLOOKUP(total_table[[#This Row],[Product_ID]],Product_table[Product_ID],Product_table[Stock],FALSE)</f>
        <v>118</v>
      </c>
      <c r="W1991" s="8" t="str">
        <f>_xlfn.XLOOKUP(total_table[[#This Row],[Store_ID]],Store_table[Store_ID],Store_table[Store_Name],FALSE)</f>
        <v>Rivera-Warner</v>
      </c>
      <c r="X1991" s="8" t="str">
        <f>_xlfn.XLOOKUP(total_table[[#This Row],[Store_ID]],Store_table[Store_ID],Store_table[Region],FALSE)</f>
        <v>East</v>
      </c>
      <c r="Y1991" s="8" t="str">
        <f>_xlfn.XLOOKUP(total_table[[#This Row],[Store_ID]],Store_table[Store_ID],Store_table[City],FALSE)</f>
        <v>Washingtonfurt</v>
      </c>
      <c r="Z1991" s="8" t="str">
        <f>_xlfn.XLOOKUP(total_table[[#This Row],[Store_ID]],Store_table[Store_ID],Store_table[Store_Type],FALSE)</f>
        <v>Flagship</v>
      </c>
    </row>
    <row r="1992" spans="1:26" x14ac:dyDescent="0.35">
      <c r="A1992" s="2" t="s">
        <v>3794</v>
      </c>
      <c r="B1992" s="14">
        <v>45456</v>
      </c>
      <c r="C1992" s="2" t="s">
        <v>762</v>
      </c>
      <c r="D1992" s="2" t="s">
        <v>1630</v>
      </c>
      <c r="E1992" s="2" t="s">
        <v>1744</v>
      </c>
      <c r="F1992" s="11">
        <v>4</v>
      </c>
      <c r="G1992" s="8">
        <v>212.75</v>
      </c>
      <c r="H1992" s="8">
        <v>0.11</v>
      </c>
      <c r="I1992" s="2" t="s">
        <v>1807</v>
      </c>
      <c r="J1992" s="8">
        <v>850.89</v>
      </c>
      <c r="K1992" s="8" t="str">
        <f>_xlfn.XLOOKUP(total_table[[#This Row],[Customer_ID]],Customer_table[Customer_ID],Customer_table[Name],FALSE)</f>
        <v>Mr. William Horton</v>
      </c>
      <c r="L1992" s="11">
        <f>_xlfn.XLOOKUP(total_table[[#This Row],[Customer_ID]],Customer_table[Customer_ID],Customer_table[Age],FALSE)</f>
        <v>31</v>
      </c>
      <c r="M1992" s="8" t="str">
        <f>_xlfn.XLOOKUP(total_table[[#This Row],[Customer_ID]],Customer_table[Customer_ID],Customer_table[Gender],FALSE)</f>
        <v>Male</v>
      </c>
      <c r="N1992" s="8" t="str">
        <f>_xlfn.XLOOKUP(total_table[[#This Row],[Customer_ID]],Customer_table[Customer_ID],Customer_table[City],FALSE)</f>
        <v>Dawsonchester</v>
      </c>
      <c r="O1992" s="8" t="str">
        <f>_xlfn.XLOOKUP(total_table[[#This Row],[Customer_ID]],Customer_table[Customer_ID],Customer_table[State],FALSE)</f>
        <v>Virginia</v>
      </c>
      <c r="P1992" s="8" t="str">
        <f>_xlfn.XLOOKUP(total_table[[#This Row],[Customer_ID]],Customer_table[Customer_ID],Customer_table[Country],FALSE)</f>
        <v>USA</v>
      </c>
      <c r="Q1992" s="8" t="str">
        <f>_xlfn.XLOOKUP(total_table[[#This Row],[Product_ID]],Product_table[Product_ID],Product_table[Product_Name],FALSE)</f>
        <v>Rugby Ball</v>
      </c>
      <c r="R1992" s="8" t="str">
        <f>_xlfn.XLOOKUP(total_table[[#This Row],[Product_ID]],Product_table[Product_ID],Product_table[Category],FALSE)</f>
        <v>Sports</v>
      </c>
      <c r="S1992" s="8" t="str">
        <f>_xlfn.XLOOKUP(total_table[[#This Row],[Product_ID]],Product_table[Product_ID],Product_table[Sub_Category],FALSE)</f>
        <v>Team Sports</v>
      </c>
      <c r="T1992" s="8" t="str">
        <f>_xlfn.XLOOKUP(total_table[[#This Row],[Product_ID]],Product_table[Product_ID],Product_table[Brand],FALSE)</f>
        <v>Harris Inc</v>
      </c>
      <c r="U1992" s="8">
        <f>_xlfn.XLOOKUP(total_table[[#This Row],[Product_ID]],Product_table[Product_ID],Product_table[Cost],FALSE)</f>
        <v>212.26</v>
      </c>
      <c r="V1992" s="11">
        <f>_xlfn.XLOOKUP(total_table[[#This Row],[Product_ID]],Product_table[Product_ID],Product_table[Stock],FALSE)</f>
        <v>82</v>
      </c>
      <c r="W1992" s="8" t="str">
        <f>_xlfn.XLOOKUP(total_table[[#This Row],[Store_ID]],Store_table[Store_ID],Store_table[Store_Name],FALSE)</f>
        <v>Johnson-Wright</v>
      </c>
      <c r="X1992" s="8" t="str">
        <f>_xlfn.XLOOKUP(total_table[[#This Row],[Store_ID]],Store_table[Store_ID],Store_table[Region],FALSE)</f>
        <v>North</v>
      </c>
      <c r="Y1992" s="8" t="str">
        <f>_xlfn.XLOOKUP(total_table[[#This Row],[Store_ID]],Store_table[Store_ID],Store_table[City],FALSE)</f>
        <v>Hoodberg</v>
      </c>
      <c r="Z1992" s="8" t="str">
        <f>_xlfn.XLOOKUP(total_table[[#This Row],[Store_ID]],Store_table[Store_ID],Store_table[Store_Type],FALSE)</f>
        <v>Outlet</v>
      </c>
    </row>
    <row r="1993" spans="1:26" x14ac:dyDescent="0.35">
      <c r="A1993" s="2" t="s">
        <v>3795</v>
      </c>
      <c r="B1993" s="14">
        <v>45450</v>
      </c>
      <c r="C1993" s="2" t="s">
        <v>1013</v>
      </c>
      <c r="D1993" s="2" t="s">
        <v>1616</v>
      </c>
      <c r="E1993" s="2" t="s">
        <v>1770</v>
      </c>
      <c r="F1993" s="11">
        <v>1</v>
      </c>
      <c r="G1993" s="8">
        <v>183.47</v>
      </c>
      <c r="H1993" s="8">
        <v>0.17</v>
      </c>
      <c r="I1993" s="2" t="s">
        <v>1804</v>
      </c>
      <c r="J1993" s="8">
        <v>183.3</v>
      </c>
      <c r="K1993" s="8" t="str">
        <f>_xlfn.XLOOKUP(total_table[[#This Row],[Customer_ID]],Customer_table[Customer_ID],Customer_table[Name],FALSE)</f>
        <v>Reginald Willis</v>
      </c>
      <c r="L1993" s="11">
        <f>_xlfn.XLOOKUP(total_table[[#This Row],[Customer_ID]],Customer_table[Customer_ID],Customer_table[Age],FALSE)</f>
        <v>62</v>
      </c>
      <c r="M1993" s="8" t="str">
        <f>_xlfn.XLOOKUP(total_table[[#This Row],[Customer_ID]],Customer_table[Customer_ID],Customer_table[Gender],FALSE)</f>
        <v>Female</v>
      </c>
      <c r="N1993" s="8" t="str">
        <f>_xlfn.XLOOKUP(total_table[[#This Row],[Customer_ID]],Customer_table[Customer_ID],Customer_table[City],FALSE)</f>
        <v>Kellybury</v>
      </c>
      <c r="O1993" s="8" t="str">
        <f>_xlfn.XLOOKUP(total_table[[#This Row],[Customer_ID]],Customer_table[Customer_ID],Customer_table[State],FALSE)</f>
        <v>New York</v>
      </c>
      <c r="P1993" s="8" t="str">
        <f>_xlfn.XLOOKUP(total_table[[#This Row],[Customer_ID]],Customer_table[Customer_ID],Customer_table[Country],FALSE)</f>
        <v>USA</v>
      </c>
      <c r="Q1993" s="8" t="str">
        <f>_xlfn.XLOOKUP(total_table[[#This Row],[Product_ID]],Product_table[Product_ID],Product_table[Product_Name],FALSE)</f>
        <v>High-Grip Football</v>
      </c>
      <c r="R1993" s="8" t="str">
        <f>_xlfn.XLOOKUP(total_table[[#This Row],[Product_ID]],Product_table[Product_ID],Product_table[Category],FALSE)</f>
        <v>Sports</v>
      </c>
      <c r="S1993" s="8" t="str">
        <f>_xlfn.XLOOKUP(total_table[[#This Row],[Product_ID]],Product_table[Product_ID],Product_table[Sub_Category],FALSE)</f>
        <v>Team Sports</v>
      </c>
      <c r="T1993" s="8" t="str">
        <f>_xlfn.XLOOKUP(total_table[[#This Row],[Product_ID]],Product_table[Product_ID],Product_table[Brand],FALSE)</f>
        <v>Bridges, Banks and Cummings</v>
      </c>
      <c r="U1993" s="8">
        <f>_xlfn.XLOOKUP(total_table[[#This Row],[Product_ID]],Product_table[Product_ID],Product_table[Cost],FALSE)</f>
        <v>318.91000000000003</v>
      </c>
      <c r="V1993" s="11">
        <f>_xlfn.XLOOKUP(total_table[[#This Row],[Product_ID]],Product_table[Product_ID],Product_table[Stock],FALSE)</f>
        <v>114</v>
      </c>
      <c r="W1993" s="8" t="str">
        <f>_xlfn.XLOOKUP(total_table[[#This Row],[Store_ID]],Store_table[Store_ID],Store_table[Store_Name],FALSE)</f>
        <v>Aguirre-Keller</v>
      </c>
      <c r="X1993" s="8" t="str">
        <f>_xlfn.XLOOKUP(total_table[[#This Row],[Store_ID]],Store_table[Store_ID],Store_table[Region],FALSE)</f>
        <v>South</v>
      </c>
      <c r="Y1993" s="8" t="str">
        <f>_xlfn.XLOOKUP(total_table[[#This Row],[Store_ID]],Store_table[Store_ID],Store_table[City],FALSE)</f>
        <v>Lake Michael</v>
      </c>
      <c r="Z1993" s="8" t="str">
        <f>_xlfn.XLOOKUP(total_table[[#This Row],[Store_ID]],Store_table[Store_ID],Store_table[Store_Type],FALSE)</f>
        <v>Online</v>
      </c>
    </row>
    <row r="1994" spans="1:26" x14ac:dyDescent="0.35">
      <c r="A1994" s="2" t="s">
        <v>3796</v>
      </c>
      <c r="B1994" s="14">
        <v>45493</v>
      </c>
      <c r="C1994" s="2" t="s">
        <v>243</v>
      </c>
      <c r="D1994" s="2" t="s">
        <v>1704</v>
      </c>
      <c r="E1994" s="2" t="s">
        <v>1779</v>
      </c>
      <c r="F1994" s="11">
        <v>4</v>
      </c>
      <c r="G1994" s="8">
        <v>569.98</v>
      </c>
      <c r="H1994" s="8">
        <v>0.23</v>
      </c>
      <c r="I1994" s="2" t="s">
        <v>1802</v>
      </c>
      <c r="J1994" s="8">
        <v>2279.69</v>
      </c>
      <c r="K1994" s="8" t="str">
        <f>_xlfn.XLOOKUP(total_table[[#This Row],[Customer_ID]],Customer_table[Customer_ID],Customer_table[Name],FALSE)</f>
        <v>Mr. Mark Beasley</v>
      </c>
      <c r="L1994" s="11">
        <f>_xlfn.XLOOKUP(total_table[[#This Row],[Customer_ID]],Customer_table[Customer_ID],Customer_table[Age],FALSE)</f>
        <v>24</v>
      </c>
      <c r="M1994" s="8" t="str">
        <f>_xlfn.XLOOKUP(total_table[[#This Row],[Customer_ID]],Customer_table[Customer_ID],Customer_table[Gender],FALSE)</f>
        <v>Female</v>
      </c>
      <c r="N1994" s="8" t="str">
        <f>_xlfn.XLOOKUP(total_table[[#This Row],[Customer_ID]],Customer_table[Customer_ID],Customer_table[City],FALSE)</f>
        <v>West Johnchester</v>
      </c>
      <c r="O1994" s="8" t="str">
        <f>_xlfn.XLOOKUP(total_table[[#This Row],[Customer_ID]],Customer_table[Customer_ID],Customer_table[State],FALSE)</f>
        <v>Indiana</v>
      </c>
      <c r="P1994" s="8" t="str">
        <f>_xlfn.XLOOKUP(total_table[[#This Row],[Customer_ID]],Customer_table[Customer_ID],Customer_table[Country],FALSE)</f>
        <v>USA</v>
      </c>
      <c r="Q1994" s="8" t="str">
        <f>_xlfn.XLOOKUP(total_table[[#This Row],[Product_ID]],Product_table[Product_ID],Product_table[Product_Name],FALSE)</f>
        <v>Face Foundation Kit</v>
      </c>
      <c r="R1994" s="8" t="str">
        <f>_xlfn.XLOOKUP(total_table[[#This Row],[Product_ID]],Product_table[Product_ID],Product_table[Category],FALSE)</f>
        <v>Beauty</v>
      </c>
      <c r="S1994" s="8" t="str">
        <f>_xlfn.XLOOKUP(total_table[[#This Row],[Product_ID]],Product_table[Product_ID],Product_table[Sub_Category],FALSE)</f>
        <v>Makeup</v>
      </c>
      <c r="T1994" s="8" t="str">
        <f>_xlfn.XLOOKUP(total_table[[#This Row],[Product_ID]],Product_table[Product_ID],Product_table[Brand],FALSE)</f>
        <v>Taylor-Elliott</v>
      </c>
      <c r="U1994" s="8">
        <f>_xlfn.XLOOKUP(total_table[[#This Row],[Product_ID]],Product_table[Product_ID],Product_table[Cost],FALSE)</f>
        <v>183.04</v>
      </c>
      <c r="V1994" s="11">
        <f>_xlfn.XLOOKUP(total_table[[#This Row],[Product_ID]],Product_table[Product_ID],Product_table[Stock],FALSE)</f>
        <v>457</v>
      </c>
      <c r="W1994" s="8" t="str">
        <f>_xlfn.XLOOKUP(total_table[[#This Row],[Store_ID]],Store_table[Store_ID],Store_table[Store_Name],FALSE)</f>
        <v>Shelton PLC</v>
      </c>
      <c r="X1994" s="8" t="str">
        <f>_xlfn.XLOOKUP(total_table[[#This Row],[Store_ID]],Store_table[Store_ID],Store_table[Region],FALSE)</f>
        <v>North</v>
      </c>
      <c r="Y1994" s="8" t="str">
        <f>_xlfn.XLOOKUP(total_table[[#This Row],[Store_ID]],Store_table[Store_ID],Store_table[City],FALSE)</f>
        <v>East Jenniferstad</v>
      </c>
      <c r="Z1994" s="8" t="str">
        <f>_xlfn.XLOOKUP(total_table[[#This Row],[Store_ID]],Store_table[Store_ID],Store_table[Store_Type],FALSE)</f>
        <v>Flagship</v>
      </c>
    </row>
    <row r="1995" spans="1:26" x14ac:dyDescent="0.35">
      <c r="A1995" s="2" t="s">
        <v>3797</v>
      </c>
      <c r="B1995" s="14">
        <v>45274</v>
      </c>
      <c r="C1995" s="2" t="s">
        <v>1434</v>
      </c>
      <c r="D1995" s="2" t="s">
        <v>1568</v>
      </c>
      <c r="E1995" s="2" t="s">
        <v>1772</v>
      </c>
      <c r="F1995" s="11">
        <v>3</v>
      </c>
      <c r="G1995" s="8">
        <v>984.12</v>
      </c>
      <c r="H1995" s="8">
        <v>0.27</v>
      </c>
      <c r="I1995" s="2" t="s">
        <v>1802</v>
      </c>
      <c r="J1995" s="8">
        <v>2952.09</v>
      </c>
      <c r="K1995" s="8" t="str">
        <f>_xlfn.XLOOKUP(total_table[[#This Row],[Customer_ID]],Customer_table[Customer_ID],Customer_table[Name],FALSE)</f>
        <v>Philip Mendoza</v>
      </c>
      <c r="L1995" s="11">
        <f>_xlfn.XLOOKUP(total_table[[#This Row],[Customer_ID]],Customer_table[Customer_ID],Customer_table[Age],FALSE)</f>
        <v>42</v>
      </c>
      <c r="M1995" s="8" t="str">
        <f>_xlfn.XLOOKUP(total_table[[#This Row],[Customer_ID]],Customer_table[Customer_ID],Customer_table[Gender],FALSE)</f>
        <v>Male</v>
      </c>
      <c r="N1995" s="8" t="str">
        <f>_xlfn.XLOOKUP(total_table[[#This Row],[Customer_ID]],Customer_table[Customer_ID],Customer_table[City],FALSE)</f>
        <v>Tylermouth</v>
      </c>
      <c r="O1995" s="8" t="str">
        <f>_xlfn.XLOOKUP(total_table[[#This Row],[Customer_ID]],Customer_table[Customer_ID],Customer_table[State],FALSE)</f>
        <v>Massachusetts</v>
      </c>
      <c r="P1995" s="8" t="str">
        <f>_xlfn.XLOOKUP(total_table[[#This Row],[Customer_ID]],Customer_table[Customer_ID],Customer_table[Country],FALSE)</f>
        <v>USA</v>
      </c>
      <c r="Q1995" s="8" t="str">
        <f>_xlfn.XLOOKUP(total_table[[#This Row],[Product_ID]],Product_table[Product_ID],Product_table[Product_Name],FALSE)</f>
        <v>Multi-Purpose Storage Box</v>
      </c>
      <c r="R1995" s="8" t="str">
        <f>_xlfn.XLOOKUP(total_table[[#This Row],[Product_ID]],Product_table[Product_ID],Product_table[Category],FALSE)</f>
        <v>Home</v>
      </c>
      <c r="S1995" s="8" t="str">
        <f>_xlfn.XLOOKUP(total_table[[#This Row],[Product_ID]],Product_table[Product_ID],Product_table[Sub_Category],FALSE)</f>
        <v>Storage</v>
      </c>
      <c r="T1995" s="8" t="str">
        <f>_xlfn.XLOOKUP(total_table[[#This Row],[Product_ID]],Product_table[Product_ID],Product_table[Brand],FALSE)</f>
        <v>Gardner-Montes</v>
      </c>
      <c r="U1995" s="8">
        <f>_xlfn.XLOOKUP(total_table[[#This Row],[Product_ID]],Product_table[Product_ID],Product_table[Cost],FALSE)</f>
        <v>123.46</v>
      </c>
      <c r="V1995" s="11">
        <f>_xlfn.XLOOKUP(total_table[[#This Row],[Product_ID]],Product_table[Product_ID],Product_table[Stock],FALSE)</f>
        <v>76</v>
      </c>
      <c r="W1995" s="8" t="str">
        <f>_xlfn.XLOOKUP(total_table[[#This Row],[Store_ID]],Store_table[Store_ID],Store_table[Store_Name],FALSE)</f>
        <v>Thomas, Bridges and Harris</v>
      </c>
      <c r="X1995" s="8" t="str">
        <f>_xlfn.XLOOKUP(total_table[[#This Row],[Store_ID]],Store_table[Store_ID],Store_table[Region],FALSE)</f>
        <v>North</v>
      </c>
      <c r="Y1995" s="8" t="str">
        <f>_xlfn.XLOOKUP(total_table[[#This Row],[Store_ID]],Store_table[Store_ID],Store_table[City],FALSE)</f>
        <v>Sabrinatown</v>
      </c>
      <c r="Z1995" s="8" t="str">
        <f>_xlfn.XLOOKUP(total_table[[#This Row],[Store_ID]],Store_table[Store_ID],Store_table[Store_Type],FALSE)</f>
        <v>Online</v>
      </c>
    </row>
    <row r="1996" spans="1:26" x14ac:dyDescent="0.35">
      <c r="A1996" s="2" t="s">
        <v>3798</v>
      </c>
      <c r="B1996" s="14">
        <v>45844</v>
      </c>
      <c r="C1996" s="2" t="s">
        <v>1437</v>
      </c>
      <c r="D1996" s="2" t="s">
        <v>1694</v>
      </c>
      <c r="E1996" s="2" t="s">
        <v>1760</v>
      </c>
      <c r="F1996" s="11">
        <v>1</v>
      </c>
      <c r="G1996" s="8">
        <v>905.23</v>
      </c>
      <c r="H1996" s="8">
        <v>0</v>
      </c>
      <c r="I1996" s="2" t="s">
        <v>1802</v>
      </c>
      <c r="J1996" s="8">
        <v>905.23</v>
      </c>
      <c r="K1996" s="8" t="str">
        <f>_xlfn.XLOOKUP(total_table[[#This Row],[Customer_ID]],Customer_table[Customer_ID],Customer_table[Name],FALSE)</f>
        <v>Laura Mathews</v>
      </c>
      <c r="L1996" s="11">
        <f>_xlfn.XLOOKUP(total_table[[#This Row],[Customer_ID]],Customer_table[Customer_ID],Customer_table[Age],FALSE)</f>
        <v>53</v>
      </c>
      <c r="M1996" s="8" t="str">
        <f>_xlfn.XLOOKUP(total_table[[#This Row],[Customer_ID]],Customer_table[Customer_ID],Customer_table[Gender],FALSE)</f>
        <v>Male</v>
      </c>
      <c r="N1996" s="8" t="str">
        <f>_xlfn.XLOOKUP(total_table[[#This Row],[Customer_ID]],Customer_table[Customer_ID],Customer_table[City],FALSE)</f>
        <v>Chambersfurt</v>
      </c>
      <c r="O1996" s="8" t="str">
        <f>_xlfn.XLOOKUP(total_table[[#This Row],[Customer_ID]],Customer_table[Customer_ID],Customer_table[State],FALSE)</f>
        <v>Wisconsin</v>
      </c>
      <c r="P1996" s="8" t="str">
        <f>_xlfn.XLOOKUP(total_table[[#This Row],[Customer_ID]],Customer_table[Customer_ID],Customer_table[Country],FALSE)</f>
        <v>USA</v>
      </c>
      <c r="Q1996" s="8" t="str">
        <f>_xlfn.XLOOKUP(total_table[[#This Row],[Product_ID]],Product_table[Product_ID],Product_table[Product_Name],FALSE)</f>
        <v>Wooden Bookshelf</v>
      </c>
      <c r="R1996" s="8" t="str">
        <f>_xlfn.XLOOKUP(total_table[[#This Row],[Product_ID]],Product_table[Product_ID],Product_table[Category],FALSE)</f>
        <v>Home</v>
      </c>
      <c r="S1996" s="8" t="str">
        <f>_xlfn.XLOOKUP(total_table[[#This Row],[Product_ID]],Product_table[Product_ID],Product_table[Sub_Category],FALSE)</f>
        <v>Furniture</v>
      </c>
      <c r="T1996" s="8" t="str">
        <f>_xlfn.XLOOKUP(total_table[[#This Row],[Product_ID]],Product_table[Product_ID],Product_table[Brand],FALSE)</f>
        <v>Collins-Stephenson</v>
      </c>
      <c r="U1996" s="8">
        <f>_xlfn.XLOOKUP(total_table[[#This Row],[Product_ID]],Product_table[Product_ID],Product_table[Cost],FALSE)</f>
        <v>388.46</v>
      </c>
      <c r="V1996" s="11">
        <f>_xlfn.XLOOKUP(total_table[[#This Row],[Product_ID]],Product_table[Product_ID],Product_table[Stock],FALSE)</f>
        <v>208</v>
      </c>
      <c r="W1996" s="8" t="str">
        <f>_xlfn.XLOOKUP(total_table[[#This Row],[Store_ID]],Store_table[Store_ID],Store_table[Store_Name],FALSE)</f>
        <v>Bean, Jones and Park</v>
      </c>
      <c r="X1996" s="8" t="str">
        <f>_xlfn.XLOOKUP(total_table[[#This Row],[Store_ID]],Store_table[Store_ID],Store_table[Region],FALSE)</f>
        <v>West</v>
      </c>
      <c r="Y1996" s="8" t="str">
        <f>_xlfn.XLOOKUP(total_table[[#This Row],[Store_ID]],Store_table[Store_ID],Store_table[City],FALSE)</f>
        <v>Thompsonborough</v>
      </c>
      <c r="Z1996" s="8" t="str">
        <f>_xlfn.XLOOKUP(total_table[[#This Row],[Store_ID]],Store_table[Store_ID],Store_table[Store_Type],FALSE)</f>
        <v>Online</v>
      </c>
    </row>
    <row r="1997" spans="1:26" x14ac:dyDescent="0.35">
      <c r="A1997" s="2" t="s">
        <v>3799</v>
      </c>
      <c r="B1997" s="14">
        <v>45264</v>
      </c>
      <c r="C1997" s="2" t="s">
        <v>602</v>
      </c>
      <c r="D1997" s="2" t="s">
        <v>1724</v>
      </c>
      <c r="E1997" s="2" t="s">
        <v>1791</v>
      </c>
      <c r="F1997" s="11">
        <v>3</v>
      </c>
      <c r="G1997" s="8">
        <v>112.77</v>
      </c>
      <c r="H1997" s="8">
        <v>0.19</v>
      </c>
      <c r="I1997" s="2" t="s">
        <v>1802</v>
      </c>
      <c r="J1997" s="8">
        <v>338.12</v>
      </c>
      <c r="K1997" s="8" t="str">
        <f>_xlfn.XLOOKUP(total_table[[#This Row],[Customer_ID]],Customer_table[Customer_ID],Customer_table[Name],FALSE)</f>
        <v>Jennifer Pruitt</v>
      </c>
      <c r="L1997" s="11">
        <f>_xlfn.XLOOKUP(total_table[[#This Row],[Customer_ID]],Customer_table[Customer_ID],Customer_table[Age],FALSE)</f>
        <v>53</v>
      </c>
      <c r="M1997" s="8" t="str">
        <f>_xlfn.XLOOKUP(total_table[[#This Row],[Customer_ID]],Customer_table[Customer_ID],Customer_table[Gender],FALSE)</f>
        <v>Male</v>
      </c>
      <c r="N1997" s="8" t="str">
        <f>_xlfn.XLOOKUP(total_table[[#This Row],[Customer_ID]],Customer_table[Customer_ID],Customer_table[City],FALSE)</f>
        <v>East Justin</v>
      </c>
      <c r="O1997" s="8" t="str">
        <f>_xlfn.XLOOKUP(total_table[[#This Row],[Customer_ID]],Customer_table[Customer_ID],Customer_table[State],FALSE)</f>
        <v>Missouri</v>
      </c>
      <c r="P1997" s="8" t="str">
        <f>_xlfn.XLOOKUP(total_table[[#This Row],[Customer_ID]],Customer_table[Customer_ID],Customer_table[Country],FALSE)</f>
        <v>USA</v>
      </c>
      <c r="Q1997" s="8" t="str">
        <f>_xlfn.XLOOKUP(total_table[[#This Row],[Product_ID]],Product_table[Product_ID],Product_table[Product_Name],FALSE)</f>
        <v>Stainless Steel Cookware Set</v>
      </c>
      <c r="R1997" s="8" t="str">
        <f>_xlfn.XLOOKUP(total_table[[#This Row],[Product_ID]],Product_table[Product_ID],Product_table[Category],FALSE)</f>
        <v>Home</v>
      </c>
      <c r="S1997" s="8" t="str">
        <f>_xlfn.XLOOKUP(total_table[[#This Row],[Product_ID]],Product_table[Product_ID],Product_table[Sub_Category],FALSE)</f>
        <v>Kitchen</v>
      </c>
      <c r="T1997" s="8" t="str">
        <f>_xlfn.XLOOKUP(total_table[[#This Row],[Product_ID]],Product_table[Product_ID],Product_table[Brand],FALSE)</f>
        <v>Campbell Ltd</v>
      </c>
      <c r="U1997" s="8">
        <f>_xlfn.XLOOKUP(total_table[[#This Row],[Product_ID]],Product_table[Product_ID],Product_table[Cost],FALSE)</f>
        <v>201.41</v>
      </c>
      <c r="V1997" s="11">
        <f>_xlfn.XLOOKUP(total_table[[#This Row],[Product_ID]],Product_table[Product_ID],Product_table[Stock],FALSE)</f>
        <v>146</v>
      </c>
      <c r="W1997" s="8" t="str">
        <f>_xlfn.XLOOKUP(total_table[[#This Row],[Store_ID]],Store_table[Store_ID],Store_table[Store_Name],FALSE)</f>
        <v>Mann-Austin</v>
      </c>
      <c r="X1997" s="8" t="str">
        <f>_xlfn.XLOOKUP(total_table[[#This Row],[Store_ID]],Store_table[Store_ID],Store_table[Region],FALSE)</f>
        <v>East</v>
      </c>
      <c r="Y1997" s="8" t="str">
        <f>_xlfn.XLOOKUP(total_table[[#This Row],[Store_ID]],Store_table[Store_ID],Store_table[City],FALSE)</f>
        <v>Vasquezborough</v>
      </c>
      <c r="Z1997" s="8" t="str">
        <f>_xlfn.XLOOKUP(total_table[[#This Row],[Store_ID]],Store_table[Store_ID],Store_table[Store_Type],FALSE)</f>
        <v>Online</v>
      </c>
    </row>
    <row r="1998" spans="1:26" x14ac:dyDescent="0.35">
      <c r="A1998" s="2" t="s">
        <v>3800</v>
      </c>
      <c r="B1998" s="14">
        <v>45773</v>
      </c>
      <c r="C1998" s="2" t="s">
        <v>528</v>
      </c>
      <c r="D1998" s="2" t="s">
        <v>1596</v>
      </c>
      <c r="E1998" s="2" t="s">
        <v>1760</v>
      </c>
      <c r="F1998" s="11">
        <v>3</v>
      </c>
      <c r="G1998" s="8">
        <v>875.99</v>
      </c>
      <c r="H1998" s="8">
        <v>0.09</v>
      </c>
      <c r="I1998" s="2" t="s">
        <v>1804</v>
      </c>
      <c r="J1998" s="8">
        <v>2627.88</v>
      </c>
      <c r="K1998" s="8" t="str">
        <f>_xlfn.XLOOKUP(total_table[[#This Row],[Customer_ID]],Customer_table[Customer_ID],Customer_table[Name],FALSE)</f>
        <v>Cynthia Morris</v>
      </c>
      <c r="L1998" s="11">
        <f>_xlfn.XLOOKUP(total_table[[#This Row],[Customer_ID]],Customer_table[Customer_ID],Customer_table[Age],FALSE)</f>
        <v>18</v>
      </c>
      <c r="M1998" s="8" t="str">
        <f>_xlfn.XLOOKUP(total_table[[#This Row],[Customer_ID]],Customer_table[Customer_ID],Customer_table[Gender],FALSE)</f>
        <v>Female</v>
      </c>
      <c r="N1998" s="8" t="str">
        <f>_xlfn.XLOOKUP(total_table[[#This Row],[Customer_ID]],Customer_table[Customer_ID],Customer_table[City],FALSE)</f>
        <v>Hessmouth</v>
      </c>
      <c r="O1998" s="8" t="str">
        <f>_xlfn.XLOOKUP(total_table[[#This Row],[Customer_ID]],Customer_table[Customer_ID],Customer_table[State],FALSE)</f>
        <v>Arizona</v>
      </c>
      <c r="P1998" s="8" t="str">
        <f>_xlfn.XLOOKUP(total_table[[#This Row],[Customer_ID]],Customer_table[Customer_ID],Customer_table[Country],FALSE)</f>
        <v>USA</v>
      </c>
      <c r="Q1998" s="8" t="str">
        <f>_xlfn.XLOOKUP(total_table[[#This Row],[Product_ID]],Product_table[Product_ID],Product_table[Product_Name],FALSE)</f>
        <v>Bedroom Table Lamp</v>
      </c>
      <c r="R1998" s="8" t="str">
        <f>_xlfn.XLOOKUP(total_table[[#This Row],[Product_ID]],Product_table[Product_ID],Product_table[Category],FALSE)</f>
        <v>Home</v>
      </c>
      <c r="S1998" s="8" t="str">
        <f>_xlfn.XLOOKUP(total_table[[#This Row],[Product_ID]],Product_table[Product_ID],Product_table[Sub_Category],FALSE)</f>
        <v>Lighting</v>
      </c>
      <c r="T1998" s="8" t="str">
        <f>_xlfn.XLOOKUP(total_table[[#This Row],[Product_ID]],Product_table[Product_ID],Product_table[Brand],FALSE)</f>
        <v>Jones LLC</v>
      </c>
      <c r="U1998" s="8">
        <f>_xlfn.XLOOKUP(total_table[[#This Row],[Product_ID]],Product_table[Product_ID],Product_table[Cost],FALSE)</f>
        <v>382.22</v>
      </c>
      <c r="V1998" s="11">
        <f>_xlfn.XLOOKUP(total_table[[#This Row],[Product_ID]],Product_table[Product_ID],Product_table[Stock],FALSE)</f>
        <v>329</v>
      </c>
      <c r="W1998" s="8" t="str">
        <f>_xlfn.XLOOKUP(total_table[[#This Row],[Store_ID]],Store_table[Store_ID],Store_table[Store_Name],FALSE)</f>
        <v>Bean, Jones and Park</v>
      </c>
      <c r="X1998" s="8" t="str">
        <f>_xlfn.XLOOKUP(total_table[[#This Row],[Store_ID]],Store_table[Store_ID],Store_table[Region],FALSE)</f>
        <v>West</v>
      </c>
      <c r="Y1998" s="8" t="str">
        <f>_xlfn.XLOOKUP(total_table[[#This Row],[Store_ID]],Store_table[Store_ID],Store_table[City],FALSE)</f>
        <v>Thompsonborough</v>
      </c>
      <c r="Z1998" s="8" t="str">
        <f>_xlfn.XLOOKUP(total_table[[#This Row],[Store_ID]],Store_table[Store_ID],Store_table[Store_Type],FALSE)</f>
        <v>Online</v>
      </c>
    </row>
    <row r="1999" spans="1:26" x14ac:dyDescent="0.35">
      <c r="A1999" s="2" t="s">
        <v>3801</v>
      </c>
      <c r="B1999" s="14">
        <v>45460</v>
      </c>
      <c r="C1999" s="2" t="s">
        <v>431</v>
      </c>
      <c r="D1999" s="2" t="s">
        <v>1704</v>
      </c>
      <c r="E1999" s="2" t="s">
        <v>1767</v>
      </c>
      <c r="F1999" s="11">
        <v>2</v>
      </c>
      <c r="G1999" s="8">
        <v>685.31</v>
      </c>
      <c r="H1999" s="8">
        <v>0.26</v>
      </c>
      <c r="I1999" s="2" t="s">
        <v>1804</v>
      </c>
      <c r="J1999" s="8">
        <v>1370.36</v>
      </c>
      <c r="K1999" s="8" t="str">
        <f>_xlfn.XLOOKUP(total_table[[#This Row],[Customer_ID]],Customer_table[Customer_ID],Customer_table[Name],FALSE)</f>
        <v>Susan Mcdonald</v>
      </c>
      <c r="L1999" s="11">
        <f>_xlfn.XLOOKUP(total_table[[#This Row],[Customer_ID]],Customer_table[Customer_ID],Customer_table[Age],FALSE)</f>
        <v>45</v>
      </c>
      <c r="M1999" s="8" t="str">
        <f>_xlfn.XLOOKUP(total_table[[#This Row],[Customer_ID]],Customer_table[Customer_ID],Customer_table[Gender],FALSE)</f>
        <v>Male</v>
      </c>
      <c r="N1999" s="8" t="str">
        <f>_xlfn.XLOOKUP(total_table[[#This Row],[Customer_ID]],Customer_table[Customer_ID],Customer_table[City],FALSE)</f>
        <v>East Ellen</v>
      </c>
      <c r="O1999" s="8" t="str">
        <f>_xlfn.XLOOKUP(total_table[[#This Row],[Customer_ID]],Customer_table[Customer_ID],Customer_table[State],FALSE)</f>
        <v>Arkansas</v>
      </c>
      <c r="P1999" s="8" t="str">
        <f>_xlfn.XLOOKUP(total_table[[#This Row],[Customer_ID]],Customer_table[Customer_ID],Customer_table[Country],FALSE)</f>
        <v>USA</v>
      </c>
      <c r="Q1999" s="8" t="str">
        <f>_xlfn.XLOOKUP(total_table[[#This Row],[Product_ID]],Product_table[Product_ID],Product_table[Product_Name],FALSE)</f>
        <v>Face Foundation Kit</v>
      </c>
      <c r="R1999" s="8" t="str">
        <f>_xlfn.XLOOKUP(total_table[[#This Row],[Product_ID]],Product_table[Product_ID],Product_table[Category],FALSE)</f>
        <v>Beauty</v>
      </c>
      <c r="S1999" s="8" t="str">
        <f>_xlfn.XLOOKUP(total_table[[#This Row],[Product_ID]],Product_table[Product_ID],Product_table[Sub_Category],FALSE)</f>
        <v>Makeup</v>
      </c>
      <c r="T1999" s="8" t="str">
        <f>_xlfn.XLOOKUP(total_table[[#This Row],[Product_ID]],Product_table[Product_ID],Product_table[Brand],FALSE)</f>
        <v>Taylor-Elliott</v>
      </c>
      <c r="U1999" s="8">
        <f>_xlfn.XLOOKUP(total_table[[#This Row],[Product_ID]],Product_table[Product_ID],Product_table[Cost],FALSE)</f>
        <v>183.04</v>
      </c>
      <c r="V1999" s="11">
        <f>_xlfn.XLOOKUP(total_table[[#This Row],[Product_ID]],Product_table[Product_ID],Product_table[Stock],FALSE)</f>
        <v>457</v>
      </c>
      <c r="W1999" s="8" t="str">
        <f>_xlfn.XLOOKUP(total_table[[#This Row],[Store_ID]],Store_table[Store_ID],Store_table[Store_Name],FALSE)</f>
        <v>Hill, Wagner and Ballard</v>
      </c>
      <c r="X1999" s="8" t="str">
        <f>_xlfn.XLOOKUP(total_table[[#This Row],[Store_ID]],Store_table[Store_ID],Store_table[Region],FALSE)</f>
        <v>East</v>
      </c>
      <c r="Y1999" s="8" t="str">
        <f>_xlfn.XLOOKUP(total_table[[#This Row],[Store_ID]],Store_table[Store_ID],Store_table[City],FALSE)</f>
        <v>East Davidville</v>
      </c>
      <c r="Z1999" s="8" t="str">
        <f>_xlfn.XLOOKUP(total_table[[#This Row],[Store_ID]],Store_table[Store_ID],Store_table[Store_Type],FALSE)</f>
        <v>Online</v>
      </c>
    </row>
    <row r="2000" spans="1:26" x14ac:dyDescent="0.35">
      <c r="A2000" s="2" t="s">
        <v>3802</v>
      </c>
      <c r="B2000" s="14">
        <v>45607</v>
      </c>
      <c r="C2000" s="2" t="s">
        <v>190</v>
      </c>
      <c r="D2000" s="2" t="s">
        <v>1648</v>
      </c>
      <c r="E2000" s="2" t="s">
        <v>1770</v>
      </c>
      <c r="F2000" s="11">
        <v>3</v>
      </c>
      <c r="G2000" s="8">
        <v>945.37</v>
      </c>
      <c r="H2000" s="8">
        <v>0.05</v>
      </c>
      <c r="I2000" s="2" t="s">
        <v>1802</v>
      </c>
      <c r="J2000" s="8">
        <v>2836.06</v>
      </c>
      <c r="K2000" s="8" t="str">
        <f>_xlfn.XLOOKUP(total_table[[#This Row],[Customer_ID]],Customer_table[Customer_ID],Customer_table[Name],FALSE)</f>
        <v>Debra Liu</v>
      </c>
      <c r="L2000" s="11">
        <f>_xlfn.XLOOKUP(total_table[[#This Row],[Customer_ID]],Customer_table[Customer_ID],Customer_table[Age],FALSE)</f>
        <v>55</v>
      </c>
      <c r="M2000" s="8" t="str">
        <f>_xlfn.XLOOKUP(total_table[[#This Row],[Customer_ID]],Customer_table[Customer_ID],Customer_table[Gender],FALSE)</f>
        <v>Male</v>
      </c>
      <c r="N2000" s="8" t="str">
        <f>_xlfn.XLOOKUP(total_table[[#This Row],[Customer_ID]],Customer_table[Customer_ID],Customer_table[City],FALSE)</f>
        <v>South Timtown</v>
      </c>
      <c r="O2000" s="8" t="str">
        <f>_xlfn.XLOOKUP(total_table[[#This Row],[Customer_ID]],Customer_table[Customer_ID],Customer_table[State],FALSE)</f>
        <v>Minnesota</v>
      </c>
      <c r="P2000" s="8" t="str">
        <f>_xlfn.XLOOKUP(total_table[[#This Row],[Customer_ID]],Customer_table[Customer_ID],Customer_table[Country],FALSE)</f>
        <v>USA</v>
      </c>
      <c r="Q2000" s="8" t="str">
        <f>_xlfn.XLOOKUP(total_table[[#This Row],[Product_ID]],Product_table[Product_ID],Product_table[Product_Name],FALSE)</f>
        <v>Tennis Ball 3-Pack</v>
      </c>
      <c r="R2000" s="8" t="str">
        <f>_xlfn.XLOOKUP(total_table[[#This Row],[Product_ID]],Product_table[Product_ID],Product_table[Category],FALSE)</f>
        <v>Sports</v>
      </c>
      <c r="S2000" s="8" t="str">
        <f>_xlfn.XLOOKUP(total_table[[#This Row],[Product_ID]],Product_table[Product_ID],Product_table[Sub_Category],FALSE)</f>
        <v>Equipment</v>
      </c>
      <c r="T2000" s="8" t="str">
        <f>_xlfn.XLOOKUP(total_table[[#This Row],[Product_ID]],Product_table[Product_ID],Product_table[Brand],FALSE)</f>
        <v>Lopez LLC</v>
      </c>
      <c r="U2000" s="8">
        <f>_xlfn.XLOOKUP(total_table[[#This Row],[Product_ID]],Product_table[Product_ID],Product_table[Cost],FALSE)</f>
        <v>103.45</v>
      </c>
      <c r="V2000" s="11">
        <f>_xlfn.XLOOKUP(total_table[[#This Row],[Product_ID]],Product_table[Product_ID],Product_table[Stock],FALSE)</f>
        <v>465</v>
      </c>
      <c r="W2000" s="8" t="str">
        <f>_xlfn.XLOOKUP(total_table[[#This Row],[Store_ID]],Store_table[Store_ID],Store_table[Store_Name],FALSE)</f>
        <v>Aguirre-Keller</v>
      </c>
      <c r="X2000" s="8" t="str">
        <f>_xlfn.XLOOKUP(total_table[[#This Row],[Store_ID]],Store_table[Store_ID],Store_table[Region],FALSE)</f>
        <v>South</v>
      </c>
      <c r="Y2000" s="8" t="str">
        <f>_xlfn.XLOOKUP(total_table[[#This Row],[Store_ID]],Store_table[Store_ID],Store_table[City],FALSE)</f>
        <v>Lake Michael</v>
      </c>
      <c r="Z2000" s="8" t="str">
        <f>_xlfn.XLOOKUP(total_table[[#This Row],[Store_ID]],Store_table[Store_ID],Store_table[Store_Type],FALSE)</f>
        <v>Online</v>
      </c>
    </row>
    <row r="2001" spans="1:26" x14ac:dyDescent="0.35">
      <c r="A2001" s="2" t="s">
        <v>3803</v>
      </c>
      <c r="B2001" s="14">
        <v>45267</v>
      </c>
      <c r="C2001" s="2" t="s">
        <v>95</v>
      </c>
      <c r="D2001" s="2" t="s">
        <v>1678</v>
      </c>
      <c r="E2001" s="2" t="s">
        <v>1791</v>
      </c>
      <c r="F2001" s="11">
        <v>3</v>
      </c>
      <c r="G2001" s="8">
        <v>68.45</v>
      </c>
      <c r="H2001" s="8">
        <v>0.17</v>
      </c>
      <c r="I2001" s="2" t="s">
        <v>1804</v>
      </c>
      <c r="J2001" s="8">
        <v>205.18000000000004</v>
      </c>
      <c r="K2001" s="8" t="str">
        <f>_xlfn.XLOOKUP(total_table[[#This Row],[Customer_ID]],Customer_table[Customer_ID],Customer_table[Name],FALSE)</f>
        <v>Jonathan Steele</v>
      </c>
      <c r="L2001" s="11">
        <f>_xlfn.XLOOKUP(total_table[[#This Row],[Customer_ID]],Customer_table[Customer_ID],Customer_table[Age],FALSE)</f>
        <v>52</v>
      </c>
      <c r="M2001" s="8" t="str">
        <f>_xlfn.XLOOKUP(total_table[[#This Row],[Customer_ID]],Customer_table[Customer_ID],Customer_table[Gender],FALSE)</f>
        <v>Female</v>
      </c>
      <c r="N2001" s="8" t="str">
        <f>_xlfn.XLOOKUP(total_table[[#This Row],[Customer_ID]],Customer_table[Customer_ID],Customer_table[City],FALSE)</f>
        <v>Molinabury</v>
      </c>
      <c r="O2001" s="8" t="str">
        <f>_xlfn.XLOOKUP(total_table[[#This Row],[Customer_ID]],Customer_table[Customer_ID],Customer_table[State],FALSE)</f>
        <v>Oregon</v>
      </c>
      <c r="P2001" s="8" t="str">
        <f>_xlfn.XLOOKUP(total_table[[#This Row],[Customer_ID]],Customer_table[Customer_ID],Customer_table[Country],FALSE)</f>
        <v>USA</v>
      </c>
      <c r="Q2001" s="8" t="str">
        <f>_xlfn.XLOOKUP(total_table[[#This Row],[Product_ID]],Product_table[Product_ID],Product_table[Product_Name],FALSE)</f>
        <v>Wireless Mouse</v>
      </c>
      <c r="R2001" s="8" t="str">
        <f>_xlfn.XLOOKUP(total_table[[#This Row],[Product_ID]],Product_table[Product_ID],Product_table[Category],FALSE)</f>
        <v>Electronics</v>
      </c>
      <c r="S2001" s="8" t="str">
        <f>_xlfn.XLOOKUP(total_table[[#This Row],[Product_ID]],Product_table[Product_ID],Product_table[Sub_Category],FALSE)</f>
        <v>Computer</v>
      </c>
      <c r="T2001" s="8" t="str">
        <f>_xlfn.XLOOKUP(total_table[[#This Row],[Product_ID]],Product_table[Product_ID],Product_table[Brand],FALSE)</f>
        <v>Larson Ltd</v>
      </c>
      <c r="U2001" s="8">
        <f>_xlfn.XLOOKUP(total_table[[#This Row],[Product_ID]],Product_table[Product_ID],Product_table[Cost],FALSE)</f>
        <v>392.89</v>
      </c>
      <c r="V2001" s="11">
        <f>_xlfn.XLOOKUP(total_table[[#This Row],[Product_ID]],Product_table[Product_ID],Product_table[Stock],FALSE)</f>
        <v>320</v>
      </c>
      <c r="W2001" s="8" t="str">
        <f>_xlfn.XLOOKUP(total_table[[#This Row],[Store_ID]],Store_table[Store_ID],Store_table[Store_Name],FALSE)</f>
        <v>Mann-Austin</v>
      </c>
      <c r="X2001" s="8" t="str">
        <f>_xlfn.XLOOKUP(total_table[[#This Row],[Store_ID]],Store_table[Store_ID],Store_table[Region],FALSE)</f>
        <v>East</v>
      </c>
      <c r="Y2001" s="8" t="str">
        <f>_xlfn.XLOOKUP(total_table[[#This Row],[Store_ID]],Store_table[Store_ID],Store_table[City],FALSE)</f>
        <v>Vasquezborough</v>
      </c>
      <c r="Z2001" s="8" t="str">
        <f>_xlfn.XLOOKUP(total_table[[#This Row],[Store_ID]],Store_table[Store_ID],Store_table[Store_Type],FALSE)</f>
        <v>Online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1"/>
  <sheetViews>
    <sheetView tabSelected="1" topLeftCell="A13" zoomScale="75" workbookViewId="0">
      <selection activeCell="I42" sqref="I42"/>
    </sheetView>
  </sheetViews>
  <sheetFormatPr defaultRowHeight="14.5" x14ac:dyDescent="0.35"/>
  <cols>
    <col min="1" max="1" width="16.36328125" style="2" bestFit="1" customWidth="1"/>
    <col min="2" max="2" width="20.453125" style="2" bestFit="1" customWidth="1"/>
    <col min="3" max="3" width="8.453125" style="11" bestFit="1" customWidth="1"/>
    <col min="4" max="4" width="11.54296875" style="2" bestFit="1" customWidth="1"/>
    <col min="5" max="5" width="21.08984375" style="2" bestFit="1" customWidth="1"/>
    <col min="6" max="6" width="14.1796875" bestFit="1" customWidth="1"/>
    <col min="7" max="7" width="21.54296875" bestFit="1" customWidth="1"/>
    <col min="8" max="8" width="21.54296875" customWidth="1"/>
  </cols>
  <sheetData>
    <row r="1" spans="1:11" x14ac:dyDescent="0.35">
      <c r="A1" s="3" t="s">
        <v>0</v>
      </c>
      <c r="B1" s="3" t="s">
        <v>1</v>
      </c>
      <c r="C1" s="10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/>
    </row>
    <row r="2" spans="1:11" x14ac:dyDescent="0.35">
      <c r="A2" s="2" t="s">
        <v>7</v>
      </c>
      <c r="B2" s="2" t="s">
        <v>3932</v>
      </c>
      <c r="C2" s="11">
        <v>55</v>
      </c>
      <c r="D2" s="2" t="s">
        <v>8</v>
      </c>
      <c r="E2" s="2" t="s">
        <v>9</v>
      </c>
      <c r="F2" t="s">
        <v>10</v>
      </c>
      <c r="G2" t="s">
        <v>11</v>
      </c>
    </row>
    <row r="3" spans="1:11" x14ac:dyDescent="0.35">
      <c r="A3" s="2" t="s">
        <v>12</v>
      </c>
      <c r="B3" s="2" t="s">
        <v>13</v>
      </c>
      <c r="C3" s="11">
        <v>26</v>
      </c>
      <c r="D3" s="2" t="s">
        <v>14</v>
      </c>
      <c r="E3" s="2" t="s">
        <v>15</v>
      </c>
      <c r="F3" t="s">
        <v>16</v>
      </c>
      <c r="G3" t="s">
        <v>11</v>
      </c>
    </row>
    <row r="4" spans="1:11" ht="18.5" x14ac:dyDescent="0.45">
      <c r="A4" s="2" t="s">
        <v>17</v>
      </c>
      <c r="B4" s="2" t="s">
        <v>3933</v>
      </c>
      <c r="C4" s="11">
        <v>29</v>
      </c>
      <c r="D4" s="2" t="s">
        <v>14</v>
      </c>
      <c r="E4" s="2" t="s">
        <v>18</v>
      </c>
      <c r="F4" t="s">
        <v>19</v>
      </c>
      <c r="G4" t="s">
        <v>11</v>
      </c>
      <c r="I4" s="5" t="s">
        <v>3928</v>
      </c>
      <c r="J4" s="6"/>
    </row>
    <row r="5" spans="1:11" x14ac:dyDescent="0.35">
      <c r="A5" s="2" t="s">
        <v>20</v>
      </c>
      <c r="B5" s="2" t="s">
        <v>3934</v>
      </c>
      <c r="C5" s="11">
        <v>59</v>
      </c>
      <c r="D5" s="2" t="s">
        <v>14</v>
      </c>
      <c r="E5" s="2" t="s">
        <v>21</v>
      </c>
      <c r="F5" t="s">
        <v>22</v>
      </c>
      <c r="G5" t="s">
        <v>11</v>
      </c>
    </row>
    <row r="6" spans="1:11" x14ac:dyDescent="0.35">
      <c r="A6" s="2" t="s">
        <v>23</v>
      </c>
      <c r="B6" s="2" t="s">
        <v>24</v>
      </c>
      <c r="C6" s="11">
        <v>64</v>
      </c>
      <c r="D6" s="2" t="s">
        <v>14</v>
      </c>
      <c r="E6" s="2" t="s">
        <v>25</v>
      </c>
      <c r="F6" t="s">
        <v>26</v>
      </c>
      <c r="G6" t="s">
        <v>11</v>
      </c>
      <c r="I6" t="s">
        <v>3929</v>
      </c>
      <c r="K6" t="s">
        <v>3930</v>
      </c>
    </row>
    <row r="7" spans="1:11" x14ac:dyDescent="0.35">
      <c r="A7" s="2" t="s">
        <v>27</v>
      </c>
      <c r="B7" s="2" t="s">
        <v>28</v>
      </c>
      <c r="C7" s="11">
        <v>24</v>
      </c>
      <c r="D7" s="2" t="s">
        <v>8</v>
      </c>
      <c r="E7" s="2" t="s">
        <v>29</v>
      </c>
      <c r="F7" t="s">
        <v>30</v>
      </c>
      <c r="G7" t="s">
        <v>11</v>
      </c>
    </row>
    <row r="8" spans="1:11" x14ac:dyDescent="0.35">
      <c r="A8" s="2" t="s">
        <v>31</v>
      </c>
      <c r="B8" s="2" t="s">
        <v>32</v>
      </c>
      <c r="C8" s="11">
        <v>29</v>
      </c>
      <c r="D8" s="2" t="s">
        <v>14</v>
      </c>
      <c r="E8" s="2" t="s">
        <v>33</v>
      </c>
      <c r="F8" t="s">
        <v>34</v>
      </c>
      <c r="G8" t="s">
        <v>11</v>
      </c>
    </row>
    <row r="9" spans="1:11" x14ac:dyDescent="0.35">
      <c r="A9" s="2" t="s">
        <v>35</v>
      </c>
      <c r="B9" s="2" t="s">
        <v>36</v>
      </c>
      <c r="C9" s="11">
        <v>29</v>
      </c>
      <c r="D9" s="2" t="s">
        <v>14</v>
      </c>
      <c r="E9" s="2" t="s">
        <v>37</v>
      </c>
      <c r="F9" t="s">
        <v>38</v>
      </c>
      <c r="G9" t="s">
        <v>11</v>
      </c>
    </row>
    <row r="10" spans="1:11" x14ac:dyDescent="0.35">
      <c r="A10" s="2" t="s">
        <v>39</v>
      </c>
      <c r="B10" s="2" t="s">
        <v>40</v>
      </c>
      <c r="C10" s="11">
        <v>53</v>
      </c>
      <c r="D10" s="2" t="s">
        <v>14</v>
      </c>
      <c r="E10" s="2" t="s">
        <v>41</v>
      </c>
      <c r="F10" t="s">
        <v>42</v>
      </c>
      <c r="G10" t="s">
        <v>11</v>
      </c>
    </row>
    <row r="11" spans="1:11" x14ac:dyDescent="0.35">
      <c r="A11" s="2" t="s">
        <v>43</v>
      </c>
      <c r="B11" s="2" t="s">
        <v>44</v>
      </c>
      <c r="C11" s="11">
        <v>64</v>
      </c>
      <c r="D11" s="2" t="s">
        <v>8</v>
      </c>
      <c r="E11" s="2" t="s">
        <v>45</v>
      </c>
      <c r="F11" t="s">
        <v>46</v>
      </c>
      <c r="G11" t="s">
        <v>11</v>
      </c>
    </row>
    <row r="12" spans="1:11" x14ac:dyDescent="0.35">
      <c r="A12" s="2" t="s">
        <v>47</v>
      </c>
      <c r="B12" s="2" t="s">
        <v>48</v>
      </c>
      <c r="C12" s="11">
        <v>53</v>
      </c>
      <c r="D12" s="2" t="s">
        <v>8</v>
      </c>
      <c r="E12" s="2" t="s">
        <v>49</v>
      </c>
      <c r="F12" t="s">
        <v>46</v>
      </c>
      <c r="G12" t="s">
        <v>11</v>
      </c>
    </row>
    <row r="13" spans="1:11" x14ac:dyDescent="0.35">
      <c r="A13" s="2" t="s">
        <v>50</v>
      </c>
      <c r="B13" s="2" t="s">
        <v>51</v>
      </c>
      <c r="C13" s="11">
        <v>28</v>
      </c>
      <c r="D13" s="2" t="s">
        <v>14</v>
      </c>
      <c r="E13" s="2" t="s">
        <v>52</v>
      </c>
      <c r="F13" t="s">
        <v>53</v>
      </c>
      <c r="G13" t="s">
        <v>11</v>
      </c>
    </row>
    <row r="14" spans="1:11" x14ac:dyDescent="0.35">
      <c r="A14" s="2" t="s">
        <v>54</v>
      </c>
      <c r="B14" s="2" t="s">
        <v>55</v>
      </c>
      <c r="C14" s="11">
        <v>55</v>
      </c>
      <c r="D14" s="2" t="s">
        <v>14</v>
      </c>
      <c r="E14" s="2" t="s">
        <v>56</v>
      </c>
      <c r="F14" t="s">
        <v>57</v>
      </c>
      <c r="G14" t="s">
        <v>11</v>
      </c>
    </row>
    <row r="15" spans="1:11" x14ac:dyDescent="0.35">
      <c r="A15" s="2" t="s">
        <v>58</v>
      </c>
      <c r="B15" s="2" t="s">
        <v>59</v>
      </c>
      <c r="C15" s="11">
        <v>32</v>
      </c>
      <c r="D15" s="2" t="s">
        <v>14</v>
      </c>
      <c r="E15" s="2" t="s">
        <v>60</v>
      </c>
      <c r="F15" t="s">
        <v>61</v>
      </c>
      <c r="G15" t="s">
        <v>11</v>
      </c>
    </row>
    <row r="16" spans="1:11" x14ac:dyDescent="0.35">
      <c r="A16" s="2" t="s">
        <v>62</v>
      </c>
      <c r="B16" s="2" t="s">
        <v>63</v>
      </c>
      <c r="C16" s="11">
        <v>53</v>
      </c>
      <c r="D16" s="2" t="s">
        <v>14</v>
      </c>
      <c r="E16" s="2" t="s">
        <v>64</v>
      </c>
      <c r="F16" t="s">
        <v>65</v>
      </c>
      <c r="G16" t="s">
        <v>11</v>
      </c>
    </row>
    <row r="17" spans="1:10" x14ac:dyDescent="0.35">
      <c r="A17" s="2" t="s">
        <v>66</v>
      </c>
      <c r="B17" s="2" t="s">
        <v>67</v>
      </c>
      <c r="C17" s="11">
        <v>49</v>
      </c>
      <c r="D17" s="2" t="s">
        <v>14</v>
      </c>
      <c r="E17" s="2" t="s">
        <v>68</v>
      </c>
      <c r="F17" t="s">
        <v>69</v>
      </c>
      <c r="G17" t="s">
        <v>11</v>
      </c>
    </row>
    <row r="18" spans="1:10" x14ac:dyDescent="0.35">
      <c r="A18" s="2" t="s">
        <v>70</v>
      </c>
      <c r="B18" s="2" t="s">
        <v>71</v>
      </c>
      <c r="C18" s="11">
        <v>24</v>
      </c>
      <c r="D18" s="2" t="s">
        <v>14</v>
      </c>
      <c r="E18" s="2" t="s">
        <v>72</v>
      </c>
      <c r="F18" t="s">
        <v>46</v>
      </c>
      <c r="G18" t="s">
        <v>11</v>
      </c>
    </row>
    <row r="19" spans="1:10" x14ac:dyDescent="0.35">
      <c r="A19" s="2" t="s">
        <v>73</v>
      </c>
      <c r="B19" s="2" t="s">
        <v>74</v>
      </c>
      <c r="C19" s="11">
        <v>60</v>
      </c>
      <c r="D19" s="2" t="s">
        <v>14</v>
      </c>
      <c r="E19" s="2" t="s">
        <v>75</v>
      </c>
      <c r="F19" t="s">
        <v>76</v>
      </c>
      <c r="G19" t="s">
        <v>11</v>
      </c>
    </row>
    <row r="20" spans="1:10" x14ac:dyDescent="0.35">
      <c r="A20" s="2" t="s">
        <v>77</v>
      </c>
      <c r="B20" s="2" t="s">
        <v>78</v>
      </c>
      <c r="C20" s="11">
        <v>43</v>
      </c>
      <c r="D20" s="2" t="s">
        <v>8</v>
      </c>
      <c r="E20" s="2" t="s">
        <v>79</v>
      </c>
      <c r="F20" t="s">
        <v>57</v>
      </c>
      <c r="G20" t="s">
        <v>11</v>
      </c>
    </row>
    <row r="21" spans="1:10" x14ac:dyDescent="0.35">
      <c r="A21" s="2" t="s">
        <v>80</v>
      </c>
      <c r="B21" s="2" t="s">
        <v>81</v>
      </c>
      <c r="C21" s="11">
        <v>46</v>
      </c>
      <c r="D21" s="2" t="s">
        <v>14</v>
      </c>
      <c r="E21" s="2" t="s">
        <v>82</v>
      </c>
      <c r="F21" t="s">
        <v>83</v>
      </c>
      <c r="G21" t="s">
        <v>11</v>
      </c>
      <c r="I21" t="s">
        <v>3954</v>
      </c>
      <c r="J21" t="s">
        <v>3931</v>
      </c>
    </row>
    <row r="22" spans="1:10" x14ac:dyDescent="0.35">
      <c r="A22" s="2" t="s">
        <v>84</v>
      </c>
      <c r="B22" s="2" t="s">
        <v>85</v>
      </c>
      <c r="C22" s="11">
        <v>59</v>
      </c>
      <c r="D22" s="2" t="s">
        <v>8</v>
      </c>
      <c r="E22" s="2" t="s">
        <v>86</v>
      </c>
      <c r="F22" t="s">
        <v>87</v>
      </c>
      <c r="G22" t="s">
        <v>11</v>
      </c>
      <c r="I22" t="s">
        <v>4</v>
      </c>
      <c r="J22" t="s">
        <v>3960</v>
      </c>
    </row>
    <row r="23" spans="1:10" x14ac:dyDescent="0.35">
      <c r="A23" s="2" t="s">
        <v>88</v>
      </c>
      <c r="B23" s="2" t="s">
        <v>89</v>
      </c>
      <c r="C23" s="11">
        <v>36</v>
      </c>
      <c r="D23" s="2" t="s">
        <v>14</v>
      </c>
      <c r="E23" s="2" t="s">
        <v>90</v>
      </c>
      <c r="F23" t="s">
        <v>91</v>
      </c>
      <c r="G23" t="s">
        <v>11</v>
      </c>
      <c r="I23" t="s">
        <v>5</v>
      </c>
      <c r="J23" t="s">
        <v>3961</v>
      </c>
    </row>
    <row r="24" spans="1:10" x14ac:dyDescent="0.35">
      <c r="A24" s="2" t="s">
        <v>92</v>
      </c>
      <c r="B24" s="2" t="s">
        <v>3935</v>
      </c>
      <c r="C24" s="11">
        <v>33</v>
      </c>
      <c r="D24" s="2" t="s">
        <v>14</v>
      </c>
      <c r="E24" s="2" t="s">
        <v>93</v>
      </c>
      <c r="F24" t="s">
        <v>94</v>
      </c>
      <c r="G24" t="s">
        <v>11</v>
      </c>
      <c r="I24" t="s">
        <v>6</v>
      </c>
      <c r="J24" t="s">
        <v>3962</v>
      </c>
    </row>
    <row r="25" spans="1:10" x14ac:dyDescent="0.35">
      <c r="A25" s="2" t="s">
        <v>95</v>
      </c>
      <c r="B25" s="2" t="s">
        <v>96</v>
      </c>
      <c r="C25" s="11">
        <v>52</v>
      </c>
      <c r="D25" s="2" t="s">
        <v>14</v>
      </c>
      <c r="E25" s="2" t="s">
        <v>97</v>
      </c>
      <c r="F25" t="s">
        <v>30</v>
      </c>
      <c r="G25" t="s">
        <v>11</v>
      </c>
    </row>
    <row r="26" spans="1:10" x14ac:dyDescent="0.35">
      <c r="A26" s="2" t="s">
        <v>98</v>
      </c>
      <c r="B26" s="2" t="s">
        <v>99</v>
      </c>
      <c r="C26" s="11">
        <v>40</v>
      </c>
      <c r="D26" s="2" t="s">
        <v>8</v>
      </c>
      <c r="E26" s="2" t="s">
        <v>100</v>
      </c>
      <c r="F26" t="s">
        <v>101</v>
      </c>
      <c r="G26" t="s">
        <v>11</v>
      </c>
    </row>
    <row r="27" spans="1:10" x14ac:dyDescent="0.35">
      <c r="A27" s="2" t="s">
        <v>102</v>
      </c>
      <c r="B27" s="2" t="s">
        <v>103</v>
      </c>
      <c r="C27" s="11">
        <v>59</v>
      </c>
      <c r="D27" s="2" t="s">
        <v>14</v>
      </c>
      <c r="E27" s="2" t="s">
        <v>104</v>
      </c>
      <c r="F27" t="s">
        <v>26</v>
      </c>
      <c r="G27" t="s">
        <v>11</v>
      </c>
    </row>
    <row r="28" spans="1:10" x14ac:dyDescent="0.35">
      <c r="A28" s="2" t="s">
        <v>105</v>
      </c>
      <c r="B28" s="2" t="s">
        <v>106</v>
      </c>
      <c r="C28" s="11">
        <v>18</v>
      </c>
      <c r="D28" s="2" t="s">
        <v>14</v>
      </c>
      <c r="E28" s="2" t="s">
        <v>107</v>
      </c>
      <c r="F28" t="s">
        <v>108</v>
      </c>
      <c r="G28" t="s">
        <v>11</v>
      </c>
    </row>
    <row r="29" spans="1:10" x14ac:dyDescent="0.35">
      <c r="A29" s="2" t="s">
        <v>109</v>
      </c>
      <c r="B29" s="2" t="s">
        <v>110</v>
      </c>
      <c r="C29" s="11">
        <v>31</v>
      </c>
      <c r="D29" s="2" t="s">
        <v>8</v>
      </c>
      <c r="E29" s="2" t="s">
        <v>111</v>
      </c>
      <c r="F29" t="s">
        <v>112</v>
      </c>
      <c r="G29" t="s">
        <v>11</v>
      </c>
    </row>
    <row r="30" spans="1:10" x14ac:dyDescent="0.35">
      <c r="A30" s="2" t="s">
        <v>113</v>
      </c>
      <c r="B30" s="2" t="s">
        <v>114</v>
      </c>
      <c r="C30" s="11">
        <v>27</v>
      </c>
      <c r="D30" s="2" t="s">
        <v>14</v>
      </c>
      <c r="E30" s="2" t="s">
        <v>115</v>
      </c>
      <c r="F30" t="s">
        <v>83</v>
      </c>
      <c r="G30" t="s">
        <v>11</v>
      </c>
    </row>
    <row r="31" spans="1:10" x14ac:dyDescent="0.35">
      <c r="A31" s="2" t="s">
        <v>116</v>
      </c>
      <c r="B31" s="2" t="s">
        <v>117</v>
      </c>
      <c r="C31" s="11">
        <v>54</v>
      </c>
      <c r="D31" s="2" t="s">
        <v>14</v>
      </c>
      <c r="E31" s="2" t="s">
        <v>118</v>
      </c>
      <c r="F31" t="s">
        <v>26</v>
      </c>
      <c r="G31" t="s">
        <v>11</v>
      </c>
    </row>
    <row r="32" spans="1:10" x14ac:dyDescent="0.35">
      <c r="A32" s="2" t="s">
        <v>119</v>
      </c>
      <c r="B32" s="2" t="s">
        <v>120</v>
      </c>
      <c r="C32" s="11">
        <v>64</v>
      </c>
      <c r="D32" s="2" t="s">
        <v>14</v>
      </c>
      <c r="E32" s="2" t="s">
        <v>121</v>
      </c>
      <c r="F32" t="s">
        <v>46</v>
      </c>
      <c r="G32" t="s">
        <v>11</v>
      </c>
    </row>
    <row r="33" spans="1:14" x14ac:dyDescent="0.35">
      <c r="A33" s="2" t="s">
        <v>122</v>
      </c>
      <c r="B33" s="2" t="s">
        <v>123</v>
      </c>
      <c r="C33" s="11">
        <v>41</v>
      </c>
      <c r="D33" s="2" t="s">
        <v>8</v>
      </c>
      <c r="E33" s="2" t="s">
        <v>124</v>
      </c>
      <c r="F33" t="s">
        <v>30</v>
      </c>
      <c r="G33" t="s">
        <v>11</v>
      </c>
    </row>
    <row r="34" spans="1:14" x14ac:dyDescent="0.35">
      <c r="A34" s="2" t="s">
        <v>125</v>
      </c>
      <c r="B34" s="2" t="s">
        <v>126</v>
      </c>
      <c r="C34" s="11">
        <v>48</v>
      </c>
      <c r="D34" s="2" t="s">
        <v>14</v>
      </c>
      <c r="E34" s="2" t="s">
        <v>127</v>
      </c>
      <c r="F34" t="s">
        <v>128</v>
      </c>
      <c r="G34" t="s">
        <v>11</v>
      </c>
    </row>
    <row r="35" spans="1:14" x14ac:dyDescent="0.35">
      <c r="A35" s="2" t="s">
        <v>129</v>
      </c>
      <c r="B35" s="2" t="s">
        <v>3936</v>
      </c>
      <c r="C35" s="11">
        <v>25</v>
      </c>
      <c r="D35" s="2" t="s">
        <v>8</v>
      </c>
      <c r="E35" s="2" t="s">
        <v>130</v>
      </c>
      <c r="F35" t="s">
        <v>91</v>
      </c>
      <c r="G35" t="s">
        <v>11</v>
      </c>
    </row>
    <row r="36" spans="1:14" x14ac:dyDescent="0.35">
      <c r="A36" s="2" t="s">
        <v>131</v>
      </c>
      <c r="B36" s="2" t="s">
        <v>132</v>
      </c>
      <c r="C36" s="11">
        <v>27</v>
      </c>
      <c r="D36" s="2" t="s">
        <v>14</v>
      </c>
      <c r="E36" s="2" t="s">
        <v>133</v>
      </c>
      <c r="F36" t="s">
        <v>134</v>
      </c>
      <c r="G36" t="s">
        <v>11</v>
      </c>
    </row>
    <row r="37" spans="1:14" x14ac:dyDescent="0.35">
      <c r="A37" s="2" t="s">
        <v>135</v>
      </c>
      <c r="B37" s="2" t="s">
        <v>136</v>
      </c>
      <c r="C37" s="11">
        <v>52</v>
      </c>
      <c r="D37" s="2" t="s">
        <v>8</v>
      </c>
      <c r="E37" s="2" t="s">
        <v>137</v>
      </c>
      <c r="F37" t="s">
        <v>16</v>
      </c>
      <c r="G37" t="s">
        <v>11</v>
      </c>
    </row>
    <row r="38" spans="1:14" x14ac:dyDescent="0.35">
      <c r="A38" s="2" t="s">
        <v>138</v>
      </c>
      <c r="B38" s="2" t="s">
        <v>139</v>
      </c>
      <c r="C38" s="11">
        <v>20</v>
      </c>
      <c r="D38" s="2" t="s">
        <v>14</v>
      </c>
      <c r="E38" s="2" t="s">
        <v>140</v>
      </c>
      <c r="F38" t="s">
        <v>76</v>
      </c>
      <c r="G38" t="s">
        <v>11</v>
      </c>
    </row>
    <row r="39" spans="1:14" x14ac:dyDescent="0.35">
      <c r="A39" s="2" t="s">
        <v>141</v>
      </c>
      <c r="B39" s="2" t="s">
        <v>142</v>
      </c>
      <c r="C39" s="11">
        <v>27</v>
      </c>
      <c r="D39" s="2" t="s">
        <v>14</v>
      </c>
      <c r="E39" s="2" t="s">
        <v>143</v>
      </c>
      <c r="F39" t="s">
        <v>34</v>
      </c>
      <c r="G39" t="s">
        <v>11</v>
      </c>
    </row>
    <row r="40" spans="1:14" x14ac:dyDescent="0.35">
      <c r="A40" s="2" t="s">
        <v>144</v>
      </c>
      <c r="B40" s="2" t="s">
        <v>145</v>
      </c>
      <c r="C40" s="11">
        <v>35</v>
      </c>
      <c r="D40" s="2" t="s">
        <v>14</v>
      </c>
      <c r="E40" s="2" t="s">
        <v>146</v>
      </c>
      <c r="F40" t="s">
        <v>16</v>
      </c>
      <c r="G40" t="s">
        <v>11</v>
      </c>
      <c r="I40" t="s">
        <v>4057</v>
      </c>
      <c r="L40">
        <f>COUNTIF(Customer_table[State],"Virginia")</f>
        <v>11</v>
      </c>
      <c r="N40" t="s">
        <v>4058</v>
      </c>
    </row>
    <row r="41" spans="1:14" x14ac:dyDescent="0.35">
      <c r="A41" s="2" t="s">
        <v>147</v>
      </c>
      <c r="B41" s="2" t="s">
        <v>148</v>
      </c>
      <c r="C41" s="11">
        <v>55</v>
      </c>
      <c r="D41" s="2" t="s">
        <v>14</v>
      </c>
      <c r="E41" s="2" t="s">
        <v>149</v>
      </c>
      <c r="F41" t="s">
        <v>150</v>
      </c>
      <c r="G41" t="s">
        <v>11</v>
      </c>
    </row>
    <row r="42" spans="1:14" x14ac:dyDescent="0.35">
      <c r="A42" s="2" t="s">
        <v>151</v>
      </c>
      <c r="B42" s="2" t="s">
        <v>152</v>
      </c>
      <c r="C42" s="11">
        <v>50</v>
      </c>
      <c r="D42" s="2" t="s">
        <v>8</v>
      </c>
      <c r="E42" s="2" t="s">
        <v>153</v>
      </c>
      <c r="F42" t="s">
        <v>57</v>
      </c>
      <c r="G42" t="s">
        <v>11</v>
      </c>
    </row>
    <row r="43" spans="1:14" x14ac:dyDescent="0.35">
      <c r="A43" s="2" t="s">
        <v>154</v>
      </c>
      <c r="B43" s="2" t="s">
        <v>155</v>
      </c>
      <c r="C43" s="11">
        <v>21</v>
      </c>
      <c r="D43" s="2" t="s">
        <v>8</v>
      </c>
      <c r="E43" s="2" t="s">
        <v>156</v>
      </c>
      <c r="F43" t="s">
        <v>157</v>
      </c>
      <c r="G43" t="s">
        <v>11</v>
      </c>
    </row>
    <row r="44" spans="1:14" x14ac:dyDescent="0.35">
      <c r="A44" s="2" t="s">
        <v>158</v>
      </c>
      <c r="B44" s="2" t="s">
        <v>159</v>
      </c>
      <c r="C44" s="11">
        <v>19</v>
      </c>
      <c r="D44" s="2" t="s">
        <v>8</v>
      </c>
      <c r="E44" s="2" t="s">
        <v>160</v>
      </c>
      <c r="F44" t="s">
        <v>161</v>
      </c>
      <c r="G44" t="s">
        <v>11</v>
      </c>
    </row>
    <row r="45" spans="1:14" x14ac:dyDescent="0.35">
      <c r="A45" s="2" t="s">
        <v>162</v>
      </c>
      <c r="B45" s="2" t="s">
        <v>163</v>
      </c>
      <c r="C45" s="11">
        <v>45</v>
      </c>
      <c r="D45" s="2" t="s">
        <v>8</v>
      </c>
      <c r="E45" s="2" t="s">
        <v>164</v>
      </c>
      <c r="F45" t="s">
        <v>165</v>
      </c>
      <c r="G45" t="s">
        <v>11</v>
      </c>
    </row>
    <row r="46" spans="1:14" x14ac:dyDescent="0.35">
      <c r="A46" s="2" t="s">
        <v>166</v>
      </c>
      <c r="B46" s="2" t="s">
        <v>167</v>
      </c>
      <c r="C46" s="11">
        <v>34</v>
      </c>
      <c r="D46" s="2" t="s">
        <v>8</v>
      </c>
      <c r="E46" s="2" t="s">
        <v>168</v>
      </c>
      <c r="F46" t="s">
        <v>94</v>
      </c>
      <c r="G46" t="s">
        <v>11</v>
      </c>
    </row>
    <row r="47" spans="1:14" x14ac:dyDescent="0.35">
      <c r="A47" s="2" t="s">
        <v>169</v>
      </c>
      <c r="B47" s="2" t="s">
        <v>3937</v>
      </c>
      <c r="C47" s="11">
        <v>54</v>
      </c>
      <c r="D47" s="2" t="s">
        <v>8</v>
      </c>
      <c r="E47" s="2" t="s">
        <v>170</v>
      </c>
      <c r="F47" t="s">
        <v>128</v>
      </c>
      <c r="G47" t="s">
        <v>11</v>
      </c>
    </row>
    <row r="48" spans="1:14" x14ac:dyDescent="0.35">
      <c r="A48" s="2" t="s">
        <v>171</v>
      </c>
      <c r="B48" s="2" t="s">
        <v>3938</v>
      </c>
      <c r="C48" s="11">
        <v>55</v>
      </c>
      <c r="D48" s="2" t="s">
        <v>14</v>
      </c>
      <c r="E48" s="2" t="s">
        <v>172</v>
      </c>
      <c r="F48" t="s">
        <v>22</v>
      </c>
      <c r="G48" t="s">
        <v>11</v>
      </c>
    </row>
    <row r="49" spans="1:7" x14ac:dyDescent="0.35">
      <c r="A49" s="2" t="s">
        <v>173</v>
      </c>
      <c r="B49" s="2" t="s">
        <v>174</v>
      </c>
      <c r="C49" s="11">
        <v>54</v>
      </c>
      <c r="D49" s="2" t="s">
        <v>14</v>
      </c>
      <c r="E49" s="2" t="s">
        <v>175</v>
      </c>
      <c r="F49" t="s">
        <v>176</v>
      </c>
      <c r="G49" t="s">
        <v>11</v>
      </c>
    </row>
    <row r="50" spans="1:7" x14ac:dyDescent="0.35">
      <c r="A50" s="2" t="s">
        <v>177</v>
      </c>
      <c r="B50" s="2" t="s">
        <v>178</v>
      </c>
      <c r="C50" s="11">
        <v>54</v>
      </c>
      <c r="D50" s="2" t="s">
        <v>8</v>
      </c>
      <c r="E50" s="2" t="s">
        <v>179</v>
      </c>
      <c r="F50" t="s">
        <v>10</v>
      </c>
      <c r="G50" t="s">
        <v>11</v>
      </c>
    </row>
    <row r="51" spans="1:7" x14ac:dyDescent="0.35">
      <c r="A51" s="2" t="s">
        <v>180</v>
      </c>
      <c r="B51" s="2" t="s">
        <v>181</v>
      </c>
      <c r="C51" s="11">
        <v>45</v>
      </c>
      <c r="D51" s="2" t="s">
        <v>14</v>
      </c>
      <c r="E51" s="2" t="s">
        <v>182</v>
      </c>
      <c r="F51" t="s">
        <v>22</v>
      </c>
      <c r="G51" t="s">
        <v>11</v>
      </c>
    </row>
    <row r="52" spans="1:7" x14ac:dyDescent="0.35">
      <c r="A52" s="2" t="s">
        <v>183</v>
      </c>
      <c r="B52" s="2" t="s">
        <v>184</v>
      </c>
      <c r="C52" s="11">
        <v>61</v>
      </c>
      <c r="D52" s="2" t="s">
        <v>14</v>
      </c>
      <c r="E52" s="2" t="s">
        <v>185</v>
      </c>
      <c r="F52" t="s">
        <v>186</v>
      </c>
      <c r="G52" t="s">
        <v>11</v>
      </c>
    </row>
    <row r="53" spans="1:7" x14ac:dyDescent="0.35">
      <c r="A53" s="2" t="s">
        <v>187</v>
      </c>
      <c r="B53" s="2" t="s">
        <v>188</v>
      </c>
      <c r="C53" s="11">
        <v>23</v>
      </c>
      <c r="D53" s="2" t="s">
        <v>14</v>
      </c>
      <c r="E53" s="2" t="s">
        <v>189</v>
      </c>
      <c r="F53" t="s">
        <v>38</v>
      </c>
      <c r="G53" t="s">
        <v>11</v>
      </c>
    </row>
    <row r="54" spans="1:7" x14ac:dyDescent="0.35">
      <c r="A54" s="2" t="s">
        <v>190</v>
      </c>
      <c r="B54" s="2" t="s">
        <v>191</v>
      </c>
      <c r="C54" s="11">
        <v>55</v>
      </c>
      <c r="D54" s="2" t="s">
        <v>8</v>
      </c>
      <c r="E54" s="2" t="s">
        <v>192</v>
      </c>
      <c r="F54" t="s">
        <v>193</v>
      </c>
      <c r="G54" t="s">
        <v>11</v>
      </c>
    </row>
    <row r="55" spans="1:7" x14ac:dyDescent="0.35">
      <c r="A55" s="2" t="s">
        <v>194</v>
      </c>
      <c r="B55" s="2" t="s">
        <v>195</v>
      </c>
      <c r="C55" s="11">
        <v>37</v>
      </c>
      <c r="D55" s="2" t="s">
        <v>14</v>
      </c>
      <c r="E55" s="2" t="s">
        <v>196</v>
      </c>
      <c r="F55" t="s">
        <v>150</v>
      </c>
      <c r="G55" t="s">
        <v>11</v>
      </c>
    </row>
    <row r="56" spans="1:7" x14ac:dyDescent="0.35">
      <c r="A56" s="2" t="s">
        <v>197</v>
      </c>
      <c r="B56" s="2" t="s">
        <v>198</v>
      </c>
      <c r="C56" s="11">
        <v>24</v>
      </c>
      <c r="D56" s="2" t="s">
        <v>8</v>
      </c>
      <c r="E56" s="2" t="s">
        <v>199</v>
      </c>
      <c r="F56" t="s">
        <v>91</v>
      </c>
      <c r="G56" t="s">
        <v>11</v>
      </c>
    </row>
    <row r="57" spans="1:7" x14ac:dyDescent="0.35">
      <c r="A57" s="2" t="s">
        <v>200</v>
      </c>
      <c r="B57" s="2" t="s">
        <v>201</v>
      </c>
      <c r="C57" s="11">
        <v>56</v>
      </c>
      <c r="D57" s="2" t="s">
        <v>14</v>
      </c>
      <c r="E57" s="2" t="s">
        <v>202</v>
      </c>
      <c r="F57" t="s">
        <v>193</v>
      </c>
      <c r="G57" t="s">
        <v>11</v>
      </c>
    </row>
    <row r="58" spans="1:7" x14ac:dyDescent="0.35">
      <c r="A58" s="2" t="s">
        <v>203</v>
      </c>
      <c r="B58" s="2" t="s">
        <v>204</v>
      </c>
      <c r="C58" s="11">
        <v>49</v>
      </c>
      <c r="D58" s="2" t="s">
        <v>14</v>
      </c>
      <c r="E58" s="2" t="s">
        <v>205</v>
      </c>
      <c r="F58" t="s">
        <v>46</v>
      </c>
      <c r="G58" t="s">
        <v>11</v>
      </c>
    </row>
    <row r="59" spans="1:7" x14ac:dyDescent="0.35">
      <c r="A59" s="2" t="s">
        <v>206</v>
      </c>
      <c r="B59" s="2" t="s">
        <v>207</v>
      </c>
      <c r="C59" s="11">
        <v>43</v>
      </c>
      <c r="D59" s="2" t="s">
        <v>14</v>
      </c>
      <c r="E59" s="2" t="s">
        <v>208</v>
      </c>
      <c r="F59" t="s">
        <v>209</v>
      </c>
      <c r="G59" t="s">
        <v>11</v>
      </c>
    </row>
    <row r="60" spans="1:7" x14ac:dyDescent="0.35">
      <c r="A60" s="2" t="s">
        <v>210</v>
      </c>
      <c r="B60" s="2" t="s">
        <v>211</v>
      </c>
      <c r="C60" s="11">
        <v>51</v>
      </c>
      <c r="D60" s="2" t="s">
        <v>8</v>
      </c>
      <c r="E60" s="2" t="s">
        <v>212</v>
      </c>
      <c r="F60" t="s">
        <v>134</v>
      </c>
      <c r="G60" t="s">
        <v>11</v>
      </c>
    </row>
    <row r="61" spans="1:7" x14ac:dyDescent="0.35">
      <c r="A61" s="2" t="s">
        <v>213</v>
      </c>
      <c r="B61" s="2" t="s">
        <v>214</v>
      </c>
      <c r="C61" s="11">
        <v>53</v>
      </c>
      <c r="D61" s="2" t="s">
        <v>8</v>
      </c>
      <c r="E61" s="2" t="s">
        <v>215</v>
      </c>
      <c r="F61" t="s">
        <v>61</v>
      </c>
      <c r="G61" t="s">
        <v>11</v>
      </c>
    </row>
    <row r="62" spans="1:7" x14ac:dyDescent="0.35">
      <c r="A62" s="2" t="s">
        <v>216</v>
      </c>
      <c r="B62" s="2" t="s">
        <v>217</v>
      </c>
      <c r="C62" s="11">
        <v>22</v>
      </c>
      <c r="D62" s="2" t="s">
        <v>14</v>
      </c>
      <c r="E62" s="2" t="s">
        <v>218</v>
      </c>
      <c r="F62" t="s">
        <v>157</v>
      </c>
      <c r="G62" t="s">
        <v>11</v>
      </c>
    </row>
    <row r="63" spans="1:7" x14ac:dyDescent="0.35">
      <c r="A63" s="2" t="s">
        <v>219</v>
      </c>
      <c r="B63" s="2" t="s">
        <v>220</v>
      </c>
      <c r="C63" s="11">
        <v>23</v>
      </c>
      <c r="D63" s="2" t="s">
        <v>8</v>
      </c>
      <c r="E63" s="2" t="s">
        <v>221</v>
      </c>
      <c r="F63" t="s">
        <v>108</v>
      </c>
      <c r="G63" t="s">
        <v>11</v>
      </c>
    </row>
    <row r="64" spans="1:7" x14ac:dyDescent="0.35">
      <c r="A64" s="2" t="s">
        <v>222</v>
      </c>
      <c r="B64" s="2" t="s">
        <v>223</v>
      </c>
      <c r="C64" s="11">
        <v>50</v>
      </c>
      <c r="D64" s="2" t="s">
        <v>8</v>
      </c>
      <c r="E64" s="2" t="s">
        <v>224</v>
      </c>
      <c r="F64" t="s">
        <v>225</v>
      </c>
      <c r="G64" t="s">
        <v>11</v>
      </c>
    </row>
    <row r="65" spans="1:7" x14ac:dyDescent="0.35">
      <c r="A65" s="2" t="s">
        <v>226</v>
      </c>
      <c r="B65" s="2" t="s">
        <v>227</v>
      </c>
      <c r="C65" s="11">
        <v>51</v>
      </c>
      <c r="D65" s="2" t="s">
        <v>8</v>
      </c>
      <c r="E65" s="2" t="s">
        <v>228</v>
      </c>
      <c r="F65" t="s">
        <v>229</v>
      </c>
      <c r="G65" t="s">
        <v>11</v>
      </c>
    </row>
    <row r="66" spans="1:7" x14ac:dyDescent="0.35">
      <c r="A66" s="2" t="s">
        <v>230</v>
      </c>
      <c r="B66" s="2" t="s">
        <v>231</v>
      </c>
      <c r="C66" s="11">
        <v>33</v>
      </c>
      <c r="D66" s="2" t="s">
        <v>8</v>
      </c>
      <c r="E66" s="2" t="s">
        <v>232</v>
      </c>
      <c r="F66" t="s">
        <v>128</v>
      </c>
      <c r="G66" t="s">
        <v>11</v>
      </c>
    </row>
    <row r="67" spans="1:7" x14ac:dyDescent="0.35">
      <c r="A67" s="2" t="s">
        <v>233</v>
      </c>
      <c r="B67" s="2" t="s">
        <v>234</v>
      </c>
      <c r="C67" s="11">
        <v>21</v>
      </c>
      <c r="D67" s="2" t="s">
        <v>14</v>
      </c>
      <c r="E67" s="2" t="s">
        <v>235</v>
      </c>
      <c r="F67" t="s">
        <v>176</v>
      </c>
      <c r="G67" t="s">
        <v>11</v>
      </c>
    </row>
    <row r="68" spans="1:7" x14ac:dyDescent="0.35">
      <c r="A68" s="2" t="s">
        <v>236</v>
      </c>
      <c r="B68" s="2" t="s">
        <v>237</v>
      </c>
      <c r="C68" s="11">
        <v>27</v>
      </c>
      <c r="D68" s="2" t="s">
        <v>14</v>
      </c>
      <c r="E68" s="2" t="s">
        <v>238</v>
      </c>
      <c r="F68" t="s">
        <v>42</v>
      </c>
      <c r="G68" t="s">
        <v>11</v>
      </c>
    </row>
    <row r="69" spans="1:7" x14ac:dyDescent="0.35">
      <c r="A69" s="2" t="s">
        <v>239</v>
      </c>
      <c r="B69" s="2" t="s">
        <v>240</v>
      </c>
      <c r="C69" s="11">
        <v>58</v>
      </c>
      <c r="D69" s="2" t="s">
        <v>8</v>
      </c>
      <c r="E69" s="2" t="s">
        <v>241</v>
      </c>
      <c r="F69" t="s">
        <v>242</v>
      </c>
      <c r="G69" t="s">
        <v>11</v>
      </c>
    </row>
    <row r="70" spans="1:7" x14ac:dyDescent="0.35">
      <c r="A70" s="2" t="s">
        <v>243</v>
      </c>
      <c r="B70" s="2" t="s">
        <v>244</v>
      </c>
      <c r="C70" s="11">
        <v>24</v>
      </c>
      <c r="D70" s="2" t="s">
        <v>14</v>
      </c>
      <c r="E70" s="2" t="s">
        <v>245</v>
      </c>
      <c r="F70" t="s">
        <v>246</v>
      </c>
      <c r="G70" t="s">
        <v>11</v>
      </c>
    </row>
    <row r="71" spans="1:7" x14ac:dyDescent="0.35">
      <c r="A71" s="2" t="s">
        <v>247</v>
      </c>
      <c r="B71" s="2" t="s">
        <v>248</v>
      </c>
      <c r="C71" s="11">
        <v>24</v>
      </c>
      <c r="D71" s="2" t="s">
        <v>14</v>
      </c>
      <c r="E71" s="2" t="s">
        <v>249</v>
      </c>
      <c r="F71" t="s">
        <v>83</v>
      </c>
      <c r="G71" t="s">
        <v>11</v>
      </c>
    </row>
    <row r="72" spans="1:7" x14ac:dyDescent="0.35">
      <c r="A72" s="2" t="s">
        <v>250</v>
      </c>
      <c r="B72" s="2" t="s">
        <v>251</v>
      </c>
      <c r="C72" s="11">
        <v>29</v>
      </c>
      <c r="D72" s="2" t="s">
        <v>14</v>
      </c>
      <c r="E72" s="2" t="s">
        <v>252</v>
      </c>
      <c r="F72" t="s">
        <v>225</v>
      </c>
      <c r="G72" t="s">
        <v>11</v>
      </c>
    </row>
    <row r="73" spans="1:7" x14ac:dyDescent="0.35">
      <c r="A73" s="2" t="s">
        <v>253</v>
      </c>
      <c r="B73" s="2" t="s">
        <v>254</v>
      </c>
      <c r="C73" s="11">
        <v>61</v>
      </c>
      <c r="D73" s="2" t="s">
        <v>14</v>
      </c>
      <c r="E73" s="2" t="s">
        <v>255</v>
      </c>
      <c r="F73" t="s">
        <v>225</v>
      </c>
      <c r="G73" t="s">
        <v>11</v>
      </c>
    </row>
    <row r="74" spans="1:7" x14ac:dyDescent="0.35">
      <c r="A74" s="2" t="s">
        <v>256</v>
      </c>
      <c r="B74" s="2" t="s">
        <v>257</v>
      </c>
      <c r="C74" s="11">
        <v>39</v>
      </c>
      <c r="D74" s="2" t="s">
        <v>14</v>
      </c>
      <c r="E74" s="2" t="s">
        <v>258</v>
      </c>
      <c r="F74" t="s">
        <v>259</v>
      </c>
      <c r="G74" t="s">
        <v>11</v>
      </c>
    </row>
    <row r="75" spans="1:7" x14ac:dyDescent="0.35">
      <c r="A75" s="2" t="s">
        <v>260</v>
      </c>
      <c r="B75" s="2" t="s">
        <v>261</v>
      </c>
      <c r="C75" s="11">
        <v>56</v>
      </c>
      <c r="D75" s="2" t="s">
        <v>14</v>
      </c>
      <c r="E75" s="2" t="s">
        <v>262</v>
      </c>
      <c r="F75" t="s">
        <v>38</v>
      </c>
      <c r="G75" t="s">
        <v>11</v>
      </c>
    </row>
    <row r="76" spans="1:7" x14ac:dyDescent="0.35">
      <c r="A76" s="2" t="s">
        <v>263</v>
      </c>
      <c r="B76" s="2" t="s">
        <v>264</v>
      </c>
      <c r="C76" s="11">
        <v>58</v>
      </c>
      <c r="D76" s="2" t="s">
        <v>8</v>
      </c>
      <c r="E76" s="2" t="s">
        <v>265</v>
      </c>
      <c r="F76" t="s">
        <v>266</v>
      </c>
      <c r="G76" t="s">
        <v>11</v>
      </c>
    </row>
    <row r="77" spans="1:7" x14ac:dyDescent="0.35">
      <c r="A77" s="2" t="s">
        <v>267</v>
      </c>
      <c r="B77" s="2" t="s">
        <v>268</v>
      </c>
      <c r="C77" s="11">
        <v>61</v>
      </c>
      <c r="D77" s="2" t="s">
        <v>14</v>
      </c>
      <c r="E77" s="2" t="s">
        <v>269</v>
      </c>
      <c r="F77" t="s">
        <v>26</v>
      </c>
      <c r="G77" t="s">
        <v>11</v>
      </c>
    </row>
    <row r="78" spans="1:7" x14ac:dyDescent="0.35">
      <c r="A78" s="2" t="s">
        <v>270</v>
      </c>
      <c r="B78" s="2" t="s">
        <v>271</v>
      </c>
      <c r="C78" s="11">
        <v>37</v>
      </c>
      <c r="D78" s="2" t="s">
        <v>8</v>
      </c>
      <c r="E78" s="2" t="s">
        <v>272</v>
      </c>
      <c r="F78" t="s">
        <v>91</v>
      </c>
      <c r="G78" t="s">
        <v>11</v>
      </c>
    </row>
    <row r="79" spans="1:7" x14ac:dyDescent="0.35">
      <c r="A79" s="2" t="s">
        <v>273</v>
      </c>
      <c r="B79" s="2" t="s">
        <v>274</v>
      </c>
      <c r="C79" s="11">
        <v>29</v>
      </c>
      <c r="D79" s="2" t="s">
        <v>8</v>
      </c>
      <c r="E79" s="2" t="s">
        <v>275</v>
      </c>
      <c r="F79" t="s">
        <v>165</v>
      </c>
      <c r="G79" t="s">
        <v>11</v>
      </c>
    </row>
    <row r="80" spans="1:7" x14ac:dyDescent="0.35">
      <c r="A80" s="2" t="s">
        <v>276</v>
      </c>
      <c r="B80" s="2" t="s">
        <v>277</v>
      </c>
      <c r="C80" s="11">
        <v>21</v>
      </c>
      <c r="D80" s="2" t="s">
        <v>8</v>
      </c>
      <c r="E80" s="2" t="s">
        <v>278</v>
      </c>
      <c r="F80" t="s">
        <v>279</v>
      </c>
      <c r="G80" t="s">
        <v>11</v>
      </c>
    </row>
    <row r="81" spans="1:7" x14ac:dyDescent="0.35">
      <c r="A81" s="2" t="s">
        <v>280</v>
      </c>
      <c r="B81" s="2" t="s">
        <v>281</v>
      </c>
      <c r="C81" s="11">
        <v>22</v>
      </c>
      <c r="D81" s="2" t="s">
        <v>14</v>
      </c>
      <c r="E81" s="2" t="s">
        <v>282</v>
      </c>
      <c r="F81" t="s">
        <v>283</v>
      </c>
      <c r="G81" t="s">
        <v>11</v>
      </c>
    </row>
    <row r="82" spans="1:7" x14ac:dyDescent="0.35">
      <c r="A82" s="2" t="s">
        <v>284</v>
      </c>
      <c r="B82" s="2" t="s">
        <v>285</v>
      </c>
      <c r="C82" s="11">
        <v>61</v>
      </c>
      <c r="D82" s="2" t="s">
        <v>14</v>
      </c>
      <c r="E82" s="2" t="s">
        <v>286</v>
      </c>
      <c r="F82" t="s">
        <v>225</v>
      </c>
      <c r="G82" t="s">
        <v>11</v>
      </c>
    </row>
    <row r="83" spans="1:7" x14ac:dyDescent="0.35">
      <c r="A83" s="2" t="s">
        <v>287</v>
      </c>
      <c r="B83" s="2" t="s">
        <v>288</v>
      </c>
      <c r="C83" s="11">
        <v>34</v>
      </c>
      <c r="D83" s="2" t="s">
        <v>14</v>
      </c>
      <c r="E83" s="2" t="s">
        <v>289</v>
      </c>
      <c r="F83" t="s">
        <v>128</v>
      </c>
      <c r="G83" t="s">
        <v>11</v>
      </c>
    </row>
    <row r="84" spans="1:7" x14ac:dyDescent="0.35">
      <c r="A84" s="2" t="s">
        <v>290</v>
      </c>
      <c r="B84" s="2" t="s">
        <v>291</v>
      </c>
      <c r="C84" s="11">
        <v>53</v>
      </c>
      <c r="D84" s="2" t="s">
        <v>8</v>
      </c>
      <c r="E84" s="2" t="s">
        <v>292</v>
      </c>
      <c r="F84" t="s">
        <v>242</v>
      </c>
      <c r="G84" t="s">
        <v>11</v>
      </c>
    </row>
    <row r="85" spans="1:7" x14ac:dyDescent="0.35">
      <c r="A85" s="2" t="s">
        <v>293</v>
      </c>
      <c r="B85" s="2" t="s">
        <v>294</v>
      </c>
      <c r="C85" s="11">
        <v>48</v>
      </c>
      <c r="D85" s="2" t="s">
        <v>14</v>
      </c>
      <c r="E85" s="2" t="s">
        <v>295</v>
      </c>
      <c r="F85" t="s">
        <v>76</v>
      </c>
      <c r="G85" t="s">
        <v>11</v>
      </c>
    </row>
    <row r="86" spans="1:7" x14ac:dyDescent="0.35">
      <c r="A86" s="2" t="s">
        <v>296</v>
      </c>
      <c r="B86" s="2" t="s">
        <v>297</v>
      </c>
      <c r="C86" s="11">
        <v>26</v>
      </c>
      <c r="D86" s="2" t="s">
        <v>14</v>
      </c>
      <c r="E86" s="2" t="s">
        <v>298</v>
      </c>
      <c r="F86" t="s">
        <v>246</v>
      </c>
      <c r="G86" t="s">
        <v>11</v>
      </c>
    </row>
    <row r="87" spans="1:7" x14ac:dyDescent="0.35">
      <c r="A87" s="2" t="s">
        <v>299</v>
      </c>
      <c r="B87" s="2" t="s">
        <v>300</v>
      </c>
      <c r="C87" s="11">
        <v>36</v>
      </c>
      <c r="D87" s="2" t="s">
        <v>8</v>
      </c>
      <c r="E87" s="2" t="s">
        <v>301</v>
      </c>
      <c r="F87" t="s">
        <v>46</v>
      </c>
      <c r="G87" t="s">
        <v>11</v>
      </c>
    </row>
    <row r="88" spans="1:7" x14ac:dyDescent="0.35">
      <c r="A88" s="2" t="s">
        <v>302</v>
      </c>
      <c r="B88" s="2" t="s">
        <v>3939</v>
      </c>
      <c r="C88" s="11">
        <v>19</v>
      </c>
      <c r="D88" s="2" t="s">
        <v>14</v>
      </c>
      <c r="E88" s="2" t="s">
        <v>303</v>
      </c>
      <c r="F88" t="s">
        <v>304</v>
      </c>
      <c r="G88" t="s">
        <v>11</v>
      </c>
    </row>
    <row r="89" spans="1:7" x14ac:dyDescent="0.35">
      <c r="A89" s="2" t="s">
        <v>305</v>
      </c>
      <c r="B89" s="2" t="s">
        <v>3940</v>
      </c>
      <c r="C89" s="11">
        <v>58</v>
      </c>
      <c r="D89" s="2" t="s">
        <v>14</v>
      </c>
      <c r="E89" s="2" t="s">
        <v>306</v>
      </c>
      <c r="F89" t="s">
        <v>307</v>
      </c>
      <c r="G89" t="s">
        <v>11</v>
      </c>
    </row>
    <row r="90" spans="1:7" x14ac:dyDescent="0.35">
      <c r="A90" s="2" t="s">
        <v>308</v>
      </c>
      <c r="B90" s="2" t="s">
        <v>309</v>
      </c>
      <c r="C90" s="11">
        <v>58</v>
      </c>
      <c r="D90" s="2" t="s">
        <v>8</v>
      </c>
      <c r="E90" s="2" t="s">
        <v>310</v>
      </c>
      <c r="F90" t="s">
        <v>283</v>
      </c>
      <c r="G90" t="s">
        <v>11</v>
      </c>
    </row>
    <row r="91" spans="1:7" x14ac:dyDescent="0.35">
      <c r="A91" s="2" t="s">
        <v>311</v>
      </c>
      <c r="B91" s="2" t="s">
        <v>312</v>
      </c>
      <c r="C91" s="11">
        <v>43</v>
      </c>
      <c r="D91" s="2" t="s">
        <v>8</v>
      </c>
      <c r="E91" s="2" t="s">
        <v>313</v>
      </c>
      <c r="F91" t="s">
        <v>314</v>
      </c>
      <c r="G91" t="s">
        <v>11</v>
      </c>
    </row>
    <row r="92" spans="1:7" x14ac:dyDescent="0.35">
      <c r="A92" s="2" t="s">
        <v>315</v>
      </c>
      <c r="B92" s="2" t="s">
        <v>316</v>
      </c>
      <c r="C92" s="11">
        <v>58</v>
      </c>
      <c r="D92" s="2" t="s">
        <v>14</v>
      </c>
      <c r="E92" s="2" t="s">
        <v>317</v>
      </c>
      <c r="F92" t="s">
        <v>318</v>
      </c>
      <c r="G92" t="s">
        <v>11</v>
      </c>
    </row>
    <row r="93" spans="1:7" x14ac:dyDescent="0.35">
      <c r="A93" s="2" t="s">
        <v>319</v>
      </c>
      <c r="B93" s="2" t="s">
        <v>320</v>
      </c>
      <c r="C93" s="11">
        <v>29</v>
      </c>
      <c r="D93" s="2" t="s">
        <v>14</v>
      </c>
      <c r="E93" s="2" t="s">
        <v>321</v>
      </c>
      <c r="F93" t="s">
        <v>128</v>
      </c>
      <c r="G93" t="s">
        <v>11</v>
      </c>
    </row>
    <row r="94" spans="1:7" x14ac:dyDescent="0.35">
      <c r="A94" s="2" t="s">
        <v>322</v>
      </c>
      <c r="B94" s="2" t="s">
        <v>323</v>
      </c>
      <c r="C94" s="11">
        <v>44</v>
      </c>
      <c r="D94" s="2" t="s">
        <v>14</v>
      </c>
      <c r="E94" s="2" t="s">
        <v>324</v>
      </c>
      <c r="F94" t="s">
        <v>229</v>
      </c>
      <c r="G94" t="s">
        <v>11</v>
      </c>
    </row>
    <row r="95" spans="1:7" x14ac:dyDescent="0.35">
      <c r="A95" s="2" t="s">
        <v>325</v>
      </c>
      <c r="B95" s="2" t="s">
        <v>326</v>
      </c>
      <c r="C95" s="11">
        <v>28</v>
      </c>
      <c r="D95" s="2" t="s">
        <v>14</v>
      </c>
      <c r="E95" s="2" t="s">
        <v>327</v>
      </c>
      <c r="F95" t="s">
        <v>307</v>
      </c>
      <c r="G95" t="s">
        <v>11</v>
      </c>
    </row>
    <row r="96" spans="1:7" x14ac:dyDescent="0.35">
      <c r="A96" s="2" t="s">
        <v>328</v>
      </c>
      <c r="B96" s="2" t="s">
        <v>329</v>
      </c>
      <c r="C96" s="11">
        <v>43</v>
      </c>
      <c r="D96" s="2" t="s">
        <v>14</v>
      </c>
      <c r="E96" s="2" t="s">
        <v>330</v>
      </c>
      <c r="F96" t="s">
        <v>176</v>
      </c>
      <c r="G96" t="s">
        <v>11</v>
      </c>
    </row>
    <row r="97" spans="1:7" x14ac:dyDescent="0.35">
      <c r="A97" s="2" t="s">
        <v>331</v>
      </c>
      <c r="B97" s="2" t="s">
        <v>332</v>
      </c>
      <c r="C97" s="11">
        <v>62</v>
      </c>
      <c r="D97" s="2" t="s">
        <v>14</v>
      </c>
      <c r="E97" s="2" t="s">
        <v>333</v>
      </c>
      <c r="F97" t="s">
        <v>53</v>
      </c>
      <c r="G97" t="s">
        <v>11</v>
      </c>
    </row>
    <row r="98" spans="1:7" x14ac:dyDescent="0.35">
      <c r="A98" s="2" t="s">
        <v>334</v>
      </c>
      <c r="B98" s="2" t="s">
        <v>335</v>
      </c>
      <c r="C98" s="11">
        <v>30</v>
      </c>
      <c r="D98" s="2" t="s">
        <v>14</v>
      </c>
      <c r="E98" s="2" t="s">
        <v>336</v>
      </c>
      <c r="F98" t="s">
        <v>318</v>
      </c>
      <c r="G98" t="s">
        <v>11</v>
      </c>
    </row>
    <row r="99" spans="1:7" x14ac:dyDescent="0.35">
      <c r="A99" s="2" t="s">
        <v>337</v>
      </c>
      <c r="B99" s="2" t="s">
        <v>338</v>
      </c>
      <c r="C99" s="11">
        <v>36</v>
      </c>
      <c r="D99" s="2" t="s">
        <v>8</v>
      </c>
      <c r="E99" s="2" t="s">
        <v>339</v>
      </c>
      <c r="F99" t="s">
        <v>34</v>
      </c>
      <c r="G99" t="s">
        <v>11</v>
      </c>
    </row>
    <row r="100" spans="1:7" x14ac:dyDescent="0.35">
      <c r="A100" s="2" t="s">
        <v>340</v>
      </c>
      <c r="B100" s="2" t="s">
        <v>341</v>
      </c>
      <c r="C100" s="11">
        <v>24</v>
      </c>
      <c r="D100" s="2" t="s">
        <v>8</v>
      </c>
      <c r="E100" s="2" t="s">
        <v>342</v>
      </c>
      <c r="F100" t="s">
        <v>157</v>
      </c>
      <c r="G100" t="s">
        <v>11</v>
      </c>
    </row>
    <row r="101" spans="1:7" x14ac:dyDescent="0.35">
      <c r="A101" s="2" t="s">
        <v>343</v>
      </c>
      <c r="B101" s="2" t="s">
        <v>344</v>
      </c>
      <c r="C101" s="11">
        <v>35</v>
      </c>
      <c r="D101" s="2" t="s">
        <v>8</v>
      </c>
      <c r="E101" s="2" t="s">
        <v>345</v>
      </c>
      <c r="F101" t="s">
        <v>229</v>
      </c>
      <c r="G101" t="s">
        <v>11</v>
      </c>
    </row>
    <row r="102" spans="1:7" x14ac:dyDescent="0.35">
      <c r="A102" s="2" t="s">
        <v>346</v>
      </c>
      <c r="B102" s="2" t="s">
        <v>347</v>
      </c>
      <c r="C102" s="11">
        <v>53</v>
      </c>
      <c r="D102" s="2" t="s">
        <v>14</v>
      </c>
      <c r="E102" s="2" t="s">
        <v>348</v>
      </c>
      <c r="F102" t="s">
        <v>349</v>
      </c>
      <c r="G102" t="s">
        <v>11</v>
      </c>
    </row>
    <row r="103" spans="1:7" x14ac:dyDescent="0.35">
      <c r="A103" s="2" t="s">
        <v>350</v>
      </c>
      <c r="B103" s="2" t="s">
        <v>351</v>
      </c>
      <c r="C103" s="11">
        <v>29</v>
      </c>
      <c r="D103" s="2" t="s">
        <v>8</v>
      </c>
      <c r="E103" s="2" t="s">
        <v>352</v>
      </c>
      <c r="F103" t="s">
        <v>112</v>
      </c>
      <c r="G103" t="s">
        <v>11</v>
      </c>
    </row>
    <row r="104" spans="1:7" x14ac:dyDescent="0.35">
      <c r="A104" s="2" t="s">
        <v>353</v>
      </c>
      <c r="B104" s="2" t="s">
        <v>354</v>
      </c>
      <c r="C104" s="11">
        <v>34</v>
      </c>
      <c r="D104" s="2" t="s">
        <v>14</v>
      </c>
      <c r="E104" s="2" t="s">
        <v>355</v>
      </c>
      <c r="F104" t="s">
        <v>46</v>
      </c>
      <c r="G104" t="s">
        <v>11</v>
      </c>
    </row>
    <row r="105" spans="1:7" x14ac:dyDescent="0.35">
      <c r="A105" s="2" t="s">
        <v>356</v>
      </c>
      <c r="B105" s="2" t="s">
        <v>357</v>
      </c>
      <c r="C105" s="11">
        <v>21</v>
      </c>
      <c r="D105" s="2" t="s">
        <v>8</v>
      </c>
      <c r="E105" s="2" t="s">
        <v>358</v>
      </c>
      <c r="F105" t="s">
        <v>161</v>
      </c>
      <c r="G105" t="s">
        <v>11</v>
      </c>
    </row>
    <row r="106" spans="1:7" x14ac:dyDescent="0.35">
      <c r="A106" s="2" t="s">
        <v>359</v>
      </c>
      <c r="B106" s="2" t="s">
        <v>360</v>
      </c>
      <c r="C106" s="11">
        <v>64</v>
      </c>
      <c r="D106" s="2" t="s">
        <v>8</v>
      </c>
      <c r="E106" s="2" t="s">
        <v>361</v>
      </c>
      <c r="F106" t="s">
        <v>76</v>
      </c>
      <c r="G106" t="s">
        <v>11</v>
      </c>
    </row>
    <row r="107" spans="1:7" x14ac:dyDescent="0.35">
      <c r="A107" s="2" t="s">
        <v>362</v>
      </c>
      <c r="B107" s="2" t="s">
        <v>363</v>
      </c>
      <c r="C107" s="11">
        <v>50</v>
      </c>
      <c r="D107" s="2" t="s">
        <v>14</v>
      </c>
      <c r="E107" s="2" t="s">
        <v>364</v>
      </c>
      <c r="F107" t="s">
        <v>242</v>
      </c>
      <c r="G107" t="s">
        <v>11</v>
      </c>
    </row>
    <row r="108" spans="1:7" x14ac:dyDescent="0.35">
      <c r="A108" s="2" t="s">
        <v>365</v>
      </c>
      <c r="B108" s="2" t="s">
        <v>366</v>
      </c>
      <c r="C108" s="11">
        <v>53</v>
      </c>
      <c r="D108" s="2" t="s">
        <v>14</v>
      </c>
      <c r="E108" s="2" t="s">
        <v>367</v>
      </c>
      <c r="F108" t="s">
        <v>209</v>
      </c>
      <c r="G108" t="s">
        <v>11</v>
      </c>
    </row>
    <row r="109" spans="1:7" x14ac:dyDescent="0.35">
      <c r="A109" s="2" t="s">
        <v>368</v>
      </c>
      <c r="B109" s="2" t="s">
        <v>369</v>
      </c>
      <c r="C109" s="11">
        <v>62</v>
      </c>
      <c r="D109" s="2" t="s">
        <v>14</v>
      </c>
      <c r="E109" s="2" t="s">
        <v>370</v>
      </c>
      <c r="F109" t="s">
        <v>16</v>
      </c>
      <c r="G109" t="s">
        <v>11</v>
      </c>
    </row>
    <row r="110" spans="1:7" x14ac:dyDescent="0.35">
      <c r="A110" s="2" t="s">
        <v>371</v>
      </c>
      <c r="B110" s="2" t="s">
        <v>372</v>
      </c>
      <c r="C110" s="11">
        <v>38</v>
      </c>
      <c r="D110" s="2" t="s">
        <v>8</v>
      </c>
      <c r="E110" s="2" t="s">
        <v>373</v>
      </c>
      <c r="F110" t="s">
        <v>42</v>
      </c>
      <c r="G110" t="s">
        <v>11</v>
      </c>
    </row>
    <row r="111" spans="1:7" x14ac:dyDescent="0.35">
      <c r="A111" s="2" t="s">
        <v>374</v>
      </c>
      <c r="B111" s="2" t="s">
        <v>375</v>
      </c>
      <c r="C111" s="11">
        <v>27</v>
      </c>
      <c r="D111" s="2" t="s">
        <v>8</v>
      </c>
      <c r="E111" s="2" t="s">
        <v>376</v>
      </c>
      <c r="F111" t="s">
        <v>38</v>
      </c>
      <c r="G111" t="s">
        <v>11</v>
      </c>
    </row>
    <row r="112" spans="1:7" x14ac:dyDescent="0.35">
      <c r="A112" s="2" t="s">
        <v>377</v>
      </c>
      <c r="B112" s="2" t="s">
        <v>378</v>
      </c>
      <c r="C112" s="11">
        <v>40</v>
      </c>
      <c r="D112" s="2" t="s">
        <v>14</v>
      </c>
      <c r="E112" s="2" t="s">
        <v>379</v>
      </c>
      <c r="F112" t="s">
        <v>134</v>
      </c>
      <c r="G112" t="s">
        <v>11</v>
      </c>
    </row>
    <row r="113" spans="1:7" x14ac:dyDescent="0.35">
      <c r="A113" s="2" t="s">
        <v>380</v>
      </c>
      <c r="B113" s="2" t="s">
        <v>381</v>
      </c>
      <c r="C113" s="11">
        <v>18</v>
      </c>
      <c r="D113" s="2" t="s">
        <v>14</v>
      </c>
      <c r="E113" s="2" t="s">
        <v>382</v>
      </c>
      <c r="F113" t="s">
        <v>128</v>
      </c>
      <c r="G113" t="s">
        <v>11</v>
      </c>
    </row>
    <row r="114" spans="1:7" x14ac:dyDescent="0.35">
      <c r="A114" s="2" t="s">
        <v>383</v>
      </c>
      <c r="B114" s="2" t="s">
        <v>384</v>
      </c>
      <c r="C114" s="11">
        <v>27</v>
      </c>
      <c r="D114" s="2" t="s">
        <v>14</v>
      </c>
      <c r="E114" s="2" t="s">
        <v>385</v>
      </c>
      <c r="F114" t="s">
        <v>150</v>
      </c>
      <c r="G114" t="s">
        <v>11</v>
      </c>
    </row>
    <row r="115" spans="1:7" x14ac:dyDescent="0.35">
      <c r="A115" s="2" t="s">
        <v>386</v>
      </c>
      <c r="B115" s="2" t="s">
        <v>387</v>
      </c>
      <c r="C115" s="11">
        <v>51</v>
      </c>
      <c r="D115" s="2" t="s">
        <v>8</v>
      </c>
      <c r="E115" s="2" t="s">
        <v>388</v>
      </c>
      <c r="F115" t="s">
        <v>225</v>
      </c>
      <c r="G115" t="s">
        <v>11</v>
      </c>
    </row>
    <row r="116" spans="1:7" x14ac:dyDescent="0.35">
      <c r="A116" s="2" t="s">
        <v>389</v>
      </c>
      <c r="B116" s="2" t="s">
        <v>390</v>
      </c>
      <c r="C116" s="11">
        <v>30</v>
      </c>
      <c r="D116" s="2" t="s">
        <v>8</v>
      </c>
      <c r="E116" s="2" t="s">
        <v>391</v>
      </c>
      <c r="F116" t="s">
        <v>176</v>
      </c>
      <c r="G116" t="s">
        <v>11</v>
      </c>
    </row>
    <row r="117" spans="1:7" x14ac:dyDescent="0.35">
      <c r="A117" s="2" t="s">
        <v>392</v>
      </c>
      <c r="B117" s="2" t="s">
        <v>393</v>
      </c>
      <c r="C117" s="11">
        <v>53</v>
      </c>
      <c r="D117" s="2" t="s">
        <v>14</v>
      </c>
      <c r="E117" s="2" t="s">
        <v>394</v>
      </c>
      <c r="F117" t="s">
        <v>16</v>
      </c>
      <c r="G117" t="s">
        <v>11</v>
      </c>
    </row>
    <row r="118" spans="1:7" x14ac:dyDescent="0.35">
      <c r="A118" s="2" t="s">
        <v>395</v>
      </c>
      <c r="B118" s="2" t="s">
        <v>396</v>
      </c>
      <c r="C118" s="11">
        <v>18</v>
      </c>
      <c r="D118" s="2" t="s">
        <v>14</v>
      </c>
      <c r="E118" s="2" t="s">
        <v>397</v>
      </c>
      <c r="F118" t="s">
        <v>209</v>
      </c>
      <c r="G118" t="s">
        <v>11</v>
      </c>
    </row>
    <row r="119" spans="1:7" x14ac:dyDescent="0.35">
      <c r="A119" s="2" t="s">
        <v>398</v>
      </c>
      <c r="B119" s="2" t="s">
        <v>399</v>
      </c>
      <c r="C119" s="11">
        <v>21</v>
      </c>
      <c r="D119" s="2" t="s">
        <v>14</v>
      </c>
      <c r="E119" s="2" t="s">
        <v>400</v>
      </c>
      <c r="F119" t="s">
        <v>69</v>
      </c>
      <c r="G119" t="s">
        <v>11</v>
      </c>
    </row>
    <row r="120" spans="1:7" x14ac:dyDescent="0.35">
      <c r="A120" s="2" t="s">
        <v>401</v>
      </c>
      <c r="B120" s="2" t="s">
        <v>402</v>
      </c>
      <c r="C120" s="11">
        <v>36</v>
      </c>
      <c r="D120" s="2" t="s">
        <v>8</v>
      </c>
      <c r="E120" s="2" t="s">
        <v>403</v>
      </c>
      <c r="F120" t="s">
        <v>65</v>
      </c>
      <c r="G120" t="s">
        <v>11</v>
      </c>
    </row>
    <row r="121" spans="1:7" x14ac:dyDescent="0.35">
      <c r="A121" s="2" t="s">
        <v>404</v>
      </c>
      <c r="B121" s="2" t="s">
        <v>405</v>
      </c>
      <c r="C121" s="11">
        <v>40</v>
      </c>
      <c r="D121" s="2" t="s">
        <v>8</v>
      </c>
      <c r="E121" s="2" t="s">
        <v>406</v>
      </c>
      <c r="F121" t="s">
        <v>229</v>
      </c>
      <c r="G121" t="s">
        <v>11</v>
      </c>
    </row>
    <row r="122" spans="1:7" x14ac:dyDescent="0.35">
      <c r="A122" s="2" t="s">
        <v>407</v>
      </c>
      <c r="B122" s="2" t="s">
        <v>408</v>
      </c>
      <c r="C122" s="11">
        <v>44</v>
      </c>
      <c r="D122" s="2" t="s">
        <v>14</v>
      </c>
      <c r="E122" s="2" t="s">
        <v>3955</v>
      </c>
      <c r="F122" t="s">
        <v>46</v>
      </c>
      <c r="G122" t="s">
        <v>11</v>
      </c>
    </row>
    <row r="123" spans="1:7" x14ac:dyDescent="0.35">
      <c r="A123" s="2" t="s">
        <v>409</v>
      </c>
      <c r="B123" s="2" t="s">
        <v>410</v>
      </c>
      <c r="C123" s="11">
        <v>62</v>
      </c>
      <c r="D123" s="2" t="s">
        <v>8</v>
      </c>
      <c r="E123" s="2" t="s">
        <v>411</v>
      </c>
      <c r="F123" t="s">
        <v>94</v>
      </c>
      <c r="G123" t="s">
        <v>11</v>
      </c>
    </row>
    <row r="124" spans="1:7" x14ac:dyDescent="0.35">
      <c r="A124" s="2" t="s">
        <v>412</v>
      </c>
      <c r="B124" s="2" t="s">
        <v>413</v>
      </c>
      <c r="C124" s="11">
        <v>50</v>
      </c>
      <c r="D124" s="2" t="s">
        <v>8</v>
      </c>
      <c r="E124" s="2" t="s">
        <v>414</v>
      </c>
      <c r="F124" t="s">
        <v>10</v>
      </c>
      <c r="G124" t="s">
        <v>11</v>
      </c>
    </row>
    <row r="125" spans="1:7" x14ac:dyDescent="0.35">
      <c r="A125" s="2" t="s">
        <v>415</v>
      </c>
      <c r="B125" s="2" t="s">
        <v>416</v>
      </c>
      <c r="C125" s="11">
        <v>40</v>
      </c>
      <c r="D125" s="2" t="s">
        <v>8</v>
      </c>
      <c r="E125" s="2" t="s">
        <v>417</v>
      </c>
      <c r="F125" t="s">
        <v>259</v>
      </c>
      <c r="G125" t="s">
        <v>11</v>
      </c>
    </row>
    <row r="126" spans="1:7" x14ac:dyDescent="0.35">
      <c r="A126" s="2" t="s">
        <v>418</v>
      </c>
      <c r="B126" s="2" t="s">
        <v>419</v>
      </c>
      <c r="C126" s="11">
        <v>26</v>
      </c>
      <c r="D126" s="2" t="s">
        <v>8</v>
      </c>
      <c r="E126" s="2" t="s">
        <v>420</v>
      </c>
      <c r="F126" t="s">
        <v>186</v>
      </c>
      <c r="G126" t="s">
        <v>11</v>
      </c>
    </row>
    <row r="127" spans="1:7" x14ac:dyDescent="0.35">
      <c r="A127" s="2" t="s">
        <v>421</v>
      </c>
      <c r="B127" s="2" t="s">
        <v>422</v>
      </c>
      <c r="C127" s="11">
        <v>64</v>
      </c>
      <c r="D127" s="2" t="s">
        <v>14</v>
      </c>
      <c r="E127" s="2" t="s">
        <v>423</v>
      </c>
      <c r="F127" t="s">
        <v>424</v>
      </c>
      <c r="G127" t="s">
        <v>11</v>
      </c>
    </row>
    <row r="128" spans="1:7" x14ac:dyDescent="0.35">
      <c r="A128" s="2" t="s">
        <v>425</v>
      </c>
      <c r="B128" s="2" t="s">
        <v>426</v>
      </c>
      <c r="C128" s="11">
        <v>62</v>
      </c>
      <c r="D128" s="2" t="s">
        <v>14</v>
      </c>
      <c r="E128" s="2" t="s">
        <v>427</v>
      </c>
      <c r="F128" t="s">
        <v>128</v>
      </c>
      <c r="G128" t="s">
        <v>11</v>
      </c>
    </row>
    <row r="129" spans="1:7" x14ac:dyDescent="0.35">
      <c r="A129" s="2" t="s">
        <v>428</v>
      </c>
      <c r="B129" s="2" t="s">
        <v>429</v>
      </c>
      <c r="C129" s="11">
        <v>39</v>
      </c>
      <c r="D129" s="2" t="s">
        <v>8</v>
      </c>
      <c r="E129" s="2" t="s">
        <v>430</v>
      </c>
      <c r="F129" t="s">
        <v>165</v>
      </c>
      <c r="G129" t="s">
        <v>11</v>
      </c>
    </row>
    <row r="130" spans="1:7" x14ac:dyDescent="0.35">
      <c r="A130" s="2" t="s">
        <v>431</v>
      </c>
      <c r="B130" s="2" t="s">
        <v>432</v>
      </c>
      <c r="C130" s="11">
        <v>45</v>
      </c>
      <c r="D130" s="2" t="s">
        <v>8</v>
      </c>
      <c r="E130" s="2" t="s">
        <v>433</v>
      </c>
      <c r="F130" t="s">
        <v>283</v>
      </c>
      <c r="G130" t="s">
        <v>11</v>
      </c>
    </row>
    <row r="131" spans="1:7" x14ac:dyDescent="0.35">
      <c r="A131" s="2" t="s">
        <v>434</v>
      </c>
      <c r="B131" s="2" t="s">
        <v>435</v>
      </c>
      <c r="C131" s="11">
        <v>43</v>
      </c>
      <c r="D131" s="2" t="s">
        <v>14</v>
      </c>
      <c r="E131" s="2" t="s">
        <v>436</v>
      </c>
      <c r="F131" t="s">
        <v>34</v>
      </c>
      <c r="G131" t="s">
        <v>11</v>
      </c>
    </row>
    <row r="132" spans="1:7" x14ac:dyDescent="0.35">
      <c r="A132" s="2" t="s">
        <v>437</v>
      </c>
      <c r="B132" s="2" t="s">
        <v>438</v>
      </c>
      <c r="C132" s="11">
        <v>29</v>
      </c>
      <c r="D132" s="2" t="s">
        <v>8</v>
      </c>
      <c r="E132" s="2" t="s">
        <v>3956</v>
      </c>
      <c r="F132" t="s">
        <v>161</v>
      </c>
      <c r="G132" t="s">
        <v>11</v>
      </c>
    </row>
    <row r="133" spans="1:7" x14ac:dyDescent="0.35">
      <c r="A133" s="2" t="s">
        <v>439</v>
      </c>
      <c r="B133" s="2" t="s">
        <v>440</v>
      </c>
      <c r="C133" s="11">
        <v>34</v>
      </c>
      <c r="D133" s="2" t="s">
        <v>14</v>
      </c>
      <c r="E133" s="2" t="s">
        <v>441</v>
      </c>
      <c r="F133" t="s">
        <v>19</v>
      </c>
      <c r="G133" t="s">
        <v>11</v>
      </c>
    </row>
    <row r="134" spans="1:7" x14ac:dyDescent="0.35">
      <c r="A134" s="2" t="s">
        <v>442</v>
      </c>
      <c r="B134" s="2" t="s">
        <v>443</v>
      </c>
      <c r="C134" s="11">
        <v>57</v>
      </c>
      <c r="D134" s="2" t="s">
        <v>14</v>
      </c>
      <c r="E134" s="2" t="s">
        <v>444</v>
      </c>
      <c r="F134" t="s">
        <v>22</v>
      </c>
      <c r="G134" t="s">
        <v>11</v>
      </c>
    </row>
    <row r="135" spans="1:7" x14ac:dyDescent="0.35">
      <c r="A135" s="2" t="s">
        <v>445</v>
      </c>
      <c r="B135" s="2" t="s">
        <v>446</v>
      </c>
      <c r="C135" s="11">
        <v>62</v>
      </c>
      <c r="D135" s="2" t="s">
        <v>14</v>
      </c>
      <c r="E135" s="2" t="s">
        <v>447</v>
      </c>
      <c r="F135" t="s">
        <v>242</v>
      </c>
      <c r="G135" t="s">
        <v>11</v>
      </c>
    </row>
    <row r="136" spans="1:7" x14ac:dyDescent="0.35">
      <c r="A136" s="2" t="s">
        <v>448</v>
      </c>
      <c r="B136" s="2" t="s">
        <v>449</v>
      </c>
      <c r="C136" s="11">
        <v>54</v>
      </c>
      <c r="D136" s="2" t="s">
        <v>8</v>
      </c>
      <c r="E136" s="2" t="s">
        <v>450</v>
      </c>
      <c r="F136" t="s">
        <v>69</v>
      </c>
      <c r="G136" t="s">
        <v>11</v>
      </c>
    </row>
    <row r="137" spans="1:7" x14ac:dyDescent="0.35">
      <c r="A137" s="2" t="s">
        <v>451</v>
      </c>
      <c r="B137" s="2" t="s">
        <v>452</v>
      </c>
      <c r="C137" s="11">
        <v>33</v>
      </c>
      <c r="D137" s="2" t="s">
        <v>14</v>
      </c>
      <c r="E137" s="2" t="s">
        <v>453</v>
      </c>
      <c r="F137" t="s">
        <v>150</v>
      </c>
      <c r="G137" t="s">
        <v>11</v>
      </c>
    </row>
    <row r="138" spans="1:7" x14ac:dyDescent="0.35">
      <c r="A138" s="2" t="s">
        <v>454</v>
      </c>
      <c r="B138" s="2" t="s">
        <v>455</v>
      </c>
      <c r="C138" s="11">
        <v>29</v>
      </c>
      <c r="D138" s="2" t="s">
        <v>8</v>
      </c>
      <c r="E138" s="2" t="s">
        <v>456</v>
      </c>
      <c r="F138" t="s">
        <v>65</v>
      </c>
      <c r="G138" t="s">
        <v>11</v>
      </c>
    </row>
    <row r="139" spans="1:7" x14ac:dyDescent="0.35">
      <c r="A139" s="2" t="s">
        <v>457</v>
      </c>
      <c r="B139" s="2" t="s">
        <v>458</v>
      </c>
      <c r="C139" s="11">
        <v>55</v>
      </c>
      <c r="D139" s="2" t="s">
        <v>14</v>
      </c>
      <c r="E139" s="2" t="s">
        <v>459</v>
      </c>
      <c r="F139" t="s">
        <v>22</v>
      </c>
      <c r="G139" t="s">
        <v>11</v>
      </c>
    </row>
    <row r="140" spans="1:7" x14ac:dyDescent="0.35">
      <c r="A140" s="2" t="s">
        <v>460</v>
      </c>
      <c r="B140" s="2" t="s">
        <v>461</v>
      </c>
      <c r="C140" s="11">
        <v>43</v>
      </c>
      <c r="D140" s="2" t="s">
        <v>8</v>
      </c>
      <c r="E140" s="2" t="s">
        <v>385</v>
      </c>
      <c r="F140" t="s">
        <v>279</v>
      </c>
      <c r="G140" t="s">
        <v>11</v>
      </c>
    </row>
    <row r="141" spans="1:7" x14ac:dyDescent="0.35">
      <c r="A141" s="2" t="s">
        <v>462</v>
      </c>
      <c r="B141" s="2" t="s">
        <v>463</v>
      </c>
      <c r="C141" s="11">
        <v>32</v>
      </c>
      <c r="D141" s="2" t="s">
        <v>8</v>
      </c>
      <c r="E141" s="2" t="s">
        <v>464</v>
      </c>
      <c r="F141" t="s">
        <v>112</v>
      </c>
      <c r="G141" t="s">
        <v>11</v>
      </c>
    </row>
    <row r="142" spans="1:7" x14ac:dyDescent="0.35">
      <c r="A142" s="2" t="s">
        <v>465</v>
      </c>
      <c r="B142" s="2" t="s">
        <v>466</v>
      </c>
      <c r="C142" s="11">
        <v>63</v>
      </c>
      <c r="D142" s="2" t="s">
        <v>14</v>
      </c>
      <c r="E142" s="2" t="s">
        <v>467</v>
      </c>
      <c r="F142" t="s">
        <v>46</v>
      </c>
      <c r="G142" t="s">
        <v>11</v>
      </c>
    </row>
    <row r="143" spans="1:7" x14ac:dyDescent="0.35">
      <c r="A143" s="2" t="s">
        <v>468</v>
      </c>
      <c r="B143" s="2" t="s">
        <v>469</v>
      </c>
      <c r="C143" s="11">
        <v>30</v>
      </c>
      <c r="D143" s="2" t="s">
        <v>8</v>
      </c>
      <c r="E143" s="2" t="s">
        <v>470</v>
      </c>
      <c r="F143" t="s">
        <v>26</v>
      </c>
      <c r="G143" t="s">
        <v>11</v>
      </c>
    </row>
    <row r="144" spans="1:7" x14ac:dyDescent="0.35">
      <c r="A144" s="2" t="s">
        <v>471</v>
      </c>
      <c r="B144" s="2" t="s">
        <v>472</v>
      </c>
      <c r="C144" s="11">
        <v>37</v>
      </c>
      <c r="D144" s="2" t="s">
        <v>8</v>
      </c>
      <c r="E144" s="2" t="s">
        <v>473</v>
      </c>
      <c r="F144" t="s">
        <v>61</v>
      </c>
      <c r="G144" t="s">
        <v>11</v>
      </c>
    </row>
    <row r="145" spans="1:7" x14ac:dyDescent="0.35">
      <c r="A145" s="2" t="s">
        <v>474</v>
      </c>
      <c r="B145" s="2" t="s">
        <v>475</v>
      </c>
      <c r="C145" s="11">
        <v>46</v>
      </c>
      <c r="D145" s="2" t="s">
        <v>8</v>
      </c>
      <c r="E145" s="2" t="s">
        <v>476</v>
      </c>
      <c r="F145" t="s">
        <v>19</v>
      </c>
      <c r="G145" t="s">
        <v>11</v>
      </c>
    </row>
    <row r="146" spans="1:7" x14ac:dyDescent="0.35">
      <c r="A146" s="2" t="s">
        <v>477</v>
      </c>
      <c r="B146" s="2" t="s">
        <v>478</v>
      </c>
      <c r="C146" s="11">
        <v>62</v>
      </c>
      <c r="D146" s="2" t="s">
        <v>14</v>
      </c>
      <c r="E146" s="2" t="s">
        <v>479</v>
      </c>
      <c r="F146" t="s">
        <v>176</v>
      </c>
      <c r="G146" t="s">
        <v>11</v>
      </c>
    </row>
    <row r="147" spans="1:7" x14ac:dyDescent="0.35">
      <c r="A147" s="2" t="s">
        <v>480</v>
      </c>
      <c r="B147" s="2" t="s">
        <v>481</v>
      </c>
      <c r="C147" s="11">
        <v>46</v>
      </c>
      <c r="D147" s="2" t="s">
        <v>8</v>
      </c>
      <c r="E147" s="2" t="s">
        <v>482</v>
      </c>
      <c r="F147" t="s">
        <v>246</v>
      </c>
      <c r="G147" t="s">
        <v>11</v>
      </c>
    </row>
    <row r="148" spans="1:7" x14ac:dyDescent="0.35">
      <c r="A148" s="2" t="s">
        <v>483</v>
      </c>
      <c r="B148" s="2" t="s">
        <v>484</v>
      </c>
      <c r="C148" s="11">
        <v>32</v>
      </c>
      <c r="D148" s="2" t="s">
        <v>14</v>
      </c>
      <c r="E148" s="2" t="s">
        <v>485</v>
      </c>
      <c r="F148" t="s">
        <v>307</v>
      </c>
      <c r="G148" t="s">
        <v>11</v>
      </c>
    </row>
    <row r="149" spans="1:7" x14ac:dyDescent="0.35">
      <c r="A149" s="2" t="s">
        <v>486</v>
      </c>
      <c r="B149" s="2" t="s">
        <v>487</v>
      </c>
      <c r="C149" s="11">
        <v>49</v>
      </c>
      <c r="D149" s="2" t="s">
        <v>14</v>
      </c>
      <c r="E149" s="2" t="s">
        <v>488</v>
      </c>
      <c r="F149" t="s">
        <v>157</v>
      </c>
      <c r="G149" t="s">
        <v>11</v>
      </c>
    </row>
    <row r="150" spans="1:7" x14ac:dyDescent="0.35">
      <c r="A150" s="2" t="s">
        <v>489</v>
      </c>
      <c r="B150" s="2" t="s">
        <v>490</v>
      </c>
      <c r="C150" s="11">
        <v>42</v>
      </c>
      <c r="D150" s="2" t="s">
        <v>14</v>
      </c>
      <c r="E150" s="2" t="s">
        <v>491</v>
      </c>
      <c r="F150" t="s">
        <v>314</v>
      </c>
      <c r="G150" t="s">
        <v>11</v>
      </c>
    </row>
    <row r="151" spans="1:7" x14ac:dyDescent="0.35">
      <c r="A151" s="2" t="s">
        <v>492</v>
      </c>
      <c r="B151" s="2" t="s">
        <v>493</v>
      </c>
      <c r="C151" s="11">
        <v>33</v>
      </c>
      <c r="D151" s="2" t="s">
        <v>8</v>
      </c>
      <c r="E151" s="2" t="s">
        <v>494</v>
      </c>
      <c r="F151" t="s">
        <v>242</v>
      </c>
      <c r="G151" t="s">
        <v>11</v>
      </c>
    </row>
    <row r="152" spans="1:7" x14ac:dyDescent="0.35">
      <c r="A152" s="2" t="s">
        <v>495</v>
      </c>
      <c r="B152" s="2" t="s">
        <v>496</v>
      </c>
      <c r="C152" s="11">
        <v>24</v>
      </c>
      <c r="D152" s="2" t="s">
        <v>8</v>
      </c>
      <c r="E152" s="2" t="s">
        <v>497</v>
      </c>
      <c r="F152" t="s">
        <v>304</v>
      </c>
      <c r="G152" t="s">
        <v>11</v>
      </c>
    </row>
    <row r="153" spans="1:7" x14ac:dyDescent="0.35">
      <c r="A153" s="2" t="s">
        <v>498</v>
      </c>
      <c r="B153" s="2" t="s">
        <v>499</v>
      </c>
      <c r="C153" s="11">
        <v>25</v>
      </c>
      <c r="D153" s="2" t="s">
        <v>14</v>
      </c>
      <c r="E153" s="2" t="s">
        <v>500</v>
      </c>
      <c r="F153" t="s">
        <v>30</v>
      </c>
      <c r="G153" t="s">
        <v>11</v>
      </c>
    </row>
    <row r="154" spans="1:7" x14ac:dyDescent="0.35">
      <c r="A154" s="2" t="s">
        <v>501</v>
      </c>
      <c r="B154" s="2" t="s">
        <v>502</v>
      </c>
      <c r="C154" s="11">
        <v>41</v>
      </c>
      <c r="D154" s="2" t="s">
        <v>14</v>
      </c>
      <c r="E154" s="2" t="s">
        <v>503</v>
      </c>
      <c r="F154" t="s">
        <v>108</v>
      </c>
      <c r="G154" t="s">
        <v>11</v>
      </c>
    </row>
    <row r="155" spans="1:7" x14ac:dyDescent="0.35">
      <c r="A155" s="2" t="s">
        <v>504</v>
      </c>
      <c r="B155" s="2" t="s">
        <v>505</v>
      </c>
      <c r="C155" s="11">
        <v>31</v>
      </c>
      <c r="D155" s="2" t="s">
        <v>8</v>
      </c>
      <c r="E155" s="2" t="s">
        <v>506</v>
      </c>
      <c r="F155" t="s">
        <v>16</v>
      </c>
      <c r="G155" t="s">
        <v>11</v>
      </c>
    </row>
    <row r="156" spans="1:7" x14ac:dyDescent="0.35">
      <c r="A156" s="2" t="s">
        <v>507</v>
      </c>
      <c r="B156" s="2" t="s">
        <v>508</v>
      </c>
      <c r="C156" s="11">
        <v>35</v>
      </c>
      <c r="D156" s="2" t="s">
        <v>14</v>
      </c>
      <c r="E156" s="2" t="s">
        <v>509</v>
      </c>
      <c r="F156" t="s">
        <v>165</v>
      </c>
      <c r="G156" t="s">
        <v>11</v>
      </c>
    </row>
    <row r="157" spans="1:7" x14ac:dyDescent="0.35">
      <c r="A157" s="2" t="s">
        <v>510</v>
      </c>
      <c r="B157" s="2" t="s">
        <v>511</v>
      </c>
      <c r="C157" s="11">
        <v>60</v>
      </c>
      <c r="D157" s="2" t="s">
        <v>14</v>
      </c>
      <c r="E157" s="2" t="s">
        <v>512</v>
      </c>
      <c r="F157" t="s">
        <v>259</v>
      </c>
      <c r="G157" t="s">
        <v>11</v>
      </c>
    </row>
    <row r="158" spans="1:7" x14ac:dyDescent="0.35">
      <c r="A158" s="2" t="s">
        <v>513</v>
      </c>
      <c r="B158" s="2" t="s">
        <v>514</v>
      </c>
      <c r="C158" s="11">
        <v>46</v>
      </c>
      <c r="D158" s="2" t="s">
        <v>8</v>
      </c>
      <c r="E158" s="2" t="s">
        <v>515</v>
      </c>
      <c r="F158" t="s">
        <v>16</v>
      </c>
      <c r="G158" t="s">
        <v>11</v>
      </c>
    </row>
    <row r="159" spans="1:7" x14ac:dyDescent="0.35">
      <c r="A159" s="2" t="s">
        <v>516</v>
      </c>
      <c r="B159" s="2" t="s">
        <v>517</v>
      </c>
      <c r="C159" s="11">
        <v>59</v>
      </c>
      <c r="D159" s="2" t="s">
        <v>8</v>
      </c>
      <c r="E159" s="2" t="s">
        <v>518</v>
      </c>
      <c r="F159" t="s">
        <v>16</v>
      </c>
      <c r="G159" t="s">
        <v>11</v>
      </c>
    </row>
    <row r="160" spans="1:7" x14ac:dyDescent="0.35">
      <c r="A160" s="2" t="s">
        <v>519</v>
      </c>
      <c r="B160" s="2" t="s">
        <v>520</v>
      </c>
      <c r="C160" s="11">
        <v>43</v>
      </c>
      <c r="D160" s="2" t="s">
        <v>8</v>
      </c>
      <c r="E160" s="2" t="s">
        <v>521</v>
      </c>
      <c r="F160" t="s">
        <v>165</v>
      </c>
      <c r="G160" t="s">
        <v>11</v>
      </c>
    </row>
    <row r="161" spans="1:7" x14ac:dyDescent="0.35">
      <c r="A161" s="2" t="s">
        <v>522</v>
      </c>
      <c r="B161" s="2" t="s">
        <v>523</v>
      </c>
      <c r="C161" s="11">
        <v>46</v>
      </c>
      <c r="D161" s="2" t="s">
        <v>14</v>
      </c>
      <c r="E161" s="2" t="s">
        <v>524</v>
      </c>
      <c r="F161" t="s">
        <v>83</v>
      </c>
      <c r="G161" t="s">
        <v>11</v>
      </c>
    </row>
    <row r="162" spans="1:7" x14ac:dyDescent="0.35">
      <c r="A162" s="2" t="s">
        <v>525</v>
      </c>
      <c r="B162" s="2" t="s">
        <v>526</v>
      </c>
      <c r="C162" s="11">
        <v>41</v>
      </c>
      <c r="D162" s="2" t="s">
        <v>14</v>
      </c>
      <c r="E162" s="2" t="s">
        <v>527</v>
      </c>
      <c r="F162" t="s">
        <v>10</v>
      </c>
      <c r="G162" t="s">
        <v>11</v>
      </c>
    </row>
    <row r="163" spans="1:7" x14ac:dyDescent="0.35">
      <c r="A163" s="2" t="s">
        <v>528</v>
      </c>
      <c r="B163" s="2" t="s">
        <v>529</v>
      </c>
      <c r="C163" s="11">
        <v>18</v>
      </c>
      <c r="D163" s="2" t="s">
        <v>14</v>
      </c>
      <c r="E163" s="2" t="s">
        <v>530</v>
      </c>
      <c r="F163" t="s">
        <v>128</v>
      </c>
      <c r="G163" t="s">
        <v>11</v>
      </c>
    </row>
    <row r="164" spans="1:7" x14ac:dyDescent="0.35">
      <c r="A164" s="2" t="s">
        <v>531</v>
      </c>
      <c r="B164" s="2" t="s">
        <v>532</v>
      </c>
      <c r="C164" s="11">
        <v>37</v>
      </c>
      <c r="D164" s="2" t="s">
        <v>8</v>
      </c>
      <c r="E164" s="2" t="s">
        <v>533</v>
      </c>
      <c r="F164" t="s">
        <v>229</v>
      </c>
      <c r="G164" t="s">
        <v>11</v>
      </c>
    </row>
    <row r="165" spans="1:7" x14ac:dyDescent="0.35">
      <c r="A165" s="2" t="s">
        <v>534</v>
      </c>
      <c r="B165" s="2" t="s">
        <v>535</v>
      </c>
      <c r="C165" s="11">
        <v>21</v>
      </c>
      <c r="D165" s="2" t="s">
        <v>8</v>
      </c>
      <c r="E165" s="2" t="s">
        <v>536</v>
      </c>
      <c r="F165" t="s">
        <v>186</v>
      </c>
      <c r="G165" t="s">
        <v>11</v>
      </c>
    </row>
    <row r="166" spans="1:7" x14ac:dyDescent="0.35">
      <c r="A166" s="2" t="s">
        <v>537</v>
      </c>
      <c r="B166" s="2" t="s">
        <v>538</v>
      </c>
      <c r="C166" s="11">
        <v>39</v>
      </c>
      <c r="D166" s="2" t="s">
        <v>14</v>
      </c>
      <c r="E166" s="2" t="s">
        <v>539</v>
      </c>
      <c r="F166" t="s">
        <v>76</v>
      </c>
      <c r="G166" t="s">
        <v>11</v>
      </c>
    </row>
    <row r="167" spans="1:7" x14ac:dyDescent="0.35">
      <c r="A167" s="2" t="s">
        <v>540</v>
      </c>
      <c r="B167" s="2" t="s">
        <v>541</v>
      </c>
      <c r="C167" s="11">
        <v>47</v>
      </c>
      <c r="D167" s="2" t="s">
        <v>14</v>
      </c>
      <c r="E167" s="2" t="s">
        <v>542</v>
      </c>
      <c r="F167" t="s">
        <v>186</v>
      </c>
      <c r="G167" t="s">
        <v>11</v>
      </c>
    </row>
    <row r="168" spans="1:7" x14ac:dyDescent="0.35">
      <c r="A168" s="2" t="s">
        <v>543</v>
      </c>
      <c r="B168" s="2" t="s">
        <v>544</v>
      </c>
      <c r="C168" s="11">
        <v>25</v>
      </c>
      <c r="D168" s="2" t="s">
        <v>14</v>
      </c>
      <c r="E168" s="2" t="s">
        <v>545</v>
      </c>
      <c r="F168" t="s">
        <v>150</v>
      </c>
      <c r="G168" t="s">
        <v>11</v>
      </c>
    </row>
    <row r="169" spans="1:7" x14ac:dyDescent="0.35">
      <c r="A169" s="2" t="s">
        <v>546</v>
      </c>
      <c r="B169" s="2" t="s">
        <v>547</v>
      </c>
      <c r="C169" s="11">
        <v>36</v>
      </c>
      <c r="D169" s="2" t="s">
        <v>14</v>
      </c>
      <c r="E169" s="2" t="s">
        <v>548</v>
      </c>
      <c r="F169" t="s">
        <v>229</v>
      </c>
      <c r="G169" t="s">
        <v>11</v>
      </c>
    </row>
    <row r="170" spans="1:7" x14ac:dyDescent="0.35">
      <c r="A170" s="2" t="s">
        <v>549</v>
      </c>
      <c r="B170" s="2" t="s">
        <v>550</v>
      </c>
      <c r="C170" s="11">
        <v>36</v>
      </c>
      <c r="D170" s="2" t="s">
        <v>14</v>
      </c>
      <c r="E170" s="2" t="s">
        <v>551</v>
      </c>
      <c r="F170" t="s">
        <v>242</v>
      </c>
      <c r="G170" t="s">
        <v>11</v>
      </c>
    </row>
    <row r="171" spans="1:7" x14ac:dyDescent="0.35">
      <c r="A171" s="2" t="s">
        <v>552</v>
      </c>
      <c r="B171" s="2" t="s">
        <v>553</v>
      </c>
      <c r="C171" s="11">
        <v>64</v>
      </c>
      <c r="D171" s="2" t="s">
        <v>8</v>
      </c>
      <c r="E171" s="2" t="s">
        <v>554</v>
      </c>
      <c r="F171" t="s">
        <v>42</v>
      </c>
      <c r="G171" t="s">
        <v>11</v>
      </c>
    </row>
    <row r="172" spans="1:7" x14ac:dyDescent="0.35">
      <c r="A172" s="2" t="s">
        <v>555</v>
      </c>
      <c r="B172" s="2" t="s">
        <v>3941</v>
      </c>
      <c r="C172" s="11">
        <v>18</v>
      </c>
      <c r="D172" s="2" t="s">
        <v>8</v>
      </c>
      <c r="E172" s="2" t="s">
        <v>556</v>
      </c>
      <c r="F172" t="s">
        <v>108</v>
      </c>
      <c r="G172" t="s">
        <v>11</v>
      </c>
    </row>
    <row r="173" spans="1:7" x14ac:dyDescent="0.35">
      <c r="A173" s="2" t="s">
        <v>557</v>
      </c>
      <c r="B173" s="2" t="s">
        <v>558</v>
      </c>
      <c r="C173" s="11">
        <v>44</v>
      </c>
      <c r="D173" s="2" t="s">
        <v>14</v>
      </c>
      <c r="E173" s="2" t="s">
        <v>559</v>
      </c>
      <c r="F173" t="s">
        <v>246</v>
      </c>
      <c r="G173" t="s">
        <v>11</v>
      </c>
    </row>
    <row r="174" spans="1:7" x14ac:dyDescent="0.35">
      <c r="A174" s="2" t="s">
        <v>560</v>
      </c>
      <c r="B174" s="2" t="s">
        <v>561</v>
      </c>
      <c r="C174" s="11">
        <v>41</v>
      </c>
      <c r="D174" s="2" t="s">
        <v>14</v>
      </c>
      <c r="E174" s="2" t="s">
        <v>562</v>
      </c>
      <c r="F174" t="s">
        <v>38</v>
      </c>
      <c r="G174" t="s">
        <v>11</v>
      </c>
    </row>
    <row r="175" spans="1:7" x14ac:dyDescent="0.35">
      <c r="A175" s="2" t="s">
        <v>563</v>
      </c>
      <c r="B175" s="2" t="s">
        <v>564</v>
      </c>
      <c r="C175" s="11">
        <v>41</v>
      </c>
      <c r="D175" s="2" t="s">
        <v>14</v>
      </c>
      <c r="E175" s="2" t="s">
        <v>388</v>
      </c>
      <c r="F175" t="s">
        <v>259</v>
      </c>
      <c r="G175" t="s">
        <v>3804</v>
      </c>
    </row>
    <row r="176" spans="1:7" x14ac:dyDescent="0.35">
      <c r="A176" s="2" t="s">
        <v>565</v>
      </c>
      <c r="B176" s="2" t="s">
        <v>566</v>
      </c>
      <c r="C176" s="11">
        <v>26</v>
      </c>
      <c r="D176" s="2" t="s">
        <v>14</v>
      </c>
      <c r="E176" s="2" t="s">
        <v>567</v>
      </c>
      <c r="F176" t="s">
        <v>165</v>
      </c>
      <c r="G176" t="s">
        <v>11</v>
      </c>
    </row>
    <row r="177" spans="1:7" x14ac:dyDescent="0.35">
      <c r="A177" s="2" t="s">
        <v>568</v>
      </c>
      <c r="B177" s="2" t="s">
        <v>569</v>
      </c>
      <c r="C177" s="11">
        <v>56</v>
      </c>
      <c r="D177" s="2" t="s">
        <v>8</v>
      </c>
      <c r="E177" s="2" t="s">
        <v>570</v>
      </c>
      <c r="F177" t="s">
        <v>94</v>
      </c>
      <c r="G177" t="s">
        <v>11</v>
      </c>
    </row>
    <row r="178" spans="1:7" x14ac:dyDescent="0.35">
      <c r="A178" s="2" t="s">
        <v>571</v>
      </c>
      <c r="B178" s="2" t="s">
        <v>572</v>
      </c>
      <c r="C178" s="11">
        <v>48</v>
      </c>
      <c r="D178" s="2" t="s">
        <v>8</v>
      </c>
      <c r="E178" s="2" t="s">
        <v>573</v>
      </c>
      <c r="F178" t="s">
        <v>165</v>
      </c>
      <c r="G178" t="s">
        <v>11</v>
      </c>
    </row>
    <row r="179" spans="1:7" x14ac:dyDescent="0.35">
      <c r="A179" s="2" t="s">
        <v>574</v>
      </c>
      <c r="B179" s="2" t="s">
        <v>575</v>
      </c>
      <c r="C179" s="11">
        <v>55</v>
      </c>
      <c r="D179" s="2" t="s">
        <v>8</v>
      </c>
      <c r="E179" s="2" t="s">
        <v>576</v>
      </c>
      <c r="F179" t="s">
        <v>577</v>
      </c>
      <c r="G179" t="s">
        <v>11</v>
      </c>
    </row>
    <row r="180" spans="1:7" x14ac:dyDescent="0.35">
      <c r="A180" s="2" t="s">
        <v>578</v>
      </c>
      <c r="B180" s="2" t="s">
        <v>579</v>
      </c>
      <c r="C180" s="11">
        <v>33</v>
      </c>
      <c r="D180" s="2" t="s">
        <v>14</v>
      </c>
      <c r="E180" s="2" t="s">
        <v>580</v>
      </c>
      <c r="F180" t="s">
        <v>307</v>
      </c>
      <c r="G180" t="s">
        <v>11</v>
      </c>
    </row>
    <row r="181" spans="1:7" x14ac:dyDescent="0.35">
      <c r="A181" s="2" t="s">
        <v>581</v>
      </c>
      <c r="B181" s="2" t="s">
        <v>582</v>
      </c>
      <c r="C181" s="11">
        <v>43</v>
      </c>
      <c r="D181" s="2" t="s">
        <v>14</v>
      </c>
      <c r="E181" s="2" t="s">
        <v>583</v>
      </c>
      <c r="F181" t="s">
        <v>112</v>
      </c>
      <c r="G181" t="s">
        <v>11</v>
      </c>
    </row>
    <row r="182" spans="1:7" x14ac:dyDescent="0.35">
      <c r="A182" s="2" t="s">
        <v>584</v>
      </c>
      <c r="B182" s="2" t="s">
        <v>585</v>
      </c>
      <c r="C182" s="11">
        <v>38</v>
      </c>
      <c r="D182" s="2" t="s">
        <v>8</v>
      </c>
      <c r="E182" s="2" t="s">
        <v>586</v>
      </c>
      <c r="F182" t="s">
        <v>424</v>
      </c>
      <c r="G182" t="s">
        <v>11</v>
      </c>
    </row>
    <row r="183" spans="1:7" x14ac:dyDescent="0.35">
      <c r="A183" s="2" t="s">
        <v>587</v>
      </c>
      <c r="B183" s="2" t="s">
        <v>588</v>
      </c>
      <c r="C183" s="11">
        <v>60</v>
      </c>
      <c r="D183" s="2" t="s">
        <v>8</v>
      </c>
      <c r="E183" s="2" t="s">
        <v>589</v>
      </c>
      <c r="F183" t="s">
        <v>53</v>
      </c>
      <c r="G183" t="s">
        <v>11</v>
      </c>
    </row>
    <row r="184" spans="1:7" x14ac:dyDescent="0.35">
      <c r="A184" s="2" t="s">
        <v>590</v>
      </c>
      <c r="B184" s="2" t="s">
        <v>591</v>
      </c>
      <c r="C184" s="11">
        <v>23</v>
      </c>
      <c r="D184" s="2" t="s">
        <v>14</v>
      </c>
      <c r="E184" s="2" t="s">
        <v>592</v>
      </c>
      <c r="F184" t="s">
        <v>91</v>
      </c>
      <c r="G184" t="s">
        <v>11</v>
      </c>
    </row>
    <row r="185" spans="1:7" x14ac:dyDescent="0.35">
      <c r="A185" s="2" t="s">
        <v>593</v>
      </c>
      <c r="B185" s="2" t="s">
        <v>594</v>
      </c>
      <c r="C185" s="11">
        <v>18</v>
      </c>
      <c r="D185" s="2" t="s">
        <v>8</v>
      </c>
      <c r="E185" s="2" t="s">
        <v>595</v>
      </c>
      <c r="F185" t="s">
        <v>53</v>
      </c>
      <c r="G185" t="s">
        <v>11</v>
      </c>
    </row>
    <row r="186" spans="1:7" x14ac:dyDescent="0.35">
      <c r="A186" s="2" t="s">
        <v>596</v>
      </c>
      <c r="B186" s="2" t="s">
        <v>597</v>
      </c>
      <c r="C186" s="11">
        <v>46</v>
      </c>
      <c r="D186" s="2" t="s">
        <v>14</v>
      </c>
      <c r="E186" s="2" t="s">
        <v>598</v>
      </c>
      <c r="F186" t="s">
        <v>16</v>
      </c>
      <c r="G186" t="s">
        <v>11</v>
      </c>
    </row>
    <row r="187" spans="1:7" x14ac:dyDescent="0.35">
      <c r="A187" s="2" t="s">
        <v>599</v>
      </c>
      <c r="B187" s="2" t="s">
        <v>600</v>
      </c>
      <c r="C187" s="11">
        <v>54</v>
      </c>
      <c r="D187" s="2" t="s">
        <v>14</v>
      </c>
      <c r="E187" s="2" t="s">
        <v>601</v>
      </c>
      <c r="F187" t="s">
        <v>83</v>
      </c>
      <c r="G187" t="s">
        <v>11</v>
      </c>
    </row>
    <row r="188" spans="1:7" x14ac:dyDescent="0.35">
      <c r="A188" s="2" t="s">
        <v>602</v>
      </c>
      <c r="B188" s="2" t="s">
        <v>603</v>
      </c>
      <c r="C188" s="11">
        <v>53</v>
      </c>
      <c r="D188" s="2" t="s">
        <v>8</v>
      </c>
      <c r="E188" s="2" t="s">
        <v>604</v>
      </c>
      <c r="F188" t="s">
        <v>108</v>
      </c>
      <c r="G188" t="s">
        <v>11</v>
      </c>
    </row>
    <row r="189" spans="1:7" x14ac:dyDescent="0.35">
      <c r="A189" s="2" t="s">
        <v>605</v>
      </c>
      <c r="B189" s="2" t="s">
        <v>606</v>
      </c>
      <c r="C189" s="11">
        <v>60</v>
      </c>
      <c r="D189" s="2" t="s">
        <v>14</v>
      </c>
      <c r="E189" s="2" t="s">
        <v>607</v>
      </c>
      <c r="F189" t="s">
        <v>19</v>
      </c>
      <c r="G189" t="s">
        <v>11</v>
      </c>
    </row>
    <row r="190" spans="1:7" x14ac:dyDescent="0.35">
      <c r="A190" s="2" t="s">
        <v>608</v>
      </c>
      <c r="B190" s="2" t="s">
        <v>609</v>
      </c>
      <c r="C190" s="11">
        <v>42</v>
      </c>
      <c r="D190" s="2" t="s">
        <v>8</v>
      </c>
      <c r="E190" s="2" t="s">
        <v>610</v>
      </c>
      <c r="F190" t="s">
        <v>225</v>
      </c>
      <c r="G190" t="s">
        <v>11</v>
      </c>
    </row>
    <row r="191" spans="1:7" x14ac:dyDescent="0.35">
      <c r="A191" s="2" t="s">
        <v>611</v>
      </c>
      <c r="B191" s="2" t="s">
        <v>612</v>
      </c>
      <c r="C191" s="11">
        <v>29</v>
      </c>
      <c r="D191" s="2" t="s">
        <v>8</v>
      </c>
      <c r="E191" s="2" t="s">
        <v>613</v>
      </c>
      <c r="F191" t="s">
        <v>577</v>
      </c>
      <c r="G191" t="s">
        <v>11</v>
      </c>
    </row>
    <row r="192" spans="1:7" x14ac:dyDescent="0.35">
      <c r="A192" s="2" t="s">
        <v>614</v>
      </c>
      <c r="B192" s="2" t="s">
        <v>615</v>
      </c>
      <c r="C192" s="11">
        <v>21</v>
      </c>
      <c r="D192" s="2" t="s">
        <v>8</v>
      </c>
      <c r="E192" s="2" t="s">
        <v>616</v>
      </c>
      <c r="F192" t="s">
        <v>53</v>
      </c>
      <c r="G192" t="s">
        <v>11</v>
      </c>
    </row>
    <row r="193" spans="1:7" x14ac:dyDescent="0.35">
      <c r="A193" s="2" t="s">
        <v>617</v>
      </c>
      <c r="B193" s="2" t="s">
        <v>618</v>
      </c>
      <c r="C193" s="11">
        <v>29</v>
      </c>
      <c r="D193" s="2" t="s">
        <v>14</v>
      </c>
      <c r="E193" s="2" t="s">
        <v>619</v>
      </c>
      <c r="F193" t="s">
        <v>22</v>
      </c>
      <c r="G193" t="s">
        <v>11</v>
      </c>
    </row>
    <row r="194" spans="1:7" x14ac:dyDescent="0.35">
      <c r="A194" s="2" t="s">
        <v>620</v>
      </c>
      <c r="B194" s="2" t="s">
        <v>621</v>
      </c>
      <c r="C194" s="11">
        <v>26</v>
      </c>
      <c r="D194" s="2" t="s">
        <v>8</v>
      </c>
      <c r="E194" s="2" t="s">
        <v>622</v>
      </c>
      <c r="F194" t="s">
        <v>101</v>
      </c>
      <c r="G194" t="s">
        <v>11</v>
      </c>
    </row>
    <row r="195" spans="1:7" x14ac:dyDescent="0.35">
      <c r="A195" s="2" t="s">
        <v>623</v>
      </c>
      <c r="B195" s="2" t="s">
        <v>624</v>
      </c>
      <c r="C195" s="11">
        <v>38</v>
      </c>
      <c r="D195" s="2" t="s">
        <v>8</v>
      </c>
      <c r="E195" s="2" t="s">
        <v>625</v>
      </c>
      <c r="F195" t="s">
        <v>76</v>
      </c>
      <c r="G195" t="s">
        <v>11</v>
      </c>
    </row>
    <row r="196" spans="1:7" x14ac:dyDescent="0.35">
      <c r="A196" s="2" t="s">
        <v>626</v>
      </c>
      <c r="B196" s="2" t="s">
        <v>627</v>
      </c>
      <c r="C196" s="11">
        <v>46</v>
      </c>
      <c r="D196" s="2" t="s">
        <v>8</v>
      </c>
      <c r="E196" s="2" t="s">
        <v>628</v>
      </c>
      <c r="F196" t="s">
        <v>46</v>
      </c>
      <c r="G196" t="s">
        <v>11</v>
      </c>
    </row>
    <row r="197" spans="1:7" x14ac:dyDescent="0.35">
      <c r="A197" s="2" t="s">
        <v>629</v>
      </c>
      <c r="B197" s="2" t="s">
        <v>630</v>
      </c>
      <c r="C197" s="11">
        <v>60</v>
      </c>
      <c r="D197" s="2" t="s">
        <v>8</v>
      </c>
      <c r="E197" s="2" t="s">
        <v>631</v>
      </c>
      <c r="F197" t="s">
        <v>128</v>
      </c>
      <c r="G197" t="s">
        <v>11</v>
      </c>
    </row>
    <row r="198" spans="1:7" x14ac:dyDescent="0.35">
      <c r="A198" s="2" t="s">
        <v>632</v>
      </c>
      <c r="B198" s="2" t="s">
        <v>633</v>
      </c>
      <c r="C198" s="11">
        <v>18</v>
      </c>
      <c r="D198" s="2" t="s">
        <v>14</v>
      </c>
      <c r="E198" s="2" t="s">
        <v>634</v>
      </c>
      <c r="F198" t="s">
        <v>157</v>
      </c>
      <c r="G198" t="s">
        <v>11</v>
      </c>
    </row>
    <row r="199" spans="1:7" x14ac:dyDescent="0.35">
      <c r="A199" s="2" t="s">
        <v>635</v>
      </c>
      <c r="B199" s="2" t="s">
        <v>636</v>
      </c>
      <c r="C199" s="11">
        <v>45</v>
      </c>
      <c r="D199" s="2" t="s">
        <v>14</v>
      </c>
      <c r="E199" s="2" t="s">
        <v>199</v>
      </c>
      <c r="F199" t="s">
        <v>193</v>
      </c>
      <c r="G199" t="s">
        <v>11</v>
      </c>
    </row>
    <row r="200" spans="1:7" x14ac:dyDescent="0.35">
      <c r="A200" s="2" t="s">
        <v>637</v>
      </c>
      <c r="B200" s="2" t="s">
        <v>638</v>
      </c>
      <c r="C200" s="11">
        <v>54</v>
      </c>
      <c r="D200" s="2" t="s">
        <v>8</v>
      </c>
      <c r="E200" s="2" t="s">
        <v>639</v>
      </c>
      <c r="F200" t="s">
        <v>165</v>
      </c>
      <c r="G200" t="s">
        <v>11</v>
      </c>
    </row>
    <row r="201" spans="1:7" x14ac:dyDescent="0.35">
      <c r="A201" s="2" t="s">
        <v>640</v>
      </c>
      <c r="B201" s="2" t="s">
        <v>641</v>
      </c>
      <c r="C201" s="11">
        <v>46</v>
      </c>
      <c r="D201" s="2" t="s">
        <v>8</v>
      </c>
      <c r="E201" s="2" t="s">
        <v>642</v>
      </c>
      <c r="F201" t="s">
        <v>229</v>
      </c>
      <c r="G201" t="s">
        <v>11</v>
      </c>
    </row>
    <row r="202" spans="1:7" x14ac:dyDescent="0.35">
      <c r="A202" s="2" t="s">
        <v>643</v>
      </c>
      <c r="B202" s="2" t="s">
        <v>644</v>
      </c>
      <c r="C202" s="11">
        <v>30</v>
      </c>
      <c r="D202" s="2" t="s">
        <v>8</v>
      </c>
      <c r="E202" s="2" t="s">
        <v>645</v>
      </c>
      <c r="F202" t="s">
        <v>424</v>
      </c>
      <c r="G202" t="s">
        <v>11</v>
      </c>
    </row>
    <row r="203" spans="1:7" x14ac:dyDescent="0.35">
      <c r="A203" s="2" t="s">
        <v>646</v>
      </c>
      <c r="B203" s="2" t="s">
        <v>647</v>
      </c>
      <c r="C203" s="11">
        <v>25</v>
      </c>
      <c r="D203" s="2" t="s">
        <v>14</v>
      </c>
      <c r="E203" s="2" t="s">
        <v>648</v>
      </c>
      <c r="F203" t="s">
        <v>150</v>
      </c>
      <c r="G203" t="s">
        <v>11</v>
      </c>
    </row>
    <row r="204" spans="1:7" x14ac:dyDescent="0.35">
      <c r="A204" s="2" t="s">
        <v>649</v>
      </c>
      <c r="B204" s="2" t="s">
        <v>650</v>
      </c>
      <c r="C204" s="11">
        <v>37</v>
      </c>
      <c r="D204" s="2" t="s">
        <v>14</v>
      </c>
      <c r="E204" s="2" t="s">
        <v>651</v>
      </c>
      <c r="F204" t="s">
        <v>57</v>
      </c>
      <c r="G204" t="s">
        <v>11</v>
      </c>
    </row>
    <row r="205" spans="1:7" x14ac:dyDescent="0.35">
      <c r="A205" s="2" t="s">
        <v>652</v>
      </c>
      <c r="B205" s="2" t="s">
        <v>653</v>
      </c>
      <c r="C205" s="11">
        <v>47</v>
      </c>
      <c r="D205" s="2" t="s">
        <v>8</v>
      </c>
      <c r="E205" s="2" t="s">
        <v>654</v>
      </c>
      <c r="F205" t="s">
        <v>259</v>
      </c>
      <c r="G205" t="s">
        <v>11</v>
      </c>
    </row>
    <row r="206" spans="1:7" x14ac:dyDescent="0.35">
      <c r="A206" s="2" t="s">
        <v>655</v>
      </c>
      <c r="B206" s="2" t="s">
        <v>656</v>
      </c>
      <c r="C206" s="11">
        <v>52</v>
      </c>
      <c r="D206" s="2" t="s">
        <v>8</v>
      </c>
      <c r="E206" s="2" t="s">
        <v>657</v>
      </c>
      <c r="F206" t="s">
        <v>279</v>
      </c>
      <c r="G206" t="s">
        <v>11</v>
      </c>
    </row>
    <row r="207" spans="1:7" x14ac:dyDescent="0.35">
      <c r="A207" s="2" t="s">
        <v>658</v>
      </c>
      <c r="B207" s="2" t="s">
        <v>659</v>
      </c>
      <c r="C207" s="11">
        <v>44</v>
      </c>
      <c r="D207" s="2" t="s">
        <v>14</v>
      </c>
      <c r="E207" s="2" t="s">
        <v>660</v>
      </c>
      <c r="F207" t="s">
        <v>83</v>
      </c>
      <c r="G207" t="s">
        <v>11</v>
      </c>
    </row>
    <row r="208" spans="1:7" x14ac:dyDescent="0.35">
      <c r="A208" s="2" t="s">
        <v>661</v>
      </c>
      <c r="B208" s="2" t="s">
        <v>662</v>
      </c>
      <c r="C208" s="11">
        <v>26</v>
      </c>
      <c r="D208" s="2" t="s">
        <v>14</v>
      </c>
      <c r="E208" s="2" t="s">
        <v>663</v>
      </c>
      <c r="F208" t="s">
        <v>229</v>
      </c>
      <c r="G208" t="s">
        <v>11</v>
      </c>
    </row>
    <row r="209" spans="1:7" x14ac:dyDescent="0.35">
      <c r="A209" s="2" t="s">
        <v>664</v>
      </c>
      <c r="B209" s="2" t="s">
        <v>665</v>
      </c>
      <c r="C209" s="11">
        <v>28</v>
      </c>
      <c r="D209" s="2" t="s">
        <v>14</v>
      </c>
      <c r="E209" s="2" t="s">
        <v>666</v>
      </c>
      <c r="F209" t="s">
        <v>83</v>
      </c>
      <c r="G209" t="s">
        <v>11</v>
      </c>
    </row>
    <row r="210" spans="1:7" x14ac:dyDescent="0.35">
      <c r="A210" s="2" t="s">
        <v>667</v>
      </c>
      <c r="B210" s="2" t="s">
        <v>668</v>
      </c>
      <c r="C210" s="11">
        <v>54</v>
      </c>
      <c r="D210" s="2" t="s">
        <v>8</v>
      </c>
      <c r="E210" s="2" t="s">
        <v>669</v>
      </c>
      <c r="F210" t="s">
        <v>318</v>
      </c>
      <c r="G210" t="s">
        <v>11</v>
      </c>
    </row>
    <row r="211" spans="1:7" x14ac:dyDescent="0.35">
      <c r="A211" s="2" t="s">
        <v>670</v>
      </c>
      <c r="B211" s="2" t="s">
        <v>671</v>
      </c>
      <c r="C211" s="11">
        <v>50</v>
      </c>
      <c r="D211" s="2" t="s">
        <v>14</v>
      </c>
      <c r="E211" s="2" t="s">
        <v>672</v>
      </c>
      <c r="F211" t="s">
        <v>424</v>
      </c>
      <c r="G211" t="s">
        <v>11</v>
      </c>
    </row>
    <row r="212" spans="1:7" x14ac:dyDescent="0.35">
      <c r="A212" s="2" t="s">
        <v>673</v>
      </c>
      <c r="B212" s="2" t="s">
        <v>674</v>
      </c>
      <c r="C212" s="11">
        <v>48</v>
      </c>
      <c r="D212" s="2" t="s">
        <v>8</v>
      </c>
      <c r="E212" s="2" t="s">
        <v>675</v>
      </c>
      <c r="F212" t="s">
        <v>76</v>
      </c>
      <c r="G212" t="s">
        <v>11</v>
      </c>
    </row>
    <row r="213" spans="1:7" x14ac:dyDescent="0.35">
      <c r="A213" s="2" t="s">
        <v>676</v>
      </c>
      <c r="B213" s="2" t="s">
        <v>677</v>
      </c>
      <c r="C213" s="11">
        <v>20</v>
      </c>
      <c r="D213" s="2" t="s">
        <v>14</v>
      </c>
      <c r="E213" s="2" t="s">
        <v>678</v>
      </c>
      <c r="F213" t="s">
        <v>87</v>
      </c>
      <c r="G213" t="s">
        <v>11</v>
      </c>
    </row>
    <row r="214" spans="1:7" x14ac:dyDescent="0.35">
      <c r="A214" s="2" t="s">
        <v>679</v>
      </c>
      <c r="B214" s="2" t="s">
        <v>680</v>
      </c>
      <c r="C214" s="11">
        <v>63</v>
      </c>
      <c r="D214" s="2" t="s">
        <v>14</v>
      </c>
      <c r="E214" s="2" t="s">
        <v>681</v>
      </c>
      <c r="F214" t="s">
        <v>69</v>
      </c>
      <c r="G214" t="s">
        <v>11</v>
      </c>
    </row>
    <row r="215" spans="1:7" x14ac:dyDescent="0.35">
      <c r="A215" s="2" t="s">
        <v>682</v>
      </c>
      <c r="B215" s="2" t="s">
        <v>683</v>
      </c>
      <c r="C215" s="11">
        <v>42</v>
      </c>
      <c r="D215" s="2" t="s">
        <v>14</v>
      </c>
      <c r="E215" s="2" t="s">
        <v>684</v>
      </c>
      <c r="F215" t="s">
        <v>16</v>
      </c>
      <c r="G215" t="s">
        <v>11</v>
      </c>
    </row>
    <row r="216" spans="1:7" x14ac:dyDescent="0.35">
      <c r="A216" s="2" t="s">
        <v>685</v>
      </c>
      <c r="B216" s="2" t="s">
        <v>686</v>
      </c>
      <c r="C216" s="11">
        <v>61</v>
      </c>
      <c r="D216" s="2" t="s">
        <v>8</v>
      </c>
      <c r="E216" s="2" t="s">
        <v>687</v>
      </c>
      <c r="F216" t="s">
        <v>61</v>
      </c>
      <c r="G216" t="s">
        <v>11</v>
      </c>
    </row>
    <row r="217" spans="1:7" x14ac:dyDescent="0.35">
      <c r="A217" s="2" t="s">
        <v>688</v>
      </c>
      <c r="B217" s="2" t="s">
        <v>689</v>
      </c>
      <c r="C217" s="11">
        <v>50</v>
      </c>
      <c r="D217" s="2" t="s">
        <v>14</v>
      </c>
      <c r="E217" s="2" t="s">
        <v>690</v>
      </c>
      <c r="F217" t="s">
        <v>30</v>
      </c>
      <c r="G217" t="s">
        <v>11</v>
      </c>
    </row>
    <row r="218" spans="1:7" x14ac:dyDescent="0.35">
      <c r="A218" s="2" t="s">
        <v>691</v>
      </c>
      <c r="B218" s="2" t="s">
        <v>692</v>
      </c>
      <c r="C218" s="11">
        <v>44</v>
      </c>
      <c r="D218" s="2" t="s">
        <v>8</v>
      </c>
      <c r="E218" s="2" t="s">
        <v>693</v>
      </c>
      <c r="F218" t="s">
        <v>26</v>
      </c>
      <c r="G218" t="s">
        <v>11</v>
      </c>
    </row>
    <row r="219" spans="1:7" x14ac:dyDescent="0.35">
      <c r="A219" s="2" t="s">
        <v>694</v>
      </c>
      <c r="B219" s="2" t="s">
        <v>695</v>
      </c>
      <c r="C219" s="11">
        <v>42</v>
      </c>
      <c r="D219" s="2" t="s">
        <v>8</v>
      </c>
      <c r="E219" s="2" t="s">
        <v>696</v>
      </c>
      <c r="F219" t="s">
        <v>108</v>
      </c>
      <c r="G219" t="s">
        <v>11</v>
      </c>
    </row>
    <row r="220" spans="1:7" x14ac:dyDescent="0.35">
      <c r="A220" s="2" t="s">
        <v>697</v>
      </c>
      <c r="B220" s="2" t="s">
        <v>698</v>
      </c>
      <c r="C220" s="11">
        <v>46</v>
      </c>
      <c r="D220" s="2" t="s">
        <v>8</v>
      </c>
      <c r="E220" s="2" t="s">
        <v>699</v>
      </c>
      <c r="F220" t="s">
        <v>26</v>
      </c>
      <c r="G220" t="s">
        <v>11</v>
      </c>
    </row>
    <row r="221" spans="1:7" x14ac:dyDescent="0.35">
      <c r="A221" s="2" t="s">
        <v>700</v>
      </c>
      <c r="B221" s="2" t="s">
        <v>701</v>
      </c>
      <c r="C221" s="11">
        <v>47</v>
      </c>
      <c r="D221" s="2" t="s">
        <v>14</v>
      </c>
      <c r="E221" s="2" t="s">
        <v>3957</v>
      </c>
      <c r="F221" t="s">
        <v>83</v>
      </c>
      <c r="G221" t="s">
        <v>11</v>
      </c>
    </row>
    <row r="222" spans="1:7" x14ac:dyDescent="0.35">
      <c r="A222" s="2" t="s">
        <v>702</v>
      </c>
      <c r="B222" s="2" t="s">
        <v>703</v>
      </c>
      <c r="C222" s="11">
        <v>50</v>
      </c>
      <c r="D222" s="2" t="s">
        <v>14</v>
      </c>
      <c r="E222" s="2" t="s">
        <v>3958</v>
      </c>
      <c r="F222" t="s">
        <v>704</v>
      </c>
      <c r="G222" t="s">
        <v>3804</v>
      </c>
    </row>
    <row r="223" spans="1:7" x14ac:dyDescent="0.35">
      <c r="A223" s="2" t="s">
        <v>705</v>
      </c>
      <c r="B223" s="2" t="s">
        <v>706</v>
      </c>
      <c r="C223" s="11">
        <v>38</v>
      </c>
      <c r="D223" s="2" t="s">
        <v>8</v>
      </c>
      <c r="E223" s="2" t="s">
        <v>707</v>
      </c>
      <c r="F223" t="s">
        <v>76</v>
      </c>
      <c r="G223" t="s">
        <v>11</v>
      </c>
    </row>
    <row r="224" spans="1:7" x14ac:dyDescent="0.35">
      <c r="A224" s="2" t="s">
        <v>708</v>
      </c>
      <c r="B224" s="2" t="s">
        <v>709</v>
      </c>
      <c r="C224" s="11">
        <v>35</v>
      </c>
      <c r="D224" s="2" t="s">
        <v>8</v>
      </c>
      <c r="E224" s="2" t="s">
        <v>710</v>
      </c>
      <c r="F224" t="s">
        <v>225</v>
      </c>
      <c r="G224" t="s">
        <v>11</v>
      </c>
    </row>
    <row r="225" spans="1:7" x14ac:dyDescent="0.35">
      <c r="A225" s="2" t="s">
        <v>711</v>
      </c>
      <c r="B225" s="2" t="s">
        <v>712</v>
      </c>
      <c r="C225" s="11">
        <v>50</v>
      </c>
      <c r="D225" s="2" t="s">
        <v>8</v>
      </c>
      <c r="E225" s="2" t="s">
        <v>3959</v>
      </c>
      <c r="F225" t="s">
        <v>259</v>
      </c>
      <c r="G225" t="s">
        <v>11</v>
      </c>
    </row>
    <row r="226" spans="1:7" x14ac:dyDescent="0.35">
      <c r="A226" s="2" t="s">
        <v>713</v>
      </c>
      <c r="B226" s="2" t="s">
        <v>714</v>
      </c>
      <c r="C226" s="11">
        <v>29</v>
      </c>
      <c r="D226" s="2" t="s">
        <v>8</v>
      </c>
      <c r="E226" s="2" t="s">
        <v>715</v>
      </c>
      <c r="F226" t="s">
        <v>108</v>
      </c>
      <c r="G226" t="s">
        <v>11</v>
      </c>
    </row>
    <row r="227" spans="1:7" x14ac:dyDescent="0.35">
      <c r="A227" s="2" t="s">
        <v>716</v>
      </c>
      <c r="B227" s="2" t="s">
        <v>717</v>
      </c>
      <c r="C227" s="11">
        <v>46</v>
      </c>
      <c r="D227" s="2" t="s">
        <v>14</v>
      </c>
      <c r="E227" s="2" t="s">
        <v>718</v>
      </c>
      <c r="F227" t="s">
        <v>112</v>
      </c>
      <c r="G227" t="s">
        <v>11</v>
      </c>
    </row>
    <row r="228" spans="1:7" x14ac:dyDescent="0.35">
      <c r="A228" s="2" t="s">
        <v>719</v>
      </c>
      <c r="B228" s="2" t="s">
        <v>720</v>
      </c>
      <c r="C228" s="11">
        <v>54</v>
      </c>
      <c r="D228" s="2" t="s">
        <v>8</v>
      </c>
      <c r="E228" s="2" t="s">
        <v>208</v>
      </c>
      <c r="F228" t="s">
        <v>157</v>
      </c>
      <c r="G228" t="s">
        <v>11</v>
      </c>
    </row>
    <row r="229" spans="1:7" x14ac:dyDescent="0.35">
      <c r="A229" s="2" t="s">
        <v>721</v>
      </c>
      <c r="B229" s="2" t="s">
        <v>722</v>
      </c>
      <c r="C229" s="11">
        <v>63</v>
      </c>
      <c r="D229" s="2" t="s">
        <v>14</v>
      </c>
      <c r="E229" s="2" t="s">
        <v>723</v>
      </c>
      <c r="F229" t="s">
        <v>57</v>
      </c>
      <c r="G229" t="s">
        <v>11</v>
      </c>
    </row>
    <row r="230" spans="1:7" x14ac:dyDescent="0.35">
      <c r="A230" s="2" t="s">
        <v>724</v>
      </c>
      <c r="B230" s="2" t="s">
        <v>725</v>
      </c>
      <c r="C230" s="11">
        <v>52</v>
      </c>
      <c r="D230" s="2" t="s">
        <v>14</v>
      </c>
      <c r="E230" s="2" t="s">
        <v>385</v>
      </c>
      <c r="F230" t="s">
        <v>112</v>
      </c>
      <c r="G230" t="s">
        <v>11</v>
      </c>
    </row>
    <row r="231" spans="1:7" x14ac:dyDescent="0.35">
      <c r="A231" s="2" t="s">
        <v>726</v>
      </c>
      <c r="B231" s="2" t="s">
        <v>727</v>
      </c>
      <c r="C231" s="11">
        <v>32</v>
      </c>
      <c r="D231" s="2" t="s">
        <v>14</v>
      </c>
      <c r="E231" s="2" t="s">
        <v>728</v>
      </c>
      <c r="F231" t="s">
        <v>134</v>
      </c>
      <c r="G231" t="s">
        <v>11</v>
      </c>
    </row>
    <row r="232" spans="1:7" x14ac:dyDescent="0.35">
      <c r="A232" s="2" t="s">
        <v>729</v>
      </c>
      <c r="B232" s="2" t="s">
        <v>730</v>
      </c>
      <c r="C232" s="11">
        <v>29</v>
      </c>
      <c r="D232" s="2" t="s">
        <v>8</v>
      </c>
      <c r="E232" s="2" t="s">
        <v>731</v>
      </c>
      <c r="F232" t="s">
        <v>242</v>
      </c>
      <c r="G232" t="s">
        <v>11</v>
      </c>
    </row>
    <row r="233" spans="1:7" x14ac:dyDescent="0.35">
      <c r="A233" s="2" t="s">
        <v>732</v>
      </c>
      <c r="B233" s="2" t="s">
        <v>733</v>
      </c>
      <c r="C233" s="11">
        <v>22</v>
      </c>
      <c r="D233" s="2" t="s">
        <v>14</v>
      </c>
      <c r="E233" s="2" t="s">
        <v>734</v>
      </c>
      <c r="F233" t="s">
        <v>307</v>
      </c>
      <c r="G233" t="s">
        <v>11</v>
      </c>
    </row>
    <row r="234" spans="1:7" x14ac:dyDescent="0.35">
      <c r="A234" s="2" t="s">
        <v>735</v>
      </c>
      <c r="B234" s="2" t="s">
        <v>736</v>
      </c>
      <c r="C234" s="11">
        <v>27</v>
      </c>
      <c r="D234" s="2" t="s">
        <v>14</v>
      </c>
      <c r="E234" s="2" t="s">
        <v>737</v>
      </c>
      <c r="F234" t="s">
        <v>83</v>
      </c>
      <c r="G234" t="s">
        <v>11</v>
      </c>
    </row>
    <row r="235" spans="1:7" x14ac:dyDescent="0.35">
      <c r="A235" s="2" t="s">
        <v>738</v>
      </c>
      <c r="B235" s="2" t="s">
        <v>739</v>
      </c>
      <c r="C235" s="11">
        <v>59</v>
      </c>
      <c r="D235" s="2" t="s">
        <v>8</v>
      </c>
      <c r="E235" s="2" t="s">
        <v>740</v>
      </c>
      <c r="F235" t="s">
        <v>38</v>
      </c>
      <c r="G235" t="s">
        <v>11</v>
      </c>
    </row>
    <row r="236" spans="1:7" x14ac:dyDescent="0.35">
      <c r="A236" s="2" t="s">
        <v>741</v>
      </c>
      <c r="B236" s="2" t="s">
        <v>742</v>
      </c>
      <c r="C236" s="11">
        <v>43</v>
      </c>
      <c r="D236" s="2" t="s">
        <v>14</v>
      </c>
      <c r="E236" s="2" t="s">
        <v>743</v>
      </c>
      <c r="F236" t="s">
        <v>57</v>
      </c>
      <c r="G236" t="s">
        <v>11</v>
      </c>
    </row>
    <row r="237" spans="1:7" x14ac:dyDescent="0.35">
      <c r="A237" s="2" t="s">
        <v>744</v>
      </c>
      <c r="B237" s="2" t="s">
        <v>745</v>
      </c>
      <c r="C237" s="11">
        <v>28</v>
      </c>
      <c r="D237" s="2" t="s">
        <v>14</v>
      </c>
      <c r="E237" s="2" t="s">
        <v>746</v>
      </c>
      <c r="F237" t="s">
        <v>87</v>
      </c>
      <c r="G237" t="s">
        <v>11</v>
      </c>
    </row>
    <row r="238" spans="1:7" x14ac:dyDescent="0.35">
      <c r="A238" s="2" t="s">
        <v>747</v>
      </c>
      <c r="B238" s="2" t="s">
        <v>748</v>
      </c>
      <c r="C238" s="11">
        <v>42</v>
      </c>
      <c r="D238" s="2" t="s">
        <v>14</v>
      </c>
      <c r="E238" s="2" t="s">
        <v>749</v>
      </c>
      <c r="F238" t="s">
        <v>279</v>
      </c>
      <c r="G238" t="s">
        <v>11</v>
      </c>
    </row>
    <row r="239" spans="1:7" x14ac:dyDescent="0.35">
      <c r="A239" s="2" t="s">
        <v>750</v>
      </c>
      <c r="B239" s="2" t="s">
        <v>751</v>
      </c>
      <c r="C239" s="11">
        <v>41</v>
      </c>
      <c r="D239" s="2" t="s">
        <v>14</v>
      </c>
      <c r="E239" s="2" t="s">
        <v>752</v>
      </c>
      <c r="F239" t="s">
        <v>61</v>
      </c>
      <c r="G239" t="s">
        <v>11</v>
      </c>
    </row>
    <row r="240" spans="1:7" x14ac:dyDescent="0.35">
      <c r="A240" s="2" t="s">
        <v>753</v>
      </c>
      <c r="B240" s="2" t="s">
        <v>754</v>
      </c>
      <c r="C240" s="11">
        <v>40</v>
      </c>
      <c r="D240" s="2" t="s">
        <v>8</v>
      </c>
      <c r="E240" s="2" t="s">
        <v>755</v>
      </c>
      <c r="F240" t="s">
        <v>38</v>
      </c>
      <c r="G240" t="s">
        <v>11</v>
      </c>
    </row>
    <row r="241" spans="1:7" x14ac:dyDescent="0.35">
      <c r="A241" s="2" t="s">
        <v>756</v>
      </c>
      <c r="B241" s="2" t="s">
        <v>757</v>
      </c>
      <c r="C241" s="11">
        <v>58</v>
      </c>
      <c r="D241" s="2" t="s">
        <v>14</v>
      </c>
      <c r="E241" s="2" t="s">
        <v>758</v>
      </c>
      <c r="F241" t="s">
        <v>176</v>
      </c>
      <c r="G241" t="s">
        <v>11</v>
      </c>
    </row>
    <row r="242" spans="1:7" x14ac:dyDescent="0.35">
      <c r="A242" s="2" t="s">
        <v>759</v>
      </c>
      <c r="B242" s="2" t="s">
        <v>760</v>
      </c>
      <c r="C242" s="11">
        <v>59</v>
      </c>
      <c r="D242" s="2" t="s">
        <v>14</v>
      </c>
      <c r="E242" s="2" t="s">
        <v>761</v>
      </c>
      <c r="F242" t="s">
        <v>150</v>
      </c>
      <c r="G242" t="s">
        <v>11</v>
      </c>
    </row>
    <row r="243" spans="1:7" x14ac:dyDescent="0.35">
      <c r="A243" s="2" t="s">
        <v>762</v>
      </c>
      <c r="B243" s="2" t="s">
        <v>763</v>
      </c>
      <c r="C243" s="11">
        <v>31</v>
      </c>
      <c r="D243" s="2" t="s">
        <v>8</v>
      </c>
      <c r="E243" s="2" t="s">
        <v>764</v>
      </c>
      <c r="F243" t="s">
        <v>279</v>
      </c>
      <c r="G243" t="s">
        <v>11</v>
      </c>
    </row>
    <row r="244" spans="1:7" x14ac:dyDescent="0.35">
      <c r="A244" s="2" t="s">
        <v>765</v>
      </c>
      <c r="B244" s="2" t="s">
        <v>766</v>
      </c>
      <c r="C244" s="11">
        <v>58</v>
      </c>
      <c r="D244" s="2" t="s">
        <v>14</v>
      </c>
      <c r="E244" s="2" t="s">
        <v>767</v>
      </c>
      <c r="F244" t="s">
        <v>161</v>
      </c>
      <c r="G244" t="s">
        <v>11</v>
      </c>
    </row>
    <row r="245" spans="1:7" x14ac:dyDescent="0.35">
      <c r="A245" s="2" t="s">
        <v>768</v>
      </c>
      <c r="B245" s="2" t="s">
        <v>769</v>
      </c>
      <c r="C245" s="11">
        <v>56</v>
      </c>
      <c r="D245" s="2" t="s">
        <v>14</v>
      </c>
      <c r="E245" s="2" t="s">
        <v>770</v>
      </c>
      <c r="F245" t="s">
        <v>349</v>
      </c>
      <c r="G245" t="s">
        <v>11</v>
      </c>
    </row>
    <row r="246" spans="1:7" x14ac:dyDescent="0.35">
      <c r="A246" s="2" t="s">
        <v>771</v>
      </c>
      <c r="B246" s="2" t="s">
        <v>772</v>
      </c>
      <c r="C246" s="11">
        <v>19</v>
      </c>
      <c r="D246" s="2" t="s">
        <v>8</v>
      </c>
      <c r="E246" s="2" t="s">
        <v>773</v>
      </c>
      <c r="F246" t="s">
        <v>112</v>
      </c>
      <c r="G246" t="s">
        <v>11</v>
      </c>
    </row>
    <row r="247" spans="1:7" x14ac:dyDescent="0.35">
      <c r="A247" s="2" t="s">
        <v>774</v>
      </c>
      <c r="B247" s="2" t="s">
        <v>775</v>
      </c>
      <c r="C247" s="11">
        <v>57</v>
      </c>
      <c r="D247" s="2" t="s">
        <v>14</v>
      </c>
      <c r="E247" s="2" t="s">
        <v>776</v>
      </c>
      <c r="F247" t="s">
        <v>150</v>
      </c>
      <c r="G247" t="s">
        <v>11</v>
      </c>
    </row>
    <row r="248" spans="1:7" x14ac:dyDescent="0.35">
      <c r="A248" s="2" t="s">
        <v>777</v>
      </c>
      <c r="B248" s="2" t="s">
        <v>778</v>
      </c>
      <c r="C248" s="11">
        <v>58</v>
      </c>
      <c r="D248" s="2" t="s">
        <v>8</v>
      </c>
      <c r="E248" s="2" t="s">
        <v>779</v>
      </c>
      <c r="F248" t="s">
        <v>283</v>
      </c>
      <c r="G248" t="s">
        <v>11</v>
      </c>
    </row>
    <row r="249" spans="1:7" x14ac:dyDescent="0.35">
      <c r="A249" s="2" t="s">
        <v>780</v>
      </c>
      <c r="B249" s="2" t="s">
        <v>781</v>
      </c>
      <c r="C249" s="11">
        <v>32</v>
      </c>
      <c r="D249" s="2" t="s">
        <v>8</v>
      </c>
      <c r="E249" s="2" t="s">
        <v>782</v>
      </c>
      <c r="F249" t="s">
        <v>42</v>
      </c>
      <c r="G249" t="s">
        <v>11</v>
      </c>
    </row>
    <row r="250" spans="1:7" x14ac:dyDescent="0.35">
      <c r="A250" s="2" t="s">
        <v>783</v>
      </c>
      <c r="B250" s="2" t="s">
        <v>784</v>
      </c>
      <c r="C250" s="11">
        <v>19</v>
      </c>
      <c r="D250" s="2" t="s">
        <v>8</v>
      </c>
      <c r="E250" s="2" t="s">
        <v>785</v>
      </c>
      <c r="F250" t="s">
        <v>176</v>
      </c>
      <c r="G250" t="s">
        <v>11</v>
      </c>
    </row>
    <row r="251" spans="1:7" x14ac:dyDescent="0.35">
      <c r="A251" s="2" t="s">
        <v>786</v>
      </c>
      <c r="B251" s="2" t="s">
        <v>787</v>
      </c>
      <c r="C251" s="11">
        <v>41</v>
      </c>
      <c r="D251" s="2" t="s">
        <v>14</v>
      </c>
      <c r="E251" s="2" t="s">
        <v>788</v>
      </c>
      <c r="F251" t="s">
        <v>53</v>
      </c>
      <c r="G251" t="s">
        <v>11</v>
      </c>
    </row>
    <row r="252" spans="1:7" x14ac:dyDescent="0.35">
      <c r="A252" s="2" t="s">
        <v>789</v>
      </c>
      <c r="B252" s="2" t="s">
        <v>790</v>
      </c>
      <c r="C252" s="11">
        <v>48</v>
      </c>
      <c r="D252" s="2" t="s">
        <v>8</v>
      </c>
      <c r="E252" s="2" t="s">
        <v>791</v>
      </c>
      <c r="F252" t="s">
        <v>87</v>
      </c>
      <c r="G252" t="s">
        <v>11</v>
      </c>
    </row>
    <row r="253" spans="1:7" x14ac:dyDescent="0.35">
      <c r="A253" s="2" t="s">
        <v>792</v>
      </c>
      <c r="B253" s="2" t="s">
        <v>793</v>
      </c>
      <c r="C253" s="11">
        <v>64</v>
      </c>
      <c r="D253" s="2" t="s">
        <v>8</v>
      </c>
      <c r="E253" s="2" t="s">
        <v>794</v>
      </c>
      <c r="F253" t="s">
        <v>19</v>
      </c>
      <c r="G253" t="s">
        <v>11</v>
      </c>
    </row>
    <row r="254" spans="1:7" x14ac:dyDescent="0.35">
      <c r="A254" s="2" t="s">
        <v>795</v>
      </c>
      <c r="B254" s="2" t="s">
        <v>796</v>
      </c>
      <c r="C254" s="11">
        <v>26</v>
      </c>
      <c r="D254" s="2" t="s">
        <v>8</v>
      </c>
      <c r="E254" s="2" t="s">
        <v>797</v>
      </c>
      <c r="F254" t="s">
        <v>34</v>
      </c>
      <c r="G254" t="s">
        <v>11</v>
      </c>
    </row>
    <row r="255" spans="1:7" x14ac:dyDescent="0.35">
      <c r="A255" s="2" t="s">
        <v>798</v>
      </c>
      <c r="B255" s="2" t="s">
        <v>3942</v>
      </c>
      <c r="C255" s="11">
        <v>32</v>
      </c>
      <c r="D255" s="2" t="s">
        <v>8</v>
      </c>
      <c r="E255" s="2" t="s">
        <v>799</v>
      </c>
      <c r="F255" t="s">
        <v>314</v>
      </c>
      <c r="G255" t="s">
        <v>11</v>
      </c>
    </row>
    <row r="256" spans="1:7" x14ac:dyDescent="0.35">
      <c r="A256" s="2" t="s">
        <v>800</v>
      </c>
      <c r="B256" s="2" t="s">
        <v>801</v>
      </c>
      <c r="C256" s="11">
        <v>34</v>
      </c>
      <c r="D256" s="2" t="s">
        <v>8</v>
      </c>
      <c r="E256" s="2" t="s">
        <v>802</v>
      </c>
      <c r="F256" t="s">
        <v>157</v>
      </c>
      <c r="G256" t="s">
        <v>11</v>
      </c>
    </row>
    <row r="257" spans="1:7" x14ac:dyDescent="0.35">
      <c r="A257" s="2" t="s">
        <v>803</v>
      </c>
      <c r="B257" s="2" t="s">
        <v>804</v>
      </c>
      <c r="C257" s="11">
        <v>21</v>
      </c>
      <c r="D257" s="2" t="s">
        <v>8</v>
      </c>
      <c r="E257" s="2" t="s">
        <v>805</v>
      </c>
      <c r="F257" t="s">
        <v>22</v>
      </c>
      <c r="G257" t="s">
        <v>11</v>
      </c>
    </row>
    <row r="258" spans="1:7" x14ac:dyDescent="0.35">
      <c r="A258" s="2" t="s">
        <v>806</v>
      </c>
      <c r="B258" s="2" t="s">
        <v>807</v>
      </c>
      <c r="C258" s="11">
        <v>57</v>
      </c>
      <c r="D258" s="2" t="s">
        <v>8</v>
      </c>
      <c r="E258" s="2" t="s">
        <v>808</v>
      </c>
      <c r="F258" t="s">
        <v>283</v>
      </c>
      <c r="G258" t="s">
        <v>11</v>
      </c>
    </row>
    <row r="259" spans="1:7" x14ac:dyDescent="0.35">
      <c r="A259" s="2" t="s">
        <v>809</v>
      </c>
      <c r="B259" s="2" t="s">
        <v>810</v>
      </c>
      <c r="C259" s="11">
        <v>42</v>
      </c>
      <c r="D259" s="2" t="s">
        <v>8</v>
      </c>
      <c r="E259" s="2" t="s">
        <v>811</v>
      </c>
      <c r="F259" t="s">
        <v>704</v>
      </c>
      <c r="G259" t="s">
        <v>11</v>
      </c>
    </row>
    <row r="260" spans="1:7" x14ac:dyDescent="0.35">
      <c r="A260" s="2" t="s">
        <v>812</v>
      </c>
      <c r="B260" s="2" t="s">
        <v>813</v>
      </c>
      <c r="C260" s="11">
        <v>24</v>
      </c>
      <c r="D260" s="2" t="s">
        <v>14</v>
      </c>
      <c r="E260" s="2" t="s">
        <v>814</v>
      </c>
      <c r="F260" t="s">
        <v>349</v>
      </c>
      <c r="G260" t="s">
        <v>11</v>
      </c>
    </row>
    <row r="261" spans="1:7" x14ac:dyDescent="0.35">
      <c r="A261" s="2" t="s">
        <v>815</v>
      </c>
      <c r="B261" s="2" t="s">
        <v>816</v>
      </c>
      <c r="C261" s="11">
        <v>32</v>
      </c>
      <c r="D261" s="2" t="s">
        <v>14</v>
      </c>
      <c r="E261" s="2" t="s">
        <v>817</v>
      </c>
      <c r="F261" t="s">
        <v>91</v>
      </c>
      <c r="G261" t="s">
        <v>11</v>
      </c>
    </row>
    <row r="262" spans="1:7" x14ac:dyDescent="0.35">
      <c r="A262" s="2" t="s">
        <v>818</v>
      </c>
      <c r="B262" s="2" t="s">
        <v>819</v>
      </c>
      <c r="C262" s="11">
        <v>63</v>
      </c>
      <c r="D262" s="2" t="s">
        <v>14</v>
      </c>
      <c r="E262" s="2" t="s">
        <v>820</v>
      </c>
      <c r="F262" t="s">
        <v>128</v>
      </c>
      <c r="G262" t="s">
        <v>11</v>
      </c>
    </row>
    <row r="263" spans="1:7" x14ac:dyDescent="0.35">
      <c r="A263" s="2" t="s">
        <v>821</v>
      </c>
      <c r="B263" s="2" t="s">
        <v>822</v>
      </c>
      <c r="C263" s="11">
        <v>27</v>
      </c>
      <c r="D263" s="2" t="s">
        <v>14</v>
      </c>
      <c r="E263" s="2" t="s">
        <v>823</v>
      </c>
      <c r="F263" t="s">
        <v>30</v>
      </c>
      <c r="G263" t="s">
        <v>11</v>
      </c>
    </row>
    <row r="264" spans="1:7" x14ac:dyDescent="0.35">
      <c r="A264" s="2" t="s">
        <v>824</v>
      </c>
      <c r="B264" s="2" t="s">
        <v>825</v>
      </c>
      <c r="C264" s="11">
        <v>60</v>
      </c>
      <c r="D264" s="2" t="s">
        <v>14</v>
      </c>
      <c r="E264" s="2" t="s">
        <v>826</v>
      </c>
      <c r="F264" t="s">
        <v>61</v>
      </c>
      <c r="G264" t="s">
        <v>11</v>
      </c>
    </row>
    <row r="265" spans="1:7" x14ac:dyDescent="0.35">
      <c r="A265" s="2" t="s">
        <v>827</v>
      </c>
      <c r="B265" s="2" t="s">
        <v>828</v>
      </c>
      <c r="C265" s="11">
        <v>50</v>
      </c>
      <c r="D265" s="2" t="s">
        <v>8</v>
      </c>
      <c r="E265" s="2" t="s">
        <v>829</v>
      </c>
      <c r="F265" t="s">
        <v>318</v>
      </c>
      <c r="G265" t="s">
        <v>11</v>
      </c>
    </row>
    <row r="266" spans="1:7" x14ac:dyDescent="0.35">
      <c r="A266" s="2" t="s">
        <v>830</v>
      </c>
      <c r="B266" s="2" t="s">
        <v>831</v>
      </c>
      <c r="C266" s="11">
        <v>25</v>
      </c>
      <c r="D266" s="2" t="s">
        <v>8</v>
      </c>
      <c r="E266" s="2" t="s">
        <v>832</v>
      </c>
      <c r="F266" t="s">
        <v>833</v>
      </c>
      <c r="G266" t="s">
        <v>11</v>
      </c>
    </row>
    <row r="267" spans="1:7" x14ac:dyDescent="0.35">
      <c r="A267" s="2" t="s">
        <v>834</v>
      </c>
      <c r="B267" s="2" t="s">
        <v>835</v>
      </c>
      <c r="C267" s="11">
        <v>38</v>
      </c>
      <c r="D267" s="2" t="s">
        <v>8</v>
      </c>
      <c r="E267" s="2" t="s">
        <v>836</v>
      </c>
      <c r="F267" t="s">
        <v>229</v>
      </c>
      <c r="G267" t="s">
        <v>11</v>
      </c>
    </row>
    <row r="268" spans="1:7" x14ac:dyDescent="0.35">
      <c r="A268" s="2" t="s">
        <v>837</v>
      </c>
      <c r="B268" s="2" t="s">
        <v>838</v>
      </c>
      <c r="C268" s="11">
        <v>32</v>
      </c>
      <c r="D268" s="2" t="s">
        <v>14</v>
      </c>
      <c r="E268" s="2" t="s">
        <v>839</v>
      </c>
      <c r="F268" t="s">
        <v>577</v>
      </c>
      <c r="G268" t="s">
        <v>11</v>
      </c>
    </row>
    <row r="269" spans="1:7" x14ac:dyDescent="0.35">
      <c r="A269" s="2" t="s">
        <v>840</v>
      </c>
      <c r="B269" s="2" t="s">
        <v>841</v>
      </c>
      <c r="C269" s="11">
        <v>18</v>
      </c>
      <c r="D269" s="2" t="s">
        <v>8</v>
      </c>
      <c r="E269" s="2" t="s">
        <v>770</v>
      </c>
      <c r="F269" t="s">
        <v>61</v>
      </c>
      <c r="G269" t="s">
        <v>11</v>
      </c>
    </row>
    <row r="270" spans="1:7" x14ac:dyDescent="0.35">
      <c r="A270" s="2" t="s">
        <v>842</v>
      </c>
      <c r="B270" s="2" t="s">
        <v>843</v>
      </c>
      <c r="C270" s="11">
        <v>53</v>
      </c>
      <c r="D270" s="2" t="s">
        <v>14</v>
      </c>
      <c r="E270" s="2" t="s">
        <v>844</v>
      </c>
      <c r="F270" t="s">
        <v>193</v>
      </c>
      <c r="G270" t="s">
        <v>11</v>
      </c>
    </row>
    <row r="271" spans="1:7" x14ac:dyDescent="0.35">
      <c r="A271" s="2" t="s">
        <v>845</v>
      </c>
      <c r="B271" s="2" t="s">
        <v>846</v>
      </c>
      <c r="C271" s="11">
        <v>45</v>
      </c>
      <c r="D271" s="2" t="s">
        <v>14</v>
      </c>
      <c r="E271" s="2" t="s">
        <v>847</v>
      </c>
      <c r="F271" t="s">
        <v>26</v>
      </c>
      <c r="G271" t="s">
        <v>11</v>
      </c>
    </row>
    <row r="272" spans="1:7" x14ac:dyDescent="0.35">
      <c r="A272" s="2" t="s">
        <v>848</v>
      </c>
      <c r="B272" s="2" t="s">
        <v>849</v>
      </c>
      <c r="C272" s="11">
        <v>31</v>
      </c>
      <c r="D272" s="2" t="s">
        <v>14</v>
      </c>
      <c r="E272" s="2" t="s">
        <v>850</v>
      </c>
      <c r="F272" t="s">
        <v>318</v>
      </c>
      <c r="G272" t="s">
        <v>11</v>
      </c>
    </row>
    <row r="273" spans="1:7" x14ac:dyDescent="0.35">
      <c r="A273" s="2" t="s">
        <v>851</v>
      </c>
      <c r="B273" s="2" t="s">
        <v>3943</v>
      </c>
      <c r="C273" s="11">
        <v>64</v>
      </c>
      <c r="D273" s="2" t="s">
        <v>8</v>
      </c>
      <c r="E273" s="2" t="s">
        <v>852</v>
      </c>
      <c r="F273" t="s">
        <v>65</v>
      </c>
      <c r="G273" t="s">
        <v>11</v>
      </c>
    </row>
    <row r="274" spans="1:7" x14ac:dyDescent="0.35">
      <c r="A274" s="2" t="s">
        <v>853</v>
      </c>
      <c r="B274" s="2" t="s">
        <v>854</v>
      </c>
      <c r="C274" s="11">
        <v>48</v>
      </c>
      <c r="D274" s="2" t="s">
        <v>14</v>
      </c>
      <c r="E274" s="2" t="s">
        <v>855</v>
      </c>
      <c r="F274" t="s">
        <v>26</v>
      </c>
      <c r="G274" t="s">
        <v>11</v>
      </c>
    </row>
    <row r="275" spans="1:7" x14ac:dyDescent="0.35">
      <c r="A275" s="2" t="s">
        <v>856</v>
      </c>
      <c r="B275" s="2" t="s">
        <v>857</v>
      </c>
      <c r="C275" s="11">
        <v>23</v>
      </c>
      <c r="D275" s="2" t="s">
        <v>8</v>
      </c>
      <c r="E275" s="2" t="s">
        <v>858</v>
      </c>
      <c r="F275" t="s">
        <v>304</v>
      </c>
      <c r="G275" t="s">
        <v>11</v>
      </c>
    </row>
    <row r="276" spans="1:7" x14ac:dyDescent="0.35">
      <c r="A276" s="2" t="s">
        <v>859</v>
      </c>
      <c r="B276" s="2" t="s">
        <v>860</v>
      </c>
      <c r="C276" s="11">
        <v>38</v>
      </c>
      <c r="D276" s="2" t="s">
        <v>8</v>
      </c>
      <c r="E276" s="2" t="s">
        <v>861</v>
      </c>
      <c r="F276" t="s">
        <v>165</v>
      </c>
      <c r="G276" t="s">
        <v>11</v>
      </c>
    </row>
    <row r="277" spans="1:7" x14ac:dyDescent="0.35">
      <c r="A277" s="2" t="s">
        <v>862</v>
      </c>
      <c r="B277" s="2" t="s">
        <v>863</v>
      </c>
      <c r="C277" s="11">
        <v>22</v>
      </c>
      <c r="D277" s="2" t="s">
        <v>8</v>
      </c>
      <c r="E277" s="2" t="s">
        <v>864</v>
      </c>
      <c r="F277" t="s">
        <v>577</v>
      </c>
      <c r="G277" t="s">
        <v>11</v>
      </c>
    </row>
    <row r="278" spans="1:7" x14ac:dyDescent="0.35">
      <c r="A278" s="2" t="s">
        <v>865</v>
      </c>
      <c r="B278" s="2" t="s">
        <v>866</v>
      </c>
      <c r="C278" s="11">
        <v>38</v>
      </c>
      <c r="D278" s="2" t="s">
        <v>8</v>
      </c>
      <c r="E278" s="2" t="s">
        <v>867</v>
      </c>
      <c r="F278" t="s">
        <v>176</v>
      </c>
      <c r="G278" t="s">
        <v>11</v>
      </c>
    </row>
    <row r="279" spans="1:7" x14ac:dyDescent="0.35">
      <c r="A279" s="2" t="s">
        <v>868</v>
      </c>
      <c r="B279" s="2" t="s">
        <v>869</v>
      </c>
      <c r="C279" s="11">
        <v>22</v>
      </c>
      <c r="D279" s="2" t="s">
        <v>14</v>
      </c>
      <c r="E279" s="2" t="s">
        <v>870</v>
      </c>
      <c r="F279" t="s">
        <v>266</v>
      </c>
      <c r="G279" t="s">
        <v>11</v>
      </c>
    </row>
    <row r="280" spans="1:7" x14ac:dyDescent="0.35">
      <c r="A280" s="2" t="s">
        <v>871</v>
      </c>
      <c r="B280" s="2" t="s">
        <v>872</v>
      </c>
      <c r="C280" s="11">
        <v>42</v>
      </c>
      <c r="D280" s="2" t="s">
        <v>14</v>
      </c>
      <c r="E280" s="2" t="s">
        <v>873</v>
      </c>
      <c r="F280" t="s">
        <v>209</v>
      </c>
      <c r="G280" t="s">
        <v>11</v>
      </c>
    </row>
    <row r="281" spans="1:7" x14ac:dyDescent="0.35">
      <c r="A281" s="2" t="s">
        <v>874</v>
      </c>
      <c r="B281" s="2" t="s">
        <v>875</v>
      </c>
      <c r="C281" s="11">
        <v>21</v>
      </c>
      <c r="D281" s="2" t="s">
        <v>14</v>
      </c>
      <c r="E281" s="2" t="s">
        <v>876</v>
      </c>
      <c r="F281" t="s">
        <v>22</v>
      </c>
      <c r="G281" t="s">
        <v>11</v>
      </c>
    </row>
    <row r="282" spans="1:7" x14ac:dyDescent="0.35">
      <c r="A282" s="2" t="s">
        <v>877</v>
      </c>
      <c r="B282" s="2" t="s">
        <v>878</v>
      </c>
      <c r="C282" s="11">
        <v>48</v>
      </c>
      <c r="D282" s="2" t="s">
        <v>8</v>
      </c>
      <c r="E282" s="2" t="s">
        <v>879</v>
      </c>
      <c r="F282" t="s">
        <v>94</v>
      </c>
      <c r="G282" t="s">
        <v>11</v>
      </c>
    </row>
    <row r="283" spans="1:7" x14ac:dyDescent="0.35">
      <c r="A283" s="2" t="s">
        <v>880</v>
      </c>
      <c r="B283" s="2" t="s">
        <v>881</v>
      </c>
      <c r="C283" s="11">
        <v>59</v>
      </c>
      <c r="D283" s="2" t="s">
        <v>8</v>
      </c>
      <c r="E283" s="2" t="s">
        <v>882</v>
      </c>
      <c r="F283" t="s">
        <v>161</v>
      </c>
      <c r="G283" t="s">
        <v>11</v>
      </c>
    </row>
    <row r="284" spans="1:7" x14ac:dyDescent="0.35">
      <c r="A284" s="2" t="s">
        <v>883</v>
      </c>
      <c r="B284" s="2" t="s">
        <v>884</v>
      </c>
      <c r="C284" s="11">
        <v>46</v>
      </c>
      <c r="D284" s="2" t="s">
        <v>14</v>
      </c>
      <c r="E284" s="2" t="s">
        <v>885</v>
      </c>
      <c r="F284" t="s">
        <v>83</v>
      </c>
      <c r="G284" t="s">
        <v>11</v>
      </c>
    </row>
    <row r="285" spans="1:7" x14ac:dyDescent="0.35">
      <c r="A285" s="2" t="s">
        <v>886</v>
      </c>
      <c r="B285" s="2" t="s">
        <v>887</v>
      </c>
      <c r="C285" s="11">
        <v>54</v>
      </c>
      <c r="D285" s="2" t="s">
        <v>14</v>
      </c>
      <c r="E285" s="2" t="s">
        <v>888</v>
      </c>
      <c r="F285" t="s">
        <v>833</v>
      </c>
      <c r="G285" t="s">
        <v>11</v>
      </c>
    </row>
    <row r="286" spans="1:7" x14ac:dyDescent="0.35">
      <c r="A286" s="2" t="s">
        <v>889</v>
      </c>
      <c r="B286" s="2" t="s">
        <v>890</v>
      </c>
      <c r="C286" s="11">
        <v>54</v>
      </c>
      <c r="D286" s="2" t="s">
        <v>8</v>
      </c>
      <c r="E286" s="2" t="s">
        <v>891</v>
      </c>
      <c r="F286" t="s">
        <v>161</v>
      </c>
      <c r="G286" t="s">
        <v>11</v>
      </c>
    </row>
    <row r="287" spans="1:7" x14ac:dyDescent="0.35">
      <c r="A287" s="2" t="s">
        <v>892</v>
      </c>
      <c r="B287" s="2" t="s">
        <v>893</v>
      </c>
      <c r="C287" s="11">
        <v>46</v>
      </c>
      <c r="D287" s="2" t="s">
        <v>14</v>
      </c>
      <c r="E287" s="2" t="s">
        <v>894</v>
      </c>
      <c r="F287" t="s">
        <v>704</v>
      </c>
      <c r="G287" t="s">
        <v>11</v>
      </c>
    </row>
    <row r="288" spans="1:7" x14ac:dyDescent="0.35">
      <c r="A288" s="2" t="s">
        <v>895</v>
      </c>
      <c r="B288" s="2" t="s">
        <v>896</v>
      </c>
      <c r="C288" s="11">
        <v>22</v>
      </c>
      <c r="D288" s="2" t="s">
        <v>8</v>
      </c>
      <c r="E288" s="2" t="s">
        <v>897</v>
      </c>
      <c r="F288" t="s">
        <v>34</v>
      </c>
      <c r="G288" t="s">
        <v>11</v>
      </c>
    </row>
    <row r="289" spans="1:7" x14ac:dyDescent="0.35">
      <c r="A289" s="2" t="s">
        <v>898</v>
      </c>
      <c r="B289" s="2" t="s">
        <v>899</v>
      </c>
      <c r="C289" s="11">
        <v>22</v>
      </c>
      <c r="D289" s="2" t="s">
        <v>14</v>
      </c>
      <c r="E289" s="2" t="s">
        <v>900</v>
      </c>
      <c r="F289" t="s">
        <v>165</v>
      </c>
      <c r="G289" t="s">
        <v>11</v>
      </c>
    </row>
    <row r="290" spans="1:7" x14ac:dyDescent="0.35">
      <c r="A290" s="2" t="s">
        <v>901</v>
      </c>
      <c r="B290" s="2" t="s">
        <v>902</v>
      </c>
      <c r="C290" s="11">
        <v>58</v>
      </c>
      <c r="D290" s="2" t="s">
        <v>8</v>
      </c>
      <c r="E290" s="2" t="s">
        <v>903</v>
      </c>
      <c r="F290" t="s">
        <v>161</v>
      </c>
      <c r="G290" t="s">
        <v>11</v>
      </c>
    </row>
    <row r="291" spans="1:7" x14ac:dyDescent="0.35">
      <c r="A291" s="2" t="s">
        <v>904</v>
      </c>
      <c r="B291" s="2" t="s">
        <v>905</v>
      </c>
      <c r="C291" s="11">
        <v>45</v>
      </c>
      <c r="D291" s="2" t="s">
        <v>8</v>
      </c>
      <c r="E291" s="2" t="s">
        <v>906</v>
      </c>
      <c r="F291" t="s">
        <v>22</v>
      </c>
      <c r="G291" t="s">
        <v>11</v>
      </c>
    </row>
    <row r="292" spans="1:7" x14ac:dyDescent="0.35">
      <c r="A292" s="2" t="s">
        <v>907</v>
      </c>
      <c r="B292" s="2" t="s">
        <v>3944</v>
      </c>
      <c r="C292" s="11">
        <v>52</v>
      </c>
      <c r="D292" s="2" t="s">
        <v>14</v>
      </c>
      <c r="E292" s="2" t="s">
        <v>908</v>
      </c>
      <c r="F292" t="s">
        <v>279</v>
      </c>
      <c r="G292" t="s">
        <v>11</v>
      </c>
    </row>
    <row r="293" spans="1:7" x14ac:dyDescent="0.35">
      <c r="A293" s="2" t="s">
        <v>909</v>
      </c>
      <c r="B293" s="2" t="s">
        <v>910</v>
      </c>
      <c r="C293" s="11">
        <v>40</v>
      </c>
      <c r="D293" s="2" t="s">
        <v>14</v>
      </c>
      <c r="E293" s="2" t="s">
        <v>911</v>
      </c>
      <c r="F293" t="s">
        <v>108</v>
      </c>
      <c r="G293" t="s">
        <v>11</v>
      </c>
    </row>
    <row r="294" spans="1:7" x14ac:dyDescent="0.35">
      <c r="A294" s="2" t="s">
        <v>912</v>
      </c>
      <c r="B294" s="2" t="s">
        <v>913</v>
      </c>
      <c r="C294" s="11">
        <v>30</v>
      </c>
      <c r="D294" s="2" t="s">
        <v>8</v>
      </c>
      <c r="E294" s="2" t="s">
        <v>914</v>
      </c>
      <c r="F294" t="s">
        <v>193</v>
      </c>
      <c r="G294" t="s">
        <v>11</v>
      </c>
    </row>
    <row r="295" spans="1:7" x14ac:dyDescent="0.35">
      <c r="A295" s="2" t="s">
        <v>915</v>
      </c>
      <c r="B295" s="2" t="s">
        <v>916</v>
      </c>
      <c r="C295" s="11">
        <v>56</v>
      </c>
      <c r="D295" s="2" t="s">
        <v>14</v>
      </c>
      <c r="E295" s="2" t="s">
        <v>917</v>
      </c>
      <c r="F295" t="s">
        <v>318</v>
      </c>
      <c r="G295" t="s">
        <v>11</v>
      </c>
    </row>
    <row r="296" spans="1:7" x14ac:dyDescent="0.35">
      <c r="A296" s="2" t="s">
        <v>918</v>
      </c>
      <c r="B296" s="2" t="s">
        <v>919</v>
      </c>
      <c r="C296" s="11">
        <v>29</v>
      </c>
      <c r="D296" s="2" t="s">
        <v>8</v>
      </c>
      <c r="E296" s="2" t="s">
        <v>562</v>
      </c>
      <c r="F296" t="s">
        <v>61</v>
      </c>
      <c r="G296" t="s">
        <v>11</v>
      </c>
    </row>
    <row r="297" spans="1:7" x14ac:dyDescent="0.35">
      <c r="A297" s="2" t="s">
        <v>920</v>
      </c>
      <c r="B297" s="2" t="s">
        <v>921</v>
      </c>
      <c r="C297" s="11">
        <v>19</v>
      </c>
      <c r="D297" s="2" t="s">
        <v>14</v>
      </c>
      <c r="E297" s="2" t="s">
        <v>922</v>
      </c>
      <c r="F297" t="s">
        <v>57</v>
      </c>
      <c r="G297" t="s">
        <v>11</v>
      </c>
    </row>
    <row r="298" spans="1:7" x14ac:dyDescent="0.35">
      <c r="A298" s="2" t="s">
        <v>923</v>
      </c>
      <c r="B298" s="2" t="s">
        <v>924</v>
      </c>
      <c r="C298" s="11">
        <v>28</v>
      </c>
      <c r="D298" s="2" t="s">
        <v>14</v>
      </c>
      <c r="E298" s="2" t="s">
        <v>289</v>
      </c>
      <c r="F298" t="s">
        <v>38</v>
      </c>
      <c r="G298" t="s">
        <v>11</v>
      </c>
    </row>
    <row r="299" spans="1:7" x14ac:dyDescent="0.35">
      <c r="A299" s="2" t="s">
        <v>925</v>
      </c>
      <c r="B299" s="2" t="s">
        <v>926</v>
      </c>
      <c r="C299" s="11">
        <v>47</v>
      </c>
      <c r="D299" s="2" t="s">
        <v>14</v>
      </c>
      <c r="E299" s="2" t="s">
        <v>927</v>
      </c>
      <c r="F299" t="s">
        <v>108</v>
      </c>
      <c r="G299" t="s">
        <v>11</v>
      </c>
    </row>
    <row r="300" spans="1:7" x14ac:dyDescent="0.35">
      <c r="A300" s="2" t="s">
        <v>928</v>
      </c>
      <c r="B300" s="2" t="s">
        <v>929</v>
      </c>
      <c r="C300" s="11">
        <v>64</v>
      </c>
      <c r="D300" s="2" t="s">
        <v>8</v>
      </c>
      <c r="E300" s="2" t="s">
        <v>930</v>
      </c>
      <c r="F300" t="s">
        <v>424</v>
      </c>
      <c r="G300" t="s">
        <v>11</v>
      </c>
    </row>
    <row r="301" spans="1:7" x14ac:dyDescent="0.35">
      <c r="A301" s="2" t="s">
        <v>931</v>
      </c>
      <c r="B301" s="2" t="s">
        <v>932</v>
      </c>
      <c r="C301" s="11">
        <v>48</v>
      </c>
      <c r="D301" s="2" t="s">
        <v>14</v>
      </c>
      <c r="E301" s="2" t="s">
        <v>933</v>
      </c>
      <c r="F301" t="s">
        <v>318</v>
      </c>
      <c r="G301" t="s">
        <v>11</v>
      </c>
    </row>
    <row r="302" spans="1:7" x14ac:dyDescent="0.35">
      <c r="A302" s="2" t="s">
        <v>934</v>
      </c>
      <c r="B302" s="2" t="s">
        <v>935</v>
      </c>
      <c r="C302" s="11">
        <v>29</v>
      </c>
      <c r="D302" s="2" t="s">
        <v>8</v>
      </c>
      <c r="E302" s="2" t="s">
        <v>936</v>
      </c>
      <c r="F302" t="s">
        <v>30</v>
      </c>
      <c r="G302" t="s">
        <v>11</v>
      </c>
    </row>
    <row r="303" spans="1:7" x14ac:dyDescent="0.35">
      <c r="A303" s="2" t="s">
        <v>937</v>
      </c>
      <c r="B303" s="2" t="s">
        <v>938</v>
      </c>
      <c r="C303" s="11">
        <v>50</v>
      </c>
      <c r="D303" s="2" t="s">
        <v>8</v>
      </c>
      <c r="E303" s="2" t="s">
        <v>939</v>
      </c>
      <c r="F303" t="s">
        <v>279</v>
      </c>
      <c r="G303" t="s">
        <v>11</v>
      </c>
    </row>
    <row r="304" spans="1:7" x14ac:dyDescent="0.35">
      <c r="A304" s="2" t="s">
        <v>940</v>
      </c>
      <c r="B304" s="2" t="s">
        <v>941</v>
      </c>
      <c r="C304" s="11">
        <v>36</v>
      </c>
      <c r="D304" s="2" t="s">
        <v>8</v>
      </c>
      <c r="E304" s="2" t="s">
        <v>942</v>
      </c>
      <c r="F304" t="s">
        <v>128</v>
      </c>
      <c r="G304" t="s">
        <v>11</v>
      </c>
    </row>
    <row r="305" spans="1:7" x14ac:dyDescent="0.35">
      <c r="A305" s="2" t="s">
        <v>943</v>
      </c>
      <c r="B305" s="2" t="s">
        <v>944</v>
      </c>
      <c r="C305" s="11">
        <v>23</v>
      </c>
      <c r="D305" s="2" t="s">
        <v>14</v>
      </c>
      <c r="E305" s="2" t="s">
        <v>945</v>
      </c>
      <c r="F305" t="s">
        <v>87</v>
      </c>
      <c r="G305" t="s">
        <v>11</v>
      </c>
    </row>
    <row r="306" spans="1:7" x14ac:dyDescent="0.35">
      <c r="A306" s="2" t="s">
        <v>946</v>
      </c>
      <c r="B306" s="2" t="s">
        <v>3945</v>
      </c>
      <c r="C306" s="11">
        <v>41</v>
      </c>
      <c r="D306" s="2" t="s">
        <v>8</v>
      </c>
      <c r="E306" s="2" t="s">
        <v>947</v>
      </c>
      <c r="F306" t="s">
        <v>57</v>
      </c>
      <c r="G306" t="s">
        <v>11</v>
      </c>
    </row>
    <row r="307" spans="1:7" x14ac:dyDescent="0.35">
      <c r="A307" s="2" t="s">
        <v>948</v>
      </c>
      <c r="B307" s="2" t="s">
        <v>949</v>
      </c>
      <c r="C307" s="11">
        <v>64</v>
      </c>
      <c r="D307" s="2" t="s">
        <v>8</v>
      </c>
      <c r="E307" s="2" t="s">
        <v>950</v>
      </c>
      <c r="F307" t="s">
        <v>69</v>
      </c>
      <c r="G307" t="s">
        <v>11</v>
      </c>
    </row>
    <row r="308" spans="1:7" x14ac:dyDescent="0.35">
      <c r="A308" s="2" t="s">
        <v>951</v>
      </c>
      <c r="B308" s="2" t="s">
        <v>952</v>
      </c>
      <c r="C308" s="11">
        <v>44</v>
      </c>
      <c r="D308" s="2" t="s">
        <v>8</v>
      </c>
      <c r="E308" s="2" t="s">
        <v>953</v>
      </c>
      <c r="F308" t="s">
        <v>229</v>
      </c>
      <c r="G308" t="s">
        <v>11</v>
      </c>
    </row>
    <row r="309" spans="1:7" x14ac:dyDescent="0.35">
      <c r="A309" s="2" t="s">
        <v>954</v>
      </c>
      <c r="B309" s="2" t="s">
        <v>955</v>
      </c>
      <c r="C309" s="11">
        <v>56</v>
      </c>
      <c r="D309" s="2" t="s">
        <v>14</v>
      </c>
      <c r="E309" s="2" t="s">
        <v>956</v>
      </c>
      <c r="F309" t="s">
        <v>19</v>
      </c>
      <c r="G309" t="s">
        <v>11</v>
      </c>
    </row>
    <row r="310" spans="1:7" x14ac:dyDescent="0.35">
      <c r="A310" s="2" t="s">
        <v>957</v>
      </c>
      <c r="B310" s="2" t="s">
        <v>958</v>
      </c>
      <c r="C310" s="11">
        <v>60</v>
      </c>
      <c r="D310" s="2" t="s">
        <v>14</v>
      </c>
      <c r="E310" s="2" t="s">
        <v>959</v>
      </c>
      <c r="F310" t="s">
        <v>259</v>
      </c>
      <c r="G310" t="s">
        <v>11</v>
      </c>
    </row>
    <row r="311" spans="1:7" x14ac:dyDescent="0.35">
      <c r="A311" s="2" t="s">
        <v>960</v>
      </c>
      <c r="B311" s="2" t="s">
        <v>961</v>
      </c>
      <c r="C311" s="11">
        <v>41</v>
      </c>
      <c r="D311" s="2" t="s">
        <v>14</v>
      </c>
      <c r="E311" s="2" t="s">
        <v>962</v>
      </c>
      <c r="F311" t="s">
        <v>26</v>
      </c>
      <c r="G311" t="s">
        <v>11</v>
      </c>
    </row>
    <row r="312" spans="1:7" x14ac:dyDescent="0.35">
      <c r="A312" s="2" t="s">
        <v>963</v>
      </c>
      <c r="B312" s="2" t="s">
        <v>964</v>
      </c>
      <c r="C312" s="11">
        <v>20</v>
      </c>
      <c r="D312" s="2" t="s">
        <v>8</v>
      </c>
      <c r="E312" s="2" t="s">
        <v>965</v>
      </c>
      <c r="F312" t="s">
        <v>165</v>
      </c>
      <c r="G312" t="s">
        <v>11</v>
      </c>
    </row>
    <row r="313" spans="1:7" x14ac:dyDescent="0.35">
      <c r="A313" s="2" t="s">
        <v>966</v>
      </c>
      <c r="B313" s="2" t="s">
        <v>967</v>
      </c>
      <c r="C313" s="11">
        <v>35</v>
      </c>
      <c r="D313" s="2" t="s">
        <v>8</v>
      </c>
      <c r="E313" s="2" t="s">
        <v>968</v>
      </c>
      <c r="F313" t="s">
        <v>30</v>
      </c>
      <c r="G313" t="s">
        <v>11</v>
      </c>
    </row>
    <row r="314" spans="1:7" x14ac:dyDescent="0.35">
      <c r="A314" s="2" t="s">
        <v>969</v>
      </c>
      <c r="B314" s="2" t="s">
        <v>970</v>
      </c>
      <c r="C314" s="11">
        <v>47</v>
      </c>
      <c r="D314" s="2" t="s">
        <v>14</v>
      </c>
      <c r="E314" s="2" t="s">
        <v>971</v>
      </c>
      <c r="F314" t="s">
        <v>87</v>
      </c>
      <c r="G314" t="s">
        <v>11</v>
      </c>
    </row>
    <row r="315" spans="1:7" x14ac:dyDescent="0.35">
      <c r="A315" s="2" t="s">
        <v>972</v>
      </c>
      <c r="B315" s="2" t="s">
        <v>973</v>
      </c>
      <c r="C315" s="11">
        <v>62</v>
      </c>
      <c r="D315" s="2" t="s">
        <v>8</v>
      </c>
      <c r="E315" s="2" t="s">
        <v>974</v>
      </c>
      <c r="F315" t="s">
        <v>134</v>
      </c>
      <c r="G315" t="s">
        <v>11</v>
      </c>
    </row>
    <row r="316" spans="1:7" x14ac:dyDescent="0.35">
      <c r="A316" s="2" t="s">
        <v>975</v>
      </c>
      <c r="B316" s="2" t="s">
        <v>976</v>
      </c>
      <c r="C316" s="11">
        <v>53</v>
      </c>
      <c r="D316" s="2" t="s">
        <v>14</v>
      </c>
      <c r="E316" s="2" t="s">
        <v>977</v>
      </c>
      <c r="F316" t="s">
        <v>69</v>
      </c>
      <c r="G316" t="s">
        <v>11</v>
      </c>
    </row>
    <row r="317" spans="1:7" x14ac:dyDescent="0.35">
      <c r="A317" s="2" t="s">
        <v>978</v>
      </c>
      <c r="B317" s="2" t="s">
        <v>979</v>
      </c>
      <c r="C317" s="11">
        <v>49</v>
      </c>
      <c r="D317" s="2" t="s">
        <v>8</v>
      </c>
      <c r="E317" s="2" t="s">
        <v>980</v>
      </c>
      <c r="F317" t="s">
        <v>704</v>
      </c>
      <c r="G317" t="s">
        <v>11</v>
      </c>
    </row>
    <row r="318" spans="1:7" x14ac:dyDescent="0.35">
      <c r="A318" s="2" t="s">
        <v>981</v>
      </c>
      <c r="B318" s="2" t="s">
        <v>982</v>
      </c>
      <c r="C318" s="11">
        <v>34</v>
      </c>
      <c r="D318" s="2" t="s">
        <v>8</v>
      </c>
      <c r="E318" s="2" t="s">
        <v>983</v>
      </c>
      <c r="F318" t="s">
        <v>134</v>
      </c>
      <c r="G318" t="s">
        <v>11</v>
      </c>
    </row>
    <row r="319" spans="1:7" x14ac:dyDescent="0.35">
      <c r="A319" s="2" t="s">
        <v>984</v>
      </c>
      <c r="B319" s="2" t="s">
        <v>985</v>
      </c>
      <c r="C319" s="11">
        <v>64</v>
      </c>
      <c r="D319" s="2" t="s">
        <v>14</v>
      </c>
      <c r="E319" s="2" t="s">
        <v>986</v>
      </c>
      <c r="F319" t="s">
        <v>42</v>
      </c>
      <c r="G319" t="s">
        <v>11</v>
      </c>
    </row>
    <row r="320" spans="1:7" x14ac:dyDescent="0.35">
      <c r="A320" s="2" t="s">
        <v>987</v>
      </c>
      <c r="B320" s="2" t="s">
        <v>988</v>
      </c>
      <c r="C320" s="11">
        <v>25</v>
      </c>
      <c r="D320" s="2" t="s">
        <v>8</v>
      </c>
      <c r="E320" s="2" t="s">
        <v>989</v>
      </c>
      <c r="F320" t="s">
        <v>57</v>
      </c>
      <c r="G320" t="s">
        <v>11</v>
      </c>
    </row>
    <row r="321" spans="1:7" x14ac:dyDescent="0.35">
      <c r="A321" s="2" t="s">
        <v>990</v>
      </c>
      <c r="B321" s="2" t="s">
        <v>991</v>
      </c>
      <c r="C321" s="11">
        <v>54</v>
      </c>
      <c r="D321" s="2" t="s">
        <v>8</v>
      </c>
      <c r="E321" s="2" t="s">
        <v>992</v>
      </c>
      <c r="F321" t="s">
        <v>304</v>
      </c>
      <c r="G321" t="s">
        <v>11</v>
      </c>
    </row>
    <row r="322" spans="1:7" x14ac:dyDescent="0.35">
      <c r="A322" s="2" t="s">
        <v>993</v>
      </c>
      <c r="B322" s="2" t="s">
        <v>994</v>
      </c>
      <c r="C322" s="11">
        <v>34</v>
      </c>
      <c r="D322" s="2" t="s">
        <v>14</v>
      </c>
      <c r="E322" s="2" t="s">
        <v>995</v>
      </c>
      <c r="F322" t="s">
        <v>259</v>
      </c>
      <c r="G322" t="s">
        <v>11</v>
      </c>
    </row>
    <row r="323" spans="1:7" x14ac:dyDescent="0.35">
      <c r="A323" s="2" t="s">
        <v>996</v>
      </c>
      <c r="B323" s="2" t="s">
        <v>997</v>
      </c>
      <c r="C323" s="11">
        <v>21</v>
      </c>
      <c r="D323" s="2" t="s">
        <v>14</v>
      </c>
      <c r="E323" s="2" t="s">
        <v>998</v>
      </c>
      <c r="F323" t="s">
        <v>229</v>
      </c>
      <c r="G323" t="s">
        <v>11</v>
      </c>
    </row>
    <row r="324" spans="1:7" x14ac:dyDescent="0.35">
      <c r="A324" s="2" t="s">
        <v>999</v>
      </c>
      <c r="B324" s="2" t="s">
        <v>1000</v>
      </c>
      <c r="C324" s="11">
        <v>54</v>
      </c>
      <c r="D324" s="2" t="s">
        <v>8</v>
      </c>
      <c r="E324" s="2" t="s">
        <v>1001</v>
      </c>
      <c r="F324" t="s">
        <v>833</v>
      </c>
      <c r="G324" t="s">
        <v>11</v>
      </c>
    </row>
    <row r="325" spans="1:7" x14ac:dyDescent="0.35">
      <c r="A325" s="2" t="s">
        <v>1002</v>
      </c>
      <c r="B325" s="2" t="s">
        <v>1003</v>
      </c>
      <c r="C325" s="11">
        <v>64</v>
      </c>
      <c r="D325" s="2" t="s">
        <v>14</v>
      </c>
      <c r="E325" s="2" t="s">
        <v>1004</v>
      </c>
      <c r="F325" t="s">
        <v>10</v>
      </c>
      <c r="G325" t="s">
        <v>11</v>
      </c>
    </row>
    <row r="326" spans="1:7" x14ac:dyDescent="0.35">
      <c r="A326" s="2" t="s">
        <v>1005</v>
      </c>
      <c r="B326" s="2" t="s">
        <v>3946</v>
      </c>
      <c r="C326" s="11">
        <v>58</v>
      </c>
      <c r="D326" s="2" t="s">
        <v>8</v>
      </c>
      <c r="E326" s="2" t="s">
        <v>1006</v>
      </c>
      <c r="F326" t="s">
        <v>91</v>
      </c>
      <c r="G326" t="s">
        <v>11</v>
      </c>
    </row>
    <row r="327" spans="1:7" x14ac:dyDescent="0.35">
      <c r="A327" s="2" t="s">
        <v>1007</v>
      </c>
      <c r="B327" s="2" t="s">
        <v>1008</v>
      </c>
      <c r="C327" s="11">
        <v>60</v>
      </c>
      <c r="D327" s="2" t="s">
        <v>8</v>
      </c>
      <c r="E327" s="2" t="s">
        <v>1009</v>
      </c>
      <c r="F327" t="s">
        <v>314</v>
      </c>
      <c r="G327" t="s">
        <v>11</v>
      </c>
    </row>
    <row r="328" spans="1:7" x14ac:dyDescent="0.35">
      <c r="A328" s="2" t="s">
        <v>1010</v>
      </c>
      <c r="B328" s="2" t="s">
        <v>1011</v>
      </c>
      <c r="C328" s="11">
        <v>58</v>
      </c>
      <c r="D328" s="2" t="s">
        <v>14</v>
      </c>
      <c r="E328" s="2" t="s">
        <v>1012</v>
      </c>
      <c r="F328" t="s">
        <v>209</v>
      </c>
      <c r="G328" t="s">
        <v>11</v>
      </c>
    </row>
    <row r="329" spans="1:7" x14ac:dyDescent="0.35">
      <c r="A329" s="2" t="s">
        <v>1013</v>
      </c>
      <c r="B329" s="2" t="s">
        <v>1014</v>
      </c>
      <c r="C329" s="11">
        <v>62</v>
      </c>
      <c r="D329" s="2" t="s">
        <v>14</v>
      </c>
      <c r="E329" s="2" t="s">
        <v>1015</v>
      </c>
      <c r="F329" t="s">
        <v>53</v>
      </c>
      <c r="G329" t="s">
        <v>11</v>
      </c>
    </row>
    <row r="330" spans="1:7" x14ac:dyDescent="0.35">
      <c r="A330" s="2" t="s">
        <v>1016</v>
      </c>
      <c r="B330" s="2" t="s">
        <v>1017</v>
      </c>
      <c r="C330" s="11">
        <v>46</v>
      </c>
      <c r="D330" s="2" t="s">
        <v>8</v>
      </c>
      <c r="E330" s="2" t="s">
        <v>1018</v>
      </c>
      <c r="F330" t="s">
        <v>193</v>
      </c>
      <c r="G330" t="s">
        <v>11</v>
      </c>
    </row>
    <row r="331" spans="1:7" x14ac:dyDescent="0.35">
      <c r="A331" s="2" t="s">
        <v>1019</v>
      </c>
      <c r="B331" s="2" t="s">
        <v>1020</v>
      </c>
      <c r="C331" s="11">
        <v>62</v>
      </c>
      <c r="D331" s="2" t="s">
        <v>14</v>
      </c>
      <c r="E331" s="2" t="s">
        <v>1021</v>
      </c>
      <c r="F331" t="s">
        <v>193</v>
      </c>
      <c r="G331" t="s">
        <v>11</v>
      </c>
    </row>
    <row r="332" spans="1:7" x14ac:dyDescent="0.35">
      <c r="A332" s="2" t="s">
        <v>1022</v>
      </c>
      <c r="B332" s="2" t="s">
        <v>1023</v>
      </c>
      <c r="C332" s="11">
        <v>54</v>
      </c>
      <c r="D332" s="2" t="s">
        <v>8</v>
      </c>
      <c r="E332" s="2" t="s">
        <v>1024</v>
      </c>
      <c r="F332" t="s">
        <v>186</v>
      </c>
      <c r="G332" t="s">
        <v>11</v>
      </c>
    </row>
    <row r="333" spans="1:7" x14ac:dyDescent="0.35">
      <c r="A333" s="2" t="s">
        <v>1025</v>
      </c>
      <c r="B333" s="2" t="s">
        <v>1026</v>
      </c>
      <c r="C333" s="11">
        <v>38</v>
      </c>
      <c r="D333" s="2" t="s">
        <v>14</v>
      </c>
      <c r="E333" s="2" t="s">
        <v>1027</v>
      </c>
      <c r="F333" t="s">
        <v>61</v>
      </c>
      <c r="G333" t="s">
        <v>11</v>
      </c>
    </row>
    <row r="334" spans="1:7" x14ac:dyDescent="0.35">
      <c r="A334" s="2" t="s">
        <v>1028</v>
      </c>
      <c r="B334" s="2" t="s">
        <v>1029</v>
      </c>
      <c r="C334" s="11">
        <v>34</v>
      </c>
      <c r="D334" s="2" t="s">
        <v>14</v>
      </c>
      <c r="E334" s="2" t="s">
        <v>1030</v>
      </c>
      <c r="F334" t="s">
        <v>94</v>
      </c>
      <c r="G334" t="s">
        <v>11</v>
      </c>
    </row>
    <row r="335" spans="1:7" x14ac:dyDescent="0.35">
      <c r="A335" s="2" t="s">
        <v>1031</v>
      </c>
      <c r="B335" s="2" t="s">
        <v>1032</v>
      </c>
      <c r="C335" s="11">
        <v>64</v>
      </c>
      <c r="D335" s="2" t="s">
        <v>14</v>
      </c>
      <c r="E335" s="2" t="s">
        <v>1033</v>
      </c>
      <c r="F335" t="s">
        <v>76</v>
      </c>
      <c r="G335" t="s">
        <v>11</v>
      </c>
    </row>
    <row r="336" spans="1:7" x14ac:dyDescent="0.35">
      <c r="A336" s="2" t="s">
        <v>1034</v>
      </c>
      <c r="B336" s="2" t="s">
        <v>1035</v>
      </c>
      <c r="C336" s="11">
        <v>50</v>
      </c>
      <c r="D336" s="2" t="s">
        <v>14</v>
      </c>
      <c r="E336" s="2" t="s">
        <v>1036</v>
      </c>
      <c r="F336" t="s">
        <v>161</v>
      </c>
      <c r="G336" t="s">
        <v>11</v>
      </c>
    </row>
    <row r="337" spans="1:7" x14ac:dyDescent="0.35">
      <c r="A337" s="2" t="s">
        <v>1037</v>
      </c>
      <c r="B337" s="2" t="s">
        <v>1038</v>
      </c>
      <c r="C337" s="11">
        <v>37</v>
      </c>
      <c r="D337" s="2" t="s">
        <v>8</v>
      </c>
      <c r="E337" s="2" t="s">
        <v>1039</v>
      </c>
      <c r="F337" t="s">
        <v>10</v>
      </c>
      <c r="G337" t="s">
        <v>11</v>
      </c>
    </row>
    <row r="338" spans="1:7" x14ac:dyDescent="0.35">
      <c r="A338" s="2" t="s">
        <v>1040</v>
      </c>
      <c r="B338" s="2" t="s">
        <v>1041</v>
      </c>
      <c r="C338" s="11">
        <v>58</v>
      </c>
      <c r="D338" s="2" t="s">
        <v>14</v>
      </c>
      <c r="E338" s="2" t="s">
        <v>1042</v>
      </c>
      <c r="F338" t="s">
        <v>30</v>
      </c>
      <c r="G338" t="s">
        <v>11</v>
      </c>
    </row>
    <row r="339" spans="1:7" x14ac:dyDescent="0.35">
      <c r="A339" s="2" t="s">
        <v>1043</v>
      </c>
      <c r="B339" s="2" t="s">
        <v>1044</v>
      </c>
      <c r="C339" s="11">
        <v>40</v>
      </c>
      <c r="D339" s="2" t="s">
        <v>14</v>
      </c>
      <c r="E339" s="2" t="s">
        <v>1045</v>
      </c>
      <c r="F339" t="s">
        <v>10</v>
      </c>
      <c r="G339" t="s">
        <v>11</v>
      </c>
    </row>
    <row r="340" spans="1:7" x14ac:dyDescent="0.35">
      <c r="A340" s="2" t="s">
        <v>1046</v>
      </c>
      <c r="B340" s="2" t="s">
        <v>1047</v>
      </c>
      <c r="C340" s="11">
        <v>46</v>
      </c>
      <c r="D340" s="2" t="s">
        <v>14</v>
      </c>
      <c r="E340" s="2" t="s">
        <v>1048</v>
      </c>
      <c r="F340" t="s">
        <v>161</v>
      </c>
      <c r="G340" t="s">
        <v>11</v>
      </c>
    </row>
    <row r="341" spans="1:7" x14ac:dyDescent="0.35">
      <c r="A341" s="2" t="s">
        <v>1049</v>
      </c>
      <c r="B341" s="2" t="s">
        <v>1050</v>
      </c>
      <c r="C341" s="11">
        <v>52</v>
      </c>
      <c r="D341" s="2" t="s">
        <v>14</v>
      </c>
      <c r="E341" s="2" t="s">
        <v>1051</v>
      </c>
      <c r="F341" t="s">
        <v>128</v>
      </c>
      <c r="G341" t="s">
        <v>11</v>
      </c>
    </row>
    <row r="342" spans="1:7" x14ac:dyDescent="0.35">
      <c r="A342" s="2" t="s">
        <v>1052</v>
      </c>
      <c r="B342" s="2" t="s">
        <v>1053</v>
      </c>
      <c r="C342" s="11">
        <v>27</v>
      </c>
      <c r="D342" s="2" t="s">
        <v>8</v>
      </c>
      <c r="E342" s="2" t="s">
        <v>1054</v>
      </c>
      <c r="F342" t="s">
        <v>266</v>
      </c>
      <c r="G342" t="s">
        <v>11</v>
      </c>
    </row>
    <row r="343" spans="1:7" x14ac:dyDescent="0.35">
      <c r="A343" s="2" t="s">
        <v>1055</v>
      </c>
      <c r="B343" s="2" t="s">
        <v>1056</v>
      </c>
      <c r="C343" s="11">
        <v>56</v>
      </c>
      <c r="D343" s="2" t="s">
        <v>14</v>
      </c>
      <c r="E343" s="2" t="s">
        <v>1057</v>
      </c>
      <c r="F343" t="s">
        <v>186</v>
      </c>
      <c r="G343" t="s">
        <v>11</v>
      </c>
    </row>
    <row r="344" spans="1:7" x14ac:dyDescent="0.35">
      <c r="A344" s="2" t="s">
        <v>1058</v>
      </c>
      <c r="B344" s="2" t="s">
        <v>1059</v>
      </c>
      <c r="C344" s="11">
        <v>30</v>
      </c>
      <c r="D344" s="2" t="s">
        <v>14</v>
      </c>
      <c r="E344" s="2" t="s">
        <v>1060</v>
      </c>
      <c r="F344" t="s">
        <v>161</v>
      </c>
      <c r="G344" t="s">
        <v>11</v>
      </c>
    </row>
    <row r="345" spans="1:7" x14ac:dyDescent="0.35">
      <c r="A345" s="2" t="s">
        <v>1061</v>
      </c>
      <c r="B345" s="2" t="s">
        <v>1062</v>
      </c>
      <c r="C345" s="11">
        <v>38</v>
      </c>
      <c r="D345" s="2" t="s">
        <v>8</v>
      </c>
      <c r="E345" s="2" t="s">
        <v>1063</v>
      </c>
      <c r="F345" t="s">
        <v>279</v>
      </c>
      <c r="G345" t="s">
        <v>11</v>
      </c>
    </row>
    <row r="346" spans="1:7" x14ac:dyDescent="0.35">
      <c r="A346" s="2" t="s">
        <v>1064</v>
      </c>
      <c r="B346" s="2" t="s">
        <v>1065</v>
      </c>
      <c r="C346" s="11">
        <v>39</v>
      </c>
      <c r="D346" s="2" t="s">
        <v>8</v>
      </c>
      <c r="E346" s="2" t="s">
        <v>1066</v>
      </c>
      <c r="F346" t="s">
        <v>225</v>
      </c>
      <c r="G346" t="s">
        <v>11</v>
      </c>
    </row>
    <row r="347" spans="1:7" x14ac:dyDescent="0.35">
      <c r="A347" s="2" t="s">
        <v>1067</v>
      </c>
      <c r="B347" s="2" t="s">
        <v>1068</v>
      </c>
      <c r="C347" s="11">
        <v>33</v>
      </c>
      <c r="D347" s="2" t="s">
        <v>8</v>
      </c>
      <c r="E347" s="2" t="s">
        <v>1069</v>
      </c>
      <c r="F347" t="s">
        <v>91</v>
      </c>
      <c r="G347" t="s">
        <v>11</v>
      </c>
    </row>
    <row r="348" spans="1:7" x14ac:dyDescent="0.35">
      <c r="A348" s="2" t="s">
        <v>1070</v>
      </c>
      <c r="B348" s="2" t="s">
        <v>1071</v>
      </c>
      <c r="C348" s="11">
        <v>58</v>
      </c>
      <c r="D348" s="2" t="s">
        <v>14</v>
      </c>
      <c r="E348" s="2" t="s">
        <v>1072</v>
      </c>
      <c r="F348" t="s">
        <v>229</v>
      </c>
      <c r="G348" t="s">
        <v>11</v>
      </c>
    </row>
    <row r="349" spans="1:7" x14ac:dyDescent="0.35">
      <c r="A349" s="2" t="s">
        <v>1073</v>
      </c>
      <c r="B349" s="2" t="s">
        <v>3947</v>
      </c>
      <c r="C349" s="11">
        <v>39</v>
      </c>
      <c r="D349" s="2" t="s">
        <v>14</v>
      </c>
      <c r="E349" s="2" t="s">
        <v>1074</v>
      </c>
      <c r="F349" t="s">
        <v>161</v>
      </c>
      <c r="G349" t="s">
        <v>11</v>
      </c>
    </row>
    <row r="350" spans="1:7" x14ac:dyDescent="0.35">
      <c r="A350" s="2" t="s">
        <v>1075</v>
      </c>
      <c r="B350" s="2" t="s">
        <v>1076</v>
      </c>
      <c r="C350" s="11">
        <v>55</v>
      </c>
      <c r="D350" s="2" t="s">
        <v>8</v>
      </c>
      <c r="E350" s="2" t="s">
        <v>1077</v>
      </c>
      <c r="F350" t="s">
        <v>46</v>
      </c>
      <c r="G350" t="s">
        <v>11</v>
      </c>
    </row>
    <row r="351" spans="1:7" x14ac:dyDescent="0.35">
      <c r="A351" s="2" t="s">
        <v>1078</v>
      </c>
      <c r="B351" s="2" t="s">
        <v>1079</v>
      </c>
      <c r="C351" s="11">
        <v>31</v>
      </c>
      <c r="D351" s="2" t="s">
        <v>8</v>
      </c>
      <c r="E351" s="2" t="s">
        <v>1080</v>
      </c>
      <c r="F351" t="s">
        <v>157</v>
      </c>
      <c r="G351" t="s">
        <v>11</v>
      </c>
    </row>
    <row r="352" spans="1:7" x14ac:dyDescent="0.35">
      <c r="A352" s="2" t="s">
        <v>1081</v>
      </c>
      <c r="B352" s="2" t="s">
        <v>1082</v>
      </c>
      <c r="C352" s="11">
        <v>26</v>
      </c>
      <c r="D352" s="2" t="s">
        <v>8</v>
      </c>
      <c r="E352" s="2" t="s">
        <v>1083</v>
      </c>
      <c r="F352" t="s">
        <v>259</v>
      </c>
      <c r="G352" t="s">
        <v>11</v>
      </c>
    </row>
    <row r="353" spans="1:7" x14ac:dyDescent="0.35">
      <c r="A353" s="2" t="s">
        <v>1084</v>
      </c>
      <c r="B353" s="2" t="s">
        <v>1085</v>
      </c>
      <c r="C353" s="11">
        <v>25</v>
      </c>
      <c r="D353" s="2" t="s">
        <v>14</v>
      </c>
      <c r="E353" s="2" t="s">
        <v>1086</v>
      </c>
      <c r="F353" t="s">
        <v>65</v>
      </c>
      <c r="G353" t="s">
        <v>11</v>
      </c>
    </row>
    <row r="354" spans="1:7" x14ac:dyDescent="0.35">
      <c r="A354" s="2" t="s">
        <v>1087</v>
      </c>
      <c r="B354" s="2" t="s">
        <v>1088</v>
      </c>
      <c r="C354" s="11">
        <v>52</v>
      </c>
      <c r="D354" s="2" t="s">
        <v>14</v>
      </c>
      <c r="E354" s="2" t="s">
        <v>1089</v>
      </c>
      <c r="F354" t="s">
        <v>314</v>
      </c>
      <c r="G354" t="s">
        <v>11</v>
      </c>
    </row>
    <row r="355" spans="1:7" x14ac:dyDescent="0.35">
      <c r="A355" s="2" t="s">
        <v>1090</v>
      </c>
      <c r="B355" s="2" t="s">
        <v>3948</v>
      </c>
      <c r="C355" s="11">
        <v>56</v>
      </c>
      <c r="D355" s="2" t="s">
        <v>14</v>
      </c>
      <c r="E355" s="2" t="s">
        <v>1091</v>
      </c>
      <c r="F355" t="s">
        <v>30</v>
      </c>
      <c r="G355" t="s">
        <v>11</v>
      </c>
    </row>
    <row r="356" spans="1:7" x14ac:dyDescent="0.35">
      <c r="A356" s="2" t="s">
        <v>1092</v>
      </c>
      <c r="B356" s="2" t="s">
        <v>1093</v>
      </c>
      <c r="C356" s="11">
        <v>38</v>
      </c>
      <c r="D356" s="2" t="s">
        <v>8</v>
      </c>
      <c r="E356" s="2" t="s">
        <v>1094</v>
      </c>
      <c r="F356" t="s">
        <v>161</v>
      </c>
      <c r="G356" t="s">
        <v>11</v>
      </c>
    </row>
    <row r="357" spans="1:7" x14ac:dyDescent="0.35">
      <c r="A357" s="2" t="s">
        <v>1095</v>
      </c>
      <c r="B357" s="2" t="s">
        <v>1096</v>
      </c>
      <c r="C357" s="11">
        <v>20</v>
      </c>
      <c r="D357" s="2" t="s">
        <v>8</v>
      </c>
      <c r="E357" s="2" t="s">
        <v>1097</v>
      </c>
      <c r="F357" t="s">
        <v>69</v>
      </c>
      <c r="G357" t="s">
        <v>11</v>
      </c>
    </row>
    <row r="358" spans="1:7" x14ac:dyDescent="0.35">
      <c r="A358" s="2" t="s">
        <v>1098</v>
      </c>
      <c r="B358" s="2" t="s">
        <v>1099</v>
      </c>
      <c r="C358" s="11">
        <v>54</v>
      </c>
      <c r="D358" s="2" t="s">
        <v>8</v>
      </c>
      <c r="E358" s="2" t="s">
        <v>1100</v>
      </c>
      <c r="F358" t="s">
        <v>279</v>
      </c>
      <c r="G358" t="s">
        <v>11</v>
      </c>
    </row>
    <row r="359" spans="1:7" x14ac:dyDescent="0.35">
      <c r="A359" s="2" t="s">
        <v>1101</v>
      </c>
      <c r="B359" s="2" t="s">
        <v>1102</v>
      </c>
      <c r="C359" s="11">
        <v>41</v>
      </c>
      <c r="D359" s="2" t="s">
        <v>8</v>
      </c>
      <c r="E359" s="2" t="s">
        <v>1103</v>
      </c>
      <c r="F359" t="s">
        <v>229</v>
      </c>
      <c r="G359" t="s">
        <v>11</v>
      </c>
    </row>
    <row r="360" spans="1:7" x14ac:dyDescent="0.35">
      <c r="A360" s="2" t="s">
        <v>1104</v>
      </c>
      <c r="B360" s="2" t="s">
        <v>1105</v>
      </c>
      <c r="C360" s="11">
        <v>60</v>
      </c>
      <c r="D360" s="2" t="s">
        <v>14</v>
      </c>
      <c r="E360" s="2" t="s">
        <v>1106</v>
      </c>
      <c r="F360" t="s">
        <v>304</v>
      </c>
      <c r="G360" t="s">
        <v>11</v>
      </c>
    </row>
    <row r="361" spans="1:7" x14ac:dyDescent="0.35">
      <c r="A361" s="2" t="s">
        <v>1107</v>
      </c>
      <c r="B361" s="2" t="s">
        <v>1108</v>
      </c>
      <c r="C361" s="11">
        <v>32</v>
      </c>
      <c r="D361" s="2" t="s">
        <v>8</v>
      </c>
      <c r="E361" s="2" t="s">
        <v>1109</v>
      </c>
      <c r="F361" t="s">
        <v>57</v>
      </c>
      <c r="G361" t="s">
        <v>11</v>
      </c>
    </row>
    <row r="362" spans="1:7" x14ac:dyDescent="0.35">
      <c r="A362" s="2" t="s">
        <v>1110</v>
      </c>
      <c r="B362" s="2" t="s">
        <v>1111</v>
      </c>
      <c r="C362" s="11">
        <v>34</v>
      </c>
      <c r="D362" s="2" t="s">
        <v>8</v>
      </c>
      <c r="E362" s="2" t="s">
        <v>1112</v>
      </c>
      <c r="F362" t="s">
        <v>283</v>
      </c>
      <c r="G362" t="s">
        <v>11</v>
      </c>
    </row>
    <row r="363" spans="1:7" x14ac:dyDescent="0.35">
      <c r="A363" s="2" t="s">
        <v>1113</v>
      </c>
      <c r="B363" s="2" t="s">
        <v>1114</v>
      </c>
      <c r="C363" s="11">
        <v>64</v>
      </c>
      <c r="D363" s="2" t="s">
        <v>8</v>
      </c>
      <c r="E363" s="2" t="s">
        <v>1115</v>
      </c>
      <c r="F363" t="s">
        <v>246</v>
      </c>
      <c r="G363" t="s">
        <v>11</v>
      </c>
    </row>
    <row r="364" spans="1:7" x14ac:dyDescent="0.35">
      <c r="A364" s="2" t="s">
        <v>1116</v>
      </c>
      <c r="B364" s="2" t="s">
        <v>3949</v>
      </c>
      <c r="C364" s="11">
        <v>60</v>
      </c>
      <c r="D364" s="2" t="s">
        <v>8</v>
      </c>
      <c r="E364" s="2" t="s">
        <v>1117</v>
      </c>
      <c r="F364" t="s">
        <v>157</v>
      </c>
      <c r="G364" t="s">
        <v>11</v>
      </c>
    </row>
    <row r="365" spans="1:7" x14ac:dyDescent="0.35">
      <c r="A365" s="2" t="s">
        <v>1118</v>
      </c>
      <c r="B365" s="2" t="s">
        <v>1119</v>
      </c>
      <c r="C365" s="11">
        <v>23</v>
      </c>
      <c r="D365" s="2" t="s">
        <v>8</v>
      </c>
      <c r="E365" s="2" t="s">
        <v>1120</v>
      </c>
      <c r="F365" t="s">
        <v>22</v>
      </c>
      <c r="G365" t="s">
        <v>11</v>
      </c>
    </row>
    <row r="366" spans="1:7" x14ac:dyDescent="0.35">
      <c r="A366" s="2" t="s">
        <v>1121</v>
      </c>
      <c r="B366" s="2" t="s">
        <v>1122</v>
      </c>
      <c r="C366" s="11">
        <v>58</v>
      </c>
      <c r="D366" s="2" t="s">
        <v>8</v>
      </c>
      <c r="E366" s="2" t="s">
        <v>1123</v>
      </c>
      <c r="F366" t="s">
        <v>128</v>
      </c>
      <c r="G366" t="s">
        <v>11</v>
      </c>
    </row>
    <row r="367" spans="1:7" x14ac:dyDescent="0.35">
      <c r="A367" s="2" t="s">
        <v>1124</v>
      </c>
      <c r="B367" s="2" t="s">
        <v>1125</v>
      </c>
      <c r="C367" s="11">
        <v>63</v>
      </c>
      <c r="D367" s="2" t="s">
        <v>14</v>
      </c>
      <c r="E367" s="2" t="s">
        <v>1126</v>
      </c>
      <c r="F367" t="s">
        <v>157</v>
      </c>
      <c r="G367" t="s">
        <v>11</v>
      </c>
    </row>
    <row r="368" spans="1:7" x14ac:dyDescent="0.35">
      <c r="A368" s="2" t="s">
        <v>1127</v>
      </c>
      <c r="B368" s="2" t="s">
        <v>1128</v>
      </c>
      <c r="C368" s="11">
        <v>40</v>
      </c>
      <c r="D368" s="2" t="s">
        <v>14</v>
      </c>
      <c r="E368" s="2" t="s">
        <v>1129</v>
      </c>
      <c r="F368" t="s">
        <v>19</v>
      </c>
      <c r="G368" t="s">
        <v>11</v>
      </c>
    </row>
    <row r="369" spans="1:7" x14ac:dyDescent="0.35">
      <c r="A369" s="2" t="s">
        <v>1130</v>
      </c>
      <c r="B369" s="2" t="s">
        <v>1131</v>
      </c>
      <c r="C369" s="11">
        <v>51</v>
      </c>
      <c r="D369" s="2" t="s">
        <v>8</v>
      </c>
      <c r="E369" s="2" t="s">
        <v>1132</v>
      </c>
      <c r="F369" t="s">
        <v>22</v>
      </c>
      <c r="G369" t="s">
        <v>11</v>
      </c>
    </row>
    <row r="370" spans="1:7" x14ac:dyDescent="0.35">
      <c r="A370" s="2" t="s">
        <v>1133</v>
      </c>
      <c r="B370" s="2" t="s">
        <v>1134</v>
      </c>
      <c r="C370" s="11">
        <v>34</v>
      </c>
      <c r="D370" s="2" t="s">
        <v>14</v>
      </c>
      <c r="E370" s="2" t="s">
        <v>1135</v>
      </c>
      <c r="F370" t="s">
        <v>53</v>
      </c>
      <c r="G370" t="s">
        <v>11</v>
      </c>
    </row>
    <row r="371" spans="1:7" x14ac:dyDescent="0.35">
      <c r="A371" s="2" t="s">
        <v>1136</v>
      </c>
      <c r="B371" s="2" t="s">
        <v>1137</v>
      </c>
      <c r="C371" s="11">
        <v>20</v>
      </c>
      <c r="D371" s="2" t="s">
        <v>14</v>
      </c>
      <c r="E371" s="2" t="s">
        <v>1138</v>
      </c>
      <c r="F371" t="s">
        <v>165</v>
      </c>
      <c r="G371" t="s">
        <v>11</v>
      </c>
    </row>
    <row r="372" spans="1:7" x14ac:dyDescent="0.35">
      <c r="A372" s="2" t="s">
        <v>1139</v>
      </c>
      <c r="B372" s="2" t="s">
        <v>1140</v>
      </c>
      <c r="C372" s="11">
        <v>45</v>
      </c>
      <c r="D372" s="2" t="s">
        <v>8</v>
      </c>
      <c r="E372" s="2" t="s">
        <v>1141</v>
      </c>
      <c r="F372" t="s">
        <v>246</v>
      </c>
      <c r="G372" t="s">
        <v>11</v>
      </c>
    </row>
    <row r="373" spans="1:7" x14ac:dyDescent="0.35">
      <c r="A373" s="2" t="s">
        <v>1142</v>
      </c>
      <c r="B373" s="2" t="s">
        <v>1143</v>
      </c>
      <c r="C373" s="11">
        <v>21</v>
      </c>
      <c r="D373" s="2" t="s">
        <v>14</v>
      </c>
      <c r="E373" s="2" t="s">
        <v>1144</v>
      </c>
      <c r="F373" t="s">
        <v>42</v>
      </c>
      <c r="G373" t="s">
        <v>11</v>
      </c>
    </row>
    <row r="374" spans="1:7" x14ac:dyDescent="0.35">
      <c r="A374" s="2" t="s">
        <v>1145</v>
      </c>
      <c r="B374" s="2" t="s">
        <v>1146</v>
      </c>
      <c r="C374" s="11">
        <v>28</v>
      </c>
      <c r="D374" s="2" t="s">
        <v>8</v>
      </c>
      <c r="E374" s="2" t="s">
        <v>1147</v>
      </c>
      <c r="F374" t="s">
        <v>22</v>
      </c>
      <c r="G374" t="s">
        <v>11</v>
      </c>
    </row>
    <row r="375" spans="1:7" x14ac:dyDescent="0.35">
      <c r="A375" s="2" t="s">
        <v>1148</v>
      </c>
      <c r="B375" s="2" t="s">
        <v>1149</v>
      </c>
      <c r="C375" s="11">
        <v>37</v>
      </c>
      <c r="D375" s="2" t="s">
        <v>14</v>
      </c>
      <c r="E375" s="2" t="s">
        <v>1150</v>
      </c>
      <c r="F375" t="s">
        <v>424</v>
      </c>
      <c r="G375" t="s">
        <v>11</v>
      </c>
    </row>
    <row r="376" spans="1:7" x14ac:dyDescent="0.35">
      <c r="A376" s="2" t="s">
        <v>1151</v>
      </c>
      <c r="B376" s="2" t="s">
        <v>1152</v>
      </c>
      <c r="C376" s="11">
        <v>60</v>
      </c>
      <c r="D376" s="2" t="s">
        <v>8</v>
      </c>
      <c r="E376" s="2" t="s">
        <v>1153</v>
      </c>
      <c r="F376" t="s">
        <v>94</v>
      </c>
      <c r="G376" t="s">
        <v>11</v>
      </c>
    </row>
    <row r="377" spans="1:7" x14ac:dyDescent="0.35">
      <c r="A377" s="2" t="s">
        <v>1154</v>
      </c>
      <c r="B377" s="2" t="s">
        <v>1155</v>
      </c>
      <c r="C377" s="11">
        <v>26</v>
      </c>
      <c r="D377" s="2" t="s">
        <v>8</v>
      </c>
      <c r="E377" s="2" t="s">
        <v>1156</v>
      </c>
      <c r="F377" t="s">
        <v>193</v>
      </c>
      <c r="G377" t="s">
        <v>11</v>
      </c>
    </row>
    <row r="378" spans="1:7" x14ac:dyDescent="0.35">
      <c r="A378" s="2" t="s">
        <v>1157</v>
      </c>
      <c r="B378" s="2" t="s">
        <v>1158</v>
      </c>
      <c r="C378" s="11">
        <v>30</v>
      </c>
      <c r="D378" s="2" t="s">
        <v>8</v>
      </c>
      <c r="E378" s="2" t="s">
        <v>1159</v>
      </c>
      <c r="F378" t="s">
        <v>161</v>
      </c>
      <c r="G378" t="s">
        <v>11</v>
      </c>
    </row>
    <row r="379" spans="1:7" x14ac:dyDescent="0.35">
      <c r="A379" s="2" t="s">
        <v>1160</v>
      </c>
      <c r="B379" s="2" t="s">
        <v>1161</v>
      </c>
      <c r="C379" s="11">
        <v>39</v>
      </c>
      <c r="D379" s="2" t="s">
        <v>14</v>
      </c>
      <c r="E379" s="2" t="s">
        <v>1162</v>
      </c>
      <c r="F379" t="s">
        <v>424</v>
      </c>
      <c r="G379" t="s">
        <v>11</v>
      </c>
    </row>
    <row r="380" spans="1:7" x14ac:dyDescent="0.35">
      <c r="A380" s="2" t="s">
        <v>1163</v>
      </c>
      <c r="B380" s="2" t="s">
        <v>1164</v>
      </c>
      <c r="C380" s="11">
        <v>44</v>
      </c>
      <c r="D380" s="2" t="s">
        <v>14</v>
      </c>
      <c r="E380" s="2" t="s">
        <v>1165</v>
      </c>
      <c r="F380" t="s">
        <v>87</v>
      </c>
      <c r="G380" t="s">
        <v>11</v>
      </c>
    </row>
    <row r="381" spans="1:7" x14ac:dyDescent="0.35">
      <c r="A381" s="2" t="s">
        <v>1166</v>
      </c>
      <c r="B381" s="2" t="s">
        <v>1167</v>
      </c>
      <c r="C381" s="11">
        <v>34</v>
      </c>
      <c r="D381" s="2" t="s">
        <v>14</v>
      </c>
      <c r="E381" s="2" t="s">
        <v>1168</v>
      </c>
      <c r="F381" t="s">
        <v>259</v>
      </c>
      <c r="G381" t="s">
        <v>11</v>
      </c>
    </row>
    <row r="382" spans="1:7" x14ac:dyDescent="0.35">
      <c r="A382" s="2" t="s">
        <v>1169</v>
      </c>
      <c r="B382" s="2" t="s">
        <v>1170</v>
      </c>
      <c r="C382" s="11">
        <v>23</v>
      </c>
      <c r="D382" s="2" t="s">
        <v>8</v>
      </c>
      <c r="E382" s="2" t="s">
        <v>1171</v>
      </c>
      <c r="F382" t="s">
        <v>209</v>
      </c>
      <c r="G382" t="s">
        <v>11</v>
      </c>
    </row>
    <row r="383" spans="1:7" x14ac:dyDescent="0.35">
      <c r="A383" s="2" t="s">
        <v>1172</v>
      </c>
      <c r="B383" s="2" t="s">
        <v>1173</v>
      </c>
      <c r="C383" s="11">
        <v>50</v>
      </c>
      <c r="D383" s="2" t="s">
        <v>8</v>
      </c>
      <c r="E383" s="2" t="s">
        <v>1174</v>
      </c>
      <c r="F383" t="s">
        <v>19</v>
      </c>
      <c r="G383" t="s">
        <v>11</v>
      </c>
    </row>
    <row r="384" spans="1:7" x14ac:dyDescent="0.35">
      <c r="A384" s="2" t="s">
        <v>1175</v>
      </c>
      <c r="B384" s="2" t="s">
        <v>1176</v>
      </c>
      <c r="C384" s="11">
        <v>20</v>
      </c>
      <c r="D384" s="2" t="s">
        <v>14</v>
      </c>
      <c r="E384" s="2" t="s">
        <v>1177</v>
      </c>
      <c r="F384" t="s">
        <v>26</v>
      </c>
      <c r="G384" t="s">
        <v>11</v>
      </c>
    </row>
    <row r="385" spans="1:7" x14ac:dyDescent="0.35">
      <c r="A385" s="2" t="s">
        <v>1178</v>
      </c>
      <c r="B385" s="2" t="s">
        <v>1179</v>
      </c>
      <c r="C385" s="11">
        <v>27</v>
      </c>
      <c r="D385" s="2" t="s">
        <v>14</v>
      </c>
      <c r="E385" s="2" t="s">
        <v>1180</v>
      </c>
      <c r="F385" t="s">
        <v>307</v>
      </c>
      <c r="G385" t="s">
        <v>11</v>
      </c>
    </row>
    <row r="386" spans="1:7" x14ac:dyDescent="0.35">
      <c r="A386" s="2" t="s">
        <v>1181</v>
      </c>
      <c r="B386" s="2" t="s">
        <v>1182</v>
      </c>
      <c r="C386" s="11">
        <v>52</v>
      </c>
      <c r="D386" s="2" t="s">
        <v>14</v>
      </c>
      <c r="E386" s="2" t="s">
        <v>1183</v>
      </c>
      <c r="F386" t="s">
        <v>259</v>
      </c>
      <c r="G386" t="s">
        <v>11</v>
      </c>
    </row>
    <row r="387" spans="1:7" x14ac:dyDescent="0.35">
      <c r="A387" s="2" t="s">
        <v>1184</v>
      </c>
      <c r="B387" s="2" t="s">
        <v>1185</v>
      </c>
      <c r="C387" s="11">
        <v>60</v>
      </c>
      <c r="D387" s="2" t="s">
        <v>8</v>
      </c>
      <c r="E387" s="2" t="s">
        <v>1186</v>
      </c>
      <c r="F387" t="s">
        <v>307</v>
      </c>
      <c r="G387" t="s">
        <v>11</v>
      </c>
    </row>
    <row r="388" spans="1:7" x14ac:dyDescent="0.35">
      <c r="A388" s="2" t="s">
        <v>1187</v>
      </c>
      <c r="B388" s="2" t="s">
        <v>1188</v>
      </c>
      <c r="C388" s="11">
        <v>18</v>
      </c>
      <c r="D388" s="2" t="s">
        <v>14</v>
      </c>
      <c r="E388" s="2" t="s">
        <v>1189</v>
      </c>
      <c r="F388" t="s">
        <v>134</v>
      </c>
      <c r="G388" t="s">
        <v>11</v>
      </c>
    </row>
    <row r="389" spans="1:7" x14ac:dyDescent="0.35">
      <c r="A389" s="2" t="s">
        <v>1190</v>
      </c>
      <c r="B389" s="2" t="s">
        <v>1191</v>
      </c>
      <c r="C389" s="11">
        <v>28</v>
      </c>
      <c r="D389" s="2" t="s">
        <v>14</v>
      </c>
      <c r="E389" s="2" t="s">
        <v>1192</v>
      </c>
      <c r="F389" t="s">
        <v>83</v>
      </c>
      <c r="G389" t="s">
        <v>11</v>
      </c>
    </row>
    <row r="390" spans="1:7" x14ac:dyDescent="0.35">
      <c r="A390" s="2" t="s">
        <v>1193</v>
      </c>
      <c r="B390" s="2" t="s">
        <v>1194</v>
      </c>
      <c r="C390" s="11">
        <v>53</v>
      </c>
      <c r="D390" s="2" t="s">
        <v>8</v>
      </c>
      <c r="E390" s="2" t="s">
        <v>1195</v>
      </c>
      <c r="F390" t="s">
        <v>108</v>
      </c>
      <c r="G390" t="s">
        <v>11</v>
      </c>
    </row>
    <row r="391" spans="1:7" x14ac:dyDescent="0.35">
      <c r="A391" s="2" t="s">
        <v>1196</v>
      </c>
      <c r="B391" s="2" t="s">
        <v>1197</v>
      </c>
      <c r="C391" s="11">
        <v>50</v>
      </c>
      <c r="D391" s="2" t="s">
        <v>8</v>
      </c>
      <c r="E391" s="2" t="s">
        <v>1198</v>
      </c>
      <c r="F391" t="s">
        <v>65</v>
      </c>
      <c r="G391" t="s">
        <v>11</v>
      </c>
    </row>
    <row r="392" spans="1:7" x14ac:dyDescent="0.35">
      <c r="A392" s="2" t="s">
        <v>1199</v>
      </c>
      <c r="B392" s="2" t="s">
        <v>1200</v>
      </c>
      <c r="C392" s="11">
        <v>56</v>
      </c>
      <c r="D392" s="2" t="s">
        <v>8</v>
      </c>
      <c r="E392" s="2" t="s">
        <v>1201</v>
      </c>
      <c r="F392" t="s">
        <v>283</v>
      </c>
      <c r="G392" t="s">
        <v>11</v>
      </c>
    </row>
    <row r="393" spans="1:7" x14ac:dyDescent="0.35">
      <c r="A393" s="2" t="s">
        <v>1202</v>
      </c>
      <c r="B393" s="2" t="s">
        <v>1203</v>
      </c>
      <c r="C393" s="11">
        <v>40</v>
      </c>
      <c r="D393" s="2" t="s">
        <v>14</v>
      </c>
      <c r="E393" s="2" t="s">
        <v>1204</v>
      </c>
      <c r="F393" t="s">
        <v>30</v>
      </c>
      <c r="G393" t="s">
        <v>11</v>
      </c>
    </row>
    <row r="394" spans="1:7" x14ac:dyDescent="0.35">
      <c r="A394" s="2" t="s">
        <v>1205</v>
      </c>
      <c r="B394" s="2" t="s">
        <v>1206</v>
      </c>
      <c r="C394" s="11">
        <v>46</v>
      </c>
      <c r="D394" s="2" t="s">
        <v>8</v>
      </c>
      <c r="E394" s="2" t="s">
        <v>1207</v>
      </c>
      <c r="F394" t="s">
        <v>108</v>
      </c>
      <c r="G394" t="s">
        <v>11</v>
      </c>
    </row>
    <row r="395" spans="1:7" x14ac:dyDescent="0.35">
      <c r="A395" s="2" t="s">
        <v>1208</v>
      </c>
      <c r="B395" s="2" t="s">
        <v>1209</v>
      </c>
      <c r="C395" s="11">
        <v>46</v>
      </c>
      <c r="D395" s="2" t="s">
        <v>8</v>
      </c>
      <c r="E395" s="2" t="s">
        <v>1210</v>
      </c>
      <c r="F395" t="s">
        <v>112</v>
      </c>
      <c r="G395" t="s">
        <v>11</v>
      </c>
    </row>
    <row r="396" spans="1:7" x14ac:dyDescent="0.35">
      <c r="A396" s="2" t="s">
        <v>1211</v>
      </c>
      <c r="B396" s="2" t="s">
        <v>1212</v>
      </c>
      <c r="C396" s="11">
        <v>43</v>
      </c>
      <c r="D396" s="2" t="s">
        <v>14</v>
      </c>
      <c r="E396" s="2" t="s">
        <v>1213</v>
      </c>
      <c r="F396" t="s">
        <v>161</v>
      </c>
      <c r="G396" t="s">
        <v>11</v>
      </c>
    </row>
    <row r="397" spans="1:7" x14ac:dyDescent="0.35">
      <c r="A397" s="2" t="s">
        <v>1214</v>
      </c>
      <c r="B397" s="2" t="s">
        <v>1215</v>
      </c>
      <c r="C397" s="11">
        <v>50</v>
      </c>
      <c r="D397" s="2" t="s">
        <v>8</v>
      </c>
      <c r="E397" s="2" t="s">
        <v>1216</v>
      </c>
      <c r="F397" t="s">
        <v>57</v>
      </c>
      <c r="G397" t="s">
        <v>11</v>
      </c>
    </row>
    <row r="398" spans="1:7" x14ac:dyDescent="0.35">
      <c r="A398" s="2" t="s">
        <v>1217</v>
      </c>
      <c r="B398" s="2" t="s">
        <v>1218</v>
      </c>
      <c r="C398" s="11">
        <v>25</v>
      </c>
      <c r="D398" s="2" t="s">
        <v>14</v>
      </c>
      <c r="E398" s="2" t="s">
        <v>1219</v>
      </c>
      <c r="F398" t="s">
        <v>53</v>
      </c>
      <c r="G398" t="s">
        <v>11</v>
      </c>
    </row>
    <row r="399" spans="1:7" x14ac:dyDescent="0.35">
      <c r="A399" s="2" t="s">
        <v>1220</v>
      </c>
      <c r="B399" s="2" t="s">
        <v>3950</v>
      </c>
      <c r="C399" s="11">
        <v>62</v>
      </c>
      <c r="D399" s="2" t="s">
        <v>14</v>
      </c>
      <c r="E399" s="2" t="s">
        <v>118</v>
      </c>
      <c r="F399" t="s">
        <v>57</v>
      </c>
      <c r="G399" t="s">
        <v>11</v>
      </c>
    </row>
    <row r="400" spans="1:7" x14ac:dyDescent="0.35">
      <c r="A400" s="2" t="s">
        <v>1221</v>
      </c>
      <c r="B400" s="2" t="s">
        <v>1222</v>
      </c>
      <c r="C400" s="11">
        <v>54</v>
      </c>
      <c r="D400" s="2" t="s">
        <v>8</v>
      </c>
      <c r="E400" s="2" t="s">
        <v>1223</v>
      </c>
      <c r="F400" t="s">
        <v>42</v>
      </c>
      <c r="G400" t="s">
        <v>11</v>
      </c>
    </row>
    <row r="401" spans="1:7" x14ac:dyDescent="0.35">
      <c r="A401" s="2" t="s">
        <v>1224</v>
      </c>
      <c r="B401" s="2" t="s">
        <v>1225</v>
      </c>
      <c r="C401" s="11">
        <v>27</v>
      </c>
      <c r="D401" s="2" t="s">
        <v>8</v>
      </c>
      <c r="E401" s="2" t="s">
        <v>1226</v>
      </c>
      <c r="F401" t="s">
        <v>424</v>
      </c>
      <c r="G401" t="s">
        <v>11</v>
      </c>
    </row>
    <row r="402" spans="1:7" x14ac:dyDescent="0.35">
      <c r="A402" s="2" t="s">
        <v>1227</v>
      </c>
      <c r="B402" s="2" t="s">
        <v>1228</v>
      </c>
      <c r="C402" s="11">
        <v>57</v>
      </c>
      <c r="D402" s="2" t="s">
        <v>14</v>
      </c>
      <c r="E402" s="2" t="s">
        <v>1229</v>
      </c>
      <c r="F402" t="s">
        <v>91</v>
      </c>
      <c r="G402" t="s">
        <v>11</v>
      </c>
    </row>
    <row r="403" spans="1:7" x14ac:dyDescent="0.35">
      <c r="A403" s="2" t="s">
        <v>1230</v>
      </c>
      <c r="B403" s="2" t="s">
        <v>1231</v>
      </c>
      <c r="C403" s="11">
        <v>51</v>
      </c>
      <c r="D403" s="2" t="s">
        <v>14</v>
      </c>
      <c r="E403" s="2" t="s">
        <v>1232</v>
      </c>
      <c r="F403" t="s">
        <v>176</v>
      </c>
      <c r="G403" t="s">
        <v>11</v>
      </c>
    </row>
    <row r="404" spans="1:7" x14ac:dyDescent="0.35">
      <c r="A404" s="2" t="s">
        <v>1233</v>
      </c>
      <c r="B404" s="2" t="s">
        <v>1234</v>
      </c>
      <c r="C404" s="11">
        <v>31</v>
      </c>
      <c r="D404" s="2" t="s">
        <v>8</v>
      </c>
      <c r="E404" s="2" t="s">
        <v>75</v>
      </c>
      <c r="F404" t="s">
        <v>304</v>
      </c>
      <c r="G404" t="s">
        <v>11</v>
      </c>
    </row>
    <row r="405" spans="1:7" x14ac:dyDescent="0.35">
      <c r="A405" s="2" t="s">
        <v>1235</v>
      </c>
      <c r="B405" s="2" t="s">
        <v>1236</v>
      </c>
      <c r="C405" s="11">
        <v>34</v>
      </c>
      <c r="D405" s="2" t="s">
        <v>8</v>
      </c>
      <c r="E405" s="2" t="s">
        <v>1237</v>
      </c>
      <c r="F405" t="s">
        <v>318</v>
      </c>
      <c r="G405" t="s">
        <v>11</v>
      </c>
    </row>
    <row r="406" spans="1:7" x14ac:dyDescent="0.35">
      <c r="A406" s="2" t="s">
        <v>1238</v>
      </c>
      <c r="B406" s="2" t="s">
        <v>1239</v>
      </c>
      <c r="C406" s="11">
        <v>22</v>
      </c>
      <c r="D406" s="2" t="s">
        <v>14</v>
      </c>
      <c r="E406" s="2" t="s">
        <v>1240</v>
      </c>
      <c r="F406" t="s">
        <v>283</v>
      </c>
      <c r="G406" t="s">
        <v>11</v>
      </c>
    </row>
    <row r="407" spans="1:7" x14ac:dyDescent="0.35">
      <c r="A407" s="2" t="s">
        <v>1241</v>
      </c>
      <c r="B407" s="2" t="s">
        <v>1242</v>
      </c>
      <c r="C407" s="11">
        <v>18</v>
      </c>
      <c r="D407" s="2" t="s">
        <v>14</v>
      </c>
      <c r="E407" s="2" t="s">
        <v>1243</v>
      </c>
      <c r="F407" t="s">
        <v>318</v>
      </c>
      <c r="G407" t="s">
        <v>11</v>
      </c>
    </row>
    <row r="408" spans="1:7" x14ac:dyDescent="0.35">
      <c r="A408" s="2" t="s">
        <v>1244</v>
      </c>
      <c r="B408" s="2" t="s">
        <v>1245</v>
      </c>
      <c r="C408" s="11">
        <v>23</v>
      </c>
      <c r="D408" s="2" t="s">
        <v>14</v>
      </c>
      <c r="E408" s="2" t="s">
        <v>1246</v>
      </c>
      <c r="F408" t="s">
        <v>314</v>
      </c>
      <c r="G408" t="s">
        <v>11</v>
      </c>
    </row>
    <row r="409" spans="1:7" x14ac:dyDescent="0.35">
      <c r="A409" s="2" t="s">
        <v>1247</v>
      </c>
      <c r="B409" s="2" t="s">
        <v>1248</v>
      </c>
      <c r="C409" s="11">
        <v>33</v>
      </c>
      <c r="D409" s="2" t="s">
        <v>8</v>
      </c>
      <c r="E409" s="2" t="s">
        <v>1249</v>
      </c>
      <c r="F409" t="s">
        <v>134</v>
      </c>
      <c r="G409" t="s">
        <v>11</v>
      </c>
    </row>
    <row r="410" spans="1:7" x14ac:dyDescent="0.35">
      <c r="A410" s="2" t="s">
        <v>1250</v>
      </c>
      <c r="B410" s="2" t="s">
        <v>1251</v>
      </c>
      <c r="C410" s="11">
        <v>36</v>
      </c>
      <c r="D410" s="2" t="s">
        <v>8</v>
      </c>
      <c r="E410" s="2" t="s">
        <v>1252</v>
      </c>
      <c r="F410" t="s">
        <v>83</v>
      </c>
      <c r="G410" t="s">
        <v>11</v>
      </c>
    </row>
    <row r="411" spans="1:7" x14ac:dyDescent="0.35">
      <c r="A411" s="2" t="s">
        <v>1253</v>
      </c>
      <c r="B411" s="2" t="s">
        <v>1254</v>
      </c>
      <c r="C411" s="11">
        <v>55</v>
      </c>
      <c r="D411" s="2" t="s">
        <v>8</v>
      </c>
      <c r="E411" s="2" t="s">
        <v>1255</v>
      </c>
      <c r="F411" t="s">
        <v>833</v>
      </c>
      <c r="G411" t="s">
        <v>11</v>
      </c>
    </row>
    <row r="412" spans="1:7" x14ac:dyDescent="0.35">
      <c r="A412" s="2" t="s">
        <v>1256</v>
      </c>
      <c r="B412" s="2" t="s">
        <v>1257</v>
      </c>
      <c r="C412" s="11">
        <v>48</v>
      </c>
      <c r="D412" s="2" t="s">
        <v>14</v>
      </c>
      <c r="E412" s="2" t="s">
        <v>1258</v>
      </c>
      <c r="F412" t="s">
        <v>83</v>
      </c>
      <c r="G412" t="s">
        <v>11</v>
      </c>
    </row>
    <row r="413" spans="1:7" x14ac:dyDescent="0.35">
      <c r="A413" s="2" t="s">
        <v>1259</v>
      </c>
      <c r="B413" s="2" t="s">
        <v>1260</v>
      </c>
      <c r="C413" s="11">
        <v>63</v>
      </c>
      <c r="D413" s="2" t="s">
        <v>8</v>
      </c>
      <c r="E413" s="2" t="s">
        <v>1261</v>
      </c>
      <c r="F413" t="s">
        <v>22</v>
      </c>
      <c r="G413" t="s">
        <v>11</v>
      </c>
    </row>
    <row r="414" spans="1:7" x14ac:dyDescent="0.35">
      <c r="A414" s="2" t="s">
        <v>1262</v>
      </c>
      <c r="B414" s="2" t="s">
        <v>1263</v>
      </c>
      <c r="C414" s="11">
        <v>23</v>
      </c>
      <c r="D414" s="2" t="s">
        <v>14</v>
      </c>
      <c r="E414" s="2" t="s">
        <v>196</v>
      </c>
      <c r="F414" t="s">
        <v>150</v>
      </c>
      <c r="G414" t="s">
        <v>11</v>
      </c>
    </row>
    <row r="415" spans="1:7" x14ac:dyDescent="0.35">
      <c r="A415" s="2" t="s">
        <v>1264</v>
      </c>
      <c r="B415" s="2" t="s">
        <v>1265</v>
      </c>
      <c r="C415" s="11">
        <v>59</v>
      </c>
      <c r="D415" s="2" t="s">
        <v>14</v>
      </c>
      <c r="E415" s="2" t="s">
        <v>1266</v>
      </c>
      <c r="F415" t="s">
        <v>101</v>
      </c>
      <c r="G415" t="s">
        <v>11</v>
      </c>
    </row>
    <row r="416" spans="1:7" x14ac:dyDescent="0.35">
      <c r="A416" s="2" t="s">
        <v>1267</v>
      </c>
      <c r="B416" s="2" t="s">
        <v>1268</v>
      </c>
      <c r="C416" s="11">
        <v>35</v>
      </c>
      <c r="D416" s="2" t="s">
        <v>14</v>
      </c>
      <c r="E416" s="2" t="s">
        <v>1269</v>
      </c>
      <c r="F416" t="s">
        <v>108</v>
      </c>
      <c r="G416" t="s">
        <v>11</v>
      </c>
    </row>
    <row r="417" spans="1:7" x14ac:dyDescent="0.35">
      <c r="A417" s="2" t="s">
        <v>1270</v>
      </c>
      <c r="B417" s="2" t="s">
        <v>1271</v>
      </c>
      <c r="C417" s="11">
        <v>26</v>
      </c>
      <c r="D417" s="2" t="s">
        <v>14</v>
      </c>
      <c r="E417" s="2" t="s">
        <v>1272</v>
      </c>
      <c r="F417" t="s">
        <v>157</v>
      </c>
      <c r="G417" t="s">
        <v>11</v>
      </c>
    </row>
    <row r="418" spans="1:7" x14ac:dyDescent="0.35">
      <c r="A418" s="2" t="s">
        <v>1273</v>
      </c>
      <c r="B418" s="2" t="s">
        <v>1274</v>
      </c>
      <c r="C418" s="11">
        <v>46</v>
      </c>
      <c r="D418" s="2" t="s">
        <v>8</v>
      </c>
      <c r="E418" s="2" t="s">
        <v>1275</v>
      </c>
      <c r="F418" t="s">
        <v>314</v>
      </c>
      <c r="G418" t="s">
        <v>11</v>
      </c>
    </row>
    <row r="419" spans="1:7" x14ac:dyDescent="0.35">
      <c r="A419" s="2" t="s">
        <v>1276</v>
      </c>
      <c r="B419" s="2" t="s">
        <v>1277</v>
      </c>
      <c r="C419" s="11">
        <v>64</v>
      </c>
      <c r="D419" s="2" t="s">
        <v>14</v>
      </c>
      <c r="E419" s="2" t="s">
        <v>1278</v>
      </c>
      <c r="F419" t="s">
        <v>10</v>
      </c>
      <c r="G419" t="s">
        <v>11</v>
      </c>
    </row>
    <row r="420" spans="1:7" x14ac:dyDescent="0.35">
      <c r="A420" s="2" t="s">
        <v>1279</v>
      </c>
      <c r="B420" s="2" t="s">
        <v>1280</v>
      </c>
      <c r="C420" s="11">
        <v>60</v>
      </c>
      <c r="D420" s="2" t="s">
        <v>14</v>
      </c>
      <c r="E420" s="2" t="s">
        <v>1281</v>
      </c>
      <c r="F420" t="s">
        <v>42</v>
      </c>
      <c r="G420" t="s">
        <v>11</v>
      </c>
    </row>
    <row r="421" spans="1:7" x14ac:dyDescent="0.35">
      <c r="A421" s="2" t="s">
        <v>1282</v>
      </c>
      <c r="B421" s="2" t="s">
        <v>1283</v>
      </c>
      <c r="C421" s="11">
        <v>33</v>
      </c>
      <c r="D421" s="2" t="s">
        <v>8</v>
      </c>
      <c r="E421" s="2" t="s">
        <v>1284</v>
      </c>
      <c r="F421" t="s">
        <v>304</v>
      </c>
      <c r="G421" t="s">
        <v>11</v>
      </c>
    </row>
    <row r="422" spans="1:7" x14ac:dyDescent="0.35">
      <c r="A422" s="2" t="s">
        <v>1285</v>
      </c>
      <c r="B422" s="2" t="s">
        <v>3951</v>
      </c>
      <c r="C422" s="11">
        <v>60</v>
      </c>
      <c r="D422" s="2" t="s">
        <v>8</v>
      </c>
      <c r="E422" s="2" t="s">
        <v>1286</v>
      </c>
      <c r="F422" t="s">
        <v>10</v>
      </c>
      <c r="G422" t="s">
        <v>11</v>
      </c>
    </row>
    <row r="423" spans="1:7" x14ac:dyDescent="0.35">
      <c r="A423" s="2" t="s">
        <v>1287</v>
      </c>
      <c r="B423" s="2" t="s">
        <v>1288</v>
      </c>
      <c r="C423" s="11">
        <v>45</v>
      </c>
      <c r="D423" s="2" t="s">
        <v>14</v>
      </c>
      <c r="E423" s="2" t="s">
        <v>1289</v>
      </c>
      <c r="F423" t="s">
        <v>69</v>
      </c>
      <c r="G423" t="s">
        <v>11</v>
      </c>
    </row>
    <row r="424" spans="1:7" x14ac:dyDescent="0.35">
      <c r="A424" s="2" t="s">
        <v>1290</v>
      </c>
      <c r="B424" s="2" t="s">
        <v>3952</v>
      </c>
      <c r="C424" s="11">
        <v>42</v>
      </c>
      <c r="D424" s="2" t="s">
        <v>14</v>
      </c>
      <c r="E424" s="2" t="s">
        <v>1291</v>
      </c>
      <c r="F424" t="s">
        <v>57</v>
      </c>
      <c r="G424" t="s">
        <v>11</v>
      </c>
    </row>
    <row r="425" spans="1:7" x14ac:dyDescent="0.35">
      <c r="A425" s="2" t="s">
        <v>1292</v>
      </c>
      <c r="B425" s="2" t="s">
        <v>1293</v>
      </c>
      <c r="C425" s="11">
        <v>35</v>
      </c>
      <c r="D425" s="2" t="s">
        <v>8</v>
      </c>
      <c r="E425" s="2" t="s">
        <v>1294</v>
      </c>
      <c r="F425" t="s">
        <v>57</v>
      </c>
      <c r="G425" t="s">
        <v>11</v>
      </c>
    </row>
    <row r="426" spans="1:7" x14ac:dyDescent="0.35">
      <c r="A426" s="2" t="s">
        <v>1295</v>
      </c>
      <c r="B426" s="2" t="s">
        <v>1296</v>
      </c>
      <c r="C426" s="11">
        <v>53</v>
      </c>
      <c r="D426" s="2" t="s">
        <v>8</v>
      </c>
      <c r="E426" s="2" t="s">
        <v>1297</v>
      </c>
      <c r="F426" t="s">
        <v>10</v>
      </c>
      <c r="G426" t="s">
        <v>11</v>
      </c>
    </row>
    <row r="427" spans="1:7" x14ac:dyDescent="0.35">
      <c r="A427" s="2" t="s">
        <v>1298</v>
      </c>
      <c r="B427" s="2" t="s">
        <v>1299</v>
      </c>
      <c r="C427" s="11">
        <v>40</v>
      </c>
      <c r="D427" s="2" t="s">
        <v>8</v>
      </c>
      <c r="E427" s="2" t="s">
        <v>1300</v>
      </c>
      <c r="F427" t="s">
        <v>112</v>
      </c>
      <c r="G427" t="s">
        <v>11</v>
      </c>
    </row>
    <row r="428" spans="1:7" x14ac:dyDescent="0.35">
      <c r="A428" s="2" t="s">
        <v>1301</v>
      </c>
      <c r="B428" s="2" t="s">
        <v>1302</v>
      </c>
      <c r="C428" s="11">
        <v>28</v>
      </c>
      <c r="D428" s="2" t="s">
        <v>8</v>
      </c>
      <c r="E428" s="2" t="s">
        <v>1303</v>
      </c>
      <c r="F428" t="s">
        <v>10</v>
      </c>
      <c r="G428" t="s">
        <v>11</v>
      </c>
    </row>
    <row r="429" spans="1:7" x14ac:dyDescent="0.35">
      <c r="A429" s="2" t="s">
        <v>1304</v>
      </c>
      <c r="B429" s="2" t="s">
        <v>1305</v>
      </c>
      <c r="C429" s="11">
        <v>18</v>
      </c>
      <c r="D429" s="2" t="s">
        <v>14</v>
      </c>
      <c r="E429" s="2" t="s">
        <v>1306</v>
      </c>
      <c r="F429" t="s">
        <v>424</v>
      </c>
      <c r="G429" t="s">
        <v>11</v>
      </c>
    </row>
    <row r="430" spans="1:7" x14ac:dyDescent="0.35">
      <c r="A430" s="2" t="s">
        <v>1307</v>
      </c>
      <c r="B430" s="2" t="s">
        <v>1308</v>
      </c>
      <c r="C430" s="11">
        <v>27</v>
      </c>
      <c r="D430" s="2" t="s">
        <v>14</v>
      </c>
      <c r="E430" s="2" t="s">
        <v>1309</v>
      </c>
      <c r="F430" t="s">
        <v>318</v>
      </c>
      <c r="G430" t="s">
        <v>11</v>
      </c>
    </row>
    <row r="431" spans="1:7" x14ac:dyDescent="0.35">
      <c r="A431" s="2" t="s">
        <v>1310</v>
      </c>
      <c r="B431" s="2" t="s">
        <v>1311</v>
      </c>
      <c r="C431" s="11">
        <v>43</v>
      </c>
      <c r="D431" s="2" t="s">
        <v>8</v>
      </c>
      <c r="E431" s="2" t="s">
        <v>1312</v>
      </c>
      <c r="F431" t="s">
        <v>101</v>
      </c>
      <c r="G431" t="s">
        <v>11</v>
      </c>
    </row>
    <row r="432" spans="1:7" x14ac:dyDescent="0.35">
      <c r="A432" s="2" t="s">
        <v>1313</v>
      </c>
      <c r="B432" s="2" t="s">
        <v>1314</v>
      </c>
      <c r="C432" s="11">
        <v>36</v>
      </c>
      <c r="D432" s="2" t="s">
        <v>14</v>
      </c>
      <c r="E432" s="2" t="s">
        <v>1315</v>
      </c>
      <c r="F432" t="s">
        <v>83</v>
      </c>
      <c r="G432" t="s">
        <v>11</v>
      </c>
    </row>
    <row r="433" spans="1:7" x14ac:dyDescent="0.35">
      <c r="A433" s="2" t="s">
        <v>1316</v>
      </c>
      <c r="B433" s="2" t="s">
        <v>1317</v>
      </c>
      <c r="C433" s="11">
        <v>27</v>
      </c>
      <c r="D433" s="2" t="s">
        <v>8</v>
      </c>
      <c r="E433" s="2" t="s">
        <v>1318</v>
      </c>
      <c r="F433" t="s">
        <v>26</v>
      </c>
      <c r="G433" t="s">
        <v>11</v>
      </c>
    </row>
    <row r="434" spans="1:7" x14ac:dyDescent="0.35">
      <c r="A434" s="2" t="s">
        <v>1319</v>
      </c>
      <c r="B434" s="2" t="s">
        <v>1320</v>
      </c>
      <c r="C434" s="11">
        <v>37</v>
      </c>
      <c r="D434" s="2" t="s">
        <v>8</v>
      </c>
      <c r="E434" s="2" t="s">
        <v>1321</v>
      </c>
      <c r="F434" t="s">
        <v>83</v>
      </c>
      <c r="G434" t="s">
        <v>11</v>
      </c>
    </row>
    <row r="435" spans="1:7" x14ac:dyDescent="0.35">
      <c r="A435" s="2" t="s">
        <v>1322</v>
      </c>
      <c r="B435" s="2" t="s">
        <v>1323</v>
      </c>
      <c r="C435" s="11">
        <v>51</v>
      </c>
      <c r="D435" s="2" t="s">
        <v>14</v>
      </c>
      <c r="E435" s="2" t="s">
        <v>1324</v>
      </c>
      <c r="F435" t="s">
        <v>53</v>
      </c>
      <c r="G435" t="s">
        <v>11</v>
      </c>
    </row>
    <row r="436" spans="1:7" x14ac:dyDescent="0.35">
      <c r="A436" s="2" t="s">
        <v>1325</v>
      </c>
      <c r="B436" s="2" t="s">
        <v>1326</v>
      </c>
      <c r="C436" s="11">
        <v>48</v>
      </c>
      <c r="D436" s="2" t="s">
        <v>14</v>
      </c>
      <c r="E436" s="2" t="s">
        <v>1327</v>
      </c>
      <c r="F436" t="s">
        <v>246</v>
      </c>
      <c r="G436" t="s">
        <v>11</v>
      </c>
    </row>
    <row r="437" spans="1:7" x14ac:dyDescent="0.35">
      <c r="A437" s="2" t="s">
        <v>1328</v>
      </c>
      <c r="B437" s="2" t="s">
        <v>1329</v>
      </c>
      <c r="C437" s="11">
        <v>37</v>
      </c>
      <c r="D437" s="2" t="s">
        <v>14</v>
      </c>
      <c r="E437" s="2" t="s">
        <v>1330</v>
      </c>
      <c r="F437" t="s">
        <v>101</v>
      </c>
      <c r="G437" t="s">
        <v>11</v>
      </c>
    </row>
    <row r="438" spans="1:7" x14ac:dyDescent="0.35">
      <c r="A438" s="2" t="s">
        <v>1331</v>
      </c>
      <c r="B438" s="2" t="s">
        <v>1332</v>
      </c>
      <c r="C438" s="11">
        <v>61</v>
      </c>
      <c r="D438" s="2" t="s">
        <v>8</v>
      </c>
      <c r="E438" s="2" t="s">
        <v>1333</v>
      </c>
      <c r="F438" t="s">
        <v>34</v>
      </c>
      <c r="G438" t="s">
        <v>11</v>
      </c>
    </row>
    <row r="439" spans="1:7" x14ac:dyDescent="0.35">
      <c r="A439" s="2" t="s">
        <v>1334</v>
      </c>
      <c r="B439" s="2" t="s">
        <v>1335</v>
      </c>
      <c r="C439" s="11">
        <v>47</v>
      </c>
      <c r="D439" s="2" t="s">
        <v>14</v>
      </c>
      <c r="E439" s="2" t="s">
        <v>586</v>
      </c>
      <c r="F439" t="s">
        <v>42</v>
      </c>
      <c r="G439" t="s">
        <v>11</v>
      </c>
    </row>
    <row r="440" spans="1:7" x14ac:dyDescent="0.35">
      <c r="A440" s="2" t="s">
        <v>1336</v>
      </c>
      <c r="B440" s="2" t="s">
        <v>1337</v>
      </c>
      <c r="C440" s="11">
        <v>59</v>
      </c>
      <c r="D440" s="2" t="s">
        <v>14</v>
      </c>
      <c r="E440" s="2" t="s">
        <v>1338</v>
      </c>
      <c r="F440" t="s">
        <v>229</v>
      </c>
      <c r="G440" t="s">
        <v>11</v>
      </c>
    </row>
    <row r="441" spans="1:7" x14ac:dyDescent="0.35">
      <c r="A441" s="2" t="s">
        <v>1339</v>
      </c>
      <c r="B441" s="2" t="s">
        <v>1340</v>
      </c>
      <c r="C441" s="11">
        <v>53</v>
      </c>
      <c r="D441" s="2" t="s">
        <v>8</v>
      </c>
      <c r="E441" s="2" t="s">
        <v>917</v>
      </c>
      <c r="F441" t="s">
        <v>150</v>
      </c>
      <c r="G441" t="s">
        <v>11</v>
      </c>
    </row>
    <row r="442" spans="1:7" x14ac:dyDescent="0.35">
      <c r="A442" s="2" t="s">
        <v>1341</v>
      </c>
      <c r="B442" s="2" t="s">
        <v>1342</v>
      </c>
      <c r="C442" s="11">
        <v>60</v>
      </c>
      <c r="D442" s="2" t="s">
        <v>8</v>
      </c>
      <c r="E442" s="2" t="s">
        <v>1343</v>
      </c>
      <c r="F442" t="s">
        <v>16</v>
      </c>
      <c r="G442" t="s">
        <v>11</v>
      </c>
    </row>
    <row r="443" spans="1:7" x14ac:dyDescent="0.35">
      <c r="A443" s="2" t="s">
        <v>1344</v>
      </c>
      <c r="B443" s="2" t="s">
        <v>1345</v>
      </c>
      <c r="C443" s="11">
        <v>31</v>
      </c>
      <c r="D443" s="2" t="s">
        <v>8</v>
      </c>
      <c r="E443" s="2" t="s">
        <v>1346</v>
      </c>
      <c r="F443" t="s">
        <v>314</v>
      </c>
      <c r="G443" t="s">
        <v>11</v>
      </c>
    </row>
    <row r="444" spans="1:7" x14ac:dyDescent="0.35">
      <c r="A444" s="2" t="s">
        <v>1347</v>
      </c>
      <c r="B444" s="2" t="s">
        <v>1348</v>
      </c>
      <c r="C444" s="11">
        <v>42</v>
      </c>
      <c r="D444" s="2" t="s">
        <v>14</v>
      </c>
      <c r="E444" s="2" t="s">
        <v>1349</v>
      </c>
      <c r="F444" t="s">
        <v>30</v>
      </c>
      <c r="G444" t="s">
        <v>11</v>
      </c>
    </row>
    <row r="445" spans="1:7" x14ac:dyDescent="0.35">
      <c r="A445" s="2" t="s">
        <v>1350</v>
      </c>
      <c r="B445" s="2" t="s">
        <v>1351</v>
      </c>
      <c r="C445" s="11">
        <v>51</v>
      </c>
      <c r="D445" s="2" t="s">
        <v>8</v>
      </c>
      <c r="E445" s="2" t="s">
        <v>1352</v>
      </c>
      <c r="F445" t="s">
        <v>349</v>
      </c>
      <c r="G445" t="s">
        <v>11</v>
      </c>
    </row>
    <row r="446" spans="1:7" x14ac:dyDescent="0.35">
      <c r="A446" s="2" t="s">
        <v>1353</v>
      </c>
      <c r="B446" s="2" t="s">
        <v>1354</v>
      </c>
      <c r="C446" s="11">
        <v>19</v>
      </c>
      <c r="D446" s="2" t="s">
        <v>8</v>
      </c>
      <c r="E446" s="2" t="s">
        <v>1355</v>
      </c>
      <c r="F446" t="s">
        <v>833</v>
      </c>
      <c r="G446" t="s">
        <v>11</v>
      </c>
    </row>
    <row r="447" spans="1:7" x14ac:dyDescent="0.35">
      <c r="A447" s="2" t="s">
        <v>1356</v>
      </c>
      <c r="B447" s="2" t="s">
        <v>1357</v>
      </c>
      <c r="C447" s="11">
        <v>41</v>
      </c>
      <c r="D447" s="2" t="s">
        <v>14</v>
      </c>
      <c r="E447" s="2" t="s">
        <v>1358</v>
      </c>
      <c r="F447" t="s">
        <v>279</v>
      </c>
      <c r="G447" t="s">
        <v>11</v>
      </c>
    </row>
    <row r="448" spans="1:7" x14ac:dyDescent="0.35">
      <c r="A448" s="2" t="s">
        <v>1359</v>
      </c>
      <c r="B448" s="2" t="s">
        <v>1360</v>
      </c>
      <c r="C448" s="11">
        <v>35</v>
      </c>
      <c r="D448" s="2" t="s">
        <v>8</v>
      </c>
      <c r="E448" s="2" t="s">
        <v>1361</v>
      </c>
      <c r="F448" t="s">
        <v>91</v>
      </c>
      <c r="G448" t="s">
        <v>11</v>
      </c>
    </row>
    <row r="449" spans="1:7" x14ac:dyDescent="0.35">
      <c r="A449" s="2" t="s">
        <v>1362</v>
      </c>
      <c r="B449" s="2" t="s">
        <v>1363</v>
      </c>
      <c r="C449" s="11">
        <v>45</v>
      </c>
      <c r="D449" s="2" t="s">
        <v>8</v>
      </c>
      <c r="E449" s="2" t="s">
        <v>1364</v>
      </c>
      <c r="F449" t="s">
        <v>10</v>
      </c>
      <c r="G449" t="s">
        <v>11</v>
      </c>
    </row>
    <row r="450" spans="1:7" x14ac:dyDescent="0.35">
      <c r="A450" s="2" t="s">
        <v>1365</v>
      </c>
      <c r="B450" s="2" t="s">
        <v>1366</v>
      </c>
      <c r="C450" s="11">
        <v>64</v>
      </c>
      <c r="D450" s="2" t="s">
        <v>14</v>
      </c>
      <c r="E450" s="2" t="s">
        <v>1367</v>
      </c>
      <c r="F450" t="s">
        <v>833</v>
      </c>
      <c r="G450" t="s">
        <v>11</v>
      </c>
    </row>
    <row r="451" spans="1:7" x14ac:dyDescent="0.35">
      <c r="A451" s="2" t="s">
        <v>1368</v>
      </c>
      <c r="B451" s="2" t="s">
        <v>1369</v>
      </c>
      <c r="C451" s="11">
        <v>29</v>
      </c>
      <c r="D451" s="2" t="s">
        <v>8</v>
      </c>
      <c r="E451" s="2" t="s">
        <v>1370</v>
      </c>
      <c r="F451" t="s">
        <v>22</v>
      </c>
      <c r="G451" t="s">
        <v>11</v>
      </c>
    </row>
    <row r="452" spans="1:7" x14ac:dyDescent="0.35">
      <c r="A452" s="2" t="s">
        <v>1371</v>
      </c>
      <c r="B452" s="2" t="s">
        <v>1372</v>
      </c>
      <c r="C452" s="11">
        <v>59</v>
      </c>
      <c r="D452" s="2" t="s">
        <v>8</v>
      </c>
      <c r="E452" s="2" t="s">
        <v>1373</v>
      </c>
      <c r="F452" t="s">
        <v>65</v>
      </c>
      <c r="G452" t="s">
        <v>11</v>
      </c>
    </row>
    <row r="453" spans="1:7" x14ac:dyDescent="0.35">
      <c r="A453" s="2" t="s">
        <v>1374</v>
      </c>
      <c r="B453" s="2" t="s">
        <v>1375</v>
      </c>
      <c r="C453" s="11">
        <v>46</v>
      </c>
      <c r="D453" s="2" t="s">
        <v>8</v>
      </c>
      <c r="E453" s="2" t="s">
        <v>554</v>
      </c>
      <c r="F453" t="s">
        <v>225</v>
      </c>
      <c r="G453" t="s">
        <v>11</v>
      </c>
    </row>
    <row r="454" spans="1:7" x14ac:dyDescent="0.35">
      <c r="A454" s="2" t="s">
        <v>1376</v>
      </c>
      <c r="B454" s="2" t="s">
        <v>1377</v>
      </c>
      <c r="C454" s="11">
        <v>60</v>
      </c>
      <c r="D454" s="2" t="s">
        <v>14</v>
      </c>
      <c r="E454" s="2" t="s">
        <v>1378</v>
      </c>
      <c r="F454" t="s">
        <v>304</v>
      </c>
      <c r="G454" t="s">
        <v>11</v>
      </c>
    </row>
    <row r="455" spans="1:7" x14ac:dyDescent="0.35">
      <c r="A455" s="2" t="s">
        <v>1379</v>
      </c>
      <c r="B455" s="2" t="s">
        <v>1380</v>
      </c>
      <c r="C455" s="11">
        <v>62</v>
      </c>
      <c r="D455" s="2" t="s">
        <v>14</v>
      </c>
      <c r="E455" s="2" t="s">
        <v>1381</v>
      </c>
      <c r="F455" t="s">
        <v>94</v>
      </c>
      <c r="G455" t="s">
        <v>11</v>
      </c>
    </row>
    <row r="456" spans="1:7" x14ac:dyDescent="0.35">
      <c r="A456" s="2" t="s">
        <v>1382</v>
      </c>
      <c r="B456" s="2" t="s">
        <v>1383</v>
      </c>
      <c r="C456" s="11">
        <v>60</v>
      </c>
      <c r="D456" s="2" t="s">
        <v>8</v>
      </c>
      <c r="E456" s="2" t="s">
        <v>124</v>
      </c>
      <c r="F456" t="s">
        <v>91</v>
      </c>
      <c r="G456" t="s">
        <v>11</v>
      </c>
    </row>
    <row r="457" spans="1:7" x14ac:dyDescent="0.35">
      <c r="A457" s="2" t="s">
        <v>1384</v>
      </c>
      <c r="B457" s="2" t="s">
        <v>1385</v>
      </c>
      <c r="C457" s="11">
        <v>54</v>
      </c>
      <c r="D457" s="2" t="s">
        <v>8</v>
      </c>
      <c r="E457" s="2" t="s">
        <v>1386</v>
      </c>
      <c r="F457" t="s">
        <v>186</v>
      </c>
      <c r="G457" t="s">
        <v>11</v>
      </c>
    </row>
    <row r="458" spans="1:7" x14ac:dyDescent="0.35">
      <c r="A458" s="2" t="s">
        <v>1387</v>
      </c>
      <c r="B458" s="2" t="s">
        <v>1388</v>
      </c>
      <c r="C458" s="11">
        <v>59</v>
      </c>
      <c r="D458" s="2" t="s">
        <v>14</v>
      </c>
      <c r="E458" s="2" t="s">
        <v>1389</v>
      </c>
      <c r="F458" t="s">
        <v>283</v>
      </c>
      <c r="G458" t="s">
        <v>11</v>
      </c>
    </row>
    <row r="459" spans="1:7" x14ac:dyDescent="0.35">
      <c r="A459" s="2" t="s">
        <v>1390</v>
      </c>
      <c r="B459" s="2" t="s">
        <v>1391</v>
      </c>
      <c r="C459" s="11">
        <v>59</v>
      </c>
      <c r="D459" s="2" t="s">
        <v>8</v>
      </c>
      <c r="E459" s="2" t="s">
        <v>1392</v>
      </c>
      <c r="F459" t="s">
        <v>577</v>
      </c>
      <c r="G459" t="s">
        <v>11</v>
      </c>
    </row>
    <row r="460" spans="1:7" x14ac:dyDescent="0.35">
      <c r="A460" s="2" t="s">
        <v>1393</v>
      </c>
      <c r="B460" s="2" t="s">
        <v>1394</v>
      </c>
      <c r="C460" s="11">
        <v>62</v>
      </c>
      <c r="D460" s="2" t="s">
        <v>14</v>
      </c>
      <c r="E460" s="2" t="s">
        <v>1395</v>
      </c>
      <c r="F460" t="s">
        <v>46</v>
      </c>
      <c r="G460" t="s">
        <v>11</v>
      </c>
    </row>
    <row r="461" spans="1:7" x14ac:dyDescent="0.35">
      <c r="A461" s="2" t="s">
        <v>1396</v>
      </c>
      <c r="B461" s="2" t="s">
        <v>668</v>
      </c>
      <c r="C461" s="11">
        <v>29</v>
      </c>
      <c r="D461" s="2" t="s">
        <v>14</v>
      </c>
      <c r="E461" s="2" t="s">
        <v>1397</v>
      </c>
      <c r="F461" t="s">
        <v>307</v>
      </c>
      <c r="G461" t="s">
        <v>11</v>
      </c>
    </row>
    <row r="462" spans="1:7" x14ac:dyDescent="0.35">
      <c r="A462" s="2" t="s">
        <v>1398</v>
      </c>
      <c r="B462" s="2" t="s">
        <v>1399</v>
      </c>
      <c r="C462" s="11">
        <v>35</v>
      </c>
      <c r="D462" s="2" t="s">
        <v>8</v>
      </c>
      <c r="E462" s="2" t="s">
        <v>1400</v>
      </c>
      <c r="F462" t="s">
        <v>259</v>
      </c>
      <c r="G462" t="s">
        <v>11</v>
      </c>
    </row>
    <row r="463" spans="1:7" x14ac:dyDescent="0.35">
      <c r="A463" s="2" t="s">
        <v>1401</v>
      </c>
      <c r="B463" s="2" t="s">
        <v>1402</v>
      </c>
      <c r="C463" s="11">
        <v>60</v>
      </c>
      <c r="D463" s="2" t="s">
        <v>14</v>
      </c>
      <c r="E463" s="2" t="s">
        <v>1403</v>
      </c>
      <c r="F463" t="s">
        <v>57</v>
      </c>
      <c r="G463" t="s">
        <v>11</v>
      </c>
    </row>
    <row r="464" spans="1:7" x14ac:dyDescent="0.35">
      <c r="A464" s="2" t="s">
        <v>1404</v>
      </c>
      <c r="B464" s="2" t="s">
        <v>1405</v>
      </c>
      <c r="C464" s="11">
        <v>34</v>
      </c>
      <c r="D464" s="2" t="s">
        <v>14</v>
      </c>
      <c r="E464" s="2" t="s">
        <v>1406</v>
      </c>
      <c r="F464" t="s">
        <v>38</v>
      </c>
      <c r="G464" t="s">
        <v>11</v>
      </c>
    </row>
    <row r="465" spans="1:7" x14ac:dyDescent="0.35">
      <c r="A465" s="2" t="s">
        <v>1407</v>
      </c>
      <c r="B465" s="2" t="s">
        <v>1408</v>
      </c>
      <c r="C465" s="11">
        <v>36</v>
      </c>
      <c r="D465" s="2" t="s">
        <v>14</v>
      </c>
      <c r="E465" s="2" t="s">
        <v>1409</v>
      </c>
      <c r="F465" t="s">
        <v>161</v>
      </c>
      <c r="G465" t="s">
        <v>11</v>
      </c>
    </row>
    <row r="466" spans="1:7" x14ac:dyDescent="0.35">
      <c r="A466" s="2" t="s">
        <v>1410</v>
      </c>
      <c r="B466" s="2" t="s">
        <v>1411</v>
      </c>
      <c r="C466" s="11">
        <v>45</v>
      </c>
      <c r="D466" s="2" t="s">
        <v>14</v>
      </c>
      <c r="E466" s="2" t="s">
        <v>1412</v>
      </c>
      <c r="F466" t="s">
        <v>69</v>
      </c>
      <c r="G466" t="s">
        <v>11</v>
      </c>
    </row>
    <row r="467" spans="1:7" x14ac:dyDescent="0.35">
      <c r="A467" s="2" t="s">
        <v>1413</v>
      </c>
      <c r="B467" s="2" t="s">
        <v>1414</v>
      </c>
      <c r="C467" s="11">
        <v>28</v>
      </c>
      <c r="D467" s="2" t="s">
        <v>14</v>
      </c>
      <c r="E467" s="2" t="s">
        <v>1415</v>
      </c>
      <c r="F467" t="s">
        <v>10</v>
      </c>
      <c r="G467" t="s">
        <v>11</v>
      </c>
    </row>
    <row r="468" spans="1:7" x14ac:dyDescent="0.35">
      <c r="A468" s="2" t="s">
        <v>1416</v>
      </c>
      <c r="B468" s="2" t="s">
        <v>1417</v>
      </c>
      <c r="C468" s="11">
        <v>18</v>
      </c>
      <c r="D468" s="2" t="s">
        <v>8</v>
      </c>
      <c r="E468" s="2" t="s">
        <v>1418</v>
      </c>
      <c r="F468" t="s">
        <v>193</v>
      </c>
      <c r="G468" t="s">
        <v>11</v>
      </c>
    </row>
    <row r="469" spans="1:7" x14ac:dyDescent="0.35">
      <c r="A469" s="2" t="s">
        <v>1419</v>
      </c>
      <c r="B469" s="2" t="s">
        <v>1420</v>
      </c>
      <c r="C469" s="11">
        <v>63</v>
      </c>
      <c r="D469" s="2" t="s">
        <v>14</v>
      </c>
      <c r="E469" s="2" t="s">
        <v>1421</v>
      </c>
      <c r="F469" t="s">
        <v>165</v>
      </c>
      <c r="G469" t="s">
        <v>11</v>
      </c>
    </row>
    <row r="470" spans="1:7" x14ac:dyDescent="0.35">
      <c r="A470" s="2" t="s">
        <v>1422</v>
      </c>
      <c r="B470" s="2" t="s">
        <v>1423</v>
      </c>
      <c r="C470" s="11">
        <v>45</v>
      </c>
      <c r="D470" s="2" t="s">
        <v>8</v>
      </c>
      <c r="E470" s="2" t="s">
        <v>1424</v>
      </c>
      <c r="F470" t="s">
        <v>165</v>
      </c>
      <c r="G470" t="s">
        <v>11</v>
      </c>
    </row>
    <row r="471" spans="1:7" x14ac:dyDescent="0.35">
      <c r="A471" s="2" t="s">
        <v>1425</v>
      </c>
      <c r="B471" s="2" t="s">
        <v>1426</v>
      </c>
      <c r="C471" s="11">
        <v>19</v>
      </c>
      <c r="D471" s="2" t="s">
        <v>8</v>
      </c>
      <c r="E471" s="2" t="s">
        <v>1427</v>
      </c>
      <c r="F471" t="s">
        <v>112</v>
      </c>
      <c r="G471" t="s">
        <v>11</v>
      </c>
    </row>
    <row r="472" spans="1:7" x14ac:dyDescent="0.35">
      <c r="A472" s="2" t="s">
        <v>1428</v>
      </c>
      <c r="B472" s="2" t="s">
        <v>1429</v>
      </c>
      <c r="C472" s="11">
        <v>21</v>
      </c>
      <c r="D472" s="2" t="s">
        <v>14</v>
      </c>
      <c r="E472" s="2" t="s">
        <v>1430</v>
      </c>
      <c r="F472" t="s">
        <v>42</v>
      </c>
      <c r="G472" t="s">
        <v>11</v>
      </c>
    </row>
    <row r="473" spans="1:7" x14ac:dyDescent="0.35">
      <c r="A473" s="2" t="s">
        <v>1431</v>
      </c>
      <c r="B473" s="2" t="s">
        <v>1432</v>
      </c>
      <c r="C473" s="11">
        <v>42</v>
      </c>
      <c r="D473" s="2" t="s">
        <v>8</v>
      </c>
      <c r="E473" s="2" t="s">
        <v>1433</v>
      </c>
      <c r="F473" t="s">
        <v>61</v>
      </c>
      <c r="G473" t="s">
        <v>11</v>
      </c>
    </row>
    <row r="474" spans="1:7" x14ac:dyDescent="0.35">
      <c r="A474" s="2" t="s">
        <v>1434</v>
      </c>
      <c r="B474" s="2" t="s">
        <v>1435</v>
      </c>
      <c r="C474" s="11">
        <v>42</v>
      </c>
      <c r="D474" s="2" t="s">
        <v>8</v>
      </c>
      <c r="E474" s="2" t="s">
        <v>1436</v>
      </c>
      <c r="F474" t="s">
        <v>704</v>
      </c>
      <c r="G474" t="s">
        <v>11</v>
      </c>
    </row>
    <row r="475" spans="1:7" x14ac:dyDescent="0.35">
      <c r="A475" s="2" t="s">
        <v>1437</v>
      </c>
      <c r="B475" s="2" t="s">
        <v>1438</v>
      </c>
      <c r="C475" s="11">
        <v>53</v>
      </c>
      <c r="D475" s="2" t="s">
        <v>8</v>
      </c>
      <c r="E475" s="2" t="s">
        <v>1439</v>
      </c>
      <c r="F475" t="s">
        <v>314</v>
      </c>
      <c r="G475" t="s">
        <v>11</v>
      </c>
    </row>
    <row r="476" spans="1:7" x14ac:dyDescent="0.35">
      <c r="A476" s="2" t="s">
        <v>1440</v>
      </c>
      <c r="B476" s="2" t="s">
        <v>1441</v>
      </c>
      <c r="C476" s="11">
        <v>32</v>
      </c>
      <c r="D476" s="2" t="s">
        <v>14</v>
      </c>
      <c r="E476" s="2" t="s">
        <v>1442</v>
      </c>
      <c r="F476" t="s">
        <v>34</v>
      </c>
      <c r="G476" t="s">
        <v>11</v>
      </c>
    </row>
    <row r="477" spans="1:7" x14ac:dyDescent="0.35">
      <c r="A477" s="2" t="s">
        <v>1443</v>
      </c>
      <c r="B477" s="2" t="s">
        <v>1444</v>
      </c>
      <c r="C477" s="11">
        <v>18</v>
      </c>
      <c r="D477" s="2" t="s">
        <v>14</v>
      </c>
      <c r="E477" s="2" t="s">
        <v>385</v>
      </c>
      <c r="F477" t="s">
        <v>165</v>
      </c>
      <c r="G477" t="s">
        <v>11</v>
      </c>
    </row>
    <row r="478" spans="1:7" x14ac:dyDescent="0.35">
      <c r="A478" s="2" t="s">
        <v>1445</v>
      </c>
      <c r="B478" s="2" t="s">
        <v>1446</v>
      </c>
      <c r="C478" s="11">
        <v>33</v>
      </c>
      <c r="D478" s="2" t="s">
        <v>14</v>
      </c>
      <c r="E478" s="2" t="s">
        <v>1447</v>
      </c>
      <c r="F478" t="s">
        <v>91</v>
      </c>
      <c r="G478" t="s">
        <v>11</v>
      </c>
    </row>
    <row r="479" spans="1:7" x14ac:dyDescent="0.35">
      <c r="A479" s="2" t="s">
        <v>1448</v>
      </c>
      <c r="B479" s="2" t="s">
        <v>1449</v>
      </c>
      <c r="C479" s="11">
        <v>41</v>
      </c>
      <c r="D479" s="2" t="s">
        <v>14</v>
      </c>
      <c r="E479" s="2" t="s">
        <v>1450</v>
      </c>
      <c r="F479" t="s">
        <v>57</v>
      </c>
      <c r="G479" t="s">
        <v>11</v>
      </c>
    </row>
    <row r="480" spans="1:7" x14ac:dyDescent="0.35">
      <c r="A480" s="2" t="s">
        <v>1451</v>
      </c>
      <c r="B480" s="2" t="s">
        <v>3953</v>
      </c>
      <c r="C480" s="11">
        <v>59</v>
      </c>
      <c r="D480" s="2" t="s">
        <v>8</v>
      </c>
      <c r="E480" s="2" t="s">
        <v>1452</v>
      </c>
      <c r="F480" t="s">
        <v>34</v>
      </c>
      <c r="G480" t="s">
        <v>11</v>
      </c>
    </row>
    <row r="481" spans="1:7" x14ac:dyDescent="0.35">
      <c r="A481" s="2" t="s">
        <v>1453</v>
      </c>
      <c r="B481" s="2" t="s">
        <v>1454</v>
      </c>
      <c r="C481" s="11">
        <v>40</v>
      </c>
      <c r="D481" s="2" t="s">
        <v>8</v>
      </c>
      <c r="E481" s="2" t="s">
        <v>1455</v>
      </c>
      <c r="F481" t="s">
        <v>38</v>
      </c>
      <c r="G481" t="s">
        <v>11</v>
      </c>
    </row>
    <row r="482" spans="1:7" x14ac:dyDescent="0.35">
      <c r="A482" s="2" t="s">
        <v>1456</v>
      </c>
      <c r="B482" s="2" t="s">
        <v>1457</v>
      </c>
      <c r="C482" s="11">
        <v>33</v>
      </c>
      <c r="D482" s="2" t="s">
        <v>8</v>
      </c>
      <c r="E482" s="2" t="s">
        <v>1458</v>
      </c>
      <c r="F482" t="s">
        <v>242</v>
      </c>
      <c r="G482" t="s">
        <v>11</v>
      </c>
    </row>
    <row r="483" spans="1:7" x14ac:dyDescent="0.35">
      <c r="A483" s="2" t="s">
        <v>1459</v>
      </c>
      <c r="B483" s="2" t="s">
        <v>1460</v>
      </c>
      <c r="C483" s="11">
        <v>21</v>
      </c>
      <c r="D483" s="2" t="s">
        <v>8</v>
      </c>
      <c r="E483" s="2" t="s">
        <v>1461</v>
      </c>
      <c r="F483" t="s">
        <v>76</v>
      </c>
      <c r="G483" t="s">
        <v>11</v>
      </c>
    </row>
    <row r="484" spans="1:7" x14ac:dyDescent="0.35">
      <c r="A484" s="2" t="s">
        <v>1462</v>
      </c>
      <c r="B484" s="2" t="s">
        <v>1463</v>
      </c>
      <c r="C484" s="11">
        <v>26</v>
      </c>
      <c r="D484" s="2" t="s">
        <v>8</v>
      </c>
      <c r="E484" s="2" t="s">
        <v>1464</v>
      </c>
      <c r="F484" t="s">
        <v>577</v>
      </c>
      <c r="G484" t="s">
        <v>11</v>
      </c>
    </row>
    <row r="485" spans="1:7" x14ac:dyDescent="0.35">
      <c r="A485" s="2" t="s">
        <v>1465</v>
      </c>
      <c r="B485" s="2" t="s">
        <v>1254</v>
      </c>
      <c r="C485" s="11">
        <v>48</v>
      </c>
      <c r="D485" s="2" t="s">
        <v>8</v>
      </c>
      <c r="E485" s="2" t="s">
        <v>1466</v>
      </c>
      <c r="F485" t="s">
        <v>176</v>
      </c>
      <c r="G485" t="s">
        <v>11</v>
      </c>
    </row>
    <row r="486" spans="1:7" x14ac:dyDescent="0.35">
      <c r="A486" s="2" t="s">
        <v>1467</v>
      </c>
      <c r="B486" s="2" t="s">
        <v>1468</v>
      </c>
      <c r="C486" s="11">
        <v>32</v>
      </c>
      <c r="D486" s="2" t="s">
        <v>8</v>
      </c>
      <c r="E486" s="2" t="s">
        <v>1469</v>
      </c>
      <c r="F486" t="s">
        <v>704</v>
      </c>
      <c r="G486" t="s">
        <v>11</v>
      </c>
    </row>
    <row r="487" spans="1:7" x14ac:dyDescent="0.35">
      <c r="A487" s="2" t="s">
        <v>1470</v>
      </c>
      <c r="B487" s="2" t="s">
        <v>1471</v>
      </c>
      <c r="C487" s="11">
        <v>46</v>
      </c>
      <c r="D487" s="2" t="s">
        <v>14</v>
      </c>
      <c r="E487" s="2" t="s">
        <v>1472</v>
      </c>
      <c r="F487" t="s">
        <v>279</v>
      </c>
      <c r="G487" t="s">
        <v>11</v>
      </c>
    </row>
    <row r="488" spans="1:7" x14ac:dyDescent="0.35">
      <c r="A488" s="2" t="s">
        <v>1473</v>
      </c>
      <c r="B488" s="2" t="s">
        <v>1474</v>
      </c>
      <c r="C488" s="11">
        <v>22</v>
      </c>
      <c r="D488" s="2" t="s">
        <v>14</v>
      </c>
      <c r="E488" s="2" t="s">
        <v>1475</v>
      </c>
      <c r="F488" t="s">
        <v>165</v>
      </c>
      <c r="G488" t="s">
        <v>11</v>
      </c>
    </row>
    <row r="489" spans="1:7" x14ac:dyDescent="0.35">
      <c r="A489" s="2" t="s">
        <v>1476</v>
      </c>
      <c r="B489" s="2" t="s">
        <v>1477</v>
      </c>
      <c r="C489" s="11">
        <v>36</v>
      </c>
      <c r="D489" s="2" t="s">
        <v>14</v>
      </c>
      <c r="E489" s="2" t="s">
        <v>1478</v>
      </c>
      <c r="F489" t="s">
        <v>112</v>
      </c>
      <c r="G489" t="s">
        <v>11</v>
      </c>
    </row>
    <row r="490" spans="1:7" x14ac:dyDescent="0.35">
      <c r="A490" s="2" t="s">
        <v>1479</v>
      </c>
      <c r="B490" s="2" t="s">
        <v>1480</v>
      </c>
      <c r="C490" s="11">
        <v>23</v>
      </c>
      <c r="D490" s="2" t="s">
        <v>14</v>
      </c>
      <c r="E490" s="2" t="s">
        <v>1481</v>
      </c>
      <c r="F490" t="s">
        <v>26</v>
      </c>
      <c r="G490" t="s">
        <v>11</v>
      </c>
    </row>
    <row r="491" spans="1:7" x14ac:dyDescent="0.35">
      <c r="A491" s="2" t="s">
        <v>1482</v>
      </c>
      <c r="B491" s="2" t="s">
        <v>1483</v>
      </c>
      <c r="C491" s="11">
        <v>42</v>
      </c>
      <c r="D491" s="2" t="s">
        <v>14</v>
      </c>
      <c r="E491" s="2" t="s">
        <v>1484</v>
      </c>
      <c r="F491" t="s">
        <v>246</v>
      </c>
      <c r="G491" t="s">
        <v>11</v>
      </c>
    </row>
    <row r="492" spans="1:7" x14ac:dyDescent="0.35">
      <c r="A492" s="2" t="s">
        <v>1485</v>
      </c>
      <c r="B492" s="2" t="s">
        <v>1486</v>
      </c>
      <c r="C492" s="11">
        <v>23</v>
      </c>
      <c r="D492" s="2" t="s">
        <v>8</v>
      </c>
      <c r="E492" s="2" t="s">
        <v>1487</v>
      </c>
      <c r="F492" t="s">
        <v>134</v>
      </c>
      <c r="G492" t="s">
        <v>11</v>
      </c>
    </row>
    <row r="493" spans="1:7" x14ac:dyDescent="0.35">
      <c r="A493" s="2" t="s">
        <v>1488</v>
      </c>
      <c r="B493" s="2" t="s">
        <v>1489</v>
      </c>
      <c r="C493" s="11">
        <v>52</v>
      </c>
      <c r="D493" s="2" t="s">
        <v>14</v>
      </c>
      <c r="E493" s="2" t="s">
        <v>1490</v>
      </c>
      <c r="F493" t="s">
        <v>34</v>
      </c>
      <c r="G493" t="s">
        <v>11</v>
      </c>
    </row>
    <row r="494" spans="1:7" x14ac:dyDescent="0.35">
      <c r="A494" s="2" t="s">
        <v>1491</v>
      </c>
      <c r="B494" s="2" t="s">
        <v>1492</v>
      </c>
      <c r="C494" s="11">
        <v>59</v>
      </c>
      <c r="D494" s="2" t="s">
        <v>14</v>
      </c>
      <c r="E494" s="2" t="s">
        <v>1493</v>
      </c>
      <c r="F494" t="s">
        <v>242</v>
      </c>
      <c r="G494" t="s">
        <v>11</v>
      </c>
    </row>
    <row r="495" spans="1:7" x14ac:dyDescent="0.35">
      <c r="A495" s="2" t="s">
        <v>1494</v>
      </c>
      <c r="B495" s="2" t="s">
        <v>1495</v>
      </c>
      <c r="C495" s="11">
        <v>28</v>
      </c>
      <c r="D495" s="2" t="s">
        <v>8</v>
      </c>
      <c r="E495" s="2" t="s">
        <v>79</v>
      </c>
      <c r="F495" t="s">
        <v>19</v>
      </c>
      <c r="G495" t="s">
        <v>11</v>
      </c>
    </row>
    <row r="496" spans="1:7" x14ac:dyDescent="0.35">
      <c r="A496" s="2" t="s">
        <v>1496</v>
      </c>
      <c r="B496" s="2" t="s">
        <v>1497</v>
      </c>
      <c r="C496" s="11">
        <v>21</v>
      </c>
      <c r="D496" s="2" t="s">
        <v>8</v>
      </c>
      <c r="E496" s="2" t="s">
        <v>1498</v>
      </c>
      <c r="F496" t="s">
        <v>349</v>
      </c>
      <c r="G496" t="s">
        <v>11</v>
      </c>
    </row>
    <row r="497" spans="1:7" x14ac:dyDescent="0.35">
      <c r="A497" s="2" t="s">
        <v>1499</v>
      </c>
      <c r="B497" s="2" t="s">
        <v>1500</v>
      </c>
      <c r="C497" s="11">
        <v>23</v>
      </c>
      <c r="D497" s="2" t="s">
        <v>14</v>
      </c>
      <c r="E497" s="2" t="s">
        <v>1501</v>
      </c>
      <c r="F497" t="s">
        <v>87</v>
      </c>
      <c r="G497" t="s">
        <v>11</v>
      </c>
    </row>
    <row r="498" spans="1:7" x14ac:dyDescent="0.35">
      <c r="A498" s="2" t="s">
        <v>1502</v>
      </c>
      <c r="B498" s="2" t="s">
        <v>1503</v>
      </c>
      <c r="C498" s="11">
        <v>56</v>
      </c>
      <c r="D498" s="2" t="s">
        <v>8</v>
      </c>
      <c r="E498" s="2" t="s">
        <v>1504</v>
      </c>
      <c r="F498" t="s">
        <v>22</v>
      </c>
      <c r="G498" t="s">
        <v>11</v>
      </c>
    </row>
    <row r="499" spans="1:7" x14ac:dyDescent="0.35">
      <c r="A499" s="2" t="s">
        <v>1505</v>
      </c>
      <c r="B499" s="2" t="s">
        <v>1506</v>
      </c>
      <c r="C499" s="11">
        <v>47</v>
      </c>
      <c r="D499" s="2" t="s">
        <v>14</v>
      </c>
      <c r="E499" s="2" t="s">
        <v>1507</v>
      </c>
      <c r="F499" t="s">
        <v>53</v>
      </c>
      <c r="G499" t="s">
        <v>11</v>
      </c>
    </row>
    <row r="500" spans="1:7" x14ac:dyDescent="0.35">
      <c r="A500" s="2" t="s">
        <v>1508</v>
      </c>
      <c r="B500" s="2" t="s">
        <v>1509</v>
      </c>
      <c r="C500" s="11">
        <v>35</v>
      </c>
      <c r="D500" s="2" t="s">
        <v>8</v>
      </c>
      <c r="E500" s="2" t="s">
        <v>1510</v>
      </c>
      <c r="F500" t="s">
        <v>225</v>
      </c>
      <c r="G500" t="s">
        <v>11</v>
      </c>
    </row>
    <row r="501" spans="1:7" x14ac:dyDescent="0.35">
      <c r="A501" s="2" t="s">
        <v>1511</v>
      </c>
      <c r="B501" s="2" t="s">
        <v>1512</v>
      </c>
      <c r="C501" s="11">
        <v>27</v>
      </c>
      <c r="D501" s="2" t="s">
        <v>14</v>
      </c>
      <c r="E501" s="2" t="s">
        <v>1513</v>
      </c>
      <c r="F501" t="s">
        <v>30</v>
      </c>
      <c r="G501" t="s">
        <v>11</v>
      </c>
    </row>
  </sheetData>
  <pageMargins left="0.75" right="0.75" top="1" bottom="1" header="0.5" footer="0.5"/>
  <pageSetup orientation="portrait" r:id="rId1"/>
  <drawing r:id="rId2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1"/>
  <sheetViews>
    <sheetView zoomScale="65" workbookViewId="0">
      <selection activeCell="O28" sqref="O28"/>
    </sheetView>
  </sheetViews>
  <sheetFormatPr defaultRowHeight="14.5" x14ac:dyDescent="0.35"/>
  <cols>
    <col min="1" max="1" width="16.90625" style="2" bestFit="1" customWidth="1"/>
    <col min="2" max="2" width="26.1796875" style="2" bestFit="1" customWidth="1"/>
    <col min="3" max="3" width="15.1796875" style="2" bestFit="1" customWidth="1"/>
    <col min="4" max="4" width="19.36328125" style="2" bestFit="1" customWidth="1"/>
    <col min="5" max="5" width="28.453125" bestFit="1" customWidth="1"/>
    <col min="6" max="6" width="11.36328125" style="8" bestFit="1" customWidth="1"/>
    <col min="7" max="7" width="12.1796875" style="11" bestFit="1" customWidth="1"/>
    <col min="8" max="8" width="12.1796875" style="9" customWidth="1"/>
  </cols>
  <sheetData>
    <row r="1" spans="1:11" x14ac:dyDescent="0.35">
      <c r="A1" s="3" t="s">
        <v>1514</v>
      </c>
      <c r="B1" s="3" t="s">
        <v>1515</v>
      </c>
      <c r="C1" s="3" t="s">
        <v>1516</v>
      </c>
      <c r="D1" s="3" t="s">
        <v>1517</v>
      </c>
      <c r="E1" s="1" t="s">
        <v>1518</v>
      </c>
      <c r="F1" s="7" t="s">
        <v>1519</v>
      </c>
      <c r="G1" s="10" t="s">
        <v>1520</v>
      </c>
      <c r="H1" s="12"/>
    </row>
    <row r="2" spans="1:11" x14ac:dyDescent="0.35">
      <c r="A2" s="2" t="s">
        <v>1521</v>
      </c>
      <c r="B2" s="2" t="s">
        <v>3805</v>
      </c>
      <c r="C2" s="2" t="s">
        <v>1541</v>
      </c>
      <c r="D2" s="2" t="s">
        <v>3806</v>
      </c>
      <c r="E2" t="s">
        <v>1523</v>
      </c>
      <c r="F2" s="8">
        <v>112.42</v>
      </c>
      <c r="G2" s="11">
        <v>416</v>
      </c>
    </row>
    <row r="3" spans="1:11" x14ac:dyDescent="0.35">
      <c r="A3" s="2" t="s">
        <v>1524</v>
      </c>
      <c r="B3" s="2" t="s">
        <v>3807</v>
      </c>
      <c r="C3" s="2" t="s">
        <v>1525</v>
      </c>
      <c r="D3" s="2" t="s">
        <v>3808</v>
      </c>
      <c r="E3" t="s">
        <v>1526</v>
      </c>
      <c r="F3" s="8">
        <v>342.56</v>
      </c>
      <c r="G3" s="11">
        <v>181</v>
      </c>
    </row>
    <row r="4" spans="1:11" x14ac:dyDescent="0.35">
      <c r="A4" s="2" t="s">
        <v>1527</v>
      </c>
      <c r="B4" s="2" t="s">
        <v>3809</v>
      </c>
      <c r="C4" s="2" t="s">
        <v>1525</v>
      </c>
      <c r="D4" s="2" t="s">
        <v>3810</v>
      </c>
      <c r="E4" t="s">
        <v>1528</v>
      </c>
      <c r="F4" s="8">
        <v>254.04361702127662</v>
      </c>
      <c r="G4" s="11">
        <v>352</v>
      </c>
    </row>
    <row r="5" spans="1:11" x14ac:dyDescent="0.35">
      <c r="A5" s="2" t="s">
        <v>1529</v>
      </c>
      <c r="B5" s="2" t="s">
        <v>3811</v>
      </c>
      <c r="C5" s="2" t="s">
        <v>1525</v>
      </c>
      <c r="D5" s="2" t="s">
        <v>3810</v>
      </c>
      <c r="E5" t="s">
        <v>1530</v>
      </c>
      <c r="F5" s="8">
        <v>364.67</v>
      </c>
      <c r="G5" s="11">
        <v>452</v>
      </c>
      <c r="I5" t="s">
        <v>1514</v>
      </c>
      <c r="K5" t="s">
        <v>3963</v>
      </c>
    </row>
    <row r="6" spans="1:11" x14ac:dyDescent="0.35">
      <c r="A6" s="2" t="s">
        <v>1531</v>
      </c>
      <c r="B6" s="2" t="s">
        <v>3812</v>
      </c>
      <c r="C6" s="2" t="s">
        <v>1525</v>
      </c>
      <c r="D6" s="2" t="s">
        <v>3813</v>
      </c>
      <c r="E6" t="s">
        <v>1532</v>
      </c>
      <c r="F6" s="8">
        <v>306.45999999999998</v>
      </c>
      <c r="G6" s="11">
        <v>487</v>
      </c>
    </row>
    <row r="7" spans="1:11" x14ac:dyDescent="0.35">
      <c r="A7" s="2" t="s">
        <v>1533</v>
      </c>
      <c r="B7" s="2" t="s">
        <v>3814</v>
      </c>
      <c r="C7" s="2" t="s">
        <v>1525</v>
      </c>
      <c r="D7" s="2" t="s">
        <v>3815</v>
      </c>
      <c r="E7" t="s">
        <v>1534</v>
      </c>
      <c r="F7" s="8">
        <v>261</v>
      </c>
      <c r="G7" s="11">
        <v>59</v>
      </c>
    </row>
    <row r="8" spans="1:11" x14ac:dyDescent="0.35">
      <c r="A8" s="2" t="s">
        <v>1535</v>
      </c>
      <c r="B8" s="2" t="s">
        <v>3816</v>
      </c>
      <c r="C8" s="2" t="s">
        <v>1536</v>
      </c>
      <c r="D8" s="2" t="s">
        <v>3817</v>
      </c>
      <c r="E8" t="s">
        <v>1537</v>
      </c>
      <c r="F8" s="8">
        <v>312.8</v>
      </c>
      <c r="G8" s="11">
        <v>350</v>
      </c>
    </row>
    <row r="9" spans="1:11" x14ac:dyDescent="0.35">
      <c r="A9" s="2" t="s">
        <v>1538</v>
      </c>
      <c r="B9" s="2" t="s">
        <v>3818</v>
      </c>
      <c r="C9" s="2" t="s">
        <v>1522</v>
      </c>
      <c r="D9" s="2" t="s">
        <v>3819</v>
      </c>
      <c r="E9" t="s">
        <v>1539</v>
      </c>
      <c r="F9" s="8">
        <v>218.86</v>
      </c>
      <c r="G9" s="11">
        <v>170</v>
      </c>
    </row>
    <row r="10" spans="1:11" x14ac:dyDescent="0.35">
      <c r="A10" s="2" t="s">
        <v>1540</v>
      </c>
      <c r="B10" s="2" t="s">
        <v>3820</v>
      </c>
      <c r="C10" s="2" t="s">
        <v>1541</v>
      </c>
      <c r="D10" s="2" t="s">
        <v>3821</v>
      </c>
      <c r="E10" t="s">
        <v>1542</v>
      </c>
      <c r="F10" s="8">
        <v>439.07</v>
      </c>
      <c r="G10" s="11">
        <v>142</v>
      </c>
    </row>
    <row r="11" spans="1:11" x14ac:dyDescent="0.35">
      <c r="A11" s="2" t="s">
        <v>1543</v>
      </c>
      <c r="B11" s="2" t="s">
        <v>3822</v>
      </c>
      <c r="C11" s="2" t="s">
        <v>1544</v>
      </c>
      <c r="D11" s="2" t="s">
        <v>3823</v>
      </c>
      <c r="E11" t="s">
        <v>1545</v>
      </c>
      <c r="F11" s="8">
        <v>495.72</v>
      </c>
      <c r="G11" s="11">
        <v>323</v>
      </c>
    </row>
    <row r="12" spans="1:11" x14ac:dyDescent="0.35">
      <c r="A12" s="2" t="s">
        <v>1546</v>
      </c>
      <c r="B12" s="2" t="s">
        <v>3824</v>
      </c>
      <c r="C12" s="2" t="s">
        <v>1522</v>
      </c>
      <c r="D12" s="2" t="s">
        <v>3825</v>
      </c>
      <c r="E12" t="s">
        <v>1547</v>
      </c>
      <c r="F12" s="8">
        <v>298.86</v>
      </c>
      <c r="G12" s="11">
        <v>308</v>
      </c>
    </row>
    <row r="13" spans="1:11" x14ac:dyDescent="0.35">
      <c r="A13" s="2" t="s">
        <v>1548</v>
      </c>
      <c r="B13" s="2" t="s">
        <v>3826</v>
      </c>
      <c r="C13" s="2" t="s">
        <v>1541</v>
      </c>
      <c r="D13" s="2" t="s">
        <v>3815</v>
      </c>
      <c r="E13" t="s">
        <v>1549</v>
      </c>
      <c r="F13" s="8">
        <v>449.4</v>
      </c>
      <c r="G13" s="11">
        <v>273.49484536082474</v>
      </c>
    </row>
    <row r="14" spans="1:11" x14ac:dyDescent="0.35">
      <c r="A14" s="2" t="s">
        <v>1550</v>
      </c>
      <c r="B14" s="2" t="s">
        <v>3827</v>
      </c>
      <c r="C14" s="2" t="s">
        <v>1536</v>
      </c>
      <c r="D14" s="2" t="s">
        <v>3828</v>
      </c>
      <c r="E14" t="s">
        <v>1551</v>
      </c>
      <c r="F14" s="8">
        <v>115.82</v>
      </c>
      <c r="G14" s="11">
        <v>460</v>
      </c>
    </row>
    <row r="15" spans="1:11" x14ac:dyDescent="0.35">
      <c r="A15" s="2" t="s">
        <v>1552</v>
      </c>
      <c r="B15" s="2" t="s">
        <v>3829</v>
      </c>
      <c r="C15" s="2" t="s">
        <v>1541</v>
      </c>
      <c r="D15" s="2" t="s">
        <v>3815</v>
      </c>
      <c r="E15" t="s">
        <v>1553</v>
      </c>
      <c r="F15" s="8">
        <v>242.23</v>
      </c>
      <c r="G15" s="11">
        <v>453</v>
      </c>
    </row>
    <row r="16" spans="1:11" x14ac:dyDescent="0.35">
      <c r="A16" s="2" t="s">
        <v>1554</v>
      </c>
      <c r="B16" s="2" t="s">
        <v>3830</v>
      </c>
      <c r="C16" s="2" t="s">
        <v>1522</v>
      </c>
      <c r="D16" s="2" t="s">
        <v>3831</v>
      </c>
      <c r="E16" t="s">
        <v>1555</v>
      </c>
      <c r="F16" s="8">
        <v>48.01</v>
      </c>
      <c r="G16" s="11">
        <v>439</v>
      </c>
    </row>
    <row r="17" spans="1:15" x14ac:dyDescent="0.35">
      <c r="A17" s="2" t="s">
        <v>1556</v>
      </c>
      <c r="B17" s="2" t="s">
        <v>3832</v>
      </c>
      <c r="C17" s="2" t="s">
        <v>1541</v>
      </c>
      <c r="D17" s="2" t="s">
        <v>3833</v>
      </c>
      <c r="E17" t="s">
        <v>1557</v>
      </c>
      <c r="F17" s="8">
        <v>465.34</v>
      </c>
      <c r="G17" s="11">
        <v>301</v>
      </c>
    </row>
    <row r="18" spans="1:15" x14ac:dyDescent="0.35">
      <c r="A18" s="2" t="s">
        <v>1558</v>
      </c>
      <c r="B18" s="2" t="s">
        <v>3834</v>
      </c>
      <c r="C18" s="2" t="s">
        <v>1536</v>
      </c>
      <c r="D18" s="2" t="s">
        <v>3835</v>
      </c>
      <c r="E18" t="s">
        <v>1559</v>
      </c>
      <c r="F18" s="8">
        <v>337.42</v>
      </c>
      <c r="G18" s="11">
        <v>256</v>
      </c>
    </row>
    <row r="19" spans="1:15" x14ac:dyDescent="0.35">
      <c r="A19" s="2" t="s">
        <v>1560</v>
      </c>
      <c r="B19" s="2" t="s">
        <v>3836</v>
      </c>
      <c r="C19" s="2" t="s">
        <v>1544</v>
      </c>
      <c r="D19" s="2" t="s">
        <v>3815</v>
      </c>
      <c r="E19" t="s">
        <v>1561</v>
      </c>
      <c r="F19" s="8">
        <v>144.53</v>
      </c>
      <c r="G19" s="11">
        <v>367</v>
      </c>
      <c r="I19" t="s">
        <v>1519</v>
      </c>
      <c r="K19" t="s">
        <v>3964</v>
      </c>
    </row>
    <row r="20" spans="1:15" x14ac:dyDescent="0.35">
      <c r="A20" s="2" t="s">
        <v>1562</v>
      </c>
      <c r="B20" s="2" t="s">
        <v>3837</v>
      </c>
      <c r="C20" s="2" t="s">
        <v>1525</v>
      </c>
      <c r="D20" s="2" t="s">
        <v>3813</v>
      </c>
      <c r="E20" t="s">
        <v>1563</v>
      </c>
      <c r="F20" s="8">
        <v>254.04361702127662</v>
      </c>
      <c r="G20" s="11">
        <v>343</v>
      </c>
      <c r="I20" t="s">
        <v>1520</v>
      </c>
      <c r="K20" t="s">
        <v>3965</v>
      </c>
    </row>
    <row r="21" spans="1:15" x14ac:dyDescent="0.35">
      <c r="A21" s="2" t="s">
        <v>1564</v>
      </c>
      <c r="B21" s="2" t="s">
        <v>3838</v>
      </c>
      <c r="C21" s="2" t="s">
        <v>1544</v>
      </c>
      <c r="D21" s="2" t="s">
        <v>3839</v>
      </c>
      <c r="E21" t="s">
        <v>1565</v>
      </c>
      <c r="F21" s="8">
        <v>21.34</v>
      </c>
      <c r="G21" s="11">
        <v>65</v>
      </c>
    </row>
    <row r="22" spans="1:15" x14ac:dyDescent="0.35">
      <c r="A22" s="2" t="s">
        <v>1566</v>
      </c>
      <c r="B22" s="2" t="s">
        <v>3840</v>
      </c>
      <c r="C22" s="2" t="s">
        <v>1544</v>
      </c>
      <c r="D22" s="2" t="s">
        <v>3815</v>
      </c>
      <c r="E22" t="s">
        <v>1567</v>
      </c>
      <c r="F22" s="8">
        <v>131.51</v>
      </c>
      <c r="G22" s="11">
        <v>273.49484536082474</v>
      </c>
      <c r="I22" t="s">
        <v>4059</v>
      </c>
      <c r="M22">
        <f>SUMIF(Product_table[Category],"Electronics",Product_table[Cost])</f>
        <v>6647.66</v>
      </c>
      <c r="O22" t="s">
        <v>4060</v>
      </c>
    </row>
    <row r="23" spans="1:15" x14ac:dyDescent="0.35">
      <c r="A23" s="2" t="s">
        <v>1568</v>
      </c>
      <c r="B23" s="2" t="s">
        <v>3841</v>
      </c>
      <c r="C23" s="2" t="s">
        <v>1522</v>
      </c>
      <c r="D23" s="2" t="s">
        <v>3842</v>
      </c>
      <c r="E23" t="s">
        <v>1569</v>
      </c>
      <c r="F23" s="8">
        <v>123.46</v>
      </c>
      <c r="G23" s="11">
        <v>76</v>
      </c>
    </row>
    <row r="24" spans="1:15" x14ac:dyDescent="0.35">
      <c r="A24" s="2" t="s">
        <v>1570</v>
      </c>
      <c r="B24" s="2" t="s">
        <v>3843</v>
      </c>
      <c r="C24" s="2" t="s">
        <v>1544</v>
      </c>
      <c r="D24" s="2" t="s">
        <v>3839</v>
      </c>
      <c r="E24" t="s">
        <v>1571</v>
      </c>
      <c r="F24" s="8">
        <v>484.62</v>
      </c>
      <c r="G24" s="11">
        <v>432</v>
      </c>
    </row>
    <row r="25" spans="1:15" x14ac:dyDescent="0.35">
      <c r="A25" s="2" t="s">
        <v>1572</v>
      </c>
      <c r="B25" s="2" t="s">
        <v>3844</v>
      </c>
      <c r="C25" s="2" t="s">
        <v>1525</v>
      </c>
      <c r="D25" s="2" t="s">
        <v>3808</v>
      </c>
      <c r="E25" t="s">
        <v>1573</v>
      </c>
      <c r="F25" s="8">
        <v>254.04361702127662</v>
      </c>
      <c r="G25" s="11">
        <v>360</v>
      </c>
    </row>
    <row r="26" spans="1:15" x14ac:dyDescent="0.35">
      <c r="A26" s="2" t="s">
        <v>1574</v>
      </c>
      <c r="B26" s="2" t="s">
        <v>3845</v>
      </c>
      <c r="C26" s="2" t="s">
        <v>1544</v>
      </c>
      <c r="D26" s="2" t="s">
        <v>3846</v>
      </c>
      <c r="E26" t="s">
        <v>1575</v>
      </c>
      <c r="F26" s="8">
        <v>166.06</v>
      </c>
      <c r="G26" s="11">
        <v>340</v>
      </c>
    </row>
    <row r="27" spans="1:15" x14ac:dyDescent="0.35">
      <c r="A27" s="2" t="s">
        <v>1576</v>
      </c>
      <c r="B27" s="2" t="s">
        <v>3847</v>
      </c>
      <c r="C27" s="2" t="s">
        <v>1525</v>
      </c>
      <c r="D27" s="2" t="s">
        <v>3815</v>
      </c>
      <c r="E27" t="s">
        <v>1577</v>
      </c>
      <c r="F27" s="8">
        <v>174.02</v>
      </c>
      <c r="G27" s="11">
        <v>268</v>
      </c>
    </row>
    <row r="28" spans="1:15" x14ac:dyDescent="0.35">
      <c r="A28" s="2" t="s">
        <v>1578</v>
      </c>
      <c r="B28" s="2" t="s">
        <v>3848</v>
      </c>
      <c r="C28" s="2" t="s">
        <v>1541</v>
      </c>
      <c r="D28" s="2" t="s">
        <v>3821</v>
      </c>
      <c r="E28" t="s">
        <v>1579</v>
      </c>
      <c r="F28" s="8">
        <v>322.41000000000003</v>
      </c>
      <c r="G28" s="11">
        <v>213</v>
      </c>
    </row>
    <row r="29" spans="1:15" x14ac:dyDescent="0.35">
      <c r="A29" s="2" t="s">
        <v>1580</v>
      </c>
      <c r="B29" s="2" t="s">
        <v>3849</v>
      </c>
      <c r="C29" s="2" t="s">
        <v>1522</v>
      </c>
      <c r="D29" s="2" t="s">
        <v>3831</v>
      </c>
      <c r="E29" t="s">
        <v>1581</v>
      </c>
      <c r="F29" s="8">
        <v>254.04361702127662</v>
      </c>
      <c r="G29" s="11">
        <v>378</v>
      </c>
    </row>
    <row r="30" spans="1:15" x14ac:dyDescent="0.35">
      <c r="A30" s="2" t="s">
        <v>1582</v>
      </c>
      <c r="B30" s="2" t="s">
        <v>3850</v>
      </c>
      <c r="C30" s="2" t="s">
        <v>1544</v>
      </c>
      <c r="D30" s="2" t="s">
        <v>3815</v>
      </c>
      <c r="E30" t="s">
        <v>1583</v>
      </c>
      <c r="F30" s="8">
        <v>38.76</v>
      </c>
      <c r="G30" s="11">
        <v>137</v>
      </c>
    </row>
    <row r="31" spans="1:15" x14ac:dyDescent="0.35">
      <c r="A31" s="2" t="s">
        <v>1584</v>
      </c>
      <c r="B31" s="2" t="s">
        <v>3851</v>
      </c>
      <c r="C31" s="2" t="s">
        <v>1522</v>
      </c>
      <c r="D31" s="2" t="s">
        <v>3831</v>
      </c>
      <c r="E31" t="s">
        <v>1585</v>
      </c>
      <c r="F31" s="8">
        <v>218.48</v>
      </c>
      <c r="G31" s="11">
        <v>276</v>
      </c>
    </row>
    <row r="32" spans="1:15" x14ac:dyDescent="0.35">
      <c r="A32" s="2" t="s">
        <v>1586</v>
      </c>
      <c r="B32" s="2" t="s">
        <v>3852</v>
      </c>
      <c r="C32" s="2" t="s">
        <v>1522</v>
      </c>
      <c r="D32" s="2" t="s">
        <v>3825</v>
      </c>
      <c r="E32" t="s">
        <v>1587</v>
      </c>
      <c r="F32" s="8">
        <v>19.52</v>
      </c>
      <c r="G32" s="11">
        <v>57</v>
      </c>
    </row>
    <row r="33" spans="1:7" x14ac:dyDescent="0.35">
      <c r="A33" s="2" t="s">
        <v>1588</v>
      </c>
      <c r="B33" s="2" t="s">
        <v>3853</v>
      </c>
      <c r="C33" s="2" t="s">
        <v>1544</v>
      </c>
      <c r="D33" s="2" t="s">
        <v>3854</v>
      </c>
      <c r="E33" t="s">
        <v>1589</v>
      </c>
      <c r="F33" s="8">
        <v>204.39</v>
      </c>
      <c r="G33" s="11">
        <v>281</v>
      </c>
    </row>
    <row r="34" spans="1:7" x14ac:dyDescent="0.35">
      <c r="A34" s="2" t="s">
        <v>1590</v>
      </c>
      <c r="B34" s="2" t="s">
        <v>3855</v>
      </c>
      <c r="C34" s="2" t="s">
        <v>1536</v>
      </c>
      <c r="D34" s="2" t="s">
        <v>3817</v>
      </c>
      <c r="E34" t="s">
        <v>1591</v>
      </c>
      <c r="F34" s="8">
        <v>283.83</v>
      </c>
      <c r="G34" s="11">
        <v>244</v>
      </c>
    </row>
    <row r="35" spans="1:7" x14ac:dyDescent="0.35">
      <c r="A35" s="2" t="s">
        <v>1592</v>
      </c>
      <c r="B35" s="2" t="s">
        <v>3856</v>
      </c>
      <c r="C35" s="2" t="s">
        <v>1522</v>
      </c>
      <c r="D35" s="2" t="s">
        <v>3831</v>
      </c>
      <c r="E35" t="s">
        <v>1593</v>
      </c>
      <c r="F35" s="8">
        <v>179.77</v>
      </c>
      <c r="G35" s="11">
        <v>305</v>
      </c>
    </row>
    <row r="36" spans="1:7" x14ac:dyDescent="0.35">
      <c r="A36" s="2" t="s">
        <v>1594</v>
      </c>
      <c r="B36" s="2" t="s">
        <v>3857</v>
      </c>
      <c r="C36" s="2" t="s">
        <v>1541</v>
      </c>
      <c r="D36" s="2" t="s">
        <v>3806</v>
      </c>
      <c r="E36" t="s">
        <v>1595</v>
      </c>
      <c r="F36" s="8">
        <v>419.28</v>
      </c>
      <c r="G36" s="11">
        <v>86</v>
      </c>
    </row>
    <row r="37" spans="1:7" x14ac:dyDescent="0.35">
      <c r="A37" s="2" t="s">
        <v>1596</v>
      </c>
      <c r="B37" s="2" t="s">
        <v>3858</v>
      </c>
      <c r="C37" s="2" t="s">
        <v>1522</v>
      </c>
      <c r="D37" s="2" t="s">
        <v>3819</v>
      </c>
      <c r="E37" t="s">
        <v>1597</v>
      </c>
      <c r="F37" s="8">
        <v>382.22</v>
      </c>
      <c r="G37" s="11">
        <v>329</v>
      </c>
    </row>
    <row r="38" spans="1:7" x14ac:dyDescent="0.35">
      <c r="A38" s="2" t="s">
        <v>1598</v>
      </c>
      <c r="B38" s="2" t="s">
        <v>3859</v>
      </c>
      <c r="C38" s="2" t="s">
        <v>1525</v>
      </c>
      <c r="D38" s="2" t="s">
        <v>3808</v>
      </c>
      <c r="E38" t="s">
        <v>1599</v>
      </c>
      <c r="F38" s="8">
        <v>223.43</v>
      </c>
      <c r="G38" s="11">
        <v>154</v>
      </c>
    </row>
    <row r="39" spans="1:7" x14ac:dyDescent="0.35">
      <c r="A39" s="2" t="s">
        <v>1600</v>
      </c>
      <c r="B39" s="2" t="s">
        <v>3860</v>
      </c>
      <c r="C39" s="2" t="s">
        <v>1525</v>
      </c>
      <c r="D39" s="2" t="s">
        <v>3861</v>
      </c>
      <c r="E39" t="s">
        <v>1601</v>
      </c>
      <c r="F39" s="8">
        <v>353.47</v>
      </c>
      <c r="G39" s="11">
        <v>214</v>
      </c>
    </row>
    <row r="40" spans="1:7" x14ac:dyDescent="0.35">
      <c r="A40" s="2" t="s">
        <v>1602</v>
      </c>
      <c r="B40" s="2" t="s">
        <v>3862</v>
      </c>
      <c r="C40" s="2" t="s">
        <v>1544</v>
      </c>
      <c r="D40" s="2" t="s">
        <v>3846</v>
      </c>
      <c r="E40" t="s">
        <v>1603</v>
      </c>
      <c r="F40" s="8">
        <v>135.61000000000001</v>
      </c>
      <c r="G40" s="11">
        <v>394</v>
      </c>
    </row>
    <row r="41" spans="1:7" x14ac:dyDescent="0.35">
      <c r="A41" s="2" t="s">
        <v>1604</v>
      </c>
      <c r="B41" s="2" t="s">
        <v>3863</v>
      </c>
      <c r="C41" s="2" t="s">
        <v>1541</v>
      </c>
      <c r="D41" s="2" t="s">
        <v>3864</v>
      </c>
      <c r="E41" t="s">
        <v>1605</v>
      </c>
      <c r="F41" s="8">
        <v>326.06</v>
      </c>
      <c r="G41" s="11">
        <v>301</v>
      </c>
    </row>
    <row r="42" spans="1:7" x14ac:dyDescent="0.35">
      <c r="A42" s="2" t="s">
        <v>1606</v>
      </c>
      <c r="B42" s="2" t="s">
        <v>3865</v>
      </c>
      <c r="C42" s="2" t="s">
        <v>1541</v>
      </c>
      <c r="D42" s="2" t="s">
        <v>3821</v>
      </c>
      <c r="E42" t="s">
        <v>1607</v>
      </c>
      <c r="F42" s="8">
        <v>38.520000000000003</v>
      </c>
      <c r="G42" s="11">
        <v>378</v>
      </c>
    </row>
    <row r="43" spans="1:7" x14ac:dyDescent="0.35">
      <c r="A43" s="2" t="s">
        <v>1608</v>
      </c>
      <c r="B43" s="2" t="s">
        <v>3866</v>
      </c>
      <c r="C43" s="2" t="s">
        <v>1544</v>
      </c>
      <c r="D43" s="2" t="s">
        <v>3823</v>
      </c>
      <c r="E43" t="s">
        <v>1609</v>
      </c>
      <c r="F43" s="8">
        <v>313.26</v>
      </c>
      <c r="G43" s="11">
        <v>369</v>
      </c>
    </row>
    <row r="44" spans="1:7" x14ac:dyDescent="0.35">
      <c r="A44" s="2" t="s">
        <v>1610</v>
      </c>
      <c r="B44" s="2" t="s">
        <v>3867</v>
      </c>
      <c r="C44" s="2" t="s">
        <v>1541</v>
      </c>
      <c r="D44" s="2" t="s">
        <v>3815</v>
      </c>
      <c r="E44" t="s">
        <v>1611</v>
      </c>
      <c r="F44" s="8">
        <v>450.71</v>
      </c>
      <c r="G44" s="11">
        <v>389</v>
      </c>
    </row>
    <row r="45" spans="1:7" x14ac:dyDescent="0.35">
      <c r="A45" s="2" t="s">
        <v>1612</v>
      </c>
      <c r="B45" s="2" t="s">
        <v>3868</v>
      </c>
      <c r="C45" s="2" t="s">
        <v>1541</v>
      </c>
      <c r="D45" s="2" t="s">
        <v>3806</v>
      </c>
      <c r="E45" t="s">
        <v>1613</v>
      </c>
      <c r="F45" s="8">
        <v>253.33</v>
      </c>
      <c r="G45" s="11">
        <v>266</v>
      </c>
    </row>
    <row r="46" spans="1:7" x14ac:dyDescent="0.35">
      <c r="A46" s="2" t="s">
        <v>1614</v>
      </c>
      <c r="B46" s="2" t="s">
        <v>3869</v>
      </c>
      <c r="C46" s="2" t="s">
        <v>1544</v>
      </c>
      <c r="D46" s="2" t="s">
        <v>3823</v>
      </c>
      <c r="E46" t="s">
        <v>1615</v>
      </c>
      <c r="F46" s="8">
        <v>167.12</v>
      </c>
      <c r="G46" s="11">
        <v>316</v>
      </c>
    </row>
    <row r="47" spans="1:7" x14ac:dyDescent="0.35">
      <c r="A47" s="2" t="s">
        <v>1616</v>
      </c>
      <c r="B47" s="2" t="s">
        <v>3870</v>
      </c>
      <c r="C47" s="2" t="s">
        <v>1544</v>
      </c>
      <c r="D47" s="2" t="s">
        <v>3854</v>
      </c>
      <c r="E47" t="s">
        <v>1617</v>
      </c>
      <c r="F47" s="8">
        <v>318.91000000000003</v>
      </c>
      <c r="G47" s="11">
        <v>114</v>
      </c>
    </row>
    <row r="48" spans="1:7" x14ac:dyDescent="0.35">
      <c r="A48" s="2" t="s">
        <v>1618</v>
      </c>
      <c r="B48" s="2" t="s">
        <v>3871</v>
      </c>
      <c r="C48" s="2" t="s">
        <v>1525</v>
      </c>
      <c r="D48" s="2" t="s">
        <v>3810</v>
      </c>
      <c r="E48" t="s">
        <v>1619</v>
      </c>
      <c r="F48" s="8">
        <v>167.34</v>
      </c>
      <c r="G48" s="11">
        <v>296</v>
      </c>
    </row>
    <row r="49" spans="1:7" x14ac:dyDescent="0.35">
      <c r="A49" s="2" t="s">
        <v>1620</v>
      </c>
      <c r="B49" s="2" t="s">
        <v>3872</v>
      </c>
      <c r="C49" s="2" t="s">
        <v>1536</v>
      </c>
      <c r="D49" s="2" t="s">
        <v>3873</v>
      </c>
      <c r="E49" t="s">
        <v>1621</v>
      </c>
      <c r="F49" s="8">
        <v>254.04361702127662</v>
      </c>
      <c r="G49" s="11">
        <v>431</v>
      </c>
    </row>
    <row r="50" spans="1:7" x14ac:dyDescent="0.35">
      <c r="A50" s="2" t="s">
        <v>1622</v>
      </c>
      <c r="B50" s="2" t="s">
        <v>3874</v>
      </c>
      <c r="C50" s="2" t="s">
        <v>1541</v>
      </c>
      <c r="D50" s="2" t="s">
        <v>3815</v>
      </c>
      <c r="E50" t="s">
        <v>1623</v>
      </c>
      <c r="F50" s="8">
        <v>177.98</v>
      </c>
      <c r="G50" s="11">
        <v>103</v>
      </c>
    </row>
    <row r="51" spans="1:7" x14ac:dyDescent="0.35">
      <c r="A51" s="2" t="s">
        <v>1624</v>
      </c>
      <c r="B51" s="2" t="s">
        <v>3875</v>
      </c>
      <c r="C51" s="2" t="s">
        <v>1536</v>
      </c>
      <c r="D51" s="2" t="s">
        <v>3876</v>
      </c>
      <c r="E51" t="s">
        <v>1625</v>
      </c>
      <c r="F51" s="8">
        <v>43.29</v>
      </c>
      <c r="G51" s="11">
        <v>267</v>
      </c>
    </row>
    <row r="52" spans="1:7" x14ac:dyDescent="0.35">
      <c r="A52" s="2" t="s">
        <v>1626</v>
      </c>
      <c r="B52" s="2" t="s">
        <v>3877</v>
      </c>
      <c r="C52" s="2" t="s">
        <v>1544</v>
      </c>
      <c r="D52" s="2" t="s">
        <v>3823</v>
      </c>
      <c r="E52" t="s">
        <v>1627</v>
      </c>
      <c r="F52" s="8">
        <v>190.29</v>
      </c>
      <c r="G52" s="11">
        <v>260</v>
      </c>
    </row>
    <row r="53" spans="1:7" x14ac:dyDescent="0.35">
      <c r="A53" s="2" t="s">
        <v>1628</v>
      </c>
      <c r="B53" s="2" t="s">
        <v>3878</v>
      </c>
      <c r="C53" s="2" t="s">
        <v>1541</v>
      </c>
      <c r="D53" s="2" t="s">
        <v>3815</v>
      </c>
      <c r="E53" t="s">
        <v>1629</v>
      </c>
      <c r="F53" s="8">
        <v>88.49</v>
      </c>
      <c r="G53" s="11">
        <v>246</v>
      </c>
    </row>
    <row r="54" spans="1:7" x14ac:dyDescent="0.35">
      <c r="A54" s="2" t="s">
        <v>1630</v>
      </c>
      <c r="B54" s="2" t="s">
        <v>3879</v>
      </c>
      <c r="C54" s="2" t="s">
        <v>1544</v>
      </c>
      <c r="D54" s="2" t="s">
        <v>3854</v>
      </c>
      <c r="E54" t="s">
        <v>1631</v>
      </c>
      <c r="F54" s="8">
        <v>212.26</v>
      </c>
      <c r="G54" s="11">
        <v>82</v>
      </c>
    </row>
    <row r="55" spans="1:7" x14ac:dyDescent="0.35">
      <c r="A55" s="2" t="s">
        <v>1632</v>
      </c>
      <c r="B55" s="2" t="s">
        <v>3880</v>
      </c>
      <c r="C55" s="2" t="s">
        <v>1525</v>
      </c>
      <c r="D55" s="2" t="s">
        <v>3813</v>
      </c>
      <c r="E55" t="s">
        <v>1633</v>
      </c>
      <c r="F55" s="8">
        <v>386.56</v>
      </c>
      <c r="G55" s="11">
        <v>125</v>
      </c>
    </row>
    <row r="56" spans="1:7" x14ac:dyDescent="0.35">
      <c r="A56" s="2" t="s">
        <v>1634</v>
      </c>
      <c r="B56" s="2" t="s">
        <v>3881</v>
      </c>
      <c r="C56" s="2" t="s">
        <v>1544</v>
      </c>
      <c r="D56" s="2" t="s">
        <v>3815</v>
      </c>
      <c r="E56" t="s">
        <v>1635</v>
      </c>
      <c r="F56" s="8">
        <v>434.84</v>
      </c>
      <c r="G56" s="11">
        <v>185</v>
      </c>
    </row>
    <row r="57" spans="1:7" x14ac:dyDescent="0.35">
      <c r="A57" s="2" t="s">
        <v>1636</v>
      </c>
      <c r="B57" s="2" t="s">
        <v>3882</v>
      </c>
      <c r="C57" s="2" t="s">
        <v>1522</v>
      </c>
      <c r="D57" s="2" t="s">
        <v>3831</v>
      </c>
      <c r="E57" t="s">
        <v>1637</v>
      </c>
      <c r="F57" s="8">
        <v>81.75</v>
      </c>
      <c r="G57" s="11">
        <v>273.49484536082474</v>
      </c>
    </row>
    <row r="58" spans="1:7" x14ac:dyDescent="0.35">
      <c r="A58" s="2" t="s">
        <v>1638</v>
      </c>
      <c r="B58" s="2" t="s">
        <v>3883</v>
      </c>
      <c r="C58" s="2" t="s">
        <v>1522</v>
      </c>
      <c r="D58" s="2" t="s">
        <v>3831</v>
      </c>
      <c r="E58" t="s">
        <v>1639</v>
      </c>
      <c r="F58" s="8">
        <v>461.47</v>
      </c>
      <c r="G58" s="11">
        <v>190</v>
      </c>
    </row>
    <row r="59" spans="1:7" x14ac:dyDescent="0.35">
      <c r="A59" s="2" t="s">
        <v>1640</v>
      </c>
      <c r="B59" s="2" t="s">
        <v>3884</v>
      </c>
      <c r="C59" s="2" t="s">
        <v>1544</v>
      </c>
      <c r="D59" s="2" t="s">
        <v>3823</v>
      </c>
      <c r="E59" t="s">
        <v>1641</v>
      </c>
      <c r="F59" s="8">
        <v>30.62</v>
      </c>
      <c r="G59" s="11">
        <v>138</v>
      </c>
    </row>
    <row r="60" spans="1:7" x14ac:dyDescent="0.35">
      <c r="A60" s="2" t="s">
        <v>1642</v>
      </c>
      <c r="B60" s="2" t="s">
        <v>3885</v>
      </c>
      <c r="C60" s="2" t="s">
        <v>1525</v>
      </c>
      <c r="D60" s="2" t="s">
        <v>3815</v>
      </c>
      <c r="E60" t="s">
        <v>1643</v>
      </c>
      <c r="F60" s="8">
        <v>113.83</v>
      </c>
      <c r="G60" s="11">
        <v>485</v>
      </c>
    </row>
    <row r="61" spans="1:7" x14ac:dyDescent="0.35">
      <c r="A61" s="2" t="s">
        <v>1644</v>
      </c>
      <c r="B61" s="2" t="s">
        <v>3886</v>
      </c>
      <c r="C61" s="2" t="s">
        <v>1536</v>
      </c>
      <c r="D61" s="2" t="s">
        <v>3828</v>
      </c>
      <c r="E61" t="s">
        <v>1645</v>
      </c>
      <c r="F61" s="8">
        <v>17.309999999999999</v>
      </c>
      <c r="G61" s="11">
        <v>399</v>
      </c>
    </row>
    <row r="62" spans="1:7" x14ac:dyDescent="0.35">
      <c r="A62" s="2" t="s">
        <v>1646</v>
      </c>
      <c r="B62" s="2" t="s">
        <v>3887</v>
      </c>
      <c r="C62" s="2" t="s">
        <v>1536</v>
      </c>
      <c r="D62" s="2" t="s">
        <v>3876</v>
      </c>
      <c r="E62" t="s">
        <v>1647</v>
      </c>
      <c r="F62" s="8">
        <v>482.75</v>
      </c>
      <c r="G62" s="11">
        <v>444</v>
      </c>
    </row>
    <row r="63" spans="1:7" x14ac:dyDescent="0.35">
      <c r="A63" s="2" t="s">
        <v>1648</v>
      </c>
      <c r="B63" s="2" t="s">
        <v>3888</v>
      </c>
      <c r="C63" s="2" t="s">
        <v>1544</v>
      </c>
      <c r="D63" s="2" t="s">
        <v>3839</v>
      </c>
      <c r="E63" t="s">
        <v>1649</v>
      </c>
      <c r="F63" s="8">
        <v>103.45</v>
      </c>
      <c r="G63" s="11">
        <v>465</v>
      </c>
    </row>
    <row r="64" spans="1:7" x14ac:dyDescent="0.35">
      <c r="A64" s="2" t="s">
        <v>1650</v>
      </c>
      <c r="B64" s="2" t="s">
        <v>3889</v>
      </c>
      <c r="C64" s="2" t="s">
        <v>1541</v>
      </c>
      <c r="D64" s="2" t="s">
        <v>3806</v>
      </c>
      <c r="E64" t="s">
        <v>1651</v>
      </c>
      <c r="F64" s="8">
        <v>86.42</v>
      </c>
      <c r="G64" s="11">
        <v>222</v>
      </c>
    </row>
    <row r="65" spans="1:7" x14ac:dyDescent="0.35">
      <c r="A65" s="2" t="s">
        <v>1652</v>
      </c>
      <c r="B65" s="2" t="s">
        <v>3890</v>
      </c>
      <c r="C65" s="2" t="s">
        <v>1536</v>
      </c>
      <c r="D65" s="2" t="s">
        <v>3817</v>
      </c>
      <c r="E65" t="s">
        <v>1653</v>
      </c>
      <c r="F65" s="8">
        <v>266.86</v>
      </c>
      <c r="G65" s="11">
        <v>458</v>
      </c>
    </row>
    <row r="66" spans="1:7" x14ac:dyDescent="0.35">
      <c r="A66" s="2" t="s">
        <v>1654</v>
      </c>
      <c r="B66" s="2" t="s">
        <v>3891</v>
      </c>
      <c r="C66" s="2" t="s">
        <v>1536</v>
      </c>
      <c r="D66" s="2" t="s">
        <v>3873</v>
      </c>
      <c r="E66" t="s">
        <v>1655</v>
      </c>
      <c r="F66" s="8">
        <v>299.11</v>
      </c>
      <c r="G66" s="11">
        <v>118</v>
      </c>
    </row>
    <row r="67" spans="1:7" x14ac:dyDescent="0.35">
      <c r="A67" s="2" t="s">
        <v>1656</v>
      </c>
      <c r="B67" s="2" t="s">
        <v>3892</v>
      </c>
      <c r="C67" s="2" t="s">
        <v>1544</v>
      </c>
      <c r="D67" s="2" t="s">
        <v>3823</v>
      </c>
      <c r="E67" t="s">
        <v>1657</v>
      </c>
      <c r="F67" s="8">
        <v>240.63</v>
      </c>
      <c r="G67" s="11">
        <v>423</v>
      </c>
    </row>
    <row r="68" spans="1:7" x14ac:dyDescent="0.35">
      <c r="A68" s="2" t="s">
        <v>1658</v>
      </c>
      <c r="B68" s="2" t="s">
        <v>3893</v>
      </c>
      <c r="C68" s="2" t="s">
        <v>1536</v>
      </c>
      <c r="D68" s="2" t="s">
        <v>3828</v>
      </c>
      <c r="E68" t="s">
        <v>1659</v>
      </c>
      <c r="F68" s="8">
        <v>340.39</v>
      </c>
      <c r="G68" s="11">
        <v>177</v>
      </c>
    </row>
    <row r="69" spans="1:7" x14ac:dyDescent="0.35">
      <c r="A69" s="2" t="s">
        <v>1660</v>
      </c>
      <c r="B69" s="2" t="s">
        <v>3894</v>
      </c>
      <c r="C69" s="2" t="s">
        <v>1541</v>
      </c>
      <c r="D69" s="2" t="s">
        <v>3815</v>
      </c>
      <c r="E69" t="s">
        <v>1661</v>
      </c>
      <c r="F69" s="8">
        <v>349.17</v>
      </c>
      <c r="G69" s="11">
        <v>476</v>
      </c>
    </row>
    <row r="70" spans="1:7" x14ac:dyDescent="0.35">
      <c r="A70" s="2" t="s">
        <v>1662</v>
      </c>
      <c r="B70" s="2" t="s">
        <v>3895</v>
      </c>
      <c r="C70" s="2" t="s">
        <v>1522</v>
      </c>
      <c r="D70" s="2" t="s">
        <v>3896</v>
      </c>
      <c r="E70" t="s">
        <v>1663</v>
      </c>
      <c r="F70" s="8">
        <v>243.7</v>
      </c>
      <c r="G70" s="11">
        <v>130</v>
      </c>
    </row>
    <row r="71" spans="1:7" x14ac:dyDescent="0.35">
      <c r="A71" s="2" t="s">
        <v>1664</v>
      </c>
      <c r="B71" s="2" t="s">
        <v>3897</v>
      </c>
      <c r="C71" s="2" t="s">
        <v>1525</v>
      </c>
      <c r="D71" s="2" t="s">
        <v>3813</v>
      </c>
      <c r="E71" t="s">
        <v>1665</v>
      </c>
      <c r="F71" s="8">
        <v>218.22</v>
      </c>
      <c r="G71" s="11">
        <v>224</v>
      </c>
    </row>
    <row r="72" spans="1:7" x14ac:dyDescent="0.35">
      <c r="A72" s="2" t="s">
        <v>1666</v>
      </c>
      <c r="B72" s="2" t="s">
        <v>3898</v>
      </c>
      <c r="C72" s="2" t="s">
        <v>1522</v>
      </c>
      <c r="D72" s="2" t="s">
        <v>3842</v>
      </c>
      <c r="E72" t="s">
        <v>1667</v>
      </c>
      <c r="F72" s="8">
        <v>138.05000000000001</v>
      </c>
      <c r="G72" s="11">
        <v>89</v>
      </c>
    </row>
    <row r="73" spans="1:7" x14ac:dyDescent="0.35">
      <c r="A73" s="2" t="s">
        <v>1668</v>
      </c>
      <c r="B73" s="2" t="s">
        <v>3899</v>
      </c>
      <c r="C73" s="2" t="s">
        <v>1536</v>
      </c>
      <c r="D73" s="2" t="s">
        <v>3828</v>
      </c>
      <c r="E73" t="s">
        <v>1669</v>
      </c>
      <c r="F73" s="8">
        <v>214.32</v>
      </c>
      <c r="G73" s="11">
        <v>383</v>
      </c>
    </row>
    <row r="74" spans="1:7" x14ac:dyDescent="0.35">
      <c r="A74" s="2" t="s">
        <v>1670</v>
      </c>
      <c r="B74" s="2" t="s">
        <v>3900</v>
      </c>
      <c r="C74" s="2" t="s">
        <v>1544</v>
      </c>
      <c r="D74" s="2" t="s">
        <v>3823</v>
      </c>
      <c r="E74" t="s">
        <v>1671</v>
      </c>
      <c r="F74" s="8">
        <v>477.61</v>
      </c>
      <c r="G74" s="11">
        <v>300</v>
      </c>
    </row>
    <row r="75" spans="1:7" x14ac:dyDescent="0.35">
      <c r="A75" s="2" t="s">
        <v>1672</v>
      </c>
      <c r="B75" s="2" t="s">
        <v>3901</v>
      </c>
      <c r="C75" s="2" t="s">
        <v>1544</v>
      </c>
      <c r="D75" s="2" t="s">
        <v>3854</v>
      </c>
      <c r="E75" t="s">
        <v>1673</v>
      </c>
      <c r="F75" s="8">
        <v>107.06</v>
      </c>
      <c r="G75" s="11">
        <v>359</v>
      </c>
    </row>
    <row r="76" spans="1:7" x14ac:dyDescent="0.35">
      <c r="A76" s="2" t="s">
        <v>1674</v>
      </c>
      <c r="B76" s="2" t="s">
        <v>3902</v>
      </c>
      <c r="C76" s="2" t="s">
        <v>1541</v>
      </c>
      <c r="D76" s="2" t="s">
        <v>3821</v>
      </c>
      <c r="E76" t="s">
        <v>1675</v>
      </c>
      <c r="F76" s="8">
        <v>403.71</v>
      </c>
      <c r="G76" s="11">
        <v>159</v>
      </c>
    </row>
    <row r="77" spans="1:7" x14ac:dyDescent="0.35">
      <c r="A77" s="2" t="s">
        <v>1676</v>
      </c>
      <c r="B77" s="2" t="s">
        <v>3903</v>
      </c>
      <c r="C77" s="2" t="s">
        <v>1525</v>
      </c>
      <c r="D77" s="2" t="s">
        <v>3861</v>
      </c>
      <c r="E77" t="s">
        <v>1677</v>
      </c>
      <c r="F77" s="8">
        <v>158.13999999999999</v>
      </c>
      <c r="G77" s="11">
        <v>82</v>
      </c>
    </row>
    <row r="78" spans="1:7" x14ac:dyDescent="0.35">
      <c r="A78" s="2" t="s">
        <v>1678</v>
      </c>
      <c r="B78" s="2" t="s">
        <v>3904</v>
      </c>
      <c r="C78" s="2" t="s">
        <v>1541</v>
      </c>
      <c r="D78" s="2" t="s">
        <v>3806</v>
      </c>
      <c r="E78" t="s">
        <v>1679</v>
      </c>
      <c r="F78" s="8">
        <v>392.89</v>
      </c>
      <c r="G78" s="11">
        <v>320</v>
      </c>
    </row>
    <row r="79" spans="1:7" x14ac:dyDescent="0.35">
      <c r="A79" s="2" t="s">
        <v>1680</v>
      </c>
      <c r="B79" s="2" t="s">
        <v>3905</v>
      </c>
      <c r="C79" s="2" t="s">
        <v>1541</v>
      </c>
      <c r="D79" s="2" t="s">
        <v>3833</v>
      </c>
      <c r="E79" t="s">
        <v>1681</v>
      </c>
      <c r="F79" s="8">
        <v>480.9</v>
      </c>
      <c r="G79" s="11">
        <v>104</v>
      </c>
    </row>
    <row r="80" spans="1:7" x14ac:dyDescent="0.35">
      <c r="A80" s="2" t="s">
        <v>1682</v>
      </c>
      <c r="B80" s="2" t="s">
        <v>3906</v>
      </c>
      <c r="C80" s="2" t="s">
        <v>1522</v>
      </c>
      <c r="D80" s="2" t="s">
        <v>3831</v>
      </c>
      <c r="E80" t="s">
        <v>1683</v>
      </c>
      <c r="F80" s="8">
        <v>325.26</v>
      </c>
      <c r="G80" s="11">
        <v>400</v>
      </c>
    </row>
    <row r="81" spans="1:7" x14ac:dyDescent="0.35">
      <c r="A81" s="2" t="s">
        <v>1684</v>
      </c>
      <c r="B81" s="2" t="s">
        <v>3907</v>
      </c>
      <c r="C81" s="2" t="s">
        <v>1522</v>
      </c>
      <c r="D81" s="2" t="s">
        <v>3819</v>
      </c>
      <c r="E81" t="s">
        <v>1685</v>
      </c>
      <c r="F81" s="8">
        <v>228.53</v>
      </c>
      <c r="G81" s="11">
        <v>469</v>
      </c>
    </row>
    <row r="82" spans="1:7" x14ac:dyDescent="0.35">
      <c r="A82" s="2" t="s">
        <v>1686</v>
      </c>
      <c r="B82" s="2" t="s">
        <v>3908</v>
      </c>
      <c r="C82" s="2" t="s">
        <v>1522</v>
      </c>
      <c r="D82" s="2" t="s">
        <v>3825</v>
      </c>
      <c r="E82" t="s">
        <v>1687</v>
      </c>
      <c r="F82" s="8">
        <v>143.43</v>
      </c>
      <c r="G82" s="11">
        <v>58</v>
      </c>
    </row>
    <row r="83" spans="1:7" x14ac:dyDescent="0.35">
      <c r="A83" s="2" t="s">
        <v>1688</v>
      </c>
      <c r="B83" s="2" t="s">
        <v>3909</v>
      </c>
      <c r="C83" s="2" t="s">
        <v>1544</v>
      </c>
      <c r="D83" s="2" t="s">
        <v>3839</v>
      </c>
      <c r="E83" t="s">
        <v>1689</v>
      </c>
      <c r="F83" s="8">
        <v>285.54000000000002</v>
      </c>
      <c r="G83" s="11">
        <v>358</v>
      </c>
    </row>
    <row r="84" spans="1:7" x14ac:dyDescent="0.35">
      <c r="A84" s="2" t="s">
        <v>1690</v>
      </c>
      <c r="B84" s="2" t="s">
        <v>3910</v>
      </c>
      <c r="C84" s="2" t="s">
        <v>1544</v>
      </c>
      <c r="D84" s="2" t="s">
        <v>3823</v>
      </c>
      <c r="E84" t="s">
        <v>1691</v>
      </c>
      <c r="F84" s="8">
        <v>152.91999999999999</v>
      </c>
      <c r="G84" s="11">
        <v>281</v>
      </c>
    </row>
    <row r="85" spans="1:7" x14ac:dyDescent="0.35">
      <c r="A85" s="2" t="s">
        <v>1692</v>
      </c>
      <c r="B85" s="2" t="s">
        <v>3911</v>
      </c>
      <c r="C85" s="2" t="s">
        <v>1536</v>
      </c>
      <c r="D85" s="2" t="s">
        <v>3817</v>
      </c>
      <c r="E85" t="s">
        <v>1693</v>
      </c>
      <c r="F85" s="8">
        <v>254.04361702127662</v>
      </c>
      <c r="G85" s="11">
        <v>159</v>
      </c>
    </row>
    <row r="86" spans="1:7" x14ac:dyDescent="0.35">
      <c r="A86" s="2" t="s">
        <v>1694</v>
      </c>
      <c r="B86" s="2" t="s">
        <v>3912</v>
      </c>
      <c r="C86" s="2" t="s">
        <v>1522</v>
      </c>
      <c r="D86" s="2" t="s">
        <v>3896</v>
      </c>
      <c r="E86" t="s">
        <v>1695</v>
      </c>
      <c r="F86" s="8">
        <v>388.46</v>
      </c>
      <c r="G86" s="11">
        <v>208</v>
      </c>
    </row>
    <row r="87" spans="1:7" x14ac:dyDescent="0.35">
      <c r="A87" s="2" t="s">
        <v>1696</v>
      </c>
      <c r="B87" s="2" t="s">
        <v>3913</v>
      </c>
      <c r="C87" s="2" t="s">
        <v>1525</v>
      </c>
      <c r="D87" s="2" t="s">
        <v>3815</v>
      </c>
      <c r="E87" t="s">
        <v>1697</v>
      </c>
      <c r="F87" s="8">
        <v>119.57</v>
      </c>
      <c r="G87" s="11">
        <v>210</v>
      </c>
    </row>
    <row r="88" spans="1:7" x14ac:dyDescent="0.35">
      <c r="A88" s="2" t="s">
        <v>1698</v>
      </c>
      <c r="B88" s="2" t="s">
        <v>3914</v>
      </c>
      <c r="C88" s="2" t="s">
        <v>1522</v>
      </c>
      <c r="D88" s="2" t="s">
        <v>3825</v>
      </c>
      <c r="E88" t="s">
        <v>1699</v>
      </c>
      <c r="F88" s="8">
        <v>176.07</v>
      </c>
      <c r="G88" s="11">
        <v>82</v>
      </c>
    </row>
    <row r="89" spans="1:7" x14ac:dyDescent="0.35">
      <c r="A89" s="2" t="s">
        <v>1700</v>
      </c>
      <c r="B89" s="2" t="s">
        <v>3915</v>
      </c>
      <c r="C89" s="2" t="s">
        <v>1522</v>
      </c>
      <c r="D89" s="2" t="s">
        <v>3819</v>
      </c>
      <c r="E89" t="s">
        <v>1701</v>
      </c>
      <c r="F89" s="8">
        <v>371.38</v>
      </c>
      <c r="G89" s="11">
        <v>220</v>
      </c>
    </row>
    <row r="90" spans="1:7" x14ac:dyDescent="0.35">
      <c r="A90" s="2" t="s">
        <v>1702</v>
      </c>
      <c r="B90" s="2" t="s">
        <v>3916</v>
      </c>
      <c r="C90" s="2" t="s">
        <v>1544</v>
      </c>
      <c r="D90" s="2" t="s">
        <v>3815</v>
      </c>
      <c r="E90" t="s">
        <v>1703</v>
      </c>
      <c r="F90" s="8">
        <v>131.24</v>
      </c>
      <c r="G90" s="11">
        <v>232</v>
      </c>
    </row>
    <row r="91" spans="1:7" x14ac:dyDescent="0.35">
      <c r="A91" s="2" t="s">
        <v>1704</v>
      </c>
      <c r="B91" s="2" t="s">
        <v>3917</v>
      </c>
      <c r="C91" s="2" t="s">
        <v>1536</v>
      </c>
      <c r="D91" s="2" t="s">
        <v>3873</v>
      </c>
      <c r="E91" t="s">
        <v>1705</v>
      </c>
      <c r="F91" s="8">
        <v>183.04</v>
      </c>
      <c r="G91" s="11">
        <v>457</v>
      </c>
    </row>
    <row r="92" spans="1:7" x14ac:dyDescent="0.35">
      <c r="A92" s="2" t="s">
        <v>1706</v>
      </c>
      <c r="B92" s="2" t="s">
        <v>3918</v>
      </c>
      <c r="C92" s="2" t="s">
        <v>1541</v>
      </c>
      <c r="D92" s="2" t="s">
        <v>3815</v>
      </c>
      <c r="E92" t="s">
        <v>1707</v>
      </c>
      <c r="F92" s="8">
        <v>340.14</v>
      </c>
      <c r="G92" s="11">
        <v>361</v>
      </c>
    </row>
    <row r="93" spans="1:7" x14ac:dyDescent="0.35">
      <c r="A93" s="2" t="s">
        <v>1708</v>
      </c>
      <c r="B93" s="2" t="s">
        <v>3919</v>
      </c>
      <c r="C93" s="2" t="s">
        <v>1525</v>
      </c>
      <c r="D93" s="2" t="s">
        <v>3861</v>
      </c>
      <c r="E93" t="s">
        <v>1709</v>
      </c>
      <c r="F93" s="8">
        <v>438.25</v>
      </c>
      <c r="G93" s="11">
        <v>496</v>
      </c>
    </row>
    <row r="94" spans="1:7" x14ac:dyDescent="0.35">
      <c r="A94" s="2" t="s">
        <v>1710</v>
      </c>
      <c r="B94" s="2" t="s">
        <v>3920</v>
      </c>
      <c r="C94" s="2" t="s">
        <v>1522</v>
      </c>
      <c r="D94" s="2" t="s">
        <v>3833</v>
      </c>
      <c r="E94" t="s">
        <v>1711</v>
      </c>
      <c r="F94" s="8">
        <v>447.43</v>
      </c>
      <c r="G94" s="11">
        <v>191</v>
      </c>
    </row>
    <row r="95" spans="1:7" x14ac:dyDescent="0.35">
      <c r="A95" s="2" t="s">
        <v>1712</v>
      </c>
      <c r="B95" s="2" t="s">
        <v>3921</v>
      </c>
      <c r="C95" s="2" t="s">
        <v>1541</v>
      </c>
      <c r="D95" s="2" t="s">
        <v>3806</v>
      </c>
      <c r="E95" t="s">
        <v>1713</v>
      </c>
      <c r="F95" s="8">
        <v>377.52</v>
      </c>
      <c r="G95" s="11">
        <v>485</v>
      </c>
    </row>
    <row r="96" spans="1:7" x14ac:dyDescent="0.35">
      <c r="A96" s="2" t="s">
        <v>1714</v>
      </c>
      <c r="B96" s="2" t="s">
        <v>3922</v>
      </c>
      <c r="C96" s="2" t="s">
        <v>1536</v>
      </c>
      <c r="D96" s="2" t="s">
        <v>3817</v>
      </c>
      <c r="E96" t="s">
        <v>1715</v>
      </c>
      <c r="F96" s="8">
        <v>358.47</v>
      </c>
      <c r="G96" s="11">
        <v>213</v>
      </c>
    </row>
    <row r="97" spans="1:7" x14ac:dyDescent="0.35">
      <c r="A97" s="2" t="s">
        <v>1716</v>
      </c>
      <c r="B97" s="2" t="s">
        <v>3923</v>
      </c>
      <c r="C97" s="2" t="s">
        <v>1544</v>
      </c>
      <c r="D97" s="2" t="s">
        <v>3815</v>
      </c>
      <c r="E97" t="s">
        <v>1717</v>
      </c>
      <c r="F97" s="8">
        <v>60.65</v>
      </c>
      <c r="G97" s="11">
        <v>75</v>
      </c>
    </row>
    <row r="98" spans="1:7" x14ac:dyDescent="0.35">
      <c r="A98" s="2" t="s">
        <v>1718</v>
      </c>
      <c r="B98" s="2" t="s">
        <v>3924</v>
      </c>
      <c r="C98" s="2" t="s">
        <v>1525</v>
      </c>
      <c r="D98" s="2" t="s">
        <v>3810</v>
      </c>
      <c r="E98" t="s">
        <v>1719</v>
      </c>
      <c r="F98" s="8">
        <v>358.47</v>
      </c>
      <c r="G98" s="11">
        <v>143</v>
      </c>
    </row>
    <row r="99" spans="1:7" x14ac:dyDescent="0.35">
      <c r="A99" s="2" t="s">
        <v>1720</v>
      </c>
      <c r="B99" s="2" t="s">
        <v>3925</v>
      </c>
      <c r="C99" s="2" t="s">
        <v>1544</v>
      </c>
      <c r="D99" s="2" t="s">
        <v>3854</v>
      </c>
      <c r="E99" t="s">
        <v>1721</v>
      </c>
      <c r="F99" s="8">
        <v>245.98</v>
      </c>
      <c r="G99" s="11">
        <v>471</v>
      </c>
    </row>
    <row r="100" spans="1:7" x14ac:dyDescent="0.35">
      <c r="A100" s="2" t="s">
        <v>1722</v>
      </c>
      <c r="B100" s="2" t="s">
        <v>3926</v>
      </c>
      <c r="C100" s="2" t="s">
        <v>1541</v>
      </c>
      <c r="D100" s="2" t="s">
        <v>3821</v>
      </c>
      <c r="E100" t="s">
        <v>1723</v>
      </c>
      <c r="F100" s="8">
        <v>431.67</v>
      </c>
      <c r="G100" s="11">
        <v>73</v>
      </c>
    </row>
    <row r="101" spans="1:7" x14ac:dyDescent="0.35">
      <c r="A101" s="2" t="s">
        <v>1724</v>
      </c>
      <c r="B101" s="2" t="s">
        <v>3927</v>
      </c>
      <c r="C101" s="2" t="s">
        <v>1522</v>
      </c>
      <c r="D101" s="2" t="s">
        <v>3825</v>
      </c>
      <c r="E101" t="s">
        <v>1725</v>
      </c>
      <c r="F101" s="8">
        <v>201.41</v>
      </c>
      <c r="G101" s="11">
        <v>146</v>
      </c>
    </row>
  </sheetData>
  <pageMargins left="0.75" right="0.75" top="1" bottom="1" header="0.5" footer="0.5"/>
  <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topLeftCell="A2" workbookViewId="0">
      <selection activeCell="G18" sqref="G18"/>
    </sheetView>
  </sheetViews>
  <sheetFormatPr defaultRowHeight="14.5" x14ac:dyDescent="0.35"/>
  <cols>
    <col min="1" max="1" width="12.6328125" style="2" bestFit="1" customWidth="1"/>
    <col min="2" max="2" width="30.1796875" style="2" bestFit="1" customWidth="1"/>
    <col min="3" max="3" width="11" style="2" bestFit="1" customWidth="1"/>
    <col min="4" max="4" width="17.81640625" style="2" bestFit="1" customWidth="1"/>
    <col min="5" max="5" width="14.81640625" style="2" bestFit="1" customWidth="1"/>
  </cols>
  <sheetData>
    <row r="1" spans="1:5" x14ac:dyDescent="0.35">
      <c r="A1" s="3" t="s">
        <v>1726</v>
      </c>
      <c r="B1" s="3" t="s">
        <v>1727</v>
      </c>
      <c r="C1" s="3" t="s">
        <v>1728</v>
      </c>
      <c r="D1" s="3" t="s">
        <v>4</v>
      </c>
      <c r="E1" s="3" t="s">
        <v>1729</v>
      </c>
    </row>
    <row r="2" spans="1:5" x14ac:dyDescent="0.35">
      <c r="A2" s="2" t="s">
        <v>1730</v>
      </c>
      <c r="B2" s="2" t="s">
        <v>1731</v>
      </c>
      <c r="C2" s="2" t="s">
        <v>1732</v>
      </c>
      <c r="D2" s="2" t="s">
        <v>1733</v>
      </c>
      <c r="E2" s="2" t="s">
        <v>1734</v>
      </c>
    </row>
    <row r="3" spans="1:5" x14ac:dyDescent="0.35">
      <c r="A3" s="2" t="s">
        <v>1735</v>
      </c>
      <c r="B3" s="2" t="s">
        <v>1736</v>
      </c>
      <c r="C3" s="2" t="s">
        <v>1737</v>
      </c>
      <c r="D3" s="2" t="s">
        <v>1738</v>
      </c>
      <c r="E3" s="2" t="s">
        <v>1734</v>
      </c>
    </row>
    <row r="4" spans="1:5" x14ac:dyDescent="0.35">
      <c r="A4" s="2" t="s">
        <v>1739</v>
      </c>
      <c r="B4" s="2" t="s">
        <v>1740</v>
      </c>
      <c r="C4" s="2" t="s">
        <v>1741</v>
      </c>
      <c r="D4" s="2" t="s">
        <v>1742</v>
      </c>
      <c r="E4" s="2" t="s">
        <v>1743</v>
      </c>
    </row>
    <row r="5" spans="1:5" x14ac:dyDescent="0.35">
      <c r="A5" s="2" t="s">
        <v>1744</v>
      </c>
      <c r="B5" s="2" t="s">
        <v>1745</v>
      </c>
      <c r="C5" s="2" t="s">
        <v>1737</v>
      </c>
      <c r="D5" s="2" t="s">
        <v>1746</v>
      </c>
      <c r="E5" s="2" t="s">
        <v>1743</v>
      </c>
    </row>
    <row r="6" spans="1:5" x14ac:dyDescent="0.35">
      <c r="A6" s="2" t="s">
        <v>1747</v>
      </c>
      <c r="B6" s="2" t="s">
        <v>1748</v>
      </c>
      <c r="C6" s="2" t="s">
        <v>1741</v>
      </c>
      <c r="D6" s="2" t="s">
        <v>1749</v>
      </c>
      <c r="E6" s="2" t="s">
        <v>1750</v>
      </c>
    </row>
    <row r="7" spans="1:5" x14ac:dyDescent="0.35">
      <c r="A7" s="2" t="s">
        <v>1751</v>
      </c>
      <c r="B7" s="2" t="s">
        <v>1752</v>
      </c>
      <c r="C7" s="2" t="s">
        <v>1737</v>
      </c>
      <c r="D7" s="2" t="s">
        <v>1753</v>
      </c>
      <c r="E7" s="2" t="s">
        <v>1743</v>
      </c>
    </row>
    <row r="8" spans="1:5" x14ac:dyDescent="0.35">
      <c r="A8" s="2" t="s">
        <v>1754</v>
      </c>
      <c r="B8" s="2" t="s">
        <v>1755</v>
      </c>
      <c r="C8" s="2" t="s">
        <v>1732</v>
      </c>
      <c r="D8" s="2" t="s">
        <v>1756</v>
      </c>
      <c r="E8" s="2" t="s">
        <v>1750</v>
      </c>
    </row>
    <row r="9" spans="1:5" x14ac:dyDescent="0.35">
      <c r="A9" s="2" t="s">
        <v>1757</v>
      </c>
      <c r="B9" s="2" t="s">
        <v>1758</v>
      </c>
      <c r="C9" s="2" t="s">
        <v>1741</v>
      </c>
      <c r="D9" s="2" t="s">
        <v>1759</v>
      </c>
      <c r="E9" s="2" t="s">
        <v>1750</v>
      </c>
    </row>
    <row r="10" spans="1:5" x14ac:dyDescent="0.35">
      <c r="A10" s="2" t="s">
        <v>1760</v>
      </c>
      <c r="B10" s="2" t="s">
        <v>1761</v>
      </c>
      <c r="C10" s="2" t="s">
        <v>1762</v>
      </c>
      <c r="D10" s="2" t="s">
        <v>1763</v>
      </c>
      <c r="E10" s="2" t="s">
        <v>1750</v>
      </c>
    </row>
    <row r="11" spans="1:5" x14ac:dyDescent="0.35">
      <c r="A11" s="2" t="s">
        <v>1764</v>
      </c>
      <c r="B11" s="2" t="s">
        <v>1765</v>
      </c>
      <c r="C11" s="2" t="s">
        <v>1741</v>
      </c>
      <c r="D11" s="2" t="s">
        <v>1766</v>
      </c>
      <c r="E11" s="2" t="s">
        <v>1734</v>
      </c>
    </row>
    <row r="12" spans="1:5" x14ac:dyDescent="0.35">
      <c r="A12" s="2" t="s">
        <v>1767</v>
      </c>
      <c r="B12" s="2" t="s">
        <v>1768</v>
      </c>
      <c r="C12" s="2" t="s">
        <v>1732</v>
      </c>
      <c r="D12" s="2" t="s">
        <v>1769</v>
      </c>
      <c r="E12" s="2" t="s">
        <v>1750</v>
      </c>
    </row>
    <row r="13" spans="1:5" x14ac:dyDescent="0.35">
      <c r="A13" s="2" t="s">
        <v>1770</v>
      </c>
      <c r="B13" s="2" t="s">
        <v>1771</v>
      </c>
      <c r="C13" s="2" t="s">
        <v>1741</v>
      </c>
      <c r="D13" s="2" t="s">
        <v>385</v>
      </c>
      <c r="E13" s="2" t="s">
        <v>1750</v>
      </c>
    </row>
    <row r="14" spans="1:5" x14ac:dyDescent="0.35">
      <c r="A14" s="2" t="s">
        <v>1772</v>
      </c>
      <c r="B14" s="2" t="s">
        <v>1773</v>
      </c>
      <c r="C14" s="2" t="s">
        <v>1737</v>
      </c>
      <c r="D14" s="2" t="s">
        <v>1774</v>
      </c>
      <c r="E14" s="2" t="s">
        <v>1750</v>
      </c>
    </row>
    <row r="15" spans="1:5" x14ac:dyDescent="0.35">
      <c r="A15" s="2" t="s">
        <v>1775</v>
      </c>
      <c r="B15" s="2" t="s">
        <v>1776</v>
      </c>
      <c r="C15" s="2" t="s">
        <v>1732</v>
      </c>
      <c r="D15" s="2" t="s">
        <v>124</v>
      </c>
      <c r="E15" s="2" t="s">
        <v>1734</v>
      </c>
    </row>
    <row r="16" spans="1:5" x14ac:dyDescent="0.35">
      <c r="A16" s="2" t="s">
        <v>1777</v>
      </c>
      <c r="B16" s="2" t="s">
        <v>1778</v>
      </c>
      <c r="C16" s="2" t="s">
        <v>1741</v>
      </c>
      <c r="D16" s="2" t="s">
        <v>199</v>
      </c>
      <c r="E16" s="2" t="s">
        <v>1743</v>
      </c>
    </row>
    <row r="17" spans="1:5" x14ac:dyDescent="0.35">
      <c r="A17" s="2" t="s">
        <v>1779</v>
      </c>
      <c r="B17" s="2" t="s">
        <v>1780</v>
      </c>
      <c r="C17" s="2" t="s">
        <v>1737</v>
      </c>
      <c r="D17" s="2" t="s">
        <v>1781</v>
      </c>
      <c r="E17" s="2" t="s">
        <v>1734</v>
      </c>
    </row>
    <row r="18" spans="1:5" x14ac:dyDescent="0.35">
      <c r="A18" s="2" t="s">
        <v>1782</v>
      </c>
      <c r="B18" s="2" t="s">
        <v>1783</v>
      </c>
      <c r="C18" s="2" t="s">
        <v>1762</v>
      </c>
      <c r="D18" s="2" t="s">
        <v>1784</v>
      </c>
      <c r="E18" s="2" t="s">
        <v>1734</v>
      </c>
    </row>
    <row r="19" spans="1:5" x14ac:dyDescent="0.35">
      <c r="A19" s="2" t="s">
        <v>1785</v>
      </c>
      <c r="B19" s="2" t="s">
        <v>1786</v>
      </c>
      <c r="C19" s="2" t="s">
        <v>1737</v>
      </c>
      <c r="D19" s="2" t="s">
        <v>1787</v>
      </c>
      <c r="E19" s="2" t="s">
        <v>1734</v>
      </c>
    </row>
    <row r="20" spans="1:5" x14ac:dyDescent="0.35">
      <c r="A20" s="2" t="s">
        <v>1788</v>
      </c>
      <c r="B20" s="2" t="s">
        <v>1789</v>
      </c>
      <c r="C20" s="2" t="s">
        <v>1732</v>
      </c>
      <c r="D20" s="2" t="s">
        <v>1790</v>
      </c>
      <c r="E20" s="2" t="s">
        <v>1734</v>
      </c>
    </row>
    <row r="21" spans="1:5" x14ac:dyDescent="0.35">
      <c r="A21" s="2" t="s">
        <v>1791</v>
      </c>
      <c r="B21" s="2" t="s">
        <v>1792</v>
      </c>
      <c r="C21" s="2" t="s">
        <v>1732</v>
      </c>
      <c r="D21" s="2" t="s">
        <v>1793</v>
      </c>
      <c r="E21" s="2" t="s">
        <v>1750</v>
      </c>
    </row>
  </sheetData>
  <pageMargins left="0.75" right="0.75" top="1" bottom="1" header="0.5" footer="0.5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001"/>
  <sheetViews>
    <sheetView topLeftCell="C1" zoomScale="85" zoomScaleNormal="115" workbookViewId="0">
      <selection activeCell="B2" sqref="B2:B2001"/>
    </sheetView>
  </sheetViews>
  <sheetFormatPr defaultRowHeight="14.5" x14ac:dyDescent="0.35"/>
  <cols>
    <col min="1" max="1" width="12.36328125" style="2" bestFit="1" customWidth="1"/>
    <col min="2" max="2" width="15.26953125" style="14" bestFit="1" customWidth="1"/>
    <col min="3" max="3" width="16.36328125" style="2" bestFit="1" customWidth="1"/>
    <col min="4" max="4" width="14.81640625" style="2" bestFit="1" customWidth="1"/>
    <col min="5" max="5" width="12.6328125" style="2" bestFit="1" customWidth="1"/>
    <col min="6" max="6" width="12.7265625" bestFit="1" customWidth="1"/>
    <col min="7" max="7" width="14" style="8" bestFit="1" customWidth="1"/>
    <col min="8" max="8" width="12.7265625" style="8" bestFit="1" customWidth="1"/>
    <col min="9" max="9" width="17.90625" style="2" bestFit="1" customWidth="1"/>
    <col min="10" max="10" width="17.54296875" bestFit="1" customWidth="1"/>
  </cols>
  <sheetData>
    <row r="1" spans="1:14" x14ac:dyDescent="0.35">
      <c r="A1" s="3" t="s">
        <v>1794</v>
      </c>
      <c r="B1" s="13" t="s">
        <v>1795</v>
      </c>
      <c r="C1" s="3" t="s">
        <v>0</v>
      </c>
      <c r="D1" s="3" t="s">
        <v>1514</v>
      </c>
      <c r="E1" s="3" t="s">
        <v>1726</v>
      </c>
      <c r="F1" s="1" t="s">
        <v>1796</v>
      </c>
      <c r="G1" s="7" t="s">
        <v>1797</v>
      </c>
      <c r="H1" s="7" t="s">
        <v>1798</v>
      </c>
      <c r="I1" s="3" t="s">
        <v>1799</v>
      </c>
      <c r="J1" s="1" t="s">
        <v>1800</v>
      </c>
    </row>
    <row r="2" spans="1:14" x14ac:dyDescent="0.35">
      <c r="A2" s="2" t="s">
        <v>1801</v>
      </c>
      <c r="B2" s="14">
        <v>45480</v>
      </c>
      <c r="C2" s="2" t="s">
        <v>1253</v>
      </c>
      <c r="D2" s="2" t="s">
        <v>1720</v>
      </c>
      <c r="E2" s="2" t="s">
        <v>1744</v>
      </c>
      <c r="F2" s="11">
        <v>1</v>
      </c>
      <c r="G2" s="8">
        <v>218.04</v>
      </c>
      <c r="H2" s="8">
        <v>0.09</v>
      </c>
      <c r="I2" s="2" t="s">
        <v>1802</v>
      </c>
      <c r="J2" s="8">
        <v>217.95</v>
      </c>
    </row>
    <row r="3" spans="1:14" x14ac:dyDescent="0.35">
      <c r="A3" s="2" t="s">
        <v>1803</v>
      </c>
      <c r="B3" s="14">
        <v>45285</v>
      </c>
      <c r="C3" s="2" t="s">
        <v>1419</v>
      </c>
      <c r="D3" s="2" t="s">
        <v>1674</v>
      </c>
      <c r="E3" s="2" t="s">
        <v>1785</v>
      </c>
      <c r="F3" s="11">
        <v>3</v>
      </c>
      <c r="G3" s="8">
        <v>104.47</v>
      </c>
      <c r="H3" s="8">
        <v>0.27</v>
      </c>
      <c r="I3" s="2" t="s">
        <v>1804</v>
      </c>
      <c r="J3" s="8">
        <v>313.14</v>
      </c>
    </row>
    <row r="4" spans="1:14" x14ac:dyDescent="0.35">
      <c r="A4" s="2" t="s">
        <v>1805</v>
      </c>
      <c r="B4" s="14">
        <v>45446</v>
      </c>
      <c r="C4" s="2" t="s">
        <v>203</v>
      </c>
      <c r="D4" s="2" t="s">
        <v>1624</v>
      </c>
      <c r="E4" s="2" t="s">
        <v>1760</v>
      </c>
      <c r="F4" s="11">
        <v>4</v>
      </c>
      <c r="G4" s="8">
        <v>914.05</v>
      </c>
      <c r="H4" s="8">
        <v>0.25</v>
      </c>
      <c r="I4" s="2" t="s">
        <v>1802</v>
      </c>
      <c r="J4" s="8">
        <v>3655.95</v>
      </c>
    </row>
    <row r="5" spans="1:14" x14ac:dyDescent="0.35">
      <c r="A5" s="2" t="s">
        <v>1806</v>
      </c>
      <c r="B5" s="14">
        <v>45259</v>
      </c>
      <c r="C5" s="2" t="s">
        <v>1070</v>
      </c>
      <c r="D5" s="2" t="s">
        <v>1678</v>
      </c>
      <c r="E5" s="2" t="s">
        <v>1760</v>
      </c>
      <c r="F5" s="11">
        <v>1</v>
      </c>
      <c r="G5" s="8">
        <v>921.51</v>
      </c>
      <c r="H5" s="8">
        <v>0.16</v>
      </c>
      <c r="I5" s="2" t="s">
        <v>1807</v>
      </c>
      <c r="J5" s="8">
        <v>921.35</v>
      </c>
      <c r="L5" t="s">
        <v>1796</v>
      </c>
      <c r="M5" t="s">
        <v>3966</v>
      </c>
    </row>
    <row r="6" spans="1:14" x14ac:dyDescent="0.35">
      <c r="A6" s="2" t="s">
        <v>1808</v>
      </c>
      <c r="B6" s="14">
        <v>45297</v>
      </c>
      <c r="C6" s="2" t="s">
        <v>1494</v>
      </c>
      <c r="D6" s="2" t="s">
        <v>1644</v>
      </c>
      <c r="E6" s="2" t="s">
        <v>1751</v>
      </c>
      <c r="F6" s="11">
        <v>3</v>
      </c>
      <c r="G6" s="8">
        <v>745.3</v>
      </c>
      <c r="H6" s="8">
        <v>0.18</v>
      </c>
      <c r="I6" s="2" t="s">
        <v>1802</v>
      </c>
      <c r="J6" s="8">
        <v>2235.7199999999998</v>
      </c>
      <c r="L6" t="s">
        <v>1797</v>
      </c>
      <c r="M6" t="s">
        <v>3967</v>
      </c>
    </row>
    <row r="7" spans="1:14" x14ac:dyDescent="0.35">
      <c r="A7" s="2" t="s">
        <v>1809</v>
      </c>
      <c r="B7" s="14">
        <v>45499</v>
      </c>
      <c r="C7" s="2" t="s">
        <v>395</v>
      </c>
      <c r="D7" s="2" t="s">
        <v>1556</v>
      </c>
      <c r="E7" s="2" t="s">
        <v>1757</v>
      </c>
      <c r="F7" s="11">
        <v>3</v>
      </c>
      <c r="G7" s="8">
        <v>147.01</v>
      </c>
      <c r="H7" s="8">
        <v>0.19</v>
      </c>
      <c r="I7" s="2" t="s">
        <v>1807</v>
      </c>
      <c r="J7" s="8">
        <v>440.84</v>
      </c>
      <c r="L7" t="s">
        <v>1798</v>
      </c>
      <c r="M7" t="s">
        <v>3968</v>
      </c>
    </row>
    <row r="8" spans="1:14" x14ac:dyDescent="0.35">
      <c r="A8" s="2" t="s">
        <v>1810</v>
      </c>
      <c r="B8" s="14">
        <v>45850</v>
      </c>
      <c r="C8" s="2" t="s">
        <v>70</v>
      </c>
      <c r="D8" s="2" t="s">
        <v>1638</v>
      </c>
      <c r="E8" s="2" t="s">
        <v>1747</v>
      </c>
      <c r="F8" s="11">
        <v>2</v>
      </c>
      <c r="G8" s="8">
        <v>785.31</v>
      </c>
      <c r="H8" s="8">
        <v>0.15</v>
      </c>
      <c r="I8" s="2" t="s">
        <v>1804</v>
      </c>
      <c r="J8" s="8">
        <v>1570.4699999999998</v>
      </c>
      <c r="L8" t="s">
        <v>3969</v>
      </c>
      <c r="N8" t="s">
        <v>3970</v>
      </c>
    </row>
    <row r="9" spans="1:14" x14ac:dyDescent="0.35">
      <c r="A9" s="2" t="s">
        <v>1811</v>
      </c>
      <c r="B9" s="14">
        <v>45248</v>
      </c>
      <c r="C9" s="2" t="s">
        <v>501</v>
      </c>
      <c r="D9" s="2" t="s">
        <v>1666</v>
      </c>
      <c r="E9" s="2" t="s">
        <v>1760</v>
      </c>
      <c r="F9" s="11">
        <v>4</v>
      </c>
      <c r="G9" s="8">
        <v>342.39</v>
      </c>
      <c r="H9" s="8">
        <v>0.23</v>
      </c>
      <c r="I9" s="2" t="s">
        <v>1804</v>
      </c>
      <c r="J9" s="8">
        <v>1369.33</v>
      </c>
    </row>
    <row r="10" spans="1:14" x14ac:dyDescent="0.35">
      <c r="A10" s="2" t="s">
        <v>1812</v>
      </c>
      <c r="B10" s="14">
        <v>45781</v>
      </c>
      <c r="C10" s="2" t="s">
        <v>605</v>
      </c>
      <c r="D10" s="2" t="s">
        <v>1724</v>
      </c>
      <c r="E10" s="2" t="s">
        <v>1751</v>
      </c>
      <c r="F10" s="11">
        <v>2.4802005012531327</v>
      </c>
      <c r="G10" s="8">
        <v>448.25</v>
      </c>
      <c r="H10" s="8">
        <v>7.0000000000000007E-2</v>
      </c>
      <c r="I10" s="2" t="s">
        <v>1804</v>
      </c>
      <c r="J10" s="8">
        <v>1111.6798746867169</v>
      </c>
    </row>
    <row r="11" spans="1:14" x14ac:dyDescent="0.35">
      <c r="A11" s="2" t="s">
        <v>1813</v>
      </c>
      <c r="B11" s="14">
        <v>45869</v>
      </c>
      <c r="C11" s="2" t="s">
        <v>1410</v>
      </c>
      <c r="D11" s="2" t="s">
        <v>1592</v>
      </c>
      <c r="E11" s="2" t="s">
        <v>1730</v>
      </c>
      <c r="F11" s="11">
        <v>2</v>
      </c>
      <c r="G11" s="8">
        <v>873.17</v>
      </c>
      <c r="H11" s="8">
        <v>0.23</v>
      </c>
      <c r="I11" s="2" t="s">
        <v>1804</v>
      </c>
      <c r="J11" s="8">
        <v>1746.11</v>
      </c>
    </row>
    <row r="12" spans="1:14" x14ac:dyDescent="0.35">
      <c r="A12" s="2" t="s">
        <v>1814</v>
      </c>
      <c r="B12" s="14">
        <v>45335</v>
      </c>
      <c r="C12" s="2" t="s">
        <v>233</v>
      </c>
      <c r="D12" s="2" t="s">
        <v>1574</v>
      </c>
      <c r="E12" s="2" t="s">
        <v>1777</v>
      </c>
      <c r="F12" s="11">
        <v>1</v>
      </c>
      <c r="G12" s="8">
        <v>278.63</v>
      </c>
      <c r="H12" s="8">
        <v>7.0000000000000007E-2</v>
      </c>
      <c r="I12" s="2" t="s">
        <v>1802</v>
      </c>
      <c r="J12" s="8">
        <v>278.56</v>
      </c>
    </row>
    <row r="13" spans="1:14" x14ac:dyDescent="0.35">
      <c r="A13" s="2" t="s">
        <v>1815</v>
      </c>
      <c r="B13" s="14">
        <v>45801</v>
      </c>
      <c r="C13" s="2" t="s">
        <v>993</v>
      </c>
      <c r="D13" s="2" t="s">
        <v>1604</v>
      </c>
      <c r="E13" s="2" t="s">
        <v>1735</v>
      </c>
      <c r="F13" s="11">
        <v>4</v>
      </c>
      <c r="G13" s="8">
        <v>286.92</v>
      </c>
      <c r="H13" s="8">
        <v>0.17</v>
      </c>
      <c r="I13" s="2" t="s">
        <v>1802</v>
      </c>
      <c r="J13" s="8">
        <v>1147.51</v>
      </c>
    </row>
    <row r="14" spans="1:14" x14ac:dyDescent="0.35">
      <c r="A14" s="2" t="s">
        <v>1816</v>
      </c>
      <c r="B14" s="14">
        <v>45528</v>
      </c>
      <c r="C14" s="2" t="s">
        <v>750</v>
      </c>
      <c r="D14" s="2" t="s">
        <v>1702</v>
      </c>
      <c r="E14" s="2" t="s">
        <v>1747</v>
      </c>
      <c r="F14" s="11">
        <v>4</v>
      </c>
      <c r="G14" s="8">
        <v>644.58000000000004</v>
      </c>
      <c r="H14" s="8">
        <v>0.01</v>
      </c>
      <c r="I14" s="2" t="s">
        <v>1802</v>
      </c>
      <c r="J14" s="8">
        <v>2578.31</v>
      </c>
    </row>
    <row r="15" spans="1:14" x14ac:dyDescent="0.35">
      <c r="A15" s="2" t="s">
        <v>1817</v>
      </c>
      <c r="B15" s="14">
        <v>45875</v>
      </c>
      <c r="C15" s="2" t="s">
        <v>1350</v>
      </c>
      <c r="D15" s="2" t="s">
        <v>1594</v>
      </c>
      <c r="E15" s="2" t="s">
        <v>1782</v>
      </c>
      <c r="F15" s="11">
        <v>2</v>
      </c>
      <c r="G15" s="8">
        <v>316.89999999999998</v>
      </c>
      <c r="H15" s="8">
        <v>0.3</v>
      </c>
      <c r="I15" s="2" t="s">
        <v>1804</v>
      </c>
      <c r="J15" s="8">
        <v>633.5</v>
      </c>
    </row>
    <row r="16" spans="1:14" x14ac:dyDescent="0.35">
      <c r="A16" s="2" t="s">
        <v>1818</v>
      </c>
      <c r="B16" s="14">
        <v>45829</v>
      </c>
      <c r="C16" s="2" t="s">
        <v>1075</v>
      </c>
      <c r="D16" s="2" t="s">
        <v>1574</v>
      </c>
      <c r="E16" s="2" t="s">
        <v>1779</v>
      </c>
      <c r="F16" s="11">
        <v>4</v>
      </c>
      <c r="G16" s="8">
        <v>403.47</v>
      </c>
      <c r="H16" s="8">
        <v>0.28999999999999998</v>
      </c>
      <c r="I16" s="2" t="s">
        <v>1804</v>
      </c>
      <c r="J16" s="8">
        <v>1613.5900000000001</v>
      </c>
    </row>
    <row r="17" spans="1:10" x14ac:dyDescent="0.35">
      <c r="A17" s="2" t="s">
        <v>1819</v>
      </c>
      <c r="B17" s="14">
        <v>45636</v>
      </c>
      <c r="C17" s="2" t="s">
        <v>1328</v>
      </c>
      <c r="D17" s="2" t="s">
        <v>1598</v>
      </c>
      <c r="E17" s="2" t="s">
        <v>1764</v>
      </c>
      <c r="F17" s="11">
        <v>2.4802005012531327</v>
      </c>
      <c r="G17" s="8">
        <v>871.34</v>
      </c>
      <c r="H17" s="8">
        <v>0.04</v>
      </c>
      <c r="I17" s="2" t="s">
        <v>1807</v>
      </c>
      <c r="J17" s="8">
        <v>2161.0579047619049</v>
      </c>
    </row>
    <row r="18" spans="1:10" x14ac:dyDescent="0.35">
      <c r="A18" s="2" t="s">
        <v>1820</v>
      </c>
      <c r="B18" s="14">
        <v>45913</v>
      </c>
      <c r="C18" s="2" t="s">
        <v>865</v>
      </c>
      <c r="D18" s="2" t="s">
        <v>1656</v>
      </c>
      <c r="E18" s="2" t="s">
        <v>1791</v>
      </c>
      <c r="F18" s="11">
        <v>2</v>
      </c>
      <c r="G18" s="8">
        <v>451.98</v>
      </c>
      <c r="H18" s="8">
        <v>0.25</v>
      </c>
      <c r="I18" s="2" t="s">
        <v>1802</v>
      </c>
      <c r="J18" s="8">
        <v>903.71</v>
      </c>
    </row>
    <row r="19" spans="1:10" x14ac:dyDescent="0.35">
      <c r="A19" s="2" t="s">
        <v>1821</v>
      </c>
      <c r="B19" s="14">
        <v>45637</v>
      </c>
      <c r="C19" s="2" t="s">
        <v>280</v>
      </c>
      <c r="D19" s="2" t="s">
        <v>1580</v>
      </c>
      <c r="E19" s="2" t="s">
        <v>1747</v>
      </c>
      <c r="F19" s="11">
        <v>2</v>
      </c>
      <c r="G19" s="8">
        <v>502.69</v>
      </c>
      <c r="H19" s="8">
        <v>0.23</v>
      </c>
      <c r="I19" s="2" t="s">
        <v>1802</v>
      </c>
      <c r="J19" s="8">
        <v>1005.15</v>
      </c>
    </row>
    <row r="20" spans="1:10" x14ac:dyDescent="0.35">
      <c r="A20" s="2" t="s">
        <v>1822</v>
      </c>
      <c r="B20" s="14">
        <v>45517</v>
      </c>
      <c r="C20" s="2" t="s">
        <v>328</v>
      </c>
      <c r="D20" s="2" t="s">
        <v>1604</v>
      </c>
      <c r="E20" s="2" t="s">
        <v>1747</v>
      </c>
      <c r="F20" s="11">
        <v>2</v>
      </c>
      <c r="G20" s="8">
        <v>559.23</v>
      </c>
      <c r="H20" s="8">
        <v>0.25</v>
      </c>
      <c r="I20" s="2" t="s">
        <v>1807</v>
      </c>
      <c r="J20" s="8">
        <v>1118.21</v>
      </c>
    </row>
    <row r="21" spans="1:10" x14ac:dyDescent="0.35">
      <c r="A21" s="2" t="s">
        <v>1823</v>
      </c>
      <c r="B21" s="14">
        <v>45369</v>
      </c>
      <c r="C21" s="2" t="s">
        <v>756</v>
      </c>
      <c r="D21" s="2" t="s">
        <v>1646</v>
      </c>
      <c r="E21" s="2" t="s">
        <v>1775</v>
      </c>
      <c r="F21" s="11">
        <v>4</v>
      </c>
      <c r="G21" s="8">
        <v>513.98477215823721</v>
      </c>
      <c r="H21" s="8">
        <v>0.04</v>
      </c>
      <c r="I21" s="2" t="s">
        <v>1807</v>
      </c>
      <c r="J21" s="8">
        <v>2055.8990886329489</v>
      </c>
    </row>
    <row r="22" spans="1:10" x14ac:dyDescent="0.35">
      <c r="A22" s="2" t="s">
        <v>1824</v>
      </c>
      <c r="B22" s="14">
        <v>45843</v>
      </c>
      <c r="C22" s="2" t="s">
        <v>477</v>
      </c>
      <c r="D22" s="2" t="s">
        <v>1670</v>
      </c>
      <c r="E22" s="2" t="s">
        <v>1785</v>
      </c>
      <c r="F22" s="11">
        <v>3</v>
      </c>
      <c r="G22" s="8">
        <v>986.04</v>
      </c>
      <c r="H22" s="8">
        <v>0.27</v>
      </c>
      <c r="I22" s="2" t="s">
        <v>1807</v>
      </c>
      <c r="J22" s="8">
        <v>2957.85</v>
      </c>
    </row>
    <row r="23" spans="1:10" x14ac:dyDescent="0.35">
      <c r="A23" s="2" t="s">
        <v>1825</v>
      </c>
      <c r="B23" s="14">
        <v>45447</v>
      </c>
      <c r="C23" s="2" t="s">
        <v>1217</v>
      </c>
      <c r="D23" s="2" t="s">
        <v>1612</v>
      </c>
      <c r="E23" s="2" t="s">
        <v>1788</v>
      </c>
      <c r="F23" s="11">
        <v>1</v>
      </c>
      <c r="G23" s="8">
        <v>589.55999999999995</v>
      </c>
      <c r="H23" s="8">
        <v>0.22</v>
      </c>
      <c r="I23" s="2" t="s">
        <v>1802</v>
      </c>
      <c r="J23" s="8">
        <v>589.33999999999992</v>
      </c>
    </row>
    <row r="24" spans="1:10" x14ac:dyDescent="0.35">
      <c r="A24" s="2" t="s">
        <v>1826</v>
      </c>
      <c r="B24" s="14">
        <v>45394</v>
      </c>
      <c r="C24" s="2" t="s">
        <v>1445</v>
      </c>
      <c r="D24" s="2" t="s">
        <v>1664</v>
      </c>
      <c r="E24" s="2" t="s">
        <v>1767</v>
      </c>
      <c r="F24" s="11">
        <v>3</v>
      </c>
      <c r="G24" s="8">
        <v>979.42</v>
      </c>
      <c r="H24" s="8">
        <v>0.03</v>
      </c>
      <c r="I24" s="2" t="s">
        <v>1804</v>
      </c>
      <c r="J24" s="8">
        <v>2938.2299999999996</v>
      </c>
    </row>
    <row r="25" spans="1:10" x14ac:dyDescent="0.35">
      <c r="A25" s="2" t="s">
        <v>1827</v>
      </c>
      <c r="B25" s="14">
        <v>45466</v>
      </c>
      <c r="C25" s="2" t="s">
        <v>1133</v>
      </c>
      <c r="D25" s="2" t="s">
        <v>1550</v>
      </c>
      <c r="E25" s="2" t="s">
        <v>1760</v>
      </c>
      <c r="F25" s="11">
        <v>1</v>
      </c>
      <c r="G25" s="8">
        <v>719.28</v>
      </c>
      <c r="H25" s="8">
        <v>0.08</v>
      </c>
      <c r="I25" s="2" t="s">
        <v>1802</v>
      </c>
      <c r="J25" s="8">
        <v>719.19999999999993</v>
      </c>
    </row>
    <row r="26" spans="1:10" x14ac:dyDescent="0.35">
      <c r="A26" s="2" t="s">
        <v>1828</v>
      </c>
      <c r="B26" s="14">
        <v>45908</v>
      </c>
      <c r="C26" s="2" t="s">
        <v>602</v>
      </c>
      <c r="D26" s="2" t="s">
        <v>1660</v>
      </c>
      <c r="E26" s="2" t="s">
        <v>1754</v>
      </c>
      <c r="F26" s="11">
        <v>3</v>
      </c>
      <c r="G26" s="8">
        <v>77.599999999999994</v>
      </c>
      <c r="H26" s="8">
        <v>7.0000000000000007E-2</v>
      </c>
      <c r="I26" s="2" t="s">
        <v>1802</v>
      </c>
      <c r="J26" s="8">
        <v>232.73</v>
      </c>
    </row>
    <row r="27" spans="1:10" x14ac:dyDescent="0.35">
      <c r="A27" s="2" t="s">
        <v>1829</v>
      </c>
      <c r="B27" s="14">
        <v>45552</v>
      </c>
      <c r="C27" s="2" t="s">
        <v>1172</v>
      </c>
      <c r="D27" s="2" t="s">
        <v>1533</v>
      </c>
      <c r="E27" s="2" t="s">
        <v>1744</v>
      </c>
      <c r="F27" s="11">
        <v>4</v>
      </c>
      <c r="G27" s="8">
        <v>852.71</v>
      </c>
      <c r="H27" s="8">
        <v>0.14000000000000001</v>
      </c>
      <c r="I27" s="2" t="s">
        <v>1804</v>
      </c>
      <c r="J27" s="8">
        <v>3410.7000000000003</v>
      </c>
    </row>
    <row r="28" spans="1:10" x14ac:dyDescent="0.35">
      <c r="A28" s="2" t="s">
        <v>1830</v>
      </c>
      <c r="B28" s="14">
        <v>45294</v>
      </c>
      <c r="C28" s="2" t="s">
        <v>682</v>
      </c>
      <c r="D28" s="2" t="s">
        <v>1722</v>
      </c>
      <c r="E28" s="2" t="s">
        <v>1760</v>
      </c>
      <c r="F28" s="11">
        <v>4</v>
      </c>
      <c r="G28" s="8">
        <v>156.16</v>
      </c>
      <c r="H28" s="8">
        <v>0.14808617234468943</v>
      </c>
      <c r="I28" s="2" t="s">
        <v>1802</v>
      </c>
      <c r="J28" s="8">
        <v>624.49191382765525</v>
      </c>
    </row>
    <row r="29" spans="1:10" x14ac:dyDescent="0.35">
      <c r="A29" s="2" t="s">
        <v>1831</v>
      </c>
      <c r="B29" s="14">
        <v>45710</v>
      </c>
      <c r="C29" s="2" t="s">
        <v>643</v>
      </c>
      <c r="D29" s="2" t="s">
        <v>1680</v>
      </c>
      <c r="E29" s="2" t="s">
        <v>1760</v>
      </c>
      <c r="F29" s="11">
        <v>3</v>
      </c>
      <c r="G29" s="8">
        <v>815.49</v>
      </c>
      <c r="H29" s="8">
        <v>0.17</v>
      </c>
      <c r="I29" s="2" t="s">
        <v>1802</v>
      </c>
      <c r="J29" s="8">
        <v>2446.3000000000002</v>
      </c>
    </row>
    <row r="30" spans="1:10" x14ac:dyDescent="0.35">
      <c r="A30" s="2" t="s">
        <v>1832</v>
      </c>
      <c r="B30" s="14">
        <v>45923</v>
      </c>
      <c r="C30" s="2" t="s">
        <v>489</v>
      </c>
      <c r="D30" s="2" t="s">
        <v>1552</v>
      </c>
      <c r="E30" s="2" t="s">
        <v>1739</v>
      </c>
      <c r="F30" s="11">
        <v>2</v>
      </c>
      <c r="G30" s="8">
        <v>74.209999999999994</v>
      </c>
      <c r="H30" s="8">
        <v>0.11</v>
      </c>
      <c r="I30" s="2" t="s">
        <v>1804</v>
      </c>
      <c r="J30" s="8">
        <v>148.30999999999997</v>
      </c>
    </row>
    <row r="31" spans="1:10" x14ac:dyDescent="0.35">
      <c r="A31" s="2" t="s">
        <v>1833</v>
      </c>
      <c r="B31" s="14">
        <v>45302</v>
      </c>
      <c r="C31" s="2" t="s">
        <v>1075</v>
      </c>
      <c r="D31" s="2" t="s">
        <v>1724</v>
      </c>
      <c r="E31" s="2" t="s">
        <v>1744</v>
      </c>
      <c r="F31" s="11">
        <v>2.4802005012531327</v>
      </c>
      <c r="G31" s="8">
        <v>451.67</v>
      </c>
      <c r="H31" s="8">
        <v>0.15</v>
      </c>
      <c r="I31" s="2" t="s">
        <v>1802</v>
      </c>
      <c r="J31" s="8">
        <v>1120.0821604010025</v>
      </c>
    </row>
    <row r="32" spans="1:10" x14ac:dyDescent="0.35">
      <c r="A32" s="2" t="s">
        <v>1834</v>
      </c>
      <c r="B32" s="14">
        <v>45217</v>
      </c>
      <c r="C32" s="2" t="s">
        <v>113</v>
      </c>
      <c r="D32" s="2" t="s">
        <v>1533</v>
      </c>
      <c r="E32" s="2" t="s">
        <v>1791</v>
      </c>
      <c r="F32" s="11">
        <v>1</v>
      </c>
      <c r="G32" s="8">
        <v>429.38</v>
      </c>
      <c r="H32" s="8">
        <v>0.13</v>
      </c>
      <c r="I32" s="2" t="s">
        <v>1804</v>
      </c>
      <c r="J32" s="8">
        <v>429.25</v>
      </c>
    </row>
    <row r="33" spans="1:10" x14ac:dyDescent="0.35">
      <c r="A33" s="2" t="s">
        <v>1835</v>
      </c>
      <c r="B33" s="14">
        <v>45593</v>
      </c>
      <c r="C33" s="2" t="s">
        <v>1262</v>
      </c>
      <c r="D33" s="2" t="s">
        <v>1632</v>
      </c>
      <c r="E33" s="2" t="s">
        <v>1772</v>
      </c>
      <c r="F33" s="11">
        <v>2</v>
      </c>
      <c r="G33" s="8">
        <v>148.96</v>
      </c>
      <c r="H33" s="8">
        <v>0.03</v>
      </c>
      <c r="I33" s="2" t="s">
        <v>1807</v>
      </c>
      <c r="J33" s="8">
        <v>297.89000000000004</v>
      </c>
    </row>
    <row r="34" spans="1:10" x14ac:dyDescent="0.35">
      <c r="A34" s="2" t="s">
        <v>1836</v>
      </c>
      <c r="B34" s="14">
        <v>45597</v>
      </c>
      <c r="C34" s="2" t="s">
        <v>1221</v>
      </c>
      <c r="D34" s="2" t="s">
        <v>1676</v>
      </c>
      <c r="E34" s="2" t="s">
        <v>1760</v>
      </c>
      <c r="F34" s="11">
        <v>4</v>
      </c>
      <c r="G34" s="8">
        <v>313.83</v>
      </c>
      <c r="H34" s="8">
        <v>0.08</v>
      </c>
      <c r="I34" s="2" t="s">
        <v>1802</v>
      </c>
      <c r="J34" s="8">
        <v>1255.24</v>
      </c>
    </row>
    <row r="35" spans="1:10" x14ac:dyDescent="0.35">
      <c r="A35" s="2" t="s">
        <v>1837</v>
      </c>
      <c r="B35" s="14">
        <v>45620</v>
      </c>
      <c r="C35" s="2" t="s">
        <v>1379</v>
      </c>
      <c r="D35" s="2" t="s">
        <v>1550</v>
      </c>
      <c r="E35" s="2" t="s">
        <v>1754</v>
      </c>
      <c r="F35" s="11">
        <v>2</v>
      </c>
      <c r="G35" s="8">
        <v>717.31</v>
      </c>
      <c r="H35" s="8">
        <v>0.15</v>
      </c>
      <c r="I35" s="2" t="s">
        <v>1802</v>
      </c>
      <c r="J35" s="8">
        <v>1434.4699999999998</v>
      </c>
    </row>
    <row r="36" spans="1:10" x14ac:dyDescent="0.35">
      <c r="A36" s="2" t="s">
        <v>1838</v>
      </c>
      <c r="B36" s="14">
        <v>45215</v>
      </c>
      <c r="C36" s="2" t="s">
        <v>1064</v>
      </c>
      <c r="D36" s="2" t="s">
        <v>1684</v>
      </c>
      <c r="E36" s="2" t="s">
        <v>1735</v>
      </c>
      <c r="F36" s="11">
        <v>2.4802005012531327</v>
      </c>
      <c r="G36" s="8">
        <v>873.22</v>
      </c>
      <c r="H36" s="8">
        <v>0.18</v>
      </c>
      <c r="I36" s="2" t="s">
        <v>1802</v>
      </c>
      <c r="J36" s="8">
        <v>2165.5806817042608</v>
      </c>
    </row>
    <row r="37" spans="1:10" x14ac:dyDescent="0.35">
      <c r="A37" s="2" t="s">
        <v>1839</v>
      </c>
      <c r="B37" s="14">
        <v>45878</v>
      </c>
      <c r="C37" s="2" t="s">
        <v>697</v>
      </c>
      <c r="D37" s="2" t="s">
        <v>1558</v>
      </c>
      <c r="E37" s="2" t="s">
        <v>1744</v>
      </c>
      <c r="F37" s="11">
        <v>4</v>
      </c>
      <c r="G37" s="8">
        <v>109.36</v>
      </c>
      <c r="H37" s="8">
        <v>0.19</v>
      </c>
      <c r="I37" s="2" t="s">
        <v>1807</v>
      </c>
      <c r="J37" s="8">
        <v>437.25</v>
      </c>
    </row>
    <row r="38" spans="1:10" x14ac:dyDescent="0.35">
      <c r="A38" s="2" t="s">
        <v>1840</v>
      </c>
      <c r="B38" s="14">
        <v>45635</v>
      </c>
      <c r="C38" s="2" t="s">
        <v>302</v>
      </c>
      <c r="D38" s="2" t="s">
        <v>1533</v>
      </c>
      <c r="E38" s="2" t="s">
        <v>1757</v>
      </c>
      <c r="F38" s="11">
        <v>3</v>
      </c>
      <c r="G38" s="8">
        <v>559.52</v>
      </c>
      <c r="H38" s="8">
        <v>0.16</v>
      </c>
      <c r="I38" s="2" t="s">
        <v>1804</v>
      </c>
      <c r="J38" s="8">
        <v>1678.3999999999999</v>
      </c>
    </row>
    <row r="39" spans="1:10" x14ac:dyDescent="0.35">
      <c r="A39" s="2" t="s">
        <v>1841</v>
      </c>
      <c r="B39" s="14">
        <v>45329</v>
      </c>
      <c r="C39" s="2" t="s">
        <v>1491</v>
      </c>
      <c r="D39" s="2" t="s">
        <v>1546</v>
      </c>
      <c r="E39" s="2" t="s">
        <v>1785</v>
      </c>
      <c r="F39" s="11">
        <v>3</v>
      </c>
      <c r="G39" s="8">
        <v>121.76</v>
      </c>
      <c r="H39" s="8">
        <v>0.27</v>
      </c>
      <c r="I39" s="2" t="s">
        <v>1804</v>
      </c>
      <c r="J39" s="8">
        <v>365.01000000000005</v>
      </c>
    </row>
    <row r="40" spans="1:10" x14ac:dyDescent="0.35">
      <c r="A40" s="2" t="s">
        <v>1842</v>
      </c>
      <c r="B40" s="14">
        <v>45378</v>
      </c>
      <c r="C40" s="2" t="s">
        <v>611</v>
      </c>
      <c r="D40" s="2" t="s">
        <v>1592</v>
      </c>
      <c r="E40" s="2" t="s">
        <v>1775</v>
      </c>
      <c r="F40" s="11">
        <v>4</v>
      </c>
      <c r="G40" s="8">
        <v>735.32</v>
      </c>
      <c r="H40" s="8">
        <v>0.06</v>
      </c>
      <c r="I40" s="2" t="s">
        <v>1807</v>
      </c>
      <c r="J40" s="8">
        <v>2941.2200000000003</v>
      </c>
    </row>
    <row r="41" spans="1:10" x14ac:dyDescent="0.35">
      <c r="A41" s="2" t="s">
        <v>1843</v>
      </c>
      <c r="B41" s="14">
        <v>45264</v>
      </c>
      <c r="C41" s="2" t="s">
        <v>1316</v>
      </c>
      <c r="D41" s="2" t="s">
        <v>1714</v>
      </c>
      <c r="E41" s="2" t="s">
        <v>1744</v>
      </c>
      <c r="F41" s="11">
        <v>2</v>
      </c>
      <c r="G41" s="8">
        <v>600.73</v>
      </c>
      <c r="H41" s="8">
        <v>0.08</v>
      </c>
      <c r="I41" s="2" t="s">
        <v>1802</v>
      </c>
      <c r="J41" s="8">
        <v>1201.3800000000001</v>
      </c>
    </row>
    <row r="42" spans="1:10" x14ac:dyDescent="0.35">
      <c r="A42" s="2" t="s">
        <v>1844</v>
      </c>
      <c r="B42" s="14">
        <v>45486</v>
      </c>
      <c r="C42" s="2" t="s">
        <v>256</v>
      </c>
      <c r="D42" s="2" t="s">
        <v>1578</v>
      </c>
      <c r="E42" s="2" t="s">
        <v>1791</v>
      </c>
      <c r="F42" s="11">
        <v>2</v>
      </c>
      <c r="G42" s="8">
        <v>873.86</v>
      </c>
      <c r="H42" s="8">
        <v>7.0000000000000007E-2</v>
      </c>
      <c r="I42" s="2" t="s">
        <v>1807</v>
      </c>
      <c r="J42" s="8">
        <v>1747.65</v>
      </c>
    </row>
    <row r="43" spans="1:10" x14ac:dyDescent="0.35">
      <c r="A43" s="2" t="s">
        <v>1845</v>
      </c>
      <c r="B43" s="14">
        <v>45241</v>
      </c>
      <c r="C43" s="2" t="s">
        <v>940</v>
      </c>
      <c r="D43" s="2" t="s">
        <v>1572</v>
      </c>
      <c r="E43" s="2" t="s">
        <v>1760</v>
      </c>
      <c r="F43" s="11">
        <v>3</v>
      </c>
      <c r="G43" s="8">
        <v>342.47</v>
      </c>
      <c r="H43" s="8">
        <v>0.08</v>
      </c>
      <c r="I43" s="2" t="s">
        <v>1804</v>
      </c>
      <c r="J43" s="8">
        <v>1027.3300000000002</v>
      </c>
    </row>
    <row r="44" spans="1:10" x14ac:dyDescent="0.35">
      <c r="A44" s="2" t="s">
        <v>1846</v>
      </c>
      <c r="B44" s="14">
        <v>45649</v>
      </c>
      <c r="C44" s="2" t="s">
        <v>1037</v>
      </c>
      <c r="D44" s="2" t="s">
        <v>1584</v>
      </c>
      <c r="E44" s="2" t="s">
        <v>1764</v>
      </c>
      <c r="F44" s="11">
        <v>2</v>
      </c>
      <c r="G44" s="8">
        <v>915.15</v>
      </c>
      <c r="H44" s="8">
        <v>0.16</v>
      </c>
      <c r="I44" s="2" t="s">
        <v>1804</v>
      </c>
      <c r="J44" s="8">
        <v>1830.1399999999999</v>
      </c>
    </row>
    <row r="45" spans="1:10" x14ac:dyDescent="0.35">
      <c r="A45" s="2" t="s">
        <v>1847</v>
      </c>
      <c r="B45" s="14">
        <v>45677</v>
      </c>
      <c r="C45" s="2" t="s">
        <v>296</v>
      </c>
      <c r="D45" s="2" t="s">
        <v>1592</v>
      </c>
      <c r="E45" s="2" t="s">
        <v>1785</v>
      </c>
      <c r="F45" s="11">
        <v>2.4802005012531327</v>
      </c>
      <c r="G45" s="8">
        <v>863.11</v>
      </c>
      <c r="H45" s="8">
        <v>0.28000000000000003</v>
      </c>
      <c r="I45" s="2" t="s">
        <v>1804</v>
      </c>
      <c r="J45" s="8">
        <v>2140.4058546365914</v>
      </c>
    </row>
    <row r="46" spans="1:10" x14ac:dyDescent="0.35">
      <c r="A46" s="2" t="s">
        <v>1848</v>
      </c>
      <c r="B46" s="14">
        <v>45538</v>
      </c>
      <c r="C46" s="2" t="s">
        <v>652</v>
      </c>
      <c r="D46" s="2" t="s">
        <v>1612</v>
      </c>
      <c r="E46" s="2" t="s">
        <v>1772</v>
      </c>
      <c r="F46" s="11">
        <v>2</v>
      </c>
      <c r="G46" s="8">
        <v>209.32</v>
      </c>
      <c r="H46" s="8">
        <v>0.23</v>
      </c>
      <c r="I46" s="2" t="s">
        <v>1807</v>
      </c>
      <c r="J46" s="8">
        <v>418.40999999999997</v>
      </c>
    </row>
    <row r="47" spans="1:10" x14ac:dyDescent="0.35">
      <c r="A47" s="2" t="s">
        <v>1849</v>
      </c>
      <c r="B47" s="14">
        <v>45606</v>
      </c>
      <c r="C47" s="2" t="s">
        <v>1428</v>
      </c>
      <c r="D47" s="2" t="s">
        <v>1644</v>
      </c>
      <c r="E47" s="2" t="s">
        <v>1760</v>
      </c>
      <c r="F47" s="11">
        <v>4</v>
      </c>
      <c r="G47" s="8">
        <v>288.60000000000002</v>
      </c>
      <c r="H47" s="8">
        <v>0.09</v>
      </c>
      <c r="I47" s="2" t="s">
        <v>1804</v>
      </c>
      <c r="J47" s="8">
        <v>1154.3100000000002</v>
      </c>
    </row>
    <row r="48" spans="1:10" x14ac:dyDescent="0.35">
      <c r="A48" s="2" t="s">
        <v>1850</v>
      </c>
      <c r="B48" s="14">
        <v>45570</v>
      </c>
      <c r="C48" s="2" t="s">
        <v>250</v>
      </c>
      <c r="D48" s="2" t="s">
        <v>1682</v>
      </c>
      <c r="E48" s="2" t="s">
        <v>1782</v>
      </c>
      <c r="F48" s="11">
        <v>1</v>
      </c>
      <c r="G48" s="8">
        <v>418.69</v>
      </c>
      <c r="H48" s="8">
        <v>0.06</v>
      </c>
      <c r="I48" s="2" t="s">
        <v>1804</v>
      </c>
      <c r="J48" s="8">
        <v>418.63</v>
      </c>
    </row>
    <row r="49" spans="1:10" x14ac:dyDescent="0.35">
      <c r="A49" s="2" t="s">
        <v>1851</v>
      </c>
      <c r="B49" s="14">
        <v>45466</v>
      </c>
      <c r="C49" s="2" t="s">
        <v>39</v>
      </c>
      <c r="D49" s="2" t="s">
        <v>1586</v>
      </c>
      <c r="E49" s="2" t="s">
        <v>1770</v>
      </c>
      <c r="F49" s="11">
        <v>1</v>
      </c>
      <c r="G49" s="8">
        <v>135.78</v>
      </c>
      <c r="H49" s="8">
        <v>0.14000000000000001</v>
      </c>
      <c r="I49" s="2" t="s">
        <v>1804</v>
      </c>
      <c r="J49" s="8">
        <v>135.64000000000001</v>
      </c>
    </row>
    <row r="50" spans="1:10" x14ac:dyDescent="0.35">
      <c r="A50" s="2" t="s">
        <v>1852</v>
      </c>
      <c r="B50" s="14">
        <v>45218</v>
      </c>
      <c r="C50" s="2" t="s">
        <v>652</v>
      </c>
      <c r="D50" s="2" t="s">
        <v>1614</v>
      </c>
      <c r="E50" s="2" t="s">
        <v>1785</v>
      </c>
      <c r="F50" s="11">
        <v>1</v>
      </c>
      <c r="G50" s="8">
        <v>517.13</v>
      </c>
      <c r="H50" s="8">
        <v>0.28000000000000003</v>
      </c>
      <c r="I50" s="2" t="s">
        <v>1802</v>
      </c>
      <c r="J50" s="8">
        <v>516.85</v>
      </c>
    </row>
    <row r="51" spans="1:10" x14ac:dyDescent="0.35">
      <c r="A51" s="2" t="s">
        <v>1853</v>
      </c>
      <c r="B51" s="14">
        <v>45607</v>
      </c>
      <c r="C51" s="2" t="s">
        <v>1285</v>
      </c>
      <c r="D51" s="2" t="s">
        <v>1568</v>
      </c>
      <c r="E51" s="2" t="s">
        <v>1782</v>
      </c>
      <c r="F51" s="11">
        <v>2</v>
      </c>
      <c r="G51" s="8">
        <v>384.66</v>
      </c>
      <c r="H51" s="8">
        <v>0.08</v>
      </c>
      <c r="I51" s="2" t="s">
        <v>1807</v>
      </c>
      <c r="J51" s="8">
        <v>769.24</v>
      </c>
    </row>
    <row r="52" spans="1:10" x14ac:dyDescent="0.35">
      <c r="A52" s="2" t="s">
        <v>1854</v>
      </c>
      <c r="B52" s="14">
        <v>45291</v>
      </c>
      <c r="C52" s="2" t="s">
        <v>250</v>
      </c>
      <c r="D52" s="2" t="s">
        <v>1630</v>
      </c>
      <c r="E52" s="2" t="s">
        <v>1764</v>
      </c>
      <c r="F52" s="11">
        <v>3</v>
      </c>
      <c r="G52" s="8">
        <v>83.7</v>
      </c>
      <c r="H52" s="8">
        <v>0.24</v>
      </c>
      <c r="I52" s="2" t="s">
        <v>1804</v>
      </c>
      <c r="J52" s="8">
        <v>250.86</v>
      </c>
    </row>
    <row r="53" spans="1:10" x14ac:dyDescent="0.35">
      <c r="A53" s="2" t="s">
        <v>1855</v>
      </c>
      <c r="B53" s="14">
        <v>45689</v>
      </c>
      <c r="C53" s="2" t="s">
        <v>471</v>
      </c>
      <c r="D53" s="2" t="s">
        <v>1664</v>
      </c>
      <c r="E53" s="2" t="s">
        <v>1757</v>
      </c>
      <c r="F53" s="11">
        <v>3</v>
      </c>
      <c r="G53" s="8">
        <v>76.569999999999993</v>
      </c>
      <c r="H53" s="8">
        <v>0.26</v>
      </c>
      <c r="I53" s="2" t="s">
        <v>1802</v>
      </c>
      <c r="J53" s="8">
        <v>229.45</v>
      </c>
    </row>
    <row r="54" spans="1:10" x14ac:dyDescent="0.35">
      <c r="A54" s="2" t="s">
        <v>1856</v>
      </c>
      <c r="B54" s="14">
        <v>45894</v>
      </c>
      <c r="C54" s="2" t="s">
        <v>489</v>
      </c>
      <c r="D54" s="2" t="s">
        <v>1704</v>
      </c>
      <c r="E54" s="2" t="s">
        <v>1754</v>
      </c>
      <c r="F54" s="11">
        <v>3</v>
      </c>
      <c r="G54" s="8">
        <v>513.98477215823721</v>
      </c>
      <c r="H54" s="8">
        <v>0.14808617234468943</v>
      </c>
      <c r="I54" s="2" t="s">
        <v>1802</v>
      </c>
      <c r="J54" s="8">
        <v>1541.8062303023669</v>
      </c>
    </row>
    <row r="55" spans="1:10" x14ac:dyDescent="0.35">
      <c r="A55" s="2" t="s">
        <v>1857</v>
      </c>
      <c r="B55" s="14">
        <v>45677</v>
      </c>
      <c r="C55" s="2" t="s">
        <v>1005</v>
      </c>
      <c r="D55" s="2" t="s">
        <v>1566</v>
      </c>
      <c r="E55" s="2" t="s">
        <v>1760</v>
      </c>
      <c r="F55" s="11">
        <v>1</v>
      </c>
      <c r="G55" s="8">
        <v>900.35</v>
      </c>
      <c r="H55" s="8">
        <v>0.13</v>
      </c>
      <c r="I55" s="2" t="s">
        <v>1807</v>
      </c>
      <c r="J55" s="8">
        <v>900.22</v>
      </c>
    </row>
    <row r="56" spans="1:10" x14ac:dyDescent="0.35">
      <c r="A56" s="2" t="s">
        <v>1858</v>
      </c>
      <c r="B56" s="14">
        <v>45706</v>
      </c>
      <c r="C56" s="2" t="s">
        <v>331</v>
      </c>
      <c r="D56" s="2" t="s">
        <v>1606</v>
      </c>
      <c r="E56" s="2" t="s">
        <v>1767</v>
      </c>
      <c r="F56" s="11">
        <v>4</v>
      </c>
      <c r="G56" s="8">
        <v>428.09</v>
      </c>
      <c r="H56" s="8">
        <v>7.0000000000000007E-2</v>
      </c>
      <c r="I56" s="2" t="s">
        <v>1802</v>
      </c>
      <c r="J56" s="8">
        <v>1712.29</v>
      </c>
    </row>
    <row r="57" spans="1:10" x14ac:dyDescent="0.35">
      <c r="A57" s="2" t="s">
        <v>1859</v>
      </c>
      <c r="B57" s="14">
        <v>45589</v>
      </c>
      <c r="C57" s="2" t="s">
        <v>1273</v>
      </c>
      <c r="D57" s="2" t="s">
        <v>1624</v>
      </c>
      <c r="E57" s="2" t="s">
        <v>1770</v>
      </c>
      <c r="F57" s="11">
        <v>2</v>
      </c>
      <c r="G57" s="8">
        <v>559.71</v>
      </c>
      <c r="H57" s="8">
        <v>0.3</v>
      </c>
      <c r="I57" s="2" t="s">
        <v>1807</v>
      </c>
      <c r="J57" s="8">
        <v>1119.1200000000001</v>
      </c>
    </row>
    <row r="58" spans="1:10" x14ac:dyDescent="0.35">
      <c r="A58" s="2" t="s">
        <v>1860</v>
      </c>
      <c r="B58" s="14">
        <v>45282</v>
      </c>
      <c r="C58" s="2" t="s">
        <v>284</v>
      </c>
      <c r="D58" s="2" t="s">
        <v>1594</v>
      </c>
      <c r="E58" s="2" t="s">
        <v>1754</v>
      </c>
      <c r="F58" s="11">
        <v>2</v>
      </c>
      <c r="G58" s="8">
        <v>833.7</v>
      </c>
      <c r="H58" s="8">
        <v>0.06</v>
      </c>
      <c r="I58" s="2" t="s">
        <v>1804</v>
      </c>
      <c r="J58" s="8">
        <v>1667.3400000000001</v>
      </c>
    </row>
    <row r="59" spans="1:10" x14ac:dyDescent="0.35">
      <c r="A59" s="2" t="s">
        <v>1861</v>
      </c>
      <c r="B59" s="14">
        <v>45462</v>
      </c>
      <c r="C59" s="2" t="s">
        <v>1419</v>
      </c>
      <c r="D59" s="2" t="s">
        <v>1620</v>
      </c>
      <c r="E59" s="2" t="s">
        <v>1777</v>
      </c>
      <c r="F59" s="11">
        <v>2</v>
      </c>
      <c r="G59" s="8">
        <v>680.16</v>
      </c>
      <c r="H59" s="8">
        <v>0.28000000000000003</v>
      </c>
      <c r="I59" s="2" t="s">
        <v>1802</v>
      </c>
      <c r="J59" s="8">
        <v>1360.04</v>
      </c>
    </row>
    <row r="60" spans="1:10" x14ac:dyDescent="0.35">
      <c r="A60" s="2" t="s">
        <v>1862</v>
      </c>
      <c r="B60" s="14">
        <v>45633</v>
      </c>
      <c r="C60" s="2" t="s">
        <v>1238</v>
      </c>
      <c r="D60" s="2" t="s">
        <v>1556</v>
      </c>
      <c r="E60" s="2" t="s">
        <v>1757</v>
      </c>
      <c r="F60" s="11">
        <v>4</v>
      </c>
      <c r="G60" s="8">
        <v>733.42</v>
      </c>
      <c r="H60" s="8">
        <v>0.14808617234468943</v>
      </c>
      <c r="I60" s="2" t="s">
        <v>1804</v>
      </c>
      <c r="J60" s="8">
        <v>2933.531913827655</v>
      </c>
    </row>
    <row r="61" spans="1:10" x14ac:dyDescent="0.35">
      <c r="A61" s="2" t="s">
        <v>1863</v>
      </c>
      <c r="B61" s="14">
        <v>45257</v>
      </c>
      <c r="C61" s="2" t="s">
        <v>1130</v>
      </c>
      <c r="D61" s="2" t="s">
        <v>1704</v>
      </c>
      <c r="E61" s="2" t="s">
        <v>1770</v>
      </c>
      <c r="F61" s="11">
        <v>1</v>
      </c>
      <c r="G61" s="8">
        <v>996.33</v>
      </c>
      <c r="H61" s="8">
        <v>0.23</v>
      </c>
      <c r="I61" s="2" t="s">
        <v>1804</v>
      </c>
      <c r="J61" s="8">
        <v>996.1</v>
      </c>
    </row>
    <row r="62" spans="1:10" x14ac:dyDescent="0.35">
      <c r="A62" s="2" t="s">
        <v>1864</v>
      </c>
      <c r="B62" s="14">
        <v>45854</v>
      </c>
      <c r="C62" s="2" t="s">
        <v>1250</v>
      </c>
      <c r="D62" s="2" t="s">
        <v>1588</v>
      </c>
      <c r="E62" s="2" t="s">
        <v>1767</v>
      </c>
      <c r="F62" s="11">
        <v>1</v>
      </c>
      <c r="G62" s="8">
        <v>198.83</v>
      </c>
      <c r="H62" s="8">
        <v>0.09</v>
      </c>
      <c r="I62" s="2" t="s">
        <v>1807</v>
      </c>
      <c r="J62" s="8">
        <v>198.74</v>
      </c>
    </row>
    <row r="63" spans="1:10" x14ac:dyDescent="0.35">
      <c r="A63" s="2" t="s">
        <v>1865</v>
      </c>
      <c r="B63" s="14">
        <v>45716</v>
      </c>
      <c r="C63" s="2" t="s">
        <v>756</v>
      </c>
      <c r="D63" s="2" t="s">
        <v>1564</v>
      </c>
      <c r="E63" s="2" t="s">
        <v>1757</v>
      </c>
      <c r="F63" s="11">
        <v>1</v>
      </c>
      <c r="G63" s="8">
        <v>374.92</v>
      </c>
      <c r="H63" s="8">
        <v>0.18</v>
      </c>
      <c r="I63" s="2" t="s">
        <v>1804</v>
      </c>
      <c r="J63" s="8">
        <v>374.74</v>
      </c>
    </row>
    <row r="64" spans="1:10" x14ac:dyDescent="0.35">
      <c r="A64" s="2" t="s">
        <v>1866</v>
      </c>
      <c r="B64" s="14">
        <v>45515</v>
      </c>
      <c r="C64" s="2" t="s">
        <v>1410</v>
      </c>
      <c r="D64" s="2" t="s">
        <v>1712</v>
      </c>
      <c r="E64" s="2" t="s">
        <v>1782</v>
      </c>
      <c r="F64" s="11">
        <v>1</v>
      </c>
      <c r="G64" s="8">
        <v>468.94</v>
      </c>
      <c r="H64" s="8">
        <v>0.12</v>
      </c>
      <c r="I64" s="2" t="s">
        <v>1802</v>
      </c>
      <c r="J64" s="8">
        <v>468.82</v>
      </c>
    </row>
    <row r="65" spans="1:10" x14ac:dyDescent="0.35">
      <c r="A65" s="2" t="s">
        <v>1867</v>
      </c>
      <c r="B65" s="14">
        <v>45927</v>
      </c>
      <c r="C65" s="2" t="s">
        <v>425</v>
      </c>
      <c r="D65" s="2" t="s">
        <v>1704</v>
      </c>
      <c r="E65" s="2" t="s">
        <v>1772</v>
      </c>
      <c r="F65" s="11">
        <v>2</v>
      </c>
      <c r="G65" s="8">
        <v>121.37</v>
      </c>
      <c r="H65" s="8">
        <v>0.05</v>
      </c>
      <c r="I65" s="2" t="s">
        <v>1802</v>
      </c>
      <c r="J65" s="8">
        <v>242.69</v>
      </c>
    </row>
    <row r="66" spans="1:10" x14ac:dyDescent="0.35">
      <c r="A66" s="2" t="s">
        <v>1868</v>
      </c>
      <c r="B66" s="14">
        <v>45914</v>
      </c>
      <c r="C66" s="2" t="s">
        <v>803</v>
      </c>
      <c r="D66" s="2" t="s">
        <v>1632</v>
      </c>
      <c r="E66" s="2" t="s">
        <v>1767</v>
      </c>
      <c r="F66" s="11">
        <v>3</v>
      </c>
      <c r="G66" s="8">
        <v>480.06</v>
      </c>
      <c r="H66" s="8">
        <v>0.01</v>
      </c>
      <c r="I66" s="2" t="s">
        <v>1802</v>
      </c>
      <c r="J66" s="8">
        <v>1440.17</v>
      </c>
    </row>
    <row r="67" spans="1:10" x14ac:dyDescent="0.35">
      <c r="A67" s="2" t="s">
        <v>1869</v>
      </c>
      <c r="B67" s="14">
        <v>45290</v>
      </c>
      <c r="C67" s="2" t="s">
        <v>531</v>
      </c>
      <c r="D67" s="2" t="s">
        <v>1724</v>
      </c>
      <c r="E67" s="2" t="s">
        <v>1785</v>
      </c>
      <c r="F67" s="11">
        <v>2</v>
      </c>
      <c r="G67" s="8">
        <v>856.57</v>
      </c>
      <c r="H67" s="8">
        <v>0.24</v>
      </c>
      <c r="I67" s="2" t="s">
        <v>1802</v>
      </c>
      <c r="J67" s="8">
        <v>1712.9</v>
      </c>
    </row>
    <row r="68" spans="1:10" x14ac:dyDescent="0.35">
      <c r="A68" s="2" t="s">
        <v>1870</v>
      </c>
      <c r="B68" s="14">
        <v>45213</v>
      </c>
      <c r="C68" s="2" t="s">
        <v>845</v>
      </c>
      <c r="D68" s="2" t="s">
        <v>1680</v>
      </c>
      <c r="E68" s="2" t="s">
        <v>1739</v>
      </c>
      <c r="F68" s="11">
        <v>4</v>
      </c>
      <c r="G68" s="8">
        <v>814.25</v>
      </c>
      <c r="H68" s="8">
        <v>0.18</v>
      </c>
      <c r="I68" s="2" t="s">
        <v>1802</v>
      </c>
      <c r="J68" s="8">
        <v>3256.82</v>
      </c>
    </row>
    <row r="69" spans="1:10" x14ac:dyDescent="0.35">
      <c r="A69" s="2" t="s">
        <v>1871</v>
      </c>
      <c r="B69" s="14">
        <v>45255</v>
      </c>
      <c r="C69" s="2" t="s">
        <v>1465</v>
      </c>
      <c r="D69" s="2" t="s">
        <v>1550</v>
      </c>
      <c r="E69" s="2" t="s">
        <v>1739</v>
      </c>
      <c r="F69" s="11">
        <v>1</v>
      </c>
      <c r="G69" s="8">
        <v>989.17</v>
      </c>
      <c r="H69" s="8">
        <v>0.2</v>
      </c>
      <c r="I69" s="2" t="s">
        <v>1804</v>
      </c>
      <c r="J69" s="8">
        <v>988.96999999999991</v>
      </c>
    </row>
    <row r="70" spans="1:10" x14ac:dyDescent="0.35">
      <c r="A70" s="2" t="s">
        <v>1872</v>
      </c>
      <c r="B70" s="14">
        <v>45270</v>
      </c>
      <c r="C70" s="2" t="s">
        <v>1145</v>
      </c>
      <c r="D70" s="2" t="s">
        <v>1670</v>
      </c>
      <c r="E70" s="2" t="s">
        <v>1767</v>
      </c>
      <c r="F70" s="11">
        <v>4</v>
      </c>
      <c r="G70" s="8">
        <v>62.48</v>
      </c>
      <c r="H70" s="8">
        <v>0.18</v>
      </c>
      <c r="I70" s="2" t="s">
        <v>1802</v>
      </c>
      <c r="J70" s="8">
        <v>249.73999999999998</v>
      </c>
    </row>
    <row r="71" spans="1:10" x14ac:dyDescent="0.35">
      <c r="A71" s="2" t="s">
        <v>1873</v>
      </c>
      <c r="B71" s="14">
        <v>45897</v>
      </c>
      <c r="C71" s="2" t="s">
        <v>1292</v>
      </c>
      <c r="D71" s="2" t="s">
        <v>1552</v>
      </c>
      <c r="E71" s="2" t="s">
        <v>1782</v>
      </c>
      <c r="F71" s="11">
        <v>4</v>
      </c>
      <c r="G71" s="8">
        <v>561.24</v>
      </c>
      <c r="H71" s="8">
        <v>0.24</v>
      </c>
      <c r="I71" s="2" t="s">
        <v>1802</v>
      </c>
      <c r="J71" s="8">
        <v>2244.7200000000003</v>
      </c>
    </row>
    <row r="72" spans="1:10" x14ac:dyDescent="0.35">
      <c r="A72" s="2" t="s">
        <v>1874</v>
      </c>
      <c r="B72" s="14">
        <v>45849</v>
      </c>
      <c r="C72" s="2" t="s">
        <v>210</v>
      </c>
      <c r="D72" s="2" t="s">
        <v>1646</v>
      </c>
      <c r="E72" s="2" t="s">
        <v>1751</v>
      </c>
      <c r="F72" s="11">
        <v>3</v>
      </c>
      <c r="G72" s="8">
        <v>92.24</v>
      </c>
      <c r="H72" s="8">
        <v>0.28000000000000003</v>
      </c>
      <c r="I72" s="2" t="s">
        <v>1807</v>
      </c>
      <c r="J72" s="8">
        <v>276.44</v>
      </c>
    </row>
    <row r="73" spans="1:10" x14ac:dyDescent="0.35">
      <c r="A73" s="2" t="s">
        <v>1875</v>
      </c>
      <c r="B73" s="14">
        <v>45889</v>
      </c>
      <c r="C73" s="2" t="s">
        <v>549</v>
      </c>
      <c r="D73" s="2" t="s">
        <v>1670</v>
      </c>
      <c r="E73" s="2" t="s">
        <v>1735</v>
      </c>
      <c r="F73" s="11">
        <v>2</v>
      </c>
      <c r="G73" s="8">
        <v>668.3</v>
      </c>
      <c r="H73" s="8">
        <v>7.0000000000000007E-2</v>
      </c>
      <c r="I73" s="2" t="s">
        <v>1802</v>
      </c>
      <c r="J73" s="8">
        <v>1336.53</v>
      </c>
    </row>
    <row r="74" spans="1:10" x14ac:dyDescent="0.35">
      <c r="A74" s="2" t="s">
        <v>1876</v>
      </c>
      <c r="B74" s="14">
        <v>45533</v>
      </c>
      <c r="C74" s="2" t="s">
        <v>1253</v>
      </c>
      <c r="D74" s="2" t="s">
        <v>1602</v>
      </c>
      <c r="E74" s="2" t="s">
        <v>1751</v>
      </c>
      <c r="F74" s="11">
        <v>1</v>
      </c>
      <c r="G74" s="8">
        <v>553.82000000000005</v>
      </c>
      <c r="H74" s="8">
        <v>0.09</v>
      </c>
      <c r="I74" s="2" t="s">
        <v>1802</v>
      </c>
      <c r="J74" s="8">
        <v>553.73</v>
      </c>
    </row>
    <row r="75" spans="1:10" x14ac:dyDescent="0.35">
      <c r="A75" s="2" t="s">
        <v>1877</v>
      </c>
      <c r="B75" s="14">
        <v>45626</v>
      </c>
      <c r="C75" s="2" t="s">
        <v>141</v>
      </c>
      <c r="D75" s="2" t="s">
        <v>1616</v>
      </c>
      <c r="E75" s="2" t="s">
        <v>1770</v>
      </c>
      <c r="F75" s="11">
        <v>2</v>
      </c>
      <c r="G75" s="8">
        <v>556.42999999999995</v>
      </c>
      <c r="H75" s="8">
        <v>0.13</v>
      </c>
      <c r="I75" s="2" t="s">
        <v>1802</v>
      </c>
      <c r="J75" s="8">
        <v>1112.7299999999998</v>
      </c>
    </row>
    <row r="76" spans="1:10" x14ac:dyDescent="0.35">
      <c r="A76" s="2" t="s">
        <v>1878</v>
      </c>
      <c r="B76" s="14">
        <v>45942</v>
      </c>
      <c r="C76" s="2" t="s">
        <v>856</v>
      </c>
      <c r="D76" s="2" t="s">
        <v>1566</v>
      </c>
      <c r="E76" s="2" t="s">
        <v>1760</v>
      </c>
      <c r="F76" s="11">
        <v>1</v>
      </c>
      <c r="G76" s="8">
        <v>184.98</v>
      </c>
      <c r="H76" s="8">
        <v>0.1</v>
      </c>
      <c r="I76" s="2" t="s">
        <v>1807</v>
      </c>
      <c r="J76" s="8">
        <v>184.88</v>
      </c>
    </row>
    <row r="77" spans="1:10" x14ac:dyDescent="0.35">
      <c r="A77" s="2" t="s">
        <v>1879</v>
      </c>
      <c r="B77" s="14">
        <v>45500</v>
      </c>
      <c r="C77" s="2" t="s">
        <v>135</v>
      </c>
      <c r="D77" s="2" t="s">
        <v>1720</v>
      </c>
      <c r="E77" s="2" t="s">
        <v>1772</v>
      </c>
      <c r="F77" s="11">
        <v>4</v>
      </c>
      <c r="G77" s="8">
        <v>700.18</v>
      </c>
      <c r="H77" s="8">
        <v>0.23</v>
      </c>
      <c r="I77" s="2" t="s">
        <v>1802</v>
      </c>
      <c r="J77" s="8">
        <v>2800.49</v>
      </c>
    </row>
    <row r="78" spans="1:10" x14ac:dyDescent="0.35">
      <c r="A78" s="2" t="s">
        <v>1880</v>
      </c>
      <c r="B78" s="14">
        <v>45285</v>
      </c>
      <c r="C78" s="2" t="s">
        <v>80</v>
      </c>
      <c r="D78" s="2" t="s">
        <v>1678</v>
      </c>
      <c r="E78" s="2" t="s">
        <v>1767</v>
      </c>
      <c r="F78" s="11">
        <v>2</v>
      </c>
      <c r="G78" s="8">
        <v>686.31</v>
      </c>
      <c r="H78" s="8">
        <v>0.25</v>
      </c>
      <c r="I78" s="2" t="s">
        <v>1802</v>
      </c>
      <c r="J78" s="8">
        <v>1372.37</v>
      </c>
    </row>
    <row r="79" spans="1:10" x14ac:dyDescent="0.35">
      <c r="A79" s="2" t="s">
        <v>1881</v>
      </c>
      <c r="B79" s="14">
        <v>45800</v>
      </c>
      <c r="C79" s="2" t="s">
        <v>35</v>
      </c>
      <c r="D79" s="2" t="s">
        <v>1660</v>
      </c>
      <c r="E79" s="2" t="s">
        <v>1779</v>
      </c>
      <c r="F79" s="11">
        <v>1</v>
      </c>
      <c r="G79" s="8">
        <v>687.82</v>
      </c>
      <c r="H79" s="8">
        <v>0.27</v>
      </c>
      <c r="I79" s="2" t="s">
        <v>1807</v>
      </c>
      <c r="J79" s="8">
        <v>687.55000000000007</v>
      </c>
    </row>
    <row r="80" spans="1:10" x14ac:dyDescent="0.35">
      <c r="A80" s="2" t="s">
        <v>1882</v>
      </c>
      <c r="B80" s="14">
        <v>45609</v>
      </c>
      <c r="C80" s="2" t="s">
        <v>705</v>
      </c>
      <c r="D80" s="2" t="s">
        <v>1692</v>
      </c>
      <c r="E80" s="2" t="s">
        <v>1760</v>
      </c>
      <c r="F80" s="11">
        <v>2</v>
      </c>
      <c r="G80" s="8">
        <v>900.55</v>
      </c>
      <c r="H80" s="8">
        <v>0.16</v>
      </c>
      <c r="I80" s="2" t="s">
        <v>1802</v>
      </c>
      <c r="J80" s="8">
        <v>1800.9399999999998</v>
      </c>
    </row>
    <row r="81" spans="1:10" x14ac:dyDescent="0.35">
      <c r="A81" s="2" t="s">
        <v>1883</v>
      </c>
      <c r="B81" s="14">
        <v>45268</v>
      </c>
      <c r="C81" s="2" t="s">
        <v>392</v>
      </c>
      <c r="D81" s="2" t="s">
        <v>1568</v>
      </c>
      <c r="E81" s="2" t="s">
        <v>1739</v>
      </c>
      <c r="F81" s="11">
        <v>1</v>
      </c>
      <c r="G81" s="8">
        <v>341.17</v>
      </c>
      <c r="H81" s="8">
        <v>0.15</v>
      </c>
      <c r="I81" s="2" t="s">
        <v>1802</v>
      </c>
      <c r="J81" s="8">
        <v>341.02000000000004</v>
      </c>
    </row>
    <row r="82" spans="1:10" x14ac:dyDescent="0.35">
      <c r="A82" s="2" t="s">
        <v>1884</v>
      </c>
      <c r="B82" s="14">
        <v>45885</v>
      </c>
      <c r="C82" s="2" t="s">
        <v>571</v>
      </c>
      <c r="D82" s="2" t="s">
        <v>1630</v>
      </c>
      <c r="E82" s="2" t="s">
        <v>1760</v>
      </c>
      <c r="F82" s="11">
        <v>1</v>
      </c>
      <c r="G82" s="8">
        <v>442.27</v>
      </c>
      <c r="H82" s="8">
        <v>0.06</v>
      </c>
      <c r="I82" s="2" t="s">
        <v>1807</v>
      </c>
      <c r="J82" s="8">
        <v>442.21</v>
      </c>
    </row>
    <row r="83" spans="1:10" x14ac:dyDescent="0.35">
      <c r="A83" s="2" t="s">
        <v>1885</v>
      </c>
      <c r="B83" s="14">
        <v>45616</v>
      </c>
      <c r="C83" s="2" t="s">
        <v>798</v>
      </c>
      <c r="D83" s="2" t="s">
        <v>1668</v>
      </c>
      <c r="E83" s="2" t="s">
        <v>1764</v>
      </c>
      <c r="F83" s="11">
        <v>1</v>
      </c>
      <c r="G83" s="8">
        <v>363.73</v>
      </c>
      <c r="H83" s="8">
        <v>0.25</v>
      </c>
      <c r="I83" s="2" t="s">
        <v>1804</v>
      </c>
      <c r="J83" s="8">
        <v>363.48</v>
      </c>
    </row>
    <row r="84" spans="1:10" x14ac:dyDescent="0.35">
      <c r="A84" s="2" t="s">
        <v>1886</v>
      </c>
      <c r="B84" s="14">
        <v>45518</v>
      </c>
      <c r="C84" s="2" t="s">
        <v>1163</v>
      </c>
      <c r="D84" s="2" t="s">
        <v>1708</v>
      </c>
      <c r="E84" s="2" t="s">
        <v>1785</v>
      </c>
      <c r="F84" s="11">
        <v>2</v>
      </c>
      <c r="G84" s="8">
        <v>601.33000000000004</v>
      </c>
      <c r="H84" s="8">
        <v>0.16</v>
      </c>
      <c r="I84" s="2" t="s">
        <v>1804</v>
      </c>
      <c r="J84" s="8">
        <v>1202.5</v>
      </c>
    </row>
    <row r="85" spans="1:10" x14ac:dyDescent="0.35">
      <c r="A85" s="2" t="s">
        <v>1887</v>
      </c>
      <c r="B85" s="14">
        <v>45427</v>
      </c>
      <c r="C85" s="2" t="s">
        <v>1235</v>
      </c>
      <c r="D85" s="2" t="s">
        <v>1560</v>
      </c>
      <c r="E85" s="2" t="s">
        <v>1788</v>
      </c>
      <c r="F85" s="11">
        <v>4</v>
      </c>
      <c r="G85" s="8">
        <v>34.39</v>
      </c>
      <c r="H85" s="8">
        <v>0.03</v>
      </c>
      <c r="I85" s="2" t="s">
        <v>1804</v>
      </c>
      <c r="J85" s="8">
        <v>137.53</v>
      </c>
    </row>
    <row r="86" spans="1:10" x14ac:dyDescent="0.35">
      <c r="A86" s="2" t="s">
        <v>1888</v>
      </c>
      <c r="B86" s="14">
        <v>45268</v>
      </c>
      <c r="C86" s="2" t="s">
        <v>1292</v>
      </c>
      <c r="D86" s="2" t="s">
        <v>1618</v>
      </c>
      <c r="E86" s="2" t="s">
        <v>1785</v>
      </c>
      <c r="F86" s="11">
        <v>1</v>
      </c>
      <c r="G86" s="8">
        <v>773.57</v>
      </c>
      <c r="H86" s="8">
        <v>0.05</v>
      </c>
      <c r="I86" s="2" t="s">
        <v>1807</v>
      </c>
      <c r="J86" s="8">
        <v>773.5200000000001</v>
      </c>
    </row>
    <row r="87" spans="1:10" x14ac:dyDescent="0.35">
      <c r="A87" s="2" t="s">
        <v>1889</v>
      </c>
      <c r="B87" s="14">
        <v>45282</v>
      </c>
      <c r="C87" s="2" t="s">
        <v>197</v>
      </c>
      <c r="D87" s="2" t="s">
        <v>1702</v>
      </c>
      <c r="E87" s="2" t="s">
        <v>1757</v>
      </c>
      <c r="F87" s="11">
        <v>4</v>
      </c>
      <c r="G87" s="8">
        <v>127.1</v>
      </c>
      <c r="H87" s="8">
        <v>0.24</v>
      </c>
      <c r="I87" s="2" t="s">
        <v>1807</v>
      </c>
      <c r="J87" s="8">
        <v>508.15999999999997</v>
      </c>
    </row>
    <row r="88" spans="1:10" x14ac:dyDescent="0.35">
      <c r="A88" s="2" t="s">
        <v>1890</v>
      </c>
      <c r="B88" s="14">
        <v>45545</v>
      </c>
      <c r="C88" s="2" t="s">
        <v>943</v>
      </c>
      <c r="D88" s="2" t="s">
        <v>1566</v>
      </c>
      <c r="E88" s="2" t="s">
        <v>1744</v>
      </c>
      <c r="F88" s="11">
        <v>3</v>
      </c>
      <c r="G88" s="8">
        <v>899.58</v>
      </c>
      <c r="H88" s="8">
        <v>0.28000000000000003</v>
      </c>
      <c r="I88" s="2" t="s">
        <v>1804</v>
      </c>
      <c r="J88" s="8">
        <v>2698.46</v>
      </c>
    </row>
    <row r="89" spans="1:10" x14ac:dyDescent="0.35">
      <c r="A89" s="2" t="s">
        <v>1891</v>
      </c>
      <c r="B89" s="14">
        <v>45755</v>
      </c>
      <c r="C89" s="2" t="s">
        <v>1013</v>
      </c>
      <c r="D89" s="2" t="s">
        <v>1524</v>
      </c>
      <c r="E89" s="2" t="s">
        <v>1767</v>
      </c>
      <c r="F89" s="11">
        <v>3</v>
      </c>
      <c r="G89" s="8">
        <v>964.39</v>
      </c>
      <c r="H89" s="8">
        <v>0.04</v>
      </c>
      <c r="I89" s="2" t="s">
        <v>1802</v>
      </c>
      <c r="J89" s="8">
        <v>2893.13</v>
      </c>
    </row>
    <row r="90" spans="1:10" x14ac:dyDescent="0.35">
      <c r="A90" s="2" t="s">
        <v>1892</v>
      </c>
      <c r="B90" s="14">
        <v>45588</v>
      </c>
      <c r="C90" s="2" t="s">
        <v>593</v>
      </c>
      <c r="D90" s="2" t="s">
        <v>1602</v>
      </c>
      <c r="E90" s="2" t="s">
        <v>1730</v>
      </c>
      <c r="F90" s="11">
        <v>2</v>
      </c>
      <c r="G90" s="8">
        <v>217.83</v>
      </c>
      <c r="H90" s="8">
        <v>0.14000000000000001</v>
      </c>
      <c r="I90" s="2" t="s">
        <v>1804</v>
      </c>
      <c r="J90" s="8">
        <v>435.52000000000004</v>
      </c>
    </row>
    <row r="91" spans="1:10" x14ac:dyDescent="0.35">
      <c r="A91" s="2" t="s">
        <v>1893</v>
      </c>
      <c r="B91" s="14">
        <v>45848</v>
      </c>
      <c r="C91" s="2" t="s">
        <v>474</v>
      </c>
      <c r="D91" s="2" t="s">
        <v>1560</v>
      </c>
      <c r="E91" s="2" t="s">
        <v>1735</v>
      </c>
      <c r="F91" s="11">
        <v>4</v>
      </c>
      <c r="G91" s="8">
        <v>187.71</v>
      </c>
      <c r="H91" s="8">
        <v>0.06</v>
      </c>
      <c r="I91" s="2" t="s">
        <v>1807</v>
      </c>
      <c r="J91" s="8">
        <v>750.78000000000009</v>
      </c>
    </row>
    <row r="92" spans="1:10" x14ac:dyDescent="0.35">
      <c r="A92" s="2" t="s">
        <v>1894</v>
      </c>
      <c r="B92" s="14">
        <v>45577</v>
      </c>
      <c r="C92" s="2" t="s">
        <v>47</v>
      </c>
      <c r="D92" s="2" t="s">
        <v>1592</v>
      </c>
      <c r="E92" s="2" t="s">
        <v>1788</v>
      </c>
      <c r="F92" s="11">
        <v>2</v>
      </c>
      <c r="G92" s="8">
        <v>350.12</v>
      </c>
      <c r="H92" s="8">
        <v>0.12</v>
      </c>
      <c r="I92" s="2" t="s">
        <v>1807</v>
      </c>
      <c r="J92" s="8">
        <v>700.12</v>
      </c>
    </row>
    <row r="93" spans="1:10" x14ac:dyDescent="0.35">
      <c r="A93" s="2" t="s">
        <v>1895</v>
      </c>
      <c r="B93" s="14">
        <v>45312</v>
      </c>
      <c r="C93" s="2" t="s">
        <v>1244</v>
      </c>
      <c r="D93" s="2" t="s">
        <v>1558</v>
      </c>
      <c r="E93" s="2" t="s">
        <v>1735</v>
      </c>
      <c r="F93" s="11">
        <v>4</v>
      </c>
      <c r="G93" s="8">
        <v>102.19</v>
      </c>
      <c r="H93" s="8">
        <v>0.17</v>
      </c>
      <c r="I93" s="2" t="s">
        <v>1804</v>
      </c>
      <c r="J93" s="8">
        <v>408.59</v>
      </c>
    </row>
    <row r="94" spans="1:10" x14ac:dyDescent="0.35">
      <c r="A94" s="2" t="s">
        <v>1896</v>
      </c>
      <c r="B94" s="14">
        <v>45350</v>
      </c>
      <c r="C94" s="2" t="s">
        <v>35</v>
      </c>
      <c r="D94" s="2" t="s">
        <v>1698</v>
      </c>
      <c r="E94" s="2" t="s">
        <v>1747</v>
      </c>
      <c r="F94" s="11">
        <v>1</v>
      </c>
      <c r="G94" s="8">
        <v>696.53</v>
      </c>
      <c r="H94" s="8">
        <v>0.17</v>
      </c>
      <c r="I94" s="2" t="s">
        <v>1802</v>
      </c>
      <c r="J94" s="8">
        <v>696.36</v>
      </c>
    </row>
    <row r="95" spans="1:10" x14ac:dyDescent="0.35">
      <c r="A95" s="2" t="s">
        <v>1897</v>
      </c>
      <c r="B95" s="14">
        <v>45657</v>
      </c>
      <c r="C95" s="2" t="s">
        <v>233</v>
      </c>
      <c r="D95" s="2" t="s">
        <v>1564</v>
      </c>
      <c r="E95" s="2" t="s">
        <v>1747</v>
      </c>
      <c r="F95" s="11">
        <v>2</v>
      </c>
      <c r="G95" s="8">
        <v>327.52</v>
      </c>
      <c r="H95" s="8">
        <v>0.15</v>
      </c>
      <c r="I95" s="2" t="s">
        <v>1804</v>
      </c>
      <c r="J95" s="8">
        <v>654.89</v>
      </c>
    </row>
    <row r="96" spans="1:10" x14ac:dyDescent="0.35">
      <c r="A96" s="2" t="s">
        <v>1898</v>
      </c>
      <c r="B96" s="14">
        <v>45530</v>
      </c>
      <c r="C96" s="2" t="s">
        <v>928</v>
      </c>
      <c r="D96" s="2" t="s">
        <v>1720</v>
      </c>
      <c r="E96" s="2" t="s">
        <v>1791</v>
      </c>
      <c r="F96" s="11">
        <v>2</v>
      </c>
      <c r="G96" s="8">
        <v>569.36</v>
      </c>
      <c r="H96" s="8">
        <v>0.01</v>
      </c>
      <c r="I96" s="2" t="s">
        <v>1804</v>
      </c>
      <c r="J96" s="8">
        <v>1138.71</v>
      </c>
    </row>
    <row r="97" spans="1:10" x14ac:dyDescent="0.35">
      <c r="A97" s="2" t="s">
        <v>1899</v>
      </c>
      <c r="B97" s="14">
        <v>45556</v>
      </c>
      <c r="C97" s="2" t="s">
        <v>996</v>
      </c>
      <c r="D97" s="2" t="s">
        <v>1724</v>
      </c>
      <c r="E97" s="2" t="s">
        <v>1754</v>
      </c>
      <c r="F97" s="11">
        <v>2</v>
      </c>
      <c r="G97" s="8">
        <v>68.290000000000006</v>
      </c>
      <c r="H97" s="8">
        <v>0.14000000000000001</v>
      </c>
      <c r="I97" s="2" t="s">
        <v>1807</v>
      </c>
      <c r="J97" s="8">
        <v>136.44000000000003</v>
      </c>
    </row>
    <row r="98" spans="1:10" x14ac:dyDescent="0.35">
      <c r="A98" s="2" t="s">
        <v>1900</v>
      </c>
      <c r="B98" s="14">
        <v>45523</v>
      </c>
      <c r="C98" s="2" t="s">
        <v>771</v>
      </c>
      <c r="D98" s="2" t="s">
        <v>1626</v>
      </c>
      <c r="E98" s="2" t="s">
        <v>1767</v>
      </c>
      <c r="F98" s="11">
        <v>1</v>
      </c>
      <c r="G98" s="8">
        <v>842.9</v>
      </c>
      <c r="H98" s="8">
        <v>0.06</v>
      </c>
      <c r="I98" s="2" t="s">
        <v>1807</v>
      </c>
      <c r="J98" s="8">
        <v>842.84</v>
      </c>
    </row>
    <row r="99" spans="1:10" x14ac:dyDescent="0.35">
      <c r="A99" s="2" t="s">
        <v>1901</v>
      </c>
      <c r="B99" s="14">
        <v>45587</v>
      </c>
      <c r="C99" s="2" t="s">
        <v>898</v>
      </c>
      <c r="D99" s="2" t="s">
        <v>1529</v>
      </c>
      <c r="E99" s="2" t="s">
        <v>1744</v>
      </c>
      <c r="F99" s="11">
        <v>3</v>
      </c>
      <c r="G99" s="8">
        <v>751.94</v>
      </c>
      <c r="H99" s="8">
        <v>0.26</v>
      </c>
      <c r="I99" s="2" t="s">
        <v>1804</v>
      </c>
      <c r="J99" s="8">
        <v>2255.56</v>
      </c>
    </row>
    <row r="100" spans="1:10" x14ac:dyDescent="0.35">
      <c r="A100" s="2" t="s">
        <v>1902</v>
      </c>
      <c r="B100" s="14">
        <v>45580</v>
      </c>
      <c r="C100" s="2" t="s">
        <v>439</v>
      </c>
      <c r="D100" s="2" t="s">
        <v>1638</v>
      </c>
      <c r="E100" s="2" t="s">
        <v>1757</v>
      </c>
      <c r="F100" s="11">
        <v>4</v>
      </c>
      <c r="G100" s="8">
        <v>476.28</v>
      </c>
      <c r="H100" s="8">
        <v>0.17</v>
      </c>
      <c r="I100" s="2" t="s">
        <v>1802</v>
      </c>
      <c r="J100" s="8">
        <v>1904.9499999999998</v>
      </c>
    </row>
    <row r="101" spans="1:10" x14ac:dyDescent="0.35">
      <c r="A101" s="2" t="s">
        <v>1903</v>
      </c>
      <c r="B101" s="14">
        <v>45479</v>
      </c>
      <c r="C101" s="2" t="s">
        <v>1007</v>
      </c>
      <c r="D101" s="2" t="s">
        <v>1634</v>
      </c>
      <c r="E101" s="2" t="s">
        <v>1744</v>
      </c>
      <c r="F101" s="11">
        <v>3</v>
      </c>
      <c r="G101" s="8">
        <v>541.99</v>
      </c>
      <c r="H101" s="8">
        <v>0.24</v>
      </c>
      <c r="I101" s="2" t="s">
        <v>1807</v>
      </c>
      <c r="J101" s="8">
        <v>1625.73</v>
      </c>
    </row>
    <row r="102" spans="1:10" x14ac:dyDescent="0.35">
      <c r="A102" s="2" t="s">
        <v>1904</v>
      </c>
      <c r="B102" s="14">
        <v>45677</v>
      </c>
      <c r="C102" s="2" t="s">
        <v>1136</v>
      </c>
      <c r="D102" s="2" t="s">
        <v>1592</v>
      </c>
      <c r="E102" s="2" t="s">
        <v>1751</v>
      </c>
      <c r="F102" s="11">
        <v>2</v>
      </c>
      <c r="G102" s="8">
        <v>401.5</v>
      </c>
      <c r="H102" s="8">
        <v>0.18</v>
      </c>
      <c r="I102" s="2" t="s">
        <v>1802</v>
      </c>
      <c r="J102" s="8">
        <v>802.82</v>
      </c>
    </row>
    <row r="103" spans="1:10" x14ac:dyDescent="0.35">
      <c r="A103" s="2" t="s">
        <v>1905</v>
      </c>
      <c r="B103" s="14">
        <v>45453</v>
      </c>
      <c r="C103" s="2" t="s">
        <v>296</v>
      </c>
      <c r="D103" s="2" t="s">
        <v>1576</v>
      </c>
      <c r="E103" s="2" t="s">
        <v>1775</v>
      </c>
      <c r="F103" s="11">
        <v>3</v>
      </c>
      <c r="G103" s="8">
        <v>359.56</v>
      </c>
      <c r="H103" s="8">
        <v>0.17</v>
      </c>
      <c r="I103" s="2" t="s">
        <v>1804</v>
      </c>
      <c r="J103" s="8">
        <v>1078.51</v>
      </c>
    </row>
    <row r="104" spans="1:10" x14ac:dyDescent="0.35">
      <c r="A104" s="2" t="s">
        <v>1906</v>
      </c>
      <c r="B104" s="14">
        <v>45552</v>
      </c>
      <c r="C104" s="2" t="s">
        <v>337</v>
      </c>
      <c r="D104" s="2" t="s">
        <v>1686</v>
      </c>
      <c r="E104" s="2" t="s">
        <v>1772</v>
      </c>
      <c r="F104" s="11">
        <v>2</v>
      </c>
      <c r="G104" s="8">
        <v>471.88</v>
      </c>
      <c r="H104" s="8">
        <v>0.24</v>
      </c>
      <c r="I104" s="2" t="s">
        <v>1804</v>
      </c>
      <c r="J104" s="8">
        <v>943.52</v>
      </c>
    </row>
    <row r="105" spans="1:10" x14ac:dyDescent="0.35">
      <c r="A105" s="2" t="s">
        <v>1907</v>
      </c>
      <c r="B105" s="14">
        <v>45907</v>
      </c>
      <c r="C105" s="2" t="s">
        <v>590</v>
      </c>
      <c r="D105" s="2" t="s">
        <v>1594</v>
      </c>
      <c r="E105" s="2" t="s">
        <v>1747</v>
      </c>
      <c r="F105" s="11">
        <v>4</v>
      </c>
      <c r="G105" s="8">
        <v>925.19</v>
      </c>
      <c r="H105" s="8">
        <v>0.19</v>
      </c>
      <c r="I105" s="2" t="s">
        <v>1804</v>
      </c>
      <c r="J105" s="8">
        <v>3700.57</v>
      </c>
    </row>
    <row r="106" spans="1:10" x14ac:dyDescent="0.35">
      <c r="A106" s="2" t="s">
        <v>1908</v>
      </c>
      <c r="B106" s="14">
        <v>45330</v>
      </c>
      <c r="C106" s="2" t="s">
        <v>116</v>
      </c>
      <c r="D106" s="2" t="s">
        <v>1698</v>
      </c>
      <c r="E106" s="2" t="s">
        <v>1770</v>
      </c>
      <c r="F106" s="11">
        <v>2</v>
      </c>
      <c r="G106" s="8">
        <v>879.63</v>
      </c>
      <c r="H106" s="8">
        <v>7.0000000000000007E-2</v>
      </c>
      <c r="I106" s="2" t="s">
        <v>1807</v>
      </c>
      <c r="J106" s="8">
        <v>1759.19</v>
      </c>
    </row>
    <row r="107" spans="1:10" x14ac:dyDescent="0.35">
      <c r="A107" s="2" t="s">
        <v>1909</v>
      </c>
      <c r="B107" s="14">
        <v>45214</v>
      </c>
      <c r="C107" s="2" t="s">
        <v>17</v>
      </c>
      <c r="D107" s="2" t="s">
        <v>1684</v>
      </c>
      <c r="E107" s="2" t="s">
        <v>1785</v>
      </c>
      <c r="F107" s="11">
        <v>2</v>
      </c>
      <c r="G107" s="8">
        <v>418.23</v>
      </c>
      <c r="H107" s="8">
        <v>0.28000000000000003</v>
      </c>
      <c r="I107" s="2" t="s">
        <v>1802</v>
      </c>
      <c r="J107" s="8">
        <v>836.18000000000006</v>
      </c>
    </row>
    <row r="108" spans="1:10" x14ac:dyDescent="0.35">
      <c r="A108" s="2" t="s">
        <v>1910</v>
      </c>
      <c r="B108" s="14">
        <v>45891</v>
      </c>
      <c r="C108" s="2" t="s">
        <v>845</v>
      </c>
      <c r="D108" s="2" t="s">
        <v>1564</v>
      </c>
      <c r="E108" s="2" t="s">
        <v>1788</v>
      </c>
      <c r="F108" s="11">
        <v>3</v>
      </c>
      <c r="G108" s="8">
        <v>551.72</v>
      </c>
      <c r="H108" s="8">
        <v>0.03</v>
      </c>
      <c r="I108" s="2" t="s">
        <v>1807</v>
      </c>
      <c r="J108" s="8">
        <v>1655.13</v>
      </c>
    </row>
    <row r="109" spans="1:10" x14ac:dyDescent="0.35">
      <c r="A109" s="2" t="s">
        <v>1911</v>
      </c>
      <c r="B109" s="14">
        <v>45323</v>
      </c>
      <c r="C109" s="2" t="s">
        <v>1046</v>
      </c>
      <c r="D109" s="2" t="s">
        <v>1698</v>
      </c>
      <c r="E109" s="2" t="s">
        <v>1757</v>
      </c>
      <c r="F109" s="11">
        <v>4</v>
      </c>
      <c r="G109" s="8">
        <v>525.61</v>
      </c>
      <c r="H109" s="8">
        <v>0.02</v>
      </c>
      <c r="I109" s="2" t="s">
        <v>1804</v>
      </c>
      <c r="J109" s="8">
        <v>2102.42</v>
      </c>
    </row>
    <row r="110" spans="1:10" x14ac:dyDescent="0.35">
      <c r="A110" s="2" t="s">
        <v>1912</v>
      </c>
      <c r="B110" s="14">
        <v>45785</v>
      </c>
      <c r="C110" s="2" t="s">
        <v>154</v>
      </c>
      <c r="D110" s="2" t="s">
        <v>1570</v>
      </c>
      <c r="E110" s="2" t="s">
        <v>1775</v>
      </c>
      <c r="F110" s="11">
        <v>3</v>
      </c>
      <c r="G110" s="8">
        <v>815.3</v>
      </c>
      <c r="H110" s="8">
        <v>0.03</v>
      </c>
      <c r="I110" s="2" t="s">
        <v>1802</v>
      </c>
      <c r="J110" s="8">
        <v>2445.8699999999994</v>
      </c>
    </row>
    <row r="111" spans="1:10" x14ac:dyDescent="0.35">
      <c r="A111" s="2" t="s">
        <v>1913</v>
      </c>
      <c r="B111" s="14">
        <v>45738</v>
      </c>
      <c r="C111" s="2" t="s">
        <v>685</v>
      </c>
      <c r="D111" s="2" t="s">
        <v>1708</v>
      </c>
      <c r="E111" s="2" t="s">
        <v>1730</v>
      </c>
      <c r="F111" s="11">
        <v>3</v>
      </c>
      <c r="G111" s="8">
        <v>376.46</v>
      </c>
      <c r="H111" s="8">
        <v>0.09</v>
      </c>
      <c r="I111" s="2" t="s">
        <v>1807</v>
      </c>
      <c r="J111" s="8">
        <v>1129.29</v>
      </c>
    </row>
    <row r="112" spans="1:10" x14ac:dyDescent="0.35">
      <c r="A112" s="2" t="s">
        <v>1914</v>
      </c>
      <c r="B112" s="14">
        <v>45851</v>
      </c>
      <c r="C112" s="2" t="s">
        <v>35</v>
      </c>
      <c r="D112" s="2" t="s">
        <v>1610</v>
      </c>
      <c r="E112" s="2" t="s">
        <v>1760</v>
      </c>
      <c r="F112" s="11">
        <v>4</v>
      </c>
      <c r="G112" s="8">
        <v>239.83</v>
      </c>
      <c r="H112" s="8">
        <v>0.08</v>
      </c>
      <c r="I112" s="2" t="s">
        <v>1802</v>
      </c>
      <c r="J112" s="8">
        <v>959.24</v>
      </c>
    </row>
    <row r="113" spans="1:10" x14ac:dyDescent="0.35">
      <c r="A113" s="2" t="s">
        <v>1915</v>
      </c>
      <c r="B113" s="14">
        <v>45798</v>
      </c>
      <c r="C113" s="2" t="s">
        <v>404</v>
      </c>
      <c r="D113" s="2" t="s">
        <v>1706</v>
      </c>
      <c r="E113" s="2" t="s">
        <v>1744</v>
      </c>
      <c r="F113" s="11">
        <v>2</v>
      </c>
      <c r="G113" s="8">
        <v>845.71</v>
      </c>
      <c r="H113" s="8">
        <v>0.01</v>
      </c>
      <c r="I113" s="2" t="s">
        <v>1804</v>
      </c>
      <c r="J113" s="8">
        <v>1691.41</v>
      </c>
    </row>
    <row r="114" spans="1:10" x14ac:dyDescent="0.35">
      <c r="A114" s="2" t="s">
        <v>1916</v>
      </c>
      <c r="B114" s="14">
        <v>45705</v>
      </c>
      <c r="C114" s="2" t="s">
        <v>305</v>
      </c>
      <c r="D114" s="2" t="s">
        <v>1678</v>
      </c>
      <c r="E114" s="2" t="s">
        <v>1775</v>
      </c>
      <c r="F114" s="11">
        <v>3</v>
      </c>
      <c r="G114" s="8">
        <v>948.69</v>
      </c>
      <c r="H114" s="8">
        <v>0.28999999999999998</v>
      </c>
      <c r="I114" s="2" t="s">
        <v>1802</v>
      </c>
      <c r="J114" s="8">
        <v>2845.78</v>
      </c>
    </row>
    <row r="115" spans="1:10" x14ac:dyDescent="0.35">
      <c r="A115" s="2" t="s">
        <v>1917</v>
      </c>
      <c r="B115" s="14">
        <v>45413</v>
      </c>
      <c r="C115" s="2" t="s">
        <v>1419</v>
      </c>
      <c r="D115" s="2" t="s">
        <v>1580</v>
      </c>
      <c r="E115" s="2" t="s">
        <v>1767</v>
      </c>
      <c r="F115" s="11">
        <v>1</v>
      </c>
      <c r="G115" s="8">
        <v>281.97000000000003</v>
      </c>
      <c r="H115" s="8">
        <v>0.2</v>
      </c>
      <c r="I115" s="2" t="s">
        <v>1804</v>
      </c>
      <c r="J115" s="8">
        <v>281.77000000000004</v>
      </c>
    </row>
    <row r="116" spans="1:10" x14ac:dyDescent="0.35">
      <c r="A116" s="2" t="s">
        <v>1918</v>
      </c>
      <c r="B116" s="14">
        <v>45482</v>
      </c>
      <c r="C116" s="2" t="s">
        <v>501</v>
      </c>
      <c r="D116" s="2" t="s">
        <v>1708</v>
      </c>
      <c r="E116" s="2" t="s">
        <v>1747</v>
      </c>
      <c r="F116" s="11">
        <v>2</v>
      </c>
      <c r="G116" s="8">
        <v>731.01</v>
      </c>
      <c r="H116" s="8">
        <v>0.05</v>
      </c>
      <c r="I116" s="2" t="s">
        <v>1804</v>
      </c>
      <c r="J116" s="8">
        <v>1461.97</v>
      </c>
    </row>
    <row r="117" spans="1:10" x14ac:dyDescent="0.35">
      <c r="A117" s="2" t="s">
        <v>1919</v>
      </c>
      <c r="B117" s="14">
        <v>45925</v>
      </c>
      <c r="C117" s="2" t="s">
        <v>809</v>
      </c>
      <c r="D117" s="2" t="s">
        <v>1696</v>
      </c>
      <c r="E117" s="2" t="s">
        <v>1757</v>
      </c>
      <c r="F117" s="11">
        <v>4</v>
      </c>
      <c r="G117" s="8">
        <v>930.85</v>
      </c>
      <c r="H117" s="8">
        <v>0.13</v>
      </c>
      <c r="I117" s="2" t="s">
        <v>1804</v>
      </c>
      <c r="J117" s="8">
        <v>3723.27</v>
      </c>
    </row>
    <row r="118" spans="1:10" x14ac:dyDescent="0.35">
      <c r="A118" s="2" t="s">
        <v>1920</v>
      </c>
      <c r="B118" s="14">
        <v>45420</v>
      </c>
      <c r="C118" s="2" t="s">
        <v>1282</v>
      </c>
      <c r="D118" s="2" t="s">
        <v>1529</v>
      </c>
      <c r="E118" s="2" t="s">
        <v>1760</v>
      </c>
      <c r="F118" s="11">
        <v>4</v>
      </c>
      <c r="G118" s="8">
        <v>770.77</v>
      </c>
      <c r="H118" s="8">
        <v>0.22</v>
      </c>
      <c r="I118" s="2" t="s">
        <v>1802</v>
      </c>
      <c r="J118" s="8">
        <v>3082.86</v>
      </c>
    </row>
    <row r="119" spans="1:10" x14ac:dyDescent="0.35">
      <c r="A119" s="2" t="s">
        <v>1921</v>
      </c>
      <c r="B119" s="14">
        <v>45554</v>
      </c>
      <c r="C119" s="2" t="s">
        <v>239</v>
      </c>
      <c r="D119" s="2" t="s">
        <v>1618</v>
      </c>
      <c r="E119" s="2" t="s">
        <v>1747</v>
      </c>
      <c r="F119" s="11">
        <v>3</v>
      </c>
      <c r="G119" s="8">
        <v>479.63</v>
      </c>
      <c r="H119" s="8">
        <v>0.3</v>
      </c>
      <c r="I119" s="2" t="s">
        <v>1804</v>
      </c>
      <c r="J119" s="8">
        <v>1438.59</v>
      </c>
    </row>
    <row r="120" spans="1:10" x14ac:dyDescent="0.35">
      <c r="A120" s="2" t="s">
        <v>1922</v>
      </c>
      <c r="B120" s="14">
        <v>45405</v>
      </c>
      <c r="C120" s="2" t="s">
        <v>362</v>
      </c>
      <c r="D120" s="2" t="s">
        <v>1604</v>
      </c>
      <c r="E120" s="2" t="s">
        <v>1770</v>
      </c>
      <c r="F120" s="11">
        <v>1</v>
      </c>
      <c r="G120" s="8">
        <v>165</v>
      </c>
      <c r="H120" s="8">
        <v>0.3</v>
      </c>
      <c r="I120" s="2" t="s">
        <v>1807</v>
      </c>
      <c r="J120" s="8">
        <v>164.7</v>
      </c>
    </row>
    <row r="121" spans="1:10" x14ac:dyDescent="0.35">
      <c r="A121" s="2" t="s">
        <v>1923</v>
      </c>
      <c r="B121" s="14">
        <v>45503</v>
      </c>
      <c r="C121" s="2" t="s">
        <v>519</v>
      </c>
      <c r="D121" s="2" t="s">
        <v>1564</v>
      </c>
      <c r="E121" s="2" t="s">
        <v>1760</v>
      </c>
      <c r="F121" s="11">
        <v>2</v>
      </c>
      <c r="G121" s="8">
        <v>151.51</v>
      </c>
      <c r="H121" s="8">
        <v>0.28999999999999998</v>
      </c>
      <c r="I121" s="2" t="s">
        <v>1807</v>
      </c>
      <c r="J121" s="8">
        <v>302.72999999999996</v>
      </c>
    </row>
    <row r="122" spans="1:10" x14ac:dyDescent="0.35">
      <c r="A122" s="2" t="s">
        <v>1924</v>
      </c>
      <c r="B122" s="14">
        <v>45274</v>
      </c>
      <c r="C122" s="2" t="s">
        <v>732</v>
      </c>
      <c r="D122" s="2" t="s">
        <v>1588</v>
      </c>
      <c r="E122" s="2" t="s">
        <v>1785</v>
      </c>
      <c r="F122" s="11">
        <v>2</v>
      </c>
      <c r="G122" s="8">
        <v>872.93</v>
      </c>
      <c r="H122" s="8">
        <v>0.28999999999999998</v>
      </c>
      <c r="I122" s="2" t="s">
        <v>1807</v>
      </c>
      <c r="J122" s="8">
        <v>1745.57</v>
      </c>
    </row>
    <row r="123" spans="1:10" x14ac:dyDescent="0.35">
      <c r="A123" s="2" t="s">
        <v>1925</v>
      </c>
      <c r="B123" s="14">
        <v>45558</v>
      </c>
      <c r="C123" s="2" t="s">
        <v>830</v>
      </c>
      <c r="D123" s="2" t="s">
        <v>1570</v>
      </c>
      <c r="E123" s="2" t="s">
        <v>1767</v>
      </c>
      <c r="F123" s="11">
        <v>3</v>
      </c>
      <c r="G123" s="8">
        <v>432.4</v>
      </c>
      <c r="H123" s="8">
        <v>0.04</v>
      </c>
      <c r="I123" s="2" t="s">
        <v>1802</v>
      </c>
      <c r="J123" s="8">
        <v>1297.1599999999999</v>
      </c>
    </row>
    <row r="124" spans="1:10" x14ac:dyDescent="0.35">
      <c r="A124" s="2" t="s">
        <v>1926</v>
      </c>
      <c r="B124" s="14">
        <v>45886</v>
      </c>
      <c r="C124" s="2" t="s">
        <v>1046</v>
      </c>
      <c r="D124" s="2" t="s">
        <v>1626</v>
      </c>
      <c r="E124" s="2" t="s">
        <v>1757</v>
      </c>
      <c r="F124" s="11">
        <v>2</v>
      </c>
      <c r="G124" s="8">
        <v>197.76</v>
      </c>
      <c r="H124" s="8">
        <v>0.04</v>
      </c>
      <c r="I124" s="2" t="s">
        <v>1802</v>
      </c>
      <c r="J124" s="8">
        <v>395.47999999999996</v>
      </c>
    </row>
    <row r="125" spans="1:10" x14ac:dyDescent="0.35">
      <c r="A125" s="2" t="s">
        <v>1927</v>
      </c>
      <c r="B125" s="14">
        <v>45674</v>
      </c>
      <c r="C125" s="2" t="s">
        <v>1445</v>
      </c>
      <c r="D125" s="2" t="s">
        <v>1606</v>
      </c>
      <c r="E125" s="2" t="s">
        <v>1739</v>
      </c>
      <c r="F125" s="11">
        <v>3</v>
      </c>
      <c r="G125" s="8">
        <v>334.6</v>
      </c>
      <c r="H125" s="8">
        <v>0.11</v>
      </c>
      <c r="I125" s="2" t="s">
        <v>1804</v>
      </c>
      <c r="J125" s="8">
        <v>1003.69</v>
      </c>
    </row>
    <row r="126" spans="1:10" x14ac:dyDescent="0.35">
      <c r="A126" s="2" t="s">
        <v>1928</v>
      </c>
      <c r="B126" s="14">
        <v>45777</v>
      </c>
      <c r="C126" s="2" t="s">
        <v>305</v>
      </c>
      <c r="D126" s="2" t="s">
        <v>1554</v>
      </c>
      <c r="E126" s="2" t="s">
        <v>1744</v>
      </c>
      <c r="F126" s="11">
        <v>2</v>
      </c>
      <c r="G126" s="8">
        <v>44.35</v>
      </c>
      <c r="H126" s="8">
        <v>0.2</v>
      </c>
      <c r="I126" s="2" t="s">
        <v>1807</v>
      </c>
      <c r="J126" s="8">
        <v>88.5</v>
      </c>
    </row>
    <row r="127" spans="1:10" x14ac:dyDescent="0.35">
      <c r="A127" s="2" t="s">
        <v>1929</v>
      </c>
      <c r="B127" s="14">
        <v>45598</v>
      </c>
      <c r="C127" s="2" t="s">
        <v>1508</v>
      </c>
      <c r="D127" s="2" t="s">
        <v>1540</v>
      </c>
      <c r="E127" s="2" t="s">
        <v>1754</v>
      </c>
      <c r="F127" s="11">
        <v>1</v>
      </c>
      <c r="G127" s="8">
        <v>846.31</v>
      </c>
      <c r="H127" s="8">
        <v>0.05</v>
      </c>
      <c r="I127" s="2" t="s">
        <v>1804</v>
      </c>
      <c r="J127" s="8">
        <v>846.26</v>
      </c>
    </row>
    <row r="128" spans="1:10" x14ac:dyDescent="0.35">
      <c r="A128" s="2" t="s">
        <v>1930</v>
      </c>
      <c r="B128" s="14">
        <v>45884</v>
      </c>
      <c r="C128" s="2" t="s">
        <v>439</v>
      </c>
      <c r="D128" s="2" t="s">
        <v>1596</v>
      </c>
      <c r="E128" s="2" t="s">
        <v>1772</v>
      </c>
      <c r="F128" s="11">
        <v>1</v>
      </c>
      <c r="G128" s="8">
        <v>996.48</v>
      </c>
      <c r="H128" s="8">
        <v>7.0000000000000007E-2</v>
      </c>
      <c r="I128" s="2" t="s">
        <v>1807</v>
      </c>
      <c r="J128" s="8">
        <v>996.41</v>
      </c>
    </row>
    <row r="129" spans="1:10" x14ac:dyDescent="0.35">
      <c r="A129" s="2" t="s">
        <v>1931</v>
      </c>
      <c r="B129" s="14">
        <v>45916</v>
      </c>
      <c r="C129" s="2" t="s">
        <v>868</v>
      </c>
      <c r="D129" s="2" t="s">
        <v>1712</v>
      </c>
      <c r="E129" s="2" t="s">
        <v>1754</v>
      </c>
      <c r="F129" s="11">
        <v>3</v>
      </c>
      <c r="G129" s="8">
        <v>949.19</v>
      </c>
      <c r="H129" s="8">
        <v>0.03</v>
      </c>
      <c r="I129" s="2" t="s">
        <v>1807</v>
      </c>
      <c r="J129" s="8">
        <v>2847.54</v>
      </c>
    </row>
    <row r="130" spans="1:10" x14ac:dyDescent="0.35">
      <c r="A130" s="2" t="s">
        <v>1932</v>
      </c>
      <c r="B130" s="14">
        <v>45347</v>
      </c>
      <c r="C130" s="2" t="s">
        <v>1220</v>
      </c>
      <c r="D130" s="2" t="s">
        <v>1714</v>
      </c>
      <c r="E130" s="2" t="s">
        <v>1764</v>
      </c>
      <c r="F130" s="11">
        <v>2</v>
      </c>
      <c r="G130" s="8">
        <v>724.97</v>
      </c>
      <c r="H130" s="8">
        <v>0.1</v>
      </c>
      <c r="I130" s="2" t="s">
        <v>1802</v>
      </c>
      <c r="J130" s="8">
        <v>1449.8400000000001</v>
      </c>
    </row>
    <row r="131" spans="1:10" x14ac:dyDescent="0.35">
      <c r="A131" s="2" t="s">
        <v>1933</v>
      </c>
      <c r="B131" s="14">
        <v>45723</v>
      </c>
      <c r="C131" s="2" t="s">
        <v>978</v>
      </c>
      <c r="D131" s="2" t="s">
        <v>1524</v>
      </c>
      <c r="E131" s="2" t="s">
        <v>1782</v>
      </c>
      <c r="F131" s="11">
        <v>1</v>
      </c>
      <c r="G131" s="8">
        <v>783.25</v>
      </c>
      <c r="H131" s="8">
        <v>0.3</v>
      </c>
      <c r="I131" s="2" t="s">
        <v>1802</v>
      </c>
      <c r="J131" s="8">
        <v>782.95</v>
      </c>
    </row>
    <row r="132" spans="1:10" x14ac:dyDescent="0.35">
      <c r="A132" s="2" t="s">
        <v>1934</v>
      </c>
      <c r="B132" s="14">
        <v>45495</v>
      </c>
      <c r="C132" s="2" t="s">
        <v>1061</v>
      </c>
      <c r="D132" s="2" t="s">
        <v>1560</v>
      </c>
      <c r="E132" s="2" t="s">
        <v>1744</v>
      </c>
      <c r="F132" s="11">
        <v>1</v>
      </c>
      <c r="G132" s="8">
        <v>942.38</v>
      </c>
      <c r="H132" s="8">
        <v>0.17</v>
      </c>
      <c r="I132" s="2" t="s">
        <v>1802</v>
      </c>
      <c r="J132" s="8">
        <v>942.21</v>
      </c>
    </row>
    <row r="133" spans="1:10" x14ac:dyDescent="0.35">
      <c r="A133" s="2" t="s">
        <v>1935</v>
      </c>
      <c r="B133" s="14">
        <v>45444</v>
      </c>
      <c r="C133" s="2" t="s">
        <v>1502</v>
      </c>
      <c r="D133" s="2" t="s">
        <v>1628</v>
      </c>
      <c r="E133" s="2" t="s">
        <v>1770</v>
      </c>
      <c r="F133" s="11">
        <v>3</v>
      </c>
      <c r="G133" s="8">
        <v>298.35000000000002</v>
      </c>
      <c r="H133" s="8">
        <v>0.05</v>
      </c>
      <c r="I133" s="2" t="s">
        <v>1807</v>
      </c>
      <c r="J133" s="8">
        <v>895.00000000000011</v>
      </c>
    </row>
    <row r="134" spans="1:10" x14ac:dyDescent="0.35">
      <c r="A134" s="2" t="s">
        <v>1936</v>
      </c>
      <c r="B134" s="14">
        <v>45662</v>
      </c>
      <c r="C134" s="2" t="s">
        <v>537</v>
      </c>
      <c r="D134" s="2" t="s">
        <v>1622</v>
      </c>
      <c r="E134" s="2" t="s">
        <v>1772</v>
      </c>
      <c r="F134" s="11">
        <v>4</v>
      </c>
      <c r="G134" s="8">
        <v>950.04</v>
      </c>
      <c r="H134" s="8">
        <v>0.13</v>
      </c>
      <c r="I134" s="2" t="s">
        <v>1804</v>
      </c>
      <c r="J134" s="8">
        <v>3800.0299999999997</v>
      </c>
    </row>
    <row r="135" spans="1:10" x14ac:dyDescent="0.35">
      <c r="A135" s="2" t="s">
        <v>1937</v>
      </c>
      <c r="B135" s="14">
        <v>45910</v>
      </c>
      <c r="C135" s="2" t="s">
        <v>1019</v>
      </c>
      <c r="D135" s="2" t="s">
        <v>1640</v>
      </c>
      <c r="E135" s="2" t="s">
        <v>1747</v>
      </c>
      <c r="F135" s="11">
        <v>2</v>
      </c>
      <c r="G135" s="8">
        <v>267.19</v>
      </c>
      <c r="H135" s="8">
        <v>7.0000000000000007E-2</v>
      </c>
      <c r="I135" s="2" t="s">
        <v>1802</v>
      </c>
      <c r="J135" s="8">
        <v>534.30999999999995</v>
      </c>
    </row>
    <row r="136" spans="1:10" x14ac:dyDescent="0.35">
      <c r="A136" s="2" t="s">
        <v>1938</v>
      </c>
      <c r="B136" s="14">
        <v>45827</v>
      </c>
      <c r="C136" s="2" t="s">
        <v>646</v>
      </c>
      <c r="D136" s="2" t="s">
        <v>1700</v>
      </c>
      <c r="E136" s="2" t="s">
        <v>1779</v>
      </c>
      <c r="F136" s="11">
        <v>4</v>
      </c>
      <c r="G136" s="8">
        <v>72.63</v>
      </c>
      <c r="H136" s="8">
        <v>0.06</v>
      </c>
      <c r="I136" s="2" t="s">
        <v>1804</v>
      </c>
      <c r="J136" s="8">
        <v>290.45999999999998</v>
      </c>
    </row>
    <row r="137" spans="1:10" x14ac:dyDescent="0.35">
      <c r="A137" s="2" t="s">
        <v>1939</v>
      </c>
      <c r="B137" s="14">
        <v>45544</v>
      </c>
      <c r="C137" s="2" t="s">
        <v>1304</v>
      </c>
      <c r="D137" s="2" t="s">
        <v>1632</v>
      </c>
      <c r="E137" s="2" t="s">
        <v>1751</v>
      </c>
      <c r="F137" s="11">
        <v>3</v>
      </c>
      <c r="G137" s="8">
        <v>576.52</v>
      </c>
      <c r="H137" s="8">
        <v>0.22</v>
      </c>
      <c r="I137" s="2" t="s">
        <v>1807</v>
      </c>
      <c r="J137" s="8">
        <v>1729.34</v>
      </c>
    </row>
    <row r="138" spans="1:10" x14ac:dyDescent="0.35">
      <c r="A138" s="2" t="s">
        <v>1940</v>
      </c>
      <c r="B138" s="14">
        <v>45751</v>
      </c>
      <c r="C138" s="2" t="s">
        <v>1078</v>
      </c>
      <c r="D138" s="2" t="s">
        <v>1668</v>
      </c>
      <c r="E138" s="2" t="s">
        <v>1764</v>
      </c>
      <c r="F138" s="11">
        <v>3</v>
      </c>
      <c r="G138" s="8">
        <v>849.36</v>
      </c>
      <c r="H138" s="8">
        <v>0.03</v>
      </c>
      <c r="I138" s="2" t="s">
        <v>1802</v>
      </c>
      <c r="J138" s="8">
        <v>2548.0499999999997</v>
      </c>
    </row>
    <row r="139" spans="1:10" x14ac:dyDescent="0.35">
      <c r="A139" s="2" t="s">
        <v>1941</v>
      </c>
      <c r="B139" s="14">
        <v>45392</v>
      </c>
      <c r="C139" s="2" t="s">
        <v>1437</v>
      </c>
      <c r="D139" s="2" t="s">
        <v>1626</v>
      </c>
      <c r="E139" s="2" t="s">
        <v>1754</v>
      </c>
      <c r="F139" s="11">
        <v>1</v>
      </c>
      <c r="G139" s="8">
        <v>245.85</v>
      </c>
      <c r="H139" s="8">
        <v>0.18</v>
      </c>
      <c r="I139" s="2" t="s">
        <v>1807</v>
      </c>
      <c r="J139" s="8">
        <v>245.67</v>
      </c>
    </row>
    <row r="140" spans="1:10" x14ac:dyDescent="0.35">
      <c r="A140" s="2" t="s">
        <v>1942</v>
      </c>
      <c r="B140" s="14">
        <v>45589</v>
      </c>
      <c r="C140" s="2" t="s">
        <v>578</v>
      </c>
      <c r="D140" s="2" t="s">
        <v>1720</v>
      </c>
      <c r="E140" s="2" t="s">
        <v>1767</v>
      </c>
      <c r="F140" s="11">
        <v>3</v>
      </c>
      <c r="G140" s="8">
        <v>237.68</v>
      </c>
      <c r="H140" s="8">
        <v>0.1</v>
      </c>
      <c r="I140" s="2" t="s">
        <v>1807</v>
      </c>
      <c r="J140" s="8">
        <v>712.93999999999994</v>
      </c>
    </row>
    <row r="141" spans="1:10" x14ac:dyDescent="0.35">
      <c r="A141" s="2" t="s">
        <v>1943</v>
      </c>
      <c r="B141" s="14">
        <v>45756</v>
      </c>
      <c r="C141" s="2" t="s">
        <v>1043</v>
      </c>
      <c r="D141" s="2" t="s">
        <v>1668</v>
      </c>
      <c r="E141" s="2" t="s">
        <v>1777</v>
      </c>
      <c r="F141" s="11">
        <v>4</v>
      </c>
      <c r="G141" s="8">
        <v>715.85</v>
      </c>
      <c r="H141" s="8">
        <v>0.25</v>
      </c>
      <c r="I141" s="2" t="s">
        <v>1804</v>
      </c>
      <c r="J141" s="8">
        <v>2863.15</v>
      </c>
    </row>
    <row r="142" spans="1:10" x14ac:dyDescent="0.35">
      <c r="A142" s="2" t="s">
        <v>1944</v>
      </c>
      <c r="B142" s="14">
        <v>45255</v>
      </c>
      <c r="C142" s="2" t="s">
        <v>557</v>
      </c>
      <c r="D142" s="2" t="s">
        <v>1706</v>
      </c>
      <c r="E142" s="2" t="s">
        <v>1751</v>
      </c>
      <c r="F142" s="11">
        <v>2</v>
      </c>
      <c r="G142" s="8">
        <v>478.85</v>
      </c>
      <c r="H142" s="8">
        <v>0.01</v>
      </c>
      <c r="I142" s="2" t="s">
        <v>1807</v>
      </c>
      <c r="J142" s="8">
        <v>957.69</v>
      </c>
    </row>
    <row r="143" spans="1:10" x14ac:dyDescent="0.35">
      <c r="A143" s="2" t="s">
        <v>1945</v>
      </c>
      <c r="B143" s="14">
        <v>45718</v>
      </c>
      <c r="C143" s="2" t="s">
        <v>386</v>
      </c>
      <c r="D143" s="2" t="s">
        <v>1620</v>
      </c>
      <c r="E143" s="2" t="s">
        <v>1730</v>
      </c>
      <c r="F143" s="11">
        <v>1</v>
      </c>
      <c r="G143" s="8">
        <v>503.95</v>
      </c>
      <c r="H143" s="8">
        <v>0.26</v>
      </c>
      <c r="I143" s="2" t="s">
        <v>1807</v>
      </c>
      <c r="J143" s="8">
        <v>503.69</v>
      </c>
    </row>
    <row r="144" spans="1:10" x14ac:dyDescent="0.35">
      <c r="A144" s="2" t="s">
        <v>1946</v>
      </c>
      <c r="B144" s="14">
        <v>45573</v>
      </c>
      <c r="C144" s="2" t="s">
        <v>1224</v>
      </c>
      <c r="D144" s="2" t="s">
        <v>1658</v>
      </c>
      <c r="E144" s="2" t="s">
        <v>1772</v>
      </c>
      <c r="F144" s="11">
        <v>2</v>
      </c>
      <c r="G144" s="8">
        <v>975.48</v>
      </c>
      <c r="H144" s="8">
        <v>0.26</v>
      </c>
      <c r="I144" s="2" t="s">
        <v>1807</v>
      </c>
      <c r="J144" s="8">
        <v>1950.7</v>
      </c>
    </row>
    <row r="145" spans="1:10" x14ac:dyDescent="0.35">
      <c r="A145" s="2" t="s">
        <v>1947</v>
      </c>
      <c r="B145" s="14">
        <v>45884</v>
      </c>
      <c r="C145" s="2" t="s">
        <v>1230</v>
      </c>
      <c r="D145" s="2" t="s">
        <v>1594</v>
      </c>
      <c r="E145" s="2" t="s">
        <v>1782</v>
      </c>
      <c r="F145" s="11">
        <v>4</v>
      </c>
      <c r="G145" s="8">
        <v>450.12</v>
      </c>
      <c r="H145" s="8">
        <v>0.28999999999999998</v>
      </c>
      <c r="I145" s="2" t="s">
        <v>1807</v>
      </c>
      <c r="J145" s="8">
        <v>1800.19</v>
      </c>
    </row>
    <row r="146" spans="1:10" x14ac:dyDescent="0.35">
      <c r="A146" s="2" t="s">
        <v>1948</v>
      </c>
      <c r="B146" s="14">
        <v>45448</v>
      </c>
      <c r="C146" s="2" t="s">
        <v>1328</v>
      </c>
      <c r="D146" s="2" t="s">
        <v>1598</v>
      </c>
      <c r="E146" s="2" t="s">
        <v>1760</v>
      </c>
      <c r="F146" s="11">
        <v>3</v>
      </c>
      <c r="G146" s="8">
        <v>237.24</v>
      </c>
      <c r="H146" s="8">
        <v>0.24</v>
      </c>
      <c r="I146" s="2" t="s">
        <v>1804</v>
      </c>
      <c r="J146" s="8">
        <v>711.48</v>
      </c>
    </row>
    <row r="147" spans="1:10" x14ac:dyDescent="0.35">
      <c r="A147" s="2" t="s">
        <v>1949</v>
      </c>
      <c r="B147" s="14">
        <v>45522</v>
      </c>
      <c r="C147" s="2" t="s">
        <v>1396</v>
      </c>
      <c r="D147" s="2" t="s">
        <v>1634</v>
      </c>
      <c r="E147" s="2" t="s">
        <v>1779</v>
      </c>
      <c r="F147" s="11">
        <v>2</v>
      </c>
      <c r="G147" s="8">
        <v>536.84</v>
      </c>
      <c r="H147" s="8">
        <v>0.09</v>
      </c>
      <c r="I147" s="2" t="s">
        <v>1807</v>
      </c>
      <c r="J147" s="8">
        <v>1073.5900000000001</v>
      </c>
    </row>
    <row r="148" spans="1:10" x14ac:dyDescent="0.35">
      <c r="A148" s="2" t="s">
        <v>1950</v>
      </c>
      <c r="B148" s="14">
        <v>45626</v>
      </c>
      <c r="C148" s="2" t="s">
        <v>1350</v>
      </c>
      <c r="D148" s="2" t="s">
        <v>1598</v>
      </c>
      <c r="E148" s="2" t="s">
        <v>1791</v>
      </c>
      <c r="F148" s="11">
        <v>3</v>
      </c>
      <c r="G148" s="8">
        <v>584.41</v>
      </c>
      <c r="H148" s="8">
        <v>0</v>
      </c>
      <c r="I148" s="2" t="s">
        <v>1807</v>
      </c>
      <c r="J148" s="8">
        <v>1753.23</v>
      </c>
    </row>
    <row r="149" spans="1:10" x14ac:dyDescent="0.35">
      <c r="A149" s="2" t="s">
        <v>1951</v>
      </c>
      <c r="B149" s="14">
        <v>45617</v>
      </c>
      <c r="C149" s="2" t="s">
        <v>918</v>
      </c>
      <c r="D149" s="2" t="s">
        <v>1690</v>
      </c>
      <c r="E149" s="2" t="s">
        <v>1791</v>
      </c>
      <c r="F149" s="11">
        <v>1</v>
      </c>
      <c r="G149" s="8">
        <v>653.87</v>
      </c>
      <c r="H149" s="8">
        <v>0.14000000000000001</v>
      </c>
      <c r="I149" s="2" t="s">
        <v>1804</v>
      </c>
      <c r="J149" s="8">
        <v>653.73</v>
      </c>
    </row>
    <row r="150" spans="1:10" x14ac:dyDescent="0.35">
      <c r="A150" s="2" t="s">
        <v>1952</v>
      </c>
      <c r="B150" s="14">
        <v>45878</v>
      </c>
      <c r="C150" s="2" t="s">
        <v>1494</v>
      </c>
      <c r="D150" s="2" t="s">
        <v>1700</v>
      </c>
      <c r="E150" s="2" t="s">
        <v>1730</v>
      </c>
      <c r="F150" s="11">
        <v>1</v>
      </c>
      <c r="G150" s="8">
        <v>652.03</v>
      </c>
      <c r="H150" s="8">
        <v>0.27</v>
      </c>
      <c r="I150" s="2" t="s">
        <v>1802</v>
      </c>
      <c r="J150" s="8">
        <v>651.76</v>
      </c>
    </row>
    <row r="151" spans="1:10" x14ac:dyDescent="0.35">
      <c r="A151" s="2" t="s">
        <v>1953</v>
      </c>
      <c r="B151" s="14">
        <v>45502</v>
      </c>
      <c r="C151" s="2" t="s">
        <v>325</v>
      </c>
      <c r="D151" s="2" t="s">
        <v>1533</v>
      </c>
      <c r="E151" s="2" t="s">
        <v>1772</v>
      </c>
      <c r="F151" s="11">
        <v>3</v>
      </c>
      <c r="G151" s="8">
        <v>513.36</v>
      </c>
      <c r="H151" s="8">
        <v>7.0000000000000007E-2</v>
      </c>
      <c r="I151" s="2" t="s">
        <v>1807</v>
      </c>
      <c r="J151" s="8">
        <v>1540.01</v>
      </c>
    </row>
    <row r="152" spans="1:10" x14ac:dyDescent="0.35">
      <c r="A152" s="2" t="s">
        <v>1954</v>
      </c>
      <c r="B152" s="14">
        <v>45433</v>
      </c>
      <c r="C152" s="2" t="s">
        <v>243</v>
      </c>
      <c r="D152" s="2" t="s">
        <v>1630</v>
      </c>
      <c r="E152" s="2" t="s">
        <v>1751</v>
      </c>
      <c r="F152" s="11">
        <v>4</v>
      </c>
      <c r="G152" s="8">
        <v>355.64</v>
      </c>
      <c r="H152" s="8">
        <v>0.16</v>
      </c>
      <c r="I152" s="2" t="s">
        <v>1807</v>
      </c>
      <c r="J152" s="8">
        <v>1422.3999999999999</v>
      </c>
    </row>
    <row r="153" spans="1:10" x14ac:dyDescent="0.35">
      <c r="A153" s="2" t="s">
        <v>1955</v>
      </c>
      <c r="B153" s="14">
        <v>45594</v>
      </c>
      <c r="C153" s="2" t="s">
        <v>92</v>
      </c>
      <c r="D153" s="2" t="s">
        <v>1552</v>
      </c>
      <c r="E153" s="2" t="s">
        <v>1760</v>
      </c>
      <c r="F153" s="11">
        <v>4</v>
      </c>
      <c r="G153" s="8">
        <v>535.4</v>
      </c>
      <c r="H153" s="8">
        <v>0.26</v>
      </c>
      <c r="I153" s="2" t="s">
        <v>1804</v>
      </c>
      <c r="J153" s="8">
        <v>2141.3399999999997</v>
      </c>
    </row>
    <row r="154" spans="1:10" x14ac:dyDescent="0.35">
      <c r="A154" s="2" t="s">
        <v>1956</v>
      </c>
      <c r="B154" s="14">
        <v>45798</v>
      </c>
      <c r="C154" s="2" t="s">
        <v>768</v>
      </c>
      <c r="D154" s="2" t="s">
        <v>1664</v>
      </c>
      <c r="E154" s="2" t="s">
        <v>1791</v>
      </c>
      <c r="F154" s="11">
        <v>2</v>
      </c>
      <c r="G154" s="8">
        <v>108.74</v>
      </c>
      <c r="H154" s="8">
        <v>0.11</v>
      </c>
      <c r="I154" s="2" t="s">
        <v>1804</v>
      </c>
      <c r="J154" s="8">
        <v>217.36999999999998</v>
      </c>
    </row>
    <row r="155" spans="1:10" x14ac:dyDescent="0.35">
      <c r="A155" s="2" t="s">
        <v>1957</v>
      </c>
      <c r="B155" s="14">
        <v>45579</v>
      </c>
      <c r="C155" s="2" t="s">
        <v>975</v>
      </c>
      <c r="D155" s="2" t="s">
        <v>1548</v>
      </c>
      <c r="E155" s="2" t="s">
        <v>1791</v>
      </c>
      <c r="F155" s="11">
        <v>3</v>
      </c>
      <c r="G155" s="8">
        <v>591.98</v>
      </c>
      <c r="H155" s="8">
        <v>0.16</v>
      </c>
      <c r="I155" s="2" t="s">
        <v>1802</v>
      </c>
      <c r="J155" s="8">
        <v>1775.78</v>
      </c>
    </row>
    <row r="156" spans="1:10" x14ac:dyDescent="0.35">
      <c r="A156" s="2" t="s">
        <v>1958</v>
      </c>
      <c r="B156" s="14">
        <v>45613</v>
      </c>
      <c r="C156" s="2" t="s">
        <v>1241</v>
      </c>
      <c r="D156" s="2" t="s">
        <v>1622</v>
      </c>
      <c r="E156" s="2" t="s">
        <v>1739</v>
      </c>
      <c r="F156" s="11">
        <v>1</v>
      </c>
      <c r="G156" s="8">
        <v>345.06</v>
      </c>
      <c r="H156" s="8">
        <v>0.13</v>
      </c>
      <c r="I156" s="2" t="s">
        <v>1807</v>
      </c>
      <c r="J156" s="8">
        <v>344.93</v>
      </c>
    </row>
    <row r="157" spans="1:10" x14ac:dyDescent="0.35">
      <c r="A157" s="2" t="s">
        <v>1959</v>
      </c>
      <c r="B157" s="14">
        <v>45745</v>
      </c>
      <c r="C157" s="2" t="s">
        <v>954</v>
      </c>
      <c r="D157" s="2" t="s">
        <v>1712</v>
      </c>
      <c r="E157" s="2" t="s">
        <v>1772</v>
      </c>
      <c r="F157" s="11">
        <v>4</v>
      </c>
      <c r="G157" s="8">
        <v>986.41</v>
      </c>
      <c r="H157" s="8">
        <v>0.22</v>
      </c>
      <c r="I157" s="2" t="s">
        <v>1802</v>
      </c>
      <c r="J157" s="8">
        <v>3945.42</v>
      </c>
    </row>
    <row r="158" spans="1:10" x14ac:dyDescent="0.35">
      <c r="A158" s="2" t="s">
        <v>1960</v>
      </c>
      <c r="B158" s="14">
        <v>45494</v>
      </c>
      <c r="C158" s="2" t="s">
        <v>990</v>
      </c>
      <c r="D158" s="2" t="s">
        <v>1624</v>
      </c>
      <c r="E158" s="2" t="s">
        <v>1730</v>
      </c>
      <c r="F158" s="11">
        <v>2</v>
      </c>
      <c r="G158" s="8">
        <v>921.52</v>
      </c>
      <c r="H158" s="8">
        <v>0</v>
      </c>
      <c r="I158" s="2" t="s">
        <v>1804</v>
      </c>
      <c r="J158" s="8">
        <v>1843.04</v>
      </c>
    </row>
    <row r="159" spans="1:10" x14ac:dyDescent="0.35">
      <c r="A159" s="2" t="s">
        <v>1961</v>
      </c>
      <c r="B159" s="14">
        <v>45883</v>
      </c>
      <c r="C159" s="2" t="s">
        <v>337</v>
      </c>
      <c r="D159" s="2" t="s">
        <v>1636</v>
      </c>
      <c r="E159" s="2" t="s">
        <v>1751</v>
      </c>
      <c r="F159" s="11">
        <v>1</v>
      </c>
      <c r="G159" s="8">
        <v>83.1</v>
      </c>
      <c r="H159" s="8">
        <v>0.04</v>
      </c>
      <c r="I159" s="2" t="s">
        <v>1804</v>
      </c>
      <c r="J159" s="8">
        <v>83.059999999999988</v>
      </c>
    </row>
    <row r="160" spans="1:10" x14ac:dyDescent="0.35">
      <c r="A160" s="2" t="s">
        <v>1962</v>
      </c>
      <c r="B160" s="14">
        <v>45601</v>
      </c>
      <c r="C160" s="2" t="s">
        <v>1136</v>
      </c>
      <c r="D160" s="2" t="s">
        <v>1582</v>
      </c>
      <c r="E160" s="2" t="s">
        <v>1770</v>
      </c>
      <c r="F160" s="11">
        <v>2</v>
      </c>
      <c r="G160" s="8">
        <v>60.98</v>
      </c>
      <c r="H160" s="8">
        <v>0.23</v>
      </c>
      <c r="I160" s="2" t="s">
        <v>1804</v>
      </c>
      <c r="J160" s="8">
        <v>121.72999999999999</v>
      </c>
    </row>
    <row r="161" spans="1:10" x14ac:dyDescent="0.35">
      <c r="A161" s="2" t="s">
        <v>1963</v>
      </c>
      <c r="B161" s="14">
        <v>45454</v>
      </c>
      <c r="C161" s="2" t="s">
        <v>1211</v>
      </c>
      <c r="D161" s="2" t="s">
        <v>1704</v>
      </c>
      <c r="E161" s="2" t="s">
        <v>1782</v>
      </c>
      <c r="F161" s="11">
        <v>2</v>
      </c>
      <c r="G161" s="8">
        <v>122.23</v>
      </c>
      <c r="H161" s="8">
        <v>0.21</v>
      </c>
      <c r="I161" s="2" t="s">
        <v>1807</v>
      </c>
      <c r="J161" s="8">
        <v>244.25</v>
      </c>
    </row>
    <row r="162" spans="1:10" x14ac:dyDescent="0.35">
      <c r="A162" s="2" t="s">
        <v>1964</v>
      </c>
      <c r="B162" s="14">
        <v>45918</v>
      </c>
      <c r="C162" s="2" t="s">
        <v>84</v>
      </c>
      <c r="D162" s="2" t="s">
        <v>1666</v>
      </c>
      <c r="E162" s="2" t="s">
        <v>1788</v>
      </c>
      <c r="F162" s="11">
        <v>2</v>
      </c>
      <c r="G162" s="8">
        <v>623.38</v>
      </c>
      <c r="H162" s="8">
        <v>0.13</v>
      </c>
      <c r="I162" s="2" t="s">
        <v>1802</v>
      </c>
      <c r="J162" s="8">
        <v>1246.6299999999999</v>
      </c>
    </row>
    <row r="163" spans="1:10" x14ac:dyDescent="0.35">
      <c r="A163" s="2" t="s">
        <v>1965</v>
      </c>
      <c r="B163" s="14">
        <v>45729</v>
      </c>
      <c r="C163" s="2" t="s">
        <v>210</v>
      </c>
      <c r="D163" s="2" t="s">
        <v>1666</v>
      </c>
      <c r="E163" s="2" t="s">
        <v>1730</v>
      </c>
      <c r="F163" s="11">
        <v>1</v>
      </c>
      <c r="G163" s="8">
        <v>479.58</v>
      </c>
      <c r="H163" s="8">
        <v>0.05</v>
      </c>
      <c r="I163" s="2" t="s">
        <v>1804</v>
      </c>
      <c r="J163" s="8">
        <v>479.53</v>
      </c>
    </row>
    <row r="164" spans="1:10" x14ac:dyDescent="0.35">
      <c r="A164" s="2" t="s">
        <v>1966</v>
      </c>
      <c r="B164" s="14">
        <v>45276</v>
      </c>
      <c r="C164" s="2" t="s">
        <v>928</v>
      </c>
      <c r="D164" s="2" t="s">
        <v>1672</v>
      </c>
      <c r="E164" s="2" t="s">
        <v>1754</v>
      </c>
      <c r="F164" s="11">
        <v>3</v>
      </c>
      <c r="G164" s="8">
        <v>369.32</v>
      </c>
      <c r="H164" s="8">
        <v>0.14000000000000001</v>
      </c>
      <c r="I164" s="2" t="s">
        <v>1804</v>
      </c>
      <c r="J164" s="8">
        <v>1107.82</v>
      </c>
    </row>
    <row r="165" spans="1:10" x14ac:dyDescent="0.35">
      <c r="A165" s="2" t="s">
        <v>1967</v>
      </c>
      <c r="B165" s="14">
        <v>45851</v>
      </c>
      <c r="C165" s="2" t="s">
        <v>270</v>
      </c>
      <c r="D165" s="2" t="s">
        <v>1590</v>
      </c>
      <c r="E165" s="2" t="s">
        <v>1735</v>
      </c>
      <c r="F165" s="11">
        <v>1</v>
      </c>
      <c r="G165" s="8">
        <v>488.31</v>
      </c>
      <c r="H165" s="8">
        <v>0.03</v>
      </c>
      <c r="I165" s="2" t="s">
        <v>1804</v>
      </c>
      <c r="J165" s="8">
        <v>488.28000000000003</v>
      </c>
    </row>
    <row r="166" spans="1:10" x14ac:dyDescent="0.35">
      <c r="A166" s="2" t="s">
        <v>1968</v>
      </c>
      <c r="B166" s="14">
        <v>45418</v>
      </c>
      <c r="C166" s="2" t="s">
        <v>865</v>
      </c>
      <c r="D166" s="2" t="s">
        <v>1634</v>
      </c>
      <c r="E166" s="2" t="s">
        <v>1772</v>
      </c>
      <c r="F166" s="11">
        <v>4</v>
      </c>
      <c r="G166" s="8">
        <v>164.04</v>
      </c>
      <c r="H166" s="8">
        <v>0.26</v>
      </c>
      <c r="I166" s="2" t="s">
        <v>1802</v>
      </c>
      <c r="J166" s="8">
        <v>655.9</v>
      </c>
    </row>
    <row r="167" spans="1:10" x14ac:dyDescent="0.35">
      <c r="A167" s="2" t="s">
        <v>1969</v>
      </c>
      <c r="B167" s="14">
        <v>45508</v>
      </c>
      <c r="C167" s="2" t="s">
        <v>260</v>
      </c>
      <c r="D167" s="2" t="s">
        <v>1546</v>
      </c>
      <c r="E167" s="2" t="s">
        <v>1785</v>
      </c>
      <c r="F167" s="11">
        <v>3</v>
      </c>
      <c r="G167" s="8">
        <v>707.95</v>
      </c>
      <c r="H167" s="8">
        <v>0.18</v>
      </c>
      <c r="I167" s="2" t="s">
        <v>1804</v>
      </c>
      <c r="J167" s="8">
        <v>2123.6700000000005</v>
      </c>
    </row>
    <row r="168" spans="1:10" x14ac:dyDescent="0.35">
      <c r="A168" s="2" t="s">
        <v>1970</v>
      </c>
      <c r="B168" s="14">
        <v>45269</v>
      </c>
      <c r="C168" s="2" t="s">
        <v>920</v>
      </c>
      <c r="D168" s="2" t="s">
        <v>1664</v>
      </c>
      <c r="E168" s="2" t="s">
        <v>1760</v>
      </c>
      <c r="F168" s="11">
        <v>4</v>
      </c>
      <c r="G168" s="8">
        <v>714.47</v>
      </c>
      <c r="H168" s="8">
        <v>0.18</v>
      </c>
      <c r="I168" s="2" t="s">
        <v>1807</v>
      </c>
      <c r="J168" s="8">
        <v>2857.7000000000003</v>
      </c>
    </row>
    <row r="169" spans="1:10" x14ac:dyDescent="0.35">
      <c r="A169" s="2" t="s">
        <v>1971</v>
      </c>
      <c r="B169" s="14">
        <v>45866</v>
      </c>
      <c r="C169" s="2" t="s">
        <v>1270</v>
      </c>
      <c r="D169" s="2" t="s">
        <v>1684</v>
      </c>
      <c r="E169" s="2" t="s">
        <v>1757</v>
      </c>
      <c r="F169" s="11">
        <v>4</v>
      </c>
      <c r="G169" s="8">
        <v>422.09</v>
      </c>
      <c r="H169" s="8">
        <v>0.04</v>
      </c>
      <c r="I169" s="2" t="s">
        <v>1802</v>
      </c>
      <c r="J169" s="8">
        <v>1688.32</v>
      </c>
    </row>
    <row r="170" spans="1:10" x14ac:dyDescent="0.35">
      <c r="A170" s="2" t="s">
        <v>1972</v>
      </c>
      <c r="B170" s="14">
        <v>45462</v>
      </c>
      <c r="C170" s="2" t="s">
        <v>371</v>
      </c>
      <c r="D170" s="2" t="s">
        <v>1586</v>
      </c>
      <c r="E170" s="2" t="s">
        <v>1764</v>
      </c>
      <c r="F170" s="11">
        <v>1</v>
      </c>
      <c r="G170" s="8">
        <v>998.19</v>
      </c>
      <c r="H170" s="8">
        <v>0.2</v>
      </c>
      <c r="I170" s="2" t="s">
        <v>1802</v>
      </c>
      <c r="J170" s="8">
        <v>997.99</v>
      </c>
    </row>
    <row r="171" spans="1:10" x14ac:dyDescent="0.35">
      <c r="A171" s="2" t="s">
        <v>1973</v>
      </c>
      <c r="B171" s="14">
        <v>45313</v>
      </c>
      <c r="C171" s="2" t="s">
        <v>1148</v>
      </c>
      <c r="D171" s="2" t="s">
        <v>1670</v>
      </c>
      <c r="E171" s="2" t="s">
        <v>1757</v>
      </c>
      <c r="F171" s="11">
        <v>2</v>
      </c>
      <c r="G171" s="8">
        <v>343.42</v>
      </c>
      <c r="H171" s="8">
        <v>0.12</v>
      </c>
      <c r="I171" s="2" t="s">
        <v>1807</v>
      </c>
      <c r="J171" s="8">
        <v>686.72</v>
      </c>
    </row>
    <row r="172" spans="1:10" x14ac:dyDescent="0.35">
      <c r="A172" s="2" t="s">
        <v>1974</v>
      </c>
      <c r="B172" s="14">
        <v>45390</v>
      </c>
      <c r="C172" s="2" t="s">
        <v>806</v>
      </c>
      <c r="D172" s="2" t="s">
        <v>1594</v>
      </c>
      <c r="E172" s="2" t="s">
        <v>1754</v>
      </c>
      <c r="F172" s="11">
        <v>1</v>
      </c>
      <c r="G172" s="8">
        <v>152.16999999999999</v>
      </c>
      <c r="H172" s="8">
        <v>0.28000000000000003</v>
      </c>
      <c r="I172" s="2" t="s">
        <v>1807</v>
      </c>
      <c r="J172" s="8">
        <v>151.88999999999999</v>
      </c>
    </row>
    <row r="173" spans="1:10" x14ac:dyDescent="0.35">
      <c r="A173" s="2" t="s">
        <v>1975</v>
      </c>
      <c r="B173" s="14">
        <v>45795</v>
      </c>
      <c r="C173" s="2" t="s">
        <v>568</v>
      </c>
      <c r="D173" s="2" t="s">
        <v>1624</v>
      </c>
      <c r="E173" s="2" t="s">
        <v>1770</v>
      </c>
      <c r="F173" s="11">
        <v>1</v>
      </c>
      <c r="G173" s="8">
        <v>325.08</v>
      </c>
      <c r="H173" s="8">
        <v>0.26</v>
      </c>
      <c r="I173" s="2" t="s">
        <v>1804</v>
      </c>
      <c r="J173" s="8">
        <v>324.82</v>
      </c>
    </row>
    <row r="174" spans="1:10" x14ac:dyDescent="0.35">
      <c r="A174" s="2" t="s">
        <v>1976</v>
      </c>
      <c r="B174" s="14">
        <v>45267</v>
      </c>
      <c r="C174" s="2" t="s">
        <v>1064</v>
      </c>
      <c r="D174" s="2" t="s">
        <v>1704</v>
      </c>
      <c r="E174" s="2" t="s">
        <v>1767</v>
      </c>
      <c r="F174" s="11">
        <v>2</v>
      </c>
      <c r="G174" s="8">
        <v>827.92</v>
      </c>
      <c r="H174" s="8">
        <v>0.25</v>
      </c>
      <c r="I174" s="2" t="s">
        <v>1807</v>
      </c>
      <c r="J174" s="8">
        <v>1655.59</v>
      </c>
    </row>
    <row r="175" spans="1:10" x14ac:dyDescent="0.35">
      <c r="A175" s="2" t="s">
        <v>1977</v>
      </c>
      <c r="B175" s="14">
        <v>45314</v>
      </c>
      <c r="C175" s="2" t="s">
        <v>1470</v>
      </c>
      <c r="D175" s="2" t="s">
        <v>1578</v>
      </c>
      <c r="E175" s="2" t="s">
        <v>1739</v>
      </c>
      <c r="F175" s="11">
        <v>2</v>
      </c>
      <c r="G175" s="8">
        <v>593.47</v>
      </c>
      <c r="H175" s="8">
        <v>0.1</v>
      </c>
      <c r="I175" s="2" t="s">
        <v>1807</v>
      </c>
      <c r="J175" s="8">
        <v>1186.8400000000001</v>
      </c>
    </row>
    <row r="176" spans="1:10" x14ac:dyDescent="0.35">
      <c r="A176" s="2" t="s">
        <v>1978</v>
      </c>
      <c r="B176" s="14">
        <v>45267</v>
      </c>
      <c r="C176" s="2" t="s">
        <v>915</v>
      </c>
      <c r="D176" s="2" t="s">
        <v>1566</v>
      </c>
      <c r="E176" s="2" t="s">
        <v>1757</v>
      </c>
      <c r="F176" s="11">
        <v>4</v>
      </c>
      <c r="G176" s="8">
        <v>756.28</v>
      </c>
      <c r="H176" s="8">
        <v>0.05</v>
      </c>
      <c r="I176" s="2" t="s">
        <v>1807</v>
      </c>
      <c r="J176" s="8">
        <v>3025.0699999999997</v>
      </c>
    </row>
    <row r="177" spans="1:10" x14ac:dyDescent="0.35">
      <c r="A177" s="2" t="s">
        <v>1979</v>
      </c>
      <c r="B177" s="14">
        <v>45641</v>
      </c>
      <c r="C177" s="2" t="s">
        <v>1160</v>
      </c>
      <c r="D177" s="2" t="s">
        <v>1710</v>
      </c>
      <c r="E177" s="2" t="s">
        <v>1735</v>
      </c>
      <c r="F177" s="11">
        <v>2</v>
      </c>
      <c r="G177" s="8">
        <v>707.65</v>
      </c>
      <c r="H177" s="8">
        <v>0.14000000000000001</v>
      </c>
      <c r="I177" s="2" t="s">
        <v>1802</v>
      </c>
      <c r="J177" s="8">
        <v>1415.1599999999999</v>
      </c>
    </row>
    <row r="178" spans="1:10" x14ac:dyDescent="0.35">
      <c r="A178" s="2" t="s">
        <v>1980</v>
      </c>
      <c r="B178" s="14">
        <v>45371</v>
      </c>
      <c r="C178" s="2" t="s">
        <v>431</v>
      </c>
      <c r="D178" s="2" t="s">
        <v>1576</v>
      </c>
      <c r="E178" s="2" t="s">
        <v>1779</v>
      </c>
      <c r="F178" s="11">
        <v>1</v>
      </c>
      <c r="G178" s="8">
        <v>857.35</v>
      </c>
      <c r="H178" s="8">
        <v>0.28000000000000003</v>
      </c>
      <c r="I178" s="2" t="s">
        <v>1804</v>
      </c>
      <c r="J178" s="8">
        <v>857.07</v>
      </c>
    </row>
    <row r="179" spans="1:10" x14ac:dyDescent="0.35">
      <c r="A179" s="2" t="s">
        <v>1981</v>
      </c>
      <c r="B179" s="14">
        <v>45670</v>
      </c>
      <c r="C179" s="2" t="s">
        <v>1511</v>
      </c>
      <c r="D179" s="2" t="s">
        <v>1636</v>
      </c>
      <c r="E179" s="2" t="s">
        <v>1760</v>
      </c>
      <c r="F179" s="11">
        <v>1</v>
      </c>
      <c r="G179" s="8">
        <v>79</v>
      </c>
      <c r="H179" s="8">
        <v>0.04</v>
      </c>
      <c r="I179" s="2" t="s">
        <v>1804</v>
      </c>
      <c r="J179" s="8">
        <v>78.959999999999994</v>
      </c>
    </row>
    <row r="180" spans="1:10" x14ac:dyDescent="0.35">
      <c r="A180" s="2" t="s">
        <v>1982</v>
      </c>
      <c r="B180" s="14">
        <v>45885</v>
      </c>
      <c r="C180" s="2" t="s">
        <v>236</v>
      </c>
      <c r="D180" s="2" t="s">
        <v>1714</v>
      </c>
      <c r="E180" s="2" t="s">
        <v>1751</v>
      </c>
      <c r="F180" s="11">
        <v>4</v>
      </c>
      <c r="G180" s="8">
        <v>638.91</v>
      </c>
      <c r="H180" s="8">
        <v>0</v>
      </c>
      <c r="I180" s="2" t="s">
        <v>1807</v>
      </c>
      <c r="J180" s="8">
        <v>2555.64</v>
      </c>
    </row>
    <row r="181" spans="1:10" x14ac:dyDescent="0.35">
      <c r="A181" s="2" t="s">
        <v>1983</v>
      </c>
      <c r="B181" s="14">
        <v>45812</v>
      </c>
      <c r="C181" s="2" t="s">
        <v>287</v>
      </c>
      <c r="D181" s="2" t="s">
        <v>1616</v>
      </c>
      <c r="E181" s="2" t="s">
        <v>1730</v>
      </c>
      <c r="F181" s="11">
        <v>2</v>
      </c>
      <c r="G181" s="8">
        <v>522.16999999999996</v>
      </c>
      <c r="H181" s="8">
        <v>0.27</v>
      </c>
      <c r="I181" s="2" t="s">
        <v>1802</v>
      </c>
      <c r="J181" s="8">
        <v>1044.07</v>
      </c>
    </row>
    <row r="182" spans="1:10" x14ac:dyDescent="0.35">
      <c r="A182" s="2" t="s">
        <v>1984</v>
      </c>
      <c r="B182" s="14">
        <v>45235</v>
      </c>
      <c r="C182" s="2" t="s">
        <v>1451</v>
      </c>
      <c r="D182" s="2" t="s">
        <v>1604</v>
      </c>
      <c r="E182" s="2" t="s">
        <v>1772</v>
      </c>
      <c r="F182" s="11">
        <v>3</v>
      </c>
      <c r="G182" s="8">
        <v>954.29</v>
      </c>
      <c r="H182" s="8">
        <v>0.27</v>
      </c>
      <c r="I182" s="2" t="s">
        <v>1802</v>
      </c>
      <c r="J182" s="8">
        <v>2862.6</v>
      </c>
    </row>
    <row r="183" spans="1:10" x14ac:dyDescent="0.35">
      <c r="A183" s="2" t="s">
        <v>1985</v>
      </c>
      <c r="B183" s="14">
        <v>45710</v>
      </c>
      <c r="C183" s="2" t="s">
        <v>1404</v>
      </c>
      <c r="D183" s="2" t="s">
        <v>1592</v>
      </c>
      <c r="E183" s="2" t="s">
        <v>1775</v>
      </c>
      <c r="F183" s="11">
        <v>3</v>
      </c>
      <c r="G183" s="8">
        <v>53.92</v>
      </c>
      <c r="H183" s="8">
        <v>0.15</v>
      </c>
      <c r="I183" s="2" t="s">
        <v>1804</v>
      </c>
      <c r="J183" s="8">
        <v>161.60999999999999</v>
      </c>
    </row>
    <row r="184" spans="1:10" x14ac:dyDescent="0.35">
      <c r="A184" s="2" t="s">
        <v>1986</v>
      </c>
      <c r="B184" s="14">
        <v>45753</v>
      </c>
      <c r="C184" s="2" t="s">
        <v>1217</v>
      </c>
      <c r="D184" s="2" t="s">
        <v>1594</v>
      </c>
      <c r="E184" s="2" t="s">
        <v>1730</v>
      </c>
      <c r="F184" s="11">
        <v>4</v>
      </c>
      <c r="G184" s="8">
        <v>741.88</v>
      </c>
      <c r="H184" s="8">
        <v>0.02</v>
      </c>
      <c r="I184" s="2" t="s">
        <v>1807</v>
      </c>
      <c r="J184" s="8">
        <v>2967.5</v>
      </c>
    </row>
    <row r="185" spans="1:10" x14ac:dyDescent="0.35">
      <c r="A185" s="2" t="s">
        <v>1987</v>
      </c>
      <c r="B185" s="14">
        <v>45594</v>
      </c>
      <c r="C185" s="2" t="s">
        <v>129</v>
      </c>
      <c r="D185" s="2" t="s">
        <v>1618</v>
      </c>
      <c r="E185" s="2" t="s">
        <v>1744</v>
      </c>
      <c r="F185" s="11">
        <v>1</v>
      </c>
      <c r="G185" s="8">
        <v>547.09</v>
      </c>
      <c r="H185" s="8">
        <v>0.01</v>
      </c>
      <c r="I185" s="2" t="s">
        <v>1804</v>
      </c>
      <c r="J185" s="8">
        <v>547.08000000000004</v>
      </c>
    </row>
    <row r="186" spans="1:10" x14ac:dyDescent="0.35">
      <c r="A186" s="2" t="s">
        <v>1988</v>
      </c>
      <c r="B186" s="14">
        <v>45686</v>
      </c>
      <c r="C186" s="2" t="s">
        <v>1482</v>
      </c>
      <c r="D186" s="2" t="s">
        <v>1704</v>
      </c>
      <c r="E186" s="2" t="s">
        <v>1744</v>
      </c>
      <c r="F186" s="11">
        <v>1</v>
      </c>
      <c r="G186" s="8">
        <v>789.35</v>
      </c>
      <c r="H186" s="8">
        <v>0.14000000000000001</v>
      </c>
      <c r="I186" s="2" t="s">
        <v>1804</v>
      </c>
      <c r="J186" s="8">
        <v>789.21</v>
      </c>
    </row>
    <row r="187" spans="1:10" x14ac:dyDescent="0.35">
      <c r="A187" s="2" t="s">
        <v>1989</v>
      </c>
      <c r="B187" s="14">
        <v>45354</v>
      </c>
      <c r="C187" s="2" t="s">
        <v>1307</v>
      </c>
      <c r="D187" s="2" t="s">
        <v>1652</v>
      </c>
      <c r="E187" s="2" t="s">
        <v>1744</v>
      </c>
      <c r="F187" s="11">
        <v>3</v>
      </c>
      <c r="G187" s="8">
        <v>476.78</v>
      </c>
      <c r="H187" s="8">
        <v>0.09</v>
      </c>
      <c r="I187" s="2" t="s">
        <v>1807</v>
      </c>
      <c r="J187" s="8">
        <v>1430.25</v>
      </c>
    </row>
    <row r="188" spans="1:10" x14ac:dyDescent="0.35">
      <c r="A188" s="2" t="s">
        <v>1990</v>
      </c>
      <c r="B188" s="14">
        <v>45600</v>
      </c>
      <c r="C188" s="2" t="s">
        <v>1379</v>
      </c>
      <c r="D188" s="2" t="s">
        <v>1684</v>
      </c>
      <c r="E188" s="2" t="s">
        <v>1788</v>
      </c>
      <c r="F188" s="11">
        <v>2</v>
      </c>
      <c r="G188" s="8">
        <v>504.26</v>
      </c>
      <c r="H188" s="8">
        <v>0.04</v>
      </c>
      <c r="I188" s="2" t="s">
        <v>1804</v>
      </c>
      <c r="J188" s="8">
        <v>1008.48</v>
      </c>
    </row>
    <row r="189" spans="1:10" x14ac:dyDescent="0.35">
      <c r="A189" s="2" t="s">
        <v>1991</v>
      </c>
      <c r="B189" s="14">
        <v>45538</v>
      </c>
      <c r="C189" s="2" t="s">
        <v>853</v>
      </c>
      <c r="D189" s="2" t="s">
        <v>1688</v>
      </c>
      <c r="E189" s="2" t="s">
        <v>1754</v>
      </c>
      <c r="F189" s="11">
        <v>2</v>
      </c>
      <c r="G189" s="8">
        <v>549.33000000000004</v>
      </c>
      <c r="H189" s="8">
        <v>0.01</v>
      </c>
      <c r="I189" s="2" t="s">
        <v>1807</v>
      </c>
      <c r="J189" s="8">
        <v>1098.6500000000001</v>
      </c>
    </row>
    <row r="190" spans="1:10" x14ac:dyDescent="0.35">
      <c r="A190" s="2" t="s">
        <v>1992</v>
      </c>
      <c r="B190" s="14">
        <v>45411</v>
      </c>
      <c r="C190" s="2" t="s">
        <v>1175</v>
      </c>
      <c r="D190" s="2" t="s">
        <v>1531</v>
      </c>
      <c r="E190" s="2" t="s">
        <v>1744</v>
      </c>
      <c r="F190" s="11">
        <v>3</v>
      </c>
      <c r="G190" s="8">
        <v>620.22</v>
      </c>
      <c r="H190" s="8">
        <v>0.04</v>
      </c>
      <c r="I190" s="2" t="s">
        <v>1802</v>
      </c>
      <c r="J190" s="8">
        <v>1860.6200000000001</v>
      </c>
    </row>
    <row r="191" spans="1:10" x14ac:dyDescent="0.35">
      <c r="A191" s="2" t="s">
        <v>1993</v>
      </c>
      <c r="B191" s="14">
        <v>45411</v>
      </c>
      <c r="C191" s="2" t="s">
        <v>319</v>
      </c>
      <c r="D191" s="2" t="s">
        <v>1618</v>
      </c>
      <c r="E191" s="2" t="s">
        <v>1744</v>
      </c>
      <c r="F191" s="11">
        <v>1</v>
      </c>
      <c r="G191" s="8">
        <v>580.76</v>
      </c>
      <c r="H191" s="8">
        <v>0.1</v>
      </c>
      <c r="I191" s="2" t="s">
        <v>1807</v>
      </c>
      <c r="J191" s="8">
        <v>580.66</v>
      </c>
    </row>
    <row r="192" spans="1:10" x14ac:dyDescent="0.35">
      <c r="A192" s="2" t="s">
        <v>1994</v>
      </c>
      <c r="B192" s="14">
        <v>45775</v>
      </c>
      <c r="C192" s="2" t="s">
        <v>1034</v>
      </c>
      <c r="D192" s="2" t="s">
        <v>1668</v>
      </c>
      <c r="E192" s="2" t="s">
        <v>1764</v>
      </c>
      <c r="F192" s="11">
        <v>3</v>
      </c>
      <c r="G192" s="8">
        <v>444.55</v>
      </c>
      <c r="H192" s="8">
        <v>0.14000000000000001</v>
      </c>
      <c r="I192" s="2" t="s">
        <v>1804</v>
      </c>
      <c r="J192" s="8">
        <v>1333.51</v>
      </c>
    </row>
    <row r="193" spans="1:10" x14ac:dyDescent="0.35">
      <c r="A193" s="2" t="s">
        <v>1995</v>
      </c>
      <c r="B193" s="14">
        <v>45459</v>
      </c>
      <c r="C193" s="2" t="s">
        <v>460</v>
      </c>
      <c r="D193" s="2" t="s">
        <v>1618</v>
      </c>
      <c r="E193" s="2" t="s">
        <v>1788</v>
      </c>
      <c r="F193" s="11">
        <v>1</v>
      </c>
      <c r="G193" s="8">
        <v>804.9</v>
      </c>
      <c r="H193" s="8">
        <v>0.03</v>
      </c>
      <c r="I193" s="2" t="s">
        <v>1804</v>
      </c>
      <c r="J193" s="8">
        <v>804.87</v>
      </c>
    </row>
    <row r="194" spans="1:10" x14ac:dyDescent="0.35">
      <c r="A194" s="2" t="s">
        <v>1996</v>
      </c>
      <c r="B194" s="14">
        <v>45617</v>
      </c>
      <c r="C194" s="2" t="s">
        <v>1295</v>
      </c>
      <c r="D194" s="2" t="s">
        <v>1710</v>
      </c>
      <c r="E194" s="2" t="s">
        <v>1777</v>
      </c>
      <c r="F194" s="11">
        <v>3</v>
      </c>
      <c r="G194" s="8">
        <v>361.65</v>
      </c>
      <c r="H194" s="8">
        <v>0.15</v>
      </c>
      <c r="I194" s="2" t="s">
        <v>1807</v>
      </c>
      <c r="J194" s="8">
        <v>1084.7999999999997</v>
      </c>
    </row>
    <row r="195" spans="1:10" x14ac:dyDescent="0.35">
      <c r="A195" s="2" t="s">
        <v>1997</v>
      </c>
      <c r="B195" s="14">
        <v>45763</v>
      </c>
      <c r="C195" s="2" t="s">
        <v>531</v>
      </c>
      <c r="D195" s="2" t="s">
        <v>1538</v>
      </c>
      <c r="E195" s="2" t="s">
        <v>1747</v>
      </c>
      <c r="F195" s="11">
        <v>1</v>
      </c>
      <c r="G195" s="8">
        <v>271.76</v>
      </c>
      <c r="H195" s="8">
        <v>0.03</v>
      </c>
      <c r="I195" s="2" t="s">
        <v>1802</v>
      </c>
      <c r="J195" s="8">
        <v>271.73</v>
      </c>
    </row>
    <row r="196" spans="1:10" x14ac:dyDescent="0.35">
      <c r="A196" s="2" t="s">
        <v>1998</v>
      </c>
      <c r="B196" s="14">
        <v>45618</v>
      </c>
      <c r="C196" s="2" t="s">
        <v>1002</v>
      </c>
      <c r="D196" s="2" t="s">
        <v>1624</v>
      </c>
      <c r="E196" s="2" t="s">
        <v>1767</v>
      </c>
      <c r="F196" s="11">
        <v>3</v>
      </c>
      <c r="G196" s="8">
        <v>958.15</v>
      </c>
      <c r="H196" s="8">
        <v>0.24</v>
      </c>
      <c r="I196" s="2" t="s">
        <v>1807</v>
      </c>
      <c r="J196" s="8">
        <v>2874.21</v>
      </c>
    </row>
    <row r="197" spans="1:10" x14ac:dyDescent="0.35">
      <c r="A197" s="2" t="s">
        <v>1999</v>
      </c>
      <c r="B197" s="14">
        <v>45290</v>
      </c>
      <c r="C197" s="2" t="s">
        <v>1304</v>
      </c>
      <c r="D197" s="2" t="s">
        <v>1646</v>
      </c>
      <c r="E197" s="2" t="s">
        <v>1785</v>
      </c>
      <c r="F197" s="11">
        <v>1</v>
      </c>
      <c r="G197" s="8">
        <v>889.19</v>
      </c>
      <c r="H197" s="8">
        <v>0.03</v>
      </c>
      <c r="I197" s="2" t="s">
        <v>1802</v>
      </c>
      <c r="J197" s="8">
        <v>889.16000000000008</v>
      </c>
    </row>
    <row r="198" spans="1:10" x14ac:dyDescent="0.35">
      <c r="A198" s="2" t="s">
        <v>2000</v>
      </c>
      <c r="B198" s="14">
        <v>45904</v>
      </c>
      <c r="C198" s="2" t="s">
        <v>1410</v>
      </c>
      <c r="D198" s="2" t="s">
        <v>1640</v>
      </c>
      <c r="E198" s="2" t="s">
        <v>1782</v>
      </c>
      <c r="F198" s="11">
        <v>4</v>
      </c>
      <c r="G198" s="8">
        <v>689.67</v>
      </c>
      <c r="H198" s="8">
        <v>0.05</v>
      </c>
      <c r="I198" s="2" t="s">
        <v>1807</v>
      </c>
      <c r="J198" s="8">
        <v>2758.6299999999997</v>
      </c>
    </row>
    <row r="199" spans="1:10" x14ac:dyDescent="0.35">
      <c r="A199" s="2" t="s">
        <v>2001</v>
      </c>
      <c r="B199" s="14">
        <v>45227</v>
      </c>
      <c r="C199" s="2" t="s">
        <v>451</v>
      </c>
      <c r="D199" s="2" t="s">
        <v>1614</v>
      </c>
      <c r="E199" s="2" t="s">
        <v>1770</v>
      </c>
      <c r="F199" s="11">
        <v>1</v>
      </c>
      <c r="G199" s="8">
        <v>541.24</v>
      </c>
      <c r="H199" s="8">
        <v>0.03</v>
      </c>
      <c r="I199" s="2" t="s">
        <v>1804</v>
      </c>
      <c r="J199" s="8">
        <v>541.21</v>
      </c>
    </row>
    <row r="200" spans="1:10" x14ac:dyDescent="0.35">
      <c r="A200" s="2" t="s">
        <v>2002</v>
      </c>
      <c r="B200" s="14">
        <v>45600</v>
      </c>
      <c r="C200" s="2" t="s">
        <v>1365</v>
      </c>
      <c r="D200" s="2" t="s">
        <v>1688</v>
      </c>
      <c r="E200" s="2" t="s">
        <v>1754</v>
      </c>
      <c r="F200" s="11">
        <v>1</v>
      </c>
      <c r="G200" s="8">
        <v>454.71</v>
      </c>
      <c r="H200" s="8">
        <v>0.16</v>
      </c>
      <c r="I200" s="2" t="s">
        <v>1804</v>
      </c>
      <c r="J200" s="8">
        <v>454.54999999999995</v>
      </c>
    </row>
    <row r="201" spans="1:10" x14ac:dyDescent="0.35">
      <c r="A201" s="2" t="s">
        <v>2003</v>
      </c>
      <c r="B201" s="14">
        <v>45646</v>
      </c>
      <c r="C201" s="2" t="s">
        <v>144</v>
      </c>
      <c r="D201" s="2" t="s">
        <v>1658</v>
      </c>
      <c r="E201" s="2" t="s">
        <v>1751</v>
      </c>
      <c r="F201" s="11">
        <v>2</v>
      </c>
      <c r="G201" s="8">
        <v>397.63</v>
      </c>
      <c r="H201" s="8">
        <v>0.26</v>
      </c>
      <c r="I201" s="2" t="s">
        <v>1802</v>
      </c>
      <c r="J201" s="8">
        <v>795</v>
      </c>
    </row>
    <row r="202" spans="1:10" x14ac:dyDescent="0.35">
      <c r="A202" s="2" t="s">
        <v>2004</v>
      </c>
      <c r="B202" s="14">
        <v>45725</v>
      </c>
      <c r="C202" s="2" t="s">
        <v>555</v>
      </c>
      <c r="D202" s="2" t="s">
        <v>1692</v>
      </c>
      <c r="E202" s="2" t="s">
        <v>1754</v>
      </c>
      <c r="F202" s="11">
        <v>3</v>
      </c>
      <c r="G202" s="8">
        <v>748.56</v>
      </c>
      <c r="H202" s="8">
        <v>0.26</v>
      </c>
      <c r="I202" s="2" t="s">
        <v>1804</v>
      </c>
      <c r="J202" s="8">
        <v>2245.4199999999996</v>
      </c>
    </row>
    <row r="203" spans="1:10" x14ac:dyDescent="0.35">
      <c r="A203" s="2" t="s">
        <v>2005</v>
      </c>
      <c r="B203" s="14">
        <v>45742</v>
      </c>
      <c r="C203" s="2" t="s">
        <v>477</v>
      </c>
      <c r="D203" s="2" t="s">
        <v>1592</v>
      </c>
      <c r="E203" s="2" t="s">
        <v>1747</v>
      </c>
      <c r="F203" s="11">
        <v>1</v>
      </c>
      <c r="G203" s="8">
        <v>885.72</v>
      </c>
      <c r="H203" s="8">
        <v>0.15</v>
      </c>
      <c r="I203" s="2" t="s">
        <v>1802</v>
      </c>
      <c r="J203" s="8">
        <v>885.57</v>
      </c>
    </row>
    <row r="204" spans="1:10" x14ac:dyDescent="0.35">
      <c r="A204" s="2" t="s">
        <v>2006</v>
      </c>
      <c r="B204" s="14">
        <v>45750</v>
      </c>
      <c r="C204" s="2" t="s">
        <v>371</v>
      </c>
      <c r="D204" s="2" t="s">
        <v>1650</v>
      </c>
      <c r="E204" s="2" t="s">
        <v>1735</v>
      </c>
      <c r="F204" s="11">
        <v>4</v>
      </c>
      <c r="G204" s="8">
        <v>408.07</v>
      </c>
      <c r="H204" s="8">
        <v>0.28000000000000003</v>
      </c>
      <c r="I204" s="2" t="s">
        <v>1807</v>
      </c>
      <c r="J204" s="8">
        <v>1632</v>
      </c>
    </row>
    <row r="205" spans="1:10" x14ac:dyDescent="0.35">
      <c r="A205" s="2" t="s">
        <v>2007</v>
      </c>
      <c r="B205" s="14">
        <v>45327</v>
      </c>
      <c r="C205" s="2" t="s">
        <v>1434</v>
      </c>
      <c r="D205" s="2" t="s">
        <v>1594</v>
      </c>
      <c r="E205" s="2" t="s">
        <v>1764</v>
      </c>
      <c r="F205" s="11">
        <v>2</v>
      </c>
      <c r="G205" s="8">
        <v>597.07000000000005</v>
      </c>
      <c r="H205" s="8">
        <v>0.28000000000000003</v>
      </c>
      <c r="I205" s="2" t="s">
        <v>1804</v>
      </c>
      <c r="J205" s="8">
        <v>1193.8600000000001</v>
      </c>
    </row>
    <row r="206" spans="1:10" x14ac:dyDescent="0.35">
      <c r="A206" s="2" t="s">
        <v>2008</v>
      </c>
      <c r="B206" s="14">
        <v>45465</v>
      </c>
      <c r="C206" s="2" t="s">
        <v>92</v>
      </c>
      <c r="D206" s="2" t="s">
        <v>1660</v>
      </c>
      <c r="E206" s="2" t="s">
        <v>1764</v>
      </c>
      <c r="F206" s="11">
        <v>3</v>
      </c>
      <c r="G206" s="8">
        <v>723.47</v>
      </c>
      <c r="H206" s="8">
        <v>0.12</v>
      </c>
      <c r="I206" s="2" t="s">
        <v>1807</v>
      </c>
      <c r="J206" s="8">
        <v>2170.29</v>
      </c>
    </row>
    <row r="207" spans="1:10" x14ac:dyDescent="0.35">
      <c r="A207" s="2" t="s">
        <v>2009</v>
      </c>
      <c r="B207" s="14">
        <v>45883</v>
      </c>
      <c r="C207" s="2" t="s">
        <v>1334</v>
      </c>
      <c r="D207" s="2" t="s">
        <v>1702</v>
      </c>
      <c r="E207" s="2" t="s">
        <v>1751</v>
      </c>
      <c r="F207" s="11">
        <v>1</v>
      </c>
      <c r="G207" s="8">
        <v>479.93</v>
      </c>
      <c r="H207" s="8">
        <v>0.22</v>
      </c>
      <c r="I207" s="2" t="s">
        <v>1802</v>
      </c>
      <c r="J207" s="8">
        <v>479.71</v>
      </c>
    </row>
    <row r="208" spans="1:10" x14ac:dyDescent="0.35">
      <c r="A208" s="2" t="s">
        <v>2010</v>
      </c>
      <c r="B208" s="14">
        <v>45445</v>
      </c>
      <c r="C208" s="2" t="s">
        <v>768</v>
      </c>
      <c r="D208" s="2" t="s">
        <v>1594</v>
      </c>
      <c r="E208" s="2" t="s">
        <v>1782</v>
      </c>
      <c r="F208" s="11">
        <v>4</v>
      </c>
      <c r="G208" s="8">
        <v>362.81</v>
      </c>
      <c r="H208" s="8">
        <v>0.21</v>
      </c>
      <c r="I208" s="2" t="s">
        <v>1807</v>
      </c>
      <c r="J208" s="8">
        <v>1451.03</v>
      </c>
    </row>
    <row r="209" spans="1:10" x14ac:dyDescent="0.35">
      <c r="A209" s="2" t="s">
        <v>2011</v>
      </c>
      <c r="B209" s="14">
        <v>45640</v>
      </c>
      <c r="C209" s="2" t="s">
        <v>599</v>
      </c>
      <c r="D209" s="2" t="s">
        <v>1684</v>
      </c>
      <c r="E209" s="2" t="s">
        <v>1744</v>
      </c>
      <c r="F209" s="11">
        <v>1</v>
      </c>
      <c r="G209" s="8">
        <v>127.11</v>
      </c>
      <c r="H209" s="8">
        <v>0.01</v>
      </c>
      <c r="I209" s="2" t="s">
        <v>1804</v>
      </c>
      <c r="J209" s="8">
        <v>127.1</v>
      </c>
    </row>
    <row r="210" spans="1:10" x14ac:dyDescent="0.35">
      <c r="A210" s="2" t="s">
        <v>2012</v>
      </c>
      <c r="B210" s="14">
        <v>45411</v>
      </c>
      <c r="C210" s="2" t="s">
        <v>596</v>
      </c>
      <c r="D210" s="2" t="s">
        <v>1594</v>
      </c>
      <c r="E210" s="2" t="s">
        <v>1785</v>
      </c>
      <c r="F210" s="11">
        <v>4</v>
      </c>
      <c r="G210" s="8">
        <v>931.26</v>
      </c>
      <c r="H210" s="8">
        <v>0.04</v>
      </c>
      <c r="I210" s="2" t="s">
        <v>1802</v>
      </c>
      <c r="J210" s="8">
        <v>3725</v>
      </c>
    </row>
    <row r="211" spans="1:10" x14ac:dyDescent="0.35">
      <c r="A211" s="2" t="s">
        <v>2013</v>
      </c>
      <c r="B211" s="14">
        <v>45224</v>
      </c>
      <c r="C211" s="2" t="s">
        <v>1142</v>
      </c>
      <c r="D211" s="2" t="s">
        <v>1660</v>
      </c>
      <c r="E211" s="2" t="s">
        <v>1760</v>
      </c>
      <c r="F211" s="11">
        <v>1</v>
      </c>
      <c r="G211" s="8">
        <v>620.80999999999995</v>
      </c>
      <c r="H211" s="8">
        <v>0.04</v>
      </c>
      <c r="I211" s="2" t="s">
        <v>1804</v>
      </c>
      <c r="J211" s="8">
        <v>620.77</v>
      </c>
    </row>
    <row r="212" spans="1:10" x14ac:dyDescent="0.35">
      <c r="A212" s="2" t="s">
        <v>2014</v>
      </c>
      <c r="B212" s="14">
        <v>45497</v>
      </c>
      <c r="C212" s="2" t="s">
        <v>328</v>
      </c>
      <c r="D212" s="2" t="s">
        <v>1626</v>
      </c>
      <c r="E212" s="2" t="s">
        <v>1739</v>
      </c>
      <c r="F212" s="11">
        <v>1</v>
      </c>
      <c r="G212" s="8">
        <v>823.26</v>
      </c>
      <c r="H212" s="8">
        <v>0.27</v>
      </c>
      <c r="I212" s="2" t="s">
        <v>1807</v>
      </c>
      <c r="J212" s="8">
        <v>822.99</v>
      </c>
    </row>
    <row r="213" spans="1:10" x14ac:dyDescent="0.35">
      <c r="A213" s="2" t="s">
        <v>2015</v>
      </c>
      <c r="B213" s="14">
        <v>45807</v>
      </c>
      <c r="C213" s="2" t="s">
        <v>54</v>
      </c>
      <c r="D213" s="2" t="s">
        <v>1580</v>
      </c>
      <c r="E213" s="2" t="s">
        <v>1760</v>
      </c>
      <c r="F213" s="11">
        <v>3</v>
      </c>
      <c r="G213" s="8">
        <v>681.01</v>
      </c>
      <c r="H213" s="8">
        <v>0.27</v>
      </c>
      <c r="I213" s="2" t="s">
        <v>1807</v>
      </c>
      <c r="J213" s="8">
        <v>2042.76</v>
      </c>
    </row>
    <row r="214" spans="1:10" x14ac:dyDescent="0.35">
      <c r="A214" s="2" t="s">
        <v>2016</v>
      </c>
      <c r="B214" s="14">
        <v>45942</v>
      </c>
      <c r="C214" s="2" t="s">
        <v>1347</v>
      </c>
      <c r="D214" s="2" t="s">
        <v>1638</v>
      </c>
      <c r="E214" s="2" t="s">
        <v>1791</v>
      </c>
      <c r="F214" s="11">
        <v>4</v>
      </c>
      <c r="G214" s="8">
        <v>119.83</v>
      </c>
      <c r="H214" s="8">
        <v>0.13</v>
      </c>
      <c r="I214" s="2" t="s">
        <v>1802</v>
      </c>
      <c r="J214" s="8">
        <v>479.19</v>
      </c>
    </row>
    <row r="215" spans="1:10" x14ac:dyDescent="0.35">
      <c r="A215" s="2" t="s">
        <v>2017</v>
      </c>
      <c r="B215" s="14">
        <v>45314</v>
      </c>
      <c r="C215" s="2" t="s">
        <v>954</v>
      </c>
      <c r="D215" s="2" t="s">
        <v>1682</v>
      </c>
      <c r="E215" s="2" t="s">
        <v>1739</v>
      </c>
      <c r="F215" s="11">
        <v>1</v>
      </c>
      <c r="G215" s="8">
        <v>575.66</v>
      </c>
      <c r="H215" s="8">
        <v>0.03</v>
      </c>
      <c r="I215" s="2" t="s">
        <v>1804</v>
      </c>
      <c r="J215" s="8">
        <v>575.63</v>
      </c>
    </row>
    <row r="216" spans="1:10" x14ac:dyDescent="0.35">
      <c r="A216" s="2" t="s">
        <v>2018</v>
      </c>
      <c r="B216" s="14">
        <v>45943</v>
      </c>
      <c r="C216" s="2" t="s">
        <v>640</v>
      </c>
      <c r="D216" s="2" t="s">
        <v>1622</v>
      </c>
      <c r="E216" s="2" t="s">
        <v>1782</v>
      </c>
      <c r="F216" s="11">
        <v>1</v>
      </c>
      <c r="G216" s="8">
        <v>775.84</v>
      </c>
      <c r="H216" s="8">
        <v>0.26</v>
      </c>
      <c r="I216" s="2" t="s">
        <v>1802</v>
      </c>
      <c r="J216" s="8">
        <v>775.58</v>
      </c>
    </row>
    <row r="217" spans="1:10" x14ac:dyDescent="0.35">
      <c r="A217" s="2" t="s">
        <v>2019</v>
      </c>
      <c r="B217" s="14">
        <v>45356</v>
      </c>
      <c r="C217" s="2" t="s">
        <v>1350</v>
      </c>
      <c r="D217" s="2" t="s">
        <v>1554</v>
      </c>
      <c r="E217" s="2" t="s">
        <v>1764</v>
      </c>
      <c r="F217" s="11">
        <v>3</v>
      </c>
      <c r="G217" s="8">
        <v>318.43</v>
      </c>
      <c r="H217" s="8">
        <v>0.05</v>
      </c>
      <c r="I217" s="2" t="s">
        <v>1802</v>
      </c>
      <c r="J217" s="8">
        <v>955.24</v>
      </c>
    </row>
    <row r="218" spans="1:10" x14ac:dyDescent="0.35">
      <c r="A218" s="2" t="s">
        <v>2020</v>
      </c>
      <c r="B218" s="14">
        <v>45854</v>
      </c>
      <c r="C218" s="2" t="s">
        <v>504</v>
      </c>
      <c r="D218" s="2" t="s">
        <v>1670</v>
      </c>
      <c r="E218" s="2" t="s">
        <v>1760</v>
      </c>
      <c r="F218" s="11">
        <v>3</v>
      </c>
      <c r="G218" s="8">
        <v>141.6</v>
      </c>
      <c r="H218" s="8">
        <v>0.08</v>
      </c>
      <c r="I218" s="2" t="s">
        <v>1807</v>
      </c>
      <c r="J218" s="8">
        <v>424.71999999999997</v>
      </c>
    </row>
    <row r="219" spans="1:10" x14ac:dyDescent="0.35">
      <c r="A219" s="2" t="s">
        <v>2021</v>
      </c>
      <c r="B219" s="14">
        <v>45219</v>
      </c>
      <c r="C219" s="2" t="s">
        <v>837</v>
      </c>
      <c r="D219" s="2" t="s">
        <v>1556</v>
      </c>
      <c r="E219" s="2" t="s">
        <v>1791</v>
      </c>
      <c r="F219" s="11">
        <v>1</v>
      </c>
      <c r="G219" s="8">
        <v>332.82</v>
      </c>
      <c r="H219" s="8">
        <v>0.14000000000000001</v>
      </c>
      <c r="I219" s="2" t="s">
        <v>1804</v>
      </c>
      <c r="J219" s="8">
        <v>332.68</v>
      </c>
    </row>
    <row r="220" spans="1:10" x14ac:dyDescent="0.35">
      <c r="A220" s="2" t="s">
        <v>2022</v>
      </c>
      <c r="B220" s="14">
        <v>45447</v>
      </c>
      <c r="C220" s="2" t="s">
        <v>777</v>
      </c>
      <c r="D220" s="2" t="s">
        <v>1670</v>
      </c>
      <c r="E220" s="2" t="s">
        <v>1735</v>
      </c>
      <c r="F220" s="11">
        <v>4</v>
      </c>
      <c r="G220" s="8">
        <v>640.97</v>
      </c>
      <c r="H220" s="8">
        <v>0.11</v>
      </c>
      <c r="I220" s="2" t="s">
        <v>1807</v>
      </c>
      <c r="J220" s="8">
        <v>2563.77</v>
      </c>
    </row>
    <row r="221" spans="1:10" x14ac:dyDescent="0.35">
      <c r="A221" s="2" t="s">
        <v>2023</v>
      </c>
      <c r="B221" s="14">
        <v>45225</v>
      </c>
      <c r="C221" s="2" t="s">
        <v>652</v>
      </c>
      <c r="D221" s="2" t="s">
        <v>1706</v>
      </c>
      <c r="E221" s="2" t="s">
        <v>1779</v>
      </c>
      <c r="F221" s="11">
        <v>4</v>
      </c>
      <c r="G221" s="8">
        <v>75.37</v>
      </c>
      <c r="H221" s="8">
        <v>0.02</v>
      </c>
      <c r="I221" s="2" t="s">
        <v>1807</v>
      </c>
      <c r="J221" s="8">
        <v>301.46000000000004</v>
      </c>
    </row>
    <row r="222" spans="1:10" x14ac:dyDescent="0.35">
      <c r="A222" s="2" t="s">
        <v>2024</v>
      </c>
      <c r="B222" s="14">
        <v>45754</v>
      </c>
      <c r="C222" s="2" t="s">
        <v>267</v>
      </c>
      <c r="D222" s="2" t="s">
        <v>1558</v>
      </c>
      <c r="E222" s="2" t="s">
        <v>1788</v>
      </c>
      <c r="F222" s="11">
        <v>3</v>
      </c>
      <c r="G222" s="8">
        <v>434.55</v>
      </c>
      <c r="H222" s="8">
        <v>0.08</v>
      </c>
      <c r="I222" s="2" t="s">
        <v>1807</v>
      </c>
      <c r="J222" s="8">
        <v>1303.5700000000002</v>
      </c>
    </row>
    <row r="223" spans="1:10" x14ac:dyDescent="0.35">
      <c r="A223" s="2" t="s">
        <v>2025</v>
      </c>
      <c r="B223" s="14">
        <v>45729</v>
      </c>
      <c r="C223" s="2" t="s">
        <v>343</v>
      </c>
      <c r="D223" s="2" t="s">
        <v>1578</v>
      </c>
      <c r="E223" s="2" t="s">
        <v>1777</v>
      </c>
      <c r="F223" s="11">
        <v>4</v>
      </c>
      <c r="G223" s="8">
        <v>652.28</v>
      </c>
      <c r="H223" s="8">
        <v>0.15</v>
      </c>
      <c r="I223" s="2" t="s">
        <v>1802</v>
      </c>
      <c r="J223" s="8">
        <v>2608.9699999999998</v>
      </c>
    </row>
    <row r="224" spans="1:10" x14ac:dyDescent="0.35">
      <c r="A224" s="2" t="s">
        <v>2026</v>
      </c>
      <c r="B224" s="14">
        <v>45480</v>
      </c>
      <c r="C224" s="2" t="s">
        <v>845</v>
      </c>
      <c r="D224" s="2" t="s">
        <v>1678</v>
      </c>
      <c r="E224" s="2" t="s">
        <v>1785</v>
      </c>
      <c r="F224" s="11">
        <v>3</v>
      </c>
      <c r="G224" s="8">
        <v>207.8</v>
      </c>
      <c r="H224" s="8">
        <v>0.15</v>
      </c>
      <c r="I224" s="2" t="s">
        <v>1802</v>
      </c>
      <c r="J224" s="8">
        <v>623.25000000000011</v>
      </c>
    </row>
    <row r="225" spans="1:10" x14ac:dyDescent="0.35">
      <c r="A225" s="2" t="s">
        <v>2027</v>
      </c>
      <c r="B225" s="14">
        <v>45361</v>
      </c>
      <c r="C225" s="2" t="s">
        <v>1499</v>
      </c>
      <c r="D225" s="2" t="s">
        <v>1648</v>
      </c>
      <c r="E225" s="2" t="s">
        <v>1779</v>
      </c>
      <c r="F225" s="11">
        <v>4</v>
      </c>
      <c r="G225" s="8">
        <v>385.5</v>
      </c>
      <c r="H225" s="8">
        <v>0.03</v>
      </c>
      <c r="I225" s="2" t="s">
        <v>1804</v>
      </c>
      <c r="J225" s="8">
        <v>1541.97</v>
      </c>
    </row>
    <row r="226" spans="1:10" x14ac:dyDescent="0.35">
      <c r="A226" s="2" t="s">
        <v>2028</v>
      </c>
      <c r="B226" s="14">
        <v>45915</v>
      </c>
      <c r="C226" s="2" t="s">
        <v>334</v>
      </c>
      <c r="D226" s="2" t="s">
        <v>1656</v>
      </c>
      <c r="E226" s="2" t="s">
        <v>1754</v>
      </c>
      <c r="F226" s="11">
        <v>3</v>
      </c>
      <c r="G226" s="8">
        <v>548.19000000000005</v>
      </c>
      <c r="H226" s="8">
        <v>0.12</v>
      </c>
      <c r="I226" s="2" t="s">
        <v>1802</v>
      </c>
      <c r="J226" s="8">
        <v>1644.4500000000003</v>
      </c>
    </row>
    <row r="227" spans="1:10" x14ac:dyDescent="0.35">
      <c r="A227" s="2" t="s">
        <v>2029</v>
      </c>
      <c r="B227" s="14">
        <v>45607</v>
      </c>
      <c r="C227" s="2" t="s">
        <v>247</v>
      </c>
      <c r="D227" s="2" t="s">
        <v>1672</v>
      </c>
      <c r="E227" s="2" t="s">
        <v>1764</v>
      </c>
      <c r="F227" s="11">
        <v>3</v>
      </c>
      <c r="G227" s="8">
        <v>927.6</v>
      </c>
      <c r="H227" s="8">
        <v>0.09</v>
      </c>
      <c r="I227" s="2" t="s">
        <v>1802</v>
      </c>
      <c r="J227" s="8">
        <v>2782.71</v>
      </c>
    </row>
    <row r="228" spans="1:10" x14ac:dyDescent="0.35">
      <c r="A228" s="2" t="s">
        <v>2030</v>
      </c>
      <c r="B228" s="14">
        <v>45666</v>
      </c>
      <c r="C228" s="2" t="s">
        <v>837</v>
      </c>
      <c r="D228" s="2" t="s">
        <v>1648</v>
      </c>
      <c r="E228" s="2" t="s">
        <v>1744</v>
      </c>
      <c r="F228" s="11">
        <v>4</v>
      </c>
      <c r="G228" s="8">
        <v>585.04</v>
      </c>
      <c r="H228" s="8">
        <v>0.22</v>
      </c>
      <c r="I228" s="2" t="s">
        <v>1804</v>
      </c>
      <c r="J228" s="8">
        <v>2339.94</v>
      </c>
    </row>
    <row r="229" spans="1:10" x14ac:dyDescent="0.35">
      <c r="A229" s="2" t="s">
        <v>2031</v>
      </c>
      <c r="B229" s="14">
        <v>45406</v>
      </c>
      <c r="C229" s="2" t="s">
        <v>1511</v>
      </c>
      <c r="D229" s="2" t="s">
        <v>1604</v>
      </c>
      <c r="E229" s="2" t="s">
        <v>1739</v>
      </c>
      <c r="F229" s="11">
        <v>2</v>
      </c>
      <c r="G229" s="8">
        <v>999.89</v>
      </c>
      <c r="H229" s="8">
        <v>0.09</v>
      </c>
      <c r="I229" s="2" t="s">
        <v>1802</v>
      </c>
      <c r="J229" s="8">
        <v>1999.69</v>
      </c>
    </row>
    <row r="230" spans="1:10" x14ac:dyDescent="0.35">
      <c r="A230" s="2" t="s">
        <v>2032</v>
      </c>
      <c r="B230" s="14">
        <v>45284</v>
      </c>
      <c r="C230" s="2" t="s">
        <v>368</v>
      </c>
      <c r="D230" s="2" t="s">
        <v>1676</v>
      </c>
      <c r="E230" s="2" t="s">
        <v>1744</v>
      </c>
      <c r="F230" s="11">
        <v>2</v>
      </c>
      <c r="G230" s="8">
        <v>848.98</v>
      </c>
      <c r="H230" s="8">
        <v>0.04</v>
      </c>
      <c r="I230" s="2" t="s">
        <v>1804</v>
      </c>
      <c r="J230" s="8">
        <v>1697.92</v>
      </c>
    </row>
    <row r="231" spans="1:10" x14ac:dyDescent="0.35">
      <c r="A231" s="2" t="s">
        <v>2033</v>
      </c>
      <c r="B231" s="14">
        <v>45348</v>
      </c>
      <c r="C231" s="2" t="s">
        <v>471</v>
      </c>
      <c r="D231" s="2" t="s">
        <v>1646</v>
      </c>
      <c r="E231" s="2" t="s">
        <v>1777</v>
      </c>
      <c r="F231" s="11">
        <v>3</v>
      </c>
      <c r="G231" s="8">
        <v>769.56</v>
      </c>
      <c r="H231" s="8">
        <v>0.08</v>
      </c>
      <c r="I231" s="2" t="s">
        <v>1802</v>
      </c>
      <c r="J231" s="8">
        <v>2308.6</v>
      </c>
    </row>
    <row r="232" spans="1:10" x14ac:dyDescent="0.35">
      <c r="A232" s="2" t="s">
        <v>2034</v>
      </c>
      <c r="B232" s="14">
        <v>45676</v>
      </c>
      <c r="C232" s="2" t="s">
        <v>180</v>
      </c>
      <c r="D232" s="2" t="s">
        <v>1622</v>
      </c>
      <c r="E232" s="2" t="s">
        <v>1775</v>
      </c>
      <c r="F232" s="11">
        <v>3</v>
      </c>
      <c r="G232" s="8">
        <v>449.88</v>
      </c>
      <c r="H232" s="8">
        <v>0.1</v>
      </c>
      <c r="I232" s="2" t="s">
        <v>1804</v>
      </c>
      <c r="J232" s="8">
        <v>1349.54</v>
      </c>
    </row>
    <row r="233" spans="1:10" x14ac:dyDescent="0.35">
      <c r="A233" s="2" t="s">
        <v>2035</v>
      </c>
      <c r="B233" s="14">
        <v>45863</v>
      </c>
      <c r="C233" s="2" t="s">
        <v>862</v>
      </c>
      <c r="D233" s="2" t="s">
        <v>1664</v>
      </c>
      <c r="E233" s="2" t="s">
        <v>1772</v>
      </c>
      <c r="F233" s="11">
        <v>4</v>
      </c>
      <c r="G233" s="8">
        <v>383.74</v>
      </c>
      <c r="H233" s="8">
        <v>0.01</v>
      </c>
      <c r="I233" s="2" t="s">
        <v>1802</v>
      </c>
      <c r="J233" s="8">
        <v>1534.95</v>
      </c>
    </row>
    <row r="234" spans="1:10" x14ac:dyDescent="0.35">
      <c r="A234" s="2" t="s">
        <v>2036</v>
      </c>
      <c r="B234" s="14">
        <v>45409</v>
      </c>
      <c r="C234" s="2" t="s">
        <v>489</v>
      </c>
      <c r="D234" s="2" t="s">
        <v>1642</v>
      </c>
      <c r="E234" s="2" t="s">
        <v>1767</v>
      </c>
      <c r="F234" s="11">
        <v>4</v>
      </c>
      <c r="G234" s="8">
        <v>794.97</v>
      </c>
      <c r="H234" s="8">
        <v>0.24</v>
      </c>
      <c r="I234" s="2" t="s">
        <v>1804</v>
      </c>
      <c r="J234" s="8">
        <v>3179.6400000000003</v>
      </c>
    </row>
    <row r="235" spans="1:10" x14ac:dyDescent="0.35">
      <c r="A235" s="2" t="s">
        <v>2037</v>
      </c>
      <c r="B235" s="14">
        <v>45880</v>
      </c>
      <c r="C235" s="2" t="s">
        <v>47</v>
      </c>
      <c r="D235" s="2" t="s">
        <v>1684</v>
      </c>
      <c r="E235" s="2" t="s">
        <v>1751</v>
      </c>
      <c r="F235" s="11">
        <v>1</v>
      </c>
      <c r="G235" s="8">
        <v>989.63</v>
      </c>
      <c r="H235" s="8">
        <v>0.05</v>
      </c>
      <c r="I235" s="2" t="s">
        <v>1804</v>
      </c>
      <c r="J235" s="8">
        <v>989.58</v>
      </c>
    </row>
    <row r="236" spans="1:10" x14ac:dyDescent="0.35">
      <c r="A236" s="2" t="s">
        <v>2038</v>
      </c>
      <c r="B236" s="14">
        <v>45731</v>
      </c>
      <c r="C236" s="2" t="s">
        <v>1037</v>
      </c>
      <c r="D236" s="2" t="s">
        <v>1634</v>
      </c>
      <c r="E236" s="2" t="s">
        <v>1730</v>
      </c>
      <c r="F236" s="11">
        <v>1</v>
      </c>
      <c r="G236" s="8">
        <v>447.16</v>
      </c>
      <c r="H236" s="8">
        <v>0.22</v>
      </c>
      <c r="I236" s="2" t="s">
        <v>1807</v>
      </c>
      <c r="J236" s="8">
        <v>446.94</v>
      </c>
    </row>
    <row r="237" spans="1:10" x14ac:dyDescent="0.35">
      <c r="A237" s="2" t="s">
        <v>2039</v>
      </c>
      <c r="B237" s="14">
        <v>45671</v>
      </c>
      <c r="C237" s="2" t="s">
        <v>39</v>
      </c>
      <c r="D237" s="2" t="s">
        <v>1714</v>
      </c>
      <c r="E237" s="2" t="s">
        <v>1754</v>
      </c>
      <c r="F237" s="11">
        <v>1</v>
      </c>
      <c r="G237" s="8">
        <v>946.9</v>
      </c>
      <c r="H237" s="8">
        <v>0.28999999999999998</v>
      </c>
      <c r="I237" s="2" t="s">
        <v>1807</v>
      </c>
      <c r="J237" s="8">
        <v>946.61</v>
      </c>
    </row>
    <row r="238" spans="1:10" x14ac:dyDescent="0.35">
      <c r="A238" s="2" t="s">
        <v>2040</v>
      </c>
      <c r="B238" s="14">
        <v>45809</v>
      </c>
      <c r="C238" s="2" t="s">
        <v>552</v>
      </c>
      <c r="D238" s="2" t="s">
        <v>1560</v>
      </c>
      <c r="E238" s="2" t="s">
        <v>1730</v>
      </c>
      <c r="F238" s="11">
        <v>4</v>
      </c>
      <c r="G238" s="8">
        <v>469.68</v>
      </c>
      <c r="H238" s="8">
        <v>0.19</v>
      </c>
      <c r="I238" s="2" t="s">
        <v>1802</v>
      </c>
      <c r="J238" s="8">
        <v>1878.53</v>
      </c>
    </row>
    <row r="239" spans="1:10" x14ac:dyDescent="0.35">
      <c r="A239" s="2" t="s">
        <v>2041</v>
      </c>
      <c r="B239" s="14">
        <v>45559</v>
      </c>
      <c r="C239" s="2" t="s">
        <v>1496</v>
      </c>
      <c r="D239" s="2" t="s">
        <v>1582</v>
      </c>
      <c r="E239" s="2" t="s">
        <v>1785</v>
      </c>
      <c r="F239" s="11">
        <v>4</v>
      </c>
      <c r="G239" s="8">
        <v>320.64</v>
      </c>
      <c r="H239" s="8">
        <v>0.2</v>
      </c>
      <c r="I239" s="2" t="s">
        <v>1807</v>
      </c>
      <c r="J239" s="8">
        <v>1282.3599999999999</v>
      </c>
    </row>
    <row r="240" spans="1:10" x14ac:dyDescent="0.35">
      <c r="A240" s="2" t="s">
        <v>2042</v>
      </c>
      <c r="B240" s="14">
        <v>45253</v>
      </c>
      <c r="C240" s="2" t="s">
        <v>451</v>
      </c>
      <c r="D240" s="2" t="s">
        <v>1556</v>
      </c>
      <c r="E240" s="2" t="s">
        <v>1751</v>
      </c>
      <c r="F240" s="11">
        <v>1</v>
      </c>
      <c r="G240" s="8">
        <v>594.44000000000005</v>
      </c>
      <c r="H240" s="8">
        <v>0.21</v>
      </c>
      <c r="I240" s="2" t="s">
        <v>1802</v>
      </c>
      <c r="J240" s="8">
        <v>594.23</v>
      </c>
    </row>
    <row r="241" spans="1:10" x14ac:dyDescent="0.35">
      <c r="A241" s="2" t="s">
        <v>2043</v>
      </c>
      <c r="B241" s="14">
        <v>45861</v>
      </c>
      <c r="C241" s="2" t="s">
        <v>691</v>
      </c>
      <c r="D241" s="2" t="s">
        <v>1698</v>
      </c>
      <c r="E241" s="2" t="s">
        <v>1760</v>
      </c>
      <c r="F241" s="11">
        <v>3</v>
      </c>
      <c r="G241" s="8">
        <v>91.7</v>
      </c>
      <c r="H241" s="8">
        <v>0.08</v>
      </c>
      <c r="I241" s="2" t="s">
        <v>1807</v>
      </c>
      <c r="J241" s="8">
        <v>275.02000000000004</v>
      </c>
    </row>
    <row r="242" spans="1:10" x14ac:dyDescent="0.35">
      <c r="A242" s="2" t="s">
        <v>2044</v>
      </c>
      <c r="B242" s="14">
        <v>45917</v>
      </c>
      <c r="C242" s="2" t="s">
        <v>122</v>
      </c>
      <c r="D242" s="2" t="s">
        <v>1650</v>
      </c>
      <c r="E242" s="2" t="s">
        <v>1772</v>
      </c>
      <c r="F242" s="11">
        <v>3</v>
      </c>
      <c r="G242" s="8">
        <v>741.33</v>
      </c>
      <c r="H242" s="8">
        <v>0.03</v>
      </c>
      <c r="I242" s="2" t="s">
        <v>1802</v>
      </c>
      <c r="J242" s="8">
        <v>2223.96</v>
      </c>
    </row>
    <row r="243" spans="1:10" x14ac:dyDescent="0.35">
      <c r="A243" s="2" t="s">
        <v>2045</v>
      </c>
      <c r="B243" s="14">
        <v>45754</v>
      </c>
      <c r="C243" s="2" t="s">
        <v>1445</v>
      </c>
      <c r="D243" s="2" t="s">
        <v>1558</v>
      </c>
      <c r="E243" s="2" t="s">
        <v>1791</v>
      </c>
      <c r="F243" s="11">
        <v>1</v>
      </c>
      <c r="G243" s="8">
        <v>922.78</v>
      </c>
      <c r="H243" s="8">
        <v>0.28999999999999998</v>
      </c>
      <c r="I243" s="2" t="s">
        <v>1807</v>
      </c>
      <c r="J243" s="8">
        <v>922.49</v>
      </c>
    </row>
    <row r="244" spans="1:10" x14ac:dyDescent="0.35">
      <c r="A244" s="2" t="s">
        <v>2046</v>
      </c>
      <c r="B244" s="14">
        <v>45312</v>
      </c>
      <c r="C244" s="2" t="s">
        <v>1007</v>
      </c>
      <c r="D244" s="2" t="s">
        <v>1540</v>
      </c>
      <c r="E244" s="2" t="s">
        <v>1782</v>
      </c>
      <c r="F244" s="11">
        <v>1</v>
      </c>
      <c r="G244" s="8">
        <v>394.35</v>
      </c>
      <c r="H244" s="8">
        <v>0.09</v>
      </c>
      <c r="I244" s="2" t="s">
        <v>1804</v>
      </c>
      <c r="J244" s="8">
        <v>394.26000000000005</v>
      </c>
    </row>
    <row r="245" spans="1:10" x14ac:dyDescent="0.35">
      <c r="A245" s="2" t="s">
        <v>2047</v>
      </c>
      <c r="B245" s="14">
        <v>45480</v>
      </c>
      <c r="C245" s="2" t="s">
        <v>1121</v>
      </c>
      <c r="D245" s="2" t="s">
        <v>1656</v>
      </c>
      <c r="E245" s="2" t="s">
        <v>1770</v>
      </c>
      <c r="F245" s="11">
        <v>2</v>
      </c>
      <c r="G245" s="8">
        <v>703.95</v>
      </c>
      <c r="H245" s="8">
        <v>0.03</v>
      </c>
      <c r="I245" s="2" t="s">
        <v>1802</v>
      </c>
      <c r="J245" s="8">
        <v>1407.8700000000001</v>
      </c>
    </row>
    <row r="246" spans="1:10" x14ac:dyDescent="0.35">
      <c r="A246" s="2" t="s">
        <v>2048</v>
      </c>
      <c r="B246" s="14">
        <v>45780</v>
      </c>
      <c r="C246" s="2" t="s">
        <v>643</v>
      </c>
      <c r="D246" s="2" t="s">
        <v>1554</v>
      </c>
      <c r="E246" s="2" t="s">
        <v>1730</v>
      </c>
      <c r="F246" s="11">
        <v>4</v>
      </c>
      <c r="G246" s="8">
        <v>452.67</v>
      </c>
      <c r="H246" s="8">
        <v>0.28000000000000003</v>
      </c>
      <c r="I246" s="2" t="s">
        <v>1804</v>
      </c>
      <c r="J246" s="8">
        <v>1810.4</v>
      </c>
    </row>
    <row r="247" spans="1:10" x14ac:dyDescent="0.35">
      <c r="A247" s="2" t="s">
        <v>2049</v>
      </c>
      <c r="B247" s="14">
        <v>45349</v>
      </c>
      <c r="C247" s="2" t="s">
        <v>1407</v>
      </c>
      <c r="D247" s="2" t="s">
        <v>1540</v>
      </c>
      <c r="E247" s="2" t="s">
        <v>1757</v>
      </c>
      <c r="F247" s="11">
        <v>2</v>
      </c>
      <c r="G247" s="8">
        <v>377.3</v>
      </c>
      <c r="H247" s="8">
        <v>0.15</v>
      </c>
      <c r="I247" s="2" t="s">
        <v>1804</v>
      </c>
      <c r="J247" s="8">
        <v>754.45</v>
      </c>
    </row>
    <row r="248" spans="1:10" x14ac:dyDescent="0.35">
      <c r="A248" s="2" t="s">
        <v>2050</v>
      </c>
      <c r="B248" s="14">
        <v>45846</v>
      </c>
      <c r="C248" s="2" t="s">
        <v>1064</v>
      </c>
      <c r="D248" s="2" t="s">
        <v>1674</v>
      </c>
      <c r="E248" s="2" t="s">
        <v>1757</v>
      </c>
      <c r="F248" s="11">
        <v>2</v>
      </c>
      <c r="G248" s="8">
        <v>130.47999999999999</v>
      </c>
      <c r="H248" s="8">
        <v>0.23</v>
      </c>
      <c r="I248" s="2" t="s">
        <v>1804</v>
      </c>
      <c r="J248" s="8">
        <v>260.72999999999996</v>
      </c>
    </row>
    <row r="249" spans="1:10" x14ac:dyDescent="0.35">
      <c r="A249" s="2" t="s">
        <v>2051</v>
      </c>
      <c r="B249" s="14">
        <v>45729</v>
      </c>
      <c r="C249" s="2" t="s">
        <v>1328</v>
      </c>
      <c r="D249" s="2" t="s">
        <v>1714</v>
      </c>
      <c r="E249" s="2" t="s">
        <v>1772</v>
      </c>
      <c r="F249" s="11">
        <v>1</v>
      </c>
      <c r="G249" s="8">
        <v>809.45</v>
      </c>
      <c r="H249" s="8">
        <v>0.09</v>
      </c>
      <c r="I249" s="2" t="s">
        <v>1807</v>
      </c>
      <c r="J249" s="8">
        <v>809.36</v>
      </c>
    </row>
    <row r="250" spans="1:10" x14ac:dyDescent="0.35">
      <c r="A250" s="2" t="s">
        <v>2052</v>
      </c>
      <c r="B250" s="14">
        <v>45768</v>
      </c>
      <c r="C250" s="2" t="s">
        <v>293</v>
      </c>
      <c r="D250" s="2" t="s">
        <v>1616</v>
      </c>
      <c r="E250" s="2" t="s">
        <v>1764</v>
      </c>
      <c r="F250" s="11">
        <v>3</v>
      </c>
      <c r="G250" s="8">
        <v>499.12</v>
      </c>
      <c r="H250" s="8">
        <v>0.05</v>
      </c>
      <c r="I250" s="2" t="s">
        <v>1804</v>
      </c>
      <c r="J250" s="8">
        <v>1497.3100000000002</v>
      </c>
    </row>
    <row r="251" spans="1:10" x14ac:dyDescent="0.35">
      <c r="A251" s="2" t="s">
        <v>2053</v>
      </c>
      <c r="B251" s="14">
        <v>45606</v>
      </c>
      <c r="C251" s="2" t="s">
        <v>95</v>
      </c>
      <c r="D251" s="2" t="s">
        <v>1662</v>
      </c>
      <c r="E251" s="2" t="s">
        <v>1744</v>
      </c>
      <c r="F251" s="11">
        <v>2</v>
      </c>
      <c r="G251" s="8">
        <v>894.58</v>
      </c>
      <c r="H251" s="8">
        <v>0.25</v>
      </c>
      <c r="I251" s="2" t="s">
        <v>1802</v>
      </c>
      <c r="J251" s="8">
        <v>1788.91</v>
      </c>
    </row>
    <row r="252" spans="1:10" x14ac:dyDescent="0.35">
      <c r="A252" s="2" t="s">
        <v>2054</v>
      </c>
      <c r="B252" s="14">
        <v>45513</v>
      </c>
      <c r="C252" s="2" t="s">
        <v>439</v>
      </c>
      <c r="D252" s="2" t="s">
        <v>1676</v>
      </c>
      <c r="E252" s="2" t="s">
        <v>1764</v>
      </c>
      <c r="F252" s="11">
        <v>4</v>
      </c>
      <c r="G252" s="8">
        <v>578.39</v>
      </c>
      <c r="H252" s="8">
        <v>0.01</v>
      </c>
      <c r="I252" s="2" t="s">
        <v>1802</v>
      </c>
      <c r="J252" s="8">
        <v>2313.5499999999997</v>
      </c>
    </row>
    <row r="253" spans="1:10" x14ac:dyDescent="0.35">
      <c r="A253" s="2" t="s">
        <v>2055</v>
      </c>
      <c r="B253" s="14">
        <v>45356</v>
      </c>
      <c r="C253" s="2" t="s">
        <v>1470</v>
      </c>
      <c r="D253" s="2" t="s">
        <v>1608</v>
      </c>
      <c r="E253" s="2" t="s">
        <v>1785</v>
      </c>
      <c r="F253" s="11">
        <v>4</v>
      </c>
      <c r="G253" s="8">
        <v>982.45</v>
      </c>
      <c r="H253" s="8">
        <v>0.2</v>
      </c>
      <c r="I253" s="2" t="s">
        <v>1804</v>
      </c>
      <c r="J253" s="8">
        <v>3929.6000000000004</v>
      </c>
    </row>
    <row r="254" spans="1:10" x14ac:dyDescent="0.35">
      <c r="A254" s="2" t="s">
        <v>2056</v>
      </c>
      <c r="B254" s="14">
        <v>45925</v>
      </c>
      <c r="C254" s="2" t="s">
        <v>1368</v>
      </c>
      <c r="D254" s="2" t="s">
        <v>1722</v>
      </c>
      <c r="E254" s="2" t="s">
        <v>1791</v>
      </c>
      <c r="F254" s="11">
        <v>1</v>
      </c>
      <c r="G254" s="8">
        <v>549.52</v>
      </c>
      <c r="H254" s="8">
        <v>0.1</v>
      </c>
      <c r="I254" s="2" t="s">
        <v>1804</v>
      </c>
      <c r="J254" s="8">
        <v>549.41999999999996</v>
      </c>
    </row>
    <row r="255" spans="1:10" x14ac:dyDescent="0.35">
      <c r="A255" s="2" t="s">
        <v>2057</v>
      </c>
      <c r="B255" s="14">
        <v>45876</v>
      </c>
      <c r="C255" s="2" t="s">
        <v>759</v>
      </c>
      <c r="D255" s="2" t="s">
        <v>1710</v>
      </c>
      <c r="E255" s="2" t="s">
        <v>1788</v>
      </c>
      <c r="F255" s="11">
        <v>2</v>
      </c>
      <c r="G255" s="8">
        <v>239.92</v>
      </c>
      <c r="H255" s="8">
        <v>0.16</v>
      </c>
      <c r="I255" s="2" t="s">
        <v>1802</v>
      </c>
      <c r="J255" s="8">
        <v>479.67999999999995</v>
      </c>
    </row>
    <row r="256" spans="1:10" x14ac:dyDescent="0.35">
      <c r="A256" s="2" t="s">
        <v>2058</v>
      </c>
      <c r="B256" s="14">
        <v>45338</v>
      </c>
      <c r="C256" s="2" t="s">
        <v>290</v>
      </c>
      <c r="D256" s="2" t="s">
        <v>1710</v>
      </c>
      <c r="E256" s="2" t="s">
        <v>1754</v>
      </c>
      <c r="F256" s="11">
        <v>2</v>
      </c>
      <c r="G256" s="8">
        <v>878.05</v>
      </c>
      <c r="H256" s="8">
        <v>0.11</v>
      </c>
      <c r="I256" s="2" t="s">
        <v>1804</v>
      </c>
      <c r="J256" s="8">
        <v>1755.99</v>
      </c>
    </row>
    <row r="257" spans="1:10" x14ac:dyDescent="0.35">
      <c r="A257" s="2" t="s">
        <v>2059</v>
      </c>
      <c r="B257" s="14">
        <v>45746</v>
      </c>
      <c r="C257" s="2" t="s">
        <v>166</v>
      </c>
      <c r="D257" s="2" t="s">
        <v>1524</v>
      </c>
      <c r="E257" s="2" t="s">
        <v>1764</v>
      </c>
      <c r="F257" s="11">
        <v>3</v>
      </c>
      <c r="G257" s="8">
        <v>546.96</v>
      </c>
      <c r="H257" s="8">
        <v>0.19</v>
      </c>
      <c r="I257" s="2" t="s">
        <v>1802</v>
      </c>
      <c r="J257" s="8">
        <v>1640.69</v>
      </c>
    </row>
    <row r="258" spans="1:10" x14ac:dyDescent="0.35">
      <c r="A258" s="2" t="s">
        <v>2060</v>
      </c>
      <c r="B258" s="14">
        <v>45706</v>
      </c>
      <c r="C258" s="2" t="s">
        <v>1431</v>
      </c>
      <c r="D258" s="2" t="s">
        <v>1560</v>
      </c>
      <c r="E258" s="2" t="s">
        <v>1767</v>
      </c>
      <c r="F258" s="11">
        <v>2</v>
      </c>
      <c r="G258" s="8">
        <v>71.77</v>
      </c>
      <c r="H258" s="8">
        <v>0.22</v>
      </c>
      <c r="I258" s="2" t="s">
        <v>1802</v>
      </c>
      <c r="J258" s="8">
        <v>143.32</v>
      </c>
    </row>
    <row r="259" spans="1:10" x14ac:dyDescent="0.35">
      <c r="A259" s="2" t="s">
        <v>2061</v>
      </c>
      <c r="B259" s="14">
        <v>45717</v>
      </c>
      <c r="C259" s="2" t="s">
        <v>58</v>
      </c>
      <c r="D259" s="2" t="s">
        <v>1574</v>
      </c>
      <c r="E259" s="2" t="s">
        <v>1735</v>
      </c>
      <c r="F259" s="11">
        <v>2</v>
      </c>
      <c r="G259" s="8">
        <v>679.86</v>
      </c>
      <c r="H259" s="8">
        <v>0.22</v>
      </c>
      <c r="I259" s="2" t="s">
        <v>1807</v>
      </c>
      <c r="J259" s="8">
        <v>1359.5</v>
      </c>
    </row>
    <row r="260" spans="1:10" x14ac:dyDescent="0.35">
      <c r="A260" s="2" t="s">
        <v>2062</v>
      </c>
      <c r="B260" s="14">
        <v>45300</v>
      </c>
      <c r="C260" s="2" t="s">
        <v>454</v>
      </c>
      <c r="D260" s="2" t="s">
        <v>1596</v>
      </c>
      <c r="E260" s="2" t="s">
        <v>1785</v>
      </c>
      <c r="F260" s="11">
        <v>1</v>
      </c>
      <c r="G260" s="8">
        <v>222.94</v>
      </c>
      <c r="H260" s="8">
        <v>0.19</v>
      </c>
      <c r="I260" s="2" t="s">
        <v>1802</v>
      </c>
      <c r="J260" s="8">
        <v>222.75</v>
      </c>
    </row>
    <row r="261" spans="1:10" x14ac:dyDescent="0.35">
      <c r="A261" s="2" t="s">
        <v>2063</v>
      </c>
      <c r="B261" s="14">
        <v>45773</v>
      </c>
      <c r="C261" s="2" t="s">
        <v>783</v>
      </c>
      <c r="D261" s="2" t="s">
        <v>1596</v>
      </c>
      <c r="E261" s="2" t="s">
        <v>1739</v>
      </c>
      <c r="F261" s="11">
        <v>2</v>
      </c>
      <c r="G261" s="8">
        <v>355.3</v>
      </c>
      <c r="H261" s="8">
        <v>0.14808617234468943</v>
      </c>
      <c r="I261" s="2" t="s">
        <v>1804</v>
      </c>
      <c r="J261" s="8">
        <v>710.45191382765529</v>
      </c>
    </row>
    <row r="262" spans="1:10" x14ac:dyDescent="0.35">
      <c r="A262" s="2" t="s">
        <v>2064</v>
      </c>
      <c r="B262" s="14">
        <v>45497</v>
      </c>
      <c r="C262" s="2" t="s">
        <v>356</v>
      </c>
      <c r="D262" s="2" t="s">
        <v>1704</v>
      </c>
      <c r="E262" s="2" t="s">
        <v>1791</v>
      </c>
      <c r="F262" s="11">
        <v>4</v>
      </c>
      <c r="G262" s="8">
        <v>611.29999999999995</v>
      </c>
      <c r="H262" s="8">
        <v>0.11</v>
      </c>
      <c r="I262" s="2" t="s">
        <v>1804</v>
      </c>
      <c r="J262" s="8">
        <v>2445.0899999999997</v>
      </c>
    </row>
    <row r="263" spans="1:10" x14ac:dyDescent="0.35">
      <c r="A263" s="2" t="s">
        <v>2065</v>
      </c>
      <c r="B263" s="14">
        <v>45742</v>
      </c>
      <c r="C263" s="2" t="s">
        <v>1031</v>
      </c>
      <c r="D263" s="2" t="s">
        <v>1521</v>
      </c>
      <c r="E263" s="2" t="s">
        <v>1760</v>
      </c>
      <c r="F263" s="11">
        <v>4</v>
      </c>
      <c r="G263" s="8">
        <v>849.21</v>
      </c>
      <c r="H263" s="8">
        <v>7.0000000000000007E-2</v>
      </c>
      <c r="I263" s="2" t="s">
        <v>1802</v>
      </c>
      <c r="J263" s="8">
        <v>3396.77</v>
      </c>
    </row>
    <row r="264" spans="1:10" x14ac:dyDescent="0.35">
      <c r="A264" s="2" t="s">
        <v>2066</v>
      </c>
      <c r="B264" s="14">
        <v>45713</v>
      </c>
      <c r="C264" s="2" t="s">
        <v>670</v>
      </c>
      <c r="D264" s="2" t="s">
        <v>1610</v>
      </c>
      <c r="E264" s="2" t="s">
        <v>1757</v>
      </c>
      <c r="F264" s="11">
        <v>3</v>
      </c>
      <c r="G264" s="8">
        <v>553.12</v>
      </c>
      <c r="H264" s="8">
        <v>0.28000000000000003</v>
      </c>
      <c r="I264" s="2" t="s">
        <v>1807</v>
      </c>
      <c r="J264" s="8">
        <v>1659.0800000000002</v>
      </c>
    </row>
    <row r="265" spans="1:10" x14ac:dyDescent="0.35">
      <c r="A265" s="2" t="s">
        <v>2067</v>
      </c>
      <c r="B265" s="14">
        <v>45826</v>
      </c>
      <c r="C265" s="2" t="s">
        <v>883</v>
      </c>
      <c r="D265" s="2" t="s">
        <v>1708</v>
      </c>
      <c r="E265" s="2" t="s">
        <v>1764</v>
      </c>
      <c r="F265" s="11">
        <v>2</v>
      </c>
      <c r="G265" s="8">
        <v>903.08</v>
      </c>
      <c r="H265" s="8">
        <v>0.18</v>
      </c>
      <c r="I265" s="2" t="s">
        <v>1807</v>
      </c>
      <c r="J265" s="8">
        <v>1805.98</v>
      </c>
    </row>
    <row r="266" spans="1:10" x14ac:dyDescent="0.35">
      <c r="A266" s="2" t="s">
        <v>2068</v>
      </c>
      <c r="B266" s="14">
        <v>45648</v>
      </c>
      <c r="C266" s="2" t="s">
        <v>1451</v>
      </c>
      <c r="D266" s="2" t="s">
        <v>1558</v>
      </c>
      <c r="E266" s="2" t="s">
        <v>1770</v>
      </c>
      <c r="F266" s="11">
        <v>4</v>
      </c>
      <c r="G266" s="8">
        <v>640.23</v>
      </c>
      <c r="H266" s="8">
        <v>0.06</v>
      </c>
      <c r="I266" s="2" t="s">
        <v>1807</v>
      </c>
      <c r="J266" s="8">
        <v>2560.86</v>
      </c>
    </row>
    <row r="267" spans="1:10" x14ac:dyDescent="0.35">
      <c r="A267" s="2" t="s">
        <v>2069</v>
      </c>
      <c r="B267" s="14">
        <v>45836</v>
      </c>
      <c r="C267" s="2" t="s">
        <v>468</v>
      </c>
      <c r="D267" s="2" t="s">
        <v>1568</v>
      </c>
      <c r="E267" s="2" t="s">
        <v>1754</v>
      </c>
      <c r="F267" s="11">
        <v>1</v>
      </c>
      <c r="G267" s="8">
        <v>518</v>
      </c>
      <c r="H267" s="8">
        <v>0.25</v>
      </c>
      <c r="I267" s="2" t="s">
        <v>1802</v>
      </c>
      <c r="J267" s="8">
        <v>517.75</v>
      </c>
    </row>
    <row r="268" spans="1:10" x14ac:dyDescent="0.35">
      <c r="A268" s="2" t="s">
        <v>2070</v>
      </c>
      <c r="B268" s="14">
        <v>45437</v>
      </c>
      <c r="C268" s="2" t="s">
        <v>1322</v>
      </c>
      <c r="D268" s="2" t="s">
        <v>1654</v>
      </c>
      <c r="E268" s="2" t="s">
        <v>1747</v>
      </c>
      <c r="F268" s="11">
        <v>4</v>
      </c>
      <c r="G268" s="8">
        <v>779.25</v>
      </c>
      <c r="H268" s="8">
        <v>0.25</v>
      </c>
      <c r="I268" s="2" t="s">
        <v>1802</v>
      </c>
      <c r="J268" s="8">
        <v>3116.75</v>
      </c>
    </row>
    <row r="269" spans="1:10" x14ac:dyDescent="0.35">
      <c r="A269" s="2" t="s">
        <v>2071</v>
      </c>
      <c r="B269" s="14">
        <v>45807</v>
      </c>
      <c r="C269" s="2" t="s">
        <v>401</v>
      </c>
      <c r="D269" s="2" t="s">
        <v>1692</v>
      </c>
      <c r="E269" s="2" t="s">
        <v>1757</v>
      </c>
      <c r="F269" s="11">
        <v>2</v>
      </c>
      <c r="G269" s="8">
        <v>467.75</v>
      </c>
      <c r="H269" s="8">
        <v>0.26</v>
      </c>
      <c r="I269" s="2" t="s">
        <v>1802</v>
      </c>
      <c r="J269" s="8">
        <v>935.24</v>
      </c>
    </row>
    <row r="270" spans="1:10" x14ac:dyDescent="0.35">
      <c r="A270" s="2" t="s">
        <v>2072</v>
      </c>
      <c r="B270" s="14">
        <v>45555</v>
      </c>
      <c r="C270" s="2" t="s">
        <v>1244</v>
      </c>
      <c r="D270" s="2" t="s">
        <v>1706</v>
      </c>
      <c r="E270" s="2" t="s">
        <v>1788</v>
      </c>
      <c r="F270" s="11">
        <v>3</v>
      </c>
      <c r="G270" s="8">
        <v>513.98477215823721</v>
      </c>
      <c r="H270" s="8">
        <v>0.06</v>
      </c>
      <c r="I270" s="2" t="s">
        <v>1802</v>
      </c>
      <c r="J270" s="8">
        <v>1541.8943164747116</v>
      </c>
    </row>
    <row r="271" spans="1:10" x14ac:dyDescent="0.35">
      <c r="A271" s="2" t="s">
        <v>2073</v>
      </c>
      <c r="B271" s="14">
        <v>45803</v>
      </c>
      <c r="C271" s="2" t="s">
        <v>700</v>
      </c>
      <c r="D271" s="2" t="s">
        <v>1600</v>
      </c>
      <c r="E271" s="2" t="s">
        <v>1730</v>
      </c>
      <c r="F271" s="11">
        <v>4</v>
      </c>
      <c r="G271" s="8">
        <v>747.01</v>
      </c>
      <c r="H271" s="8">
        <v>0.13</v>
      </c>
      <c r="I271" s="2" t="s">
        <v>1804</v>
      </c>
      <c r="J271" s="8">
        <v>2987.91</v>
      </c>
    </row>
    <row r="272" spans="1:10" x14ac:dyDescent="0.35">
      <c r="A272" s="2" t="s">
        <v>2074</v>
      </c>
      <c r="B272" s="14">
        <v>45735</v>
      </c>
      <c r="C272" s="2" t="s">
        <v>350</v>
      </c>
      <c r="D272" s="2" t="s">
        <v>1704</v>
      </c>
      <c r="E272" s="2" t="s">
        <v>1772</v>
      </c>
      <c r="F272" s="11">
        <v>4</v>
      </c>
      <c r="G272" s="8">
        <v>461.83</v>
      </c>
      <c r="H272" s="8">
        <v>0.28000000000000003</v>
      </c>
      <c r="I272" s="2" t="s">
        <v>1804</v>
      </c>
      <c r="J272" s="8">
        <v>1847.04</v>
      </c>
    </row>
    <row r="273" spans="1:10" x14ac:dyDescent="0.35">
      <c r="A273" s="2" t="s">
        <v>2075</v>
      </c>
      <c r="B273" s="14">
        <v>45750</v>
      </c>
      <c r="C273" s="2" t="s">
        <v>448</v>
      </c>
      <c r="D273" s="2" t="s">
        <v>1666</v>
      </c>
      <c r="E273" s="2" t="s">
        <v>1760</v>
      </c>
      <c r="F273" s="11">
        <v>2</v>
      </c>
      <c r="G273" s="8">
        <v>105.15</v>
      </c>
      <c r="H273" s="8">
        <v>0.06</v>
      </c>
      <c r="I273" s="2" t="s">
        <v>1802</v>
      </c>
      <c r="J273" s="8">
        <v>210.24</v>
      </c>
    </row>
    <row r="274" spans="1:10" x14ac:dyDescent="0.35">
      <c r="A274" s="2" t="s">
        <v>2076</v>
      </c>
      <c r="B274" s="14">
        <v>45693</v>
      </c>
      <c r="C274" s="2" t="s">
        <v>129</v>
      </c>
      <c r="D274" s="2" t="s">
        <v>1572</v>
      </c>
      <c r="E274" s="2" t="s">
        <v>1744</v>
      </c>
      <c r="F274" s="11">
        <v>3</v>
      </c>
      <c r="G274" s="8">
        <v>610.24</v>
      </c>
      <c r="H274" s="8">
        <v>0.17</v>
      </c>
      <c r="I274" s="2" t="s">
        <v>1807</v>
      </c>
      <c r="J274" s="8">
        <v>1830.55</v>
      </c>
    </row>
    <row r="275" spans="1:10" x14ac:dyDescent="0.35">
      <c r="A275" s="2" t="s">
        <v>2077</v>
      </c>
      <c r="B275" s="14">
        <v>45667</v>
      </c>
      <c r="C275" s="2" t="s">
        <v>969</v>
      </c>
      <c r="D275" s="2" t="s">
        <v>1674</v>
      </c>
      <c r="E275" s="2" t="s">
        <v>1760</v>
      </c>
      <c r="F275" s="11">
        <v>1</v>
      </c>
      <c r="G275" s="8">
        <v>872.12</v>
      </c>
      <c r="H275" s="8">
        <v>7.0000000000000007E-2</v>
      </c>
      <c r="I275" s="2" t="s">
        <v>1804</v>
      </c>
      <c r="J275" s="8">
        <v>872.05</v>
      </c>
    </row>
    <row r="276" spans="1:10" x14ac:dyDescent="0.35">
      <c r="A276" s="2" t="s">
        <v>2078</v>
      </c>
      <c r="B276" s="14">
        <v>45316</v>
      </c>
      <c r="C276" s="2" t="s">
        <v>1322</v>
      </c>
      <c r="D276" s="2" t="s">
        <v>1546</v>
      </c>
      <c r="E276" s="2" t="s">
        <v>1735</v>
      </c>
      <c r="F276" s="11">
        <v>1</v>
      </c>
      <c r="G276" s="8">
        <v>406.79</v>
      </c>
      <c r="H276" s="8">
        <v>0.03</v>
      </c>
      <c r="I276" s="2" t="s">
        <v>1807</v>
      </c>
      <c r="J276" s="8">
        <v>406.76000000000005</v>
      </c>
    </row>
    <row r="277" spans="1:10" x14ac:dyDescent="0.35">
      <c r="A277" s="2" t="s">
        <v>2079</v>
      </c>
      <c r="B277" s="14">
        <v>45932</v>
      </c>
      <c r="C277" s="2" t="s">
        <v>1145</v>
      </c>
      <c r="D277" s="2" t="s">
        <v>1634</v>
      </c>
      <c r="E277" s="2" t="s">
        <v>1777</v>
      </c>
      <c r="F277" s="11">
        <v>1</v>
      </c>
      <c r="G277" s="8">
        <v>606.01</v>
      </c>
      <c r="H277" s="8">
        <v>0.04</v>
      </c>
      <c r="I277" s="2" t="s">
        <v>1804</v>
      </c>
      <c r="J277" s="8">
        <v>605.97</v>
      </c>
    </row>
    <row r="278" spans="1:10" x14ac:dyDescent="0.35">
      <c r="A278" s="2" t="s">
        <v>2080</v>
      </c>
      <c r="B278" s="14">
        <v>45483</v>
      </c>
      <c r="C278" s="2" t="s">
        <v>1078</v>
      </c>
      <c r="D278" s="2" t="s">
        <v>1560</v>
      </c>
      <c r="E278" s="2" t="s">
        <v>1751</v>
      </c>
      <c r="F278" s="11">
        <v>4</v>
      </c>
      <c r="G278" s="8">
        <v>322.58</v>
      </c>
      <c r="H278" s="8">
        <v>0.06</v>
      </c>
      <c r="I278" s="2" t="s">
        <v>1802</v>
      </c>
      <c r="J278" s="8">
        <v>1290.26</v>
      </c>
    </row>
    <row r="279" spans="1:10" x14ac:dyDescent="0.35">
      <c r="A279" s="2" t="s">
        <v>2081</v>
      </c>
      <c r="B279" s="14">
        <v>45661</v>
      </c>
      <c r="C279" s="2" t="s">
        <v>1467</v>
      </c>
      <c r="D279" s="2" t="s">
        <v>1680</v>
      </c>
      <c r="E279" s="2" t="s">
        <v>1788</v>
      </c>
      <c r="F279" s="11">
        <v>4</v>
      </c>
      <c r="G279" s="8">
        <v>463.17</v>
      </c>
      <c r="H279" s="8">
        <v>0.06</v>
      </c>
      <c r="I279" s="2" t="s">
        <v>1804</v>
      </c>
      <c r="J279" s="8">
        <v>1852.6200000000001</v>
      </c>
    </row>
    <row r="280" spans="1:10" x14ac:dyDescent="0.35">
      <c r="A280" s="2" t="s">
        <v>2082</v>
      </c>
      <c r="B280" s="14">
        <v>45798</v>
      </c>
      <c r="C280" s="2" t="s">
        <v>981</v>
      </c>
      <c r="D280" s="2" t="s">
        <v>1576</v>
      </c>
      <c r="E280" s="2" t="s">
        <v>1757</v>
      </c>
      <c r="F280" s="11">
        <v>4</v>
      </c>
      <c r="G280" s="8">
        <v>285.82</v>
      </c>
      <c r="H280" s="8">
        <v>0.18</v>
      </c>
      <c r="I280" s="2" t="s">
        <v>1804</v>
      </c>
      <c r="J280" s="8">
        <v>1143.0999999999999</v>
      </c>
    </row>
    <row r="281" spans="1:10" x14ac:dyDescent="0.35">
      <c r="A281" s="2" t="s">
        <v>2083</v>
      </c>
      <c r="B281" s="14">
        <v>45868</v>
      </c>
      <c r="C281" s="2" t="s">
        <v>1010</v>
      </c>
      <c r="D281" s="2" t="s">
        <v>1600</v>
      </c>
      <c r="E281" s="2" t="s">
        <v>1770</v>
      </c>
      <c r="F281" s="11">
        <v>3</v>
      </c>
      <c r="G281" s="8">
        <v>995.38</v>
      </c>
      <c r="H281" s="8">
        <v>0.1</v>
      </c>
      <c r="I281" s="2" t="s">
        <v>1804</v>
      </c>
      <c r="J281" s="8">
        <v>2986.04</v>
      </c>
    </row>
    <row r="282" spans="1:10" x14ac:dyDescent="0.35">
      <c r="A282" s="2" t="s">
        <v>2084</v>
      </c>
      <c r="B282" s="14">
        <v>45757</v>
      </c>
      <c r="C282" s="2" t="s">
        <v>404</v>
      </c>
      <c r="D282" s="2" t="s">
        <v>1650</v>
      </c>
      <c r="E282" s="2" t="s">
        <v>1760</v>
      </c>
      <c r="F282" s="11">
        <v>1</v>
      </c>
      <c r="G282" s="8">
        <v>329.31</v>
      </c>
      <c r="H282" s="8">
        <v>0.09</v>
      </c>
      <c r="I282" s="2" t="s">
        <v>1802</v>
      </c>
      <c r="J282" s="8">
        <v>329.22</v>
      </c>
    </row>
    <row r="283" spans="1:10" x14ac:dyDescent="0.35">
      <c r="A283" s="2" t="s">
        <v>2085</v>
      </c>
      <c r="B283" s="14">
        <v>45475</v>
      </c>
      <c r="C283" s="2" t="s">
        <v>1485</v>
      </c>
      <c r="D283" s="2" t="s">
        <v>1620</v>
      </c>
      <c r="E283" s="2" t="s">
        <v>1782</v>
      </c>
      <c r="F283" s="11">
        <v>3</v>
      </c>
      <c r="G283" s="8">
        <v>64.2</v>
      </c>
      <c r="H283" s="8">
        <v>0.08</v>
      </c>
      <c r="I283" s="2" t="s">
        <v>1807</v>
      </c>
      <c r="J283" s="8">
        <v>192.52</v>
      </c>
    </row>
    <row r="284" spans="1:10" x14ac:dyDescent="0.35">
      <c r="A284" s="2" t="s">
        <v>2086</v>
      </c>
      <c r="B284" s="14">
        <v>45829</v>
      </c>
      <c r="C284" s="2" t="s">
        <v>824</v>
      </c>
      <c r="D284" s="2" t="s">
        <v>1548</v>
      </c>
      <c r="E284" s="2" t="s">
        <v>1775</v>
      </c>
      <c r="F284" s="11">
        <v>3</v>
      </c>
      <c r="G284" s="8">
        <v>697.13</v>
      </c>
      <c r="H284" s="8">
        <v>0.25</v>
      </c>
      <c r="I284" s="2" t="s">
        <v>1807</v>
      </c>
      <c r="J284" s="8">
        <v>2091.14</v>
      </c>
    </row>
    <row r="285" spans="1:10" x14ac:dyDescent="0.35">
      <c r="A285" s="2" t="s">
        <v>2087</v>
      </c>
      <c r="B285" s="14">
        <v>45639</v>
      </c>
      <c r="C285" s="2" t="s">
        <v>92</v>
      </c>
      <c r="D285" s="2" t="s">
        <v>1543</v>
      </c>
      <c r="E285" s="2" t="s">
        <v>1751</v>
      </c>
      <c r="F285" s="11">
        <v>3</v>
      </c>
      <c r="G285" s="8">
        <v>134.30000000000001</v>
      </c>
      <c r="H285" s="8">
        <v>0.14000000000000001</v>
      </c>
      <c r="I285" s="2" t="s">
        <v>1802</v>
      </c>
      <c r="J285" s="8">
        <v>402.76000000000005</v>
      </c>
    </row>
    <row r="286" spans="1:10" x14ac:dyDescent="0.35">
      <c r="A286" s="2" t="s">
        <v>2088</v>
      </c>
      <c r="B286" s="14">
        <v>45518</v>
      </c>
      <c r="C286" s="2" t="s">
        <v>818</v>
      </c>
      <c r="D286" s="2" t="s">
        <v>1694</v>
      </c>
      <c r="E286" s="2" t="s">
        <v>1775</v>
      </c>
      <c r="F286" s="11">
        <v>1</v>
      </c>
      <c r="G286" s="8">
        <v>520.92999999999995</v>
      </c>
      <c r="H286" s="8">
        <v>0.15</v>
      </c>
      <c r="I286" s="2" t="s">
        <v>1802</v>
      </c>
      <c r="J286" s="8">
        <v>520.78</v>
      </c>
    </row>
    <row r="287" spans="1:10" x14ac:dyDescent="0.35">
      <c r="A287" s="2" t="s">
        <v>2089</v>
      </c>
      <c r="B287" s="14">
        <v>45721</v>
      </c>
      <c r="C287" s="2" t="s">
        <v>716</v>
      </c>
      <c r="D287" s="2" t="s">
        <v>1564</v>
      </c>
      <c r="E287" s="2" t="s">
        <v>1757</v>
      </c>
      <c r="F287" s="11">
        <v>2</v>
      </c>
      <c r="G287" s="8">
        <v>350.12</v>
      </c>
      <c r="H287" s="8">
        <v>0.21</v>
      </c>
      <c r="I287" s="2" t="s">
        <v>1807</v>
      </c>
      <c r="J287" s="8">
        <v>700.03</v>
      </c>
    </row>
    <row r="288" spans="1:10" x14ac:dyDescent="0.35">
      <c r="A288" s="2" t="s">
        <v>2090</v>
      </c>
      <c r="B288" s="14">
        <v>45308</v>
      </c>
      <c r="C288" s="2" t="s">
        <v>1416</v>
      </c>
      <c r="D288" s="2" t="s">
        <v>1622</v>
      </c>
      <c r="E288" s="2" t="s">
        <v>1791</v>
      </c>
      <c r="F288" s="11">
        <v>3</v>
      </c>
      <c r="G288" s="8">
        <v>807.95</v>
      </c>
      <c r="H288" s="8">
        <v>0.1</v>
      </c>
      <c r="I288" s="2" t="s">
        <v>1804</v>
      </c>
      <c r="J288" s="8">
        <v>2423.7500000000005</v>
      </c>
    </row>
    <row r="289" spans="1:10" x14ac:dyDescent="0.35">
      <c r="A289" s="2" t="s">
        <v>2091</v>
      </c>
      <c r="B289" s="14">
        <v>45889</v>
      </c>
      <c r="C289" s="2" t="s">
        <v>1037</v>
      </c>
      <c r="D289" s="2" t="s">
        <v>1602</v>
      </c>
      <c r="E289" s="2" t="s">
        <v>1754</v>
      </c>
      <c r="F289" s="11">
        <v>4</v>
      </c>
      <c r="G289" s="8">
        <v>766.03</v>
      </c>
      <c r="H289" s="8">
        <v>0.28999999999999998</v>
      </c>
      <c r="I289" s="2" t="s">
        <v>1804</v>
      </c>
      <c r="J289" s="8">
        <v>3063.83</v>
      </c>
    </row>
    <row r="290" spans="1:10" x14ac:dyDescent="0.35">
      <c r="A290" s="2" t="s">
        <v>2092</v>
      </c>
      <c r="B290" s="14">
        <v>45386</v>
      </c>
      <c r="C290" s="2" t="s">
        <v>590</v>
      </c>
      <c r="D290" s="2" t="s">
        <v>1640</v>
      </c>
      <c r="E290" s="2" t="s">
        <v>1760</v>
      </c>
      <c r="F290" s="11">
        <v>3</v>
      </c>
      <c r="G290" s="8">
        <v>545.1</v>
      </c>
      <c r="H290" s="8">
        <v>0.08</v>
      </c>
      <c r="I290" s="2" t="s">
        <v>1807</v>
      </c>
      <c r="J290" s="8">
        <v>1635.2200000000003</v>
      </c>
    </row>
    <row r="291" spans="1:10" x14ac:dyDescent="0.35">
      <c r="A291" s="2" t="s">
        <v>2093</v>
      </c>
      <c r="B291" s="14">
        <v>45438</v>
      </c>
      <c r="C291" s="2" t="s">
        <v>827</v>
      </c>
      <c r="D291" s="2" t="s">
        <v>1656</v>
      </c>
      <c r="E291" s="2" t="s">
        <v>1757</v>
      </c>
      <c r="F291" s="11">
        <v>1</v>
      </c>
      <c r="G291" s="8">
        <v>203.61</v>
      </c>
      <c r="H291" s="8">
        <v>0.24</v>
      </c>
      <c r="I291" s="2" t="s">
        <v>1807</v>
      </c>
      <c r="J291" s="8">
        <v>203.37</v>
      </c>
    </row>
    <row r="292" spans="1:10" x14ac:dyDescent="0.35">
      <c r="A292" s="2" t="s">
        <v>2094</v>
      </c>
      <c r="B292" s="14">
        <v>45856</v>
      </c>
      <c r="C292" s="2" t="s">
        <v>1276</v>
      </c>
      <c r="D292" s="2" t="s">
        <v>1720</v>
      </c>
      <c r="E292" s="2" t="s">
        <v>1779</v>
      </c>
      <c r="F292" s="11">
        <v>4</v>
      </c>
      <c r="G292" s="8">
        <v>493.8</v>
      </c>
      <c r="H292" s="8">
        <v>0.24</v>
      </c>
      <c r="I292" s="2" t="s">
        <v>1807</v>
      </c>
      <c r="J292" s="8">
        <v>1974.96</v>
      </c>
    </row>
    <row r="293" spans="1:10" x14ac:dyDescent="0.35">
      <c r="A293" s="2" t="s">
        <v>2095</v>
      </c>
      <c r="B293" s="14">
        <v>45485</v>
      </c>
      <c r="C293" s="2" t="s">
        <v>73</v>
      </c>
      <c r="D293" s="2" t="s">
        <v>1608</v>
      </c>
      <c r="E293" s="2" t="s">
        <v>1785</v>
      </c>
      <c r="F293" s="11">
        <v>1</v>
      </c>
      <c r="G293" s="8">
        <v>640.54999999999995</v>
      </c>
      <c r="H293" s="8">
        <v>0.25</v>
      </c>
      <c r="I293" s="2" t="s">
        <v>1802</v>
      </c>
      <c r="J293" s="8">
        <v>640.29999999999995</v>
      </c>
    </row>
    <row r="294" spans="1:10" x14ac:dyDescent="0.35">
      <c r="A294" s="2" t="s">
        <v>2096</v>
      </c>
      <c r="B294" s="14">
        <v>45545</v>
      </c>
      <c r="C294" s="2" t="s">
        <v>404</v>
      </c>
      <c r="D294" s="2" t="s">
        <v>1674</v>
      </c>
      <c r="E294" s="2" t="s">
        <v>1747</v>
      </c>
      <c r="F294" s="11">
        <v>1</v>
      </c>
      <c r="G294" s="8">
        <v>702.53</v>
      </c>
      <c r="H294" s="8">
        <v>0.3</v>
      </c>
      <c r="I294" s="2" t="s">
        <v>1802</v>
      </c>
      <c r="J294" s="8">
        <v>702.23</v>
      </c>
    </row>
    <row r="295" spans="1:10" x14ac:dyDescent="0.35">
      <c r="A295" s="2" t="s">
        <v>2097</v>
      </c>
      <c r="B295" s="14">
        <v>45826</v>
      </c>
      <c r="C295" s="2" t="s">
        <v>713</v>
      </c>
      <c r="D295" s="2" t="s">
        <v>1604</v>
      </c>
      <c r="E295" s="2" t="s">
        <v>1760</v>
      </c>
      <c r="F295" s="11">
        <v>4</v>
      </c>
      <c r="G295" s="8">
        <v>139.94</v>
      </c>
      <c r="H295" s="8">
        <v>0.24</v>
      </c>
      <c r="I295" s="2" t="s">
        <v>1802</v>
      </c>
      <c r="J295" s="8">
        <v>559.52</v>
      </c>
    </row>
    <row r="296" spans="1:10" x14ac:dyDescent="0.35">
      <c r="A296" s="2" t="s">
        <v>2098</v>
      </c>
      <c r="B296" s="14">
        <v>45654</v>
      </c>
      <c r="C296" s="2" t="s">
        <v>868</v>
      </c>
      <c r="D296" s="2" t="s">
        <v>1564</v>
      </c>
      <c r="E296" s="2" t="s">
        <v>1760</v>
      </c>
      <c r="F296" s="11">
        <v>2</v>
      </c>
      <c r="G296" s="8">
        <v>230.85</v>
      </c>
      <c r="H296" s="8">
        <v>0.18</v>
      </c>
      <c r="I296" s="2" t="s">
        <v>1802</v>
      </c>
      <c r="J296" s="8">
        <v>461.52</v>
      </c>
    </row>
    <row r="297" spans="1:10" x14ac:dyDescent="0.35">
      <c r="A297" s="2" t="s">
        <v>2099</v>
      </c>
      <c r="B297" s="14">
        <v>45556</v>
      </c>
      <c r="C297" s="2" t="s">
        <v>676</v>
      </c>
      <c r="D297" s="2" t="s">
        <v>1696</v>
      </c>
      <c r="E297" s="2" t="s">
        <v>1785</v>
      </c>
      <c r="F297" s="11">
        <v>4</v>
      </c>
      <c r="G297" s="8">
        <v>626.35</v>
      </c>
      <c r="H297" s="8">
        <v>0.25</v>
      </c>
      <c r="I297" s="2" t="s">
        <v>1807</v>
      </c>
      <c r="J297" s="8">
        <v>2505.15</v>
      </c>
    </row>
    <row r="298" spans="1:10" x14ac:dyDescent="0.35">
      <c r="A298" s="2" t="s">
        <v>2100</v>
      </c>
      <c r="B298" s="14">
        <v>45434</v>
      </c>
      <c r="C298" s="2" t="s">
        <v>290</v>
      </c>
      <c r="D298" s="2" t="s">
        <v>1608</v>
      </c>
      <c r="E298" s="2" t="s">
        <v>1777</v>
      </c>
      <c r="F298" s="11">
        <v>4</v>
      </c>
      <c r="G298" s="8">
        <v>108.55</v>
      </c>
      <c r="H298" s="8">
        <v>0.18</v>
      </c>
      <c r="I298" s="2" t="s">
        <v>1804</v>
      </c>
      <c r="J298" s="8">
        <v>434.02</v>
      </c>
    </row>
    <row r="299" spans="1:10" x14ac:dyDescent="0.35">
      <c r="A299" s="2" t="s">
        <v>2101</v>
      </c>
      <c r="B299" s="14">
        <v>45871</v>
      </c>
      <c r="C299" s="2" t="s">
        <v>617</v>
      </c>
      <c r="D299" s="2" t="s">
        <v>1560</v>
      </c>
      <c r="E299" s="2" t="s">
        <v>1735</v>
      </c>
      <c r="F299" s="11">
        <v>4</v>
      </c>
      <c r="G299" s="8">
        <v>353.67</v>
      </c>
      <c r="H299" s="8">
        <v>0.03</v>
      </c>
      <c r="I299" s="2" t="s">
        <v>1807</v>
      </c>
      <c r="J299" s="8">
        <v>1414.65</v>
      </c>
    </row>
    <row r="300" spans="1:10" x14ac:dyDescent="0.35">
      <c r="A300" s="2" t="s">
        <v>2102</v>
      </c>
      <c r="B300" s="14">
        <v>45583</v>
      </c>
      <c r="C300" s="2" t="s">
        <v>233</v>
      </c>
      <c r="D300" s="2" t="s">
        <v>1706</v>
      </c>
      <c r="E300" s="2" t="s">
        <v>1735</v>
      </c>
      <c r="F300" s="11">
        <v>4</v>
      </c>
      <c r="G300" s="8">
        <v>61.98</v>
      </c>
      <c r="H300" s="8">
        <v>0.16</v>
      </c>
      <c r="I300" s="2" t="s">
        <v>1802</v>
      </c>
      <c r="J300" s="8">
        <v>247.76</v>
      </c>
    </row>
    <row r="301" spans="1:10" x14ac:dyDescent="0.35">
      <c r="A301" s="2" t="s">
        <v>2103</v>
      </c>
      <c r="B301" s="14">
        <v>45348</v>
      </c>
      <c r="C301" s="2" t="s">
        <v>691</v>
      </c>
      <c r="D301" s="2" t="s">
        <v>1570</v>
      </c>
      <c r="E301" s="2" t="s">
        <v>1791</v>
      </c>
      <c r="F301" s="11">
        <v>2</v>
      </c>
      <c r="G301" s="8">
        <v>873.1</v>
      </c>
      <c r="H301" s="8">
        <v>0.12</v>
      </c>
      <c r="I301" s="2" t="s">
        <v>1804</v>
      </c>
      <c r="J301" s="8">
        <v>1746.0800000000002</v>
      </c>
    </row>
    <row r="302" spans="1:10" x14ac:dyDescent="0.35">
      <c r="A302" s="2" t="s">
        <v>2104</v>
      </c>
      <c r="B302" s="14">
        <v>45268</v>
      </c>
      <c r="C302" s="2" t="s">
        <v>637</v>
      </c>
      <c r="D302" s="2" t="s">
        <v>1550</v>
      </c>
      <c r="E302" s="2" t="s">
        <v>1779</v>
      </c>
      <c r="F302" s="11">
        <v>4</v>
      </c>
      <c r="G302" s="8">
        <v>889.47</v>
      </c>
      <c r="H302" s="8">
        <v>0.24</v>
      </c>
      <c r="I302" s="2" t="s">
        <v>1802</v>
      </c>
      <c r="J302" s="8">
        <v>3557.6400000000003</v>
      </c>
    </row>
    <row r="303" spans="1:10" x14ac:dyDescent="0.35">
      <c r="A303" s="2" t="s">
        <v>2105</v>
      </c>
      <c r="B303" s="14">
        <v>45596</v>
      </c>
      <c r="C303" s="2" t="s">
        <v>113</v>
      </c>
      <c r="D303" s="2" t="s">
        <v>1674</v>
      </c>
      <c r="E303" s="2" t="s">
        <v>1770</v>
      </c>
      <c r="F303" s="11">
        <v>3</v>
      </c>
      <c r="G303" s="8">
        <v>803.76</v>
      </c>
      <c r="H303" s="8">
        <v>0.19</v>
      </c>
      <c r="I303" s="2" t="s">
        <v>1807</v>
      </c>
      <c r="J303" s="8">
        <v>2411.0899999999997</v>
      </c>
    </row>
    <row r="304" spans="1:10" x14ac:dyDescent="0.35">
      <c r="A304" s="2" t="s">
        <v>2106</v>
      </c>
      <c r="B304" s="14">
        <v>45624</v>
      </c>
      <c r="C304" s="2" t="s">
        <v>1422</v>
      </c>
      <c r="D304" s="2" t="s">
        <v>1676</v>
      </c>
      <c r="E304" s="2" t="s">
        <v>1751</v>
      </c>
      <c r="F304" s="11">
        <v>2</v>
      </c>
      <c r="G304" s="8">
        <v>865.14</v>
      </c>
      <c r="H304" s="8">
        <v>0.2</v>
      </c>
      <c r="I304" s="2" t="s">
        <v>1804</v>
      </c>
      <c r="J304" s="8">
        <v>1730.08</v>
      </c>
    </row>
    <row r="305" spans="1:10" x14ac:dyDescent="0.35">
      <c r="A305" s="2" t="s">
        <v>2107</v>
      </c>
      <c r="B305" s="14">
        <v>45813</v>
      </c>
      <c r="C305" s="2" t="s">
        <v>337</v>
      </c>
      <c r="D305" s="2" t="s">
        <v>1588</v>
      </c>
      <c r="E305" s="2" t="s">
        <v>1764</v>
      </c>
      <c r="F305" s="11">
        <v>2</v>
      </c>
      <c r="G305" s="8">
        <v>916.49</v>
      </c>
      <c r="H305" s="8">
        <v>0.3</v>
      </c>
      <c r="I305" s="2" t="s">
        <v>1807</v>
      </c>
      <c r="J305" s="8">
        <v>1832.68</v>
      </c>
    </row>
    <row r="306" spans="1:10" x14ac:dyDescent="0.35">
      <c r="A306" s="2" t="s">
        <v>2108</v>
      </c>
      <c r="B306" s="14">
        <v>45615</v>
      </c>
      <c r="C306" s="2" t="s">
        <v>158</v>
      </c>
      <c r="D306" s="2" t="s">
        <v>1628</v>
      </c>
      <c r="E306" s="2" t="s">
        <v>1772</v>
      </c>
      <c r="F306" s="11">
        <v>3</v>
      </c>
      <c r="G306" s="8">
        <v>781.39</v>
      </c>
      <c r="H306" s="8">
        <v>0.12</v>
      </c>
      <c r="I306" s="2" t="s">
        <v>1802</v>
      </c>
      <c r="J306" s="8">
        <v>2344.0500000000002</v>
      </c>
    </row>
    <row r="307" spans="1:10" x14ac:dyDescent="0.35">
      <c r="A307" s="2" t="s">
        <v>2109</v>
      </c>
      <c r="B307" s="14">
        <v>45431</v>
      </c>
      <c r="C307" s="2" t="s">
        <v>676</v>
      </c>
      <c r="D307" s="2" t="s">
        <v>1602</v>
      </c>
      <c r="E307" s="2" t="s">
        <v>1772</v>
      </c>
      <c r="F307" s="11">
        <v>4</v>
      </c>
      <c r="G307" s="8">
        <v>619.74</v>
      </c>
      <c r="H307" s="8">
        <v>0.13</v>
      </c>
      <c r="I307" s="2" t="s">
        <v>1807</v>
      </c>
      <c r="J307" s="8">
        <v>2478.83</v>
      </c>
    </row>
    <row r="308" spans="1:10" x14ac:dyDescent="0.35">
      <c r="A308" s="2" t="s">
        <v>2110</v>
      </c>
      <c r="B308" s="14">
        <v>45679</v>
      </c>
      <c r="C308" s="2" t="s">
        <v>1459</v>
      </c>
      <c r="D308" s="2" t="s">
        <v>1650</v>
      </c>
      <c r="E308" s="2" t="s">
        <v>1777</v>
      </c>
      <c r="F308" s="11">
        <v>2</v>
      </c>
      <c r="G308" s="8">
        <v>837.76</v>
      </c>
      <c r="H308" s="8">
        <v>0.03</v>
      </c>
      <c r="I308" s="2" t="s">
        <v>1807</v>
      </c>
      <c r="J308" s="8">
        <v>1675.49</v>
      </c>
    </row>
    <row r="309" spans="1:10" x14ac:dyDescent="0.35">
      <c r="A309" s="2" t="s">
        <v>2111</v>
      </c>
      <c r="B309" s="14">
        <v>45842</v>
      </c>
      <c r="C309" s="2" t="s">
        <v>1374</v>
      </c>
      <c r="D309" s="2" t="s">
        <v>1706</v>
      </c>
      <c r="E309" s="2" t="s">
        <v>1735</v>
      </c>
      <c r="F309" s="11">
        <v>3</v>
      </c>
      <c r="G309" s="8">
        <v>135.94</v>
      </c>
      <c r="H309" s="8">
        <v>0.2</v>
      </c>
      <c r="I309" s="2" t="s">
        <v>1802</v>
      </c>
      <c r="J309" s="8">
        <v>407.62</v>
      </c>
    </row>
    <row r="310" spans="1:10" x14ac:dyDescent="0.35">
      <c r="A310" s="2" t="s">
        <v>2112</v>
      </c>
      <c r="B310" s="14">
        <v>45796</v>
      </c>
      <c r="C310" s="2" t="s">
        <v>1453</v>
      </c>
      <c r="D310" s="2" t="s">
        <v>1674</v>
      </c>
      <c r="E310" s="2" t="s">
        <v>1735</v>
      </c>
      <c r="F310" s="11">
        <v>4</v>
      </c>
      <c r="G310" s="8">
        <v>396.53</v>
      </c>
      <c r="H310" s="8">
        <v>7.0000000000000007E-2</v>
      </c>
      <c r="I310" s="2" t="s">
        <v>1804</v>
      </c>
      <c r="J310" s="8">
        <v>1586.05</v>
      </c>
    </row>
    <row r="311" spans="1:10" x14ac:dyDescent="0.35">
      <c r="A311" s="2" t="s">
        <v>2113</v>
      </c>
      <c r="B311" s="14">
        <v>45264</v>
      </c>
      <c r="C311" s="2" t="s">
        <v>702</v>
      </c>
      <c r="D311" s="2" t="s">
        <v>1584</v>
      </c>
      <c r="E311" s="2" t="s">
        <v>1777</v>
      </c>
      <c r="F311" s="11">
        <v>2</v>
      </c>
      <c r="G311" s="8">
        <v>722.45</v>
      </c>
      <c r="H311" s="8">
        <v>0.22</v>
      </c>
      <c r="I311" s="2" t="s">
        <v>1804</v>
      </c>
      <c r="J311" s="8">
        <v>1444.68</v>
      </c>
    </row>
    <row r="312" spans="1:10" x14ac:dyDescent="0.35">
      <c r="A312" s="2" t="s">
        <v>2114</v>
      </c>
      <c r="B312" s="14">
        <v>45504</v>
      </c>
      <c r="C312" s="2" t="s">
        <v>173</v>
      </c>
      <c r="D312" s="2" t="s">
        <v>1654</v>
      </c>
      <c r="E312" s="2" t="s">
        <v>1739</v>
      </c>
      <c r="F312" s="11">
        <v>2</v>
      </c>
      <c r="G312" s="8">
        <v>138.41</v>
      </c>
      <c r="H312" s="8">
        <v>0.02</v>
      </c>
      <c r="I312" s="2" t="s">
        <v>1802</v>
      </c>
      <c r="J312" s="8">
        <v>276.8</v>
      </c>
    </row>
    <row r="313" spans="1:10" x14ac:dyDescent="0.35">
      <c r="A313" s="2" t="s">
        <v>2115</v>
      </c>
      <c r="B313" s="14">
        <v>45679</v>
      </c>
      <c r="C313" s="2" t="s">
        <v>425</v>
      </c>
      <c r="D313" s="2" t="s">
        <v>1686</v>
      </c>
      <c r="E313" s="2" t="s">
        <v>1739</v>
      </c>
      <c r="F313" s="11">
        <v>4</v>
      </c>
      <c r="G313" s="8">
        <v>741.51</v>
      </c>
      <c r="H313" s="8">
        <v>0.09</v>
      </c>
      <c r="I313" s="2" t="s">
        <v>1807</v>
      </c>
      <c r="J313" s="8">
        <v>2965.95</v>
      </c>
    </row>
    <row r="314" spans="1:10" x14ac:dyDescent="0.35">
      <c r="A314" s="2" t="s">
        <v>2116</v>
      </c>
      <c r="B314" s="14">
        <v>45611</v>
      </c>
      <c r="C314" s="2" t="s">
        <v>95</v>
      </c>
      <c r="D314" s="2" t="s">
        <v>1686</v>
      </c>
      <c r="E314" s="2" t="s">
        <v>1785</v>
      </c>
      <c r="F314" s="11">
        <v>2</v>
      </c>
      <c r="G314" s="8">
        <v>588.9</v>
      </c>
      <c r="H314" s="8">
        <v>0.19</v>
      </c>
      <c r="I314" s="2" t="s">
        <v>1804</v>
      </c>
      <c r="J314" s="8">
        <v>1177.6099999999999</v>
      </c>
    </row>
    <row r="315" spans="1:10" x14ac:dyDescent="0.35">
      <c r="A315" s="2" t="s">
        <v>2117</v>
      </c>
      <c r="B315" s="14">
        <v>45389</v>
      </c>
      <c r="C315" s="2" t="s">
        <v>946</v>
      </c>
      <c r="D315" s="2" t="s">
        <v>1626</v>
      </c>
      <c r="E315" s="2" t="s">
        <v>1739</v>
      </c>
      <c r="F315" s="11">
        <v>1</v>
      </c>
      <c r="G315" s="8">
        <v>88.92</v>
      </c>
      <c r="H315" s="8">
        <v>0.19</v>
      </c>
      <c r="I315" s="2" t="s">
        <v>1804</v>
      </c>
      <c r="J315" s="8">
        <v>88.73</v>
      </c>
    </row>
    <row r="316" spans="1:10" x14ac:dyDescent="0.35">
      <c r="A316" s="2" t="s">
        <v>2118</v>
      </c>
      <c r="B316" s="14">
        <v>45339</v>
      </c>
      <c r="C316" s="2" t="s">
        <v>401</v>
      </c>
      <c r="D316" s="2" t="s">
        <v>1648</v>
      </c>
      <c r="E316" s="2" t="s">
        <v>1782</v>
      </c>
      <c r="F316" s="11">
        <v>1</v>
      </c>
      <c r="G316" s="8">
        <v>299.13</v>
      </c>
      <c r="H316" s="8">
        <v>0.1</v>
      </c>
      <c r="I316" s="2" t="s">
        <v>1807</v>
      </c>
      <c r="J316" s="8">
        <v>299.02999999999997</v>
      </c>
    </row>
    <row r="317" spans="1:10" x14ac:dyDescent="0.35">
      <c r="A317" s="2" t="s">
        <v>2119</v>
      </c>
      <c r="B317" s="14">
        <v>45433</v>
      </c>
      <c r="C317" s="2" t="s">
        <v>395</v>
      </c>
      <c r="D317" s="2" t="s">
        <v>1680</v>
      </c>
      <c r="E317" s="2" t="s">
        <v>1744</v>
      </c>
      <c r="F317" s="11">
        <v>2</v>
      </c>
      <c r="G317" s="8">
        <v>548.29999999999995</v>
      </c>
      <c r="H317" s="8">
        <v>0.23</v>
      </c>
      <c r="I317" s="2" t="s">
        <v>1802</v>
      </c>
      <c r="J317" s="8">
        <v>1096.3699999999999</v>
      </c>
    </row>
    <row r="318" spans="1:10" x14ac:dyDescent="0.35">
      <c r="A318" s="2" t="s">
        <v>2120</v>
      </c>
      <c r="B318" s="14">
        <v>45435</v>
      </c>
      <c r="C318" s="2" t="s">
        <v>824</v>
      </c>
      <c r="D318" s="2" t="s">
        <v>1634</v>
      </c>
      <c r="E318" s="2" t="s">
        <v>1767</v>
      </c>
      <c r="F318" s="11">
        <v>3</v>
      </c>
      <c r="G318" s="8">
        <v>977.55</v>
      </c>
      <c r="H318" s="8">
        <v>0.02</v>
      </c>
      <c r="I318" s="2" t="s">
        <v>1804</v>
      </c>
      <c r="J318" s="8">
        <v>2932.6299999999997</v>
      </c>
    </row>
    <row r="319" spans="1:10" x14ac:dyDescent="0.35">
      <c r="A319" s="2" t="s">
        <v>2121</v>
      </c>
      <c r="B319" s="14">
        <v>45823</v>
      </c>
      <c r="C319" s="2" t="s">
        <v>1070</v>
      </c>
      <c r="D319" s="2" t="s">
        <v>1614</v>
      </c>
      <c r="E319" s="2" t="s">
        <v>1788</v>
      </c>
      <c r="F319" s="11">
        <v>1</v>
      </c>
      <c r="G319" s="8">
        <v>459.42</v>
      </c>
      <c r="H319" s="8">
        <v>0.28000000000000003</v>
      </c>
      <c r="I319" s="2" t="s">
        <v>1807</v>
      </c>
      <c r="J319" s="8">
        <v>459.14000000000004</v>
      </c>
    </row>
    <row r="320" spans="1:10" x14ac:dyDescent="0.35">
      <c r="A320" s="2" t="s">
        <v>2122</v>
      </c>
      <c r="B320" s="14">
        <v>45663</v>
      </c>
      <c r="C320" s="2" t="s">
        <v>308</v>
      </c>
      <c r="D320" s="2" t="s">
        <v>1527</v>
      </c>
      <c r="E320" s="2" t="s">
        <v>1747</v>
      </c>
      <c r="F320" s="11">
        <v>2</v>
      </c>
      <c r="G320" s="8">
        <v>123.19</v>
      </c>
      <c r="H320" s="8">
        <v>0.19</v>
      </c>
      <c r="I320" s="2" t="s">
        <v>1802</v>
      </c>
      <c r="J320" s="8">
        <v>246.19</v>
      </c>
    </row>
    <row r="321" spans="1:10" x14ac:dyDescent="0.35">
      <c r="A321" s="2" t="s">
        <v>2123</v>
      </c>
      <c r="B321" s="14">
        <v>45879</v>
      </c>
      <c r="C321" s="2" t="s">
        <v>1104</v>
      </c>
      <c r="D321" s="2" t="s">
        <v>1636</v>
      </c>
      <c r="E321" s="2" t="s">
        <v>1791</v>
      </c>
      <c r="F321" s="11">
        <v>1</v>
      </c>
      <c r="G321" s="8">
        <v>222.95</v>
      </c>
      <c r="H321" s="8">
        <v>0.02</v>
      </c>
      <c r="I321" s="2" t="s">
        <v>1804</v>
      </c>
      <c r="J321" s="8">
        <v>222.92999999999998</v>
      </c>
    </row>
    <row r="322" spans="1:10" x14ac:dyDescent="0.35">
      <c r="A322" s="2" t="s">
        <v>2124</v>
      </c>
      <c r="B322" s="14">
        <v>45840</v>
      </c>
      <c r="C322" s="2" t="s">
        <v>1028</v>
      </c>
      <c r="D322" s="2" t="s">
        <v>1590</v>
      </c>
      <c r="E322" s="2" t="s">
        <v>1747</v>
      </c>
      <c r="F322" s="11">
        <v>3</v>
      </c>
      <c r="G322" s="8">
        <v>601.92999999999995</v>
      </c>
      <c r="H322" s="8">
        <v>0.14000000000000001</v>
      </c>
      <c r="I322" s="2" t="s">
        <v>1802</v>
      </c>
      <c r="J322" s="8">
        <v>1805.6499999999999</v>
      </c>
    </row>
    <row r="323" spans="1:10" x14ac:dyDescent="0.35">
      <c r="A323" s="2" t="s">
        <v>2125</v>
      </c>
      <c r="B323" s="14">
        <v>45380</v>
      </c>
      <c r="C323" s="2" t="s">
        <v>925</v>
      </c>
      <c r="D323" s="2" t="s">
        <v>1664</v>
      </c>
      <c r="E323" s="2" t="s">
        <v>1739</v>
      </c>
      <c r="F323" s="11">
        <v>1</v>
      </c>
      <c r="G323" s="8">
        <v>564.1</v>
      </c>
      <c r="H323" s="8">
        <v>0.03</v>
      </c>
      <c r="I323" s="2" t="s">
        <v>1802</v>
      </c>
      <c r="J323" s="8">
        <v>564.07000000000005</v>
      </c>
    </row>
    <row r="324" spans="1:10" x14ac:dyDescent="0.35">
      <c r="A324" s="2" t="s">
        <v>2126</v>
      </c>
      <c r="B324" s="14">
        <v>45672</v>
      </c>
      <c r="C324" s="2" t="s">
        <v>331</v>
      </c>
      <c r="D324" s="2" t="s">
        <v>1686</v>
      </c>
      <c r="E324" s="2" t="s">
        <v>1751</v>
      </c>
      <c r="F324" s="11">
        <v>1</v>
      </c>
      <c r="G324" s="8">
        <v>516.62</v>
      </c>
      <c r="H324" s="8">
        <v>0.18</v>
      </c>
      <c r="I324" s="2" t="s">
        <v>1802</v>
      </c>
      <c r="J324" s="8">
        <v>516.44000000000005</v>
      </c>
    </row>
    <row r="325" spans="1:10" x14ac:dyDescent="0.35">
      <c r="A325" s="2" t="s">
        <v>2127</v>
      </c>
      <c r="B325" s="14">
        <v>45497</v>
      </c>
      <c r="C325" s="2" t="s">
        <v>1336</v>
      </c>
      <c r="D325" s="2" t="s">
        <v>1652</v>
      </c>
      <c r="E325" s="2" t="s">
        <v>1772</v>
      </c>
      <c r="F325" s="11">
        <v>1</v>
      </c>
      <c r="G325" s="8">
        <v>934.75</v>
      </c>
      <c r="H325" s="8">
        <v>0.11</v>
      </c>
      <c r="I325" s="2" t="s">
        <v>1804</v>
      </c>
      <c r="J325" s="8">
        <v>934.64</v>
      </c>
    </row>
    <row r="326" spans="1:10" x14ac:dyDescent="0.35">
      <c r="A326" s="2" t="s">
        <v>2128</v>
      </c>
      <c r="B326" s="14">
        <v>45407</v>
      </c>
      <c r="C326" s="2" t="s">
        <v>741</v>
      </c>
      <c r="D326" s="2" t="s">
        <v>1722</v>
      </c>
      <c r="E326" s="2" t="s">
        <v>1757</v>
      </c>
      <c r="F326" s="11">
        <v>4</v>
      </c>
      <c r="G326" s="8">
        <v>548.44000000000005</v>
      </c>
      <c r="H326" s="8">
        <v>0.05</v>
      </c>
      <c r="I326" s="2" t="s">
        <v>1804</v>
      </c>
      <c r="J326" s="8">
        <v>2193.71</v>
      </c>
    </row>
    <row r="327" spans="1:10" x14ac:dyDescent="0.35">
      <c r="A327" s="2" t="s">
        <v>2129</v>
      </c>
      <c r="B327" s="14">
        <v>45764</v>
      </c>
      <c r="C327" s="2" t="s">
        <v>58</v>
      </c>
      <c r="D327" s="2" t="s">
        <v>1600</v>
      </c>
      <c r="E327" s="2" t="s">
        <v>1744</v>
      </c>
      <c r="F327" s="11">
        <v>3</v>
      </c>
      <c r="G327" s="8">
        <v>361.11</v>
      </c>
      <c r="H327" s="8">
        <v>0.06</v>
      </c>
      <c r="I327" s="2" t="s">
        <v>1802</v>
      </c>
      <c r="J327" s="8">
        <v>1083.27</v>
      </c>
    </row>
    <row r="328" spans="1:10" x14ac:dyDescent="0.35">
      <c r="A328" s="2" t="s">
        <v>2130</v>
      </c>
      <c r="B328" s="14">
        <v>45924</v>
      </c>
      <c r="C328" s="2" t="s">
        <v>605</v>
      </c>
      <c r="D328" s="2" t="s">
        <v>1552</v>
      </c>
      <c r="E328" s="2" t="s">
        <v>1735</v>
      </c>
      <c r="F328" s="11">
        <v>2</v>
      </c>
      <c r="G328" s="8">
        <v>610.37</v>
      </c>
      <c r="H328" s="8">
        <v>0.1</v>
      </c>
      <c r="I328" s="2" t="s">
        <v>1804</v>
      </c>
      <c r="J328" s="8">
        <v>1220.6400000000001</v>
      </c>
    </row>
    <row r="329" spans="1:10" x14ac:dyDescent="0.35">
      <c r="A329" s="2" t="s">
        <v>2131</v>
      </c>
      <c r="B329" s="14">
        <v>45240</v>
      </c>
      <c r="C329" s="2" t="s">
        <v>1034</v>
      </c>
      <c r="D329" s="2" t="s">
        <v>1628</v>
      </c>
      <c r="E329" s="2" t="s">
        <v>1782</v>
      </c>
      <c r="F329" s="11">
        <v>1</v>
      </c>
      <c r="G329" s="8">
        <v>272.2</v>
      </c>
      <c r="H329" s="8">
        <v>0.3</v>
      </c>
      <c r="I329" s="2" t="s">
        <v>1802</v>
      </c>
      <c r="J329" s="8">
        <v>271.89999999999998</v>
      </c>
    </row>
    <row r="330" spans="1:10" x14ac:dyDescent="0.35">
      <c r="A330" s="2" t="s">
        <v>2132</v>
      </c>
      <c r="B330" s="14">
        <v>45349</v>
      </c>
      <c r="C330" s="2" t="s">
        <v>1336</v>
      </c>
      <c r="D330" s="2" t="s">
        <v>1680</v>
      </c>
      <c r="E330" s="2" t="s">
        <v>1754</v>
      </c>
      <c r="F330" s="11">
        <v>3</v>
      </c>
      <c r="G330" s="8">
        <v>573.1</v>
      </c>
      <c r="H330" s="8">
        <v>0.16</v>
      </c>
      <c r="I330" s="2" t="s">
        <v>1807</v>
      </c>
      <c r="J330" s="8">
        <v>1719.14</v>
      </c>
    </row>
    <row r="331" spans="1:10" x14ac:dyDescent="0.35">
      <c r="A331" s="2" t="s">
        <v>2133</v>
      </c>
      <c r="B331" s="14">
        <v>45756</v>
      </c>
      <c r="C331" s="2" t="s">
        <v>999</v>
      </c>
      <c r="D331" s="2" t="s">
        <v>1535</v>
      </c>
      <c r="E331" s="2" t="s">
        <v>1730</v>
      </c>
      <c r="F331" s="11">
        <v>4</v>
      </c>
      <c r="G331" s="8">
        <v>24.72</v>
      </c>
      <c r="H331" s="8">
        <v>0.28000000000000003</v>
      </c>
      <c r="I331" s="2" t="s">
        <v>1802</v>
      </c>
      <c r="J331" s="8">
        <v>98.6</v>
      </c>
    </row>
    <row r="332" spans="1:10" x14ac:dyDescent="0.35">
      <c r="A332" s="2" t="s">
        <v>2134</v>
      </c>
      <c r="B332" s="14">
        <v>45478</v>
      </c>
      <c r="C332" s="2" t="s">
        <v>792</v>
      </c>
      <c r="D332" s="2" t="s">
        <v>1543</v>
      </c>
      <c r="E332" s="2" t="s">
        <v>1764</v>
      </c>
      <c r="F332" s="11">
        <v>3</v>
      </c>
      <c r="G332" s="8">
        <v>268.89</v>
      </c>
      <c r="H332" s="8">
        <v>7.0000000000000007E-2</v>
      </c>
      <c r="I332" s="2" t="s">
        <v>1807</v>
      </c>
      <c r="J332" s="8">
        <v>806.59999999999991</v>
      </c>
    </row>
    <row r="333" spans="1:10" x14ac:dyDescent="0.35">
      <c r="A333" s="2" t="s">
        <v>2135</v>
      </c>
      <c r="B333" s="14">
        <v>45890</v>
      </c>
      <c r="C333" s="2" t="s">
        <v>809</v>
      </c>
      <c r="D333" s="2" t="s">
        <v>1662</v>
      </c>
      <c r="E333" s="2" t="s">
        <v>1764</v>
      </c>
      <c r="F333" s="11">
        <v>1</v>
      </c>
      <c r="G333" s="8">
        <v>78.5</v>
      </c>
      <c r="H333" s="8">
        <v>0.17</v>
      </c>
      <c r="I333" s="2" t="s">
        <v>1807</v>
      </c>
      <c r="J333" s="8">
        <v>78.33</v>
      </c>
    </row>
    <row r="334" spans="1:10" x14ac:dyDescent="0.35">
      <c r="A334" s="2" t="s">
        <v>2136</v>
      </c>
      <c r="B334" s="14">
        <v>45815</v>
      </c>
      <c r="C334" s="2" t="s">
        <v>445</v>
      </c>
      <c r="D334" s="2" t="s">
        <v>1598</v>
      </c>
      <c r="E334" s="2" t="s">
        <v>1747</v>
      </c>
      <c r="F334" s="11">
        <v>3</v>
      </c>
      <c r="G334" s="8">
        <v>399.42</v>
      </c>
      <c r="H334" s="8">
        <v>0.02</v>
      </c>
      <c r="I334" s="2" t="s">
        <v>1802</v>
      </c>
      <c r="J334" s="8">
        <v>1198.24</v>
      </c>
    </row>
    <row r="335" spans="1:10" x14ac:dyDescent="0.35">
      <c r="A335" s="2" t="s">
        <v>2137</v>
      </c>
      <c r="B335" s="14">
        <v>45891</v>
      </c>
      <c r="C335" s="2" t="s">
        <v>299</v>
      </c>
      <c r="D335" s="2" t="s">
        <v>1588</v>
      </c>
      <c r="E335" s="2" t="s">
        <v>1791</v>
      </c>
      <c r="F335" s="11">
        <v>3</v>
      </c>
      <c r="G335" s="8">
        <v>455.82</v>
      </c>
      <c r="H335" s="8">
        <v>0.01</v>
      </c>
      <c r="I335" s="2" t="s">
        <v>1804</v>
      </c>
      <c r="J335" s="8">
        <v>1367.45</v>
      </c>
    </row>
    <row r="336" spans="1:10" x14ac:dyDescent="0.35">
      <c r="A336" s="2" t="s">
        <v>2138</v>
      </c>
      <c r="B336" s="14">
        <v>45609</v>
      </c>
      <c r="C336" s="2" t="s">
        <v>1078</v>
      </c>
      <c r="D336" s="2" t="s">
        <v>1626</v>
      </c>
      <c r="E336" s="2" t="s">
        <v>1751</v>
      </c>
      <c r="F336" s="11">
        <v>2</v>
      </c>
      <c r="G336" s="8">
        <v>613.23</v>
      </c>
      <c r="H336" s="8">
        <v>0.15</v>
      </c>
      <c r="I336" s="2" t="s">
        <v>1804</v>
      </c>
      <c r="J336" s="8">
        <v>1226.31</v>
      </c>
    </row>
    <row r="337" spans="1:10" x14ac:dyDescent="0.35">
      <c r="A337" s="2" t="s">
        <v>2139</v>
      </c>
      <c r="B337" s="14">
        <v>45309</v>
      </c>
      <c r="C337" s="2" t="s">
        <v>1393</v>
      </c>
      <c r="D337" s="2" t="s">
        <v>1527</v>
      </c>
      <c r="E337" s="2" t="s">
        <v>1777</v>
      </c>
      <c r="F337" s="11">
        <v>4</v>
      </c>
      <c r="G337" s="8">
        <v>971.9</v>
      </c>
      <c r="H337" s="8">
        <v>0.28000000000000003</v>
      </c>
      <c r="I337" s="2" t="s">
        <v>1804</v>
      </c>
      <c r="J337" s="8">
        <v>3887.3199999999997</v>
      </c>
    </row>
    <row r="338" spans="1:10" x14ac:dyDescent="0.35">
      <c r="A338" s="2" t="s">
        <v>2140</v>
      </c>
      <c r="B338" s="14">
        <v>45519</v>
      </c>
      <c r="C338" s="2" t="s">
        <v>131</v>
      </c>
      <c r="D338" s="2" t="s">
        <v>1582</v>
      </c>
      <c r="E338" s="2" t="s">
        <v>1757</v>
      </c>
      <c r="F338" s="11">
        <v>3</v>
      </c>
      <c r="G338" s="8">
        <v>884.92</v>
      </c>
      <c r="H338" s="8">
        <v>0.06</v>
      </c>
      <c r="I338" s="2" t="s">
        <v>1804</v>
      </c>
      <c r="J338" s="8">
        <v>2654.7</v>
      </c>
    </row>
    <row r="339" spans="1:10" x14ac:dyDescent="0.35">
      <c r="A339" s="2" t="s">
        <v>2141</v>
      </c>
      <c r="B339" s="14">
        <v>45921</v>
      </c>
      <c r="C339" s="2" t="s">
        <v>305</v>
      </c>
      <c r="D339" s="2" t="s">
        <v>1540</v>
      </c>
      <c r="E339" s="2" t="s">
        <v>1764</v>
      </c>
      <c r="F339" s="11">
        <v>1</v>
      </c>
      <c r="G339" s="8">
        <v>125</v>
      </c>
      <c r="H339" s="8">
        <v>0.23</v>
      </c>
      <c r="I339" s="2" t="s">
        <v>1802</v>
      </c>
      <c r="J339" s="8">
        <v>124.77</v>
      </c>
    </row>
    <row r="340" spans="1:10" x14ac:dyDescent="0.35">
      <c r="A340" s="2" t="s">
        <v>2142</v>
      </c>
      <c r="B340" s="14">
        <v>45465</v>
      </c>
      <c r="C340" s="2" t="s">
        <v>431</v>
      </c>
      <c r="D340" s="2" t="s">
        <v>1546</v>
      </c>
      <c r="E340" s="2" t="s">
        <v>1779</v>
      </c>
      <c r="F340" s="11">
        <v>2</v>
      </c>
      <c r="G340" s="8">
        <v>188.25</v>
      </c>
      <c r="H340" s="8">
        <v>0.08</v>
      </c>
      <c r="I340" s="2" t="s">
        <v>1804</v>
      </c>
      <c r="J340" s="8">
        <v>376.42</v>
      </c>
    </row>
    <row r="341" spans="1:10" x14ac:dyDescent="0.35">
      <c r="A341" s="2" t="s">
        <v>2143</v>
      </c>
      <c r="B341" s="14">
        <v>45303</v>
      </c>
      <c r="C341" s="2" t="s">
        <v>708</v>
      </c>
      <c r="D341" s="2" t="s">
        <v>1618</v>
      </c>
      <c r="E341" s="2" t="s">
        <v>1754</v>
      </c>
      <c r="F341" s="11">
        <v>4</v>
      </c>
      <c r="G341" s="8">
        <v>344.12</v>
      </c>
      <c r="H341" s="8">
        <v>0.25</v>
      </c>
      <c r="I341" s="2" t="s">
        <v>1804</v>
      </c>
      <c r="J341" s="8">
        <v>1376.23</v>
      </c>
    </row>
    <row r="342" spans="1:10" x14ac:dyDescent="0.35">
      <c r="A342" s="2" t="s">
        <v>2144</v>
      </c>
      <c r="B342" s="14">
        <v>45218</v>
      </c>
      <c r="C342" s="2" t="s">
        <v>173</v>
      </c>
      <c r="D342" s="2" t="s">
        <v>1560</v>
      </c>
      <c r="E342" s="2" t="s">
        <v>1791</v>
      </c>
      <c r="F342" s="11">
        <v>3</v>
      </c>
      <c r="G342" s="8">
        <v>997.95</v>
      </c>
      <c r="H342" s="8">
        <v>0.09</v>
      </c>
      <c r="I342" s="2" t="s">
        <v>1807</v>
      </c>
      <c r="J342" s="8">
        <v>2993.76</v>
      </c>
    </row>
    <row r="343" spans="1:10" x14ac:dyDescent="0.35">
      <c r="A343" s="2" t="s">
        <v>2145</v>
      </c>
      <c r="B343" s="14">
        <v>45727</v>
      </c>
      <c r="C343" s="2" t="s">
        <v>495</v>
      </c>
      <c r="D343" s="2" t="s">
        <v>1548</v>
      </c>
      <c r="E343" s="2" t="s">
        <v>1779</v>
      </c>
      <c r="F343" s="11">
        <v>3</v>
      </c>
      <c r="G343" s="8">
        <v>121.64</v>
      </c>
      <c r="H343" s="8">
        <v>7.0000000000000007E-2</v>
      </c>
      <c r="I343" s="2" t="s">
        <v>1804</v>
      </c>
      <c r="J343" s="8">
        <v>364.85</v>
      </c>
    </row>
    <row r="344" spans="1:10" x14ac:dyDescent="0.35">
      <c r="A344" s="2" t="s">
        <v>2146</v>
      </c>
      <c r="B344" s="14">
        <v>45557</v>
      </c>
      <c r="C344" s="2" t="s">
        <v>705</v>
      </c>
      <c r="D344" s="2" t="s">
        <v>1662</v>
      </c>
      <c r="E344" s="2" t="s">
        <v>1767</v>
      </c>
      <c r="F344" s="11">
        <v>2</v>
      </c>
      <c r="G344" s="8">
        <v>692.72</v>
      </c>
      <c r="H344" s="8">
        <v>0.13</v>
      </c>
      <c r="I344" s="2" t="s">
        <v>1804</v>
      </c>
      <c r="J344" s="8">
        <v>1385.31</v>
      </c>
    </row>
    <row r="345" spans="1:10" x14ac:dyDescent="0.35">
      <c r="A345" s="2" t="s">
        <v>2147</v>
      </c>
      <c r="B345" s="14">
        <v>45623</v>
      </c>
      <c r="C345" s="2" t="s">
        <v>109</v>
      </c>
      <c r="D345" s="2" t="s">
        <v>1574</v>
      </c>
      <c r="E345" s="2" t="s">
        <v>1791</v>
      </c>
      <c r="F345" s="11">
        <v>3</v>
      </c>
      <c r="G345" s="8">
        <v>794.59</v>
      </c>
      <c r="H345" s="8">
        <v>0.03</v>
      </c>
      <c r="I345" s="2" t="s">
        <v>1804</v>
      </c>
      <c r="J345" s="8">
        <v>2383.7399999999998</v>
      </c>
    </row>
    <row r="346" spans="1:10" x14ac:dyDescent="0.35">
      <c r="A346" s="2" t="s">
        <v>2148</v>
      </c>
      <c r="B346" s="14">
        <v>45224</v>
      </c>
      <c r="C346" s="2" t="s">
        <v>62</v>
      </c>
      <c r="D346" s="2" t="s">
        <v>1578</v>
      </c>
      <c r="E346" s="2" t="s">
        <v>1764</v>
      </c>
      <c r="F346" s="11">
        <v>1</v>
      </c>
      <c r="G346" s="8">
        <v>907.95</v>
      </c>
      <c r="H346" s="8">
        <v>0.1</v>
      </c>
      <c r="I346" s="2" t="s">
        <v>1804</v>
      </c>
      <c r="J346" s="8">
        <v>907.85</v>
      </c>
    </row>
    <row r="347" spans="1:10" x14ac:dyDescent="0.35">
      <c r="A347" s="2" t="s">
        <v>2149</v>
      </c>
      <c r="B347" s="14">
        <v>45940</v>
      </c>
      <c r="C347" s="2" t="s">
        <v>898</v>
      </c>
      <c r="D347" s="2" t="s">
        <v>1626</v>
      </c>
      <c r="E347" s="2" t="s">
        <v>1730</v>
      </c>
      <c r="F347" s="11">
        <v>2</v>
      </c>
      <c r="G347" s="8">
        <v>660.81</v>
      </c>
      <c r="H347" s="8">
        <v>0.18</v>
      </c>
      <c r="I347" s="2" t="s">
        <v>1802</v>
      </c>
      <c r="J347" s="8">
        <v>1321.4399999999998</v>
      </c>
    </row>
    <row r="348" spans="1:10" x14ac:dyDescent="0.35">
      <c r="A348" s="2" t="s">
        <v>2150</v>
      </c>
      <c r="B348" s="14">
        <v>45915</v>
      </c>
      <c r="C348" s="2" t="s">
        <v>219</v>
      </c>
      <c r="D348" s="2" t="s">
        <v>1628</v>
      </c>
      <c r="E348" s="2" t="s">
        <v>1760</v>
      </c>
      <c r="F348" s="11">
        <v>3</v>
      </c>
      <c r="G348" s="8">
        <v>564.94000000000005</v>
      </c>
      <c r="H348" s="8">
        <v>0.22</v>
      </c>
      <c r="I348" s="2" t="s">
        <v>1807</v>
      </c>
      <c r="J348" s="8">
        <v>1694.6000000000001</v>
      </c>
    </row>
    <row r="349" spans="1:10" x14ac:dyDescent="0.35">
      <c r="A349" s="2" t="s">
        <v>2151</v>
      </c>
      <c r="B349" s="14">
        <v>45541</v>
      </c>
      <c r="C349" s="2" t="s">
        <v>197</v>
      </c>
      <c r="D349" s="2" t="s">
        <v>1556</v>
      </c>
      <c r="E349" s="2" t="s">
        <v>1779</v>
      </c>
      <c r="F349" s="11">
        <v>2</v>
      </c>
      <c r="G349" s="8">
        <v>280.37</v>
      </c>
      <c r="H349" s="8">
        <v>0.22</v>
      </c>
      <c r="I349" s="2" t="s">
        <v>1807</v>
      </c>
      <c r="J349" s="8">
        <v>560.52</v>
      </c>
    </row>
    <row r="350" spans="1:10" x14ac:dyDescent="0.35">
      <c r="A350" s="2" t="s">
        <v>2152</v>
      </c>
      <c r="B350" s="14">
        <v>45489</v>
      </c>
      <c r="C350" s="2" t="s">
        <v>1145</v>
      </c>
      <c r="D350" s="2" t="s">
        <v>1626</v>
      </c>
      <c r="E350" s="2" t="s">
        <v>1744</v>
      </c>
      <c r="F350" s="11">
        <v>2</v>
      </c>
      <c r="G350" s="8">
        <v>85.23</v>
      </c>
      <c r="H350" s="8">
        <v>0.13</v>
      </c>
      <c r="I350" s="2" t="s">
        <v>1802</v>
      </c>
      <c r="J350" s="8">
        <v>170.33</v>
      </c>
    </row>
    <row r="351" spans="1:10" x14ac:dyDescent="0.35">
      <c r="A351" s="2" t="s">
        <v>2153</v>
      </c>
      <c r="B351" s="14">
        <v>45748</v>
      </c>
      <c r="C351" s="2" t="s">
        <v>969</v>
      </c>
      <c r="D351" s="2" t="s">
        <v>1580</v>
      </c>
      <c r="E351" s="2" t="s">
        <v>1775</v>
      </c>
      <c r="F351" s="11">
        <v>2</v>
      </c>
      <c r="G351" s="8">
        <v>563.29999999999995</v>
      </c>
      <c r="H351" s="8">
        <v>0.26</v>
      </c>
      <c r="I351" s="2" t="s">
        <v>1802</v>
      </c>
      <c r="J351" s="8">
        <v>1126.3399999999999</v>
      </c>
    </row>
    <row r="352" spans="1:10" x14ac:dyDescent="0.35">
      <c r="A352" s="2" t="s">
        <v>2154</v>
      </c>
      <c r="B352" s="14">
        <v>45309</v>
      </c>
      <c r="C352" s="2" t="s">
        <v>129</v>
      </c>
      <c r="D352" s="2" t="s">
        <v>1686</v>
      </c>
      <c r="E352" s="2" t="s">
        <v>1788</v>
      </c>
      <c r="F352" s="11">
        <v>2</v>
      </c>
      <c r="G352" s="8">
        <v>827.81</v>
      </c>
      <c r="H352" s="8">
        <v>0.04</v>
      </c>
      <c r="I352" s="2" t="s">
        <v>1804</v>
      </c>
      <c r="J352" s="8">
        <v>1655.58</v>
      </c>
    </row>
    <row r="353" spans="1:10" x14ac:dyDescent="0.35">
      <c r="A353" s="2" t="s">
        <v>2155</v>
      </c>
      <c r="B353" s="14">
        <v>45621</v>
      </c>
      <c r="C353" s="2" t="s">
        <v>685</v>
      </c>
      <c r="D353" s="2" t="s">
        <v>1550</v>
      </c>
      <c r="E353" s="2" t="s">
        <v>1788</v>
      </c>
      <c r="F353" s="11">
        <v>3</v>
      </c>
      <c r="G353" s="8">
        <v>877.71</v>
      </c>
      <c r="H353" s="8">
        <v>0.12</v>
      </c>
      <c r="I353" s="2" t="s">
        <v>1804</v>
      </c>
      <c r="J353" s="8">
        <v>2633.01</v>
      </c>
    </row>
    <row r="354" spans="1:10" x14ac:dyDescent="0.35">
      <c r="A354" s="2" t="s">
        <v>2156</v>
      </c>
      <c r="B354" s="14">
        <v>45603</v>
      </c>
      <c r="C354" s="2" t="s">
        <v>809</v>
      </c>
      <c r="D354" s="2" t="s">
        <v>1640</v>
      </c>
      <c r="E354" s="2" t="s">
        <v>1764</v>
      </c>
      <c r="F354" s="11">
        <v>4</v>
      </c>
      <c r="G354" s="8">
        <v>488.56</v>
      </c>
      <c r="H354" s="8">
        <v>0.26</v>
      </c>
      <c r="I354" s="2" t="s">
        <v>1807</v>
      </c>
      <c r="J354" s="8">
        <v>1953.98</v>
      </c>
    </row>
    <row r="355" spans="1:10" x14ac:dyDescent="0.35">
      <c r="A355" s="2" t="s">
        <v>2157</v>
      </c>
      <c r="B355" s="14">
        <v>45501</v>
      </c>
      <c r="C355" s="2" t="s">
        <v>359</v>
      </c>
      <c r="D355" s="2" t="s">
        <v>1576</v>
      </c>
      <c r="E355" s="2" t="s">
        <v>1772</v>
      </c>
      <c r="F355" s="11">
        <v>4</v>
      </c>
      <c r="G355" s="8">
        <v>175.91</v>
      </c>
      <c r="H355" s="8">
        <v>0.13</v>
      </c>
      <c r="I355" s="2" t="s">
        <v>1804</v>
      </c>
      <c r="J355" s="8">
        <v>703.51</v>
      </c>
    </row>
    <row r="356" spans="1:10" x14ac:dyDescent="0.35">
      <c r="A356" s="2" t="s">
        <v>2158</v>
      </c>
      <c r="B356" s="14">
        <v>45398</v>
      </c>
      <c r="C356" s="2" t="s">
        <v>783</v>
      </c>
      <c r="D356" s="2" t="s">
        <v>1700</v>
      </c>
      <c r="E356" s="2" t="s">
        <v>1760</v>
      </c>
      <c r="F356" s="11">
        <v>4</v>
      </c>
      <c r="G356" s="8">
        <v>289.66000000000003</v>
      </c>
      <c r="H356" s="8">
        <v>0.25</v>
      </c>
      <c r="I356" s="2" t="s">
        <v>1807</v>
      </c>
      <c r="J356" s="8">
        <v>1158.3900000000001</v>
      </c>
    </row>
    <row r="357" spans="1:10" x14ac:dyDescent="0.35">
      <c r="A357" s="2" t="s">
        <v>2159</v>
      </c>
      <c r="B357" s="14">
        <v>45304</v>
      </c>
      <c r="C357" s="2" t="s">
        <v>762</v>
      </c>
      <c r="D357" s="2" t="s">
        <v>1556</v>
      </c>
      <c r="E357" s="2" t="s">
        <v>1779</v>
      </c>
      <c r="F357" s="11">
        <v>2</v>
      </c>
      <c r="G357" s="8">
        <v>899.27</v>
      </c>
      <c r="H357" s="8">
        <v>0.17</v>
      </c>
      <c r="I357" s="2" t="s">
        <v>1802</v>
      </c>
      <c r="J357" s="8">
        <v>1798.37</v>
      </c>
    </row>
    <row r="358" spans="1:10" x14ac:dyDescent="0.35">
      <c r="A358" s="2" t="s">
        <v>2160</v>
      </c>
      <c r="B358" s="14">
        <v>45299</v>
      </c>
      <c r="C358" s="2" t="s">
        <v>233</v>
      </c>
      <c r="D358" s="2" t="s">
        <v>1562</v>
      </c>
      <c r="E358" s="2" t="s">
        <v>1735</v>
      </c>
      <c r="F358" s="11">
        <v>1</v>
      </c>
      <c r="G358" s="8">
        <v>691.38</v>
      </c>
      <c r="H358" s="8">
        <v>0.11</v>
      </c>
      <c r="I358" s="2" t="s">
        <v>1807</v>
      </c>
      <c r="J358" s="8">
        <v>691.27</v>
      </c>
    </row>
    <row r="359" spans="1:10" x14ac:dyDescent="0.35">
      <c r="A359" s="2" t="s">
        <v>2161</v>
      </c>
      <c r="B359" s="14">
        <v>45564</v>
      </c>
      <c r="C359" s="2" t="s">
        <v>540</v>
      </c>
      <c r="D359" s="2" t="s">
        <v>1580</v>
      </c>
      <c r="E359" s="2" t="s">
        <v>1730</v>
      </c>
      <c r="F359" s="11">
        <v>3</v>
      </c>
      <c r="G359" s="8">
        <v>158.72</v>
      </c>
      <c r="H359" s="8">
        <v>0.13</v>
      </c>
      <c r="I359" s="2" t="s">
        <v>1802</v>
      </c>
      <c r="J359" s="8">
        <v>476.03</v>
      </c>
    </row>
    <row r="360" spans="1:10" x14ac:dyDescent="0.35">
      <c r="A360" s="2" t="s">
        <v>2162</v>
      </c>
      <c r="B360" s="14">
        <v>45413</v>
      </c>
      <c r="C360" s="2" t="s">
        <v>673</v>
      </c>
      <c r="D360" s="2" t="s">
        <v>1646</v>
      </c>
      <c r="E360" s="2" t="s">
        <v>1782</v>
      </c>
      <c r="F360" s="11">
        <v>4</v>
      </c>
      <c r="G360" s="8">
        <v>537.15</v>
      </c>
      <c r="H360" s="8">
        <v>0.06</v>
      </c>
      <c r="I360" s="2" t="s">
        <v>1807</v>
      </c>
      <c r="J360" s="8">
        <v>2148.54</v>
      </c>
    </row>
    <row r="361" spans="1:10" x14ac:dyDescent="0.35">
      <c r="A361" s="2" t="s">
        <v>2163</v>
      </c>
      <c r="B361" s="14">
        <v>45480</v>
      </c>
      <c r="C361" s="2" t="s">
        <v>1276</v>
      </c>
      <c r="D361" s="2" t="s">
        <v>1608</v>
      </c>
      <c r="E361" s="2" t="s">
        <v>1764</v>
      </c>
      <c r="F361" s="11">
        <v>3</v>
      </c>
      <c r="G361" s="8">
        <v>771.7</v>
      </c>
      <c r="H361" s="8">
        <v>0.05</v>
      </c>
      <c r="I361" s="2" t="s">
        <v>1807</v>
      </c>
      <c r="J361" s="8">
        <v>2315.0500000000002</v>
      </c>
    </row>
    <row r="362" spans="1:10" x14ac:dyDescent="0.35">
      <c r="A362" s="2" t="s">
        <v>2164</v>
      </c>
      <c r="B362" s="14">
        <v>45610</v>
      </c>
      <c r="C362" s="2" t="s">
        <v>371</v>
      </c>
      <c r="D362" s="2" t="s">
        <v>1702</v>
      </c>
      <c r="E362" s="2" t="s">
        <v>1735</v>
      </c>
      <c r="F362" s="11">
        <v>4</v>
      </c>
      <c r="G362" s="8">
        <v>677.25</v>
      </c>
      <c r="H362" s="8">
        <v>0.14000000000000001</v>
      </c>
      <c r="I362" s="2" t="s">
        <v>1804</v>
      </c>
      <c r="J362" s="8">
        <v>2708.86</v>
      </c>
    </row>
    <row r="363" spans="1:10" x14ac:dyDescent="0.35">
      <c r="A363" s="2" t="s">
        <v>2165</v>
      </c>
      <c r="B363" s="14">
        <v>45763</v>
      </c>
      <c r="C363" s="2" t="s">
        <v>353</v>
      </c>
      <c r="D363" s="2" t="s">
        <v>1722</v>
      </c>
      <c r="E363" s="2" t="s">
        <v>1770</v>
      </c>
      <c r="F363" s="11">
        <v>1</v>
      </c>
      <c r="G363" s="8">
        <v>645.48</v>
      </c>
      <c r="H363" s="8">
        <v>0.26</v>
      </c>
      <c r="I363" s="2" t="s">
        <v>1807</v>
      </c>
      <c r="J363" s="8">
        <v>645.22</v>
      </c>
    </row>
    <row r="364" spans="1:10" x14ac:dyDescent="0.35">
      <c r="A364" s="2" t="s">
        <v>2166</v>
      </c>
      <c r="B364" s="14">
        <v>45856</v>
      </c>
      <c r="C364" s="2" t="s">
        <v>1110</v>
      </c>
      <c r="D364" s="2" t="s">
        <v>1672</v>
      </c>
      <c r="E364" s="2" t="s">
        <v>1739</v>
      </c>
      <c r="F364" s="11">
        <v>2</v>
      </c>
      <c r="G364" s="8">
        <v>934</v>
      </c>
      <c r="H364" s="8">
        <v>0.3</v>
      </c>
      <c r="I364" s="2" t="s">
        <v>1807</v>
      </c>
      <c r="J364" s="8">
        <v>1867.7</v>
      </c>
    </row>
    <row r="365" spans="1:10" x14ac:dyDescent="0.35">
      <c r="A365" s="2" t="s">
        <v>2167</v>
      </c>
      <c r="B365" s="14">
        <v>45712</v>
      </c>
      <c r="C365" s="2" t="s">
        <v>1034</v>
      </c>
      <c r="D365" s="2" t="s">
        <v>1618</v>
      </c>
      <c r="E365" s="2" t="s">
        <v>1739</v>
      </c>
      <c r="F365" s="11">
        <v>1</v>
      </c>
      <c r="G365" s="8">
        <v>669.53</v>
      </c>
      <c r="H365" s="8">
        <v>0.2</v>
      </c>
      <c r="I365" s="2" t="s">
        <v>1802</v>
      </c>
      <c r="J365" s="8">
        <v>669.32999999999993</v>
      </c>
    </row>
    <row r="366" spans="1:10" x14ac:dyDescent="0.35">
      <c r="A366" s="2" t="s">
        <v>2168</v>
      </c>
      <c r="B366" s="14">
        <v>45723</v>
      </c>
      <c r="C366" s="2" t="s">
        <v>691</v>
      </c>
      <c r="D366" s="2" t="s">
        <v>1596</v>
      </c>
      <c r="E366" s="2" t="s">
        <v>1788</v>
      </c>
      <c r="F366" s="11">
        <v>1</v>
      </c>
      <c r="G366" s="8">
        <v>213.69</v>
      </c>
      <c r="H366" s="8">
        <v>0.28000000000000003</v>
      </c>
      <c r="I366" s="2" t="s">
        <v>1807</v>
      </c>
      <c r="J366" s="8">
        <v>213.41</v>
      </c>
    </row>
    <row r="367" spans="1:10" x14ac:dyDescent="0.35">
      <c r="A367" s="2" t="s">
        <v>2169</v>
      </c>
      <c r="B367" s="14">
        <v>45706</v>
      </c>
      <c r="C367" s="2" t="s">
        <v>273</v>
      </c>
      <c r="D367" s="2" t="s">
        <v>1568</v>
      </c>
      <c r="E367" s="2" t="s">
        <v>1791</v>
      </c>
      <c r="F367" s="11">
        <v>2</v>
      </c>
      <c r="G367" s="8">
        <v>99.1</v>
      </c>
      <c r="H367" s="8">
        <v>0.2</v>
      </c>
      <c r="I367" s="2" t="s">
        <v>1804</v>
      </c>
      <c r="J367" s="8">
        <v>198</v>
      </c>
    </row>
    <row r="368" spans="1:10" x14ac:dyDescent="0.35">
      <c r="A368" s="2" t="s">
        <v>2170</v>
      </c>
      <c r="B368" s="14">
        <v>45469</v>
      </c>
      <c r="C368" s="2" t="s">
        <v>1139</v>
      </c>
      <c r="D368" s="2" t="s">
        <v>1600</v>
      </c>
      <c r="E368" s="2" t="s">
        <v>1782</v>
      </c>
      <c r="F368" s="11">
        <v>1</v>
      </c>
      <c r="G368" s="8">
        <v>628.98</v>
      </c>
      <c r="H368" s="8">
        <v>0.03</v>
      </c>
      <c r="I368" s="2" t="s">
        <v>1807</v>
      </c>
      <c r="J368" s="8">
        <v>628.95000000000005</v>
      </c>
    </row>
    <row r="369" spans="1:10" x14ac:dyDescent="0.35">
      <c r="A369" s="2" t="s">
        <v>2171</v>
      </c>
      <c r="B369" s="14">
        <v>45711</v>
      </c>
      <c r="C369" s="2" t="s">
        <v>299</v>
      </c>
      <c r="D369" s="2" t="s">
        <v>1694</v>
      </c>
      <c r="E369" s="2" t="s">
        <v>1747</v>
      </c>
      <c r="F369" s="11">
        <v>3</v>
      </c>
      <c r="G369" s="8">
        <v>944.64</v>
      </c>
      <c r="H369" s="8">
        <v>0.26</v>
      </c>
      <c r="I369" s="2" t="s">
        <v>1802</v>
      </c>
      <c r="J369" s="8">
        <v>2833.66</v>
      </c>
    </row>
    <row r="370" spans="1:10" x14ac:dyDescent="0.35">
      <c r="A370" s="2" t="s">
        <v>2172</v>
      </c>
      <c r="B370" s="14">
        <v>45823</v>
      </c>
      <c r="C370" s="2" t="s">
        <v>1431</v>
      </c>
      <c r="D370" s="2" t="s">
        <v>1712</v>
      </c>
      <c r="E370" s="2" t="s">
        <v>1772</v>
      </c>
      <c r="F370" s="11">
        <v>2</v>
      </c>
      <c r="G370" s="8">
        <v>121.7</v>
      </c>
      <c r="H370" s="8">
        <v>0.06</v>
      </c>
      <c r="I370" s="2" t="s">
        <v>1807</v>
      </c>
      <c r="J370" s="8">
        <v>243.34</v>
      </c>
    </row>
    <row r="371" spans="1:10" x14ac:dyDescent="0.35">
      <c r="A371" s="2" t="s">
        <v>2173</v>
      </c>
      <c r="B371" s="14">
        <v>45217</v>
      </c>
      <c r="C371" s="2" t="s">
        <v>1365</v>
      </c>
      <c r="D371" s="2" t="s">
        <v>1656</v>
      </c>
      <c r="E371" s="2" t="s">
        <v>1744</v>
      </c>
      <c r="F371" s="11">
        <v>4</v>
      </c>
      <c r="G371" s="8">
        <v>269.49</v>
      </c>
      <c r="H371" s="8">
        <v>7.0000000000000007E-2</v>
      </c>
      <c r="I371" s="2" t="s">
        <v>1804</v>
      </c>
      <c r="J371" s="8">
        <v>1077.8900000000001</v>
      </c>
    </row>
    <row r="372" spans="1:10" x14ac:dyDescent="0.35">
      <c r="A372" s="2" t="s">
        <v>2174</v>
      </c>
      <c r="B372" s="14">
        <v>45733</v>
      </c>
      <c r="C372" s="2" t="s">
        <v>343</v>
      </c>
      <c r="D372" s="2" t="s">
        <v>1570</v>
      </c>
      <c r="E372" s="2" t="s">
        <v>1788</v>
      </c>
      <c r="F372" s="11">
        <v>1</v>
      </c>
      <c r="G372" s="8">
        <v>678.2</v>
      </c>
      <c r="H372" s="8">
        <v>0.14000000000000001</v>
      </c>
      <c r="I372" s="2" t="s">
        <v>1802</v>
      </c>
      <c r="J372" s="8">
        <v>678.06000000000006</v>
      </c>
    </row>
    <row r="373" spans="1:10" x14ac:dyDescent="0.35">
      <c r="A373" s="2" t="s">
        <v>2175</v>
      </c>
      <c r="B373" s="14">
        <v>45520</v>
      </c>
      <c r="C373" s="2" t="s">
        <v>732</v>
      </c>
      <c r="D373" s="2" t="s">
        <v>1706</v>
      </c>
      <c r="E373" s="2" t="s">
        <v>1775</v>
      </c>
      <c r="F373" s="11">
        <v>1</v>
      </c>
      <c r="G373" s="8">
        <v>752.45</v>
      </c>
      <c r="H373" s="8">
        <v>0.21</v>
      </c>
      <c r="I373" s="2" t="s">
        <v>1807</v>
      </c>
      <c r="J373" s="8">
        <v>752.24</v>
      </c>
    </row>
    <row r="374" spans="1:10" x14ac:dyDescent="0.35">
      <c r="A374" s="2" t="s">
        <v>2176</v>
      </c>
      <c r="B374" s="14">
        <v>45373</v>
      </c>
      <c r="C374" s="2" t="s">
        <v>141</v>
      </c>
      <c r="D374" s="2" t="s">
        <v>1714</v>
      </c>
      <c r="E374" s="2" t="s">
        <v>1775</v>
      </c>
      <c r="F374" s="11">
        <v>2</v>
      </c>
      <c r="G374" s="8">
        <v>209.66</v>
      </c>
      <c r="H374" s="8">
        <v>0.21</v>
      </c>
      <c r="I374" s="2" t="s">
        <v>1802</v>
      </c>
      <c r="J374" s="8">
        <v>419.11</v>
      </c>
    </row>
    <row r="375" spans="1:10" x14ac:dyDescent="0.35">
      <c r="A375" s="2" t="s">
        <v>2177</v>
      </c>
      <c r="B375" s="14">
        <v>45688</v>
      </c>
      <c r="C375" s="2" t="s">
        <v>528</v>
      </c>
      <c r="D375" s="2" t="s">
        <v>1720</v>
      </c>
      <c r="E375" s="2" t="s">
        <v>1791</v>
      </c>
      <c r="F375" s="11">
        <v>2</v>
      </c>
      <c r="G375" s="8">
        <v>739.95</v>
      </c>
      <c r="H375" s="8">
        <v>0.1</v>
      </c>
      <c r="I375" s="2" t="s">
        <v>1807</v>
      </c>
      <c r="J375" s="8">
        <v>1479.8000000000002</v>
      </c>
    </row>
    <row r="376" spans="1:10" x14ac:dyDescent="0.35">
      <c r="A376" s="2" t="s">
        <v>2178</v>
      </c>
      <c r="B376" s="14">
        <v>45276</v>
      </c>
      <c r="C376" s="2" t="s">
        <v>1425</v>
      </c>
      <c r="D376" s="2" t="s">
        <v>1616</v>
      </c>
      <c r="E376" s="2" t="s">
        <v>1779</v>
      </c>
      <c r="F376" s="11">
        <v>1</v>
      </c>
      <c r="G376" s="8">
        <v>496.19</v>
      </c>
      <c r="H376" s="8">
        <v>0.08</v>
      </c>
      <c r="I376" s="2" t="s">
        <v>1807</v>
      </c>
      <c r="J376" s="8">
        <v>496.11</v>
      </c>
    </row>
    <row r="377" spans="1:10" x14ac:dyDescent="0.35">
      <c r="A377" s="2" t="s">
        <v>2179</v>
      </c>
      <c r="B377" s="14">
        <v>45756</v>
      </c>
      <c r="C377" s="2" t="s">
        <v>166</v>
      </c>
      <c r="D377" s="2" t="s">
        <v>1543</v>
      </c>
      <c r="E377" s="2" t="s">
        <v>1772</v>
      </c>
      <c r="F377" s="11">
        <v>1</v>
      </c>
      <c r="G377" s="8">
        <v>306.36</v>
      </c>
      <c r="H377" s="8">
        <v>0.01</v>
      </c>
      <c r="I377" s="2" t="s">
        <v>1804</v>
      </c>
      <c r="J377" s="8">
        <v>306.35000000000002</v>
      </c>
    </row>
    <row r="378" spans="1:10" x14ac:dyDescent="0.35">
      <c r="A378" s="2" t="s">
        <v>2180</v>
      </c>
      <c r="B378" s="14">
        <v>45309</v>
      </c>
      <c r="C378" s="2" t="s">
        <v>407</v>
      </c>
      <c r="D378" s="2" t="s">
        <v>1672</v>
      </c>
      <c r="E378" s="2" t="s">
        <v>1747</v>
      </c>
      <c r="F378" s="11">
        <v>4</v>
      </c>
      <c r="G378" s="8">
        <v>693.16</v>
      </c>
      <c r="H378" s="8">
        <v>0.05</v>
      </c>
      <c r="I378" s="2" t="s">
        <v>1804</v>
      </c>
      <c r="J378" s="8">
        <v>2772.5899999999997</v>
      </c>
    </row>
    <row r="379" spans="1:10" x14ac:dyDescent="0.35">
      <c r="A379" s="2" t="s">
        <v>2181</v>
      </c>
      <c r="B379" s="14">
        <v>45744</v>
      </c>
      <c r="C379" s="2" t="s">
        <v>1384</v>
      </c>
      <c r="D379" s="2" t="s">
        <v>1692</v>
      </c>
      <c r="E379" s="2" t="s">
        <v>1767</v>
      </c>
      <c r="F379" s="11">
        <v>1</v>
      </c>
      <c r="G379" s="8">
        <v>995.52</v>
      </c>
      <c r="H379" s="8">
        <v>0.22</v>
      </c>
      <c r="I379" s="2" t="s">
        <v>1804</v>
      </c>
      <c r="J379" s="8">
        <v>995.3</v>
      </c>
    </row>
    <row r="380" spans="1:10" x14ac:dyDescent="0.35">
      <c r="A380" s="2" t="s">
        <v>2182</v>
      </c>
      <c r="B380" s="14">
        <v>45535</v>
      </c>
      <c r="C380" s="2" t="s">
        <v>421</v>
      </c>
      <c r="D380" s="2" t="s">
        <v>1538</v>
      </c>
      <c r="E380" s="2" t="s">
        <v>1788</v>
      </c>
      <c r="F380" s="11">
        <v>4</v>
      </c>
      <c r="G380" s="8">
        <v>241.32</v>
      </c>
      <c r="H380" s="8">
        <v>0.28999999999999998</v>
      </c>
      <c r="I380" s="2" t="s">
        <v>1807</v>
      </c>
      <c r="J380" s="8">
        <v>964.99</v>
      </c>
    </row>
    <row r="381" spans="1:10" x14ac:dyDescent="0.35">
      <c r="A381" s="2" t="s">
        <v>2183</v>
      </c>
      <c r="B381" s="14">
        <v>45240</v>
      </c>
      <c r="C381" s="2" t="s">
        <v>756</v>
      </c>
      <c r="D381" s="2" t="s">
        <v>1682</v>
      </c>
      <c r="E381" s="2" t="s">
        <v>1735</v>
      </c>
      <c r="F381" s="11">
        <v>3</v>
      </c>
      <c r="G381" s="8">
        <v>636.03</v>
      </c>
      <c r="H381" s="8">
        <v>0.06</v>
      </c>
      <c r="I381" s="2" t="s">
        <v>1807</v>
      </c>
      <c r="J381" s="8">
        <v>1908.03</v>
      </c>
    </row>
    <row r="382" spans="1:10" x14ac:dyDescent="0.35">
      <c r="A382" s="2" t="s">
        <v>2184</v>
      </c>
      <c r="B382" s="14">
        <v>45275</v>
      </c>
      <c r="C382" s="2" t="s">
        <v>334</v>
      </c>
      <c r="D382" s="2" t="s">
        <v>1531</v>
      </c>
      <c r="E382" s="2" t="s">
        <v>1791</v>
      </c>
      <c r="F382" s="11">
        <v>4</v>
      </c>
      <c r="G382" s="8">
        <v>603.30999999999995</v>
      </c>
      <c r="H382" s="8">
        <v>0.15</v>
      </c>
      <c r="I382" s="2" t="s">
        <v>1802</v>
      </c>
      <c r="J382" s="8">
        <v>2413.0899999999997</v>
      </c>
    </row>
    <row r="383" spans="1:10" x14ac:dyDescent="0.35">
      <c r="A383" s="2" t="s">
        <v>2185</v>
      </c>
      <c r="B383" s="14">
        <v>45427</v>
      </c>
      <c r="C383" s="2" t="s">
        <v>267</v>
      </c>
      <c r="D383" s="2" t="s">
        <v>1704</v>
      </c>
      <c r="E383" s="2" t="s">
        <v>1767</v>
      </c>
      <c r="F383" s="11">
        <v>3</v>
      </c>
      <c r="G383" s="8">
        <v>437.96</v>
      </c>
      <c r="H383" s="8">
        <v>0.27</v>
      </c>
      <c r="I383" s="2" t="s">
        <v>1807</v>
      </c>
      <c r="J383" s="8">
        <v>1313.61</v>
      </c>
    </row>
    <row r="384" spans="1:10" x14ac:dyDescent="0.35">
      <c r="A384" s="2" t="s">
        <v>2186</v>
      </c>
      <c r="B384" s="14">
        <v>45322</v>
      </c>
      <c r="C384" s="2" t="s">
        <v>667</v>
      </c>
      <c r="D384" s="2" t="s">
        <v>1594</v>
      </c>
      <c r="E384" s="2" t="s">
        <v>1747</v>
      </c>
      <c r="F384" s="11">
        <v>2</v>
      </c>
      <c r="G384" s="8">
        <v>56.91</v>
      </c>
      <c r="H384" s="8">
        <v>0.08</v>
      </c>
      <c r="I384" s="2" t="s">
        <v>1807</v>
      </c>
      <c r="J384" s="8">
        <v>113.74</v>
      </c>
    </row>
    <row r="385" spans="1:10" x14ac:dyDescent="0.35">
      <c r="A385" s="2" t="s">
        <v>2187</v>
      </c>
      <c r="B385" s="14">
        <v>45266</v>
      </c>
      <c r="C385" s="2" t="s">
        <v>1034</v>
      </c>
      <c r="D385" s="2" t="s">
        <v>1678</v>
      </c>
      <c r="E385" s="2" t="s">
        <v>1754</v>
      </c>
      <c r="F385" s="11">
        <v>1</v>
      </c>
      <c r="G385" s="8">
        <v>141.79</v>
      </c>
      <c r="H385" s="8">
        <v>0.1</v>
      </c>
      <c r="I385" s="2" t="s">
        <v>1802</v>
      </c>
      <c r="J385" s="8">
        <v>141.69</v>
      </c>
    </row>
    <row r="386" spans="1:10" x14ac:dyDescent="0.35">
      <c r="A386" s="2" t="s">
        <v>2188</v>
      </c>
      <c r="B386" s="14">
        <v>45302</v>
      </c>
      <c r="C386" s="2" t="s">
        <v>1465</v>
      </c>
      <c r="D386" s="2" t="s">
        <v>1543</v>
      </c>
      <c r="E386" s="2" t="s">
        <v>1779</v>
      </c>
      <c r="F386" s="11">
        <v>4</v>
      </c>
      <c r="G386" s="8">
        <v>355.14</v>
      </c>
      <c r="H386" s="8">
        <v>0.16</v>
      </c>
      <c r="I386" s="2" t="s">
        <v>1807</v>
      </c>
      <c r="J386" s="8">
        <v>1420.3999999999999</v>
      </c>
    </row>
    <row r="387" spans="1:10" x14ac:dyDescent="0.35">
      <c r="A387" s="2" t="s">
        <v>2189</v>
      </c>
      <c r="B387" s="14">
        <v>45907</v>
      </c>
      <c r="C387" s="2" t="s">
        <v>676</v>
      </c>
      <c r="D387" s="2" t="s">
        <v>1602</v>
      </c>
      <c r="E387" s="2" t="s">
        <v>1754</v>
      </c>
      <c r="F387" s="11">
        <v>4</v>
      </c>
      <c r="G387" s="8">
        <v>960.38</v>
      </c>
      <c r="H387" s="8">
        <v>0.15</v>
      </c>
      <c r="I387" s="2" t="s">
        <v>1807</v>
      </c>
      <c r="J387" s="8">
        <v>3841.37</v>
      </c>
    </row>
    <row r="388" spans="1:10" x14ac:dyDescent="0.35">
      <c r="A388" s="2" t="s">
        <v>2190</v>
      </c>
      <c r="B388" s="14">
        <v>45433</v>
      </c>
      <c r="C388" s="2" t="s">
        <v>1285</v>
      </c>
      <c r="D388" s="2" t="s">
        <v>1664</v>
      </c>
      <c r="E388" s="2" t="s">
        <v>1782</v>
      </c>
      <c r="F388" s="11">
        <v>3</v>
      </c>
      <c r="G388" s="8">
        <v>847.21</v>
      </c>
      <c r="H388" s="8">
        <v>0.06</v>
      </c>
      <c r="I388" s="2" t="s">
        <v>1804</v>
      </c>
      <c r="J388" s="8">
        <v>2541.5700000000002</v>
      </c>
    </row>
    <row r="389" spans="1:10" x14ac:dyDescent="0.35">
      <c r="A389" s="2" t="s">
        <v>2191</v>
      </c>
      <c r="B389" s="14">
        <v>45892</v>
      </c>
      <c r="C389" s="2" t="s">
        <v>236</v>
      </c>
      <c r="D389" s="2" t="s">
        <v>1686</v>
      </c>
      <c r="E389" s="2" t="s">
        <v>1767</v>
      </c>
      <c r="F389" s="11">
        <v>4</v>
      </c>
      <c r="G389" s="8">
        <v>773.81</v>
      </c>
      <c r="H389" s="8">
        <v>0.08</v>
      </c>
      <c r="I389" s="2" t="s">
        <v>1807</v>
      </c>
      <c r="J389" s="8">
        <v>3095.16</v>
      </c>
    </row>
    <row r="390" spans="1:10" x14ac:dyDescent="0.35">
      <c r="A390" s="2" t="s">
        <v>2192</v>
      </c>
      <c r="B390" s="14">
        <v>45780</v>
      </c>
      <c r="C390" s="2" t="s">
        <v>7</v>
      </c>
      <c r="D390" s="2" t="s">
        <v>1652</v>
      </c>
      <c r="E390" s="2" t="s">
        <v>1782</v>
      </c>
      <c r="F390" s="11">
        <v>1</v>
      </c>
      <c r="G390" s="8">
        <v>664.71</v>
      </c>
      <c r="H390" s="8">
        <v>0.1</v>
      </c>
      <c r="I390" s="2" t="s">
        <v>1804</v>
      </c>
      <c r="J390" s="8">
        <v>664.61</v>
      </c>
    </row>
    <row r="391" spans="1:10" x14ac:dyDescent="0.35">
      <c r="A391" s="2" t="s">
        <v>2193</v>
      </c>
      <c r="B391" s="14">
        <v>45233</v>
      </c>
      <c r="C391" s="2" t="s">
        <v>1073</v>
      </c>
      <c r="D391" s="2" t="s">
        <v>1600</v>
      </c>
      <c r="E391" s="2" t="s">
        <v>1757</v>
      </c>
      <c r="F391" s="11">
        <v>4</v>
      </c>
      <c r="G391" s="8">
        <v>482.06</v>
      </c>
      <c r="H391" s="8">
        <v>7.0000000000000007E-2</v>
      </c>
      <c r="I391" s="2" t="s">
        <v>1804</v>
      </c>
      <c r="J391" s="8">
        <v>1928.17</v>
      </c>
    </row>
    <row r="392" spans="1:10" x14ac:dyDescent="0.35">
      <c r="A392" s="2" t="s">
        <v>2194</v>
      </c>
      <c r="B392" s="14">
        <v>45742</v>
      </c>
      <c r="C392" s="2" t="s">
        <v>311</v>
      </c>
      <c r="D392" s="2" t="s">
        <v>1640</v>
      </c>
      <c r="E392" s="2" t="s">
        <v>1744</v>
      </c>
      <c r="F392" s="11">
        <v>4</v>
      </c>
      <c r="G392" s="8">
        <v>995.55</v>
      </c>
      <c r="H392" s="8">
        <v>0.19</v>
      </c>
      <c r="I392" s="2" t="s">
        <v>1804</v>
      </c>
      <c r="J392" s="8">
        <v>3982.0099999999998</v>
      </c>
    </row>
    <row r="393" spans="1:10" x14ac:dyDescent="0.35">
      <c r="A393" s="2" t="s">
        <v>2195</v>
      </c>
      <c r="B393" s="14">
        <v>45478</v>
      </c>
      <c r="C393" s="2" t="s">
        <v>468</v>
      </c>
      <c r="D393" s="2" t="s">
        <v>1712</v>
      </c>
      <c r="E393" s="2" t="s">
        <v>1775</v>
      </c>
      <c r="F393" s="11">
        <v>2</v>
      </c>
      <c r="G393" s="8">
        <v>153.84</v>
      </c>
      <c r="H393" s="8">
        <v>0.27</v>
      </c>
      <c r="I393" s="2" t="s">
        <v>1804</v>
      </c>
      <c r="J393" s="8">
        <v>307.41000000000003</v>
      </c>
    </row>
    <row r="394" spans="1:10" x14ac:dyDescent="0.35">
      <c r="A394" s="2" t="s">
        <v>2196</v>
      </c>
      <c r="B394" s="14">
        <v>45789</v>
      </c>
      <c r="C394" s="2" t="s">
        <v>504</v>
      </c>
      <c r="D394" s="2" t="s">
        <v>1682</v>
      </c>
      <c r="E394" s="2" t="s">
        <v>1754</v>
      </c>
      <c r="F394" s="11">
        <v>3</v>
      </c>
      <c r="G394" s="8">
        <v>362.11</v>
      </c>
      <c r="H394" s="8">
        <v>0.23</v>
      </c>
      <c r="I394" s="2" t="s">
        <v>1807</v>
      </c>
      <c r="J394" s="8">
        <v>1086.0999999999999</v>
      </c>
    </row>
    <row r="395" spans="1:10" x14ac:dyDescent="0.35">
      <c r="A395" s="2" t="s">
        <v>2197</v>
      </c>
      <c r="B395" s="14">
        <v>45561</v>
      </c>
      <c r="C395" s="2" t="s">
        <v>1434</v>
      </c>
      <c r="D395" s="2" t="s">
        <v>1612</v>
      </c>
      <c r="E395" s="2" t="s">
        <v>1760</v>
      </c>
      <c r="F395" s="11">
        <v>3</v>
      </c>
      <c r="G395" s="8">
        <v>112.26</v>
      </c>
      <c r="H395" s="8">
        <v>0.11</v>
      </c>
      <c r="I395" s="2" t="s">
        <v>1802</v>
      </c>
      <c r="J395" s="8">
        <v>336.67</v>
      </c>
    </row>
    <row r="396" spans="1:10" x14ac:dyDescent="0.35">
      <c r="A396" s="2" t="s">
        <v>2198</v>
      </c>
      <c r="B396" s="14">
        <v>45378</v>
      </c>
      <c r="C396" s="2" t="s">
        <v>652</v>
      </c>
      <c r="D396" s="2" t="s">
        <v>1714</v>
      </c>
      <c r="E396" s="2" t="s">
        <v>1791</v>
      </c>
      <c r="F396" s="11">
        <v>2</v>
      </c>
      <c r="G396" s="8">
        <v>962.81</v>
      </c>
      <c r="H396" s="8">
        <v>0.06</v>
      </c>
      <c r="I396" s="2" t="s">
        <v>1807</v>
      </c>
      <c r="J396" s="8">
        <v>1925.56</v>
      </c>
    </row>
    <row r="397" spans="1:10" x14ac:dyDescent="0.35">
      <c r="A397" s="2" t="s">
        <v>2199</v>
      </c>
      <c r="B397" s="14">
        <v>45308</v>
      </c>
      <c r="C397" s="2" t="s">
        <v>682</v>
      </c>
      <c r="D397" s="2" t="s">
        <v>1568</v>
      </c>
      <c r="E397" s="2" t="s">
        <v>1730</v>
      </c>
      <c r="F397" s="11">
        <v>4</v>
      </c>
      <c r="G397" s="8">
        <v>276.23</v>
      </c>
      <c r="H397" s="8">
        <v>0.12</v>
      </c>
      <c r="I397" s="2" t="s">
        <v>1802</v>
      </c>
      <c r="J397" s="8">
        <v>1104.8000000000002</v>
      </c>
    </row>
    <row r="398" spans="1:10" x14ac:dyDescent="0.35">
      <c r="A398" s="2" t="s">
        <v>2200</v>
      </c>
      <c r="B398" s="14">
        <v>45407</v>
      </c>
      <c r="C398" s="2" t="s">
        <v>66</v>
      </c>
      <c r="D398" s="2" t="s">
        <v>1562</v>
      </c>
      <c r="E398" s="2" t="s">
        <v>1777</v>
      </c>
      <c r="F398" s="11">
        <v>3</v>
      </c>
      <c r="G398" s="8">
        <v>991.37</v>
      </c>
      <c r="H398" s="8">
        <v>0.1</v>
      </c>
      <c r="I398" s="2" t="s">
        <v>1804</v>
      </c>
      <c r="J398" s="8">
        <v>2974.01</v>
      </c>
    </row>
    <row r="399" spans="1:10" x14ac:dyDescent="0.35">
      <c r="A399" s="2" t="s">
        <v>2201</v>
      </c>
      <c r="B399" s="14">
        <v>45929</v>
      </c>
      <c r="C399" s="2" t="s">
        <v>549</v>
      </c>
      <c r="D399" s="2" t="s">
        <v>1568</v>
      </c>
      <c r="E399" s="2" t="s">
        <v>1775</v>
      </c>
      <c r="F399" s="11">
        <v>3</v>
      </c>
      <c r="G399" s="8">
        <v>977.47</v>
      </c>
      <c r="H399" s="8">
        <v>0.05</v>
      </c>
      <c r="I399" s="2" t="s">
        <v>1802</v>
      </c>
      <c r="J399" s="8">
        <v>2932.3599999999997</v>
      </c>
    </row>
    <row r="400" spans="1:10" x14ac:dyDescent="0.35">
      <c r="A400" s="2" t="s">
        <v>2202</v>
      </c>
      <c r="B400" s="14">
        <v>45844</v>
      </c>
      <c r="C400" s="2" t="s">
        <v>661</v>
      </c>
      <c r="D400" s="2" t="s">
        <v>1714</v>
      </c>
      <c r="E400" s="2" t="s">
        <v>1772</v>
      </c>
      <c r="F400" s="11">
        <v>2</v>
      </c>
      <c r="G400" s="8">
        <v>308.7</v>
      </c>
      <c r="H400" s="8">
        <v>0.2</v>
      </c>
      <c r="I400" s="2" t="s">
        <v>1804</v>
      </c>
      <c r="J400" s="8">
        <v>617.19999999999993</v>
      </c>
    </row>
    <row r="401" spans="1:10" x14ac:dyDescent="0.35">
      <c r="A401" s="2" t="s">
        <v>2203</v>
      </c>
      <c r="B401" s="14">
        <v>45579</v>
      </c>
      <c r="C401" s="2" t="s">
        <v>141</v>
      </c>
      <c r="D401" s="2" t="s">
        <v>1535</v>
      </c>
      <c r="E401" s="2" t="s">
        <v>1782</v>
      </c>
      <c r="F401" s="11">
        <v>2</v>
      </c>
      <c r="G401" s="8">
        <v>733.87</v>
      </c>
      <c r="H401" s="8">
        <v>0.1</v>
      </c>
      <c r="I401" s="2" t="s">
        <v>1804</v>
      </c>
      <c r="J401" s="8">
        <v>1467.64</v>
      </c>
    </row>
    <row r="402" spans="1:10" x14ac:dyDescent="0.35">
      <c r="A402" s="2" t="s">
        <v>2204</v>
      </c>
      <c r="B402" s="14">
        <v>45227</v>
      </c>
      <c r="C402" s="2" t="s">
        <v>331</v>
      </c>
      <c r="D402" s="2" t="s">
        <v>1564</v>
      </c>
      <c r="E402" s="2" t="s">
        <v>1782</v>
      </c>
      <c r="F402" s="11">
        <v>2</v>
      </c>
      <c r="G402" s="8">
        <v>22.47</v>
      </c>
      <c r="H402" s="8">
        <v>0.22</v>
      </c>
      <c r="I402" s="2" t="s">
        <v>1804</v>
      </c>
      <c r="J402" s="8">
        <v>44.72</v>
      </c>
    </row>
    <row r="403" spans="1:10" x14ac:dyDescent="0.35">
      <c r="A403" s="2" t="s">
        <v>2205</v>
      </c>
      <c r="B403" s="14">
        <v>45380</v>
      </c>
      <c r="C403" s="2" t="s">
        <v>1075</v>
      </c>
      <c r="D403" s="2" t="s">
        <v>1640</v>
      </c>
      <c r="E403" s="2" t="s">
        <v>1775</v>
      </c>
      <c r="F403" s="11">
        <v>4</v>
      </c>
      <c r="G403" s="8">
        <v>651.36</v>
      </c>
      <c r="H403" s="8">
        <v>0.13</v>
      </c>
      <c r="I403" s="2" t="s">
        <v>1802</v>
      </c>
      <c r="J403" s="8">
        <v>2605.31</v>
      </c>
    </row>
    <row r="404" spans="1:10" x14ac:dyDescent="0.35">
      <c r="A404" s="2" t="s">
        <v>2206</v>
      </c>
      <c r="B404" s="14">
        <v>45817</v>
      </c>
      <c r="C404" s="2" t="s">
        <v>923</v>
      </c>
      <c r="D404" s="2" t="s">
        <v>1554</v>
      </c>
      <c r="E404" s="2" t="s">
        <v>1767</v>
      </c>
      <c r="F404" s="11">
        <v>1</v>
      </c>
      <c r="G404" s="8">
        <v>753.39</v>
      </c>
      <c r="H404" s="8">
        <v>0.04</v>
      </c>
      <c r="I404" s="2" t="s">
        <v>1807</v>
      </c>
      <c r="J404" s="8">
        <v>753.35</v>
      </c>
    </row>
    <row r="405" spans="1:10" x14ac:dyDescent="0.35">
      <c r="A405" s="2" t="s">
        <v>2207</v>
      </c>
      <c r="B405" s="14">
        <v>45576</v>
      </c>
      <c r="C405" s="2" t="s">
        <v>646</v>
      </c>
      <c r="D405" s="2" t="s">
        <v>1668</v>
      </c>
      <c r="E405" s="2" t="s">
        <v>1772</v>
      </c>
      <c r="F405" s="11">
        <v>4</v>
      </c>
      <c r="G405" s="8">
        <v>849.17</v>
      </c>
      <c r="H405" s="8">
        <v>0.12</v>
      </c>
      <c r="I405" s="2" t="s">
        <v>1807</v>
      </c>
      <c r="J405" s="8">
        <v>3396.56</v>
      </c>
    </row>
    <row r="406" spans="1:10" x14ac:dyDescent="0.35">
      <c r="A406" s="2" t="s">
        <v>2208</v>
      </c>
      <c r="B406" s="14">
        <v>45495</v>
      </c>
      <c r="C406" s="2" t="s">
        <v>1166</v>
      </c>
      <c r="D406" s="2" t="s">
        <v>1566</v>
      </c>
      <c r="E406" s="2" t="s">
        <v>1730</v>
      </c>
      <c r="F406" s="11">
        <v>4</v>
      </c>
      <c r="G406" s="8">
        <v>585.45000000000005</v>
      </c>
      <c r="H406" s="8">
        <v>0.25</v>
      </c>
      <c r="I406" s="2" t="s">
        <v>1807</v>
      </c>
      <c r="J406" s="8">
        <v>2341.5500000000002</v>
      </c>
    </row>
    <row r="407" spans="1:10" x14ac:dyDescent="0.35">
      <c r="A407" s="2" t="s">
        <v>2209</v>
      </c>
      <c r="B407" s="14">
        <v>45628</v>
      </c>
      <c r="C407" s="2" t="s">
        <v>1445</v>
      </c>
      <c r="D407" s="2" t="s">
        <v>1676</v>
      </c>
      <c r="E407" s="2" t="s">
        <v>1782</v>
      </c>
      <c r="F407" s="11">
        <v>1</v>
      </c>
      <c r="G407" s="8">
        <v>745.15</v>
      </c>
      <c r="H407" s="8">
        <v>0.25</v>
      </c>
      <c r="I407" s="2" t="s">
        <v>1807</v>
      </c>
      <c r="J407" s="8">
        <v>744.9</v>
      </c>
    </row>
    <row r="408" spans="1:10" x14ac:dyDescent="0.35">
      <c r="A408" s="2" t="s">
        <v>2210</v>
      </c>
      <c r="B408" s="14">
        <v>45244</v>
      </c>
      <c r="C408" s="2" t="s">
        <v>183</v>
      </c>
      <c r="D408" s="2" t="s">
        <v>1724</v>
      </c>
      <c r="E408" s="2" t="s">
        <v>1739</v>
      </c>
      <c r="F408" s="11">
        <v>1</v>
      </c>
      <c r="G408" s="8">
        <v>848.69</v>
      </c>
      <c r="H408" s="8">
        <v>0.04</v>
      </c>
      <c r="I408" s="2" t="s">
        <v>1807</v>
      </c>
      <c r="J408" s="8">
        <v>848.65000000000009</v>
      </c>
    </row>
    <row r="409" spans="1:10" x14ac:dyDescent="0.35">
      <c r="A409" s="2" t="s">
        <v>2211</v>
      </c>
      <c r="B409" s="14">
        <v>45336</v>
      </c>
      <c r="C409" s="2" t="s">
        <v>1264</v>
      </c>
      <c r="D409" s="2" t="s">
        <v>1666</v>
      </c>
      <c r="E409" s="2" t="s">
        <v>1777</v>
      </c>
      <c r="F409" s="11">
        <v>2</v>
      </c>
      <c r="G409" s="8">
        <v>247.67</v>
      </c>
      <c r="H409" s="8">
        <v>0.1</v>
      </c>
      <c r="I409" s="2" t="s">
        <v>1804</v>
      </c>
      <c r="J409" s="8">
        <v>495.23999999999995</v>
      </c>
    </row>
    <row r="410" spans="1:10" x14ac:dyDescent="0.35">
      <c r="A410" s="2" t="s">
        <v>2212</v>
      </c>
      <c r="B410" s="14">
        <v>45465</v>
      </c>
      <c r="C410" s="2" t="s">
        <v>147</v>
      </c>
      <c r="D410" s="2" t="s">
        <v>1674</v>
      </c>
      <c r="E410" s="2" t="s">
        <v>1744</v>
      </c>
      <c r="F410" s="11">
        <v>3</v>
      </c>
      <c r="G410" s="8">
        <v>220.51</v>
      </c>
      <c r="H410" s="8">
        <v>0.02</v>
      </c>
      <c r="I410" s="2" t="s">
        <v>1804</v>
      </c>
      <c r="J410" s="8">
        <v>661.51</v>
      </c>
    </row>
    <row r="411" spans="1:10" x14ac:dyDescent="0.35">
      <c r="A411" s="2" t="s">
        <v>2213</v>
      </c>
      <c r="B411" s="14">
        <v>45837</v>
      </c>
      <c r="C411" s="2" t="s">
        <v>1013</v>
      </c>
      <c r="D411" s="2" t="s">
        <v>1556</v>
      </c>
      <c r="E411" s="2" t="s">
        <v>1782</v>
      </c>
      <c r="F411" s="11">
        <v>4</v>
      </c>
      <c r="G411" s="8">
        <v>370.63</v>
      </c>
      <c r="H411" s="8">
        <v>0.08</v>
      </c>
      <c r="I411" s="2" t="s">
        <v>1802</v>
      </c>
      <c r="J411" s="8">
        <v>1482.44</v>
      </c>
    </row>
    <row r="412" spans="1:10" x14ac:dyDescent="0.35">
      <c r="A412" s="2" t="s">
        <v>2214</v>
      </c>
      <c r="B412" s="14">
        <v>45706</v>
      </c>
      <c r="C412" s="2" t="s">
        <v>1202</v>
      </c>
      <c r="D412" s="2" t="s">
        <v>1584</v>
      </c>
      <c r="E412" s="2" t="s">
        <v>1791</v>
      </c>
      <c r="F412" s="11">
        <v>4</v>
      </c>
      <c r="G412" s="8">
        <v>349.84</v>
      </c>
      <c r="H412" s="8">
        <v>0.11</v>
      </c>
      <c r="I412" s="2" t="s">
        <v>1802</v>
      </c>
      <c r="J412" s="8">
        <v>1399.25</v>
      </c>
    </row>
    <row r="413" spans="1:10" x14ac:dyDescent="0.35">
      <c r="A413" s="2" t="s">
        <v>2215</v>
      </c>
      <c r="B413" s="14">
        <v>45823</v>
      </c>
      <c r="C413" s="2" t="s">
        <v>162</v>
      </c>
      <c r="D413" s="2" t="s">
        <v>1604</v>
      </c>
      <c r="E413" s="2" t="s">
        <v>1772</v>
      </c>
      <c r="F413" s="11">
        <v>1</v>
      </c>
      <c r="G413" s="8">
        <v>770.87</v>
      </c>
      <c r="H413" s="8">
        <v>0.1</v>
      </c>
      <c r="I413" s="2" t="s">
        <v>1807</v>
      </c>
      <c r="J413" s="8">
        <v>770.77</v>
      </c>
    </row>
    <row r="414" spans="1:10" x14ac:dyDescent="0.35">
      <c r="A414" s="2" t="s">
        <v>2216</v>
      </c>
      <c r="B414" s="14">
        <v>45518</v>
      </c>
      <c r="C414" s="2" t="s">
        <v>1453</v>
      </c>
      <c r="D414" s="2" t="s">
        <v>1724</v>
      </c>
      <c r="E414" s="2" t="s">
        <v>1785</v>
      </c>
      <c r="F414" s="11">
        <v>3</v>
      </c>
      <c r="G414" s="8">
        <v>507.33</v>
      </c>
      <c r="H414" s="8">
        <v>0.06</v>
      </c>
      <c r="I414" s="2" t="s">
        <v>1804</v>
      </c>
      <c r="J414" s="8">
        <v>1521.93</v>
      </c>
    </row>
    <row r="415" spans="1:10" x14ac:dyDescent="0.35">
      <c r="A415" s="2" t="s">
        <v>2217</v>
      </c>
      <c r="B415" s="14">
        <v>45863</v>
      </c>
      <c r="C415" s="2" t="s">
        <v>599</v>
      </c>
      <c r="D415" s="2" t="s">
        <v>1658</v>
      </c>
      <c r="E415" s="2" t="s">
        <v>1764</v>
      </c>
      <c r="F415" s="11">
        <v>1</v>
      </c>
      <c r="G415" s="8">
        <v>87.78</v>
      </c>
      <c r="H415" s="8">
        <v>0.06</v>
      </c>
      <c r="I415" s="2" t="s">
        <v>1802</v>
      </c>
      <c r="J415" s="8">
        <v>87.72</v>
      </c>
    </row>
    <row r="416" spans="1:10" x14ac:dyDescent="0.35">
      <c r="A416" s="2" t="s">
        <v>2218</v>
      </c>
      <c r="B416" s="14">
        <v>45666</v>
      </c>
      <c r="C416" s="2" t="s">
        <v>31</v>
      </c>
      <c r="D416" s="2" t="s">
        <v>1712</v>
      </c>
      <c r="E416" s="2" t="s">
        <v>1747</v>
      </c>
      <c r="F416" s="11">
        <v>2</v>
      </c>
      <c r="G416" s="8">
        <v>772.24</v>
      </c>
      <c r="H416" s="8">
        <v>0.22</v>
      </c>
      <c r="I416" s="2" t="s">
        <v>1802</v>
      </c>
      <c r="J416" s="8">
        <v>1544.26</v>
      </c>
    </row>
    <row r="417" spans="1:10" x14ac:dyDescent="0.35">
      <c r="A417" s="2" t="s">
        <v>2219</v>
      </c>
      <c r="B417" s="14">
        <v>45813</v>
      </c>
      <c r="C417" s="2" t="s">
        <v>173</v>
      </c>
      <c r="D417" s="2" t="s">
        <v>1666</v>
      </c>
      <c r="E417" s="2" t="s">
        <v>1777</v>
      </c>
      <c r="F417" s="11">
        <v>1</v>
      </c>
      <c r="G417" s="8">
        <v>108.27</v>
      </c>
      <c r="H417" s="8">
        <v>0.1</v>
      </c>
      <c r="I417" s="2" t="s">
        <v>1807</v>
      </c>
      <c r="J417" s="8">
        <v>108.17</v>
      </c>
    </row>
    <row r="418" spans="1:10" x14ac:dyDescent="0.35">
      <c r="A418" s="2" t="s">
        <v>2220</v>
      </c>
      <c r="B418" s="14">
        <v>45633</v>
      </c>
      <c r="C418" s="2" t="s">
        <v>1073</v>
      </c>
      <c r="D418" s="2" t="s">
        <v>1602</v>
      </c>
      <c r="E418" s="2" t="s">
        <v>1785</v>
      </c>
      <c r="F418" s="11">
        <v>2</v>
      </c>
      <c r="G418" s="8">
        <v>839.24</v>
      </c>
      <c r="H418" s="8">
        <v>0.21</v>
      </c>
      <c r="I418" s="2" t="s">
        <v>1804</v>
      </c>
      <c r="J418" s="8">
        <v>1678.27</v>
      </c>
    </row>
    <row r="419" spans="1:10" x14ac:dyDescent="0.35">
      <c r="A419" s="2" t="s">
        <v>2221</v>
      </c>
      <c r="B419" s="14">
        <v>45331</v>
      </c>
      <c r="C419" s="2" t="s">
        <v>1178</v>
      </c>
      <c r="D419" s="2" t="s">
        <v>1642</v>
      </c>
      <c r="E419" s="2" t="s">
        <v>1767</v>
      </c>
      <c r="F419" s="11">
        <v>2</v>
      </c>
      <c r="G419" s="8">
        <v>466.27</v>
      </c>
      <c r="H419" s="8">
        <v>0.11</v>
      </c>
      <c r="I419" s="2" t="s">
        <v>1804</v>
      </c>
      <c r="J419" s="8">
        <v>932.43</v>
      </c>
    </row>
    <row r="420" spans="1:10" x14ac:dyDescent="0.35">
      <c r="A420" s="2" t="s">
        <v>2222</v>
      </c>
      <c r="B420" s="14">
        <v>45942</v>
      </c>
      <c r="C420" s="2" t="s">
        <v>1221</v>
      </c>
      <c r="D420" s="2" t="s">
        <v>1650</v>
      </c>
      <c r="E420" s="2" t="s">
        <v>1777</v>
      </c>
      <c r="F420" s="11">
        <v>3</v>
      </c>
      <c r="G420" s="8">
        <v>969.83</v>
      </c>
      <c r="H420" s="8">
        <v>0.02</v>
      </c>
      <c r="I420" s="2" t="s">
        <v>1802</v>
      </c>
      <c r="J420" s="8">
        <v>2909.4700000000003</v>
      </c>
    </row>
    <row r="421" spans="1:10" x14ac:dyDescent="0.35">
      <c r="A421" s="2" t="s">
        <v>2223</v>
      </c>
      <c r="B421" s="14">
        <v>45824</v>
      </c>
      <c r="C421" s="2" t="s">
        <v>1276</v>
      </c>
      <c r="D421" s="2" t="s">
        <v>1708</v>
      </c>
      <c r="E421" s="2" t="s">
        <v>1791</v>
      </c>
      <c r="F421" s="11">
        <v>2</v>
      </c>
      <c r="G421" s="8">
        <v>782.11</v>
      </c>
      <c r="H421" s="8">
        <v>0.17</v>
      </c>
      <c r="I421" s="2" t="s">
        <v>1804</v>
      </c>
      <c r="J421" s="8">
        <v>1564.05</v>
      </c>
    </row>
    <row r="422" spans="1:10" x14ac:dyDescent="0.35">
      <c r="A422" s="2" t="s">
        <v>2224</v>
      </c>
      <c r="B422" s="14">
        <v>45921</v>
      </c>
      <c r="C422" s="2" t="s">
        <v>1374</v>
      </c>
      <c r="D422" s="2" t="s">
        <v>1606</v>
      </c>
      <c r="E422" s="2" t="s">
        <v>1770</v>
      </c>
      <c r="F422" s="11">
        <v>2</v>
      </c>
      <c r="G422" s="8">
        <v>74.63</v>
      </c>
      <c r="H422" s="8">
        <v>0.01</v>
      </c>
      <c r="I422" s="2" t="s">
        <v>1804</v>
      </c>
      <c r="J422" s="8">
        <v>149.25</v>
      </c>
    </row>
    <row r="423" spans="1:10" x14ac:dyDescent="0.35">
      <c r="A423" s="2" t="s">
        <v>2225</v>
      </c>
      <c r="B423" s="14">
        <v>45909</v>
      </c>
      <c r="C423" s="2" t="s">
        <v>154</v>
      </c>
      <c r="D423" s="2" t="s">
        <v>1696</v>
      </c>
      <c r="E423" s="2" t="s">
        <v>1754</v>
      </c>
      <c r="F423" s="11">
        <v>3</v>
      </c>
      <c r="G423" s="8">
        <v>522.78</v>
      </c>
      <c r="H423" s="8">
        <v>0.25</v>
      </c>
      <c r="I423" s="2" t="s">
        <v>1804</v>
      </c>
      <c r="J423" s="8">
        <v>1568.09</v>
      </c>
    </row>
    <row r="424" spans="1:10" x14ac:dyDescent="0.35">
      <c r="A424" s="2" t="s">
        <v>2226</v>
      </c>
      <c r="B424" s="14">
        <v>45853</v>
      </c>
      <c r="C424" s="2" t="s">
        <v>1046</v>
      </c>
      <c r="D424" s="2" t="s">
        <v>1552</v>
      </c>
      <c r="E424" s="2" t="s">
        <v>1779</v>
      </c>
      <c r="F424" s="11">
        <v>1</v>
      </c>
      <c r="G424" s="8">
        <v>206.45</v>
      </c>
      <c r="H424" s="8">
        <v>0.15</v>
      </c>
      <c r="I424" s="2" t="s">
        <v>1804</v>
      </c>
      <c r="J424" s="8">
        <v>206.29999999999998</v>
      </c>
    </row>
    <row r="425" spans="1:10" x14ac:dyDescent="0.35">
      <c r="A425" s="2" t="s">
        <v>2227</v>
      </c>
      <c r="B425" s="14">
        <v>45580</v>
      </c>
      <c r="C425" s="2" t="s">
        <v>480</v>
      </c>
      <c r="D425" s="2" t="s">
        <v>1664</v>
      </c>
      <c r="E425" s="2" t="s">
        <v>1751</v>
      </c>
      <c r="F425" s="11">
        <v>1</v>
      </c>
      <c r="G425" s="8">
        <v>815.53</v>
      </c>
      <c r="H425" s="8">
        <v>0.3</v>
      </c>
      <c r="I425" s="2" t="s">
        <v>1804</v>
      </c>
      <c r="J425" s="8">
        <v>815.23</v>
      </c>
    </row>
    <row r="426" spans="1:10" x14ac:dyDescent="0.35">
      <c r="A426" s="2" t="s">
        <v>2228</v>
      </c>
      <c r="B426" s="14">
        <v>45220</v>
      </c>
      <c r="C426" s="2" t="s">
        <v>141</v>
      </c>
      <c r="D426" s="2" t="s">
        <v>1684</v>
      </c>
      <c r="E426" s="2" t="s">
        <v>1775</v>
      </c>
      <c r="F426" s="11">
        <v>1</v>
      </c>
      <c r="G426" s="8">
        <v>823.61</v>
      </c>
      <c r="H426" s="8">
        <v>0.28000000000000003</v>
      </c>
      <c r="I426" s="2" t="s">
        <v>1807</v>
      </c>
      <c r="J426" s="8">
        <v>823.33</v>
      </c>
    </row>
    <row r="427" spans="1:10" x14ac:dyDescent="0.35">
      <c r="A427" s="2" t="s">
        <v>2229</v>
      </c>
      <c r="B427" s="14">
        <v>45807</v>
      </c>
      <c r="C427" s="2" t="s">
        <v>1451</v>
      </c>
      <c r="D427" s="2" t="s">
        <v>1700</v>
      </c>
      <c r="E427" s="2" t="s">
        <v>1764</v>
      </c>
      <c r="F427" s="11">
        <v>2</v>
      </c>
      <c r="G427" s="8">
        <v>209.96</v>
      </c>
      <c r="H427" s="8">
        <v>0</v>
      </c>
      <c r="I427" s="2" t="s">
        <v>1802</v>
      </c>
      <c r="J427" s="8">
        <v>419.92</v>
      </c>
    </row>
    <row r="428" spans="1:10" x14ac:dyDescent="0.35">
      <c r="A428" s="2" t="s">
        <v>2230</v>
      </c>
      <c r="B428" s="14">
        <v>45462</v>
      </c>
      <c r="C428" s="2" t="s">
        <v>568</v>
      </c>
      <c r="D428" s="2" t="s">
        <v>1521</v>
      </c>
      <c r="E428" s="2" t="s">
        <v>1782</v>
      </c>
      <c r="F428" s="11">
        <v>4</v>
      </c>
      <c r="G428" s="8">
        <v>897.93</v>
      </c>
      <c r="H428" s="8">
        <v>0.05</v>
      </c>
      <c r="I428" s="2" t="s">
        <v>1807</v>
      </c>
      <c r="J428" s="8">
        <v>3591.6699999999996</v>
      </c>
    </row>
    <row r="429" spans="1:10" x14ac:dyDescent="0.35">
      <c r="A429" s="2" t="s">
        <v>2231</v>
      </c>
      <c r="B429" s="14">
        <v>45646</v>
      </c>
      <c r="C429" s="2" t="s">
        <v>587</v>
      </c>
      <c r="D429" s="2" t="s">
        <v>1652</v>
      </c>
      <c r="E429" s="2" t="s">
        <v>1730</v>
      </c>
      <c r="F429" s="11">
        <v>4</v>
      </c>
      <c r="G429" s="8">
        <v>925.95</v>
      </c>
      <c r="H429" s="8">
        <v>0.16</v>
      </c>
      <c r="I429" s="2" t="s">
        <v>1807</v>
      </c>
      <c r="J429" s="8">
        <v>3703.6400000000003</v>
      </c>
    </row>
    <row r="430" spans="1:10" x14ac:dyDescent="0.35">
      <c r="A430" s="2" t="s">
        <v>2232</v>
      </c>
      <c r="B430" s="14">
        <v>45520</v>
      </c>
      <c r="C430" s="2" t="s">
        <v>296</v>
      </c>
      <c r="D430" s="2" t="s">
        <v>1628</v>
      </c>
      <c r="E430" s="2" t="s">
        <v>1754</v>
      </c>
      <c r="F430" s="11">
        <v>2</v>
      </c>
      <c r="G430" s="8">
        <v>573.09</v>
      </c>
      <c r="H430" s="8">
        <v>0.03</v>
      </c>
      <c r="I430" s="2" t="s">
        <v>1807</v>
      </c>
      <c r="J430" s="8">
        <v>1146.1500000000001</v>
      </c>
    </row>
    <row r="431" spans="1:10" x14ac:dyDescent="0.35">
      <c r="A431" s="2" t="s">
        <v>2233</v>
      </c>
      <c r="B431" s="14">
        <v>45731</v>
      </c>
      <c r="C431" s="2" t="s">
        <v>593</v>
      </c>
      <c r="D431" s="2" t="s">
        <v>1538</v>
      </c>
      <c r="E431" s="2" t="s">
        <v>1747</v>
      </c>
      <c r="F431" s="11">
        <v>4</v>
      </c>
      <c r="G431" s="8">
        <v>149.83000000000001</v>
      </c>
      <c r="H431" s="8">
        <v>0.02</v>
      </c>
      <c r="I431" s="2" t="s">
        <v>1802</v>
      </c>
      <c r="J431" s="8">
        <v>599.30000000000007</v>
      </c>
    </row>
    <row r="432" spans="1:10" x14ac:dyDescent="0.35">
      <c r="A432" s="2" t="s">
        <v>2234</v>
      </c>
      <c r="B432" s="14">
        <v>45445</v>
      </c>
      <c r="C432" s="2" t="s">
        <v>12</v>
      </c>
      <c r="D432" s="2" t="s">
        <v>1628</v>
      </c>
      <c r="E432" s="2" t="s">
        <v>1777</v>
      </c>
      <c r="F432" s="11">
        <v>3</v>
      </c>
      <c r="G432" s="8">
        <v>287.70999999999998</v>
      </c>
      <c r="H432" s="8">
        <v>0.03</v>
      </c>
      <c r="I432" s="2" t="s">
        <v>1807</v>
      </c>
      <c r="J432" s="8">
        <v>863.09999999999991</v>
      </c>
    </row>
    <row r="433" spans="1:10" x14ac:dyDescent="0.35">
      <c r="A433" s="2" t="s">
        <v>2235</v>
      </c>
      <c r="B433" s="14">
        <v>45860</v>
      </c>
      <c r="C433" s="2" t="s">
        <v>328</v>
      </c>
      <c r="D433" s="2" t="s">
        <v>1660</v>
      </c>
      <c r="E433" s="2" t="s">
        <v>1754</v>
      </c>
      <c r="F433" s="11">
        <v>2</v>
      </c>
      <c r="G433" s="8">
        <v>849.8</v>
      </c>
      <c r="H433" s="8">
        <v>0.06</v>
      </c>
      <c r="I433" s="2" t="s">
        <v>1807</v>
      </c>
      <c r="J433" s="8">
        <v>1699.54</v>
      </c>
    </row>
    <row r="434" spans="1:10" x14ac:dyDescent="0.35">
      <c r="A434" s="2" t="s">
        <v>2236</v>
      </c>
      <c r="B434" s="14">
        <v>45725</v>
      </c>
      <c r="C434" s="2" t="s">
        <v>70</v>
      </c>
      <c r="D434" s="2" t="s">
        <v>1608</v>
      </c>
      <c r="E434" s="2" t="s">
        <v>1744</v>
      </c>
      <c r="F434" s="11">
        <v>3</v>
      </c>
      <c r="G434" s="8">
        <v>482.58</v>
      </c>
      <c r="H434" s="8">
        <v>0.28000000000000003</v>
      </c>
      <c r="I434" s="2" t="s">
        <v>1804</v>
      </c>
      <c r="J434" s="8">
        <v>1447.46</v>
      </c>
    </row>
    <row r="435" spans="1:10" x14ac:dyDescent="0.35">
      <c r="A435" s="2" t="s">
        <v>2237</v>
      </c>
      <c r="B435" s="14">
        <v>45699</v>
      </c>
      <c r="C435" s="2" t="s">
        <v>389</v>
      </c>
      <c r="D435" s="2" t="s">
        <v>1644</v>
      </c>
      <c r="E435" s="2" t="s">
        <v>1739</v>
      </c>
      <c r="F435" s="11">
        <v>2</v>
      </c>
      <c r="G435" s="8">
        <v>64.7</v>
      </c>
      <c r="H435" s="8">
        <v>0</v>
      </c>
      <c r="I435" s="2" t="s">
        <v>1802</v>
      </c>
      <c r="J435" s="8">
        <v>129.4</v>
      </c>
    </row>
    <row r="436" spans="1:10" x14ac:dyDescent="0.35">
      <c r="A436" s="2" t="s">
        <v>2238</v>
      </c>
      <c r="B436" s="14">
        <v>45266</v>
      </c>
      <c r="C436" s="2" t="s">
        <v>489</v>
      </c>
      <c r="D436" s="2" t="s">
        <v>1533</v>
      </c>
      <c r="E436" s="2" t="s">
        <v>1751</v>
      </c>
      <c r="F436" s="11">
        <v>3</v>
      </c>
      <c r="G436" s="8">
        <v>589.83000000000004</v>
      </c>
      <c r="H436" s="8">
        <v>0.26</v>
      </c>
      <c r="I436" s="2" t="s">
        <v>1802</v>
      </c>
      <c r="J436" s="8">
        <v>1769.2300000000002</v>
      </c>
    </row>
    <row r="437" spans="1:10" x14ac:dyDescent="0.35">
      <c r="A437" s="2" t="s">
        <v>2239</v>
      </c>
      <c r="B437" s="14">
        <v>45889</v>
      </c>
      <c r="C437" s="2" t="s">
        <v>901</v>
      </c>
      <c r="D437" s="2" t="s">
        <v>1529</v>
      </c>
      <c r="E437" s="2" t="s">
        <v>1764</v>
      </c>
      <c r="F437" s="11">
        <v>4</v>
      </c>
      <c r="G437" s="8">
        <v>758.49</v>
      </c>
      <c r="H437" s="8">
        <v>0.16</v>
      </c>
      <c r="I437" s="2" t="s">
        <v>1807</v>
      </c>
      <c r="J437" s="8">
        <v>3033.8</v>
      </c>
    </row>
    <row r="438" spans="1:10" x14ac:dyDescent="0.35">
      <c r="A438" s="2" t="s">
        <v>2240</v>
      </c>
      <c r="B438" s="14">
        <v>45555</v>
      </c>
      <c r="C438" s="2" t="s">
        <v>194</v>
      </c>
      <c r="D438" s="2" t="s">
        <v>1600</v>
      </c>
      <c r="E438" s="2" t="s">
        <v>1772</v>
      </c>
      <c r="F438" s="11">
        <v>4</v>
      </c>
      <c r="G438" s="8">
        <v>747.56</v>
      </c>
      <c r="H438" s="8">
        <v>0.09</v>
      </c>
      <c r="I438" s="2" t="s">
        <v>1807</v>
      </c>
      <c r="J438" s="8">
        <v>2990.1499999999996</v>
      </c>
    </row>
    <row r="439" spans="1:10" x14ac:dyDescent="0.35">
      <c r="A439" s="2" t="s">
        <v>2241</v>
      </c>
      <c r="B439" s="14">
        <v>45813</v>
      </c>
      <c r="C439" s="2" t="s">
        <v>798</v>
      </c>
      <c r="D439" s="2" t="s">
        <v>1606</v>
      </c>
      <c r="E439" s="2" t="s">
        <v>1785</v>
      </c>
      <c r="F439" s="11">
        <v>3</v>
      </c>
      <c r="G439" s="8">
        <v>551.22</v>
      </c>
      <c r="H439" s="8">
        <v>0.12</v>
      </c>
      <c r="I439" s="2" t="s">
        <v>1804</v>
      </c>
      <c r="J439" s="8">
        <v>1653.5400000000002</v>
      </c>
    </row>
    <row r="440" spans="1:10" x14ac:dyDescent="0.35">
      <c r="A440" s="2" t="s">
        <v>2242</v>
      </c>
      <c r="B440" s="14">
        <v>45811</v>
      </c>
      <c r="C440" s="2" t="s">
        <v>522</v>
      </c>
      <c r="D440" s="2" t="s">
        <v>1664</v>
      </c>
      <c r="E440" s="2" t="s">
        <v>1777</v>
      </c>
      <c r="F440" s="11">
        <v>2</v>
      </c>
      <c r="G440" s="8">
        <v>527.05999999999995</v>
      </c>
      <c r="H440" s="8">
        <v>0.17</v>
      </c>
      <c r="I440" s="2" t="s">
        <v>1804</v>
      </c>
      <c r="J440" s="8">
        <v>1053.9499999999998</v>
      </c>
    </row>
    <row r="441" spans="1:10" x14ac:dyDescent="0.35">
      <c r="A441" s="2" t="s">
        <v>2243</v>
      </c>
      <c r="B441" s="14">
        <v>45670</v>
      </c>
      <c r="C441" s="2" t="s">
        <v>340</v>
      </c>
      <c r="D441" s="2" t="s">
        <v>1650</v>
      </c>
      <c r="E441" s="2" t="s">
        <v>1751</v>
      </c>
      <c r="F441" s="11">
        <v>4</v>
      </c>
      <c r="G441" s="8">
        <v>875.41</v>
      </c>
      <c r="H441" s="8">
        <v>0.27</v>
      </c>
      <c r="I441" s="2" t="s">
        <v>1802</v>
      </c>
      <c r="J441" s="8">
        <v>3501.37</v>
      </c>
    </row>
    <row r="442" spans="1:10" x14ac:dyDescent="0.35">
      <c r="A442" s="2" t="s">
        <v>2244</v>
      </c>
      <c r="B442" s="14">
        <v>45736</v>
      </c>
      <c r="C442" s="2" t="s">
        <v>35</v>
      </c>
      <c r="D442" s="2" t="s">
        <v>1696</v>
      </c>
      <c r="E442" s="2" t="s">
        <v>1730</v>
      </c>
      <c r="F442" s="11">
        <v>2</v>
      </c>
      <c r="G442" s="8">
        <v>226.43</v>
      </c>
      <c r="H442" s="8">
        <v>0.03</v>
      </c>
      <c r="I442" s="2" t="s">
        <v>1802</v>
      </c>
      <c r="J442" s="8">
        <v>452.83000000000004</v>
      </c>
    </row>
    <row r="443" spans="1:10" x14ac:dyDescent="0.35">
      <c r="A443" s="2" t="s">
        <v>2245</v>
      </c>
      <c r="B443" s="14">
        <v>45480</v>
      </c>
      <c r="C443" s="2" t="s">
        <v>135</v>
      </c>
      <c r="D443" s="2" t="s">
        <v>1684</v>
      </c>
      <c r="E443" s="2" t="s">
        <v>1751</v>
      </c>
      <c r="F443" s="11">
        <v>2</v>
      </c>
      <c r="G443" s="8">
        <v>285.39</v>
      </c>
      <c r="H443" s="8">
        <v>0.1</v>
      </c>
      <c r="I443" s="2" t="s">
        <v>1802</v>
      </c>
      <c r="J443" s="8">
        <v>570.67999999999995</v>
      </c>
    </row>
    <row r="444" spans="1:10" x14ac:dyDescent="0.35">
      <c r="A444" s="2" t="s">
        <v>2246</v>
      </c>
      <c r="B444" s="14">
        <v>45929</v>
      </c>
      <c r="C444" s="2" t="s">
        <v>1034</v>
      </c>
      <c r="D444" s="2" t="s">
        <v>1548</v>
      </c>
      <c r="E444" s="2" t="s">
        <v>1779</v>
      </c>
      <c r="F444" s="11">
        <v>2</v>
      </c>
      <c r="G444" s="8">
        <v>298.01</v>
      </c>
      <c r="H444" s="8">
        <v>0.05</v>
      </c>
      <c r="I444" s="2" t="s">
        <v>1802</v>
      </c>
      <c r="J444" s="8">
        <v>595.97</v>
      </c>
    </row>
    <row r="445" spans="1:10" x14ac:dyDescent="0.35">
      <c r="A445" s="2" t="s">
        <v>2247</v>
      </c>
      <c r="B445" s="14">
        <v>45626</v>
      </c>
      <c r="C445" s="2" t="s">
        <v>522</v>
      </c>
      <c r="D445" s="2" t="s">
        <v>1606</v>
      </c>
      <c r="E445" s="2" t="s">
        <v>1747</v>
      </c>
      <c r="F445" s="11">
        <v>4</v>
      </c>
      <c r="G445" s="8">
        <v>753.49</v>
      </c>
      <c r="H445" s="8">
        <v>0.26</v>
      </c>
      <c r="I445" s="2" t="s">
        <v>1807</v>
      </c>
      <c r="J445" s="8">
        <v>3013.7</v>
      </c>
    </row>
    <row r="446" spans="1:10" x14ac:dyDescent="0.35">
      <c r="A446" s="2" t="s">
        <v>2248</v>
      </c>
      <c r="B446" s="14">
        <v>45460</v>
      </c>
      <c r="C446" s="2" t="s">
        <v>1479</v>
      </c>
      <c r="D446" s="2" t="s">
        <v>1682</v>
      </c>
      <c r="E446" s="2" t="s">
        <v>1772</v>
      </c>
      <c r="F446" s="11">
        <v>2</v>
      </c>
      <c r="G446" s="8">
        <v>130.38999999999999</v>
      </c>
      <c r="H446" s="8">
        <v>0.17</v>
      </c>
      <c r="I446" s="2" t="s">
        <v>1804</v>
      </c>
      <c r="J446" s="8">
        <v>260.60999999999996</v>
      </c>
    </row>
    <row r="447" spans="1:10" x14ac:dyDescent="0.35">
      <c r="A447" s="2" t="s">
        <v>2249</v>
      </c>
      <c r="B447" s="14">
        <v>45709</v>
      </c>
      <c r="C447" s="2" t="s">
        <v>1067</v>
      </c>
      <c r="D447" s="2" t="s">
        <v>1570</v>
      </c>
      <c r="E447" s="2" t="s">
        <v>1764</v>
      </c>
      <c r="F447" s="11">
        <v>4</v>
      </c>
      <c r="G447" s="8">
        <v>164.02</v>
      </c>
      <c r="H447" s="8">
        <v>0.01</v>
      </c>
      <c r="I447" s="2" t="s">
        <v>1804</v>
      </c>
      <c r="J447" s="8">
        <v>656.07</v>
      </c>
    </row>
    <row r="448" spans="1:10" x14ac:dyDescent="0.35">
      <c r="A448" s="2" t="s">
        <v>2250</v>
      </c>
      <c r="B448" s="14">
        <v>45551</v>
      </c>
      <c r="C448" s="2" t="s">
        <v>537</v>
      </c>
      <c r="D448" s="2" t="s">
        <v>1584</v>
      </c>
      <c r="E448" s="2" t="s">
        <v>1747</v>
      </c>
      <c r="F448" s="11">
        <v>2</v>
      </c>
      <c r="G448" s="8">
        <v>527.51</v>
      </c>
      <c r="H448" s="8">
        <v>0.18</v>
      </c>
      <c r="I448" s="2" t="s">
        <v>1804</v>
      </c>
      <c r="J448" s="8">
        <v>1054.8399999999999</v>
      </c>
    </row>
    <row r="449" spans="1:10" x14ac:dyDescent="0.35">
      <c r="A449" s="2" t="s">
        <v>2251</v>
      </c>
      <c r="B449" s="14">
        <v>45939</v>
      </c>
      <c r="C449" s="2" t="s">
        <v>798</v>
      </c>
      <c r="D449" s="2" t="s">
        <v>1640</v>
      </c>
      <c r="E449" s="2" t="s">
        <v>1775</v>
      </c>
      <c r="F449" s="11">
        <v>3</v>
      </c>
      <c r="G449" s="8">
        <v>628.17999999999995</v>
      </c>
      <c r="H449" s="8">
        <v>0.26</v>
      </c>
      <c r="I449" s="2" t="s">
        <v>1802</v>
      </c>
      <c r="J449" s="8">
        <v>1884.28</v>
      </c>
    </row>
    <row r="450" spans="1:10" x14ac:dyDescent="0.35">
      <c r="A450" s="2" t="s">
        <v>2252</v>
      </c>
      <c r="B450" s="14">
        <v>45553</v>
      </c>
      <c r="C450" s="2" t="s">
        <v>845</v>
      </c>
      <c r="D450" s="2" t="s">
        <v>1638</v>
      </c>
      <c r="E450" s="2" t="s">
        <v>1744</v>
      </c>
      <c r="F450" s="11">
        <v>1</v>
      </c>
      <c r="G450" s="8">
        <v>862.31</v>
      </c>
      <c r="H450" s="8">
        <v>0.06</v>
      </c>
      <c r="I450" s="2" t="s">
        <v>1802</v>
      </c>
      <c r="J450" s="8">
        <v>862.25</v>
      </c>
    </row>
    <row r="451" spans="1:10" x14ac:dyDescent="0.35">
      <c r="A451" s="2" t="s">
        <v>2253</v>
      </c>
      <c r="B451" s="14">
        <v>45806</v>
      </c>
      <c r="C451" s="2" t="s">
        <v>253</v>
      </c>
      <c r="D451" s="2" t="s">
        <v>1692</v>
      </c>
      <c r="E451" s="2" t="s">
        <v>1777</v>
      </c>
      <c r="F451" s="11">
        <v>2</v>
      </c>
      <c r="G451" s="8">
        <v>541.39</v>
      </c>
      <c r="H451" s="8">
        <v>0.03</v>
      </c>
      <c r="I451" s="2" t="s">
        <v>1807</v>
      </c>
      <c r="J451" s="8">
        <v>1082.75</v>
      </c>
    </row>
    <row r="452" spans="1:10" x14ac:dyDescent="0.35">
      <c r="A452" s="2" t="s">
        <v>2254</v>
      </c>
      <c r="B452" s="14">
        <v>45811</v>
      </c>
      <c r="C452" s="2" t="s">
        <v>1448</v>
      </c>
      <c r="D452" s="2" t="s">
        <v>1678</v>
      </c>
      <c r="E452" s="2" t="s">
        <v>1782</v>
      </c>
      <c r="F452" s="11">
        <v>3</v>
      </c>
      <c r="G452" s="8">
        <v>761.8</v>
      </c>
      <c r="H452" s="8">
        <v>0.06</v>
      </c>
      <c r="I452" s="2" t="s">
        <v>1807</v>
      </c>
      <c r="J452" s="8">
        <v>2285.3399999999997</v>
      </c>
    </row>
    <row r="453" spans="1:10" x14ac:dyDescent="0.35">
      <c r="A453" s="2" t="s">
        <v>2255</v>
      </c>
      <c r="B453" s="14">
        <v>45508</v>
      </c>
      <c r="C453" s="2" t="s">
        <v>1290</v>
      </c>
      <c r="D453" s="2" t="s">
        <v>1624</v>
      </c>
      <c r="E453" s="2" t="s">
        <v>1739</v>
      </c>
      <c r="F453" s="11">
        <v>4</v>
      </c>
      <c r="G453" s="8">
        <v>829.36</v>
      </c>
      <c r="H453" s="8">
        <v>0.11</v>
      </c>
      <c r="I453" s="2" t="s">
        <v>1804</v>
      </c>
      <c r="J453" s="8">
        <v>3317.33</v>
      </c>
    </row>
    <row r="454" spans="1:10" x14ac:dyDescent="0.35">
      <c r="A454" s="2" t="s">
        <v>2256</v>
      </c>
      <c r="B454" s="14">
        <v>45460</v>
      </c>
      <c r="C454" s="2" t="s">
        <v>1238</v>
      </c>
      <c r="D454" s="2" t="s">
        <v>1572</v>
      </c>
      <c r="E454" s="2" t="s">
        <v>1782</v>
      </c>
      <c r="F454" s="11">
        <v>2</v>
      </c>
      <c r="G454" s="8">
        <v>425.06</v>
      </c>
      <c r="H454" s="8">
        <v>0.09</v>
      </c>
      <c r="I454" s="2" t="s">
        <v>1804</v>
      </c>
      <c r="J454" s="8">
        <v>850.03</v>
      </c>
    </row>
    <row r="455" spans="1:10" x14ac:dyDescent="0.35">
      <c r="A455" s="2" t="s">
        <v>2257</v>
      </c>
      <c r="B455" s="14">
        <v>45311</v>
      </c>
      <c r="C455" s="2" t="s">
        <v>428</v>
      </c>
      <c r="D455" s="2" t="s">
        <v>1636</v>
      </c>
      <c r="E455" s="2" t="s">
        <v>1730</v>
      </c>
      <c r="F455" s="11">
        <v>2</v>
      </c>
      <c r="G455" s="8">
        <v>911.14</v>
      </c>
      <c r="H455" s="8">
        <v>0.1</v>
      </c>
      <c r="I455" s="2" t="s">
        <v>1802</v>
      </c>
      <c r="J455" s="8">
        <v>1822.18</v>
      </c>
    </row>
    <row r="456" spans="1:10" x14ac:dyDescent="0.35">
      <c r="A456" s="2" t="s">
        <v>2258</v>
      </c>
      <c r="B456" s="14">
        <v>45906</v>
      </c>
      <c r="C456" s="2" t="s">
        <v>296</v>
      </c>
      <c r="D456" s="2" t="s">
        <v>1662</v>
      </c>
      <c r="E456" s="2" t="s">
        <v>1760</v>
      </c>
      <c r="F456" s="11">
        <v>3</v>
      </c>
      <c r="G456" s="8">
        <v>811.96</v>
      </c>
      <c r="H456" s="8">
        <v>0.28999999999999998</v>
      </c>
      <c r="I456" s="2" t="s">
        <v>1802</v>
      </c>
      <c r="J456" s="8">
        <v>2435.59</v>
      </c>
    </row>
    <row r="457" spans="1:10" x14ac:dyDescent="0.35">
      <c r="A457" s="2" t="s">
        <v>2259</v>
      </c>
      <c r="B457" s="14">
        <v>45380</v>
      </c>
      <c r="C457" s="2" t="s">
        <v>856</v>
      </c>
      <c r="D457" s="2" t="s">
        <v>1588</v>
      </c>
      <c r="E457" s="2" t="s">
        <v>1767</v>
      </c>
      <c r="F457" s="11">
        <v>2</v>
      </c>
      <c r="G457" s="8">
        <v>780.05</v>
      </c>
      <c r="H457" s="8">
        <v>0.12</v>
      </c>
      <c r="I457" s="2" t="s">
        <v>1807</v>
      </c>
      <c r="J457" s="8">
        <v>1559.98</v>
      </c>
    </row>
    <row r="458" spans="1:10" x14ac:dyDescent="0.35">
      <c r="A458" s="2" t="s">
        <v>2260</v>
      </c>
      <c r="B458" s="14">
        <v>45527</v>
      </c>
      <c r="C458" s="2" t="s">
        <v>688</v>
      </c>
      <c r="D458" s="2" t="s">
        <v>1590</v>
      </c>
      <c r="E458" s="2" t="s">
        <v>1764</v>
      </c>
      <c r="F458" s="11">
        <v>4</v>
      </c>
      <c r="G458" s="8">
        <v>315.95</v>
      </c>
      <c r="H458" s="8">
        <v>0.19</v>
      </c>
      <c r="I458" s="2" t="s">
        <v>1807</v>
      </c>
      <c r="J458" s="8">
        <v>1263.6099999999999</v>
      </c>
    </row>
    <row r="459" spans="1:10" x14ac:dyDescent="0.35">
      <c r="A459" s="2" t="s">
        <v>2261</v>
      </c>
      <c r="B459" s="14">
        <v>45796</v>
      </c>
      <c r="C459" s="2" t="s">
        <v>726</v>
      </c>
      <c r="D459" s="2" t="s">
        <v>1630</v>
      </c>
      <c r="E459" s="2" t="s">
        <v>1764</v>
      </c>
      <c r="F459" s="11">
        <v>2</v>
      </c>
      <c r="G459" s="8">
        <v>810.17</v>
      </c>
      <c r="H459" s="8">
        <v>0.27</v>
      </c>
      <c r="I459" s="2" t="s">
        <v>1802</v>
      </c>
      <c r="J459" s="8">
        <v>1620.07</v>
      </c>
    </row>
    <row r="460" spans="1:10" x14ac:dyDescent="0.35">
      <c r="A460" s="2" t="s">
        <v>2262</v>
      </c>
      <c r="B460" s="14">
        <v>45389</v>
      </c>
      <c r="C460" s="2" t="s">
        <v>658</v>
      </c>
      <c r="D460" s="2" t="s">
        <v>1694</v>
      </c>
      <c r="E460" s="2" t="s">
        <v>1747</v>
      </c>
      <c r="F460" s="11">
        <v>3</v>
      </c>
      <c r="G460" s="8">
        <v>505.01</v>
      </c>
      <c r="H460" s="8">
        <v>0.02</v>
      </c>
      <c r="I460" s="2" t="s">
        <v>1804</v>
      </c>
      <c r="J460" s="8">
        <v>1515.01</v>
      </c>
    </row>
    <row r="461" spans="1:10" x14ac:dyDescent="0.35">
      <c r="A461" s="2" t="s">
        <v>2263</v>
      </c>
      <c r="B461" s="14">
        <v>45315</v>
      </c>
      <c r="C461" s="2" t="s">
        <v>1419</v>
      </c>
      <c r="D461" s="2" t="s">
        <v>1670</v>
      </c>
      <c r="E461" s="2" t="s">
        <v>1785</v>
      </c>
      <c r="F461" s="11">
        <v>2</v>
      </c>
      <c r="G461" s="8">
        <v>736.75</v>
      </c>
      <c r="H461" s="8">
        <v>0.18</v>
      </c>
      <c r="I461" s="2" t="s">
        <v>1802</v>
      </c>
      <c r="J461" s="8">
        <v>1473.32</v>
      </c>
    </row>
    <row r="462" spans="1:10" x14ac:dyDescent="0.35">
      <c r="A462" s="2" t="s">
        <v>2264</v>
      </c>
      <c r="B462" s="14">
        <v>45311</v>
      </c>
      <c r="C462" s="2" t="s">
        <v>109</v>
      </c>
      <c r="D462" s="2" t="s">
        <v>1680</v>
      </c>
      <c r="E462" s="2" t="s">
        <v>1764</v>
      </c>
      <c r="F462" s="11">
        <v>4</v>
      </c>
      <c r="G462" s="8">
        <v>700.31</v>
      </c>
      <c r="H462" s="8">
        <v>0.2</v>
      </c>
      <c r="I462" s="2" t="s">
        <v>1804</v>
      </c>
      <c r="J462" s="8">
        <v>2801.04</v>
      </c>
    </row>
    <row r="463" spans="1:10" x14ac:dyDescent="0.35">
      <c r="A463" s="2" t="s">
        <v>2265</v>
      </c>
      <c r="B463" s="14">
        <v>45270</v>
      </c>
      <c r="C463" s="2" t="s">
        <v>434</v>
      </c>
      <c r="D463" s="2" t="s">
        <v>1708</v>
      </c>
      <c r="E463" s="2" t="s">
        <v>1770</v>
      </c>
      <c r="F463" s="11">
        <v>4</v>
      </c>
      <c r="G463" s="8">
        <v>202.46</v>
      </c>
      <c r="H463" s="8">
        <v>0.24</v>
      </c>
      <c r="I463" s="2" t="s">
        <v>1802</v>
      </c>
      <c r="J463" s="8">
        <v>809.6</v>
      </c>
    </row>
    <row r="464" spans="1:10" x14ac:dyDescent="0.35">
      <c r="A464" s="2" t="s">
        <v>2266</v>
      </c>
      <c r="B464" s="14">
        <v>45279</v>
      </c>
      <c r="C464" s="2" t="s">
        <v>834</v>
      </c>
      <c r="D464" s="2" t="s">
        <v>1700</v>
      </c>
      <c r="E464" s="2" t="s">
        <v>1735</v>
      </c>
      <c r="F464" s="11">
        <v>2</v>
      </c>
      <c r="G464" s="8">
        <v>291.83999999999997</v>
      </c>
      <c r="H464" s="8">
        <v>0.25</v>
      </c>
      <c r="I464" s="2" t="s">
        <v>1804</v>
      </c>
      <c r="J464" s="8">
        <v>583.42999999999995</v>
      </c>
    </row>
    <row r="465" spans="1:10" x14ac:dyDescent="0.35">
      <c r="A465" s="2" t="s">
        <v>2267</v>
      </c>
      <c r="B465" s="14">
        <v>45252</v>
      </c>
      <c r="C465" s="2" t="s">
        <v>534</v>
      </c>
      <c r="D465" s="2" t="s">
        <v>1720</v>
      </c>
      <c r="E465" s="2" t="s">
        <v>1751</v>
      </c>
      <c r="F465" s="11">
        <v>2</v>
      </c>
      <c r="G465" s="8">
        <v>261.48</v>
      </c>
      <c r="H465" s="8">
        <v>0.17</v>
      </c>
      <c r="I465" s="2" t="s">
        <v>1802</v>
      </c>
      <c r="J465" s="8">
        <v>522.79000000000008</v>
      </c>
    </row>
    <row r="466" spans="1:10" x14ac:dyDescent="0.35">
      <c r="A466" s="2" t="s">
        <v>2268</v>
      </c>
      <c r="B466" s="14">
        <v>45938</v>
      </c>
      <c r="C466" s="2" t="s">
        <v>934</v>
      </c>
      <c r="D466" s="2" t="s">
        <v>1598</v>
      </c>
      <c r="E466" s="2" t="s">
        <v>1777</v>
      </c>
      <c r="F466" s="11">
        <v>1</v>
      </c>
      <c r="G466" s="8">
        <v>850.83</v>
      </c>
      <c r="H466" s="8">
        <v>0.28000000000000003</v>
      </c>
      <c r="I466" s="2" t="s">
        <v>1804</v>
      </c>
      <c r="J466" s="8">
        <v>850.55000000000007</v>
      </c>
    </row>
    <row r="467" spans="1:10" x14ac:dyDescent="0.35">
      <c r="A467" s="2" t="s">
        <v>2269</v>
      </c>
      <c r="B467" s="14">
        <v>45711</v>
      </c>
      <c r="C467" s="2" t="s">
        <v>1241</v>
      </c>
      <c r="D467" s="2" t="s">
        <v>1618</v>
      </c>
      <c r="E467" s="2" t="s">
        <v>1764</v>
      </c>
      <c r="F467" s="11">
        <v>1</v>
      </c>
      <c r="G467" s="8">
        <v>83.83</v>
      </c>
      <c r="H467" s="8">
        <v>0.05</v>
      </c>
      <c r="I467" s="2" t="s">
        <v>1802</v>
      </c>
      <c r="J467" s="8">
        <v>83.78</v>
      </c>
    </row>
    <row r="468" spans="1:10" x14ac:dyDescent="0.35">
      <c r="A468" s="2" t="s">
        <v>2270</v>
      </c>
      <c r="B468" s="14">
        <v>45713</v>
      </c>
      <c r="C468" s="2" t="s">
        <v>31</v>
      </c>
      <c r="D468" s="2" t="s">
        <v>1702</v>
      </c>
      <c r="E468" s="2" t="s">
        <v>1782</v>
      </c>
      <c r="F468" s="11">
        <v>3</v>
      </c>
      <c r="G468" s="8">
        <v>649.95000000000005</v>
      </c>
      <c r="H468" s="8">
        <v>0.28000000000000003</v>
      </c>
      <c r="I468" s="2" t="s">
        <v>1807</v>
      </c>
      <c r="J468" s="8">
        <v>1949.5700000000002</v>
      </c>
    </row>
    <row r="469" spans="1:10" x14ac:dyDescent="0.35">
      <c r="A469" s="2" t="s">
        <v>2271</v>
      </c>
      <c r="B469" s="14">
        <v>45565</v>
      </c>
      <c r="C469" s="2" t="s">
        <v>1127</v>
      </c>
      <c r="D469" s="2" t="s">
        <v>1672</v>
      </c>
      <c r="E469" s="2" t="s">
        <v>1754</v>
      </c>
      <c r="F469" s="11">
        <v>4</v>
      </c>
      <c r="G469" s="8">
        <v>934.96</v>
      </c>
      <c r="H469" s="8">
        <v>0.18</v>
      </c>
      <c r="I469" s="2" t="s">
        <v>1804</v>
      </c>
      <c r="J469" s="8">
        <v>3739.6600000000003</v>
      </c>
    </row>
    <row r="470" spans="1:10" x14ac:dyDescent="0.35">
      <c r="A470" s="2" t="s">
        <v>2272</v>
      </c>
      <c r="B470" s="14">
        <v>45279</v>
      </c>
      <c r="C470" s="2" t="s">
        <v>661</v>
      </c>
      <c r="D470" s="2" t="s">
        <v>1560</v>
      </c>
      <c r="E470" s="2" t="s">
        <v>1777</v>
      </c>
      <c r="F470" s="11">
        <v>1</v>
      </c>
      <c r="G470" s="8">
        <v>880.89</v>
      </c>
      <c r="H470" s="8">
        <v>0.13</v>
      </c>
      <c r="I470" s="2" t="s">
        <v>1807</v>
      </c>
      <c r="J470" s="8">
        <v>880.76</v>
      </c>
    </row>
    <row r="471" spans="1:10" x14ac:dyDescent="0.35">
      <c r="A471" s="2" t="s">
        <v>2273</v>
      </c>
      <c r="B471" s="14">
        <v>45614</v>
      </c>
      <c r="C471" s="2" t="s">
        <v>1448</v>
      </c>
      <c r="D471" s="2" t="s">
        <v>1722</v>
      </c>
      <c r="E471" s="2" t="s">
        <v>1760</v>
      </c>
      <c r="F471" s="11">
        <v>4</v>
      </c>
      <c r="G471" s="8">
        <v>610.6</v>
      </c>
      <c r="H471" s="8">
        <v>0.1</v>
      </c>
      <c r="I471" s="2" t="s">
        <v>1804</v>
      </c>
      <c r="J471" s="8">
        <v>2442.3000000000002</v>
      </c>
    </row>
    <row r="472" spans="1:10" x14ac:dyDescent="0.35">
      <c r="A472" s="2" t="s">
        <v>2274</v>
      </c>
      <c r="B472" s="14">
        <v>45912</v>
      </c>
      <c r="C472" s="2" t="s">
        <v>267</v>
      </c>
      <c r="D472" s="2" t="s">
        <v>1582</v>
      </c>
      <c r="E472" s="2" t="s">
        <v>1788</v>
      </c>
      <c r="F472" s="11">
        <v>1</v>
      </c>
      <c r="G472" s="8">
        <v>514.19000000000005</v>
      </c>
      <c r="H472" s="8">
        <v>0.2</v>
      </c>
      <c r="I472" s="2" t="s">
        <v>1802</v>
      </c>
      <c r="J472" s="8">
        <v>513.99</v>
      </c>
    </row>
    <row r="473" spans="1:10" x14ac:dyDescent="0.35">
      <c r="A473" s="2" t="s">
        <v>2275</v>
      </c>
      <c r="B473" s="14">
        <v>45688</v>
      </c>
      <c r="C473" s="2" t="s">
        <v>1224</v>
      </c>
      <c r="D473" s="2" t="s">
        <v>1600</v>
      </c>
      <c r="E473" s="2" t="s">
        <v>1775</v>
      </c>
      <c r="F473" s="11">
        <v>1</v>
      </c>
      <c r="G473" s="8">
        <v>546.20000000000005</v>
      </c>
      <c r="H473" s="8">
        <v>0.22</v>
      </c>
      <c r="I473" s="2" t="s">
        <v>1804</v>
      </c>
      <c r="J473" s="8">
        <v>545.98</v>
      </c>
    </row>
    <row r="474" spans="1:10" x14ac:dyDescent="0.35">
      <c r="A474" s="2" t="s">
        <v>2276</v>
      </c>
      <c r="B474" s="14">
        <v>45591</v>
      </c>
      <c r="C474" s="2" t="s">
        <v>635</v>
      </c>
      <c r="D474" s="2" t="s">
        <v>1600</v>
      </c>
      <c r="E474" s="2" t="s">
        <v>1730</v>
      </c>
      <c r="F474" s="11">
        <v>3</v>
      </c>
      <c r="G474" s="8">
        <v>416.01</v>
      </c>
      <c r="H474" s="8">
        <v>0.02</v>
      </c>
      <c r="I474" s="2" t="s">
        <v>1802</v>
      </c>
      <c r="J474" s="8">
        <v>1248.01</v>
      </c>
    </row>
    <row r="475" spans="1:10" x14ac:dyDescent="0.35">
      <c r="A475" s="2" t="s">
        <v>2277</v>
      </c>
      <c r="B475" s="14">
        <v>45864</v>
      </c>
      <c r="C475" s="2" t="s">
        <v>1181</v>
      </c>
      <c r="D475" s="2" t="s">
        <v>1674</v>
      </c>
      <c r="E475" s="2" t="s">
        <v>1767</v>
      </c>
      <c r="F475" s="11">
        <v>1</v>
      </c>
      <c r="G475" s="8">
        <v>30.94</v>
      </c>
      <c r="H475" s="8">
        <v>0.21</v>
      </c>
      <c r="I475" s="2" t="s">
        <v>1807</v>
      </c>
      <c r="J475" s="8">
        <v>30.73</v>
      </c>
    </row>
    <row r="476" spans="1:10" x14ac:dyDescent="0.35">
      <c r="A476" s="2" t="s">
        <v>2278</v>
      </c>
      <c r="B476" s="14">
        <v>45875</v>
      </c>
      <c r="C476" s="2" t="s">
        <v>643</v>
      </c>
      <c r="D476" s="2" t="s">
        <v>1642</v>
      </c>
      <c r="E476" s="2" t="s">
        <v>1782</v>
      </c>
      <c r="F476" s="11">
        <v>3</v>
      </c>
      <c r="G476" s="8">
        <v>666.39</v>
      </c>
      <c r="H476" s="8">
        <v>0.21</v>
      </c>
      <c r="I476" s="2" t="s">
        <v>1807</v>
      </c>
      <c r="J476" s="8">
        <v>1998.96</v>
      </c>
    </row>
    <row r="477" spans="1:10" x14ac:dyDescent="0.35">
      <c r="A477" s="2" t="s">
        <v>2279</v>
      </c>
      <c r="B477" s="14">
        <v>45797</v>
      </c>
      <c r="C477" s="2" t="s">
        <v>543</v>
      </c>
      <c r="D477" s="2" t="s">
        <v>1688</v>
      </c>
      <c r="E477" s="2" t="s">
        <v>1767</v>
      </c>
      <c r="F477" s="11">
        <v>2</v>
      </c>
      <c r="G477" s="8">
        <v>145.26</v>
      </c>
      <c r="H477" s="8">
        <v>0.19</v>
      </c>
      <c r="I477" s="2" t="s">
        <v>1804</v>
      </c>
      <c r="J477" s="8">
        <v>290.33</v>
      </c>
    </row>
    <row r="478" spans="1:10" x14ac:dyDescent="0.35">
      <c r="A478" s="2" t="s">
        <v>2280</v>
      </c>
      <c r="B478" s="14">
        <v>45364</v>
      </c>
      <c r="C478" s="2" t="s">
        <v>401</v>
      </c>
      <c r="D478" s="2" t="s">
        <v>1708</v>
      </c>
      <c r="E478" s="2" t="s">
        <v>1751</v>
      </c>
      <c r="F478" s="11">
        <v>4</v>
      </c>
      <c r="G478" s="8">
        <v>940.77</v>
      </c>
      <c r="H478" s="8">
        <v>0.24</v>
      </c>
      <c r="I478" s="2" t="s">
        <v>1807</v>
      </c>
      <c r="J478" s="8">
        <v>3762.84</v>
      </c>
    </row>
    <row r="479" spans="1:10" x14ac:dyDescent="0.35">
      <c r="A479" s="2" t="s">
        <v>2281</v>
      </c>
      <c r="B479" s="14">
        <v>45700</v>
      </c>
      <c r="C479" s="2" t="s">
        <v>1425</v>
      </c>
      <c r="D479" s="2" t="s">
        <v>1618</v>
      </c>
      <c r="E479" s="2" t="s">
        <v>1785</v>
      </c>
      <c r="F479" s="11">
        <v>1</v>
      </c>
      <c r="G479" s="8">
        <v>708.88</v>
      </c>
      <c r="H479" s="8">
        <v>0.09</v>
      </c>
      <c r="I479" s="2" t="s">
        <v>1802</v>
      </c>
      <c r="J479" s="8">
        <v>708.79</v>
      </c>
    </row>
    <row r="480" spans="1:10" x14ac:dyDescent="0.35">
      <c r="A480" s="2" t="s">
        <v>2282</v>
      </c>
      <c r="B480" s="14">
        <v>45924</v>
      </c>
      <c r="C480" s="2" t="s">
        <v>954</v>
      </c>
      <c r="D480" s="2" t="s">
        <v>1586</v>
      </c>
      <c r="E480" s="2" t="s">
        <v>1739</v>
      </c>
      <c r="F480" s="11">
        <v>1</v>
      </c>
      <c r="G480" s="8">
        <v>790.73</v>
      </c>
      <c r="H480" s="8">
        <v>0.24</v>
      </c>
      <c r="I480" s="2" t="s">
        <v>1804</v>
      </c>
      <c r="J480" s="8">
        <v>790.49</v>
      </c>
    </row>
    <row r="481" spans="1:10" x14ac:dyDescent="0.35">
      <c r="A481" s="2" t="s">
        <v>2283</v>
      </c>
      <c r="B481" s="14">
        <v>45574</v>
      </c>
      <c r="C481" s="2" t="s">
        <v>1368</v>
      </c>
      <c r="D481" s="2" t="s">
        <v>1556</v>
      </c>
      <c r="E481" s="2" t="s">
        <v>1764</v>
      </c>
      <c r="F481" s="11">
        <v>3</v>
      </c>
      <c r="G481" s="8">
        <v>635.13</v>
      </c>
      <c r="H481" s="8">
        <v>0.09</v>
      </c>
      <c r="I481" s="2" t="s">
        <v>1804</v>
      </c>
      <c r="J481" s="8">
        <v>1905.3</v>
      </c>
    </row>
    <row r="482" spans="1:10" x14ac:dyDescent="0.35">
      <c r="A482" s="2" t="s">
        <v>2284</v>
      </c>
      <c r="B482" s="14">
        <v>45233</v>
      </c>
      <c r="C482" s="2" t="s">
        <v>837</v>
      </c>
      <c r="D482" s="2" t="s">
        <v>1712</v>
      </c>
      <c r="E482" s="2" t="s">
        <v>1777</v>
      </c>
      <c r="F482" s="11">
        <v>1</v>
      </c>
      <c r="G482" s="8">
        <v>744.88</v>
      </c>
      <c r="H482" s="8">
        <v>0.15</v>
      </c>
      <c r="I482" s="2" t="s">
        <v>1807</v>
      </c>
      <c r="J482" s="8">
        <v>744.73</v>
      </c>
    </row>
    <row r="483" spans="1:10" x14ac:dyDescent="0.35">
      <c r="A483" s="2" t="s">
        <v>2285</v>
      </c>
      <c r="B483" s="14">
        <v>45745</v>
      </c>
      <c r="C483" s="2" t="s">
        <v>593</v>
      </c>
      <c r="D483" s="2" t="s">
        <v>1582</v>
      </c>
      <c r="E483" s="2" t="s">
        <v>1735</v>
      </c>
      <c r="F483" s="11">
        <v>3</v>
      </c>
      <c r="G483" s="8">
        <v>205.34</v>
      </c>
      <c r="H483" s="8">
        <v>0.25</v>
      </c>
      <c r="I483" s="2" t="s">
        <v>1802</v>
      </c>
      <c r="J483" s="8">
        <v>615.77</v>
      </c>
    </row>
    <row r="484" spans="1:10" x14ac:dyDescent="0.35">
      <c r="A484" s="2" t="s">
        <v>2286</v>
      </c>
      <c r="B484" s="14">
        <v>45851</v>
      </c>
      <c r="C484" s="2" t="s">
        <v>1282</v>
      </c>
      <c r="D484" s="2" t="s">
        <v>1584</v>
      </c>
      <c r="E484" s="2" t="s">
        <v>1760</v>
      </c>
      <c r="F484" s="11">
        <v>2</v>
      </c>
      <c r="G484" s="8">
        <v>756.8</v>
      </c>
      <c r="H484" s="8">
        <v>0.15</v>
      </c>
      <c r="I484" s="2" t="s">
        <v>1802</v>
      </c>
      <c r="J484" s="8">
        <v>1513.4499999999998</v>
      </c>
    </row>
    <row r="485" spans="1:10" x14ac:dyDescent="0.35">
      <c r="A485" s="2" t="s">
        <v>2287</v>
      </c>
      <c r="B485" s="14">
        <v>45308</v>
      </c>
      <c r="C485" s="2" t="s">
        <v>166</v>
      </c>
      <c r="D485" s="2" t="s">
        <v>1568</v>
      </c>
      <c r="E485" s="2" t="s">
        <v>1767</v>
      </c>
      <c r="F485" s="11">
        <v>1</v>
      </c>
      <c r="G485" s="8">
        <v>771.73</v>
      </c>
      <c r="H485" s="8">
        <v>0.2</v>
      </c>
      <c r="I485" s="2" t="s">
        <v>1802</v>
      </c>
      <c r="J485" s="8">
        <v>771.53</v>
      </c>
    </row>
    <row r="486" spans="1:10" x14ac:dyDescent="0.35">
      <c r="A486" s="2" t="s">
        <v>2288</v>
      </c>
      <c r="B486" s="14">
        <v>45639</v>
      </c>
      <c r="C486" s="2" t="s">
        <v>1453</v>
      </c>
      <c r="D486" s="2" t="s">
        <v>1658</v>
      </c>
      <c r="E486" s="2" t="s">
        <v>1785</v>
      </c>
      <c r="F486" s="11">
        <v>1</v>
      </c>
      <c r="G486" s="8">
        <v>440.19</v>
      </c>
      <c r="H486" s="8">
        <v>0.03</v>
      </c>
      <c r="I486" s="2" t="s">
        <v>1804</v>
      </c>
      <c r="J486" s="8">
        <v>440.16</v>
      </c>
    </row>
    <row r="487" spans="1:10" x14ac:dyDescent="0.35">
      <c r="A487" s="2" t="s">
        <v>2289</v>
      </c>
      <c r="B487" s="14">
        <v>45919</v>
      </c>
      <c r="C487" s="2" t="s">
        <v>173</v>
      </c>
      <c r="D487" s="2" t="s">
        <v>1531</v>
      </c>
      <c r="E487" s="2" t="s">
        <v>1739</v>
      </c>
      <c r="F487" s="11">
        <v>2</v>
      </c>
      <c r="G487" s="8">
        <v>409</v>
      </c>
      <c r="H487" s="8">
        <v>0.17</v>
      </c>
      <c r="I487" s="2" t="s">
        <v>1802</v>
      </c>
      <c r="J487" s="8">
        <v>817.83</v>
      </c>
    </row>
    <row r="488" spans="1:10" x14ac:dyDescent="0.35">
      <c r="A488" s="2" t="s">
        <v>2290</v>
      </c>
      <c r="B488" s="14">
        <v>45333</v>
      </c>
      <c r="C488" s="2" t="s">
        <v>1061</v>
      </c>
      <c r="D488" s="2" t="s">
        <v>1602</v>
      </c>
      <c r="E488" s="2" t="s">
        <v>1791</v>
      </c>
      <c r="F488" s="11">
        <v>3</v>
      </c>
      <c r="G488" s="8">
        <v>134.58000000000001</v>
      </c>
      <c r="H488" s="8">
        <v>0.04</v>
      </c>
      <c r="I488" s="2" t="s">
        <v>1807</v>
      </c>
      <c r="J488" s="8">
        <v>403.7</v>
      </c>
    </row>
    <row r="489" spans="1:10" x14ac:dyDescent="0.35">
      <c r="A489" s="2" t="s">
        <v>2291</v>
      </c>
      <c r="B489" s="14">
        <v>45811</v>
      </c>
      <c r="C489" s="2" t="s">
        <v>1075</v>
      </c>
      <c r="D489" s="2" t="s">
        <v>1604</v>
      </c>
      <c r="E489" s="2" t="s">
        <v>1757</v>
      </c>
      <c r="F489" s="11">
        <v>4</v>
      </c>
      <c r="G489" s="8">
        <v>284.44</v>
      </c>
      <c r="H489" s="8">
        <v>0.02</v>
      </c>
      <c r="I489" s="2" t="s">
        <v>1802</v>
      </c>
      <c r="J489" s="8">
        <v>1137.74</v>
      </c>
    </row>
    <row r="490" spans="1:10" x14ac:dyDescent="0.35">
      <c r="A490" s="2" t="s">
        <v>2292</v>
      </c>
      <c r="B490" s="14">
        <v>45726</v>
      </c>
      <c r="C490" s="2" t="s">
        <v>1241</v>
      </c>
      <c r="D490" s="2" t="s">
        <v>1672</v>
      </c>
      <c r="E490" s="2" t="s">
        <v>1775</v>
      </c>
      <c r="F490" s="11">
        <v>4</v>
      </c>
      <c r="G490" s="8">
        <v>922.69</v>
      </c>
      <c r="H490" s="8">
        <v>0.16</v>
      </c>
      <c r="I490" s="2" t="s">
        <v>1802</v>
      </c>
      <c r="J490" s="8">
        <v>3690.6000000000004</v>
      </c>
    </row>
    <row r="491" spans="1:10" x14ac:dyDescent="0.35">
      <c r="A491" s="2" t="s">
        <v>2293</v>
      </c>
      <c r="B491" s="14">
        <v>45644</v>
      </c>
      <c r="C491" s="2" t="s">
        <v>862</v>
      </c>
      <c r="D491" s="2" t="s">
        <v>1598</v>
      </c>
      <c r="E491" s="2" t="s">
        <v>1754</v>
      </c>
      <c r="F491" s="11">
        <v>2</v>
      </c>
      <c r="G491" s="8">
        <v>992.55</v>
      </c>
      <c r="H491" s="8">
        <v>0.28000000000000003</v>
      </c>
      <c r="I491" s="2" t="s">
        <v>1802</v>
      </c>
      <c r="J491" s="8">
        <v>1984.82</v>
      </c>
    </row>
    <row r="492" spans="1:10" x14ac:dyDescent="0.35">
      <c r="A492" s="2" t="s">
        <v>2294</v>
      </c>
      <c r="B492" s="14">
        <v>45371</v>
      </c>
      <c r="C492" s="2" t="s">
        <v>1279</v>
      </c>
      <c r="D492" s="2" t="s">
        <v>1704</v>
      </c>
      <c r="E492" s="2" t="s">
        <v>1788</v>
      </c>
      <c r="F492" s="11">
        <v>1</v>
      </c>
      <c r="G492" s="8">
        <v>170.43</v>
      </c>
      <c r="H492" s="8">
        <v>0.03</v>
      </c>
      <c r="I492" s="2" t="s">
        <v>1802</v>
      </c>
      <c r="J492" s="8">
        <v>170.4</v>
      </c>
    </row>
    <row r="493" spans="1:10" x14ac:dyDescent="0.35">
      <c r="A493" s="2" t="s">
        <v>2295</v>
      </c>
      <c r="B493" s="14">
        <v>45462</v>
      </c>
      <c r="C493" s="2" t="s">
        <v>711</v>
      </c>
      <c r="D493" s="2" t="s">
        <v>1670</v>
      </c>
      <c r="E493" s="2" t="s">
        <v>1739</v>
      </c>
      <c r="F493" s="11">
        <v>3</v>
      </c>
      <c r="G493" s="8">
        <v>480.51</v>
      </c>
      <c r="H493" s="8">
        <v>0.03</v>
      </c>
      <c r="I493" s="2" t="s">
        <v>1802</v>
      </c>
      <c r="J493" s="8">
        <v>1441.5</v>
      </c>
    </row>
    <row r="494" spans="1:10" x14ac:dyDescent="0.35">
      <c r="A494" s="2" t="s">
        <v>2296</v>
      </c>
      <c r="B494" s="14">
        <v>45632</v>
      </c>
      <c r="C494" s="2" t="s">
        <v>513</v>
      </c>
      <c r="D494" s="2" t="s">
        <v>1624</v>
      </c>
      <c r="E494" s="2" t="s">
        <v>1757</v>
      </c>
      <c r="F494" s="11">
        <v>2</v>
      </c>
      <c r="G494" s="8">
        <v>955.66</v>
      </c>
      <c r="H494" s="8">
        <v>0.28999999999999998</v>
      </c>
      <c r="I494" s="2" t="s">
        <v>1807</v>
      </c>
      <c r="J494" s="8">
        <v>1911.03</v>
      </c>
    </row>
    <row r="495" spans="1:10" x14ac:dyDescent="0.35">
      <c r="A495" s="2" t="s">
        <v>2297</v>
      </c>
      <c r="B495" s="14">
        <v>45863</v>
      </c>
      <c r="C495" s="2" t="s">
        <v>1374</v>
      </c>
      <c r="D495" s="2" t="s">
        <v>1670</v>
      </c>
      <c r="E495" s="2" t="s">
        <v>1730</v>
      </c>
      <c r="F495" s="11">
        <v>2</v>
      </c>
      <c r="G495" s="8">
        <v>488.02</v>
      </c>
      <c r="H495" s="8">
        <v>0.27</v>
      </c>
      <c r="I495" s="2" t="s">
        <v>1804</v>
      </c>
      <c r="J495" s="8">
        <v>975.77</v>
      </c>
    </row>
    <row r="496" spans="1:10" x14ac:dyDescent="0.35">
      <c r="A496" s="2" t="s">
        <v>2298</v>
      </c>
      <c r="B496" s="14">
        <v>45501</v>
      </c>
      <c r="C496" s="2" t="s">
        <v>759</v>
      </c>
      <c r="D496" s="2" t="s">
        <v>1562</v>
      </c>
      <c r="E496" s="2" t="s">
        <v>1730</v>
      </c>
      <c r="F496" s="11">
        <v>1</v>
      </c>
      <c r="G496" s="8">
        <v>917.17</v>
      </c>
      <c r="H496" s="8">
        <v>0.13</v>
      </c>
      <c r="I496" s="2" t="s">
        <v>1807</v>
      </c>
      <c r="J496" s="8">
        <v>917.04</v>
      </c>
    </row>
    <row r="497" spans="1:10" x14ac:dyDescent="0.35">
      <c r="A497" s="2" t="s">
        <v>2299</v>
      </c>
      <c r="B497" s="14">
        <v>45568</v>
      </c>
      <c r="C497" s="2" t="s">
        <v>1005</v>
      </c>
      <c r="D497" s="2" t="s">
        <v>1540</v>
      </c>
      <c r="E497" s="2" t="s">
        <v>1751</v>
      </c>
      <c r="F497" s="11">
        <v>2</v>
      </c>
      <c r="G497" s="8">
        <v>406.46</v>
      </c>
      <c r="H497" s="8">
        <v>0.3</v>
      </c>
      <c r="I497" s="2" t="s">
        <v>1804</v>
      </c>
      <c r="J497" s="8">
        <v>812.62</v>
      </c>
    </row>
    <row r="498" spans="1:10" x14ac:dyDescent="0.35">
      <c r="A498" s="2" t="s">
        <v>2300</v>
      </c>
      <c r="B498" s="14">
        <v>45238</v>
      </c>
      <c r="C498" s="2" t="s">
        <v>735</v>
      </c>
      <c r="D498" s="2" t="s">
        <v>1716</v>
      </c>
      <c r="E498" s="2" t="s">
        <v>1730</v>
      </c>
      <c r="F498" s="11">
        <v>2</v>
      </c>
      <c r="G498" s="8">
        <v>264.39</v>
      </c>
      <c r="H498" s="8">
        <v>0.11</v>
      </c>
      <c r="I498" s="2" t="s">
        <v>1807</v>
      </c>
      <c r="J498" s="8">
        <v>528.66999999999996</v>
      </c>
    </row>
    <row r="499" spans="1:10" x14ac:dyDescent="0.35">
      <c r="A499" s="2" t="s">
        <v>2301</v>
      </c>
      <c r="B499" s="14">
        <v>45754</v>
      </c>
      <c r="C499" s="2" t="s">
        <v>617</v>
      </c>
      <c r="D499" s="2" t="s">
        <v>1662</v>
      </c>
      <c r="E499" s="2" t="s">
        <v>1782</v>
      </c>
      <c r="F499" s="11">
        <v>1</v>
      </c>
      <c r="G499" s="8">
        <v>414.97</v>
      </c>
      <c r="H499" s="8">
        <v>0.22</v>
      </c>
      <c r="I499" s="2" t="s">
        <v>1804</v>
      </c>
      <c r="J499" s="8">
        <v>414.75</v>
      </c>
    </row>
    <row r="500" spans="1:10" x14ac:dyDescent="0.35">
      <c r="A500" s="2" t="s">
        <v>2302</v>
      </c>
      <c r="B500" s="14">
        <v>45280</v>
      </c>
      <c r="C500" s="2" t="s">
        <v>483</v>
      </c>
      <c r="D500" s="2" t="s">
        <v>1576</v>
      </c>
      <c r="E500" s="2" t="s">
        <v>1772</v>
      </c>
      <c r="F500" s="11">
        <v>2</v>
      </c>
      <c r="G500" s="8">
        <v>583.51</v>
      </c>
      <c r="H500" s="8">
        <v>0.2</v>
      </c>
      <c r="I500" s="2" t="s">
        <v>1807</v>
      </c>
      <c r="J500" s="8">
        <v>1166.82</v>
      </c>
    </row>
    <row r="501" spans="1:10" x14ac:dyDescent="0.35">
      <c r="A501" s="2" t="s">
        <v>2303</v>
      </c>
      <c r="B501" s="14">
        <v>45911</v>
      </c>
      <c r="C501" s="2" t="s">
        <v>50</v>
      </c>
      <c r="D501" s="2" t="s">
        <v>1588</v>
      </c>
      <c r="E501" s="2" t="s">
        <v>1785</v>
      </c>
      <c r="F501" s="11">
        <v>1</v>
      </c>
      <c r="G501" s="8">
        <v>659.27</v>
      </c>
      <c r="H501" s="8">
        <v>0.15</v>
      </c>
      <c r="I501" s="2" t="s">
        <v>1804</v>
      </c>
      <c r="J501" s="8">
        <v>659.12</v>
      </c>
    </row>
    <row r="502" spans="1:10" x14ac:dyDescent="0.35">
      <c r="A502" s="2" t="s">
        <v>2304</v>
      </c>
      <c r="B502" s="14">
        <v>45627</v>
      </c>
      <c r="C502" s="2" t="s">
        <v>1356</v>
      </c>
      <c r="D502" s="2" t="s">
        <v>1527</v>
      </c>
      <c r="E502" s="2" t="s">
        <v>1747</v>
      </c>
      <c r="F502" s="11">
        <v>4</v>
      </c>
      <c r="G502" s="8">
        <v>106.66</v>
      </c>
      <c r="H502" s="8">
        <v>0.2</v>
      </c>
      <c r="I502" s="2" t="s">
        <v>1807</v>
      </c>
      <c r="J502" s="8">
        <v>426.44</v>
      </c>
    </row>
    <row r="503" spans="1:10" x14ac:dyDescent="0.35">
      <c r="A503" s="2" t="s">
        <v>2305</v>
      </c>
      <c r="B503" s="14">
        <v>45617</v>
      </c>
      <c r="C503" s="2" t="s">
        <v>534</v>
      </c>
      <c r="D503" s="2" t="s">
        <v>1546</v>
      </c>
      <c r="E503" s="2" t="s">
        <v>1751</v>
      </c>
      <c r="F503" s="11">
        <v>4</v>
      </c>
      <c r="G503" s="8">
        <v>168.55</v>
      </c>
      <c r="H503" s="8">
        <v>0.15</v>
      </c>
      <c r="I503" s="2" t="s">
        <v>1804</v>
      </c>
      <c r="J503" s="8">
        <v>674.05000000000007</v>
      </c>
    </row>
    <row r="504" spans="1:10" x14ac:dyDescent="0.35">
      <c r="A504" s="2" t="s">
        <v>2306</v>
      </c>
      <c r="B504" s="14">
        <v>45899</v>
      </c>
      <c r="C504" s="2" t="s">
        <v>1479</v>
      </c>
      <c r="D504" s="2" t="s">
        <v>1614</v>
      </c>
      <c r="E504" s="2" t="s">
        <v>1739</v>
      </c>
      <c r="F504" s="11">
        <v>1</v>
      </c>
      <c r="G504" s="8">
        <v>230.53</v>
      </c>
      <c r="H504" s="8">
        <v>0.06</v>
      </c>
      <c r="I504" s="2" t="s">
        <v>1807</v>
      </c>
      <c r="J504" s="8">
        <v>230.47</v>
      </c>
    </row>
    <row r="505" spans="1:10" x14ac:dyDescent="0.35">
      <c r="A505" s="2" t="s">
        <v>2307</v>
      </c>
      <c r="B505" s="14">
        <v>45889</v>
      </c>
      <c r="C505" s="2" t="s">
        <v>35</v>
      </c>
      <c r="D505" s="2" t="s">
        <v>1634</v>
      </c>
      <c r="E505" s="2" t="s">
        <v>1735</v>
      </c>
      <c r="F505" s="11">
        <v>2</v>
      </c>
      <c r="G505" s="8">
        <v>355.41</v>
      </c>
      <c r="H505" s="8">
        <v>0.13</v>
      </c>
      <c r="I505" s="2" t="s">
        <v>1807</v>
      </c>
      <c r="J505" s="8">
        <v>710.69</v>
      </c>
    </row>
    <row r="506" spans="1:10" x14ac:dyDescent="0.35">
      <c r="A506" s="2" t="s">
        <v>2308</v>
      </c>
      <c r="B506" s="14">
        <v>45943</v>
      </c>
      <c r="C506" s="2" t="s">
        <v>546</v>
      </c>
      <c r="D506" s="2" t="s">
        <v>1620</v>
      </c>
      <c r="E506" s="2" t="s">
        <v>1739</v>
      </c>
      <c r="F506" s="11">
        <v>3</v>
      </c>
      <c r="G506" s="8">
        <v>843.44</v>
      </c>
      <c r="H506" s="8">
        <v>0.22</v>
      </c>
      <c r="I506" s="2" t="s">
        <v>1802</v>
      </c>
      <c r="J506" s="8">
        <v>2530.1000000000004</v>
      </c>
    </row>
    <row r="507" spans="1:10" x14ac:dyDescent="0.35">
      <c r="A507" s="2" t="s">
        <v>2309</v>
      </c>
      <c r="B507" s="14">
        <v>45306</v>
      </c>
      <c r="C507" s="2" t="s">
        <v>534</v>
      </c>
      <c r="D507" s="2" t="s">
        <v>1716</v>
      </c>
      <c r="E507" s="2" t="s">
        <v>1735</v>
      </c>
      <c r="F507" s="11">
        <v>1</v>
      </c>
      <c r="G507" s="8">
        <v>301.60000000000002</v>
      </c>
      <c r="H507" s="8">
        <v>0.27</v>
      </c>
      <c r="I507" s="2" t="s">
        <v>1802</v>
      </c>
      <c r="J507" s="8">
        <v>301.33000000000004</v>
      </c>
    </row>
    <row r="508" spans="1:10" x14ac:dyDescent="0.35">
      <c r="A508" s="2" t="s">
        <v>2310</v>
      </c>
      <c r="B508" s="14">
        <v>45772</v>
      </c>
      <c r="C508" s="2" t="s">
        <v>158</v>
      </c>
      <c r="D508" s="2" t="s">
        <v>1704</v>
      </c>
      <c r="E508" s="2" t="s">
        <v>1739</v>
      </c>
      <c r="F508" s="11">
        <v>3</v>
      </c>
      <c r="G508" s="8">
        <v>21.59</v>
      </c>
      <c r="H508" s="8">
        <v>0.16</v>
      </c>
      <c r="I508" s="2" t="s">
        <v>1807</v>
      </c>
      <c r="J508" s="8">
        <v>64.61</v>
      </c>
    </row>
    <row r="509" spans="1:10" x14ac:dyDescent="0.35">
      <c r="A509" s="2" t="s">
        <v>2311</v>
      </c>
      <c r="B509" s="14">
        <v>45346</v>
      </c>
      <c r="C509" s="2" t="s">
        <v>679</v>
      </c>
      <c r="D509" s="2" t="s">
        <v>1552</v>
      </c>
      <c r="E509" s="2" t="s">
        <v>1739</v>
      </c>
      <c r="F509" s="11">
        <v>4</v>
      </c>
      <c r="G509" s="8">
        <v>284.24</v>
      </c>
      <c r="H509" s="8">
        <v>0.09</v>
      </c>
      <c r="I509" s="2" t="s">
        <v>1802</v>
      </c>
      <c r="J509" s="8">
        <v>1136.8700000000001</v>
      </c>
    </row>
    <row r="510" spans="1:10" x14ac:dyDescent="0.35">
      <c r="A510" s="2" t="s">
        <v>2312</v>
      </c>
      <c r="B510" s="14">
        <v>45656</v>
      </c>
      <c r="C510" s="2" t="s">
        <v>1133</v>
      </c>
      <c r="D510" s="2" t="s">
        <v>1533</v>
      </c>
      <c r="E510" s="2" t="s">
        <v>1764</v>
      </c>
      <c r="F510" s="11">
        <v>1</v>
      </c>
      <c r="G510" s="8">
        <v>191.6</v>
      </c>
      <c r="H510" s="8">
        <v>0.27</v>
      </c>
      <c r="I510" s="2" t="s">
        <v>1804</v>
      </c>
      <c r="J510" s="8">
        <v>191.32999999999998</v>
      </c>
    </row>
    <row r="511" spans="1:10" x14ac:dyDescent="0.35">
      <c r="A511" s="2" t="s">
        <v>2313</v>
      </c>
      <c r="B511" s="14">
        <v>45762</v>
      </c>
      <c r="C511" s="2" t="s">
        <v>966</v>
      </c>
      <c r="D511" s="2" t="s">
        <v>1682</v>
      </c>
      <c r="E511" s="2" t="s">
        <v>1772</v>
      </c>
      <c r="F511" s="11">
        <v>2</v>
      </c>
      <c r="G511" s="8">
        <v>616.97</v>
      </c>
      <c r="H511" s="8">
        <v>0.22</v>
      </c>
      <c r="I511" s="2" t="s">
        <v>1802</v>
      </c>
      <c r="J511" s="8">
        <v>1233.72</v>
      </c>
    </row>
    <row r="512" spans="1:10" x14ac:dyDescent="0.35">
      <c r="A512" s="2" t="s">
        <v>2314</v>
      </c>
      <c r="B512" s="14">
        <v>45580</v>
      </c>
      <c r="C512" s="2" t="s">
        <v>549</v>
      </c>
      <c r="D512" s="2" t="s">
        <v>1582</v>
      </c>
      <c r="E512" s="2" t="s">
        <v>1767</v>
      </c>
      <c r="F512" s="11">
        <v>3</v>
      </c>
      <c r="G512" s="8">
        <v>125.68</v>
      </c>
      <c r="H512" s="8">
        <v>0.26</v>
      </c>
      <c r="I512" s="2" t="s">
        <v>1807</v>
      </c>
      <c r="J512" s="8">
        <v>376.78000000000003</v>
      </c>
    </row>
    <row r="513" spans="1:10" x14ac:dyDescent="0.35">
      <c r="A513" s="2" t="s">
        <v>2315</v>
      </c>
      <c r="B513" s="14">
        <v>45676</v>
      </c>
      <c r="C513" s="2" t="s">
        <v>1087</v>
      </c>
      <c r="D513" s="2" t="s">
        <v>1612</v>
      </c>
      <c r="E513" s="2" t="s">
        <v>1747</v>
      </c>
      <c r="F513" s="11">
        <v>3</v>
      </c>
      <c r="G513" s="8">
        <v>307.48</v>
      </c>
      <c r="H513" s="8">
        <v>0.24</v>
      </c>
      <c r="I513" s="2" t="s">
        <v>1802</v>
      </c>
      <c r="J513" s="8">
        <v>922.2</v>
      </c>
    </row>
    <row r="514" spans="1:10" x14ac:dyDescent="0.35">
      <c r="A514" s="2" t="s">
        <v>2316</v>
      </c>
      <c r="B514" s="14">
        <v>45495</v>
      </c>
      <c r="C514" s="2" t="s">
        <v>928</v>
      </c>
      <c r="D514" s="2" t="s">
        <v>1527</v>
      </c>
      <c r="E514" s="2" t="s">
        <v>1791</v>
      </c>
      <c r="F514" s="11">
        <v>1</v>
      </c>
      <c r="G514" s="8">
        <v>505.23</v>
      </c>
      <c r="H514" s="8">
        <v>0.11</v>
      </c>
      <c r="I514" s="2" t="s">
        <v>1802</v>
      </c>
      <c r="J514" s="8">
        <v>505.12</v>
      </c>
    </row>
    <row r="515" spans="1:10" x14ac:dyDescent="0.35">
      <c r="A515" s="2" t="s">
        <v>2317</v>
      </c>
      <c r="B515" s="14">
        <v>45735</v>
      </c>
      <c r="C515" s="2" t="s">
        <v>1124</v>
      </c>
      <c r="D515" s="2" t="s">
        <v>1616</v>
      </c>
      <c r="E515" s="2" t="s">
        <v>1782</v>
      </c>
      <c r="F515" s="11">
        <v>1</v>
      </c>
      <c r="G515" s="8">
        <v>853.12</v>
      </c>
      <c r="H515" s="8">
        <v>0.19</v>
      </c>
      <c r="I515" s="2" t="s">
        <v>1807</v>
      </c>
      <c r="J515" s="8">
        <v>852.93</v>
      </c>
    </row>
    <row r="516" spans="1:10" x14ac:dyDescent="0.35">
      <c r="A516" s="2" t="s">
        <v>2318</v>
      </c>
      <c r="B516" s="14">
        <v>45312</v>
      </c>
      <c r="C516" s="2" t="s">
        <v>434</v>
      </c>
      <c r="D516" s="2" t="s">
        <v>1521</v>
      </c>
      <c r="E516" s="2" t="s">
        <v>1757</v>
      </c>
      <c r="F516" s="11">
        <v>4</v>
      </c>
      <c r="G516" s="8">
        <v>191.65</v>
      </c>
      <c r="H516" s="8">
        <v>0.19</v>
      </c>
      <c r="I516" s="2" t="s">
        <v>1804</v>
      </c>
      <c r="J516" s="8">
        <v>766.41</v>
      </c>
    </row>
    <row r="517" spans="1:10" x14ac:dyDescent="0.35">
      <c r="A517" s="2" t="s">
        <v>2319</v>
      </c>
      <c r="B517" s="14">
        <v>45286</v>
      </c>
      <c r="C517" s="2" t="s">
        <v>525</v>
      </c>
      <c r="D517" s="2" t="s">
        <v>1620</v>
      </c>
      <c r="E517" s="2" t="s">
        <v>1744</v>
      </c>
      <c r="F517" s="11">
        <v>1</v>
      </c>
      <c r="G517" s="8">
        <v>169.69</v>
      </c>
      <c r="H517" s="8">
        <v>0.22</v>
      </c>
      <c r="I517" s="2" t="s">
        <v>1802</v>
      </c>
      <c r="J517" s="8">
        <v>169.47</v>
      </c>
    </row>
    <row r="518" spans="1:10" x14ac:dyDescent="0.35">
      <c r="A518" s="2" t="s">
        <v>2320</v>
      </c>
      <c r="B518" s="14">
        <v>45372</v>
      </c>
      <c r="C518" s="2" t="s">
        <v>568</v>
      </c>
      <c r="D518" s="2" t="s">
        <v>1650</v>
      </c>
      <c r="E518" s="2" t="s">
        <v>1777</v>
      </c>
      <c r="F518" s="11">
        <v>1</v>
      </c>
      <c r="G518" s="8">
        <v>145.43</v>
      </c>
      <c r="H518" s="8">
        <v>0.08</v>
      </c>
      <c r="I518" s="2" t="s">
        <v>1802</v>
      </c>
      <c r="J518" s="8">
        <v>145.35</v>
      </c>
    </row>
    <row r="519" spans="1:10" x14ac:dyDescent="0.35">
      <c r="A519" s="2" t="s">
        <v>2321</v>
      </c>
      <c r="B519" s="14">
        <v>45633</v>
      </c>
      <c r="C519" s="2" t="s">
        <v>296</v>
      </c>
      <c r="D519" s="2" t="s">
        <v>1712</v>
      </c>
      <c r="E519" s="2" t="s">
        <v>1772</v>
      </c>
      <c r="F519" s="11">
        <v>4</v>
      </c>
      <c r="G519" s="8">
        <v>828.35</v>
      </c>
      <c r="H519" s="8">
        <v>0.17</v>
      </c>
      <c r="I519" s="2" t="s">
        <v>1802</v>
      </c>
      <c r="J519" s="8">
        <v>3313.23</v>
      </c>
    </row>
    <row r="520" spans="1:10" x14ac:dyDescent="0.35">
      <c r="A520" s="2" t="s">
        <v>2322</v>
      </c>
      <c r="B520" s="14">
        <v>45598</v>
      </c>
      <c r="C520" s="2" t="s">
        <v>1116</v>
      </c>
      <c r="D520" s="2" t="s">
        <v>1716</v>
      </c>
      <c r="E520" s="2" t="s">
        <v>1757</v>
      </c>
      <c r="F520" s="11">
        <v>3</v>
      </c>
      <c r="G520" s="8">
        <v>268.76</v>
      </c>
      <c r="H520" s="8">
        <v>0.01</v>
      </c>
      <c r="I520" s="2" t="s">
        <v>1804</v>
      </c>
      <c r="J520" s="8">
        <v>806.27</v>
      </c>
    </row>
    <row r="521" spans="1:10" x14ac:dyDescent="0.35">
      <c r="A521" s="2" t="s">
        <v>2323</v>
      </c>
      <c r="B521" s="14">
        <v>45495</v>
      </c>
      <c r="C521" s="2" t="s">
        <v>738</v>
      </c>
      <c r="D521" s="2" t="s">
        <v>1702</v>
      </c>
      <c r="E521" s="2" t="s">
        <v>1730</v>
      </c>
      <c r="F521" s="11">
        <v>4</v>
      </c>
      <c r="G521" s="8">
        <v>370.09</v>
      </c>
      <c r="H521" s="8">
        <v>0.22</v>
      </c>
      <c r="I521" s="2" t="s">
        <v>1807</v>
      </c>
      <c r="J521" s="8">
        <v>1480.1399999999999</v>
      </c>
    </row>
    <row r="522" spans="1:10" x14ac:dyDescent="0.35">
      <c r="A522" s="2" t="s">
        <v>2324</v>
      </c>
      <c r="B522" s="14">
        <v>45229</v>
      </c>
      <c r="C522" s="2" t="s">
        <v>798</v>
      </c>
      <c r="D522" s="2" t="s">
        <v>1682</v>
      </c>
      <c r="E522" s="2" t="s">
        <v>1754</v>
      </c>
      <c r="F522" s="11">
        <v>3</v>
      </c>
      <c r="G522" s="8">
        <v>679.22</v>
      </c>
      <c r="H522" s="8">
        <v>0.11</v>
      </c>
      <c r="I522" s="2" t="s">
        <v>1804</v>
      </c>
      <c r="J522" s="8">
        <v>2037.5500000000002</v>
      </c>
    </row>
    <row r="523" spans="1:10" x14ac:dyDescent="0.35">
      <c r="A523" s="2" t="s">
        <v>2325</v>
      </c>
      <c r="B523" s="14">
        <v>45433</v>
      </c>
      <c r="C523" s="2" t="s">
        <v>1148</v>
      </c>
      <c r="D523" s="2" t="s">
        <v>1672</v>
      </c>
      <c r="E523" s="2" t="s">
        <v>1730</v>
      </c>
      <c r="F523" s="11">
        <v>3</v>
      </c>
      <c r="G523" s="8">
        <v>780.69</v>
      </c>
      <c r="H523" s="8">
        <v>0.1</v>
      </c>
      <c r="I523" s="2" t="s">
        <v>1807</v>
      </c>
      <c r="J523" s="8">
        <v>2341.9700000000003</v>
      </c>
    </row>
    <row r="524" spans="1:10" x14ac:dyDescent="0.35">
      <c r="A524" s="2" t="s">
        <v>2326</v>
      </c>
      <c r="B524" s="14">
        <v>45766</v>
      </c>
      <c r="C524" s="2" t="s">
        <v>821</v>
      </c>
      <c r="D524" s="2" t="s">
        <v>1610</v>
      </c>
      <c r="E524" s="2" t="s">
        <v>1739</v>
      </c>
      <c r="F524" s="11">
        <v>2</v>
      </c>
      <c r="G524" s="8">
        <v>42.97</v>
      </c>
      <c r="H524" s="8">
        <v>0.18</v>
      </c>
      <c r="I524" s="2" t="s">
        <v>1804</v>
      </c>
      <c r="J524" s="8">
        <v>85.759999999999991</v>
      </c>
    </row>
    <row r="525" spans="1:10" x14ac:dyDescent="0.35">
      <c r="A525" s="2" t="s">
        <v>2327</v>
      </c>
      <c r="B525" s="14">
        <v>45639</v>
      </c>
      <c r="C525" s="2" t="s">
        <v>895</v>
      </c>
      <c r="D525" s="2" t="s">
        <v>1690</v>
      </c>
      <c r="E525" s="2" t="s">
        <v>1730</v>
      </c>
      <c r="F525" s="11">
        <v>4</v>
      </c>
      <c r="G525" s="8">
        <v>854.37</v>
      </c>
      <c r="H525" s="8">
        <v>7.0000000000000007E-2</v>
      </c>
      <c r="I525" s="2" t="s">
        <v>1804</v>
      </c>
      <c r="J525" s="8">
        <v>3417.41</v>
      </c>
    </row>
    <row r="526" spans="1:10" x14ac:dyDescent="0.35">
      <c r="A526" s="2" t="s">
        <v>2328</v>
      </c>
      <c r="B526" s="14">
        <v>45774</v>
      </c>
      <c r="C526" s="2" t="s">
        <v>346</v>
      </c>
      <c r="D526" s="2" t="s">
        <v>1574</v>
      </c>
      <c r="E526" s="2" t="s">
        <v>1782</v>
      </c>
      <c r="F526" s="11">
        <v>2</v>
      </c>
      <c r="G526" s="8">
        <v>409.52</v>
      </c>
      <c r="H526" s="8">
        <v>0.06</v>
      </c>
      <c r="I526" s="2" t="s">
        <v>1807</v>
      </c>
      <c r="J526" s="8">
        <v>818.98</v>
      </c>
    </row>
    <row r="527" spans="1:10" x14ac:dyDescent="0.35">
      <c r="A527" s="2" t="s">
        <v>2329</v>
      </c>
      <c r="B527" s="14">
        <v>45569</v>
      </c>
      <c r="C527" s="2" t="s">
        <v>537</v>
      </c>
      <c r="D527" s="2" t="s">
        <v>1674</v>
      </c>
      <c r="E527" s="2" t="s">
        <v>1767</v>
      </c>
      <c r="F527" s="11">
        <v>2</v>
      </c>
      <c r="G527" s="8">
        <v>407.46</v>
      </c>
      <c r="H527" s="8">
        <v>0.21</v>
      </c>
      <c r="I527" s="2" t="s">
        <v>1802</v>
      </c>
      <c r="J527" s="8">
        <v>814.70999999999992</v>
      </c>
    </row>
    <row r="528" spans="1:10" x14ac:dyDescent="0.35">
      <c r="A528" s="2" t="s">
        <v>2330</v>
      </c>
      <c r="B528" s="14">
        <v>45856</v>
      </c>
      <c r="C528" s="2" t="s">
        <v>724</v>
      </c>
      <c r="D528" s="2" t="s">
        <v>1531</v>
      </c>
      <c r="E528" s="2" t="s">
        <v>1760</v>
      </c>
      <c r="F528" s="11">
        <v>1</v>
      </c>
      <c r="G528" s="8">
        <v>728.84</v>
      </c>
      <c r="H528" s="8">
        <v>0.28000000000000003</v>
      </c>
      <c r="I528" s="2" t="s">
        <v>1804</v>
      </c>
      <c r="J528" s="8">
        <v>728.56000000000006</v>
      </c>
    </row>
    <row r="529" spans="1:10" x14ac:dyDescent="0.35">
      <c r="A529" s="2" t="s">
        <v>2331</v>
      </c>
      <c r="B529" s="14">
        <v>45362</v>
      </c>
      <c r="C529" s="2" t="s">
        <v>1379</v>
      </c>
      <c r="D529" s="2" t="s">
        <v>1682</v>
      </c>
      <c r="E529" s="2" t="s">
        <v>1754</v>
      </c>
      <c r="F529" s="11">
        <v>4</v>
      </c>
      <c r="G529" s="8">
        <v>467.24</v>
      </c>
      <c r="H529" s="8">
        <v>0.08</v>
      </c>
      <c r="I529" s="2" t="s">
        <v>1804</v>
      </c>
      <c r="J529" s="8">
        <v>1868.88</v>
      </c>
    </row>
    <row r="530" spans="1:10" x14ac:dyDescent="0.35">
      <c r="A530" s="2" t="s">
        <v>2332</v>
      </c>
      <c r="B530" s="14">
        <v>45457</v>
      </c>
      <c r="C530" s="2" t="s">
        <v>322</v>
      </c>
      <c r="D530" s="2" t="s">
        <v>1546</v>
      </c>
      <c r="E530" s="2" t="s">
        <v>1770</v>
      </c>
      <c r="F530" s="11">
        <v>1</v>
      </c>
      <c r="G530" s="8">
        <v>57.94</v>
      </c>
      <c r="H530" s="8">
        <v>0.13</v>
      </c>
      <c r="I530" s="2" t="s">
        <v>1804</v>
      </c>
      <c r="J530" s="8">
        <v>57.809999999999995</v>
      </c>
    </row>
    <row r="531" spans="1:10" x14ac:dyDescent="0.35">
      <c r="A531" s="2" t="s">
        <v>2333</v>
      </c>
      <c r="B531" s="14">
        <v>45338</v>
      </c>
      <c r="C531" s="2" t="s">
        <v>1064</v>
      </c>
      <c r="D531" s="2" t="s">
        <v>1624</v>
      </c>
      <c r="E531" s="2" t="s">
        <v>1785</v>
      </c>
      <c r="F531" s="11">
        <v>1</v>
      </c>
      <c r="G531" s="8">
        <v>540.1</v>
      </c>
      <c r="H531" s="8">
        <v>0.22</v>
      </c>
      <c r="I531" s="2" t="s">
        <v>1802</v>
      </c>
      <c r="J531" s="8">
        <v>539.88</v>
      </c>
    </row>
    <row r="532" spans="1:10" x14ac:dyDescent="0.35">
      <c r="A532" s="2" t="s">
        <v>2334</v>
      </c>
      <c r="B532" s="14">
        <v>45552</v>
      </c>
      <c r="C532" s="2" t="s">
        <v>273</v>
      </c>
      <c r="D532" s="2" t="s">
        <v>1540</v>
      </c>
      <c r="E532" s="2" t="s">
        <v>1791</v>
      </c>
      <c r="F532" s="11">
        <v>4</v>
      </c>
      <c r="G532" s="8">
        <v>816.28</v>
      </c>
      <c r="H532" s="8">
        <v>0.15</v>
      </c>
      <c r="I532" s="2" t="s">
        <v>1807</v>
      </c>
      <c r="J532" s="8">
        <v>3264.97</v>
      </c>
    </row>
    <row r="533" spans="1:10" x14ac:dyDescent="0.35">
      <c r="A533" s="2" t="s">
        <v>2335</v>
      </c>
      <c r="B533" s="14">
        <v>45895</v>
      </c>
      <c r="C533" s="2" t="s">
        <v>578</v>
      </c>
      <c r="D533" s="2" t="s">
        <v>1610</v>
      </c>
      <c r="E533" s="2" t="s">
        <v>1760</v>
      </c>
      <c r="F533" s="11">
        <v>4</v>
      </c>
      <c r="G533" s="8">
        <v>727.49</v>
      </c>
      <c r="H533" s="8">
        <v>0.11</v>
      </c>
      <c r="I533" s="2" t="s">
        <v>1802</v>
      </c>
      <c r="J533" s="8">
        <v>2909.85</v>
      </c>
    </row>
    <row r="534" spans="1:10" x14ac:dyDescent="0.35">
      <c r="A534" s="2" t="s">
        <v>2336</v>
      </c>
      <c r="B534" s="14">
        <v>45447</v>
      </c>
      <c r="C534" s="2" t="s">
        <v>557</v>
      </c>
      <c r="D534" s="2" t="s">
        <v>1698</v>
      </c>
      <c r="E534" s="2" t="s">
        <v>1775</v>
      </c>
      <c r="F534" s="11">
        <v>4</v>
      </c>
      <c r="G534" s="8">
        <v>817.92</v>
      </c>
      <c r="H534" s="8">
        <v>0.21</v>
      </c>
      <c r="I534" s="2" t="s">
        <v>1802</v>
      </c>
      <c r="J534" s="8">
        <v>3271.47</v>
      </c>
    </row>
    <row r="535" spans="1:10" x14ac:dyDescent="0.35">
      <c r="A535" s="2" t="s">
        <v>2337</v>
      </c>
      <c r="B535" s="14">
        <v>45578</v>
      </c>
      <c r="C535" s="2" t="s">
        <v>1007</v>
      </c>
      <c r="D535" s="2" t="s">
        <v>1602</v>
      </c>
      <c r="E535" s="2" t="s">
        <v>1757</v>
      </c>
      <c r="F535" s="11">
        <v>2</v>
      </c>
      <c r="G535" s="8">
        <v>358.45</v>
      </c>
      <c r="H535" s="8">
        <v>7.0000000000000007E-2</v>
      </c>
      <c r="I535" s="2" t="s">
        <v>1807</v>
      </c>
      <c r="J535" s="8">
        <v>716.82999999999993</v>
      </c>
    </row>
    <row r="536" spans="1:10" x14ac:dyDescent="0.35">
      <c r="A536" s="2" t="s">
        <v>2338</v>
      </c>
      <c r="B536" s="14">
        <v>45697</v>
      </c>
      <c r="C536" s="2" t="s">
        <v>646</v>
      </c>
      <c r="D536" s="2" t="s">
        <v>1700</v>
      </c>
      <c r="E536" s="2" t="s">
        <v>1764</v>
      </c>
      <c r="F536" s="11">
        <v>1</v>
      </c>
      <c r="G536" s="8">
        <v>972.06</v>
      </c>
      <c r="H536" s="8">
        <v>0.3</v>
      </c>
      <c r="I536" s="2" t="s">
        <v>1807</v>
      </c>
      <c r="J536" s="8">
        <v>971.76</v>
      </c>
    </row>
    <row r="537" spans="1:10" x14ac:dyDescent="0.35">
      <c r="A537" s="2" t="s">
        <v>2339</v>
      </c>
      <c r="B537" s="14">
        <v>45281</v>
      </c>
      <c r="C537" s="2" t="s">
        <v>125</v>
      </c>
      <c r="D537" s="2" t="s">
        <v>1558</v>
      </c>
      <c r="E537" s="2" t="s">
        <v>1730</v>
      </c>
      <c r="F537" s="11">
        <v>1</v>
      </c>
      <c r="G537" s="8">
        <v>791.36</v>
      </c>
      <c r="H537" s="8">
        <v>0.06</v>
      </c>
      <c r="I537" s="2" t="s">
        <v>1804</v>
      </c>
      <c r="J537" s="8">
        <v>791.30000000000007</v>
      </c>
    </row>
    <row r="538" spans="1:10" x14ac:dyDescent="0.35">
      <c r="A538" s="2" t="s">
        <v>2340</v>
      </c>
      <c r="B538" s="14">
        <v>45855</v>
      </c>
      <c r="C538" s="2" t="s">
        <v>975</v>
      </c>
      <c r="D538" s="2" t="s">
        <v>1654</v>
      </c>
      <c r="E538" s="2" t="s">
        <v>1751</v>
      </c>
      <c r="F538" s="11">
        <v>4</v>
      </c>
      <c r="G538" s="8">
        <v>839.65</v>
      </c>
      <c r="H538" s="8">
        <v>0.26</v>
      </c>
      <c r="I538" s="2" t="s">
        <v>1807</v>
      </c>
      <c r="J538" s="8">
        <v>3358.3399999999997</v>
      </c>
    </row>
    <row r="539" spans="1:10" x14ac:dyDescent="0.35">
      <c r="A539" s="2" t="s">
        <v>2341</v>
      </c>
      <c r="B539" s="14">
        <v>45793</v>
      </c>
      <c r="C539" s="2" t="s">
        <v>803</v>
      </c>
      <c r="D539" s="2" t="s">
        <v>1670</v>
      </c>
      <c r="E539" s="2" t="s">
        <v>1739</v>
      </c>
      <c r="F539" s="11">
        <v>2</v>
      </c>
      <c r="G539" s="8">
        <v>245.52</v>
      </c>
      <c r="H539" s="8">
        <v>0.11</v>
      </c>
      <c r="I539" s="2" t="s">
        <v>1807</v>
      </c>
      <c r="J539" s="8">
        <v>490.93</v>
      </c>
    </row>
    <row r="540" spans="1:10" x14ac:dyDescent="0.35">
      <c r="A540" s="2" t="s">
        <v>2342</v>
      </c>
      <c r="B540" s="14">
        <v>45881</v>
      </c>
      <c r="C540" s="2" t="s">
        <v>1193</v>
      </c>
      <c r="D540" s="2" t="s">
        <v>1690</v>
      </c>
      <c r="E540" s="2" t="s">
        <v>1760</v>
      </c>
      <c r="F540" s="11">
        <v>3</v>
      </c>
      <c r="G540" s="8">
        <v>787.91</v>
      </c>
      <c r="H540" s="8">
        <v>0.06</v>
      </c>
      <c r="I540" s="2" t="s">
        <v>1804</v>
      </c>
      <c r="J540" s="8">
        <v>2363.67</v>
      </c>
    </row>
    <row r="541" spans="1:10" x14ac:dyDescent="0.35">
      <c r="A541" s="2" t="s">
        <v>2343</v>
      </c>
      <c r="B541" s="14">
        <v>45890</v>
      </c>
      <c r="C541" s="2" t="s">
        <v>194</v>
      </c>
      <c r="D541" s="2" t="s">
        <v>1676</v>
      </c>
      <c r="E541" s="2" t="s">
        <v>1747</v>
      </c>
      <c r="F541" s="11">
        <v>2</v>
      </c>
      <c r="G541" s="8">
        <v>709.17</v>
      </c>
      <c r="H541" s="8">
        <v>0.22</v>
      </c>
      <c r="I541" s="2" t="s">
        <v>1802</v>
      </c>
      <c r="J541" s="8">
        <v>1418.12</v>
      </c>
    </row>
    <row r="542" spans="1:10" x14ac:dyDescent="0.35">
      <c r="A542" s="2" t="s">
        <v>2344</v>
      </c>
      <c r="B542" s="14">
        <v>45251</v>
      </c>
      <c r="C542" s="2" t="s">
        <v>744</v>
      </c>
      <c r="D542" s="2" t="s">
        <v>1708</v>
      </c>
      <c r="E542" s="2" t="s">
        <v>1757</v>
      </c>
      <c r="F542" s="11">
        <v>2</v>
      </c>
      <c r="G542" s="8">
        <v>533.91999999999996</v>
      </c>
      <c r="H542" s="8">
        <v>0.13</v>
      </c>
      <c r="I542" s="2" t="s">
        <v>1802</v>
      </c>
      <c r="J542" s="8">
        <v>1067.7099999999998</v>
      </c>
    </row>
    <row r="543" spans="1:10" x14ac:dyDescent="0.35">
      <c r="A543" s="2" t="s">
        <v>2345</v>
      </c>
      <c r="B543" s="14">
        <v>45695</v>
      </c>
      <c r="C543" s="2" t="s">
        <v>1491</v>
      </c>
      <c r="D543" s="2" t="s">
        <v>1610</v>
      </c>
      <c r="E543" s="2" t="s">
        <v>1730</v>
      </c>
      <c r="F543" s="11">
        <v>1</v>
      </c>
      <c r="G543" s="8">
        <v>878.84</v>
      </c>
      <c r="H543" s="8">
        <v>0.28000000000000003</v>
      </c>
      <c r="I543" s="2" t="s">
        <v>1807</v>
      </c>
      <c r="J543" s="8">
        <v>878.56000000000006</v>
      </c>
    </row>
    <row r="544" spans="1:10" x14ac:dyDescent="0.35">
      <c r="A544" s="2" t="s">
        <v>2346</v>
      </c>
      <c r="B544" s="14">
        <v>45287</v>
      </c>
      <c r="C544" s="2" t="s">
        <v>655</v>
      </c>
      <c r="D544" s="2" t="s">
        <v>1614</v>
      </c>
      <c r="E544" s="2" t="s">
        <v>1782</v>
      </c>
      <c r="F544" s="11">
        <v>1</v>
      </c>
      <c r="G544" s="8">
        <v>442.36</v>
      </c>
      <c r="H544" s="8">
        <v>0.14000000000000001</v>
      </c>
      <c r="I544" s="2" t="s">
        <v>1802</v>
      </c>
      <c r="J544" s="8">
        <v>442.22</v>
      </c>
    </row>
    <row r="545" spans="1:10" x14ac:dyDescent="0.35">
      <c r="A545" s="2" t="s">
        <v>2347</v>
      </c>
      <c r="B545" s="14">
        <v>45711</v>
      </c>
      <c r="C545" s="2" t="s">
        <v>1031</v>
      </c>
      <c r="D545" s="2" t="s">
        <v>1596</v>
      </c>
      <c r="E545" s="2" t="s">
        <v>1754</v>
      </c>
      <c r="F545" s="11">
        <v>1</v>
      </c>
      <c r="G545" s="8">
        <v>763.34</v>
      </c>
      <c r="H545" s="8">
        <v>0.11</v>
      </c>
      <c r="I545" s="2" t="s">
        <v>1807</v>
      </c>
      <c r="J545" s="8">
        <v>763.23</v>
      </c>
    </row>
    <row r="546" spans="1:10" x14ac:dyDescent="0.35">
      <c r="A546" s="2" t="s">
        <v>2348</v>
      </c>
      <c r="B546" s="14">
        <v>45842</v>
      </c>
      <c r="C546" s="2" t="s">
        <v>543</v>
      </c>
      <c r="D546" s="2" t="s">
        <v>1644</v>
      </c>
      <c r="E546" s="2" t="s">
        <v>1788</v>
      </c>
      <c r="F546" s="11">
        <v>3</v>
      </c>
      <c r="G546" s="8">
        <v>178.22</v>
      </c>
      <c r="H546" s="8">
        <v>0.15</v>
      </c>
      <c r="I546" s="2" t="s">
        <v>1807</v>
      </c>
      <c r="J546" s="8">
        <v>534.51</v>
      </c>
    </row>
    <row r="547" spans="1:10" x14ac:dyDescent="0.35">
      <c r="A547" s="2" t="s">
        <v>2349</v>
      </c>
      <c r="B547" s="14">
        <v>45255</v>
      </c>
      <c r="C547" s="2" t="s">
        <v>356</v>
      </c>
      <c r="D547" s="2" t="s">
        <v>1578</v>
      </c>
      <c r="E547" s="2" t="s">
        <v>1735</v>
      </c>
      <c r="F547" s="11">
        <v>4</v>
      </c>
      <c r="G547" s="8">
        <v>90.32</v>
      </c>
      <c r="H547" s="8">
        <v>0.08</v>
      </c>
      <c r="I547" s="2" t="s">
        <v>1804</v>
      </c>
      <c r="J547" s="8">
        <v>361.2</v>
      </c>
    </row>
    <row r="548" spans="1:10" x14ac:dyDescent="0.35">
      <c r="A548" s="2" t="s">
        <v>2350</v>
      </c>
      <c r="B548" s="14">
        <v>45695</v>
      </c>
      <c r="C548" s="2" t="s">
        <v>1163</v>
      </c>
      <c r="D548" s="2" t="s">
        <v>1546</v>
      </c>
      <c r="E548" s="2" t="s">
        <v>1754</v>
      </c>
      <c r="F548" s="11">
        <v>3</v>
      </c>
      <c r="G548" s="8">
        <v>370.93</v>
      </c>
      <c r="H548" s="8">
        <v>0</v>
      </c>
      <c r="I548" s="2" t="s">
        <v>1802</v>
      </c>
      <c r="J548" s="8">
        <v>1112.79</v>
      </c>
    </row>
    <row r="549" spans="1:10" x14ac:dyDescent="0.35">
      <c r="A549" s="2" t="s">
        <v>2351</v>
      </c>
      <c r="B549" s="14">
        <v>45281</v>
      </c>
      <c r="C549" s="2" t="s">
        <v>171</v>
      </c>
      <c r="D549" s="2" t="s">
        <v>1572</v>
      </c>
      <c r="E549" s="2" t="s">
        <v>1779</v>
      </c>
      <c r="F549" s="11">
        <v>1</v>
      </c>
      <c r="G549" s="8">
        <v>352.43</v>
      </c>
      <c r="H549" s="8">
        <v>0.14000000000000001</v>
      </c>
      <c r="I549" s="2" t="s">
        <v>1804</v>
      </c>
      <c r="J549" s="8">
        <v>352.29</v>
      </c>
    </row>
    <row r="550" spans="1:10" x14ac:dyDescent="0.35">
      <c r="A550" s="2" t="s">
        <v>2352</v>
      </c>
      <c r="B550" s="14">
        <v>45295</v>
      </c>
      <c r="C550" s="2" t="s">
        <v>415</v>
      </c>
      <c r="D550" s="2" t="s">
        <v>1550</v>
      </c>
      <c r="E550" s="2" t="s">
        <v>1779</v>
      </c>
      <c r="F550" s="11">
        <v>2</v>
      </c>
      <c r="G550" s="8">
        <v>562.97</v>
      </c>
      <c r="H550" s="8">
        <v>0.2</v>
      </c>
      <c r="I550" s="2" t="s">
        <v>1802</v>
      </c>
      <c r="J550" s="8">
        <v>1125.74</v>
      </c>
    </row>
    <row r="551" spans="1:10" x14ac:dyDescent="0.35">
      <c r="A551" s="2" t="s">
        <v>2353</v>
      </c>
      <c r="B551" s="14">
        <v>45260</v>
      </c>
      <c r="C551" s="2" t="s">
        <v>516</v>
      </c>
      <c r="D551" s="2" t="s">
        <v>1636</v>
      </c>
      <c r="E551" s="2" t="s">
        <v>1757</v>
      </c>
      <c r="F551" s="11">
        <v>1</v>
      </c>
      <c r="G551" s="8">
        <v>522.85</v>
      </c>
      <c r="H551" s="8">
        <v>0.12</v>
      </c>
      <c r="I551" s="2" t="s">
        <v>1804</v>
      </c>
      <c r="J551" s="8">
        <v>522.73</v>
      </c>
    </row>
    <row r="552" spans="1:10" x14ac:dyDescent="0.35">
      <c r="A552" s="2" t="s">
        <v>2354</v>
      </c>
      <c r="B552" s="14">
        <v>45851</v>
      </c>
      <c r="C552" s="2" t="s">
        <v>1078</v>
      </c>
      <c r="D552" s="2" t="s">
        <v>1568</v>
      </c>
      <c r="E552" s="2" t="s">
        <v>1782</v>
      </c>
      <c r="F552" s="11">
        <v>4</v>
      </c>
      <c r="G552" s="8">
        <v>714.89</v>
      </c>
      <c r="H552" s="8">
        <v>0.15</v>
      </c>
      <c r="I552" s="2" t="s">
        <v>1802</v>
      </c>
      <c r="J552" s="8">
        <v>2859.41</v>
      </c>
    </row>
    <row r="553" spans="1:10" x14ac:dyDescent="0.35">
      <c r="A553" s="2" t="s">
        <v>2355</v>
      </c>
      <c r="B553" s="14">
        <v>45222</v>
      </c>
      <c r="C553" s="2" t="s">
        <v>605</v>
      </c>
      <c r="D553" s="2" t="s">
        <v>1612</v>
      </c>
      <c r="E553" s="2" t="s">
        <v>1739</v>
      </c>
      <c r="F553" s="11">
        <v>3</v>
      </c>
      <c r="G553" s="8">
        <v>137.77000000000001</v>
      </c>
      <c r="H553" s="8">
        <v>0.26</v>
      </c>
      <c r="I553" s="2" t="s">
        <v>1804</v>
      </c>
      <c r="J553" s="8">
        <v>413.05000000000007</v>
      </c>
    </row>
    <row r="554" spans="1:10" x14ac:dyDescent="0.35">
      <c r="A554" s="2" t="s">
        <v>2356</v>
      </c>
      <c r="B554" s="14">
        <v>45940</v>
      </c>
      <c r="C554" s="2" t="s">
        <v>109</v>
      </c>
      <c r="D554" s="2" t="s">
        <v>1710</v>
      </c>
      <c r="E554" s="2" t="s">
        <v>1770</v>
      </c>
      <c r="F554" s="11">
        <v>3</v>
      </c>
      <c r="G554" s="8">
        <v>862.18</v>
      </c>
      <c r="H554" s="8">
        <v>0.22</v>
      </c>
      <c r="I554" s="2" t="s">
        <v>1804</v>
      </c>
      <c r="J554" s="8">
        <v>2586.3200000000002</v>
      </c>
    </row>
    <row r="555" spans="1:10" x14ac:dyDescent="0.35">
      <c r="A555" s="2" t="s">
        <v>2357</v>
      </c>
      <c r="B555" s="14">
        <v>45822</v>
      </c>
      <c r="C555" s="2" t="s">
        <v>206</v>
      </c>
      <c r="D555" s="2" t="s">
        <v>1602</v>
      </c>
      <c r="E555" s="2" t="s">
        <v>1777</v>
      </c>
      <c r="F555" s="11">
        <v>2</v>
      </c>
      <c r="G555" s="8">
        <v>833.64</v>
      </c>
      <c r="H555" s="8">
        <v>0.24</v>
      </c>
      <c r="I555" s="2" t="s">
        <v>1804</v>
      </c>
      <c r="J555" s="8">
        <v>1667.04</v>
      </c>
    </row>
    <row r="556" spans="1:10" x14ac:dyDescent="0.35">
      <c r="A556" s="2" t="s">
        <v>2358</v>
      </c>
      <c r="B556" s="14">
        <v>45752</v>
      </c>
      <c r="C556" s="2" t="s">
        <v>848</v>
      </c>
      <c r="D556" s="2" t="s">
        <v>1564</v>
      </c>
      <c r="E556" s="2" t="s">
        <v>1779</v>
      </c>
      <c r="F556" s="11">
        <v>3</v>
      </c>
      <c r="G556" s="8">
        <v>543.22</v>
      </c>
      <c r="H556" s="8">
        <v>0.05</v>
      </c>
      <c r="I556" s="2" t="s">
        <v>1807</v>
      </c>
      <c r="J556" s="8">
        <v>1629.6100000000001</v>
      </c>
    </row>
    <row r="557" spans="1:10" x14ac:dyDescent="0.35">
      <c r="A557" s="2" t="s">
        <v>2359</v>
      </c>
      <c r="B557" s="14">
        <v>45677</v>
      </c>
      <c r="C557" s="2" t="s">
        <v>871</v>
      </c>
      <c r="D557" s="2" t="s">
        <v>1702</v>
      </c>
      <c r="E557" s="2" t="s">
        <v>1739</v>
      </c>
      <c r="F557" s="11">
        <v>3</v>
      </c>
      <c r="G557" s="8">
        <v>691.02</v>
      </c>
      <c r="H557" s="8">
        <v>0.12</v>
      </c>
      <c r="I557" s="2" t="s">
        <v>1807</v>
      </c>
      <c r="J557" s="8">
        <v>2072.94</v>
      </c>
    </row>
    <row r="558" spans="1:10" x14ac:dyDescent="0.35">
      <c r="A558" s="2" t="s">
        <v>2360</v>
      </c>
      <c r="B558" s="14">
        <v>45253</v>
      </c>
      <c r="C558" s="2" t="s">
        <v>305</v>
      </c>
      <c r="D558" s="2" t="s">
        <v>1698</v>
      </c>
      <c r="E558" s="2" t="s">
        <v>1785</v>
      </c>
      <c r="F558" s="11">
        <v>4</v>
      </c>
      <c r="G558" s="8">
        <v>338.73</v>
      </c>
      <c r="H558" s="8">
        <v>0.18</v>
      </c>
      <c r="I558" s="2" t="s">
        <v>1802</v>
      </c>
      <c r="J558" s="8">
        <v>1354.74</v>
      </c>
    </row>
    <row r="559" spans="1:10" x14ac:dyDescent="0.35">
      <c r="A559" s="2" t="s">
        <v>2361</v>
      </c>
      <c r="B559" s="14">
        <v>45389</v>
      </c>
      <c r="C559" s="2" t="s">
        <v>222</v>
      </c>
      <c r="D559" s="2" t="s">
        <v>1694</v>
      </c>
      <c r="E559" s="2" t="s">
        <v>1782</v>
      </c>
      <c r="F559" s="11">
        <v>3</v>
      </c>
      <c r="G559" s="8">
        <v>366.08</v>
      </c>
      <c r="H559" s="8">
        <v>0.05</v>
      </c>
      <c r="I559" s="2" t="s">
        <v>1802</v>
      </c>
      <c r="J559" s="8">
        <v>1098.19</v>
      </c>
    </row>
    <row r="560" spans="1:10" x14ac:dyDescent="0.35">
      <c r="A560" s="2" t="s">
        <v>2362</v>
      </c>
      <c r="B560" s="14">
        <v>45840</v>
      </c>
      <c r="C560" s="2" t="s">
        <v>362</v>
      </c>
      <c r="D560" s="2" t="s">
        <v>1552</v>
      </c>
      <c r="E560" s="2" t="s">
        <v>1775</v>
      </c>
      <c r="F560" s="11">
        <v>4</v>
      </c>
      <c r="G560" s="8">
        <v>539.48</v>
      </c>
      <c r="H560" s="8">
        <v>0.28000000000000003</v>
      </c>
      <c r="I560" s="2" t="s">
        <v>1807</v>
      </c>
      <c r="J560" s="8">
        <v>2157.64</v>
      </c>
    </row>
    <row r="561" spans="1:10" x14ac:dyDescent="0.35">
      <c r="A561" s="2" t="s">
        <v>2363</v>
      </c>
      <c r="B561" s="14">
        <v>45256</v>
      </c>
      <c r="C561" s="2" t="s">
        <v>1196</v>
      </c>
      <c r="D561" s="2" t="s">
        <v>1708</v>
      </c>
      <c r="E561" s="2" t="s">
        <v>1782</v>
      </c>
      <c r="F561" s="11">
        <v>1</v>
      </c>
      <c r="G561" s="8">
        <v>499.59</v>
      </c>
      <c r="H561" s="8">
        <v>0.03</v>
      </c>
      <c r="I561" s="2" t="s">
        <v>1807</v>
      </c>
      <c r="J561" s="8">
        <v>499.56</v>
      </c>
    </row>
    <row r="562" spans="1:10" x14ac:dyDescent="0.35">
      <c r="A562" s="2" t="s">
        <v>2364</v>
      </c>
      <c r="B562" s="14">
        <v>45326</v>
      </c>
      <c r="C562" s="2" t="s">
        <v>608</v>
      </c>
      <c r="D562" s="2" t="s">
        <v>1586</v>
      </c>
      <c r="E562" s="2" t="s">
        <v>1760</v>
      </c>
      <c r="F562" s="11">
        <v>3</v>
      </c>
      <c r="G562" s="8">
        <v>330.04</v>
      </c>
      <c r="H562" s="8">
        <v>0.2</v>
      </c>
      <c r="I562" s="2" t="s">
        <v>1802</v>
      </c>
      <c r="J562" s="8">
        <v>989.92000000000007</v>
      </c>
    </row>
    <row r="563" spans="1:10" x14ac:dyDescent="0.35">
      <c r="A563" s="2" t="s">
        <v>2365</v>
      </c>
      <c r="B563" s="14">
        <v>45459</v>
      </c>
      <c r="C563" s="2" t="s">
        <v>590</v>
      </c>
      <c r="D563" s="2" t="s">
        <v>1548</v>
      </c>
      <c r="E563" s="2" t="s">
        <v>1785</v>
      </c>
      <c r="F563" s="11">
        <v>2</v>
      </c>
      <c r="G563" s="8">
        <v>813.01</v>
      </c>
      <c r="H563" s="8">
        <v>0.06</v>
      </c>
      <c r="I563" s="2" t="s">
        <v>1804</v>
      </c>
      <c r="J563" s="8">
        <v>1625.96</v>
      </c>
    </row>
    <row r="564" spans="1:10" x14ac:dyDescent="0.35">
      <c r="A564" s="2" t="s">
        <v>2366</v>
      </c>
      <c r="B564" s="14">
        <v>45715</v>
      </c>
      <c r="C564" s="2" t="s">
        <v>105</v>
      </c>
      <c r="D564" s="2" t="s">
        <v>1524</v>
      </c>
      <c r="E564" s="2" t="s">
        <v>1739</v>
      </c>
      <c r="F564" s="11">
        <v>4</v>
      </c>
      <c r="G564" s="8">
        <v>204.8</v>
      </c>
      <c r="H564" s="8">
        <v>0.03</v>
      </c>
      <c r="I564" s="2" t="s">
        <v>1804</v>
      </c>
      <c r="J564" s="8">
        <v>819.17000000000007</v>
      </c>
    </row>
    <row r="565" spans="1:10" x14ac:dyDescent="0.35">
      <c r="A565" s="2" t="s">
        <v>2367</v>
      </c>
      <c r="B565" s="14">
        <v>45223</v>
      </c>
      <c r="C565" s="2" t="s">
        <v>50</v>
      </c>
      <c r="D565" s="2" t="s">
        <v>1529</v>
      </c>
      <c r="E565" s="2" t="s">
        <v>1744</v>
      </c>
      <c r="F565" s="11">
        <v>3</v>
      </c>
      <c r="G565" s="8">
        <v>728.32</v>
      </c>
      <c r="H565" s="8">
        <v>0.01</v>
      </c>
      <c r="I565" s="2" t="s">
        <v>1802</v>
      </c>
      <c r="J565" s="8">
        <v>2184.9499999999998</v>
      </c>
    </row>
    <row r="566" spans="1:10" x14ac:dyDescent="0.35">
      <c r="A566" s="2" t="s">
        <v>2368</v>
      </c>
      <c r="B566" s="14">
        <v>45507</v>
      </c>
      <c r="C566" s="2" t="s">
        <v>1376</v>
      </c>
      <c r="D566" s="2" t="s">
        <v>1644</v>
      </c>
      <c r="E566" s="2" t="s">
        <v>1757</v>
      </c>
      <c r="F566" s="11">
        <v>3</v>
      </c>
      <c r="G566" s="8">
        <v>836.4</v>
      </c>
      <c r="H566" s="8">
        <v>0</v>
      </c>
      <c r="I566" s="2" t="s">
        <v>1802</v>
      </c>
      <c r="J566" s="8">
        <v>2509.1999999999998</v>
      </c>
    </row>
    <row r="567" spans="1:10" x14ac:dyDescent="0.35">
      <c r="A567" s="2" t="s">
        <v>2369</v>
      </c>
      <c r="B567" s="14">
        <v>45843</v>
      </c>
      <c r="C567" s="2" t="s">
        <v>492</v>
      </c>
      <c r="D567" s="2" t="s">
        <v>1706</v>
      </c>
      <c r="E567" s="2" t="s">
        <v>1772</v>
      </c>
      <c r="F567" s="11">
        <v>1</v>
      </c>
      <c r="G567" s="8">
        <v>780.16</v>
      </c>
      <c r="H567" s="8">
        <v>0.02</v>
      </c>
      <c r="I567" s="2" t="s">
        <v>1807</v>
      </c>
      <c r="J567" s="8">
        <v>780.14</v>
      </c>
    </row>
    <row r="568" spans="1:10" x14ac:dyDescent="0.35">
      <c r="A568" s="2" t="s">
        <v>2370</v>
      </c>
      <c r="B568" s="14">
        <v>45804</v>
      </c>
      <c r="C568" s="2" t="s">
        <v>1428</v>
      </c>
      <c r="D568" s="2" t="s">
        <v>1618</v>
      </c>
      <c r="E568" s="2" t="s">
        <v>1775</v>
      </c>
      <c r="F568" s="11">
        <v>4</v>
      </c>
      <c r="G568" s="8">
        <v>354.12</v>
      </c>
      <c r="H568" s="8">
        <v>0.06</v>
      </c>
      <c r="I568" s="2" t="s">
        <v>1804</v>
      </c>
      <c r="J568" s="8">
        <v>1416.42</v>
      </c>
    </row>
    <row r="569" spans="1:10" x14ac:dyDescent="0.35">
      <c r="A569" s="2" t="s">
        <v>2371</v>
      </c>
      <c r="B569" s="14">
        <v>45602</v>
      </c>
      <c r="C569" s="2" t="s">
        <v>1376</v>
      </c>
      <c r="D569" s="2" t="s">
        <v>1652</v>
      </c>
      <c r="E569" s="2" t="s">
        <v>1739</v>
      </c>
      <c r="F569" s="11">
        <v>4</v>
      </c>
      <c r="G569" s="8">
        <v>282.48</v>
      </c>
      <c r="H569" s="8">
        <v>0.11</v>
      </c>
      <c r="I569" s="2" t="s">
        <v>1804</v>
      </c>
      <c r="J569" s="8">
        <v>1129.8100000000002</v>
      </c>
    </row>
    <row r="570" spans="1:10" x14ac:dyDescent="0.35">
      <c r="A570" s="2" t="s">
        <v>2372</v>
      </c>
      <c r="B570" s="14">
        <v>45446</v>
      </c>
      <c r="C570" s="2" t="s">
        <v>1016</v>
      </c>
      <c r="D570" s="2" t="s">
        <v>1566</v>
      </c>
      <c r="E570" s="2" t="s">
        <v>1754</v>
      </c>
      <c r="F570" s="11">
        <v>2</v>
      </c>
      <c r="G570" s="8">
        <v>740.68</v>
      </c>
      <c r="H570" s="8">
        <v>0.02</v>
      </c>
      <c r="I570" s="2" t="s">
        <v>1804</v>
      </c>
      <c r="J570" s="8">
        <v>1481.34</v>
      </c>
    </row>
    <row r="571" spans="1:10" x14ac:dyDescent="0.35">
      <c r="A571" s="2" t="s">
        <v>2373</v>
      </c>
      <c r="B571" s="14">
        <v>45384</v>
      </c>
      <c r="C571" s="2" t="s">
        <v>362</v>
      </c>
      <c r="D571" s="2" t="s">
        <v>1638</v>
      </c>
      <c r="E571" s="2" t="s">
        <v>1764</v>
      </c>
      <c r="F571" s="11">
        <v>3</v>
      </c>
      <c r="G571" s="8">
        <v>600.58000000000004</v>
      </c>
      <c r="H571" s="8">
        <v>0.28999999999999998</v>
      </c>
      <c r="I571" s="2" t="s">
        <v>1807</v>
      </c>
      <c r="J571" s="8">
        <v>1801.4500000000003</v>
      </c>
    </row>
    <row r="572" spans="1:10" x14ac:dyDescent="0.35">
      <c r="A572" s="2" t="s">
        <v>2374</v>
      </c>
      <c r="B572" s="14">
        <v>45348</v>
      </c>
      <c r="C572" s="2" t="s">
        <v>1401</v>
      </c>
      <c r="D572" s="2" t="s">
        <v>1656</v>
      </c>
      <c r="E572" s="2" t="s">
        <v>1744</v>
      </c>
      <c r="F572" s="11">
        <v>3</v>
      </c>
      <c r="G572" s="8">
        <v>345.58</v>
      </c>
      <c r="H572" s="8">
        <v>0.22</v>
      </c>
      <c r="I572" s="2" t="s">
        <v>1802</v>
      </c>
      <c r="J572" s="8">
        <v>1036.52</v>
      </c>
    </row>
    <row r="573" spans="1:10" x14ac:dyDescent="0.35">
      <c r="A573" s="2" t="s">
        <v>2375</v>
      </c>
      <c r="B573" s="14">
        <v>45688</v>
      </c>
      <c r="C573" s="2" t="s">
        <v>889</v>
      </c>
      <c r="D573" s="2" t="s">
        <v>1562</v>
      </c>
      <c r="E573" s="2" t="s">
        <v>1770</v>
      </c>
      <c r="F573" s="11">
        <v>1</v>
      </c>
      <c r="G573" s="8">
        <v>974.52</v>
      </c>
      <c r="H573" s="8">
        <v>0.01</v>
      </c>
      <c r="I573" s="2" t="s">
        <v>1804</v>
      </c>
      <c r="J573" s="8">
        <v>974.51</v>
      </c>
    </row>
    <row r="574" spans="1:10" x14ac:dyDescent="0.35">
      <c r="A574" s="2" t="s">
        <v>2376</v>
      </c>
      <c r="B574" s="14">
        <v>45249</v>
      </c>
      <c r="C574" s="2" t="s">
        <v>151</v>
      </c>
      <c r="D574" s="2" t="s">
        <v>1560</v>
      </c>
      <c r="E574" s="2" t="s">
        <v>1735</v>
      </c>
      <c r="F574" s="11">
        <v>3</v>
      </c>
      <c r="G574" s="8">
        <v>282.33</v>
      </c>
      <c r="H574" s="8">
        <v>7.0000000000000007E-2</v>
      </c>
      <c r="I574" s="2" t="s">
        <v>1802</v>
      </c>
      <c r="J574" s="8">
        <v>846.92</v>
      </c>
    </row>
    <row r="575" spans="1:10" x14ac:dyDescent="0.35">
      <c r="A575" s="2" t="s">
        <v>2377</v>
      </c>
      <c r="B575" s="14">
        <v>45726</v>
      </c>
      <c r="C575" s="2" t="s">
        <v>1175</v>
      </c>
      <c r="D575" s="2" t="s">
        <v>1678</v>
      </c>
      <c r="E575" s="2" t="s">
        <v>1791</v>
      </c>
      <c r="F575" s="11">
        <v>4</v>
      </c>
      <c r="G575" s="8">
        <v>158.46</v>
      </c>
      <c r="H575" s="8">
        <v>0.09</v>
      </c>
      <c r="I575" s="2" t="s">
        <v>1804</v>
      </c>
      <c r="J575" s="8">
        <v>633.75</v>
      </c>
    </row>
    <row r="576" spans="1:10" x14ac:dyDescent="0.35">
      <c r="A576" s="2" t="s">
        <v>2378</v>
      </c>
      <c r="B576" s="14">
        <v>45283</v>
      </c>
      <c r="C576" s="2" t="s">
        <v>1061</v>
      </c>
      <c r="D576" s="2" t="s">
        <v>1636</v>
      </c>
      <c r="E576" s="2" t="s">
        <v>1757</v>
      </c>
      <c r="F576" s="11">
        <v>2</v>
      </c>
      <c r="G576" s="8">
        <v>778.56</v>
      </c>
      <c r="H576" s="8">
        <v>0.11</v>
      </c>
      <c r="I576" s="2" t="s">
        <v>1807</v>
      </c>
      <c r="J576" s="8">
        <v>1557.01</v>
      </c>
    </row>
    <row r="577" spans="1:10" x14ac:dyDescent="0.35">
      <c r="A577" s="2" t="s">
        <v>2379</v>
      </c>
      <c r="B577" s="14">
        <v>45353</v>
      </c>
      <c r="C577" s="2" t="s">
        <v>750</v>
      </c>
      <c r="D577" s="2" t="s">
        <v>1626</v>
      </c>
      <c r="E577" s="2" t="s">
        <v>1791</v>
      </c>
      <c r="F577" s="11">
        <v>4</v>
      </c>
      <c r="G577" s="8">
        <v>280.16000000000003</v>
      </c>
      <c r="H577" s="8">
        <v>0.18</v>
      </c>
      <c r="I577" s="2" t="s">
        <v>1807</v>
      </c>
      <c r="J577" s="8">
        <v>1120.46</v>
      </c>
    </row>
    <row r="578" spans="1:10" x14ac:dyDescent="0.35">
      <c r="A578" s="2" t="s">
        <v>2380</v>
      </c>
      <c r="B578" s="14">
        <v>45592</v>
      </c>
      <c r="C578" s="2" t="s">
        <v>898</v>
      </c>
      <c r="D578" s="2" t="s">
        <v>1668</v>
      </c>
      <c r="E578" s="2" t="s">
        <v>1775</v>
      </c>
      <c r="F578" s="11">
        <v>2</v>
      </c>
      <c r="G578" s="8">
        <v>649.54999999999995</v>
      </c>
      <c r="H578" s="8">
        <v>0.28999999999999998</v>
      </c>
      <c r="I578" s="2" t="s">
        <v>1804</v>
      </c>
      <c r="J578" s="8">
        <v>1298.81</v>
      </c>
    </row>
    <row r="579" spans="1:10" x14ac:dyDescent="0.35">
      <c r="A579" s="2" t="s">
        <v>2381</v>
      </c>
      <c r="B579" s="14">
        <v>45360</v>
      </c>
      <c r="C579" s="2" t="s">
        <v>35</v>
      </c>
      <c r="D579" s="2" t="s">
        <v>1702</v>
      </c>
      <c r="E579" s="2" t="s">
        <v>1739</v>
      </c>
      <c r="F579" s="11">
        <v>2</v>
      </c>
      <c r="G579" s="8">
        <v>994.32</v>
      </c>
      <c r="H579" s="8">
        <v>0.27</v>
      </c>
      <c r="I579" s="2" t="s">
        <v>1804</v>
      </c>
      <c r="J579" s="8">
        <v>1988.3700000000001</v>
      </c>
    </row>
    <row r="580" spans="1:10" x14ac:dyDescent="0.35">
      <c r="A580" s="2" t="s">
        <v>2382</v>
      </c>
      <c r="B580" s="14">
        <v>45649</v>
      </c>
      <c r="C580" s="2" t="s">
        <v>711</v>
      </c>
      <c r="D580" s="2" t="s">
        <v>1688</v>
      </c>
      <c r="E580" s="2" t="s">
        <v>1772</v>
      </c>
      <c r="F580" s="11">
        <v>1</v>
      </c>
      <c r="G580" s="8">
        <v>64.94</v>
      </c>
      <c r="H580" s="8">
        <v>0.21</v>
      </c>
      <c r="I580" s="2" t="s">
        <v>1804</v>
      </c>
      <c r="J580" s="8">
        <v>64.73</v>
      </c>
    </row>
    <row r="581" spans="1:10" x14ac:dyDescent="0.35">
      <c r="A581" s="2" t="s">
        <v>2383</v>
      </c>
      <c r="B581" s="14">
        <v>45709</v>
      </c>
      <c r="C581" s="2" t="s">
        <v>454</v>
      </c>
      <c r="D581" s="2" t="s">
        <v>1604</v>
      </c>
      <c r="E581" s="2" t="s">
        <v>1757</v>
      </c>
      <c r="F581" s="11">
        <v>2</v>
      </c>
      <c r="G581" s="8">
        <v>507.66</v>
      </c>
      <c r="H581" s="8">
        <v>0</v>
      </c>
      <c r="I581" s="2" t="s">
        <v>1807</v>
      </c>
      <c r="J581" s="8">
        <v>1015.32</v>
      </c>
    </row>
    <row r="582" spans="1:10" x14ac:dyDescent="0.35">
      <c r="A582" s="2" t="s">
        <v>2384</v>
      </c>
      <c r="B582" s="14">
        <v>45273</v>
      </c>
      <c r="C582" s="2" t="s">
        <v>765</v>
      </c>
      <c r="D582" s="2" t="s">
        <v>1688</v>
      </c>
      <c r="E582" s="2" t="s">
        <v>1747</v>
      </c>
      <c r="F582" s="11">
        <v>4</v>
      </c>
      <c r="G582" s="8">
        <v>968.27</v>
      </c>
      <c r="H582" s="8">
        <v>0.03</v>
      </c>
      <c r="I582" s="2" t="s">
        <v>1804</v>
      </c>
      <c r="J582" s="8">
        <v>3873.0499999999997</v>
      </c>
    </row>
    <row r="583" spans="1:10" x14ac:dyDescent="0.35">
      <c r="A583" s="2" t="s">
        <v>2385</v>
      </c>
      <c r="B583" s="14">
        <v>45250</v>
      </c>
      <c r="C583" s="2" t="s">
        <v>73</v>
      </c>
      <c r="D583" s="2" t="s">
        <v>1702</v>
      </c>
      <c r="E583" s="2" t="s">
        <v>1751</v>
      </c>
      <c r="F583" s="11">
        <v>4</v>
      </c>
      <c r="G583" s="8">
        <v>510.33</v>
      </c>
      <c r="H583" s="8">
        <v>0.2</v>
      </c>
      <c r="I583" s="2" t="s">
        <v>1804</v>
      </c>
      <c r="J583" s="8">
        <v>2041.12</v>
      </c>
    </row>
    <row r="584" spans="1:10" x14ac:dyDescent="0.35">
      <c r="A584" s="2" t="s">
        <v>2386</v>
      </c>
      <c r="B584" s="14">
        <v>45539</v>
      </c>
      <c r="C584" s="2" t="s">
        <v>50</v>
      </c>
      <c r="D584" s="2" t="s">
        <v>1614</v>
      </c>
      <c r="E584" s="2" t="s">
        <v>1791</v>
      </c>
      <c r="F584" s="11">
        <v>2</v>
      </c>
      <c r="G584" s="8">
        <v>156.72999999999999</v>
      </c>
      <c r="H584" s="8">
        <v>0.18</v>
      </c>
      <c r="I584" s="2" t="s">
        <v>1807</v>
      </c>
      <c r="J584" s="8">
        <v>313.27999999999997</v>
      </c>
    </row>
    <row r="585" spans="1:10" x14ac:dyDescent="0.35">
      <c r="A585" s="2" t="s">
        <v>2387</v>
      </c>
      <c r="B585" s="14">
        <v>45810</v>
      </c>
      <c r="C585" s="2" t="s">
        <v>471</v>
      </c>
      <c r="D585" s="2" t="s">
        <v>1724</v>
      </c>
      <c r="E585" s="2" t="s">
        <v>1767</v>
      </c>
      <c r="F585" s="11">
        <v>3</v>
      </c>
      <c r="G585" s="8">
        <v>53.83</v>
      </c>
      <c r="H585" s="8">
        <v>0.24</v>
      </c>
      <c r="I585" s="2" t="s">
        <v>1802</v>
      </c>
      <c r="J585" s="8">
        <v>161.25</v>
      </c>
    </row>
    <row r="586" spans="1:10" x14ac:dyDescent="0.35">
      <c r="A586" s="2" t="s">
        <v>2388</v>
      </c>
      <c r="B586" s="14">
        <v>45350</v>
      </c>
      <c r="C586" s="2" t="s">
        <v>1160</v>
      </c>
      <c r="D586" s="2" t="s">
        <v>1682</v>
      </c>
      <c r="E586" s="2" t="s">
        <v>1747</v>
      </c>
      <c r="F586" s="11">
        <v>1</v>
      </c>
      <c r="G586" s="8">
        <v>34.71</v>
      </c>
      <c r="H586" s="8">
        <v>0.1</v>
      </c>
      <c r="I586" s="2" t="s">
        <v>1807</v>
      </c>
      <c r="J586" s="8">
        <v>34.61</v>
      </c>
    </row>
    <row r="587" spans="1:10" x14ac:dyDescent="0.35">
      <c r="A587" s="2" t="s">
        <v>2389</v>
      </c>
      <c r="B587" s="14">
        <v>45633</v>
      </c>
      <c r="C587" s="2" t="s">
        <v>726</v>
      </c>
      <c r="D587" s="2" t="s">
        <v>1680</v>
      </c>
      <c r="E587" s="2" t="s">
        <v>1735</v>
      </c>
      <c r="F587" s="11">
        <v>2</v>
      </c>
      <c r="G587" s="8">
        <v>829.15</v>
      </c>
      <c r="H587" s="8">
        <v>0.11</v>
      </c>
      <c r="I587" s="2" t="s">
        <v>1804</v>
      </c>
      <c r="J587" s="8">
        <v>1658.19</v>
      </c>
    </row>
    <row r="588" spans="1:10" x14ac:dyDescent="0.35">
      <c r="A588" s="2" t="s">
        <v>2390</v>
      </c>
      <c r="B588" s="14">
        <v>45798</v>
      </c>
      <c r="C588" s="2" t="s">
        <v>830</v>
      </c>
      <c r="D588" s="2" t="s">
        <v>1722</v>
      </c>
      <c r="E588" s="2" t="s">
        <v>1744</v>
      </c>
      <c r="F588" s="11">
        <v>2</v>
      </c>
      <c r="G588" s="8">
        <v>481.86</v>
      </c>
      <c r="H588" s="8">
        <v>0.1</v>
      </c>
      <c r="I588" s="2" t="s">
        <v>1807</v>
      </c>
      <c r="J588" s="8">
        <v>963.62</v>
      </c>
    </row>
    <row r="589" spans="1:10" x14ac:dyDescent="0.35">
      <c r="A589" s="2" t="s">
        <v>2391</v>
      </c>
      <c r="B589" s="14">
        <v>45354</v>
      </c>
      <c r="C589" s="2" t="s">
        <v>486</v>
      </c>
      <c r="D589" s="2" t="s">
        <v>1630</v>
      </c>
      <c r="E589" s="2" t="s">
        <v>1757</v>
      </c>
      <c r="F589" s="11">
        <v>4</v>
      </c>
      <c r="G589" s="8">
        <v>915.17</v>
      </c>
      <c r="H589" s="8">
        <v>0.19</v>
      </c>
      <c r="I589" s="2" t="s">
        <v>1807</v>
      </c>
      <c r="J589" s="8">
        <v>3660.49</v>
      </c>
    </row>
    <row r="590" spans="1:10" x14ac:dyDescent="0.35">
      <c r="A590" s="2" t="s">
        <v>2392</v>
      </c>
      <c r="B590" s="14">
        <v>45357</v>
      </c>
      <c r="C590" s="2" t="s">
        <v>685</v>
      </c>
      <c r="D590" s="2" t="s">
        <v>1668</v>
      </c>
      <c r="E590" s="2" t="s">
        <v>1788</v>
      </c>
      <c r="F590" s="11">
        <v>1</v>
      </c>
      <c r="G590" s="8">
        <v>250.95</v>
      </c>
      <c r="H590" s="8">
        <v>0.03</v>
      </c>
      <c r="I590" s="2" t="s">
        <v>1804</v>
      </c>
      <c r="J590" s="8">
        <v>250.92</v>
      </c>
    </row>
    <row r="591" spans="1:10" x14ac:dyDescent="0.35">
      <c r="A591" s="2" t="s">
        <v>2393</v>
      </c>
      <c r="B591" s="14">
        <v>45257</v>
      </c>
      <c r="C591" s="2" t="s">
        <v>1007</v>
      </c>
      <c r="D591" s="2" t="s">
        <v>1718</v>
      </c>
      <c r="E591" s="2" t="s">
        <v>1751</v>
      </c>
      <c r="F591" s="11">
        <v>3</v>
      </c>
      <c r="G591" s="8">
        <v>882.84</v>
      </c>
      <c r="H591" s="8">
        <v>0.1</v>
      </c>
      <c r="I591" s="2" t="s">
        <v>1802</v>
      </c>
      <c r="J591" s="8">
        <v>2648.42</v>
      </c>
    </row>
    <row r="592" spans="1:10" x14ac:dyDescent="0.35">
      <c r="A592" s="2" t="s">
        <v>2394</v>
      </c>
      <c r="B592" s="14">
        <v>45702</v>
      </c>
      <c r="C592" s="2" t="s">
        <v>460</v>
      </c>
      <c r="D592" s="2" t="s">
        <v>1564</v>
      </c>
      <c r="E592" s="2" t="s">
        <v>1788</v>
      </c>
      <c r="F592" s="11">
        <v>4</v>
      </c>
      <c r="G592" s="8">
        <v>573.37</v>
      </c>
      <c r="H592" s="8">
        <v>0.04</v>
      </c>
      <c r="I592" s="2" t="s">
        <v>1807</v>
      </c>
      <c r="J592" s="8">
        <v>2293.44</v>
      </c>
    </row>
    <row r="593" spans="1:10" x14ac:dyDescent="0.35">
      <c r="A593" s="2" t="s">
        <v>2395</v>
      </c>
      <c r="B593" s="14">
        <v>45318</v>
      </c>
      <c r="C593" s="2" t="s">
        <v>210</v>
      </c>
      <c r="D593" s="2" t="s">
        <v>1590</v>
      </c>
      <c r="E593" s="2" t="s">
        <v>1772</v>
      </c>
      <c r="F593" s="11">
        <v>3</v>
      </c>
      <c r="G593" s="8">
        <v>622.72</v>
      </c>
      <c r="H593" s="8">
        <v>0.04</v>
      </c>
      <c r="I593" s="2" t="s">
        <v>1802</v>
      </c>
      <c r="J593" s="8">
        <v>1868.1200000000001</v>
      </c>
    </row>
    <row r="594" spans="1:10" x14ac:dyDescent="0.35">
      <c r="A594" s="2" t="s">
        <v>2396</v>
      </c>
      <c r="B594" s="14">
        <v>45943</v>
      </c>
      <c r="C594" s="2" t="s">
        <v>1193</v>
      </c>
      <c r="D594" s="2" t="s">
        <v>1710</v>
      </c>
      <c r="E594" s="2" t="s">
        <v>1785</v>
      </c>
      <c r="F594" s="11">
        <v>3</v>
      </c>
      <c r="G594" s="8">
        <v>259.74</v>
      </c>
      <c r="H594" s="8">
        <v>0.24</v>
      </c>
      <c r="I594" s="2" t="s">
        <v>1802</v>
      </c>
      <c r="J594" s="8">
        <v>778.98</v>
      </c>
    </row>
    <row r="595" spans="1:10" x14ac:dyDescent="0.35">
      <c r="A595" s="2" t="s">
        <v>2397</v>
      </c>
      <c r="B595" s="14">
        <v>45769</v>
      </c>
      <c r="C595" s="2" t="s">
        <v>197</v>
      </c>
      <c r="D595" s="2" t="s">
        <v>1582</v>
      </c>
      <c r="E595" s="2" t="s">
        <v>1775</v>
      </c>
      <c r="F595" s="11">
        <v>4</v>
      </c>
      <c r="G595" s="8">
        <v>951.09</v>
      </c>
      <c r="H595" s="8">
        <v>0.14000000000000001</v>
      </c>
      <c r="I595" s="2" t="s">
        <v>1807</v>
      </c>
      <c r="J595" s="8">
        <v>3804.2200000000003</v>
      </c>
    </row>
    <row r="596" spans="1:10" x14ac:dyDescent="0.35">
      <c r="A596" s="2" t="s">
        <v>2398</v>
      </c>
      <c r="B596" s="14">
        <v>45765</v>
      </c>
      <c r="C596" s="2" t="s">
        <v>640</v>
      </c>
      <c r="D596" s="2" t="s">
        <v>1724</v>
      </c>
      <c r="E596" s="2" t="s">
        <v>1739</v>
      </c>
      <c r="F596" s="11">
        <v>1</v>
      </c>
      <c r="G596" s="8">
        <v>71.709999999999994</v>
      </c>
      <c r="H596" s="8">
        <v>0.23</v>
      </c>
      <c r="I596" s="2" t="s">
        <v>1807</v>
      </c>
      <c r="J596" s="8">
        <v>71.47999999999999</v>
      </c>
    </row>
    <row r="597" spans="1:10" x14ac:dyDescent="0.35">
      <c r="A597" s="2" t="s">
        <v>2399</v>
      </c>
      <c r="B597" s="14">
        <v>45891</v>
      </c>
      <c r="C597" s="2" t="s">
        <v>563</v>
      </c>
      <c r="D597" s="2" t="s">
        <v>1566</v>
      </c>
      <c r="E597" s="2" t="s">
        <v>1757</v>
      </c>
      <c r="F597" s="11">
        <v>4</v>
      </c>
      <c r="G597" s="8">
        <v>894.93</v>
      </c>
      <c r="H597" s="8">
        <v>0.05</v>
      </c>
      <c r="I597" s="2" t="s">
        <v>1807</v>
      </c>
      <c r="J597" s="8">
        <v>3579.6699999999996</v>
      </c>
    </row>
    <row r="598" spans="1:10" x14ac:dyDescent="0.35">
      <c r="A598" s="2" t="s">
        <v>2400</v>
      </c>
      <c r="B598" s="14">
        <v>45842</v>
      </c>
      <c r="C598" s="2" t="s">
        <v>649</v>
      </c>
      <c r="D598" s="2" t="s">
        <v>1682</v>
      </c>
      <c r="E598" s="2" t="s">
        <v>1760</v>
      </c>
      <c r="F598" s="11">
        <v>4</v>
      </c>
      <c r="G598" s="8">
        <v>870.18</v>
      </c>
      <c r="H598" s="8">
        <v>0.13</v>
      </c>
      <c r="I598" s="2" t="s">
        <v>1807</v>
      </c>
      <c r="J598" s="8">
        <v>3480.5899999999997</v>
      </c>
    </row>
    <row r="599" spans="1:10" x14ac:dyDescent="0.35">
      <c r="A599" s="2" t="s">
        <v>2401</v>
      </c>
      <c r="B599" s="14">
        <v>45382</v>
      </c>
      <c r="C599" s="2" t="s">
        <v>871</v>
      </c>
      <c r="D599" s="2" t="s">
        <v>1654</v>
      </c>
      <c r="E599" s="2" t="s">
        <v>1739</v>
      </c>
      <c r="F599" s="11">
        <v>2</v>
      </c>
      <c r="G599" s="8">
        <v>552.72</v>
      </c>
      <c r="H599" s="8">
        <v>0.06</v>
      </c>
      <c r="I599" s="2" t="s">
        <v>1804</v>
      </c>
      <c r="J599" s="8">
        <v>1105.3800000000001</v>
      </c>
    </row>
    <row r="600" spans="1:10" x14ac:dyDescent="0.35">
      <c r="A600" s="2" t="s">
        <v>2402</v>
      </c>
      <c r="B600" s="14">
        <v>45236</v>
      </c>
      <c r="C600" s="2" t="s">
        <v>777</v>
      </c>
      <c r="D600" s="2" t="s">
        <v>1604</v>
      </c>
      <c r="E600" s="2" t="s">
        <v>1760</v>
      </c>
      <c r="F600" s="11">
        <v>3</v>
      </c>
      <c r="G600" s="8">
        <v>700.43</v>
      </c>
      <c r="H600" s="8">
        <v>0.01</v>
      </c>
      <c r="I600" s="2" t="s">
        <v>1807</v>
      </c>
      <c r="J600" s="8">
        <v>2101.2799999999997</v>
      </c>
    </row>
    <row r="601" spans="1:10" x14ac:dyDescent="0.35">
      <c r="A601" s="2" t="s">
        <v>2403</v>
      </c>
      <c r="B601" s="14">
        <v>45806</v>
      </c>
      <c r="C601" s="2" t="s">
        <v>1049</v>
      </c>
      <c r="D601" s="2" t="s">
        <v>1543</v>
      </c>
      <c r="E601" s="2" t="s">
        <v>1739</v>
      </c>
      <c r="F601" s="11">
        <v>2</v>
      </c>
      <c r="G601" s="8">
        <v>823.03</v>
      </c>
      <c r="H601" s="8">
        <v>0.18</v>
      </c>
      <c r="I601" s="2" t="s">
        <v>1804</v>
      </c>
      <c r="J601" s="8">
        <v>1645.8799999999999</v>
      </c>
    </row>
    <row r="602" spans="1:10" x14ac:dyDescent="0.35">
      <c r="A602" s="2" t="s">
        <v>2404</v>
      </c>
      <c r="B602" s="14">
        <v>45401</v>
      </c>
      <c r="C602" s="2" t="s">
        <v>803</v>
      </c>
      <c r="D602" s="2" t="s">
        <v>1710</v>
      </c>
      <c r="E602" s="2" t="s">
        <v>1754</v>
      </c>
      <c r="F602" s="11">
        <v>1</v>
      </c>
      <c r="G602" s="8">
        <v>117.37</v>
      </c>
      <c r="H602" s="8">
        <v>0.21</v>
      </c>
      <c r="I602" s="2" t="s">
        <v>1802</v>
      </c>
      <c r="J602" s="8">
        <v>117.16000000000001</v>
      </c>
    </row>
    <row r="603" spans="1:10" x14ac:dyDescent="0.35">
      <c r="A603" s="2" t="s">
        <v>2405</v>
      </c>
      <c r="B603" s="14">
        <v>45716</v>
      </c>
      <c r="C603" s="2" t="s">
        <v>359</v>
      </c>
      <c r="D603" s="2" t="s">
        <v>1638</v>
      </c>
      <c r="E603" s="2" t="s">
        <v>1735</v>
      </c>
      <c r="F603" s="11">
        <v>4</v>
      </c>
      <c r="G603" s="8">
        <v>165.37</v>
      </c>
      <c r="H603" s="8">
        <v>0.28999999999999998</v>
      </c>
      <c r="I603" s="2" t="s">
        <v>1802</v>
      </c>
      <c r="J603" s="8">
        <v>661.19</v>
      </c>
    </row>
    <row r="604" spans="1:10" x14ac:dyDescent="0.35">
      <c r="A604" s="2" t="s">
        <v>2406</v>
      </c>
      <c r="B604" s="14">
        <v>45718</v>
      </c>
      <c r="C604" s="2" t="s">
        <v>1163</v>
      </c>
      <c r="D604" s="2" t="s">
        <v>1535</v>
      </c>
      <c r="E604" s="2" t="s">
        <v>1767</v>
      </c>
      <c r="F604" s="11">
        <v>3</v>
      </c>
      <c r="G604" s="8">
        <v>483.06</v>
      </c>
      <c r="H604" s="8">
        <v>0.05</v>
      </c>
      <c r="I604" s="2" t="s">
        <v>1802</v>
      </c>
      <c r="J604" s="8">
        <v>1449.13</v>
      </c>
    </row>
    <row r="605" spans="1:10" x14ac:dyDescent="0.35">
      <c r="A605" s="2" t="s">
        <v>2407</v>
      </c>
      <c r="B605" s="14">
        <v>45379</v>
      </c>
      <c r="C605" s="2" t="s">
        <v>915</v>
      </c>
      <c r="D605" s="2" t="s">
        <v>1688</v>
      </c>
      <c r="E605" s="2" t="s">
        <v>1757</v>
      </c>
      <c r="F605" s="11">
        <v>4</v>
      </c>
      <c r="G605" s="8">
        <v>262.05</v>
      </c>
      <c r="H605" s="8">
        <v>0.24</v>
      </c>
      <c r="I605" s="2" t="s">
        <v>1804</v>
      </c>
      <c r="J605" s="8">
        <v>1047.96</v>
      </c>
    </row>
    <row r="606" spans="1:10" x14ac:dyDescent="0.35">
      <c r="A606" s="2" t="s">
        <v>2408</v>
      </c>
      <c r="B606" s="14">
        <v>45635</v>
      </c>
      <c r="C606" s="2" t="s">
        <v>1407</v>
      </c>
      <c r="D606" s="2" t="s">
        <v>1554</v>
      </c>
      <c r="E606" s="2" t="s">
        <v>1777</v>
      </c>
      <c r="F606" s="11">
        <v>3</v>
      </c>
      <c r="G606" s="8">
        <v>970.89</v>
      </c>
      <c r="H606" s="8">
        <v>0.11</v>
      </c>
      <c r="I606" s="2" t="s">
        <v>1807</v>
      </c>
      <c r="J606" s="8">
        <v>2912.56</v>
      </c>
    </row>
    <row r="607" spans="1:10" x14ac:dyDescent="0.35">
      <c r="A607" s="2" t="s">
        <v>2409</v>
      </c>
      <c r="B607" s="14">
        <v>45222</v>
      </c>
      <c r="C607" s="2" t="s">
        <v>691</v>
      </c>
      <c r="D607" s="2" t="s">
        <v>1670</v>
      </c>
      <c r="E607" s="2" t="s">
        <v>1730</v>
      </c>
      <c r="F607" s="11">
        <v>1</v>
      </c>
      <c r="G607" s="8">
        <v>61.11</v>
      </c>
      <c r="H607" s="8">
        <v>0.1</v>
      </c>
      <c r="I607" s="2" t="s">
        <v>1804</v>
      </c>
      <c r="J607" s="8">
        <v>61.01</v>
      </c>
    </row>
    <row r="608" spans="1:10" x14ac:dyDescent="0.35">
      <c r="A608" s="2" t="s">
        <v>2410</v>
      </c>
      <c r="B608" s="14">
        <v>45555</v>
      </c>
      <c r="C608" s="2" t="s">
        <v>116</v>
      </c>
      <c r="D608" s="2" t="s">
        <v>1580</v>
      </c>
      <c r="E608" s="2" t="s">
        <v>1760</v>
      </c>
      <c r="F608" s="11">
        <v>3</v>
      </c>
      <c r="G608" s="8">
        <v>827.88</v>
      </c>
      <c r="H608" s="8">
        <v>0.19</v>
      </c>
      <c r="I608" s="2" t="s">
        <v>1804</v>
      </c>
      <c r="J608" s="8">
        <v>2483.4499999999998</v>
      </c>
    </row>
    <row r="609" spans="1:10" x14ac:dyDescent="0.35">
      <c r="A609" s="2" t="s">
        <v>2411</v>
      </c>
      <c r="B609" s="14">
        <v>45583</v>
      </c>
      <c r="C609" s="2" t="s">
        <v>1313</v>
      </c>
      <c r="D609" s="2" t="s">
        <v>1700</v>
      </c>
      <c r="E609" s="2" t="s">
        <v>1775</v>
      </c>
      <c r="F609" s="11">
        <v>3</v>
      </c>
      <c r="G609" s="8">
        <v>926.85</v>
      </c>
      <c r="H609" s="8">
        <v>0.18</v>
      </c>
      <c r="I609" s="2" t="s">
        <v>1807</v>
      </c>
      <c r="J609" s="8">
        <v>2780.3700000000003</v>
      </c>
    </row>
    <row r="610" spans="1:10" x14ac:dyDescent="0.35">
      <c r="A610" s="2" t="s">
        <v>2412</v>
      </c>
      <c r="B610" s="14">
        <v>45662</v>
      </c>
      <c r="C610" s="2" t="s">
        <v>984</v>
      </c>
      <c r="D610" s="2" t="s">
        <v>1546</v>
      </c>
      <c r="E610" s="2" t="s">
        <v>1777</v>
      </c>
      <c r="F610" s="11">
        <v>1</v>
      </c>
      <c r="G610" s="8">
        <v>874.59</v>
      </c>
      <c r="H610" s="8">
        <v>0.28999999999999998</v>
      </c>
      <c r="I610" s="2" t="s">
        <v>1804</v>
      </c>
      <c r="J610" s="8">
        <v>874.30000000000007</v>
      </c>
    </row>
    <row r="611" spans="1:10" x14ac:dyDescent="0.35">
      <c r="A611" s="2" t="s">
        <v>2413</v>
      </c>
      <c r="B611" s="14">
        <v>45921</v>
      </c>
      <c r="C611" s="2" t="s">
        <v>1428</v>
      </c>
      <c r="D611" s="2" t="s">
        <v>1556</v>
      </c>
      <c r="E611" s="2" t="s">
        <v>1735</v>
      </c>
      <c r="F611" s="11">
        <v>4</v>
      </c>
      <c r="G611" s="8">
        <v>479.11</v>
      </c>
      <c r="H611" s="8">
        <v>0.24</v>
      </c>
      <c r="I611" s="2" t="s">
        <v>1804</v>
      </c>
      <c r="J611" s="8">
        <v>1916.2</v>
      </c>
    </row>
    <row r="612" spans="1:10" x14ac:dyDescent="0.35">
      <c r="A612" s="2" t="s">
        <v>2414</v>
      </c>
      <c r="B612" s="14">
        <v>45490</v>
      </c>
      <c r="C612" s="2" t="s">
        <v>682</v>
      </c>
      <c r="D612" s="2" t="s">
        <v>1590</v>
      </c>
      <c r="E612" s="2" t="s">
        <v>1785</v>
      </c>
      <c r="F612" s="11">
        <v>3</v>
      </c>
      <c r="G612" s="8">
        <v>182.91</v>
      </c>
      <c r="H612" s="8">
        <v>0.28999999999999998</v>
      </c>
      <c r="I612" s="2" t="s">
        <v>1802</v>
      </c>
      <c r="J612" s="8">
        <v>548.44000000000005</v>
      </c>
    </row>
    <row r="613" spans="1:10" x14ac:dyDescent="0.35">
      <c r="A613" s="2" t="s">
        <v>2415</v>
      </c>
      <c r="B613" s="14">
        <v>45652</v>
      </c>
      <c r="C613" s="2" t="s">
        <v>853</v>
      </c>
      <c r="D613" s="2" t="s">
        <v>1594</v>
      </c>
      <c r="E613" s="2" t="s">
        <v>1751</v>
      </c>
      <c r="F613" s="11">
        <v>4</v>
      </c>
      <c r="G613" s="8">
        <v>745.51</v>
      </c>
      <c r="H613" s="8">
        <v>0.05</v>
      </c>
      <c r="I613" s="2" t="s">
        <v>1802</v>
      </c>
      <c r="J613" s="8">
        <v>2981.99</v>
      </c>
    </row>
    <row r="614" spans="1:10" x14ac:dyDescent="0.35">
      <c r="A614" s="2" t="s">
        <v>2416</v>
      </c>
      <c r="B614" s="14">
        <v>45598</v>
      </c>
      <c r="C614" s="2" t="s">
        <v>1459</v>
      </c>
      <c r="D614" s="2" t="s">
        <v>1702</v>
      </c>
      <c r="E614" s="2" t="s">
        <v>1779</v>
      </c>
      <c r="F614" s="11">
        <v>3</v>
      </c>
      <c r="G614" s="8">
        <v>920.61</v>
      </c>
      <c r="H614" s="8">
        <v>0.04</v>
      </c>
      <c r="I614" s="2" t="s">
        <v>1802</v>
      </c>
      <c r="J614" s="8">
        <v>2761.79</v>
      </c>
    </row>
    <row r="615" spans="1:10" x14ac:dyDescent="0.35">
      <c r="A615" s="2" t="s">
        <v>2417</v>
      </c>
      <c r="B615" s="14">
        <v>45772</v>
      </c>
      <c r="C615" s="2" t="s">
        <v>1298</v>
      </c>
      <c r="D615" s="2" t="s">
        <v>1676</v>
      </c>
      <c r="E615" s="2" t="s">
        <v>1767</v>
      </c>
      <c r="F615" s="11">
        <v>4</v>
      </c>
      <c r="G615" s="8">
        <v>659.03</v>
      </c>
      <c r="H615" s="8">
        <v>0.15</v>
      </c>
      <c r="I615" s="2" t="s">
        <v>1802</v>
      </c>
      <c r="J615" s="8">
        <v>2635.97</v>
      </c>
    </row>
    <row r="616" spans="1:10" x14ac:dyDescent="0.35">
      <c r="A616" s="2" t="s">
        <v>2418</v>
      </c>
      <c r="B616" s="14">
        <v>45338</v>
      </c>
      <c r="C616" s="2" t="s">
        <v>1488</v>
      </c>
      <c r="D616" s="2" t="s">
        <v>1543</v>
      </c>
      <c r="E616" s="2" t="s">
        <v>1739</v>
      </c>
      <c r="F616" s="11">
        <v>1</v>
      </c>
      <c r="G616" s="8">
        <v>312.91000000000003</v>
      </c>
      <c r="H616" s="8">
        <v>0.12</v>
      </c>
      <c r="I616" s="2" t="s">
        <v>1804</v>
      </c>
      <c r="J616" s="8">
        <v>312.79000000000002</v>
      </c>
    </row>
    <row r="617" spans="1:10" x14ac:dyDescent="0.35">
      <c r="A617" s="2" t="s">
        <v>2419</v>
      </c>
      <c r="B617" s="14">
        <v>45524</v>
      </c>
      <c r="C617" s="2" t="s">
        <v>724</v>
      </c>
      <c r="D617" s="2" t="s">
        <v>1550</v>
      </c>
      <c r="E617" s="2" t="s">
        <v>1788</v>
      </c>
      <c r="F617" s="11">
        <v>4</v>
      </c>
      <c r="G617" s="8">
        <v>705.64</v>
      </c>
      <c r="H617" s="8">
        <v>0.11</v>
      </c>
      <c r="I617" s="2" t="s">
        <v>1804</v>
      </c>
      <c r="J617" s="8">
        <v>2822.45</v>
      </c>
    </row>
    <row r="618" spans="1:10" x14ac:dyDescent="0.35">
      <c r="A618" s="2" t="s">
        <v>2420</v>
      </c>
      <c r="B618" s="14">
        <v>45497</v>
      </c>
      <c r="C618" s="2" t="s">
        <v>477</v>
      </c>
      <c r="D618" s="2" t="s">
        <v>1543</v>
      </c>
      <c r="E618" s="2" t="s">
        <v>1767</v>
      </c>
      <c r="F618" s="11">
        <v>4</v>
      </c>
      <c r="G618" s="8">
        <v>386.41</v>
      </c>
      <c r="H618" s="8">
        <v>0.13</v>
      </c>
      <c r="I618" s="2" t="s">
        <v>1807</v>
      </c>
      <c r="J618" s="8">
        <v>1545.51</v>
      </c>
    </row>
    <row r="619" spans="1:10" x14ac:dyDescent="0.35">
      <c r="A619" s="2" t="s">
        <v>2421</v>
      </c>
      <c r="B619" s="14">
        <v>45534</v>
      </c>
      <c r="C619" s="2" t="s">
        <v>116</v>
      </c>
      <c r="D619" s="2" t="s">
        <v>1714</v>
      </c>
      <c r="E619" s="2" t="s">
        <v>1770</v>
      </c>
      <c r="F619" s="11">
        <v>3</v>
      </c>
      <c r="G619" s="8">
        <v>265.89</v>
      </c>
      <c r="H619" s="8">
        <v>0.08</v>
      </c>
      <c r="I619" s="2" t="s">
        <v>1807</v>
      </c>
      <c r="J619" s="8">
        <v>797.58999999999992</v>
      </c>
    </row>
    <row r="620" spans="1:10" x14ac:dyDescent="0.35">
      <c r="A620" s="2" t="s">
        <v>2422</v>
      </c>
      <c r="B620" s="14">
        <v>45925</v>
      </c>
      <c r="C620" s="2" t="s">
        <v>267</v>
      </c>
      <c r="D620" s="2" t="s">
        <v>1586</v>
      </c>
      <c r="E620" s="2" t="s">
        <v>1782</v>
      </c>
      <c r="F620" s="11">
        <v>1</v>
      </c>
      <c r="G620" s="8">
        <v>703.16</v>
      </c>
      <c r="H620" s="8">
        <v>0.28999999999999998</v>
      </c>
      <c r="I620" s="2" t="s">
        <v>1802</v>
      </c>
      <c r="J620" s="8">
        <v>702.87</v>
      </c>
    </row>
    <row r="621" spans="1:10" x14ac:dyDescent="0.35">
      <c r="A621" s="2" t="s">
        <v>2423</v>
      </c>
      <c r="B621" s="14">
        <v>45765</v>
      </c>
      <c r="C621" s="2" t="s">
        <v>1431</v>
      </c>
      <c r="D621" s="2" t="s">
        <v>1720</v>
      </c>
      <c r="E621" s="2" t="s">
        <v>1775</v>
      </c>
      <c r="F621" s="11">
        <v>2</v>
      </c>
      <c r="G621" s="8">
        <v>394.5</v>
      </c>
      <c r="H621" s="8">
        <v>0.28999999999999998</v>
      </c>
      <c r="I621" s="2" t="s">
        <v>1807</v>
      </c>
      <c r="J621" s="8">
        <v>788.71</v>
      </c>
    </row>
    <row r="622" spans="1:10" x14ac:dyDescent="0.35">
      <c r="A622" s="2" t="s">
        <v>2424</v>
      </c>
      <c r="B622" s="14">
        <v>45882</v>
      </c>
      <c r="C622" s="2" t="s">
        <v>398</v>
      </c>
      <c r="D622" s="2" t="s">
        <v>1720</v>
      </c>
      <c r="E622" s="2" t="s">
        <v>1757</v>
      </c>
      <c r="F622" s="11">
        <v>3</v>
      </c>
      <c r="G622" s="8">
        <v>411.25</v>
      </c>
      <c r="H622" s="8">
        <v>0.05</v>
      </c>
      <c r="I622" s="2" t="s">
        <v>1802</v>
      </c>
      <c r="J622" s="8">
        <v>1233.7</v>
      </c>
    </row>
    <row r="623" spans="1:10" x14ac:dyDescent="0.35">
      <c r="A623" s="2" t="s">
        <v>2425</v>
      </c>
      <c r="B623" s="14">
        <v>45923</v>
      </c>
      <c r="C623" s="2" t="s">
        <v>1090</v>
      </c>
      <c r="D623" s="2" t="s">
        <v>1622</v>
      </c>
      <c r="E623" s="2" t="s">
        <v>1739</v>
      </c>
      <c r="F623" s="11">
        <v>4</v>
      </c>
      <c r="G623" s="8">
        <v>395.45</v>
      </c>
      <c r="H623" s="8">
        <v>0.01</v>
      </c>
      <c r="I623" s="2" t="s">
        <v>1802</v>
      </c>
      <c r="J623" s="8">
        <v>1581.79</v>
      </c>
    </row>
    <row r="624" spans="1:10" x14ac:dyDescent="0.35">
      <c r="A624" s="2" t="s">
        <v>2426</v>
      </c>
      <c r="B624" s="14">
        <v>45421</v>
      </c>
      <c r="C624" s="2" t="s">
        <v>138</v>
      </c>
      <c r="D624" s="2" t="s">
        <v>1706</v>
      </c>
      <c r="E624" s="2" t="s">
        <v>1751</v>
      </c>
      <c r="F624" s="11">
        <v>2</v>
      </c>
      <c r="G624" s="8">
        <v>678.98</v>
      </c>
      <c r="H624" s="8">
        <v>0.23</v>
      </c>
      <c r="I624" s="2" t="s">
        <v>1802</v>
      </c>
      <c r="J624" s="8">
        <v>1357.73</v>
      </c>
    </row>
    <row r="625" spans="1:10" x14ac:dyDescent="0.35">
      <c r="A625" s="2" t="s">
        <v>2427</v>
      </c>
      <c r="B625" s="14">
        <v>45608</v>
      </c>
      <c r="C625" s="2" t="s">
        <v>256</v>
      </c>
      <c r="D625" s="2" t="s">
        <v>1580</v>
      </c>
      <c r="E625" s="2" t="s">
        <v>1777</v>
      </c>
      <c r="F625" s="11">
        <v>4</v>
      </c>
      <c r="G625" s="8">
        <v>757.71</v>
      </c>
      <c r="H625" s="8">
        <v>0.26</v>
      </c>
      <c r="I625" s="2" t="s">
        <v>1807</v>
      </c>
      <c r="J625" s="8">
        <v>3030.58</v>
      </c>
    </row>
    <row r="626" spans="1:10" x14ac:dyDescent="0.35">
      <c r="A626" s="2" t="s">
        <v>2428</v>
      </c>
      <c r="B626" s="14">
        <v>45644</v>
      </c>
      <c r="C626" s="2" t="s">
        <v>213</v>
      </c>
      <c r="D626" s="2" t="s">
        <v>1714</v>
      </c>
      <c r="E626" s="2" t="s">
        <v>1747</v>
      </c>
      <c r="F626" s="11">
        <v>1</v>
      </c>
      <c r="G626" s="8">
        <v>647.86</v>
      </c>
      <c r="H626" s="8">
        <v>0.05</v>
      </c>
      <c r="I626" s="2" t="s">
        <v>1807</v>
      </c>
      <c r="J626" s="8">
        <v>647.81000000000006</v>
      </c>
    </row>
    <row r="627" spans="1:10" x14ac:dyDescent="0.35">
      <c r="A627" s="2" t="s">
        <v>2429</v>
      </c>
      <c r="B627" s="14">
        <v>45517</v>
      </c>
      <c r="C627" s="2" t="s">
        <v>451</v>
      </c>
      <c r="D627" s="2" t="s">
        <v>1550</v>
      </c>
      <c r="E627" s="2" t="s">
        <v>1754</v>
      </c>
      <c r="F627" s="11">
        <v>2</v>
      </c>
      <c r="G627" s="8">
        <v>179.64</v>
      </c>
      <c r="H627" s="8">
        <v>0.1</v>
      </c>
      <c r="I627" s="2" t="s">
        <v>1804</v>
      </c>
      <c r="J627" s="8">
        <v>359.17999999999995</v>
      </c>
    </row>
    <row r="628" spans="1:10" x14ac:dyDescent="0.35">
      <c r="A628" s="2" t="s">
        <v>2430</v>
      </c>
      <c r="B628" s="14">
        <v>45545</v>
      </c>
      <c r="C628" s="2" t="s">
        <v>1217</v>
      </c>
      <c r="D628" s="2" t="s">
        <v>1650</v>
      </c>
      <c r="E628" s="2" t="s">
        <v>1747</v>
      </c>
      <c r="F628" s="11">
        <v>3</v>
      </c>
      <c r="G628" s="8">
        <v>392.65</v>
      </c>
      <c r="H628" s="8">
        <v>0.17</v>
      </c>
      <c r="I628" s="2" t="s">
        <v>1804</v>
      </c>
      <c r="J628" s="8">
        <v>1177.7799999999997</v>
      </c>
    </row>
    <row r="629" spans="1:10" x14ac:dyDescent="0.35">
      <c r="A629" s="2" t="s">
        <v>2431</v>
      </c>
      <c r="B629" s="14">
        <v>45547</v>
      </c>
      <c r="C629" s="2" t="s">
        <v>571</v>
      </c>
      <c r="D629" s="2" t="s">
        <v>1708</v>
      </c>
      <c r="E629" s="2" t="s">
        <v>1782</v>
      </c>
      <c r="F629" s="11">
        <v>4</v>
      </c>
      <c r="G629" s="8">
        <v>969.55</v>
      </c>
      <c r="H629" s="8">
        <v>0.09</v>
      </c>
      <c r="I629" s="2" t="s">
        <v>1807</v>
      </c>
      <c r="J629" s="8">
        <v>3878.1099999999997</v>
      </c>
    </row>
    <row r="630" spans="1:10" x14ac:dyDescent="0.35">
      <c r="A630" s="2" t="s">
        <v>2432</v>
      </c>
      <c r="B630" s="14">
        <v>45433</v>
      </c>
      <c r="C630" s="2" t="s">
        <v>1404</v>
      </c>
      <c r="D630" s="2" t="s">
        <v>1674</v>
      </c>
      <c r="E630" s="2" t="s">
        <v>1772</v>
      </c>
      <c r="F630" s="11">
        <v>3</v>
      </c>
      <c r="G630" s="8">
        <v>322.94</v>
      </c>
      <c r="H630" s="8">
        <v>0.01</v>
      </c>
      <c r="I630" s="2" t="s">
        <v>1802</v>
      </c>
      <c r="J630" s="8">
        <v>968.81</v>
      </c>
    </row>
    <row r="631" spans="1:10" x14ac:dyDescent="0.35">
      <c r="A631" s="2" t="s">
        <v>2433</v>
      </c>
      <c r="B631" s="14">
        <v>45792</v>
      </c>
      <c r="C631" s="2" t="s">
        <v>1116</v>
      </c>
      <c r="D631" s="2" t="s">
        <v>1692</v>
      </c>
      <c r="E631" s="2" t="s">
        <v>1730</v>
      </c>
      <c r="F631" s="11">
        <v>1</v>
      </c>
      <c r="G631" s="8">
        <v>92.83</v>
      </c>
      <c r="H631" s="8">
        <v>0.26</v>
      </c>
      <c r="I631" s="2" t="s">
        <v>1804</v>
      </c>
      <c r="J631" s="8">
        <v>92.57</v>
      </c>
    </row>
    <row r="632" spans="1:10" x14ac:dyDescent="0.35">
      <c r="A632" s="2" t="s">
        <v>2434</v>
      </c>
      <c r="B632" s="14">
        <v>45804</v>
      </c>
      <c r="C632" s="2" t="s">
        <v>1285</v>
      </c>
      <c r="D632" s="2" t="s">
        <v>1540</v>
      </c>
      <c r="E632" s="2" t="s">
        <v>1744</v>
      </c>
      <c r="F632" s="11">
        <v>4</v>
      </c>
      <c r="G632" s="8">
        <v>432.29</v>
      </c>
      <c r="H632" s="8">
        <v>0.16</v>
      </c>
      <c r="I632" s="2" t="s">
        <v>1807</v>
      </c>
      <c r="J632" s="8">
        <v>1729</v>
      </c>
    </row>
    <row r="633" spans="1:10" x14ac:dyDescent="0.35">
      <c r="A633" s="2" t="s">
        <v>2435</v>
      </c>
      <c r="B633" s="14">
        <v>45311</v>
      </c>
      <c r="C633" s="2" t="s">
        <v>284</v>
      </c>
      <c r="D633" s="2" t="s">
        <v>1604</v>
      </c>
      <c r="E633" s="2" t="s">
        <v>1775</v>
      </c>
      <c r="F633" s="11">
        <v>2</v>
      </c>
      <c r="G633" s="8">
        <v>925.78</v>
      </c>
      <c r="H633" s="8">
        <v>0.14000000000000001</v>
      </c>
      <c r="I633" s="2" t="s">
        <v>1807</v>
      </c>
      <c r="J633" s="8">
        <v>1851.4199999999998</v>
      </c>
    </row>
    <row r="634" spans="1:10" x14ac:dyDescent="0.35">
      <c r="A634" s="2" t="s">
        <v>2436</v>
      </c>
      <c r="B634" s="14">
        <v>45605</v>
      </c>
      <c r="C634" s="2" t="s">
        <v>1448</v>
      </c>
      <c r="D634" s="2" t="s">
        <v>1576</v>
      </c>
      <c r="E634" s="2" t="s">
        <v>1770</v>
      </c>
      <c r="F634" s="11">
        <v>2</v>
      </c>
      <c r="G634" s="8">
        <v>151.47</v>
      </c>
      <c r="H634" s="8">
        <v>0.21</v>
      </c>
      <c r="I634" s="2" t="s">
        <v>1804</v>
      </c>
      <c r="J634" s="8">
        <v>302.73</v>
      </c>
    </row>
    <row r="635" spans="1:10" x14ac:dyDescent="0.35">
      <c r="A635" s="2" t="s">
        <v>2437</v>
      </c>
      <c r="B635" s="14">
        <v>45338</v>
      </c>
      <c r="C635" s="2" t="s">
        <v>1368</v>
      </c>
      <c r="D635" s="2" t="s">
        <v>1692</v>
      </c>
      <c r="E635" s="2" t="s">
        <v>1767</v>
      </c>
      <c r="F635" s="11">
        <v>1</v>
      </c>
      <c r="G635" s="8">
        <v>343.05</v>
      </c>
      <c r="H635" s="8">
        <v>0.28000000000000003</v>
      </c>
      <c r="I635" s="2" t="s">
        <v>1804</v>
      </c>
      <c r="J635" s="8">
        <v>342.77000000000004</v>
      </c>
    </row>
    <row r="636" spans="1:10" x14ac:dyDescent="0.35">
      <c r="A636" s="2" t="s">
        <v>2438</v>
      </c>
      <c r="B636" s="14">
        <v>45642</v>
      </c>
      <c r="C636" s="2" t="s">
        <v>236</v>
      </c>
      <c r="D636" s="2" t="s">
        <v>1560</v>
      </c>
      <c r="E636" s="2" t="s">
        <v>1747</v>
      </c>
      <c r="F636" s="11">
        <v>1</v>
      </c>
      <c r="G636" s="8">
        <v>373.06</v>
      </c>
      <c r="H636" s="8">
        <v>0.11</v>
      </c>
      <c r="I636" s="2" t="s">
        <v>1804</v>
      </c>
      <c r="J636" s="8">
        <v>372.95</v>
      </c>
    </row>
    <row r="637" spans="1:10" x14ac:dyDescent="0.35">
      <c r="A637" s="2" t="s">
        <v>2439</v>
      </c>
      <c r="B637" s="14">
        <v>45693</v>
      </c>
      <c r="C637" s="2" t="s">
        <v>1259</v>
      </c>
      <c r="D637" s="2" t="s">
        <v>1562</v>
      </c>
      <c r="E637" s="2" t="s">
        <v>1779</v>
      </c>
      <c r="F637" s="11">
        <v>1</v>
      </c>
      <c r="G637" s="8">
        <v>124.98</v>
      </c>
      <c r="H637" s="8">
        <v>7.0000000000000007E-2</v>
      </c>
      <c r="I637" s="2" t="s">
        <v>1807</v>
      </c>
      <c r="J637" s="8">
        <v>124.91000000000001</v>
      </c>
    </row>
    <row r="638" spans="1:10" x14ac:dyDescent="0.35">
      <c r="A638" s="2" t="s">
        <v>2440</v>
      </c>
      <c r="B638" s="14">
        <v>45763</v>
      </c>
      <c r="C638" s="2" t="s">
        <v>853</v>
      </c>
      <c r="D638" s="2" t="s">
        <v>1672</v>
      </c>
      <c r="E638" s="2" t="s">
        <v>1791</v>
      </c>
      <c r="F638" s="11">
        <v>4</v>
      </c>
      <c r="G638" s="8">
        <v>221.49</v>
      </c>
      <c r="H638" s="8">
        <v>0.26</v>
      </c>
      <c r="I638" s="2" t="s">
        <v>1804</v>
      </c>
      <c r="J638" s="8">
        <v>885.7</v>
      </c>
    </row>
    <row r="639" spans="1:10" x14ac:dyDescent="0.35">
      <c r="A639" s="2" t="s">
        <v>2441</v>
      </c>
      <c r="B639" s="14">
        <v>45572</v>
      </c>
      <c r="C639" s="2" t="s">
        <v>555</v>
      </c>
      <c r="D639" s="2" t="s">
        <v>1572</v>
      </c>
      <c r="E639" s="2" t="s">
        <v>1779</v>
      </c>
      <c r="F639" s="11">
        <v>1</v>
      </c>
      <c r="G639" s="8">
        <v>563.32000000000005</v>
      </c>
      <c r="H639" s="8">
        <v>0.01</v>
      </c>
      <c r="I639" s="2" t="s">
        <v>1804</v>
      </c>
      <c r="J639" s="8">
        <v>563.31000000000006</v>
      </c>
    </row>
    <row r="640" spans="1:10" x14ac:dyDescent="0.35">
      <c r="A640" s="2" t="s">
        <v>2442</v>
      </c>
      <c r="B640" s="14">
        <v>45338</v>
      </c>
      <c r="C640" s="2" t="s">
        <v>1199</v>
      </c>
      <c r="D640" s="2" t="s">
        <v>1548</v>
      </c>
      <c r="E640" s="2" t="s">
        <v>1730</v>
      </c>
      <c r="F640" s="11">
        <v>1</v>
      </c>
      <c r="G640" s="8">
        <v>362.93</v>
      </c>
      <c r="H640" s="8">
        <v>0.27</v>
      </c>
      <c r="I640" s="2" t="s">
        <v>1802</v>
      </c>
      <c r="J640" s="8">
        <v>362.66</v>
      </c>
    </row>
    <row r="641" spans="1:10" x14ac:dyDescent="0.35">
      <c r="A641" s="2" t="s">
        <v>2443</v>
      </c>
      <c r="B641" s="14">
        <v>45373</v>
      </c>
      <c r="C641" s="2" t="s">
        <v>1040</v>
      </c>
      <c r="D641" s="2" t="s">
        <v>1548</v>
      </c>
      <c r="E641" s="2" t="s">
        <v>1779</v>
      </c>
      <c r="F641" s="11">
        <v>4</v>
      </c>
      <c r="G641" s="8">
        <v>369.22</v>
      </c>
      <c r="H641" s="8">
        <v>0.18</v>
      </c>
      <c r="I641" s="2" t="s">
        <v>1807</v>
      </c>
      <c r="J641" s="8">
        <v>1476.7</v>
      </c>
    </row>
    <row r="642" spans="1:10" x14ac:dyDescent="0.35">
      <c r="A642" s="2" t="s">
        <v>2444</v>
      </c>
      <c r="B642" s="14">
        <v>45590</v>
      </c>
      <c r="C642" s="2" t="s">
        <v>1256</v>
      </c>
      <c r="D642" s="2" t="s">
        <v>1718</v>
      </c>
      <c r="E642" s="2" t="s">
        <v>1777</v>
      </c>
      <c r="F642" s="11">
        <v>3</v>
      </c>
      <c r="G642" s="8">
        <v>950.83</v>
      </c>
      <c r="H642" s="8">
        <v>0.06</v>
      </c>
      <c r="I642" s="2" t="s">
        <v>1804</v>
      </c>
      <c r="J642" s="8">
        <v>2852.4300000000003</v>
      </c>
    </row>
    <row r="643" spans="1:10" x14ac:dyDescent="0.35">
      <c r="A643" s="2" t="s">
        <v>2445</v>
      </c>
      <c r="B643" s="14">
        <v>45365</v>
      </c>
      <c r="C643" s="2" t="s">
        <v>474</v>
      </c>
      <c r="D643" s="2" t="s">
        <v>1600</v>
      </c>
      <c r="E643" s="2" t="s">
        <v>1775</v>
      </c>
      <c r="F643" s="11">
        <v>3</v>
      </c>
      <c r="G643" s="8">
        <v>338.79</v>
      </c>
      <c r="H643" s="8">
        <v>0.01</v>
      </c>
      <c r="I643" s="2" t="s">
        <v>1802</v>
      </c>
      <c r="J643" s="8">
        <v>1016.3600000000001</v>
      </c>
    </row>
    <row r="644" spans="1:10" x14ac:dyDescent="0.35">
      <c r="A644" s="2" t="s">
        <v>2446</v>
      </c>
      <c r="B644" s="14">
        <v>45711</v>
      </c>
      <c r="C644" s="2" t="s">
        <v>483</v>
      </c>
      <c r="D644" s="2" t="s">
        <v>1706</v>
      </c>
      <c r="E644" s="2" t="s">
        <v>1735</v>
      </c>
      <c r="F644" s="11">
        <v>3</v>
      </c>
      <c r="G644" s="8">
        <v>853.32</v>
      </c>
      <c r="H644" s="8">
        <v>7.0000000000000007E-2</v>
      </c>
      <c r="I644" s="2" t="s">
        <v>1807</v>
      </c>
      <c r="J644" s="8">
        <v>2559.89</v>
      </c>
    </row>
    <row r="645" spans="1:10" x14ac:dyDescent="0.35">
      <c r="A645" s="2" t="s">
        <v>2447</v>
      </c>
      <c r="B645" s="14">
        <v>45586</v>
      </c>
      <c r="C645" s="2" t="s">
        <v>492</v>
      </c>
      <c r="D645" s="2" t="s">
        <v>1678</v>
      </c>
      <c r="E645" s="2" t="s">
        <v>1754</v>
      </c>
      <c r="F645" s="11">
        <v>3</v>
      </c>
      <c r="G645" s="8">
        <v>89.78</v>
      </c>
      <c r="H645" s="8">
        <v>0.2</v>
      </c>
      <c r="I645" s="2" t="s">
        <v>1807</v>
      </c>
      <c r="J645" s="8">
        <v>269.14000000000004</v>
      </c>
    </row>
    <row r="646" spans="1:10" x14ac:dyDescent="0.35">
      <c r="A646" s="2" t="s">
        <v>2448</v>
      </c>
      <c r="B646" s="14">
        <v>45334</v>
      </c>
      <c r="C646" s="2" t="s">
        <v>617</v>
      </c>
      <c r="D646" s="2" t="s">
        <v>1636</v>
      </c>
      <c r="E646" s="2" t="s">
        <v>1735</v>
      </c>
      <c r="F646" s="11">
        <v>1</v>
      </c>
      <c r="G646" s="8">
        <v>172.04</v>
      </c>
      <c r="H646" s="8">
        <v>0.04</v>
      </c>
      <c r="I646" s="2" t="s">
        <v>1804</v>
      </c>
      <c r="J646" s="8">
        <v>172</v>
      </c>
    </row>
    <row r="647" spans="1:10" x14ac:dyDescent="0.35">
      <c r="A647" s="2" t="s">
        <v>2449</v>
      </c>
      <c r="B647" s="14">
        <v>45333</v>
      </c>
      <c r="C647" s="2" t="s">
        <v>1419</v>
      </c>
      <c r="D647" s="2" t="s">
        <v>1634</v>
      </c>
      <c r="E647" s="2" t="s">
        <v>1735</v>
      </c>
      <c r="F647" s="11">
        <v>1</v>
      </c>
      <c r="G647" s="8">
        <v>389.2</v>
      </c>
      <c r="H647" s="8">
        <v>0.05</v>
      </c>
      <c r="I647" s="2" t="s">
        <v>1802</v>
      </c>
      <c r="J647" s="8">
        <v>389.15</v>
      </c>
    </row>
    <row r="648" spans="1:10" x14ac:dyDescent="0.35">
      <c r="A648" s="2" t="s">
        <v>2450</v>
      </c>
      <c r="B648" s="14">
        <v>45778</v>
      </c>
      <c r="C648" s="2" t="s">
        <v>1401</v>
      </c>
      <c r="D648" s="2" t="s">
        <v>1680</v>
      </c>
      <c r="E648" s="2" t="s">
        <v>1775</v>
      </c>
      <c r="F648" s="11">
        <v>3</v>
      </c>
      <c r="G648" s="8">
        <v>865.96</v>
      </c>
      <c r="H648" s="8">
        <v>0.12</v>
      </c>
      <c r="I648" s="2" t="s">
        <v>1804</v>
      </c>
      <c r="J648" s="8">
        <v>2597.7600000000002</v>
      </c>
    </row>
    <row r="649" spans="1:10" x14ac:dyDescent="0.35">
      <c r="A649" s="2" t="s">
        <v>2451</v>
      </c>
      <c r="B649" s="14">
        <v>45592</v>
      </c>
      <c r="C649" s="2" t="s">
        <v>552</v>
      </c>
      <c r="D649" s="2" t="s">
        <v>1564</v>
      </c>
      <c r="E649" s="2" t="s">
        <v>1735</v>
      </c>
      <c r="F649" s="11">
        <v>3</v>
      </c>
      <c r="G649" s="8">
        <v>79.95</v>
      </c>
      <c r="H649" s="8">
        <v>0.2</v>
      </c>
      <c r="I649" s="2" t="s">
        <v>1807</v>
      </c>
      <c r="J649" s="8">
        <v>239.65000000000003</v>
      </c>
    </row>
    <row r="650" spans="1:10" x14ac:dyDescent="0.35">
      <c r="A650" s="2" t="s">
        <v>2452</v>
      </c>
      <c r="B650" s="14">
        <v>45259</v>
      </c>
      <c r="C650" s="2" t="s">
        <v>1172</v>
      </c>
      <c r="D650" s="2" t="s">
        <v>1578</v>
      </c>
      <c r="E650" s="2" t="s">
        <v>1757</v>
      </c>
      <c r="F650" s="11">
        <v>1</v>
      </c>
      <c r="G650" s="8">
        <v>566.5</v>
      </c>
      <c r="H650" s="8">
        <v>0.25</v>
      </c>
      <c r="I650" s="2" t="s">
        <v>1807</v>
      </c>
      <c r="J650" s="8">
        <v>566.25</v>
      </c>
    </row>
    <row r="651" spans="1:10" x14ac:dyDescent="0.35">
      <c r="A651" s="2" t="s">
        <v>2453</v>
      </c>
      <c r="B651" s="14">
        <v>45801</v>
      </c>
      <c r="C651" s="2" t="s">
        <v>1233</v>
      </c>
      <c r="D651" s="2" t="s">
        <v>1568</v>
      </c>
      <c r="E651" s="2" t="s">
        <v>1730</v>
      </c>
      <c r="F651" s="11">
        <v>2</v>
      </c>
      <c r="G651" s="8">
        <v>347.95</v>
      </c>
      <c r="H651" s="8">
        <v>0.13</v>
      </c>
      <c r="I651" s="2" t="s">
        <v>1807</v>
      </c>
      <c r="J651" s="8">
        <v>695.77</v>
      </c>
    </row>
    <row r="652" spans="1:10" x14ac:dyDescent="0.35">
      <c r="A652" s="2" t="s">
        <v>2454</v>
      </c>
      <c r="B652" s="14">
        <v>45347</v>
      </c>
      <c r="C652" s="2" t="s">
        <v>670</v>
      </c>
      <c r="D652" s="2" t="s">
        <v>1642</v>
      </c>
      <c r="E652" s="2" t="s">
        <v>1744</v>
      </c>
      <c r="F652" s="11">
        <v>2</v>
      </c>
      <c r="G652" s="8">
        <v>250.83</v>
      </c>
      <c r="H652" s="8">
        <v>0.15</v>
      </c>
      <c r="I652" s="2" t="s">
        <v>1804</v>
      </c>
      <c r="J652" s="8">
        <v>501.51000000000005</v>
      </c>
    </row>
    <row r="653" spans="1:10" x14ac:dyDescent="0.35">
      <c r="A653" s="2" t="s">
        <v>2455</v>
      </c>
      <c r="B653" s="14">
        <v>45721</v>
      </c>
      <c r="C653" s="2" t="s">
        <v>492</v>
      </c>
      <c r="D653" s="2" t="s">
        <v>1668</v>
      </c>
      <c r="E653" s="2" t="s">
        <v>1735</v>
      </c>
      <c r="F653" s="11">
        <v>1</v>
      </c>
      <c r="G653" s="8">
        <v>888.05</v>
      </c>
      <c r="H653" s="8">
        <v>0.2</v>
      </c>
      <c r="I653" s="2" t="s">
        <v>1804</v>
      </c>
      <c r="J653" s="8">
        <v>887.84999999999991</v>
      </c>
    </row>
    <row r="654" spans="1:10" x14ac:dyDescent="0.35">
      <c r="A654" s="2" t="s">
        <v>2456</v>
      </c>
      <c r="B654" s="14">
        <v>45531</v>
      </c>
      <c r="C654" s="2" t="s">
        <v>31</v>
      </c>
      <c r="D654" s="2" t="s">
        <v>1604</v>
      </c>
      <c r="E654" s="2" t="s">
        <v>1788</v>
      </c>
      <c r="F654" s="11">
        <v>2</v>
      </c>
      <c r="G654" s="8">
        <v>673.02</v>
      </c>
      <c r="H654" s="8">
        <v>0.11</v>
      </c>
      <c r="I654" s="2" t="s">
        <v>1804</v>
      </c>
      <c r="J654" s="8">
        <v>1345.93</v>
      </c>
    </row>
    <row r="655" spans="1:10" x14ac:dyDescent="0.35">
      <c r="A655" s="2" t="s">
        <v>2457</v>
      </c>
      <c r="B655" s="14">
        <v>45332</v>
      </c>
      <c r="C655" s="2" t="s">
        <v>1341</v>
      </c>
      <c r="D655" s="2" t="s">
        <v>1654</v>
      </c>
      <c r="E655" s="2" t="s">
        <v>1744</v>
      </c>
      <c r="F655" s="11">
        <v>2</v>
      </c>
      <c r="G655" s="8">
        <v>492.62</v>
      </c>
      <c r="H655" s="8">
        <v>0.26</v>
      </c>
      <c r="I655" s="2" t="s">
        <v>1807</v>
      </c>
      <c r="J655" s="8">
        <v>984.98</v>
      </c>
    </row>
    <row r="656" spans="1:10" x14ac:dyDescent="0.35">
      <c r="A656" s="2" t="s">
        <v>2458</v>
      </c>
      <c r="B656" s="14">
        <v>45344</v>
      </c>
      <c r="C656" s="2" t="s">
        <v>1157</v>
      </c>
      <c r="D656" s="2" t="s">
        <v>1696</v>
      </c>
      <c r="E656" s="2" t="s">
        <v>1744</v>
      </c>
      <c r="F656" s="11">
        <v>4</v>
      </c>
      <c r="G656" s="8">
        <v>986.93</v>
      </c>
      <c r="H656" s="8">
        <v>0.01</v>
      </c>
      <c r="I656" s="2" t="s">
        <v>1802</v>
      </c>
      <c r="J656" s="8">
        <v>3947.7099999999996</v>
      </c>
    </row>
    <row r="657" spans="1:10" x14ac:dyDescent="0.35">
      <c r="A657" s="2" t="s">
        <v>2459</v>
      </c>
      <c r="B657" s="14">
        <v>45388</v>
      </c>
      <c r="C657" s="2" t="s">
        <v>1453</v>
      </c>
      <c r="D657" s="2" t="s">
        <v>1570</v>
      </c>
      <c r="E657" s="2" t="s">
        <v>1772</v>
      </c>
      <c r="F657" s="11">
        <v>4</v>
      </c>
      <c r="G657" s="8">
        <v>411.68</v>
      </c>
      <c r="H657" s="8">
        <v>0.06</v>
      </c>
      <c r="I657" s="2" t="s">
        <v>1804</v>
      </c>
      <c r="J657" s="8">
        <v>1646.66</v>
      </c>
    </row>
    <row r="658" spans="1:10" x14ac:dyDescent="0.35">
      <c r="A658" s="2" t="s">
        <v>2460</v>
      </c>
      <c r="B658" s="14">
        <v>45397</v>
      </c>
      <c r="C658" s="2" t="s">
        <v>700</v>
      </c>
      <c r="D658" s="2" t="s">
        <v>1598</v>
      </c>
      <c r="E658" s="2" t="s">
        <v>1785</v>
      </c>
      <c r="F658" s="11">
        <v>2</v>
      </c>
      <c r="G658" s="8">
        <v>637.55999999999995</v>
      </c>
      <c r="H658" s="8">
        <v>0.05</v>
      </c>
      <c r="I658" s="2" t="s">
        <v>1807</v>
      </c>
      <c r="J658" s="8">
        <v>1275.07</v>
      </c>
    </row>
    <row r="659" spans="1:10" x14ac:dyDescent="0.35">
      <c r="A659" s="2" t="s">
        <v>2461</v>
      </c>
      <c r="B659" s="14">
        <v>45633</v>
      </c>
      <c r="C659" s="2" t="s">
        <v>62</v>
      </c>
      <c r="D659" s="2" t="s">
        <v>1552</v>
      </c>
      <c r="E659" s="2" t="s">
        <v>1744</v>
      </c>
      <c r="F659" s="11">
        <v>3</v>
      </c>
      <c r="G659" s="8">
        <v>706.87</v>
      </c>
      <c r="H659" s="8">
        <v>0.27</v>
      </c>
      <c r="I659" s="2" t="s">
        <v>1802</v>
      </c>
      <c r="J659" s="8">
        <v>2120.34</v>
      </c>
    </row>
    <row r="660" spans="1:10" x14ac:dyDescent="0.35">
      <c r="A660" s="2" t="s">
        <v>2462</v>
      </c>
      <c r="B660" s="14">
        <v>45629</v>
      </c>
      <c r="C660" s="2" t="s">
        <v>200</v>
      </c>
      <c r="D660" s="2" t="s">
        <v>1556</v>
      </c>
      <c r="E660" s="2" t="s">
        <v>1754</v>
      </c>
      <c r="F660" s="11">
        <v>2</v>
      </c>
      <c r="G660" s="8">
        <v>884.48</v>
      </c>
      <c r="H660" s="8">
        <v>0</v>
      </c>
      <c r="I660" s="2" t="s">
        <v>1807</v>
      </c>
      <c r="J660" s="8">
        <v>1768.96</v>
      </c>
    </row>
    <row r="661" spans="1:10" x14ac:dyDescent="0.35">
      <c r="A661" s="2" t="s">
        <v>2463</v>
      </c>
      <c r="B661" s="14">
        <v>45291</v>
      </c>
      <c r="C661" s="2" t="s">
        <v>173</v>
      </c>
      <c r="D661" s="2" t="s">
        <v>1710</v>
      </c>
      <c r="E661" s="2" t="s">
        <v>1747</v>
      </c>
      <c r="F661" s="11">
        <v>3</v>
      </c>
      <c r="G661" s="8">
        <v>718.23</v>
      </c>
      <c r="H661" s="8">
        <v>0.19</v>
      </c>
      <c r="I661" s="2" t="s">
        <v>1804</v>
      </c>
      <c r="J661" s="8">
        <v>2154.5</v>
      </c>
    </row>
    <row r="662" spans="1:10" x14ac:dyDescent="0.35">
      <c r="A662" s="2" t="s">
        <v>2464</v>
      </c>
      <c r="B662" s="14">
        <v>45914</v>
      </c>
      <c r="C662" s="2" t="s">
        <v>584</v>
      </c>
      <c r="D662" s="2" t="s">
        <v>1706</v>
      </c>
      <c r="E662" s="2" t="s">
        <v>1788</v>
      </c>
      <c r="F662" s="11">
        <v>3</v>
      </c>
      <c r="G662" s="8">
        <v>107.44</v>
      </c>
      <c r="H662" s="8">
        <v>0.27</v>
      </c>
      <c r="I662" s="2" t="s">
        <v>1804</v>
      </c>
      <c r="J662" s="8">
        <v>322.05</v>
      </c>
    </row>
    <row r="663" spans="1:10" x14ac:dyDescent="0.35">
      <c r="A663" s="2" t="s">
        <v>2465</v>
      </c>
      <c r="B663" s="14">
        <v>45673</v>
      </c>
      <c r="C663" s="2" t="s">
        <v>203</v>
      </c>
      <c r="D663" s="2" t="s">
        <v>1618</v>
      </c>
      <c r="E663" s="2" t="s">
        <v>1744</v>
      </c>
      <c r="F663" s="11">
        <v>4</v>
      </c>
      <c r="G663" s="8">
        <v>608.97</v>
      </c>
      <c r="H663" s="8">
        <v>0.14000000000000001</v>
      </c>
      <c r="I663" s="2" t="s">
        <v>1807</v>
      </c>
      <c r="J663" s="8">
        <v>2435.7400000000002</v>
      </c>
    </row>
    <row r="664" spans="1:10" x14ac:dyDescent="0.35">
      <c r="A664" s="2" t="s">
        <v>2466</v>
      </c>
      <c r="B664" s="14">
        <v>45689</v>
      </c>
      <c r="C664" s="2" t="s">
        <v>1092</v>
      </c>
      <c r="D664" s="2" t="s">
        <v>1648</v>
      </c>
      <c r="E664" s="2" t="s">
        <v>1754</v>
      </c>
      <c r="F664" s="11">
        <v>3</v>
      </c>
      <c r="G664" s="8">
        <v>260.45999999999998</v>
      </c>
      <c r="H664" s="8">
        <v>0.09</v>
      </c>
      <c r="I664" s="2" t="s">
        <v>1802</v>
      </c>
      <c r="J664" s="8">
        <v>781.28999999999985</v>
      </c>
    </row>
    <row r="665" spans="1:10" x14ac:dyDescent="0.35">
      <c r="A665" s="2" t="s">
        <v>2467</v>
      </c>
      <c r="B665" s="14">
        <v>45646</v>
      </c>
      <c r="C665" s="2" t="s">
        <v>415</v>
      </c>
      <c r="D665" s="2" t="s">
        <v>1570</v>
      </c>
      <c r="E665" s="2" t="s">
        <v>1754</v>
      </c>
      <c r="F665" s="11">
        <v>1</v>
      </c>
      <c r="G665" s="8">
        <v>747.03</v>
      </c>
      <c r="H665" s="8">
        <v>0.01</v>
      </c>
      <c r="I665" s="2" t="s">
        <v>1802</v>
      </c>
      <c r="J665" s="8">
        <v>747.02</v>
      </c>
    </row>
    <row r="666" spans="1:10" x14ac:dyDescent="0.35">
      <c r="A666" s="2" t="s">
        <v>2468</v>
      </c>
      <c r="B666" s="14">
        <v>45475</v>
      </c>
      <c r="C666" s="2" t="s">
        <v>1238</v>
      </c>
      <c r="D666" s="2" t="s">
        <v>1558</v>
      </c>
      <c r="E666" s="2" t="s">
        <v>1760</v>
      </c>
      <c r="F666" s="11">
        <v>4</v>
      </c>
      <c r="G666" s="8">
        <v>700.88</v>
      </c>
      <c r="H666" s="8">
        <v>0.23</v>
      </c>
      <c r="I666" s="2" t="s">
        <v>1804</v>
      </c>
      <c r="J666" s="8">
        <v>2803.29</v>
      </c>
    </row>
    <row r="667" spans="1:10" x14ac:dyDescent="0.35">
      <c r="A667" s="2" t="s">
        <v>2469</v>
      </c>
      <c r="B667" s="14">
        <v>45781</v>
      </c>
      <c r="C667" s="2" t="s">
        <v>177</v>
      </c>
      <c r="D667" s="2" t="s">
        <v>1716</v>
      </c>
      <c r="E667" s="2" t="s">
        <v>1777</v>
      </c>
      <c r="F667" s="11">
        <v>4</v>
      </c>
      <c r="G667" s="8">
        <v>20.09</v>
      </c>
      <c r="H667" s="8">
        <v>0.16</v>
      </c>
      <c r="I667" s="2" t="s">
        <v>1804</v>
      </c>
      <c r="J667" s="8">
        <v>80.2</v>
      </c>
    </row>
    <row r="668" spans="1:10" x14ac:dyDescent="0.35">
      <c r="A668" s="2" t="s">
        <v>2470</v>
      </c>
      <c r="B668" s="14">
        <v>45654</v>
      </c>
      <c r="C668" s="2" t="s">
        <v>222</v>
      </c>
      <c r="D668" s="2" t="s">
        <v>1600</v>
      </c>
      <c r="E668" s="2" t="s">
        <v>1770</v>
      </c>
      <c r="F668" s="11">
        <v>3</v>
      </c>
      <c r="G668" s="8">
        <v>917.64</v>
      </c>
      <c r="H668" s="8">
        <v>0.24</v>
      </c>
      <c r="I668" s="2" t="s">
        <v>1804</v>
      </c>
      <c r="J668" s="8">
        <v>2752.6800000000003</v>
      </c>
    </row>
    <row r="669" spans="1:10" x14ac:dyDescent="0.35">
      <c r="A669" s="2" t="s">
        <v>2471</v>
      </c>
      <c r="B669" s="14">
        <v>45594</v>
      </c>
      <c r="C669" s="2" t="s">
        <v>187</v>
      </c>
      <c r="D669" s="2" t="s">
        <v>1568</v>
      </c>
      <c r="E669" s="2" t="s">
        <v>1730</v>
      </c>
      <c r="F669" s="11">
        <v>1</v>
      </c>
      <c r="G669" s="8">
        <v>242.08</v>
      </c>
      <c r="H669" s="8">
        <v>0.18</v>
      </c>
      <c r="I669" s="2" t="s">
        <v>1804</v>
      </c>
      <c r="J669" s="8">
        <v>241.9</v>
      </c>
    </row>
    <row r="670" spans="1:10" x14ac:dyDescent="0.35">
      <c r="A670" s="2" t="s">
        <v>2472</v>
      </c>
      <c r="B670" s="14">
        <v>45581</v>
      </c>
      <c r="C670" s="2" t="s">
        <v>206</v>
      </c>
      <c r="D670" s="2" t="s">
        <v>1652</v>
      </c>
      <c r="E670" s="2" t="s">
        <v>1757</v>
      </c>
      <c r="F670" s="11">
        <v>1</v>
      </c>
      <c r="G670" s="8">
        <v>536.67999999999995</v>
      </c>
      <c r="H670" s="8">
        <v>0.27</v>
      </c>
      <c r="I670" s="2" t="s">
        <v>1802</v>
      </c>
      <c r="J670" s="8">
        <v>536.41</v>
      </c>
    </row>
    <row r="671" spans="1:10" x14ac:dyDescent="0.35">
      <c r="A671" s="2" t="s">
        <v>2473</v>
      </c>
      <c r="B671" s="14">
        <v>45748</v>
      </c>
      <c r="C671" s="2" t="s">
        <v>328</v>
      </c>
      <c r="D671" s="2" t="s">
        <v>1584</v>
      </c>
      <c r="E671" s="2" t="s">
        <v>1747</v>
      </c>
      <c r="F671" s="11">
        <v>2</v>
      </c>
      <c r="G671" s="8">
        <v>145.18</v>
      </c>
      <c r="H671" s="8">
        <v>0.26</v>
      </c>
      <c r="I671" s="2" t="s">
        <v>1804</v>
      </c>
      <c r="J671" s="8">
        <v>290.10000000000002</v>
      </c>
    </row>
    <row r="672" spans="1:10" x14ac:dyDescent="0.35">
      <c r="A672" s="2" t="s">
        <v>2474</v>
      </c>
      <c r="B672" s="14">
        <v>45369</v>
      </c>
      <c r="C672" s="2" t="s">
        <v>705</v>
      </c>
      <c r="D672" s="2" t="s">
        <v>1660</v>
      </c>
      <c r="E672" s="2" t="s">
        <v>1747</v>
      </c>
      <c r="F672" s="11">
        <v>2</v>
      </c>
      <c r="G672" s="8">
        <v>132.77000000000001</v>
      </c>
      <c r="H672" s="8">
        <v>0.13</v>
      </c>
      <c r="I672" s="2" t="s">
        <v>1807</v>
      </c>
      <c r="J672" s="8">
        <v>265.41000000000003</v>
      </c>
    </row>
    <row r="673" spans="1:10" x14ac:dyDescent="0.35">
      <c r="A673" s="2" t="s">
        <v>2475</v>
      </c>
      <c r="B673" s="14">
        <v>45701</v>
      </c>
      <c r="C673" s="2" t="s">
        <v>58</v>
      </c>
      <c r="D673" s="2" t="s">
        <v>1608</v>
      </c>
      <c r="E673" s="2" t="s">
        <v>1764</v>
      </c>
      <c r="F673" s="11">
        <v>4</v>
      </c>
      <c r="G673" s="8">
        <v>682.11</v>
      </c>
      <c r="H673" s="8">
        <v>0.14000000000000001</v>
      </c>
      <c r="I673" s="2" t="s">
        <v>1802</v>
      </c>
      <c r="J673" s="8">
        <v>2728.3</v>
      </c>
    </row>
    <row r="674" spans="1:10" x14ac:dyDescent="0.35">
      <c r="A674" s="2" t="s">
        <v>2476</v>
      </c>
      <c r="B674" s="14">
        <v>45510</v>
      </c>
      <c r="C674" s="2" t="s">
        <v>1473</v>
      </c>
      <c r="D674" s="2" t="s">
        <v>1606</v>
      </c>
      <c r="E674" s="2" t="s">
        <v>1785</v>
      </c>
      <c r="F674" s="11">
        <v>4</v>
      </c>
      <c r="G674" s="8">
        <v>502.95</v>
      </c>
      <c r="H674" s="8">
        <v>0.14000000000000001</v>
      </c>
      <c r="I674" s="2" t="s">
        <v>1807</v>
      </c>
      <c r="J674" s="8">
        <v>2011.6599999999999</v>
      </c>
    </row>
    <row r="675" spans="1:10" x14ac:dyDescent="0.35">
      <c r="A675" s="2" t="s">
        <v>2477</v>
      </c>
      <c r="B675" s="14">
        <v>45538</v>
      </c>
      <c r="C675" s="2" t="s">
        <v>741</v>
      </c>
      <c r="D675" s="2" t="s">
        <v>1600</v>
      </c>
      <c r="E675" s="2" t="s">
        <v>1782</v>
      </c>
      <c r="F675" s="11">
        <v>2</v>
      </c>
      <c r="G675" s="8">
        <v>472.08</v>
      </c>
      <c r="H675" s="8">
        <v>7.0000000000000007E-2</v>
      </c>
      <c r="I675" s="2" t="s">
        <v>1802</v>
      </c>
      <c r="J675" s="8">
        <v>944.08999999999992</v>
      </c>
    </row>
    <row r="676" spans="1:10" x14ac:dyDescent="0.35">
      <c r="A676" s="2" t="s">
        <v>2478</v>
      </c>
      <c r="B676" s="14">
        <v>45665</v>
      </c>
      <c r="C676" s="2" t="s">
        <v>1437</v>
      </c>
      <c r="D676" s="2" t="s">
        <v>1640</v>
      </c>
      <c r="E676" s="2" t="s">
        <v>1785</v>
      </c>
      <c r="F676" s="11">
        <v>2</v>
      </c>
      <c r="G676" s="8">
        <v>218.11</v>
      </c>
      <c r="H676" s="8">
        <v>0.02</v>
      </c>
      <c r="I676" s="2" t="s">
        <v>1807</v>
      </c>
      <c r="J676" s="8">
        <v>436.20000000000005</v>
      </c>
    </row>
    <row r="677" spans="1:10" x14ac:dyDescent="0.35">
      <c r="A677" s="2" t="s">
        <v>2479</v>
      </c>
      <c r="B677" s="14">
        <v>45859</v>
      </c>
      <c r="C677" s="2" t="s">
        <v>206</v>
      </c>
      <c r="D677" s="2" t="s">
        <v>1524</v>
      </c>
      <c r="E677" s="2" t="s">
        <v>1754</v>
      </c>
      <c r="F677" s="11">
        <v>4</v>
      </c>
      <c r="G677" s="8">
        <v>845.58</v>
      </c>
      <c r="H677" s="8">
        <v>0.06</v>
      </c>
      <c r="I677" s="2" t="s">
        <v>1804</v>
      </c>
      <c r="J677" s="8">
        <v>3382.26</v>
      </c>
    </row>
    <row r="678" spans="1:10" x14ac:dyDescent="0.35">
      <c r="A678" s="2" t="s">
        <v>2480</v>
      </c>
      <c r="B678" s="14">
        <v>45255</v>
      </c>
      <c r="C678" s="2" t="s">
        <v>431</v>
      </c>
      <c r="D678" s="2" t="s">
        <v>1686</v>
      </c>
      <c r="E678" s="2" t="s">
        <v>1739</v>
      </c>
      <c r="F678" s="11">
        <v>2</v>
      </c>
      <c r="G678" s="8">
        <v>111.28</v>
      </c>
      <c r="H678" s="8">
        <v>0.14000000000000001</v>
      </c>
      <c r="I678" s="2" t="s">
        <v>1802</v>
      </c>
      <c r="J678" s="8">
        <v>222.42000000000002</v>
      </c>
    </row>
    <row r="679" spans="1:10" x14ac:dyDescent="0.35">
      <c r="A679" s="2" t="s">
        <v>2481</v>
      </c>
      <c r="B679" s="14">
        <v>45842</v>
      </c>
      <c r="C679" s="2" t="s">
        <v>574</v>
      </c>
      <c r="D679" s="2" t="s">
        <v>1644</v>
      </c>
      <c r="E679" s="2" t="s">
        <v>1777</v>
      </c>
      <c r="F679" s="11">
        <v>2</v>
      </c>
      <c r="G679" s="8">
        <v>37.21</v>
      </c>
      <c r="H679" s="8">
        <v>0.19</v>
      </c>
      <c r="I679" s="2" t="s">
        <v>1802</v>
      </c>
      <c r="J679" s="8">
        <v>74.23</v>
      </c>
    </row>
    <row r="680" spans="1:10" x14ac:dyDescent="0.35">
      <c r="A680" s="2" t="s">
        <v>2482</v>
      </c>
      <c r="B680" s="14">
        <v>45220</v>
      </c>
      <c r="C680" s="2" t="s">
        <v>1276</v>
      </c>
      <c r="D680" s="2" t="s">
        <v>1650</v>
      </c>
      <c r="E680" s="2" t="s">
        <v>1775</v>
      </c>
      <c r="F680" s="11">
        <v>1</v>
      </c>
      <c r="G680" s="8">
        <v>331.73</v>
      </c>
      <c r="H680" s="8">
        <v>0.04</v>
      </c>
      <c r="I680" s="2" t="s">
        <v>1802</v>
      </c>
      <c r="J680" s="8">
        <v>331.69</v>
      </c>
    </row>
    <row r="681" spans="1:10" x14ac:dyDescent="0.35">
      <c r="A681" s="2" t="s">
        <v>2483</v>
      </c>
      <c r="B681" s="14">
        <v>45273</v>
      </c>
      <c r="C681" s="2" t="s">
        <v>1121</v>
      </c>
      <c r="D681" s="2" t="s">
        <v>1666</v>
      </c>
      <c r="E681" s="2" t="s">
        <v>1772</v>
      </c>
      <c r="F681" s="11">
        <v>3</v>
      </c>
      <c r="G681" s="8">
        <v>306.70999999999998</v>
      </c>
      <c r="H681" s="8">
        <v>0.09</v>
      </c>
      <c r="I681" s="2" t="s">
        <v>1804</v>
      </c>
      <c r="J681" s="8">
        <v>920.03999999999985</v>
      </c>
    </row>
    <row r="682" spans="1:10" x14ac:dyDescent="0.35">
      <c r="A682" s="2" t="s">
        <v>2484</v>
      </c>
      <c r="B682" s="14">
        <v>45456</v>
      </c>
      <c r="C682" s="2" t="s">
        <v>848</v>
      </c>
      <c r="D682" s="2" t="s">
        <v>1576</v>
      </c>
      <c r="E682" s="2" t="s">
        <v>1754</v>
      </c>
      <c r="F682" s="11">
        <v>4</v>
      </c>
      <c r="G682" s="8">
        <v>484.92</v>
      </c>
      <c r="H682" s="8">
        <v>0.28000000000000003</v>
      </c>
      <c r="I682" s="2" t="s">
        <v>1804</v>
      </c>
      <c r="J682" s="8">
        <v>1939.4</v>
      </c>
    </row>
    <row r="683" spans="1:10" x14ac:dyDescent="0.35">
      <c r="A683" s="2" t="s">
        <v>2485</v>
      </c>
      <c r="B683" s="14">
        <v>45292</v>
      </c>
      <c r="C683" s="2" t="s">
        <v>162</v>
      </c>
      <c r="D683" s="2" t="s">
        <v>1626</v>
      </c>
      <c r="E683" s="2" t="s">
        <v>1751</v>
      </c>
      <c r="F683" s="11">
        <v>2</v>
      </c>
      <c r="G683" s="8">
        <v>42.04</v>
      </c>
      <c r="H683" s="8">
        <v>7.0000000000000007E-2</v>
      </c>
      <c r="I683" s="2" t="s">
        <v>1802</v>
      </c>
      <c r="J683" s="8">
        <v>84.01</v>
      </c>
    </row>
    <row r="684" spans="1:10" x14ac:dyDescent="0.35">
      <c r="A684" s="2" t="s">
        <v>2486</v>
      </c>
      <c r="B684" s="14">
        <v>45278</v>
      </c>
      <c r="C684" s="2" t="s">
        <v>880</v>
      </c>
      <c r="D684" s="2" t="s">
        <v>1636</v>
      </c>
      <c r="E684" s="2" t="s">
        <v>1754</v>
      </c>
      <c r="F684" s="11">
        <v>3</v>
      </c>
      <c r="G684" s="8">
        <v>599.48</v>
      </c>
      <c r="H684" s="8">
        <v>0.22</v>
      </c>
      <c r="I684" s="2" t="s">
        <v>1804</v>
      </c>
      <c r="J684" s="8">
        <v>1798.22</v>
      </c>
    </row>
    <row r="685" spans="1:10" x14ac:dyDescent="0.35">
      <c r="A685" s="2" t="s">
        <v>2487</v>
      </c>
      <c r="B685" s="14">
        <v>45232</v>
      </c>
      <c r="C685" s="2" t="s">
        <v>1101</v>
      </c>
      <c r="D685" s="2" t="s">
        <v>1560</v>
      </c>
      <c r="E685" s="2" t="s">
        <v>1735</v>
      </c>
      <c r="F685" s="11">
        <v>3</v>
      </c>
      <c r="G685" s="8">
        <v>401.42</v>
      </c>
      <c r="H685" s="8">
        <v>0.01</v>
      </c>
      <c r="I685" s="2" t="s">
        <v>1807</v>
      </c>
      <c r="J685" s="8">
        <v>1204.25</v>
      </c>
    </row>
    <row r="686" spans="1:10" x14ac:dyDescent="0.35">
      <c r="A686" s="2" t="s">
        <v>2488</v>
      </c>
      <c r="B686" s="14">
        <v>45907</v>
      </c>
      <c r="C686" s="2" t="s">
        <v>620</v>
      </c>
      <c r="D686" s="2" t="s">
        <v>1618</v>
      </c>
      <c r="E686" s="2" t="s">
        <v>1760</v>
      </c>
      <c r="F686" s="11">
        <v>4</v>
      </c>
      <c r="G686" s="8">
        <v>442.54</v>
      </c>
      <c r="H686" s="8">
        <v>0.06</v>
      </c>
      <c r="I686" s="2" t="s">
        <v>1802</v>
      </c>
      <c r="J686" s="8">
        <v>1770.1000000000001</v>
      </c>
    </row>
    <row r="687" spans="1:10" x14ac:dyDescent="0.35">
      <c r="A687" s="2" t="s">
        <v>2489</v>
      </c>
      <c r="B687" s="14">
        <v>45270</v>
      </c>
      <c r="C687" s="2" t="s">
        <v>1387</v>
      </c>
      <c r="D687" s="2" t="s">
        <v>1702</v>
      </c>
      <c r="E687" s="2" t="s">
        <v>1775</v>
      </c>
      <c r="F687" s="11">
        <v>4</v>
      </c>
      <c r="G687" s="8">
        <v>451.41</v>
      </c>
      <c r="H687" s="8">
        <v>0.06</v>
      </c>
      <c r="I687" s="2" t="s">
        <v>1804</v>
      </c>
      <c r="J687" s="8">
        <v>1805.5800000000002</v>
      </c>
    </row>
    <row r="688" spans="1:10" x14ac:dyDescent="0.35">
      <c r="A688" s="2" t="s">
        <v>2490</v>
      </c>
      <c r="B688" s="14">
        <v>45942</v>
      </c>
      <c r="C688" s="2" t="s">
        <v>834</v>
      </c>
      <c r="D688" s="2" t="s">
        <v>1708</v>
      </c>
      <c r="E688" s="2" t="s">
        <v>1764</v>
      </c>
      <c r="F688" s="11">
        <v>4</v>
      </c>
      <c r="G688" s="8">
        <v>547.21</v>
      </c>
      <c r="H688" s="8">
        <v>0.25</v>
      </c>
      <c r="I688" s="2" t="s">
        <v>1802</v>
      </c>
      <c r="J688" s="8">
        <v>2188.59</v>
      </c>
    </row>
    <row r="689" spans="1:10" x14ac:dyDescent="0.35">
      <c r="A689" s="2" t="s">
        <v>2491</v>
      </c>
      <c r="B689" s="14">
        <v>45750</v>
      </c>
      <c r="C689" s="2" t="s">
        <v>652</v>
      </c>
      <c r="D689" s="2" t="s">
        <v>1700</v>
      </c>
      <c r="E689" s="2" t="s">
        <v>1747</v>
      </c>
      <c r="F689" s="11">
        <v>1</v>
      </c>
      <c r="G689" s="8">
        <v>979.28</v>
      </c>
      <c r="H689" s="8">
        <v>0.2</v>
      </c>
      <c r="I689" s="2" t="s">
        <v>1804</v>
      </c>
      <c r="J689" s="8">
        <v>979.07999999999993</v>
      </c>
    </row>
    <row r="690" spans="1:10" x14ac:dyDescent="0.35">
      <c r="A690" s="2" t="s">
        <v>2492</v>
      </c>
      <c r="B690" s="14">
        <v>45300</v>
      </c>
      <c r="C690" s="2" t="s">
        <v>1410</v>
      </c>
      <c r="D690" s="2" t="s">
        <v>1638</v>
      </c>
      <c r="E690" s="2" t="s">
        <v>1757</v>
      </c>
      <c r="F690" s="11">
        <v>4</v>
      </c>
      <c r="G690" s="8">
        <v>263.58999999999997</v>
      </c>
      <c r="H690" s="8">
        <v>0.04</v>
      </c>
      <c r="I690" s="2" t="s">
        <v>1802</v>
      </c>
      <c r="J690" s="8">
        <v>1054.32</v>
      </c>
    </row>
    <row r="691" spans="1:10" x14ac:dyDescent="0.35">
      <c r="A691" s="2" t="s">
        <v>2493</v>
      </c>
      <c r="B691" s="14">
        <v>45876</v>
      </c>
      <c r="C691" s="2" t="s">
        <v>17</v>
      </c>
      <c r="D691" s="2" t="s">
        <v>1634</v>
      </c>
      <c r="E691" s="2" t="s">
        <v>1751</v>
      </c>
      <c r="F691" s="11">
        <v>1</v>
      </c>
      <c r="G691" s="8">
        <v>692.75</v>
      </c>
      <c r="H691" s="8">
        <v>0.11</v>
      </c>
      <c r="I691" s="2" t="s">
        <v>1807</v>
      </c>
      <c r="J691" s="8">
        <v>692.64</v>
      </c>
    </row>
    <row r="692" spans="1:10" x14ac:dyDescent="0.35">
      <c r="A692" s="2" t="s">
        <v>2494</v>
      </c>
      <c r="B692" s="14">
        <v>45301</v>
      </c>
      <c r="C692" s="2" t="s">
        <v>534</v>
      </c>
      <c r="D692" s="2" t="s">
        <v>1652</v>
      </c>
      <c r="E692" s="2" t="s">
        <v>1744</v>
      </c>
      <c r="F692" s="11">
        <v>3</v>
      </c>
      <c r="G692" s="8">
        <v>142.83000000000001</v>
      </c>
      <c r="H692" s="8">
        <v>0.01</v>
      </c>
      <c r="I692" s="2" t="s">
        <v>1802</v>
      </c>
      <c r="J692" s="8">
        <v>428.48</v>
      </c>
    </row>
    <row r="693" spans="1:10" x14ac:dyDescent="0.35">
      <c r="A693" s="2" t="s">
        <v>2495</v>
      </c>
      <c r="B693" s="14">
        <v>45857</v>
      </c>
      <c r="C693" s="2" t="s">
        <v>418</v>
      </c>
      <c r="D693" s="2" t="s">
        <v>1570</v>
      </c>
      <c r="E693" s="2" t="s">
        <v>1739</v>
      </c>
      <c r="F693" s="11">
        <v>2</v>
      </c>
      <c r="G693" s="8">
        <v>419.25</v>
      </c>
      <c r="H693" s="8">
        <v>0.17</v>
      </c>
      <c r="I693" s="2" t="s">
        <v>1804</v>
      </c>
      <c r="J693" s="8">
        <v>838.33</v>
      </c>
    </row>
    <row r="694" spans="1:10" x14ac:dyDescent="0.35">
      <c r="A694" s="2" t="s">
        <v>2496</v>
      </c>
      <c r="B694" s="14">
        <v>45650</v>
      </c>
      <c r="C694" s="2" t="s">
        <v>759</v>
      </c>
      <c r="D694" s="2" t="s">
        <v>1578</v>
      </c>
      <c r="E694" s="2" t="s">
        <v>1791</v>
      </c>
      <c r="F694" s="11">
        <v>2</v>
      </c>
      <c r="G694" s="8">
        <v>800.84</v>
      </c>
      <c r="H694" s="8">
        <v>0.27</v>
      </c>
      <c r="I694" s="2" t="s">
        <v>1807</v>
      </c>
      <c r="J694" s="8">
        <v>1601.41</v>
      </c>
    </row>
    <row r="695" spans="1:10" x14ac:dyDescent="0.35">
      <c r="A695" s="2" t="s">
        <v>2497</v>
      </c>
      <c r="B695" s="14">
        <v>45520</v>
      </c>
      <c r="C695" s="2" t="s">
        <v>12</v>
      </c>
      <c r="D695" s="2" t="s">
        <v>1622</v>
      </c>
      <c r="E695" s="2" t="s">
        <v>1739</v>
      </c>
      <c r="F695" s="11">
        <v>1</v>
      </c>
      <c r="G695" s="8">
        <v>301.24</v>
      </c>
      <c r="H695" s="8">
        <v>0.11</v>
      </c>
      <c r="I695" s="2" t="s">
        <v>1804</v>
      </c>
      <c r="J695" s="8">
        <v>301.13</v>
      </c>
    </row>
    <row r="696" spans="1:10" x14ac:dyDescent="0.35">
      <c r="A696" s="2" t="s">
        <v>2498</v>
      </c>
      <c r="B696" s="14">
        <v>45497</v>
      </c>
      <c r="C696" s="2" t="s">
        <v>901</v>
      </c>
      <c r="D696" s="2" t="s">
        <v>1696</v>
      </c>
      <c r="E696" s="2" t="s">
        <v>1751</v>
      </c>
      <c r="F696" s="11">
        <v>2</v>
      </c>
      <c r="G696" s="8">
        <v>701.49</v>
      </c>
      <c r="H696" s="8">
        <v>0.09</v>
      </c>
      <c r="I696" s="2" t="s">
        <v>1804</v>
      </c>
      <c r="J696" s="8">
        <v>1402.89</v>
      </c>
    </row>
    <row r="697" spans="1:10" x14ac:dyDescent="0.35">
      <c r="A697" s="2" t="s">
        <v>2499</v>
      </c>
      <c r="B697" s="14">
        <v>45615</v>
      </c>
      <c r="C697" s="2" t="s">
        <v>1084</v>
      </c>
      <c r="D697" s="2" t="s">
        <v>1578</v>
      </c>
      <c r="E697" s="2" t="s">
        <v>1767</v>
      </c>
      <c r="F697" s="11">
        <v>4</v>
      </c>
      <c r="G697" s="8">
        <v>413.48</v>
      </c>
      <c r="H697" s="8">
        <v>0.02</v>
      </c>
      <c r="I697" s="2" t="s">
        <v>1804</v>
      </c>
      <c r="J697" s="8">
        <v>1653.9</v>
      </c>
    </row>
    <row r="698" spans="1:10" x14ac:dyDescent="0.35">
      <c r="A698" s="2" t="s">
        <v>2500</v>
      </c>
      <c r="B698" s="14">
        <v>45365</v>
      </c>
      <c r="C698" s="2" t="s">
        <v>635</v>
      </c>
      <c r="D698" s="2" t="s">
        <v>1540</v>
      </c>
      <c r="E698" s="2" t="s">
        <v>1735</v>
      </c>
      <c r="F698" s="11">
        <v>4</v>
      </c>
      <c r="G698" s="8">
        <v>167.83</v>
      </c>
      <c r="H698" s="8">
        <v>0.15</v>
      </c>
      <c r="I698" s="2" t="s">
        <v>1802</v>
      </c>
      <c r="J698" s="8">
        <v>671.17000000000007</v>
      </c>
    </row>
    <row r="699" spans="1:10" x14ac:dyDescent="0.35">
      <c r="A699" s="2" t="s">
        <v>2501</v>
      </c>
      <c r="B699" s="14">
        <v>45832</v>
      </c>
      <c r="C699" s="2" t="s">
        <v>462</v>
      </c>
      <c r="D699" s="2" t="s">
        <v>1556</v>
      </c>
      <c r="E699" s="2" t="s">
        <v>1788</v>
      </c>
      <c r="F699" s="11">
        <v>2</v>
      </c>
      <c r="G699" s="8">
        <v>669.12</v>
      </c>
      <c r="H699" s="8">
        <v>0.22</v>
      </c>
      <c r="I699" s="2" t="s">
        <v>1802</v>
      </c>
      <c r="J699" s="8">
        <v>1338.02</v>
      </c>
    </row>
    <row r="700" spans="1:10" x14ac:dyDescent="0.35">
      <c r="A700" s="2" t="s">
        <v>2502</v>
      </c>
      <c r="B700" s="14">
        <v>45530</v>
      </c>
      <c r="C700" s="2" t="s">
        <v>147</v>
      </c>
      <c r="D700" s="2" t="s">
        <v>1600</v>
      </c>
      <c r="E700" s="2" t="s">
        <v>1757</v>
      </c>
      <c r="F700" s="11">
        <v>3</v>
      </c>
      <c r="G700" s="8">
        <v>346.77</v>
      </c>
      <c r="H700" s="8">
        <v>0.18</v>
      </c>
      <c r="I700" s="2" t="s">
        <v>1804</v>
      </c>
      <c r="J700" s="8">
        <v>1040.1299999999999</v>
      </c>
    </row>
    <row r="701" spans="1:10" x14ac:dyDescent="0.35">
      <c r="A701" s="2" t="s">
        <v>2503</v>
      </c>
      <c r="B701" s="14">
        <v>45939</v>
      </c>
      <c r="C701" s="2" t="s">
        <v>213</v>
      </c>
      <c r="D701" s="2" t="s">
        <v>1572</v>
      </c>
      <c r="E701" s="2" t="s">
        <v>1791</v>
      </c>
      <c r="F701" s="11">
        <v>3</v>
      </c>
      <c r="G701" s="8">
        <v>648.33000000000004</v>
      </c>
      <c r="H701" s="8">
        <v>0.2</v>
      </c>
      <c r="I701" s="2" t="s">
        <v>1807</v>
      </c>
      <c r="J701" s="8">
        <v>1944.7900000000002</v>
      </c>
    </row>
    <row r="702" spans="1:10" x14ac:dyDescent="0.35">
      <c r="A702" s="2" t="s">
        <v>2504</v>
      </c>
      <c r="B702" s="14">
        <v>45401</v>
      </c>
      <c r="C702" s="2" t="s">
        <v>892</v>
      </c>
      <c r="D702" s="2" t="s">
        <v>1535</v>
      </c>
      <c r="E702" s="2" t="s">
        <v>1739</v>
      </c>
      <c r="F702" s="11">
        <v>4</v>
      </c>
      <c r="G702" s="8">
        <v>254.94</v>
      </c>
      <c r="H702" s="8">
        <v>0.06</v>
      </c>
      <c r="I702" s="2" t="s">
        <v>1804</v>
      </c>
      <c r="J702" s="8">
        <v>1019.7</v>
      </c>
    </row>
    <row r="703" spans="1:10" x14ac:dyDescent="0.35">
      <c r="A703" s="2" t="s">
        <v>2505</v>
      </c>
      <c r="B703" s="14">
        <v>45420</v>
      </c>
      <c r="C703" s="2" t="s">
        <v>1046</v>
      </c>
      <c r="D703" s="2" t="s">
        <v>1688</v>
      </c>
      <c r="E703" s="2" t="s">
        <v>1747</v>
      </c>
      <c r="F703" s="11">
        <v>1</v>
      </c>
      <c r="G703" s="8">
        <v>445.5</v>
      </c>
      <c r="H703" s="8">
        <v>0.28000000000000003</v>
      </c>
      <c r="I703" s="2" t="s">
        <v>1802</v>
      </c>
      <c r="J703" s="8">
        <v>445.22</v>
      </c>
    </row>
    <row r="704" spans="1:10" x14ac:dyDescent="0.35">
      <c r="A704" s="2" t="s">
        <v>2506</v>
      </c>
      <c r="B704" s="14">
        <v>45459</v>
      </c>
      <c r="C704" s="2" t="s">
        <v>705</v>
      </c>
      <c r="D704" s="2" t="s">
        <v>1706</v>
      </c>
      <c r="E704" s="2" t="s">
        <v>1747</v>
      </c>
      <c r="F704" s="11">
        <v>1</v>
      </c>
      <c r="G704" s="8">
        <v>900.94</v>
      </c>
      <c r="H704" s="8">
        <v>0.1</v>
      </c>
      <c r="I704" s="2" t="s">
        <v>1802</v>
      </c>
      <c r="J704" s="8">
        <v>900.84</v>
      </c>
    </row>
    <row r="705" spans="1:10" x14ac:dyDescent="0.35">
      <c r="A705" s="2" t="s">
        <v>2507</v>
      </c>
      <c r="B705" s="14">
        <v>45429</v>
      </c>
      <c r="C705" s="2" t="s">
        <v>632</v>
      </c>
      <c r="D705" s="2" t="s">
        <v>1556</v>
      </c>
      <c r="E705" s="2" t="s">
        <v>1782</v>
      </c>
      <c r="F705" s="11">
        <v>3</v>
      </c>
      <c r="G705" s="8">
        <v>262.69</v>
      </c>
      <c r="H705" s="8">
        <v>0.04</v>
      </c>
      <c r="I705" s="2" t="s">
        <v>1804</v>
      </c>
      <c r="J705" s="8">
        <v>788.03</v>
      </c>
    </row>
    <row r="706" spans="1:10" x14ac:dyDescent="0.35">
      <c r="A706" s="2" t="s">
        <v>2508</v>
      </c>
      <c r="B706" s="14">
        <v>45386</v>
      </c>
      <c r="C706" s="2" t="s">
        <v>1462</v>
      </c>
      <c r="D706" s="2" t="s">
        <v>1662</v>
      </c>
      <c r="E706" s="2" t="s">
        <v>1739</v>
      </c>
      <c r="F706" s="11">
        <v>3</v>
      </c>
      <c r="G706" s="8">
        <v>212.72</v>
      </c>
      <c r="H706" s="8">
        <v>0.22</v>
      </c>
      <c r="I706" s="2" t="s">
        <v>1804</v>
      </c>
      <c r="J706" s="8">
        <v>637.93999999999994</v>
      </c>
    </row>
    <row r="707" spans="1:10" x14ac:dyDescent="0.35">
      <c r="A707" s="2" t="s">
        <v>2509</v>
      </c>
      <c r="B707" s="14">
        <v>45803</v>
      </c>
      <c r="C707" s="2" t="s">
        <v>498</v>
      </c>
      <c r="D707" s="2" t="s">
        <v>1574</v>
      </c>
      <c r="E707" s="2" t="s">
        <v>1788</v>
      </c>
      <c r="F707" s="11">
        <v>4</v>
      </c>
      <c r="G707" s="8">
        <v>757.9</v>
      </c>
      <c r="H707" s="8">
        <v>0.22</v>
      </c>
      <c r="I707" s="2" t="s">
        <v>1804</v>
      </c>
      <c r="J707" s="8">
        <v>3031.38</v>
      </c>
    </row>
    <row r="708" spans="1:10" x14ac:dyDescent="0.35">
      <c r="A708" s="2" t="s">
        <v>2510</v>
      </c>
      <c r="B708" s="14">
        <v>45346</v>
      </c>
      <c r="C708" s="2" t="s">
        <v>73</v>
      </c>
      <c r="D708" s="2" t="s">
        <v>1686</v>
      </c>
      <c r="E708" s="2" t="s">
        <v>1785</v>
      </c>
      <c r="F708" s="11">
        <v>1</v>
      </c>
      <c r="G708" s="8">
        <v>846.04</v>
      </c>
      <c r="H708" s="8">
        <v>0.08</v>
      </c>
      <c r="I708" s="2" t="s">
        <v>1804</v>
      </c>
      <c r="J708" s="8">
        <v>845.95999999999992</v>
      </c>
    </row>
    <row r="709" spans="1:10" x14ac:dyDescent="0.35">
      <c r="A709" s="2" t="s">
        <v>2511</v>
      </c>
      <c r="B709" s="14">
        <v>45267</v>
      </c>
      <c r="C709" s="2" t="s">
        <v>522</v>
      </c>
      <c r="D709" s="2" t="s">
        <v>1602</v>
      </c>
      <c r="E709" s="2" t="s">
        <v>1757</v>
      </c>
      <c r="F709" s="11">
        <v>3</v>
      </c>
      <c r="G709" s="8">
        <v>179.7</v>
      </c>
      <c r="H709" s="8">
        <v>0.17</v>
      </c>
      <c r="I709" s="2" t="s">
        <v>1807</v>
      </c>
      <c r="J709" s="8">
        <v>538.92999999999995</v>
      </c>
    </row>
    <row r="710" spans="1:10" x14ac:dyDescent="0.35">
      <c r="A710" s="2" t="s">
        <v>2512</v>
      </c>
      <c r="B710" s="14">
        <v>45572</v>
      </c>
      <c r="C710" s="2" t="s">
        <v>1359</v>
      </c>
      <c r="D710" s="2" t="s">
        <v>1588</v>
      </c>
      <c r="E710" s="2" t="s">
        <v>1747</v>
      </c>
      <c r="F710" s="11">
        <v>4</v>
      </c>
      <c r="G710" s="8">
        <v>681.08</v>
      </c>
      <c r="H710" s="8">
        <v>0</v>
      </c>
      <c r="I710" s="2" t="s">
        <v>1804</v>
      </c>
      <c r="J710" s="8">
        <v>2724.32</v>
      </c>
    </row>
    <row r="711" spans="1:10" x14ac:dyDescent="0.35">
      <c r="A711" s="2" t="s">
        <v>2513</v>
      </c>
      <c r="B711" s="14">
        <v>45252</v>
      </c>
      <c r="C711" s="2" t="s">
        <v>1235</v>
      </c>
      <c r="D711" s="2" t="s">
        <v>1531</v>
      </c>
      <c r="E711" s="2" t="s">
        <v>1757</v>
      </c>
      <c r="F711" s="11">
        <v>4</v>
      </c>
      <c r="G711" s="8">
        <v>723.44</v>
      </c>
      <c r="H711" s="8">
        <v>0.14000000000000001</v>
      </c>
      <c r="I711" s="2" t="s">
        <v>1804</v>
      </c>
      <c r="J711" s="8">
        <v>2893.6200000000003</v>
      </c>
    </row>
    <row r="712" spans="1:10" x14ac:dyDescent="0.35">
      <c r="A712" s="2" t="s">
        <v>2514</v>
      </c>
      <c r="B712" s="14">
        <v>45939</v>
      </c>
      <c r="C712" s="2" t="s">
        <v>425</v>
      </c>
      <c r="D712" s="2" t="s">
        <v>1588</v>
      </c>
      <c r="E712" s="2" t="s">
        <v>1777</v>
      </c>
      <c r="F712" s="11">
        <v>4</v>
      </c>
      <c r="G712" s="8">
        <v>471.89</v>
      </c>
      <c r="H712" s="8">
        <v>0.12</v>
      </c>
      <c r="I712" s="2" t="s">
        <v>1807</v>
      </c>
      <c r="J712" s="8">
        <v>1887.44</v>
      </c>
    </row>
    <row r="713" spans="1:10" x14ac:dyDescent="0.35">
      <c r="A713" s="2" t="s">
        <v>2515</v>
      </c>
      <c r="B713" s="14">
        <v>45559</v>
      </c>
      <c r="C713" s="2" t="s">
        <v>1127</v>
      </c>
      <c r="D713" s="2" t="s">
        <v>1668</v>
      </c>
      <c r="E713" s="2" t="s">
        <v>1785</v>
      </c>
      <c r="F713" s="11">
        <v>1</v>
      </c>
      <c r="G713" s="8">
        <v>613.17999999999995</v>
      </c>
      <c r="H713" s="8">
        <v>0.14000000000000001</v>
      </c>
      <c r="I713" s="2" t="s">
        <v>1807</v>
      </c>
      <c r="J713" s="8">
        <v>613.04</v>
      </c>
    </row>
    <row r="714" spans="1:10" x14ac:dyDescent="0.35">
      <c r="A714" s="2" t="s">
        <v>2516</v>
      </c>
      <c r="B714" s="14">
        <v>45229</v>
      </c>
      <c r="C714" s="2" t="s">
        <v>187</v>
      </c>
      <c r="D714" s="2" t="s">
        <v>1612</v>
      </c>
      <c r="E714" s="2" t="s">
        <v>1747</v>
      </c>
      <c r="F714" s="11">
        <v>1</v>
      </c>
      <c r="G714" s="8">
        <v>651.30999999999995</v>
      </c>
      <c r="H714" s="8">
        <v>0.24</v>
      </c>
      <c r="I714" s="2" t="s">
        <v>1804</v>
      </c>
      <c r="J714" s="8">
        <v>651.06999999999994</v>
      </c>
    </row>
    <row r="715" spans="1:10" x14ac:dyDescent="0.35">
      <c r="A715" s="2" t="s">
        <v>2517</v>
      </c>
      <c r="B715" s="14">
        <v>45333</v>
      </c>
      <c r="C715" s="2" t="s">
        <v>98</v>
      </c>
      <c r="D715" s="2" t="s">
        <v>1529</v>
      </c>
      <c r="E715" s="2" t="s">
        <v>1754</v>
      </c>
      <c r="F715" s="11">
        <v>2</v>
      </c>
      <c r="G715" s="8">
        <v>635.14</v>
      </c>
      <c r="H715" s="8">
        <v>0.1</v>
      </c>
      <c r="I715" s="2" t="s">
        <v>1807</v>
      </c>
      <c r="J715" s="8">
        <v>1270.18</v>
      </c>
    </row>
    <row r="716" spans="1:10" x14ac:dyDescent="0.35">
      <c r="A716" s="2" t="s">
        <v>2518</v>
      </c>
      <c r="B716" s="14">
        <v>45752</v>
      </c>
      <c r="C716" s="2" t="s">
        <v>1169</v>
      </c>
      <c r="D716" s="2" t="s">
        <v>1722</v>
      </c>
      <c r="E716" s="2" t="s">
        <v>1777</v>
      </c>
      <c r="F716" s="11">
        <v>4</v>
      </c>
      <c r="G716" s="8">
        <v>912.61</v>
      </c>
      <c r="H716" s="8">
        <v>0.14000000000000001</v>
      </c>
      <c r="I716" s="2" t="s">
        <v>1802</v>
      </c>
      <c r="J716" s="8">
        <v>3650.3</v>
      </c>
    </row>
    <row r="717" spans="1:10" x14ac:dyDescent="0.35">
      <c r="A717" s="2" t="s">
        <v>2519</v>
      </c>
      <c r="B717" s="14">
        <v>45795</v>
      </c>
      <c r="C717" s="2" t="s">
        <v>859</v>
      </c>
      <c r="D717" s="2" t="s">
        <v>1620</v>
      </c>
      <c r="E717" s="2" t="s">
        <v>1757</v>
      </c>
      <c r="F717" s="11">
        <v>3</v>
      </c>
      <c r="G717" s="8">
        <v>79.77</v>
      </c>
      <c r="H717" s="8">
        <v>0.09</v>
      </c>
      <c r="I717" s="2" t="s">
        <v>1802</v>
      </c>
      <c r="J717" s="8">
        <v>239.22</v>
      </c>
    </row>
    <row r="718" spans="1:10" x14ac:dyDescent="0.35">
      <c r="A718" s="2" t="s">
        <v>2520</v>
      </c>
      <c r="B718" s="14">
        <v>45755</v>
      </c>
      <c r="C718" s="2" t="s">
        <v>868</v>
      </c>
      <c r="D718" s="2" t="s">
        <v>1714</v>
      </c>
      <c r="E718" s="2" t="s">
        <v>1779</v>
      </c>
      <c r="F718" s="11">
        <v>4</v>
      </c>
      <c r="G718" s="8">
        <v>603.52</v>
      </c>
      <c r="H718" s="8">
        <v>0.25</v>
      </c>
      <c r="I718" s="2" t="s">
        <v>1802</v>
      </c>
      <c r="J718" s="8">
        <v>2413.83</v>
      </c>
    </row>
    <row r="719" spans="1:10" x14ac:dyDescent="0.35">
      <c r="A719" s="2" t="s">
        <v>2521</v>
      </c>
      <c r="B719" s="14">
        <v>45625</v>
      </c>
      <c r="C719" s="2" t="s">
        <v>273</v>
      </c>
      <c r="D719" s="2" t="s">
        <v>1680</v>
      </c>
      <c r="E719" s="2" t="s">
        <v>1772</v>
      </c>
      <c r="F719" s="11">
        <v>4</v>
      </c>
      <c r="G719" s="8">
        <v>453.12</v>
      </c>
      <c r="H719" s="8">
        <v>0.23</v>
      </c>
      <c r="I719" s="2" t="s">
        <v>1807</v>
      </c>
      <c r="J719" s="8">
        <v>1812.25</v>
      </c>
    </row>
    <row r="720" spans="1:10" x14ac:dyDescent="0.35">
      <c r="A720" s="2" t="s">
        <v>2522</v>
      </c>
      <c r="B720" s="14">
        <v>45656</v>
      </c>
      <c r="C720" s="2" t="s">
        <v>1505</v>
      </c>
      <c r="D720" s="2" t="s">
        <v>1592</v>
      </c>
      <c r="E720" s="2" t="s">
        <v>1764</v>
      </c>
      <c r="F720" s="11">
        <v>2</v>
      </c>
      <c r="G720" s="8">
        <v>974.35</v>
      </c>
      <c r="H720" s="8">
        <v>0.15</v>
      </c>
      <c r="I720" s="2" t="s">
        <v>1802</v>
      </c>
      <c r="J720" s="8">
        <v>1948.55</v>
      </c>
    </row>
    <row r="721" spans="1:10" x14ac:dyDescent="0.35">
      <c r="A721" s="2" t="s">
        <v>2523</v>
      </c>
      <c r="B721" s="14">
        <v>45824</v>
      </c>
      <c r="C721" s="2" t="s">
        <v>1445</v>
      </c>
      <c r="D721" s="2" t="s">
        <v>1716</v>
      </c>
      <c r="E721" s="2" t="s">
        <v>1785</v>
      </c>
      <c r="F721" s="11">
        <v>4</v>
      </c>
      <c r="G721" s="8">
        <v>52.35</v>
      </c>
      <c r="H721" s="8">
        <v>0.23</v>
      </c>
      <c r="I721" s="2" t="s">
        <v>1807</v>
      </c>
      <c r="J721" s="8">
        <v>209.17000000000002</v>
      </c>
    </row>
    <row r="722" spans="1:10" x14ac:dyDescent="0.35">
      <c r="A722" s="2" t="s">
        <v>2524</v>
      </c>
      <c r="B722" s="14">
        <v>45824</v>
      </c>
      <c r="C722" s="2" t="s">
        <v>1139</v>
      </c>
      <c r="D722" s="2" t="s">
        <v>1656</v>
      </c>
      <c r="E722" s="2" t="s">
        <v>1785</v>
      </c>
      <c r="F722" s="11">
        <v>3</v>
      </c>
      <c r="G722" s="8">
        <v>681.58</v>
      </c>
      <c r="H722" s="8">
        <v>0.23</v>
      </c>
      <c r="I722" s="2" t="s">
        <v>1802</v>
      </c>
      <c r="J722" s="8">
        <v>2044.5100000000002</v>
      </c>
    </row>
    <row r="723" spans="1:10" x14ac:dyDescent="0.35">
      <c r="A723" s="2" t="s">
        <v>2525</v>
      </c>
      <c r="B723" s="14">
        <v>45384</v>
      </c>
      <c r="C723" s="2" t="s">
        <v>574</v>
      </c>
      <c r="D723" s="2" t="s">
        <v>1692</v>
      </c>
      <c r="E723" s="2" t="s">
        <v>1779</v>
      </c>
      <c r="F723" s="11">
        <v>3</v>
      </c>
      <c r="G723" s="8">
        <v>71.23</v>
      </c>
      <c r="H723" s="8">
        <v>0.03</v>
      </c>
      <c r="I723" s="2" t="s">
        <v>1802</v>
      </c>
      <c r="J723" s="8">
        <v>213.66</v>
      </c>
    </row>
    <row r="724" spans="1:10" x14ac:dyDescent="0.35">
      <c r="A724" s="2" t="s">
        <v>2526</v>
      </c>
      <c r="B724" s="14">
        <v>45379</v>
      </c>
      <c r="C724" s="2" t="s">
        <v>762</v>
      </c>
      <c r="D724" s="2" t="s">
        <v>1556</v>
      </c>
      <c r="E724" s="2" t="s">
        <v>1777</v>
      </c>
      <c r="F724" s="11">
        <v>1</v>
      </c>
      <c r="G724" s="8">
        <v>31.36</v>
      </c>
      <c r="H724" s="8">
        <v>0.21</v>
      </c>
      <c r="I724" s="2" t="s">
        <v>1807</v>
      </c>
      <c r="J724" s="8">
        <v>31.15</v>
      </c>
    </row>
    <row r="725" spans="1:10" x14ac:dyDescent="0.35">
      <c r="A725" s="2" t="s">
        <v>2527</v>
      </c>
      <c r="B725" s="14">
        <v>45674</v>
      </c>
      <c r="C725" s="2" t="s">
        <v>1055</v>
      </c>
      <c r="D725" s="2" t="s">
        <v>1608</v>
      </c>
      <c r="E725" s="2" t="s">
        <v>1775</v>
      </c>
      <c r="F725" s="11">
        <v>2</v>
      </c>
      <c r="G725" s="8">
        <v>555.54999999999995</v>
      </c>
      <c r="H725" s="8">
        <v>0.14000000000000001</v>
      </c>
      <c r="I725" s="2" t="s">
        <v>1802</v>
      </c>
      <c r="J725" s="8">
        <v>1110.9599999999998</v>
      </c>
    </row>
    <row r="726" spans="1:10" x14ac:dyDescent="0.35">
      <c r="A726" s="2" t="s">
        <v>2528</v>
      </c>
      <c r="B726" s="14">
        <v>45760</v>
      </c>
      <c r="C726" s="2" t="s">
        <v>792</v>
      </c>
      <c r="D726" s="2" t="s">
        <v>1658</v>
      </c>
      <c r="E726" s="2" t="s">
        <v>1782</v>
      </c>
      <c r="F726" s="11">
        <v>4</v>
      </c>
      <c r="G726" s="8">
        <v>805.99</v>
      </c>
      <c r="H726" s="8">
        <v>0.06</v>
      </c>
      <c r="I726" s="2" t="s">
        <v>1802</v>
      </c>
      <c r="J726" s="8">
        <v>3223.9</v>
      </c>
    </row>
    <row r="727" spans="1:10" x14ac:dyDescent="0.35">
      <c r="A727" s="2" t="s">
        <v>2529</v>
      </c>
      <c r="B727" s="14">
        <v>45474</v>
      </c>
      <c r="C727" s="2" t="s">
        <v>1193</v>
      </c>
      <c r="D727" s="2" t="s">
        <v>1668</v>
      </c>
      <c r="E727" s="2" t="s">
        <v>1735</v>
      </c>
      <c r="F727" s="11">
        <v>1</v>
      </c>
      <c r="G727" s="8">
        <v>506.55</v>
      </c>
      <c r="H727" s="8">
        <v>0.28000000000000003</v>
      </c>
      <c r="I727" s="2" t="s">
        <v>1802</v>
      </c>
      <c r="J727" s="8">
        <v>506.27000000000004</v>
      </c>
    </row>
    <row r="728" spans="1:10" x14ac:dyDescent="0.35">
      <c r="A728" s="2" t="s">
        <v>2530</v>
      </c>
      <c r="B728" s="14">
        <v>45640</v>
      </c>
      <c r="C728" s="2" t="s">
        <v>437</v>
      </c>
      <c r="D728" s="2" t="s">
        <v>1608</v>
      </c>
      <c r="E728" s="2" t="s">
        <v>1770</v>
      </c>
      <c r="F728" s="11">
        <v>3</v>
      </c>
      <c r="G728" s="8">
        <v>28.69</v>
      </c>
      <c r="H728" s="8">
        <v>0.02</v>
      </c>
      <c r="I728" s="2" t="s">
        <v>1802</v>
      </c>
      <c r="J728" s="8">
        <v>86.050000000000011</v>
      </c>
    </row>
    <row r="729" spans="1:10" x14ac:dyDescent="0.35">
      <c r="A729" s="2" t="s">
        <v>2531</v>
      </c>
      <c r="B729" s="14">
        <v>45253</v>
      </c>
      <c r="C729" s="2" t="s">
        <v>1190</v>
      </c>
      <c r="D729" s="2" t="s">
        <v>1678</v>
      </c>
      <c r="E729" s="2" t="s">
        <v>1747</v>
      </c>
      <c r="F729" s="11">
        <v>1</v>
      </c>
      <c r="G729" s="8">
        <v>106.07</v>
      </c>
      <c r="H729" s="8">
        <v>0.23</v>
      </c>
      <c r="I729" s="2" t="s">
        <v>1807</v>
      </c>
      <c r="J729" s="8">
        <v>105.83999999999999</v>
      </c>
    </row>
    <row r="730" spans="1:10" x14ac:dyDescent="0.35">
      <c r="A730" s="2" t="s">
        <v>2532</v>
      </c>
      <c r="B730" s="14">
        <v>45225</v>
      </c>
      <c r="C730" s="2" t="s">
        <v>818</v>
      </c>
      <c r="D730" s="2" t="s">
        <v>1708</v>
      </c>
      <c r="E730" s="2" t="s">
        <v>1730</v>
      </c>
      <c r="F730" s="11">
        <v>4</v>
      </c>
      <c r="G730" s="8">
        <v>289.77</v>
      </c>
      <c r="H730" s="8">
        <v>0.06</v>
      </c>
      <c r="I730" s="2" t="s">
        <v>1804</v>
      </c>
      <c r="J730" s="8">
        <v>1159.02</v>
      </c>
    </row>
    <row r="731" spans="1:10" x14ac:dyDescent="0.35">
      <c r="A731" s="2" t="s">
        <v>2533</v>
      </c>
      <c r="B731" s="14">
        <v>45263</v>
      </c>
      <c r="C731" s="2" t="s">
        <v>513</v>
      </c>
      <c r="D731" s="2" t="s">
        <v>1692</v>
      </c>
      <c r="E731" s="2" t="s">
        <v>1788</v>
      </c>
      <c r="F731" s="11">
        <v>2</v>
      </c>
      <c r="G731" s="8">
        <v>354.26</v>
      </c>
      <c r="H731" s="8">
        <v>0.01</v>
      </c>
      <c r="I731" s="2" t="s">
        <v>1807</v>
      </c>
      <c r="J731" s="8">
        <v>708.51</v>
      </c>
    </row>
    <row r="732" spans="1:10" x14ac:dyDescent="0.35">
      <c r="A732" s="2" t="s">
        <v>2534</v>
      </c>
      <c r="B732" s="14">
        <v>45554</v>
      </c>
      <c r="C732" s="2" t="s">
        <v>1184</v>
      </c>
      <c r="D732" s="2" t="s">
        <v>1662</v>
      </c>
      <c r="E732" s="2" t="s">
        <v>1777</v>
      </c>
      <c r="F732" s="11">
        <v>1</v>
      </c>
      <c r="G732" s="8">
        <v>522.72</v>
      </c>
      <c r="H732" s="8">
        <v>0.25</v>
      </c>
      <c r="I732" s="2" t="s">
        <v>1804</v>
      </c>
      <c r="J732" s="8">
        <v>522.47</v>
      </c>
    </row>
    <row r="733" spans="1:10" x14ac:dyDescent="0.35">
      <c r="A733" s="2" t="s">
        <v>2535</v>
      </c>
      <c r="B733" s="14">
        <v>45569</v>
      </c>
      <c r="C733" s="2" t="s">
        <v>206</v>
      </c>
      <c r="D733" s="2" t="s">
        <v>1533</v>
      </c>
      <c r="E733" s="2" t="s">
        <v>1764</v>
      </c>
      <c r="F733" s="11">
        <v>3</v>
      </c>
      <c r="G733" s="8">
        <v>966.02</v>
      </c>
      <c r="H733" s="8">
        <v>0.03</v>
      </c>
      <c r="I733" s="2" t="s">
        <v>1807</v>
      </c>
      <c r="J733" s="8">
        <v>2898.0299999999997</v>
      </c>
    </row>
    <row r="734" spans="1:10" x14ac:dyDescent="0.35">
      <c r="A734" s="2" t="s">
        <v>2536</v>
      </c>
      <c r="B734" s="14">
        <v>45217</v>
      </c>
      <c r="C734" s="2" t="s">
        <v>713</v>
      </c>
      <c r="D734" s="2" t="s">
        <v>1626</v>
      </c>
      <c r="E734" s="2" t="s">
        <v>1785</v>
      </c>
      <c r="F734" s="11">
        <v>1</v>
      </c>
      <c r="G734" s="8">
        <v>498.61</v>
      </c>
      <c r="H734" s="8">
        <v>0.04</v>
      </c>
      <c r="I734" s="2" t="s">
        <v>1804</v>
      </c>
      <c r="J734" s="8">
        <v>498.57</v>
      </c>
    </row>
    <row r="735" spans="1:10" x14ac:dyDescent="0.35">
      <c r="A735" s="2" t="s">
        <v>2537</v>
      </c>
      <c r="B735" s="14">
        <v>45783</v>
      </c>
      <c r="C735" s="2" t="s">
        <v>1022</v>
      </c>
      <c r="D735" s="2" t="s">
        <v>1610</v>
      </c>
      <c r="E735" s="2" t="s">
        <v>1754</v>
      </c>
      <c r="F735" s="11">
        <v>4</v>
      </c>
      <c r="G735" s="8">
        <v>758.27</v>
      </c>
      <c r="H735" s="8">
        <v>0.05</v>
      </c>
      <c r="I735" s="2" t="s">
        <v>1804</v>
      </c>
      <c r="J735" s="8">
        <v>3033.0299999999997</v>
      </c>
    </row>
    <row r="736" spans="1:10" x14ac:dyDescent="0.35">
      <c r="A736" s="2" t="s">
        <v>2538</v>
      </c>
      <c r="B736" s="14">
        <v>45371</v>
      </c>
      <c r="C736" s="2" t="s">
        <v>637</v>
      </c>
      <c r="D736" s="2" t="s">
        <v>1529</v>
      </c>
      <c r="E736" s="2" t="s">
        <v>1739</v>
      </c>
      <c r="F736" s="11">
        <v>2</v>
      </c>
      <c r="G736" s="8">
        <v>371.03</v>
      </c>
      <c r="H736" s="8">
        <v>0.23</v>
      </c>
      <c r="I736" s="2" t="s">
        <v>1804</v>
      </c>
      <c r="J736" s="8">
        <v>741.82999999999993</v>
      </c>
    </row>
    <row r="737" spans="1:10" x14ac:dyDescent="0.35">
      <c r="A737" s="2" t="s">
        <v>2539</v>
      </c>
      <c r="B737" s="14">
        <v>45453</v>
      </c>
      <c r="C737" s="2" t="s">
        <v>1095</v>
      </c>
      <c r="D737" s="2" t="s">
        <v>1708</v>
      </c>
      <c r="E737" s="2" t="s">
        <v>1785</v>
      </c>
      <c r="F737" s="11">
        <v>1</v>
      </c>
      <c r="G737" s="8">
        <v>230.32</v>
      </c>
      <c r="H737" s="8">
        <v>0.05</v>
      </c>
      <c r="I737" s="2" t="s">
        <v>1807</v>
      </c>
      <c r="J737" s="8">
        <v>230.26999999999998</v>
      </c>
    </row>
    <row r="738" spans="1:10" x14ac:dyDescent="0.35">
      <c r="A738" s="2" t="s">
        <v>2540</v>
      </c>
      <c r="B738" s="14">
        <v>45526</v>
      </c>
      <c r="C738" s="2" t="s">
        <v>1058</v>
      </c>
      <c r="D738" s="2" t="s">
        <v>1648</v>
      </c>
      <c r="E738" s="2" t="s">
        <v>1754</v>
      </c>
      <c r="F738" s="11">
        <v>2</v>
      </c>
      <c r="G738" s="8">
        <v>985.43</v>
      </c>
      <c r="H738" s="8">
        <v>0.28000000000000003</v>
      </c>
      <c r="I738" s="2" t="s">
        <v>1807</v>
      </c>
      <c r="J738" s="8">
        <v>1970.58</v>
      </c>
    </row>
    <row r="739" spans="1:10" x14ac:dyDescent="0.35">
      <c r="A739" s="2" t="s">
        <v>2541</v>
      </c>
      <c r="B739" s="14">
        <v>45756</v>
      </c>
      <c r="C739" s="2" t="s">
        <v>1290</v>
      </c>
      <c r="D739" s="2" t="s">
        <v>1543</v>
      </c>
      <c r="E739" s="2" t="s">
        <v>1747</v>
      </c>
      <c r="F739" s="11">
        <v>2</v>
      </c>
      <c r="G739" s="8">
        <v>492.5</v>
      </c>
      <c r="H739" s="8">
        <v>0.3</v>
      </c>
      <c r="I739" s="2" t="s">
        <v>1804</v>
      </c>
      <c r="J739" s="8">
        <v>984.7</v>
      </c>
    </row>
    <row r="740" spans="1:10" x14ac:dyDescent="0.35">
      <c r="A740" s="2" t="s">
        <v>2542</v>
      </c>
      <c r="B740" s="14">
        <v>45657</v>
      </c>
      <c r="C740" s="2" t="s">
        <v>1121</v>
      </c>
      <c r="D740" s="2" t="s">
        <v>1618</v>
      </c>
      <c r="E740" s="2" t="s">
        <v>1770</v>
      </c>
      <c r="F740" s="11">
        <v>2</v>
      </c>
      <c r="G740" s="8">
        <v>213.69</v>
      </c>
      <c r="H740" s="8">
        <v>0.28000000000000003</v>
      </c>
      <c r="I740" s="2" t="s">
        <v>1804</v>
      </c>
      <c r="J740" s="8">
        <v>427.1</v>
      </c>
    </row>
    <row r="741" spans="1:10" x14ac:dyDescent="0.35">
      <c r="A741" s="2" t="s">
        <v>2543</v>
      </c>
      <c r="B741" s="14">
        <v>45716</v>
      </c>
      <c r="C741" s="2" t="s">
        <v>233</v>
      </c>
      <c r="D741" s="2" t="s">
        <v>1566</v>
      </c>
      <c r="E741" s="2" t="s">
        <v>1760</v>
      </c>
      <c r="F741" s="11">
        <v>4</v>
      </c>
      <c r="G741" s="8">
        <v>618.83000000000004</v>
      </c>
      <c r="H741" s="8">
        <v>0.08</v>
      </c>
      <c r="I741" s="2" t="s">
        <v>1804</v>
      </c>
      <c r="J741" s="8">
        <v>2475.2400000000002</v>
      </c>
    </row>
    <row r="742" spans="1:10" x14ac:dyDescent="0.35">
      <c r="A742" s="2" t="s">
        <v>2544</v>
      </c>
      <c r="B742" s="14">
        <v>45313</v>
      </c>
      <c r="C742" s="2" t="s">
        <v>325</v>
      </c>
      <c r="D742" s="2" t="s">
        <v>1644</v>
      </c>
      <c r="E742" s="2" t="s">
        <v>1770</v>
      </c>
      <c r="F742" s="11">
        <v>2</v>
      </c>
      <c r="G742" s="8">
        <v>81.16</v>
      </c>
      <c r="H742" s="8">
        <v>0.16</v>
      </c>
      <c r="I742" s="2" t="s">
        <v>1804</v>
      </c>
      <c r="J742" s="8">
        <v>162.16</v>
      </c>
    </row>
    <row r="743" spans="1:10" x14ac:dyDescent="0.35">
      <c r="A743" s="2" t="s">
        <v>2545</v>
      </c>
      <c r="B743" s="14">
        <v>45372</v>
      </c>
      <c r="C743" s="2" t="s">
        <v>17</v>
      </c>
      <c r="D743" s="2" t="s">
        <v>1698</v>
      </c>
      <c r="E743" s="2" t="s">
        <v>1764</v>
      </c>
      <c r="F743" s="11">
        <v>1</v>
      </c>
      <c r="G743" s="8">
        <v>431.69</v>
      </c>
      <c r="H743" s="8">
        <v>0.09</v>
      </c>
      <c r="I743" s="2" t="s">
        <v>1802</v>
      </c>
      <c r="J743" s="8">
        <v>431.6</v>
      </c>
    </row>
    <row r="744" spans="1:10" x14ac:dyDescent="0.35">
      <c r="A744" s="2" t="s">
        <v>2546</v>
      </c>
      <c r="B744" s="14">
        <v>45648</v>
      </c>
      <c r="C744" s="2" t="s">
        <v>1241</v>
      </c>
      <c r="D744" s="2" t="s">
        <v>1562</v>
      </c>
      <c r="E744" s="2" t="s">
        <v>1751</v>
      </c>
      <c r="F744" s="11">
        <v>3</v>
      </c>
      <c r="G744" s="8">
        <v>438.65</v>
      </c>
      <c r="H744" s="8">
        <v>0.28999999999999998</v>
      </c>
      <c r="I744" s="2" t="s">
        <v>1804</v>
      </c>
      <c r="J744" s="8">
        <v>1315.6599999999999</v>
      </c>
    </row>
    <row r="745" spans="1:10" x14ac:dyDescent="0.35">
      <c r="A745" s="2" t="s">
        <v>2547</v>
      </c>
      <c r="B745" s="14">
        <v>45384</v>
      </c>
      <c r="C745" s="2" t="s">
        <v>560</v>
      </c>
      <c r="D745" s="2" t="s">
        <v>1684</v>
      </c>
      <c r="E745" s="2" t="s">
        <v>1744</v>
      </c>
      <c r="F745" s="11">
        <v>3</v>
      </c>
      <c r="G745" s="8">
        <v>339.41</v>
      </c>
      <c r="H745" s="8">
        <v>0.26</v>
      </c>
      <c r="I745" s="2" t="s">
        <v>1802</v>
      </c>
      <c r="J745" s="8">
        <v>1017.97</v>
      </c>
    </row>
    <row r="746" spans="1:10" x14ac:dyDescent="0.35">
      <c r="A746" s="2" t="s">
        <v>2548</v>
      </c>
      <c r="B746" s="14">
        <v>45687</v>
      </c>
      <c r="C746" s="2" t="s">
        <v>1428</v>
      </c>
      <c r="D746" s="2" t="s">
        <v>1684</v>
      </c>
      <c r="E746" s="2" t="s">
        <v>1764</v>
      </c>
      <c r="F746" s="11">
        <v>4</v>
      </c>
      <c r="G746" s="8">
        <v>848.47</v>
      </c>
      <c r="H746" s="8">
        <v>0.21</v>
      </c>
      <c r="I746" s="2" t="s">
        <v>1807</v>
      </c>
      <c r="J746" s="8">
        <v>3393.67</v>
      </c>
    </row>
    <row r="747" spans="1:10" x14ac:dyDescent="0.35">
      <c r="A747" s="2" t="s">
        <v>2549</v>
      </c>
      <c r="B747" s="14">
        <v>45747</v>
      </c>
      <c r="C747" s="2" t="s">
        <v>620</v>
      </c>
      <c r="D747" s="2" t="s">
        <v>1660</v>
      </c>
      <c r="E747" s="2" t="s">
        <v>1760</v>
      </c>
      <c r="F747" s="11">
        <v>1</v>
      </c>
      <c r="G747" s="8">
        <v>664.87</v>
      </c>
      <c r="H747" s="8">
        <v>0.08</v>
      </c>
      <c r="I747" s="2" t="s">
        <v>1804</v>
      </c>
      <c r="J747" s="8">
        <v>664.79</v>
      </c>
    </row>
    <row r="748" spans="1:10" x14ac:dyDescent="0.35">
      <c r="A748" s="2" t="s">
        <v>2550</v>
      </c>
      <c r="B748" s="14">
        <v>45687</v>
      </c>
      <c r="C748" s="2" t="s">
        <v>343</v>
      </c>
      <c r="D748" s="2" t="s">
        <v>1574</v>
      </c>
      <c r="E748" s="2" t="s">
        <v>1757</v>
      </c>
      <c r="F748" s="11">
        <v>1</v>
      </c>
      <c r="G748" s="8">
        <v>412.11</v>
      </c>
      <c r="H748" s="8">
        <v>0.23</v>
      </c>
      <c r="I748" s="2" t="s">
        <v>1804</v>
      </c>
      <c r="J748" s="8">
        <v>411.88</v>
      </c>
    </row>
    <row r="749" spans="1:10" x14ac:dyDescent="0.35">
      <c r="A749" s="2" t="s">
        <v>2551</v>
      </c>
      <c r="B749" s="14">
        <v>45916</v>
      </c>
      <c r="C749" s="2" t="s">
        <v>412</v>
      </c>
      <c r="D749" s="2" t="s">
        <v>1714</v>
      </c>
      <c r="E749" s="2" t="s">
        <v>1735</v>
      </c>
      <c r="F749" s="11">
        <v>1</v>
      </c>
      <c r="G749" s="8">
        <v>126.09</v>
      </c>
      <c r="H749" s="8">
        <v>0.05</v>
      </c>
      <c r="I749" s="2" t="s">
        <v>1807</v>
      </c>
      <c r="J749" s="8">
        <v>126.04</v>
      </c>
    </row>
    <row r="750" spans="1:10" x14ac:dyDescent="0.35">
      <c r="A750" s="2" t="s">
        <v>2552</v>
      </c>
      <c r="B750" s="14">
        <v>45917</v>
      </c>
      <c r="C750" s="2" t="s">
        <v>637</v>
      </c>
      <c r="D750" s="2" t="s">
        <v>1660</v>
      </c>
      <c r="E750" s="2" t="s">
        <v>1767</v>
      </c>
      <c r="F750" s="11">
        <v>4</v>
      </c>
      <c r="G750" s="8">
        <v>602.39</v>
      </c>
      <c r="H750" s="8">
        <v>0.19</v>
      </c>
      <c r="I750" s="2" t="s">
        <v>1807</v>
      </c>
      <c r="J750" s="8">
        <v>2409.37</v>
      </c>
    </row>
    <row r="751" spans="1:10" x14ac:dyDescent="0.35">
      <c r="A751" s="2" t="s">
        <v>2553</v>
      </c>
      <c r="B751" s="14">
        <v>45941</v>
      </c>
      <c r="C751" s="2" t="s">
        <v>1007</v>
      </c>
      <c r="D751" s="2" t="s">
        <v>1690</v>
      </c>
      <c r="E751" s="2" t="s">
        <v>1744</v>
      </c>
      <c r="F751" s="11">
        <v>3</v>
      </c>
      <c r="G751" s="8">
        <v>447.69</v>
      </c>
      <c r="H751" s="8">
        <v>0.02</v>
      </c>
      <c r="I751" s="2" t="s">
        <v>1807</v>
      </c>
      <c r="J751" s="8">
        <v>1343.05</v>
      </c>
    </row>
    <row r="752" spans="1:10" x14ac:dyDescent="0.35">
      <c r="A752" s="2" t="s">
        <v>2554</v>
      </c>
      <c r="B752" s="14">
        <v>45778</v>
      </c>
      <c r="C752" s="2" t="s">
        <v>783</v>
      </c>
      <c r="D752" s="2" t="s">
        <v>1594</v>
      </c>
      <c r="E752" s="2" t="s">
        <v>1744</v>
      </c>
      <c r="F752" s="11">
        <v>3</v>
      </c>
      <c r="G752" s="8">
        <v>35.159999999999997</v>
      </c>
      <c r="H752" s="8">
        <v>0.04</v>
      </c>
      <c r="I752" s="2" t="s">
        <v>1807</v>
      </c>
      <c r="J752" s="8">
        <v>105.43999999999998</v>
      </c>
    </row>
    <row r="753" spans="1:10" x14ac:dyDescent="0.35">
      <c r="A753" s="2" t="s">
        <v>2555</v>
      </c>
      <c r="B753" s="14">
        <v>45740</v>
      </c>
      <c r="C753" s="2" t="s">
        <v>1022</v>
      </c>
      <c r="D753" s="2" t="s">
        <v>1670</v>
      </c>
      <c r="E753" s="2" t="s">
        <v>1770</v>
      </c>
      <c r="F753" s="11">
        <v>2</v>
      </c>
      <c r="G753" s="8">
        <v>838.59</v>
      </c>
      <c r="H753" s="8">
        <v>0.18</v>
      </c>
      <c r="I753" s="2" t="s">
        <v>1807</v>
      </c>
      <c r="J753" s="8">
        <v>1677</v>
      </c>
    </row>
    <row r="754" spans="1:10" x14ac:dyDescent="0.35">
      <c r="A754" s="2" t="s">
        <v>2556</v>
      </c>
      <c r="B754" s="14">
        <v>45598</v>
      </c>
      <c r="C754" s="2" t="s">
        <v>311</v>
      </c>
      <c r="D754" s="2" t="s">
        <v>1644</v>
      </c>
      <c r="E754" s="2" t="s">
        <v>1754</v>
      </c>
      <c r="F754" s="11">
        <v>4</v>
      </c>
      <c r="G754" s="8">
        <v>867.94</v>
      </c>
      <c r="H754" s="8">
        <v>0.26</v>
      </c>
      <c r="I754" s="2" t="s">
        <v>1804</v>
      </c>
      <c r="J754" s="8">
        <v>3471.5</v>
      </c>
    </row>
    <row r="755" spans="1:10" x14ac:dyDescent="0.35">
      <c r="A755" s="2" t="s">
        <v>2557</v>
      </c>
      <c r="B755" s="14">
        <v>45591</v>
      </c>
      <c r="C755" s="2" t="s">
        <v>632</v>
      </c>
      <c r="D755" s="2" t="s">
        <v>1604</v>
      </c>
      <c r="E755" s="2" t="s">
        <v>1785</v>
      </c>
      <c r="F755" s="11">
        <v>1</v>
      </c>
      <c r="G755" s="8">
        <v>623.88</v>
      </c>
      <c r="H755" s="8">
        <v>0.25</v>
      </c>
      <c r="I755" s="2" t="s">
        <v>1802</v>
      </c>
      <c r="J755" s="8">
        <v>623.63</v>
      </c>
    </row>
    <row r="756" spans="1:10" x14ac:dyDescent="0.35">
      <c r="A756" s="2" t="s">
        <v>2558</v>
      </c>
      <c r="B756" s="14">
        <v>45546</v>
      </c>
      <c r="C756" s="2" t="s">
        <v>574</v>
      </c>
      <c r="D756" s="2" t="s">
        <v>1610</v>
      </c>
      <c r="E756" s="2" t="s">
        <v>1777</v>
      </c>
      <c r="F756" s="11">
        <v>2</v>
      </c>
      <c r="G756" s="8">
        <v>567.95000000000005</v>
      </c>
      <c r="H756" s="8">
        <v>0.12</v>
      </c>
      <c r="I756" s="2" t="s">
        <v>1804</v>
      </c>
      <c r="J756" s="8">
        <v>1135.7800000000002</v>
      </c>
    </row>
    <row r="757" spans="1:10" x14ac:dyDescent="0.35">
      <c r="A757" s="2" t="s">
        <v>2559</v>
      </c>
      <c r="B757" s="14">
        <v>45483</v>
      </c>
      <c r="C757" s="2" t="s">
        <v>1002</v>
      </c>
      <c r="D757" s="2" t="s">
        <v>1588</v>
      </c>
      <c r="E757" s="2" t="s">
        <v>1788</v>
      </c>
      <c r="F757" s="11">
        <v>2</v>
      </c>
      <c r="G757" s="8">
        <v>671.69</v>
      </c>
      <c r="H757" s="8">
        <v>0.19</v>
      </c>
      <c r="I757" s="2" t="s">
        <v>1802</v>
      </c>
      <c r="J757" s="8">
        <v>1343.19</v>
      </c>
    </row>
    <row r="758" spans="1:10" x14ac:dyDescent="0.35">
      <c r="A758" s="2" t="s">
        <v>2560</v>
      </c>
      <c r="B758" s="14">
        <v>45786</v>
      </c>
      <c r="C758" s="2" t="s">
        <v>661</v>
      </c>
      <c r="D758" s="2" t="s">
        <v>1535</v>
      </c>
      <c r="E758" s="2" t="s">
        <v>1757</v>
      </c>
      <c r="F758" s="11">
        <v>2</v>
      </c>
      <c r="G758" s="8">
        <v>257.95999999999998</v>
      </c>
      <c r="H758" s="8">
        <v>0.21</v>
      </c>
      <c r="I758" s="2" t="s">
        <v>1804</v>
      </c>
      <c r="J758" s="8">
        <v>515.70999999999992</v>
      </c>
    </row>
    <row r="759" spans="1:10" x14ac:dyDescent="0.35">
      <c r="A759" s="2" t="s">
        <v>2561</v>
      </c>
      <c r="B759" s="14">
        <v>45475</v>
      </c>
      <c r="C759" s="2" t="s">
        <v>655</v>
      </c>
      <c r="D759" s="2" t="s">
        <v>1722</v>
      </c>
      <c r="E759" s="2" t="s">
        <v>1791</v>
      </c>
      <c r="F759" s="11">
        <v>4</v>
      </c>
      <c r="G759" s="8">
        <v>281.48</v>
      </c>
      <c r="H759" s="8">
        <v>0.27</v>
      </c>
      <c r="I759" s="2" t="s">
        <v>1804</v>
      </c>
      <c r="J759" s="8">
        <v>1125.6500000000001</v>
      </c>
    </row>
    <row r="760" spans="1:10" x14ac:dyDescent="0.35">
      <c r="A760" s="2" t="s">
        <v>2562</v>
      </c>
      <c r="B760" s="14">
        <v>45470</v>
      </c>
      <c r="C760" s="2" t="s">
        <v>981</v>
      </c>
      <c r="D760" s="2" t="s">
        <v>1566</v>
      </c>
      <c r="E760" s="2" t="s">
        <v>1770</v>
      </c>
      <c r="F760" s="11">
        <v>1</v>
      </c>
      <c r="G760" s="8">
        <v>202.13</v>
      </c>
      <c r="H760" s="8">
        <v>0.13</v>
      </c>
      <c r="I760" s="2" t="s">
        <v>1807</v>
      </c>
      <c r="J760" s="8">
        <v>202</v>
      </c>
    </row>
    <row r="761" spans="1:10" x14ac:dyDescent="0.35">
      <c r="A761" s="2" t="s">
        <v>2563</v>
      </c>
      <c r="B761" s="14">
        <v>45243</v>
      </c>
      <c r="C761" s="2" t="s">
        <v>851</v>
      </c>
      <c r="D761" s="2" t="s">
        <v>1674</v>
      </c>
      <c r="E761" s="2" t="s">
        <v>1751</v>
      </c>
      <c r="F761" s="11">
        <v>1</v>
      </c>
      <c r="G761" s="8">
        <v>370.66</v>
      </c>
      <c r="H761" s="8">
        <v>0.01</v>
      </c>
      <c r="I761" s="2" t="s">
        <v>1804</v>
      </c>
      <c r="J761" s="8">
        <v>370.65000000000003</v>
      </c>
    </row>
    <row r="762" spans="1:10" x14ac:dyDescent="0.35">
      <c r="A762" s="2" t="s">
        <v>2564</v>
      </c>
      <c r="B762" s="14">
        <v>45341</v>
      </c>
      <c r="C762" s="2" t="s">
        <v>27</v>
      </c>
      <c r="D762" s="2" t="s">
        <v>1648</v>
      </c>
      <c r="E762" s="2" t="s">
        <v>1772</v>
      </c>
      <c r="F762" s="11">
        <v>4</v>
      </c>
      <c r="G762" s="8">
        <v>731.53</v>
      </c>
      <c r="H762" s="8">
        <v>0.12</v>
      </c>
      <c r="I762" s="2" t="s">
        <v>1802</v>
      </c>
      <c r="J762" s="8">
        <v>2926</v>
      </c>
    </row>
    <row r="763" spans="1:10" x14ac:dyDescent="0.35">
      <c r="A763" s="2" t="s">
        <v>2565</v>
      </c>
      <c r="B763" s="14">
        <v>45371</v>
      </c>
      <c r="C763" s="2" t="s">
        <v>540</v>
      </c>
      <c r="D763" s="2" t="s">
        <v>1682</v>
      </c>
      <c r="E763" s="2" t="s">
        <v>1735</v>
      </c>
      <c r="F763" s="11">
        <v>3</v>
      </c>
      <c r="G763" s="8">
        <v>468.25</v>
      </c>
      <c r="H763" s="8">
        <v>7.0000000000000007E-2</v>
      </c>
      <c r="I763" s="2" t="s">
        <v>1804</v>
      </c>
      <c r="J763" s="8">
        <v>1404.68</v>
      </c>
    </row>
    <row r="764" spans="1:10" x14ac:dyDescent="0.35">
      <c r="A764" s="2" t="s">
        <v>2566</v>
      </c>
      <c r="B764" s="14">
        <v>45360</v>
      </c>
      <c r="C764" s="2" t="s">
        <v>12</v>
      </c>
      <c r="D764" s="2" t="s">
        <v>1660</v>
      </c>
      <c r="E764" s="2" t="s">
        <v>1730</v>
      </c>
      <c r="F764" s="11">
        <v>1</v>
      </c>
      <c r="G764" s="8">
        <v>928.72</v>
      </c>
      <c r="H764" s="8">
        <v>0.1</v>
      </c>
      <c r="I764" s="2" t="s">
        <v>1807</v>
      </c>
      <c r="J764" s="8">
        <v>928.62</v>
      </c>
    </row>
    <row r="765" spans="1:10" x14ac:dyDescent="0.35">
      <c r="A765" s="2" t="s">
        <v>2567</v>
      </c>
      <c r="B765" s="14">
        <v>45499</v>
      </c>
      <c r="C765" s="2" t="s">
        <v>350</v>
      </c>
      <c r="D765" s="2" t="s">
        <v>1531</v>
      </c>
      <c r="E765" s="2" t="s">
        <v>1788</v>
      </c>
      <c r="F765" s="11">
        <v>3</v>
      </c>
      <c r="G765" s="8">
        <v>217.22</v>
      </c>
      <c r="H765" s="8">
        <v>0.06</v>
      </c>
      <c r="I765" s="2" t="s">
        <v>1804</v>
      </c>
      <c r="J765" s="8">
        <v>651.6</v>
      </c>
    </row>
    <row r="766" spans="1:10" x14ac:dyDescent="0.35">
      <c r="A766" s="2" t="s">
        <v>2568</v>
      </c>
      <c r="B766" s="14">
        <v>45745</v>
      </c>
      <c r="C766" s="2" t="s">
        <v>1241</v>
      </c>
      <c r="D766" s="2" t="s">
        <v>1574</v>
      </c>
      <c r="E766" s="2" t="s">
        <v>1744</v>
      </c>
      <c r="F766" s="11">
        <v>1</v>
      </c>
      <c r="G766" s="8">
        <v>387.99</v>
      </c>
      <c r="H766" s="8">
        <v>0.3</v>
      </c>
      <c r="I766" s="2" t="s">
        <v>1802</v>
      </c>
      <c r="J766" s="8">
        <v>387.69</v>
      </c>
    </row>
    <row r="767" spans="1:10" x14ac:dyDescent="0.35">
      <c r="A767" s="2" t="s">
        <v>2569</v>
      </c>
      <c r="B767" s="14">
        <v>45718</v>
      </c>
      <c r="C767" s="2" t="s">
        <v>1445</v>
      </c>
      <c r="D767" s="2" t="s">
        <v>1562</v>
      </c>
      <c r="E767" s="2" t="s">
        <v>1754</v>
      </c>
      <c r="F767" s="11">
        <v>4</v>
      </c>
      <c r="G767" s="8">
        <v>186.24</v>
      </c>
      <c r="H767" s="8">
        <v>0.23</v>
      </c>
      <c r="I767" s="2" t="s">
        <v>1802</v>
      </c>
      <c r="J767" s="8">
        <v>744.73</v>
      </c>
    </row>
    <row r="768" spans="1:10" x14ac:dyDescent="0.35">
      <c r="A768" s="2" t="s">
        <v>2570</v>
      </c>
      <c r="B768" s="14">
        <v>45454</v>
      </c>
      <c r="C768" s="2" t="s">
        <v>923</v>
      </c>
      <c r="D768" s="2" t="s">
        <v>1606</v>
      </c>
      <c r="E768" s="2" t="s">
        <v>1760</v>
      </c>
      <c r="F768" s="11">
        <v>4</v>
      </c>
      <c r="G768" s="8">
        <v>609.05999999999995</v>
      </c>
      <c r="H768" s="8">
        <v>0.22</v>
      </c>
      <c r="I768" s="2" t="s">
        <v>1807</v>
      </c>
      <c r="J768" s="8">
        <v>2436.02</v>
      </c>
    </row>
    <row r="769" spans="1:10" x14ac:dyDescent="0.35">
      <c r="A769" s="2" t="s">
        <v>2571</v>
      </c>
      <c r="B769" s="14">
        <v>45434</v>
      </c>
      <c r="C769" s="2" t="s">
        <v>1334</v>
      </c>
      <c r="D769" s="2" t="s">
        <v>1592</v>
      </c>
      <c r="E769" s="2" t="s">
        <v>1770</v>
      </c>
      <c r="F769" s="11">
        <v>1</v>
      </c>
      <c r="G769" s="8">
        <v>827.91</v>
      </c>
      <c r="H769" s="8">
        <v>0.21</v>
      </c>
      <c r="I769" s="2" t="s">
        <v>1804</v>
      </c>
      <c r="J769" s="8">
        <v>827.69999999999993</v>
      </c>
    </row>
    <row r="770" spans="1:10" x14ac:dyDescent="0.35">
      <c r="A770" s="2" t="s">
        <v>2572</v>
      </c>
      <c r="B770" s="14">
        <v>45486</v>
      </c>
      <c r="C770" s="2" t="s">
        <v>571</v>
      </c>
      <c r="D770" s="2" t="s">
        <v>1692</v>
      </c>
      <c r="E770" s="2" t="s">
        <v>1730</v>
      </c>
      <c r="F770" s="11">
        <v>1</v>
      </c>
      <c r="G770" s="8">
        <v>303.79000000000002</v>
      </c>
      <c r="H770" s="8">
        <v>0.24</v>
      </c>
      <c r="I770" s="2" t="s">
        <v>1804</v>
      </c>
      <c r="J770" s="8">
        <v>303.55</v>
      </c>
    </row>
    <row r="771" spans="1:10" x14ac:dyDescent="0.35">
      <c r="A771" s="2" t="s">
        <v>2573</v>
      </c>
      <c r="B771" s="14">
        <v>45902</v>
      </c>
      <c r="C771" s="2" t="s">
        <v>359</v>
      </c>
      <c r="D771" s="2" t="s">
        <v>1600</v>
      </c>
      <c r="E771" s="2" t="s">
        <v>1754</v>
      </c>
      <c r="F771" s="11">
        <v>2</v>
      </c>
      <c r="G771" s="8">
        <v>365.91</v>
      </c>
      <c r="H771" s="8">
        <v>0.14000000000000001</v>
      </c>
      <c r="I771" s="2" t="s">
        <v>1807</v>
      </c>
      <c r="J771" s="8">
        <v>731.68000000000006</v>
      </c>
    </row>
    <row r="772" spans="1:10" x14ac:dyDescent="0.35">
      <c r="A772" s="2" t="s">
        <v>2574</v>
      </c>
      <c r="B772" s="14">
        <v>45762</v>
      </c>
      <c r="C772" s="2" t="s">
        <v>247</v>
      </c>
      <c r="D772" s="2" t="s">
        <v>1576</v>
      </c>
      <c r="E772" s="2" t="s">
        <v>1785</v>
      </c>
      <c r="F772" s="11">
        <v>3</v>
      </c>
      <c r="G772" s="8">
        <v>852.72</v>
      </c>
      <c r="H772" s="8">
        <v>0.16</v>
      </c>
      <c r="I772" s="2" t="s">
        <v>1802</v>
      </c>
      <c r="J772" s="8">
        <v>2558</v>
      </c>
    </row>
    <row r="773" spans="1:10" x14ac:dyDescent="0.35">
      <c r="A773" s="2" t="s">
        <v>2575</v>
      </c>
      <c r="B773" s="14">
        <v>45752</v>
      </c>
      <c r="C773" s="2" t="s">
        <v>780</v>
      </c>
      <c r="D773" s="2" t="s">
        <v>1546</v>
      </c>
      <c r="E773" s="2" t="s">
        <v>1747</v>
      </c>
      <c r="F773" s="11">
        <v>1</v>
      </c>
      <c r="G773" s="8">
        <v>768.25</v>
      </c>
      <c r="H773" s="8">
        <v>0.18</v>
      </c>
      <c r="I773" s="2" t="s">
        <v>1802</v>
      </c>
      <c r="J773" s="8">
        <v>768.07</v>
      </c>
    </row>
    <row r="774" spans="1:10" x14ac:dyDescent="0.35">
      <c r="A774" s="2" t="s">
        <v>2576</v>
      </c>
      <c r="B774" s="14">
        <v>45254</v>
      </c>
      <c r="C774" s="2" t="s">
        <v>1081</v>
      </c>
      <c r="D774" s="2" t="s">
        <v>1710</v>
      </c>
      <c r="E774" s="2" t="s">
        <v>1791</v>
      </c>
      <c r="F774" s="11">
        <v>2</v>
      </c>
      <c r="G774" s="8">
        <v>318.62</v>
      </c>
      <c r="H774" s="8">
        <v>0.02</v>
      </c>
      <c r="I774" s="2" t="s">
        <v>1807</v>
      </c>
      <c r="J774" s="8">
        <v>637.22</v>
      </c>
    </row>
    <row r="775" spans="1:10" x14ac:dyDescent="0.35">
      <c r="A775" s="2" t="s">
        <v>2577</v>
      </c>
      <c r="B775" s="14">
        <v>45683</v>
      </c>
      <c r="C775" s="2" t="s">
        <v>180</v>
      </c>
      <c r="D775" s="2" t="s">
        <v>1678</v>
      </c>
      <c r="E775" s="2" t="s">
        <v>1739</v>
      </c>
      <c r="F775" s="11">
        <v>4</v>
      </c>
      <c r="G775" s="8">
        <v>402.11</v>
      </c>
      <c r="H775" s="8">
        <v>0.14000000000000001</v>
      </c>
      <c r="I775" s="2" t="s">
        <v>1804</v>
      </c>
      <c r="J775" s="8">
        <v>1608.3</v>
      </c>
    </row>
    <row r="776" spans="1:10" x14ac:dyDescent="0.35">
      <c r="A776" s="2" t="s">
        <v>2578</v>
      </c>
      <c r="B776" s="14">
        <v>45804</v>
      </c>
      <c r="C776" s="2" t="s">
        <v>1250</v>
      </c>
      <c r="D776" s="2" t="s">
        <v>1694</v>
      </c>
      <c r="E776" s="2" t="s">
        <v>1785</v>
      </c>
      <c r="F776" s="11">
        <v>3</v>
      </c>
      <c r="G776" s="8">
        <v>846.31</v>
      </c>
      <c r="H776" s="8">
        <v>0.18</v>
      </c>
      <c r="I776" s="2" t="s">
        <v>1807</v>
      </c>
      <c r="J776" s="8">
        <v>2538.75</v>
      </c>
    </row>
    <row r="777" spans="1:10" x14ac:dyDescent="0.35">
      <c r="A777" s="2" t="s">
        <v>2579</v>
      </c>
      <c r="B777" s="14">
        <v>45821</v>
      </c>
      <c r="C777" s="2" t="s">
        <v>549</v>
      </c>
      <c r="D777" s="2" t="s">
        <v>1714</v>
      </c>
      <c r="E777" s="2" t="s">
        <v>1777</v>
      </c>
      <c r="F777" s="11">
        <v>1</v>
      </c>
      <c r="G777" s="8">
        <v>269.94</v>
      </c>
      <c r="H777" s="8">
        <v>7.0000000000000007E-2</v>
      </c>
      <c r="I777" s="2" t="s">
        <v>1807</v>
      </c>
      <c r="J777" s="8">
        <v>269.87</v>
      </c>
    </row>
    <row r="778" spans="1:10" x14ac:dyDescent="0.35">
      <c r="A778" s="2" t="s">
        <v>2580</v>
      </c>
      <c r="B778" s="14">
        <v>45472</v>
      </c>
      <c r="C778" s="2" t="s">
        <v>762</v>
      </c>
      <c r="D778" s="2" t="s">
        <v>1566</v>
      </c>
      <c r="E778" s="2" t="s">
        <v>1747</v>
      </c>
      <c r="F778" s="11">
        <v>3</v>
      </c>
      <c r="G778" s="8">
        <v>909.25</v>
      </c>
      <c r="H778" s="8">
        <v>0.28999999999999998</v>
      </c>
      <c r="I778" s="2" t="s">
        <v>1807</v>
      </c>
      <c r="J778" s="8">
        <v>2727.46</v>
      </c>
    </row>
    <row r="779" spans="1:10" x14ac:dyDescent="0.35">
      <c r="A779" s="2" t="s">
        <v>2581</v>
      </c>
      <c r="B779" s="14">
        <v>45331</v>
      </c>
      <c r="C779" s="2" t="s">
        <v>1118</v>
      </c>
      <c r="D779" s="2" t="s">
        <v>1708</v>
      </c>
      <c r="E779" s="2" t="s">
        <v>1772</v>
      </c>
      <c r="F779" s="11">
        <v>2</v>
      </c>
      <c r="G779" s="8">
        <v>229.81</v>
      </c>
      <c r="H779" s="8">
        <v>0.21</v>
      </c>
      <c r="I779" s="2" t="s">
        <v>1807</v>
      </c>
      <c r="J779" s="8">
        <v>459.41</v>
      </c>
    </row>
    <row r="780" spans="1:10" x14ac:dyDescent="0.35">
      <c r="A780" s="2" t="s">
        <v>2582</v>
      </c>
      <c r="B780" s="14">
        <v>45451</v>
      </c>
      <c r="C780" s="2" t="s">
        <v>141</v>
      </c>
      <c r="D780" s="2" t="s">
        <v>1682</v>
      </c>
      <c r="E780" s="2" t="s">
        <v>1779</v>
      </c>
      <c r="F780" s="11">
        <v>3</v>
      </c>
      <c r="G780" s="8">
        <v>442.36</v>
      </c>
      <c r="H780" s="8">
        <v>0.06</v>
      </c>
      <c r="I780" s="2" t="s">
        <v>1804</v>
      </c>
      <c r="J780" s="8">
        <v>1327.02</v>
      </c>
    </row>
    <row r="781" spans="1:10" x14ac:dyDescent="0.35">
      <c r="A781" s="2" t="s">
        <v>2583</v>
      </c>
      <c r="B781" s="14">
        <v>45386</v>
      </c>
      <c r="C781" s="2" t="s">
        <v>756</v>
      </c>
      <c r="D781" s="2" t="s">
        <v>1698</v>
      </c>
      <c r="E781" s="2" t="s">
        <v>1744</v>
      </c>
      <c r="F781" s="11">
        <v>3</v>
      </c>
      <c r="G781" s="8">
        <v>413.74</v>
      </c>
      <c r="H781" s="8">
        <v>0.01</v>
      </c>
      <c r="I781" s="2" t="s">
        <v>1802</v>
      </c>
      <c r="J781" s="8">
        <v>1241.21</v>
      </c>
    </row>
    <row r="782" spans="1:10" x14ac:dyDescent="0.35">
      <c r="A782" s="2" t="s">
        <v>2584</v>
      </c>
      <c r="B782" s="14">
        <v>45477</v>
      </c>
      <c r="C782" s="2" t="s">
        <v>1502</v>
      </c>
      <c r="D782" s="2" t="s">
        <v>1704</v>
      </c>
      <c r="E782" s="2" t="s">
        <v>1777</v>
      </c>
      <c r="F782" s="11">
        <v>4</v>
      </c>
      <c r="G782" s="8">
        <v>79.75</v>
      </c>
      <c r="H782" s="8">
        <v>0.18</v>
      </c>
      <c r="I782" s="2" t="s">
        <v>1804</v>
      </c>
      <c r="J782" s="8">
        <v>318.82</v>
      </c>
    </row>
    <row r="783" spans="1:10" x14ac:dyDescent="0.35">
      <c r="A783" s="2" t="s">
        <v>2585</v>
      </c>
      <c r="B783" s="14">
        <v>45433</v>
      </c>
      <c r="C783" s="2" t="s">
        <v>1499</v>
      </c>
      <c r="D783" s="2" t="s">
        <v>1606</v>
      </c>
      <c r="E783" s="2" t="s">
        <v>1772</v>
      </c>
      <c r="F783" s="11">
        <v>4</v>
      </c>
      <c r="G783" s="8">
        <v>95.06</v>
      </c>
      <c r="H783" s="8">
        <v>0.03</v>
      </c>
      <c r="I783" s="2" t="s">
        <v>1802</v>
      </c>
      <c r="J783" s="8">
        <v>380.21000000000004</v>
      </c>
    </row>
    <row r="784" spans="1:10" x14ac:dyDescent="0.35">
      <c r="A784" s="2" t="s">
        <v>2586</v>
      </c>
      <c r="B784" s="14">
        <v>45759</v>
      </c>
      <c r="C784" s="2" t="s">
        <v>1273</v>
      </c>
      <c r="D784" s="2" t="s">
        <v>1722</v>
      </c>
      <c r="E784" s="2" t="s">
        <v>1757</v>
      </c>
      <c r="F784" s="11">
        <v>4</v>
      </c>
      <c r="G784" s="8">
        <v>107.08</v>
      </c>
      <c r="H784" s="8">
        <v>0.27</v>
      </c>
      <c r="I784" s="2" t="s">
        <v>1807</v>
      </c>
      <c r="J784" s="8">
        <v>428.05</v>
      </c>
    </row>
    <row r="785" spans="1:10" x14ac:dyDescent="0.35">
      <c r="A785" s="2" t="s">
        <v>2587</v>
      </c>
      <c r="B785" s="14">
        <v>45794</v>
      </c>
      <c r="C785" s="2" t="s">
        <v>1440</v>
      </c>
      <c r="D785" s="2" t="s">
        <v>1724</v>
      </c>
      <c r="E785" s="2" t="s">
        <v>1788</v>
      </c>
      <c r="F785" s="11">
        <v>1</v>
      </c>
      <c r="G785" s="8">
        <v>873.18</v>
      </c>
      <c r="H785" s="8">
        <v>0.03</v>
      </c>
      <c r="I785" s="2" t="s">
        <v>1807</v>
      </c>
      <c r="J785" s="8">
        <v>873.15</v>
      </c>
    </row>
    <row r="786" spans="1:10" x14ac:dyDescent="0.35">
      <c r="A786" s="2" t="s">
        <v>2588</v>
      </c>
      <c r="B786" s="14">
        <v>45764</v>
      </c>
      <c r="C786" s="2" t="s">
        <v>1160</v>
      </c>
      <c r="D786" s="2" t="s">
        <v>1666</v>
      </c>
      <c r="E786" s="2" t="s">
        <v>1788</v>
      </c>
      <c r="F786" s="11">
        <v>1</v>
      </c>
      <c r="G786" s="8">
        <v>914.75</v>
      </c>
      <c r="H786" s="8">
        <v>0.1</v>
      </c>
      <c r="I786" s="2" t="s">
        <v>1807</v>
      </c>
      <c r="J786" s="8">
        <v>914.65</v>
      </c>
    </row>
    <row r="787" spans="1:10" x14ac:dyDescent="0.35">
      <c r="A787" s="2" t="s">
        <v>2589</v>
      </c>
      <c r="B787" s="14">
        <v>45279</v>
      </c>
      <c r="C787" s="2" t="s">
        <v>180</v>
      </c>
      <c r="D787" s="2" t="s">
        <v>1672</v>
      </c>
      <c r="E787" s="2" t="s">
        <v>1775</v>
      </c>
      <c r="F787" s="11">
        <v>4</v>
      </c>
      <c r="G787" s="8">
        <v>457.33</v>
      </c>
      <c r="H787" s="8">
        <v>0.1</v>
      </c>
      <c r="I787" s="2" t="s">
        <v>1802</v>
      </c>
      <c r="J787" s="8">
        <v>1829.22</v>
      </c>
    </row>
    <row r="788" spans="1:10" x14ac:dyDescent="0.35">
      <c r="A788" s="2" t="s">
        <v>2590</v>
      </c>
      <c r="B788" s="14">
        <v>45602</v>
      </c>
      <c r="C788" s="2" t="s">
        <v>912</v>
      </c>
      <c r="D788" s="2" t="s">
        <v>1724</v>
      </c>
      <c r="E788" s="2" t="s">
        <v>1744</v>
      </c>
      <c r="F788" s="11">
        <v>3</v>
      </c>
      <c r="G788" s="8">
        <v>761.88</v>
      </c>
      <c r="H788" s="8">
        <v>0.23</v>
      </c>
      <c r="I788" s="2" t="s">
        <v>1804</v>
      </c>
      <c r="J788" s="8">
        <v>2285.41</v>
      </c>
    </row>
    <row r="789" spans="1:10" x14ac:dyDescent="0.35">
      <c r="A789" s="2" t="s">
        <v>2591</v>
      </c>
      <c r="B789" s="14">
        <v>45793</v>
      </c>
      <c r="C789" s="2" t="s">
        <v>574</v>
      </c>
      <c r="D789" s="2" t="s">
        <v>1600</v>
      </c>
      <c r="E789" s="2" t="s">
        <v>1791</v>
      </c>
      <c r="F789" s="11">
        <v>4</v>
      </c>
      <c r="G789" s="8">
        <v>122.87</v>
      </c>
      <c r="H789" s="8">
        <v>0.13</v>
      </c>
      <c r="I789" s="2" t="s">
        <v>1802</v>
      </c>
      <c r="J789" s="8">
        <v>491.35</v>
      </c>
    </row>
    <row r="790" spans="1:10" x14ac:dyDescent="0.35">
      <c r="A790" s="2" t="s">
        <v>2592</v>
      </c>
      <c r="B790" s="14">
        <v>45778</v>
      </c>
      <c r="C790" s="2" t="s">
        <v>1443</v>
      </c>
      <c r="D790" s="2" t="s">
        <v>1672</v>
      </c>
      <c r="E790" s="2" t="s">
        <v>1747</v>
      </c>
      <c r="F790" s="11">
        <v>4</v>
      </c>
      <c r="G790" s="8">
        <v>753</v>
      </c>
      <c r="H790" s="8">
        <v>0.28000000000000003</v>
      </c>
      <c r="I790" s="2" t="s">
        <v>1807</v>
      </c>
      <c r="J790" s="8">
        <v>3011.72</v>
      </c>
    </row>
    <row r="791" spans="1:10" x14ac:dyDescent="0.35">
      <c r="A791" s="2" t="s">
        <v>2593</v>
      </c>
      <c r="B791" s="14">
        <v>45325</v>
      </c>
      <c r="C791" s="2" t="s">
        <v>1139</v>
      </c>
      <c r="D791" s="2" t="s">
        <v>1533</v>
      </c>
      <c r="E791" s="2" t="s">
        <v>1751</v>
      </c>
      <c r="F791" s="11">
        <v>2</v>
      </c>
      <c r="G791" s="8">
        <v>788.05</v>
      </c>
      <c r="H791" s="8">
        <v>0.21</v>
      </c>
      <c r="I791" s="2" t="s">
        <v>1802</v>
      </c>
      <c r="J791" s="8">
        <v>1575.8899999999999</v>
      </c>
    </row>
    <row r="792" spans="1:10" x14ac:dyDescent="0.35">
      <c r="A792" s="2" t="s">
        <v>2594</v>
      </c>
      <c r="B792" s="14">
        <v>45875</v>
      </c>
      <c r="C792" s="2" t="s">
        <v>1404</v>
      </c>
      <c r="D792" s="2" t="s">
        <v>1690</v>
      </c>
      <c r="E792" s="2" t="s">
        <v>1767</v>
      </c>
      <c r="F792" s="11">
        <v>2</v>
      </c>
      <c r="G792" s="8">
        <v>807.1</v>
      </c>
      <c r="H792" s="8">
        <v>0.28999999999999998</v>
      </c>
      <c r="I792" s="2" t="s">
        <v>1802</v>
      </c>
      <c r="J792" s="8">
        <v>1613.91</v>
      </c>
    </row>
    <row r="793" spans="1:10" x14ac:dyDescent="0.35">
      <c r="A793" s="2" t="s">
        <v>2595</v>
      </c>
      <c r="B793" s="14">
        <v>45320</v>
      </c>
      <c r="C793" s="2" t="s">
        <v>448</v>
      </c>
      <c r="D793" s="2" t="s">
        <v>1540</v>
      </c>
      <c r="E793" s="2" t="s">
        <v>1735</v>
      </c>
      <c r="F793" s="11">
        <v>2</v>
      </c>
      <c r="G793" s="8">
        <v>443.09</v>
      </c>
      <c r="H793" s="8">
        <v>0.02</v>
      </c>
      <c r="I793" s="2" t="s">
        <v>1804</v>
      </c>
      <c r="J793" s="8">
        <v>886.16</v>
      </c>
    </row>
    <row r="794" spans="1:10" x14ac:dyDescent="0.35">
      <c r="A794" s="2" t="s">
        <v>2596</v>
      </c>
      <c r="B794" s="14">
        <v>45870</v>
      </c>
      <c r="C794" s="2" t="s">
        <v>1422</v>
      </c>
      <c r="D794" s="2" t="s">
        <v>1564</v>
      </c>
      <c r="E794" s="2" t="s">
        <v>1779</v>
      </c>
      <c r="F794" s="11">
        <v>1</v>
      </c>
      <c r="G794" s="8">
        <v>512.16</v>
      </c>
      <c r="H794" s="8">
        <v>0.02</v>
      </c>
      <c r="I794" s="2" t="s">
        <v>1807</v>
      </c>
      <c r="J794" s="8">
        <v>512.14</v>
      </c>
    </row>
    <row r="795" spans="1:10" x14ac:dyDescent="0.35">
      <c r="A795" s="2" t="s">
        <v>2597</v>
      </c>
      <c r="B795" s="14">
        <v>45577</v>
      </c>
      <c r="C795" s="2" t="s">
        <v>667</v>
      </c>
      <c r="D795" s="2" t="s">
        <v>1608</v>
      </c>
      <c r="E795" s="2" t="s">
        <v>1788</v>
      </c>
      <c r="F795" s="11">
        <v>2</v>
      </c>
      <c r="G795" s="8">
        <v>602.54999999999995</v>
      </c>
      <c r="H795" s="8">
        <v>0.23</v>
      </c>
      <c r="I795" s="2" t="s">
        <v>1807</v>
      </c>
      <c r="J795" s="8">
        <v>1204.8699999999999</v>
      </c>
    </row>
    <row r="796" spans="1:10" x14ac:dyDescent="0.35">
      <c r="A796" s="2" t="s">
        <v>2598</v>
      </c>
      <c r="B796" s="14">
        <v>45745</v>
      </c>
      <c r="C796" s="2" t="s">
        <v>537</v>
      </c>
      <c r="D796" s="2" t="s">
        <v>1610</v>
      </c>
      <c r="E796" s="2" t="s">
        <v>1730</v>
      </c>
      <c r="F796" s="11">
        <v>3</v>
      </c>
      <c r="G796" s="8">
        <v>846.19</v>
      </c>
      <c r="H796" s="8">
        <v>0.09</v>
      </c>
      <c r="I796" s="2" t="s">
        <v>1807</v>
      </c>
      <c r="J796" s="8">
        <v>2538.48</v>
      </c>
    </row>
    <row r="797" spans="1:10" x14ac:dyDescent="0.35">
      <c r="A797" s="2" t="s">
        <v>2599</v>
      </c>
      <c r="B797" s="14">
        <v>45772</v>
      </c>
      <c r="C797" s="2" t="s">
        <v>1010</v>
      </c>
      <c r="D797" s="2" t="s">
        <v>1664</v>
      </c>
      <c r="E797" s="2" t="s">
        <v>1760</v>
      </c>
      <c r="F797" s="11">
        <v>1</v>
      </c>
      <c r="G797" s="8">
        <v>506.73</v>
      </c>
      <c r="H797" s="8">
        <v>0.28999999999999998</v>
      </c>
      <c r="I797" s="2" t="s">
        <v>1802</v>
      </c>
      <c r="J797" s="8">
        <v>506.44</v>
      </c>
    </row>
    <row r="798" spans="1:10" x14ac:dyDescent="0.35">
      <c r="A798" s="2" t="s">
        <v>2600</v>
      </c>
      <c r="B798" s="14">
        <v>45299</v>
      </c>
      <c r="C798" s="2" t="s">
        <v>190</v>
      </c>
      <c r="D798" s="2" t="s">
        <v>1628</v>
      </c>
      <c r="E798" s="2" t="s">
        <v>1782</v>
      </c>
      <c r="F798" s="11">
        <v>1</v>
      </c>
      <c r="G798" s="8">
        <v>408.66</v>
      </c>
      <c r="H798" s="8">
        <v>0.13</v>
      </c>
      <c r="I798" s="2" t="s">
        <v>1807</v>
      </c>
      <c r="J798" s="8">
        <v>408.53000000000003</v>
      </c>
    </row>
    <row r="799" spans="1:10" x14ac:dyDescent="0.35">
      <c r="A799" s="2" t="s">
        <v>2601</v>
      </c>
      <c r="B799" s="14">
        <v>45447</v>
      </c>
      <c r="C799" s="2" t="s">
        <v>377</v>
      </c>
      <c r="D799" s="2" t="s">
        <v>1540</v>
      </c>
      <c r="E799" s="2" t="s">
        <v>1785</v>
      </c>
      <c r="F799" s="11">
        <v>3</v>
      </c>
      <c r="G799" s="8">
        <v>170.48</v>
      </c>
      <c r="H799" s="8">
        <v>0.06</v>
      </c>
      <c r="I799" s="2" t="s">
        <v>1807</v>
      </c>
      <c r="J799" s="8">
        <v>511.37999999999994</v>
      </c>
    </row>
    <row r="800" spans="1:10" x14ac:dyDescent="0.35">
      <c r="A800" s="2" t="s">
        <v>2602</v>
      </c>
      <c r="B800" s="14">
        <v>45717</v>
      </c>
      <c r="C800" s="2" t="s">
        <v>337</v>
      </c>
      <c r="D800" s="2" t="s">
        <v>1562</v>
      </c>
      <c r="E800" s="2" t="s">
        <v>1764</v>
      </c>
      <c r="F800" s="11">
        <v>1</v>
      </c>
      <c r="G800" s="8">
        <v>423.48</v>
      </c>
      <c r="H800" s="8">
        <v>0.18</v>
      </c>
      <c r="I800" s="2" t="s">
        <v>1804</v>
      </c>
      <c r="J800" s="8">
        <v>423.3</v>
      </c>
    </row>
    <row r="801" spans="1:10" x14ac:dyDescent="0.35">
      <c r="A801" s="2" t="s">
        <v>2603</v>
      </c>
      <c r="B801" s="14">
        <v>45213</v>
      </c>
      <c r="C801" s="2" t="s">
        <v>744</v>
      </c>
      <c r="D801" s="2" t="s">
        <v>1710</v>
      </c>
      <c r="E801" s="2" t="s">
        <v>1770</v>
      </c>
      <c r="F801" s="11">
        <v>4</v>
      </c>
      <c r="G801" s="8">
        <v>23.57</v>
      </c>
      <c r="H801" s="8">
        <v>0.1</v>
      </c>
      <c r="I801" s="2" t="s">
        <v>1802</v>
      </c>
      <c r="J801" s="8">
        <v>94.18</v>
      </c>
    </row>
    <row r="802" spans="1:10" x14ac:dyDescent="0.35">
      <c r="A802" s="2" t="s">
        <v>2604</v>
      </c>
      <c r="B802" s="14">
        <v>45837</v>
      </c>
      <c r="C802" s="2" t="s">
        <v>1172</v>
      </c>
      <c r="D802" s="2" t="s">
        <v>1610</v>
      </c>
      <c r="E802" s="2" t="s">
        <v>1788</v>
      </c>
      <c r="F802" s="11">
        <v>2</v>
      </c>
      <c r="G802" s="8">
        <v>953.26</v>
      </c>
      <c r="H802" s="8">
        <v>0.1</v>
      </c>
      <c r="I802" s="2" t="s">
        <v>1807</v>
      </c>
      <c r="J802" s="8">
        <v>1906.42</v>
      </c>
    </row>
    <row r="803" spans="1:10" x14ac:dyDescent="0.35">
      <c r="A803" s="2" t="s">
        <v>2605</v>
      </c>
      <c r="B803" s="14">
        <v>45277</v>
      </c>
      <c r="C803" s="2" t="s">
        <v>1073</v>
      </c>
      <c r="D803" s="2" t="s">
        <v>1672</v>
      </c>
      <c r="E803" s="2" t="s">
        <v>1757</v>
      </c>
      <c r="F803" s="11">
        <v>3</v>
      </c>
      <c r="G803" s="8">
        <v>405.13</v>
      </c>
      <c r="H803" s="8">
        <v>0.14000000000000001</v>
      </c>
      <c r="I803" s="2" t="s">
        <v>1807</v>
      </c>
      <c r="J803" s="8">
        <v>1215.2499999999998</v>
      </c>
    </row>
    <row r="804" spans="1:10" x14ac:dyDescent="0.35">
      <c r="A804" s="2" t="s">
        <v>2606</v>
      </c>
      <c r="B804" s="14">
        <v>45248</v>
      </c>
      <c r="C804" s="2" t="s">
        <v>1049</v>
      </c>
      <c r="D804" s="2" t="s">
        <v>1527</v>
      </c>
      <c r="E804" s="2" t="s">
        <v>1747</v>
      </c>
      <c r="F804" s="11">
        <v>2</v>
      </c>
      <c r="G804" s="8">
        <v>333.83</v>
      </c>
      <c r="H804" s="8">
        <v>0.26</v>
      </c>
      <c r="I804" s="2" t="s">
        <v>1804</v>
      </c>
      <c r="J804" s="8">
        <v>667.4</v>
      </c>
    </row>
    <row r="805" spans="1:10" x14ac:dyDescent="0.35">
      <c r="A805" s="2" t="s">
        <v>2607</v>
      </c>
      <c r="B805" s="14">
        <v>45741</v>
      </c>
      <c r="C805" s="2" t="s">
        <v>1031</v>
      </c>
      <c r="D805" s="2" t="s">
        <v>1708</v>
      </c>
      <c r="E805" s="2" t="s">
        <v>1744</v>
      </c>
      <c r="F805" s="11">
        <v>2</v>
      </c>
      <c r="G805" s="8">
        <v>727.18</v>
      </c>
      <c r="H805" s="8">
        <v>0.22</v>
      </c>
      <c r="I805" s="2" t="s">
        <v>1804</v>
      </c>
      <c r="J805" s="8">
        <v>1454.1399999999999</v>
      </c>
    </row>
    <row r="806" spans="1:10" x14ac:dyDescent="0.35">
      <c r="A806" s="2" t="s">
        <v>2608</v>
      </c>
      <c r="B806" s="14">
        <v>45778</v>
      </c>
      <c r="C806" s="2" t="s">
        <v>951</v>
      </c>
      <c r="D806" s="2" t="s">
        <v>1533</v>
      </c>
      <c r="E806" s="2" t="s">
        <v>1767</v>
      </c>
      <c r="F806" s="11">
        <v>2</v>
      </c>
      <c r="G806" s="8">
        <v>516.02</v>
      </c>
      <c r="H806" s="8">
        <v>0.19</v>
      </c>
      <c r="I806" s="2" t="s">
        <v>1807</v>
      </c>
      <c r="J806" s="8">
        <v>1031.8499999999999</v>
      </c>
    </row>
    <row r="807" spans="1:10" x14ac:dyDescent="0.35">
      <c r="A807" s="2" t="s">
        <v>2609</v>
      </c>
      <c r="B807" s="14">
        <v>45361</v>
      </c>
      <c r="C807" s="2" t="s">
        <v>918</v>
      </c>
      <c r="D807" s="2" t="s">
        <v>1610</v>
      </c>
      <c r="E807" s="2" t="s">
        <v>1770</v>
      </c>
      <c r="F807" s="11">
        <v>2</v>
      </c>
      <c r="G807" s="8">
        <v>705.61</v>
      </c>
      <c r="H807" s="8">
        <v>0.28000000000000003</v>
      </c>
      <c r="I807" s="2" t="s">
        <v>1802</v>
      </c>
      <c r="J807" s="8">
        <v>1410.94</v>
      </c>
    </row>
    <row r="808" spans="1:10" x14ac:dyDescent="0.35">
      <c r="A808" s="2" t="s">
        <v>2610</v>
      </c>
      <c r="B808" s="14">
        <v>45414</v>
      </c>
      <c r="C808" s="2" t="s">
        <v>862</v>
      </c>
      <c r="D808" s="2" t="s">
        <v>1694</v>
      </c>
      <c r="E808" s="2" t="s">
        <v>1760</v>
      </c>
      <c r="F808" s="11">
        <v>3</v>
      </c>
      <c r="G808" s="8">
        <v>654.47</v>
      </c>
      <c r="H808" s="8">
        <v>0.18</v>
      </c>
      <c r="I808" s="2" t="s">
        <v>1807</v>
      </c>
      <c r="J808" s="8">
        <v>1963.23</v>
      </c>
    </row>
    <row r="809" spans="1:10" x14ac:dyDescent="0.35">
      <c r="A809" s="2" t="s">
        <v>2611</v>
      </c>
      <c r="B809" s="14">
        <v>45734</v>
      </c>
      <c r="C809" s="2" t="s">
        <v>557</v>
      </c>
      <c r="D809" s="2" t="s">
        <v>1702</v>
      </c>
      <c r="E809" s="2" t="s">
        <v>1779</v>
      </c>
      <c r="F809" s="11">
        <v>2</v>
      </c>
      <c r="G809" s="8">
        <v>315.27</v>
      </c>
      <c r="H809" s="8">
        <v>0.23</v>
      </c>
      <c r="I809" s="2" t="s">
        <v>1802</v>
      </c>
      <c r="J809" s="8">
        <v>630.30999999999995</v>
      </c>
    </row>
    <row r="810" spans="1:10" x14ac:dyDescent="0.35">
      <c r="A810" s="2" t="s">
        <v>2612</v>
      </c>
      <c r="B810" s="14">
        <v>45623</v>
      </c>
      <c r="C810" s="2" t="s">
        <v>708</v>
      </c>
      <c r="D810" s="2" t="s">
        <v>1582</v>
      </c>
      <c r="E810" s="2" t="s">
        <v>1739</v>
      </c>
      <c r="F810" s="11">
        <v>1</v>
      </c>
      <c r="G810" s="8">
        <v>974.47</v>
      </c>
      <c r="H810" s="8">
        <v>0.05</v>
      </c>
      <c r="I810" s="2" t="s">
        <v>1802</v>
      </c>
      <c r="J810" s="8">
        <v>974.42000000000007</v>
      </c>
    </row>
    <row r="811" spans="1:10" x14ac:dyDescent="0.35">
      <c r="A811" s="2" t="s">
        <v>2613</v>
      </c>
      <c r="B811" s="14">
        <v>45340</v>
      </c>
      <c r="C811" s="2" t="s">
        <v>239</v>
      </c>
      <c r="D811" s="2" t="s">
        <v>1527</v>
      </c>
      <c r="E811" s="2" t="s">
        <v>1747</v>
      </c>
      <c r="F811" s="11">
        <v>2</v>
      </c>
      <c r="G811" s="8">
        <v>803.3</v>
      </c>
      <c r="H811" s="8">
        <v>0.17</v>
      </c>
      <c r="I811" s="2" t="s">
        <v>1802</v>
      </c>
      <c r="J811" s="8">
        <v>1606.4299999999998</v>
      </c>
    </row>
    <row r="812" spans="1:10" x14ac:dyDescent="0.35">
      <c r="A812" s="2" t="s">
        <v>2614</v>
      </c>
      <c r="B812" s="14">
        <v>45447</v>
      </c>
      <c r="C812" s="2" t="s">
        <v>58</v>
      </c>
      <c r="D812" s="2" t="s">
        <v>1527</v>
      </c>
      <c r="E812" s="2" t="s">
        <v>1767</v>
      </c>
      <c r="F812" s="11">
        <v>4</v>
      </c>
      <c r="G812" s="8">
        <v>863.87</v>
      </c>
      <c r="H812" s="8">
        <v>0.21</v>
      </c>
      <c r="I812" s="2" t="s">
        <v>1807</v>
      </c>
      <c r="J812" s="8">
        <v>3455.27</v>
      </c>
    </row>
    <row r="813" spans="1:10" x14ac:dyDescent="0.35">
      <c r="A813" s="2" t="s">
        <v>2615</v>
      </c>
      <c r="B813" s="14">
        <v>45513</v>
      </c>
      <c r="C813" s="2" t="s">
        <v>1425</v>
      </c>
      <c r="D813" s="2" t="s">
        <v>1686</v>
      </c>
      <c r="E813" s="2" t="s">
        <v>1788</v>
      </c>
      <c r="F813" s="11">
        <v>1</v>
      </c>
      <c r="G813" s="8">
        <v>450.11</v>
      </c>
      <c r="H813" s="8">
        <v>0.17</v>
      </c>
      <c r="I813" s="2" t="s">
        <v>1802</v>
      </c>
      <c r="J813" s="8">
        <v>449.94</v>
      </c>
    </row>
    <row r="814" spans="1:10" x14ac:dyDescent="0.35">
      <c r="A814" s="2" t="s">
        <v>2616</v>
      </c>
      <c r="B814" s="14">
        <v>45486</v>
      </c>
      <c r="C814" s="2" t="s">
        <v>729</v>
      </c>
      <c r="D814" s="2" t="s">
        <v>1662</v>
      </c>
      <c r="E814" s="2" t="s">
        <v>1775</v>
      </c>
      <c r="F814" s="11">
        <v>1</v>
      </c>
      <c r="G814" s="8">
        <v>289.82</v>
      </c>
      <c r="H814" s="8">
        <v>0.18</v>
      </c>
      <c r="I814" s="2" t="s">
        <v>1807</v>
      </c>
      <c r="J814" s="8">
        <v>289.64</v>
      </c>
    </row>
    <row r="815" spans="1:10" x14ac:dyDescent="0.35">
      <c r="A815" s="2" t="s">
        <v>2617</v>
      </c>
      <c r="B815" s="14">
        <v>45890</v>
      </c>
      <c r="C815" s="2" t="s">
        <v>1034</v>
      </c>
      <c r="D815" s="2" t="s">
        <v>1634</v>
      </c>
      <c r="E815" s="2" t="s">
        <v>1767</v>
      </c>
      <c r="F815" s="11">
        <v>4</v>
      </c>
      <c r="G815" s="8">
        <v>250.64</v>
      </c>
      <c r="H815" s="8">
        <v>0.1</v>
      </c>
      <c r="I815" s="2" t="s">
        <v>1804</v>
      </c>
      <c r="J815" s="8">
        <v>1002.4599999999999</v>
      </c>
    </row>
    <row r="816" spans="1:10" x14ac:dyDescent="0.35">
      <c r="A816" s="2" t="s">
        <v>2618</v>
      </c>
      <c r="B816" s="14">
        <v>45876</v>
      </c>
      <c r="C816" s="2" t="s">
        <v>898</v>
      </c>
      <c r="D816" s="2" t="s">
        <v>1664</v>
      </c>
      <c r="E816" s="2" t="s">
        <v>1791</v>
      </c>
      <c r="F816" s="11">
        <v>4</v>
      </c>
      <c r="G816" s="8">
        <v>373.49</v>
      </c>
      <c r="H816" s="8">
        <v>0.16</v>
      </c>
      <c r="I816" s="2" t="s">
        <v>1807</v>
      </c>
      <c r="J816" s="8">
        <v>1493.8</v>
      </c>
    </row>
    <row r="817" spans="1:10" x14ac:dyDescent="0.35">
      <c r="A817" s="2" t="s">
        <v>2619</v>
      </c>
      <c r="B817" s="14">
        <v>45398</v>
      </c>
      <c r="C817" s="2" t="s">
        <v>236</v>
      </c>
      <c r="D817" s="2" t="s">
        <v>1529</v>
      </c>
      <c r="E817" s="2" t="s">
        <v>1764</v>
      </c>
      <c r="F817" s="11">
        <v>4</v>
      </c>
      <c r="G817" s="8">
        <v>348.91</v>
      </c>
      <c r="H817" s="8">
        <v>0.18</v>
      </c>
      <c r="I817" s="2" t="s">
        <v>1804</v>
      </c>
      <c r="J817" s="8">
        <v>1395.46</v>
      </c>
    </row>
    <row r="818" spans="1:10" x14ac:dyDescent="0.35">
      <c r="A818" s="2" t="s">
        <v>2620</v>
      </c>
      <c r="B818" s="14">
        <v>45390</v>
      </c>
      <c r="C818" s="2" t="s">
        <v>377</v>
      </c>
      <c r="D818" s="2" t="s">
        <v>1714</v>
      </c>
      <c r="E818" s="2" t="s">
        <v>1785</v>
      </c>
      <c r="F818" s="11">
        <v>4</v>
      </c>
      <c r="G818" s="8">
        <v>212.96</v>
      </c>
      <c r="H818" s="8">
        <v>0.17</v>
      </c>
      <c r="I818" s="2" t="s">
        <v>1802</v>
      </c>
      <c r="J818" s="8">
        <v>851.67000000000007</v>
      </c>
    </row>
    <row r="819" spans="1:10" x14ac:dyDescent="0.35">
      <c r="A819" s="2" t="s">
        <v>2621</v>
      </c>
      <c r="B819" s="14">
        <v>45406</v>
      </c>
      <c r="C819" s="2" t="s">
        <v>614</v>
      </c>
      <c r="D819" s="2" t="s">
        <v>1580</v>
      </c>
      <c r="E819" s="2" t="s">
        <v>1791</v>
      </c>
      <c r="F819" s="11">
        <v>3</v>
      </c>
      <c r="G819" s="8">
        <v>871.34</v>
      </c>
      <c r="H819" s="8">
        <v>0.11</v>
      </c>
      <c r="I819" s="2" t="s">
        <v>1807</v>
      </c>
      <c r="J819" s="8">
        <v>2613.91</v>
      </c>
    </row>
    <row r="820" spans="1:10" x14ac:dyDescent="0.35">
      <c r="A820" s="2" t="s">
        <v>2622</v>
      </c>
      <c r="B820" s="14">
        <v>45844</v>
      </c>
      <c r="C820" s="2" t="s">
        <v>346</v>
      </c>
      <c r="D820" s="2" t="s">
        <v>1714</v>
      </c>
      <c r="E820" s="2" t="s">
        <v>1730</v>
      </c>
      <c r="F820" s="11">
        <v>2</v>
      </c>
      <c r="G820" s="8">
        <v>698.94</v>
      </c>
      <c r="H820" s="8">
        <v>0.06</v>
      </c>
      <c r="I820" s="2" t="s">
        <v>1802</v>
      </c>
      <c r="J820" s="8">
        <v>1397.8200000000002</v>
      </c>
    </row>
    <row r="821" spans="1:10" x14ac:dyDescent="0.35">
      <c r="A821" s="2" t="s">
        <v>2623</v>
      </c>
      <c r="B821" s="14">
        <v>45697</v>
      </c>
      <c r="C821" s="2" t="s">
        <v>981</v>
      </c>
      <c r="D821" s="2" t="s">
        <v>1674</v>
      </c>
      <c r="E821" s="2" t="s">
        <v>1730</v>
      </c>
      <c r="F821" s="11">
        <v>1</v>
      </c>
      <c r="G821" s="8">
        <v>719.94</v>
      </c>
      <c r="H821" s="8">
        <v>0.23</v>
      </c>
      <c r="I821" s="2" t="s">
        <v>1807</v>
      </c>
      <c r="J821" s="8">
        <v>719.71</v>
      </c>
    </row>
    <row r="822" spans="1:10" x14ac:dyDescent="0.35">
      <c r="A822" s="2" t="s">
        <v>2624</v>
      </c>
      <c r="B822" s="14">
        <v>45607</v>
      </c>
      <c r="C822" s="2" t="s">
        <v>31</v>
      </c>
      <c r="D822" s="2" t="s">
        <v>1582</v>
      </c>
      <c r="E822" s="2" t="s">
        <v>1747</v>
      </c>
      <c r="F822" s="11">
        <v>2</v>
      </c>
      <c r="G822" s="8">
        <v>278.16000000000003</v>
      </c>
      <c r="H822" s="8">
        <v>0.22</v>
      </c>
      <c r="I822" s="2" t="s">
        <v>1804</v>
      </c>
      <c r="J822" s="8">
        <v>556.1</v>
      </c>
    </row>
    <row r="823" spans="1:10" x14ac:dyDescent="0.35">
      <c r="A823" s="2" t="s">
        <v>2625</v>
      </c>
      <c r="B823" s="14">
        <v>45307</v>
      </c>
      <c r="C823" s="2" t="s">
        <v>194</v>
      </c>
      <c r="D823" s="2" t="s">
        <v>1624</v>
      </c>
      <c r="E823" s="2" t="s">
        <v>1751</v>
      </c>
      <c r="F823" s="11">
        <v>1</v>
      </c>
      <c r="G823" s="8">
        <v>678.9</v>
      </c>
      <c r="H823" s="8">
        <v>0.17</v>
      </c>
      <c r="I823" s="2" t="s">
        <v>1802</v>
      </c>
      <c r="J823" s="8">
        <v>678.73</v>
      </c>
    </row>
    <row r="824" spans="1:10" x14ac:dyDescent="0.35">
      <c r="A824" s="2" t="s">
        <v>2626</v>
      </c>
      <c r="B824" s="14">
        <v>45520</v>
      </c>
      <c r="C824" s="2" t="s">
        <v>66</v>
      </c>
      <c r="D824" s="2" t="s">
        <v>1576</v>
      </c>
      <c r="E824" s="2" t="s">
        <v>1779</v>
      </c>
      <c r="F824" s="11">
        <v>4</v>
      </c>
      <c r="G824" s="8">
        <v>94.13</v>
      </c>
      <c r="H824" s="8">
        <v>0.15</v>
      </c>
      <c r="I824" s="2" t="s">
        <v>1802</v>
      </c>
      <c r="J824" s="8">
        <v>376.37</v>
      </c>
    </row>
    <row r="825" spans="1:10" x14ac:dyDescent="0.35">
      <c r="A825" s="2" t="s">
        <v>2627</v>
      </c>
      <c r="B825" s="14">
        <v>45933</v>
      </c>
      <c r="C825" s="2" t="s">
        <v>1344</v>
      </c>
      <c r="D825" s="2" t="s">
        <v>1614</v>
      </c>
      <c r="E825" s="2" t="s">
        <v>1735</v>
      </c>
      <c r="F825" s="11">
        <v>4</v>
      </c>
      <c r="G825" s="8">
        <v>415.02</v>
      </c>
      <c r="H825" s="8">
        <v>0.01</v>
      </c>
      <c r="I825" s="2" t="s">
        <v>1804</v>
      </c>
      <c r="J825" s="8">
        <v>1660.07</v>
      </c>
    </row>
    <row r="826" spans="1:10" x14ac:dyDescent="0.35">
      <c r="A826" s="2" t="s">
        <v>2628</v>
      </c>
      <c r="B826" s="14">
        <v>45841</v>
      </c>
      <c r="C826" s="2" t="s">
        <v>187</v>
      </c>
      <c r="D826" s="2" t="s">
        <v>1548</v>
      </c>
      <c r="E826" s="2" t="s">
        <v>1747</v>
      </c>
      <c r="F826" s="11">
        <v>4</v>
      </c>
      <c r="G826" s="8">
        <v>780.07</v>
      </c>
      <c r="H826" s="8">
        <v>0.03</v>
      </c>
      <c r="I826" s="2" t="s">
        <v>1802</v>
      </c>
      <c r="J826" s="8">
        <v>3120.25</v>
      </c>
    </row>
    <row r="827" spans="1:10" x14ac:dyDescent="0.35">
      <c r="A827" s="2" t="s">
        <v>2629</v>
      </c>
      <c r="B827" s="14">
        <v>45877</v>
      </c>
      <c r="C827" s="2" t="s">
        <v>1307</v>
      </c>
      <c r="D827" s="2" t="s">
        <v>1600</v>
      </c>
      <c r="E827" s="2" t="s">
        <v>1779</v>
      </c>
      <c r="F827" s="11">
        <v>4</v>
      </c>
      <c r="G827" s="8">
        <v>184.57</v>
      </c>
      <c r="H827" s="8">
        <v>0.28000000000000003</v>
      </c>
      <c r="I827" s="2" t="s">
        <v>1802</v>
      </c>
      <c r="J827" s="8">
        <v>738</v>
      </c>
    </row>
    <row r="828" spans="1:10" x14ac:dyDescent="0.35">
      <c r="A828" s="2" t="s">
        <v>2630</v>
      </c>
      <c r="B828" s="14">
        <v>45532</v>
      </c>
      <c r="C828" s="2" t="s">
        <v>898</v>
      </c>
      <c r="D828" s="2" t="s">
        <v>1656</v>
      </c>
      <c r="E828" s="2" t="s">
        <v>1747</v>
      </c>
      <c r="F828" s="11">
        <v>4</v>
      </c>
      <c r="G828" s="8">
        <v>277.58</v>
      </c>
      <c r="H828" s="8">
        <v>0.22</v>
      </c>
      <c r="I828" s="2" t="s">
        <v>1804</v>
      </c>
      <c r="J828" s="8">
        <v>1110.0999999999999</v>
      </c>
    </row>
    <row r="829" spans="1:10" x14ac:dyDescent="0.35">
      <c r="A829" s="2" t="s">
        <v>2631</v>
      </c>
      <c r="B829" s="14">
        <v>45734</v>
      </c>
      <c r="C829" s="2" t="s">
        <v>359</v>
      </c>
      <c r="D829" s="2" t="s">
        <v>1588</v>
      </c>
      <c r="E829" s="2" t="s">
        <v>1744</v>
      </c>
      <c r="F829" s="11">
        <v>1</v>
      </c>
      <c r="G829" s="8">
        <v>36.799999999999997</v>
      </c>
      <c r="H829" s="8">
        <v>0.18</v>
      </c>
      <c r="I829" s="2" t="s">
        <v>1802</v>
      </c>
      <c r="J829" s="8">
        <v>36.619999999999997</v>
      </c>
    </row>
    <row r="830" spans="1:10" x14ac:dyDescent="0.35">
      <c r="A830" s="2" t="s">
        <v>2632</v>
      </c>
      <c r="B830" s="14">
        <v>45809</v>
      </c>
      <c r="C830" s="2" t="s">
        <v>1098</v>
      </c>
      <c r="D830" s="2" t="s">
        <v>1702</v>
      </c>
      <c r="E830" s="2" t="s">
        <v>1754</v>
      </c>
      <c r="F830" s="11">
        <v>1</v>
      </c>
      <c r="G830" s="8">
        <v>539.37</v>
      </c>
      <c r="H830" s="8">
        <v>0.14000000000000001</v>
      </c>
      <c r="I830" s="2" t="s">
        <v>1802</v>
      </c>
      <c r="J830" s="8">
        <v>539.23</v>
      </c>
    </row>
    <row r="831" spans="1:10" x14ac:dyDescent="0.35">
      <c r="A831" s="2" t="s">
        <v>2633</v>
      </c>
      <c r="B831" s="14">
        <v>45760</v>
      </c>
      <c r="C831" s="2" t="s">
        <v>311</v>
      </c>
      <c r="D831" s="2" t="s">
        <v>1566</v>
      </c>
      <c r="E831" s="2" t="s">
        <v>1788</v>
      </c>
      <c r="F831" s="11">
        <v>1</v>
      </c>
      <c r="G831" s="8">
        <v>27.83</v>
      </c>
      <c r="H831" s="8">
        <v>0.3</v>
      </c>
      <c r="I831" s="2" t="s">
        <v>1804</v>
      </c>
      <c r="J831" s="8">
        <v>27.529999999999998</v>
      </c>
    </row>
    <row r="832" spans="1:10" x14ac:dyDescent="0.35">
      <c r="A832" s="2" t="s">
        <v>2634</v>
      </c>
      <c r="B832" s="14">
        <v>45456</v>
      </c>
      <c r="C832" s="2" t="s">
        <v>886</v>
      </c>
      <c r="D832" s="2" t="s">
        <v>1666</v>
      </c>
      <c r="E832" s="2" t="s">
        <v>1747</v>
      </c>
      <c r="F832" s="11">
        <v>3</v>
      </c>
      <c r="G832" s="8">
        <v>698.72</v>
      </c>
      <c r="H832" s="8">
        <v>0.28000000000000003</v>
      </c>
      <c r="I832" s="2" t="s">
        <v>1807</v>
      </c>
      <c r="J832" s="8">
        <v>2095.8799999999997</v>
      </c>
    </row>
    <row r="833" spans="1:10" x14ac:dyDescent="0.35">
      <c r="A833" s="2" t="s">
        <v>2635</v>
      </c>
      <c r="B833" s="14">
        <v>45698</v>
      </c>
      <c r="C833" s="2" t="s">
        <v>54</v>
      </c>
      <c r="D833" s="2" t="s">
        <v>1678</v>
      </c>
      <c r="E833" s="2" t="s">
        <v>1775</v>
      </c>
      <c r="F833" s="11">
        <v>4</v>
      </c>
      <c r="G833" s="8">
        <v>528.23</v>
      </c>
      <c r="H833" s="8">
        <v>0.15</v>
      </c>
      <c r="I833" s="2" t="s">
        <v>1807</v>
      </c>
      <c r="J833" s="8">
        <v>2112.77</v>
      </c>
    </row>
    <row r="834" spans="1:10" x14ac:dyDescent="0.35">
      <c r="A834" s="2" t="s">
        <v>2636</v>
      </c>
      <c r="B834" s="14">
        <v>45548</v>
      </c>
      <c r="C834" s="2" t="s">
        <v>1491</v>
      </c>
      <c r="D834" s="2" t="s">
        <v>1618</v>
      </c>
      <c r="E834" s="2" t="s">
        <v>1782</v>
      </c>
      <c r="F834" s="11">
        <v>2</v>
      </c>
      <c r="G834" s="8">
        <v>780.9</v>
      </c>
      <c r="H834" s="8">
        <v>0.24</v>
      </c>
      <c r="I834" s="2" t="s">
        <v>1804</v>
      </c>
      <c r="J834" s="8">
        <v>1561.56</v>
      </c>
    </row>
    <row r="835" spans="1:10" x14ac:dyDescent="0.35">
      <c r="A835" s="2" t="s">
        <v>2637</v>
      </c>
      <c r="B835" s="14">
        <v>45236</v>
      </c>
      <c r="C835" s="2" t="s">
        <v>584</v>
      </c>
      <c r="D835" s="2" t="s">
        <v>1568</v>
      </c>
      <c r="E835" s="2" t="s">
        <v>1777</v>
      </c>
      <c r="F835" s="11">
        <v>1</v>
      </c>
      <c r="G835" s="8">
        <v>977.97</v>
      </c>
      <c r="H835" s="8">
        <v>0.06</v>
      </c>
      <c r="I835" s="2" t="s">
        <v>1807</v>
      </c>
      <c r="J835" s="8">
        <v>977.91000000000008</v>
      </c>
    </row>
    <row r="836" spans="1:10" x14ac:dyDescent="0.35">
      <c r="A836" s="2" t="s">
        <v>2638</v>
      </c>
      <c r="B836" s="14">
        <v>45310</v>
      </c>
      <c r="C836" s="2" t="s">
        <v>1136</v>
      </c>
      <c r="D836" s="2" t="s">
        <v>1692</v>
      </c>
      <c r="E836" s="2" t="s">
        <v>1772</v>
      </c>
      <c r="F836" s="11">
        <v>4</v>
      </c>
      <c r="G836" s="8">
        <v>354.65</v>
      </c>
      <c r="H836" s="8">
        <v>0.19</v>
      </c>
      <c r="I836" s="2" t="s">
        <v>1802</v>
      </c>
      <c r="J836" s="8">
        <v>1418.4099999999999</v>
      </c>
    </row>
    <row r="837" spans="1:10" x14ac:dyDescent="0.35">
      <c r="A837" s="2" t="s">
        <v>2639</v>
      </c>
      <c r="B837" s="14">
        <v>45376</v>
      </c>
      <c r="C837" s="2" t="s">
        <v>886</v>
      </c>
      <c r="D837" s="2" t="s">
        <v>1662</v>
      </c>
      <c r="E837" s="2" t="s">
        <v>1791</v>
      </c>
      <c r="F837" s="11">
        <v>1</v>
      </c>
      <c r="G837" s="8">
        <v>671.62</v>
      </c>
      <c r="H837" s="8">
        <v>0.09</v>
      </c>
      <c r="I837" s="2" t="s">
        <v>1807</v>
      </c>
      <c r="J837" s="8">
        <v>671.53</v>
      </c>
    </row>
    <row r="838" spans="1:10" x14ac:dyDescent="0.35">
      <c r="A838" s="2" t="s">
        <v>2640</v>
      </c>
      <c r="B838" s="14">
        <v>45914</v>
      </c>
      <c r="C838" s="2" t="s">
        <v>984</v>
      </c>
      <c r="D838" s="2" t="s">
        <v>1690</v>
      </c>
      <c r="E838" s="2" t="s">
        <v>1744</v>
      </c>
      <c r="F838" s="11">
        <v>1</v>
      </c>
      <c r="G838" s="8">
        <v>867.32</v>
      </c>
      <c r="H838" s="8">
        <v>0.28999999999999998</v>
      </c>
      <c r="I838" s="2" t="s">
        <v>1804</v>
      </c>
      <c r="J838" s="8">
        <v>867.03000000000009</v>
      </c>
    </row>
    <row r="839" spans="1:10" x14ac:dyDescent="0.35">
      <c r="A839" s="2" t="s">
        <v>2641</v>
      </c>
      <c r="B839" s="14">
        <v>45336</v>
      </c>
      <c r="C839" s="2" t="s">
        <v>287</v>
      </c>
      <c r="D839" s="2" t="s">
        <v>1546</v>
      </c>
      <c r="E839" s="2" t="s">
        <v>1772</v>
      </c>
      <c r="F839" s="11">
        <v>3</v>
      </c>
      <c r="G839" s="8">
        <v>240.27</v>
      </c>
      <c r="H839" s="8">
        <v>0.15</v>
      </c>
      <c r="I839" s="2" t="s">
        <v>1804</v>
      </c>
      <c r="J839" s="8">
        <v>720.66000000000008</v>
      </c>
    </row>
    <row r="840" spans="1:10" x14ac:dyDescent="0.35">
      <c r="A840" s="2" t="s">
        <v>2642</v>
      </c>
      <c r="B840" s="14">
        <v>45728</v>
      </c>
      <c r="C840" s="2" t="s">
        <v>267</v>
      </c>
      <c r="D840" s="2" t="s">
        <v>1582</v>
      </c>
      <c r="E840" s="2" t="s">
        <v>1782</v>
      </c>
      <c r="F840" s="11">
        <v>2</v>
      </c>
      <c r="G840" s="8">
        <v>619.12</v>
      </c>
      <c r="H840" s="8">
        <v>0.28000000000000003</v>
      </c>
      <c r="I840" s="2" t="s">
        <v>1807</v>
      </c>
      <c r="J840" s="8">
        <v>1237.96</v>
      </c>
    </row>
    <row r="841" spans="1:10" x14ac:dyDescent="0.35">
      <c r="A841" s="2" t="s">
        <v>2643</v>
      </c>
      <c r="B841" s="14">
        <v>45755</v>
      </c>
      <c r="C841" s="2" t="s">
        <v>682</v>
      </c>
      <c r="D841" s="2" t="s">
        <v>1700</v>
      </c>
      <c r="E841" s="2" t="s">
        <v>1730</v>
      </c>
      <c r="F841" s="11">
        <v>3</v>
      </c>
      <c r="G841" s="8">
        <v>693.42</v>
      </c>
      <c r="H841" s="8">
        <v>0.08</v>
      </c>
      <c r="I841" s="2" t="s">
        <v>1804</v>
      </c>
      <c r="J841" s="8">
        <v>2080.1799999999998</v>
      </c>
    </row>
    <row r="842" spans="1:10" x14ac:dyDescent="0.35">
      <c r="A842" s="2" t="s">
        <v>2644</v>
      </c>
      <c r="B842" s="14">
        <v>45695</v>
      </c>
      <c r="C842" s="2" t="s">
        <v>371</v>
      </c>
      <c r="D842" s="2" t="s">
        <v>1622</v>
      </c>
      <c r="E842" s="2" t="s">
        <v>1767</v>
      </c>
      <c r="F842" s="11">
        <v>4</v>
      </c>
      <c r="G842" s="8">
        <v>751.63</v>
      </c>
      <c r="H842" s="8">
        <v>0.28000000000000003</v>
      </c>
      <c r="I842" s="2" t="s">
        <v>1807</v>
      </c>
      <c r="J842" s="8">
        <v>3006.24</v>
      </c>
    </row>
    <row r="843" spans="1:10" x14ac:dyDescent="0.35">
      <c r="A843" s="2" t="s">
        <v>2645</v>
      </c>
      <c r="B843" s="14">
        <v>45380</v>
      </c>
      <c r="C843" s="2" t="s">
        <v>377</v>
      </c>
      <c r="D843" s="2" t="s">
        <v>1588</v>
      </c>
      <c r="E843" s="2" t="s">
        <v>1779</v>
      </c>
      <c r="F843" s="11">
        <v>3</v>
      </c>
      <c r="G843" s="8">
        <v>108.14</v>
      </c>
      <c r="H843" s="8">
        <v>0.19</v>
      </c>
      <c r="I843" s="2" t="s">
        <v>1807</v>
      </c>
      <c r="J843" s="8">
        <v>324.23</v>
      </c>
    </row>
    <row r="844" spans="1:10" x14ac:dyDescent="0.35">
      <c r="A844" s="2" t="s">
        <v>2646</v>
      </c>
      <c r="B844" s="14">
        <v>45446</v>
      </c>
      <c r="C844" s="2" t="s">
        <v>806</v>
      </c>
      <c r="D844" s="2" t="s">
        <v>1580</v>
      </c>
      <c r="E844" s="2" t="s">
        <v>1747</v>
      </c>
      <c r="F844" s="11">
        <v>1</v>
      </c>
      <c r="G844" s="8">
        <v>964.11</v>
      </c>
      <c r="H844" s="8">
        <v>0.17</v>
      </c>
      <c r="I844" s="2" t="s">
        <v>1807</v>
      </c>
      <c r="J844" s="8">
        <v>963.94</v>
      </c>
    </row>
    <row r="845" spans="1:10" x14ac:dyDescent="0.35">
      <c r="A845" s="2" t="s">
        <v>2647</v>
      </c>
      <c r="B845" s="14">
        <v>45525</v>
      </c>
      <c r="C845" s="2" t="s">
        <v>439</v>
      </c>
      <c r="D845" s="2" t="s">
        <v>1564</v>
      </c>
      <c r="E845" s="2" t="s">
        <v>1730</v>
      </c>
      <c r="F845" s="11">
        <v>1</v>
      </c>
      <c r="G845" s="8">
        <v>346.2</v>
      </c>
      <c r="H845" s="8">
        <v>0.28999999999999998</v>
      </c>
      <c r="I845" s="2" t="s">
        <v>1802</v>
      </c>
      <c r="J845" s="8">
        <v>345.90999999999997</v>
      </c>
    </row>
    <row r="846" spans="1:10" x14ac:dyDescent="0.35">
      <c r="A846" s="2" t="s">
        <v>2648</v>
      </c>
      <c r="B846" s="14">
        <v>45527</v>
      </c>
      <c r="C846" s="2" t="s">
        <v>1390</v>
      </c>
      <c r="D846" s="2" t="s">
        <v>1612</v>
      </c>
      <c r="E846" s="2" t="s">
        <v>1779</v>
      </c>
      <c r="F846" s="11">
        <v>3</v>
      </c>
      <c r="G846" s="8">
        <v>791.75</v>
      </c>
      <c r="H846" s="8">
        <v>0.28999999999999998</v>
      </c>
      <c r="I846" s="2" t="s">
        <v>1802</v>
      </c>
      <c r="J846" s="8">
        <v>2374.96</v>
      </c>
    </row>
    <row r="847" spans="1:10" x14ac:dyDescent="0.35">
      <c r="A847" s="2" t="s">
        <v>2649</v>
      </c>
      <c r="B847" s="14">
        <v>45265</v>
      </c>
      <c r="C847" s="2" t="s">
        <v>990</v>
      </c>
      <c r="D847" s="2" t="s">
        <v>1604</v>
      </c>
      <c r="E847" s="2" t="s">
        <v>1775</v>
      </c>
      <c r="F847" s="11">
        <v>1</v>
      </c>
      <c r="G847" s="8">
        <v>529.84</v>
      </c>
      <c r="H847" s="8">
        <v>0.13</v>
      </c>
      <c r="I847" s="2" t="s">
        <v>1804</v>
      </c>
      <c r="J847" s="8">
        <v>529.71</v>
      </c>
    </row>
    <row r="848" spans="1:10" x14ac:dyDescent="0.35">
      <c r="A848" s="2" t="s">
        <v>2650</v>
      </c>
      <c r="B848" s="14">
        <v>45936</v>
      </c>
      <c r="C848" s="2" t="s">
        <v>1431</v>
      </c>
      <c r="D848" s="2" t="s">
        <v>1634</v>
      </c>
      <c r="E848" s="2" t="s">
        <v>1744</v>
      </c>
      <c r="F848" s="11">
        <v>3</v>
      </c>
      <c r="G848" s="8">
        <v>582.57000000000005</v>
      </c>
      <c r="H848" s="8">
        <v>0.11</v>
      </c>
      <c r="I848" s="2" t="s">
        <v>1804</v>
      </c>
      <c r="J848" s="8">
        <v>1747.6000000000001</v>
      </c>
    </row>
    <row r="849" spans="1:10" x14ac:dyDescent="0.35">
      <c r="A849" s="2" t="s">
        <v>2651</v>
      </c>
      <c r="B849" s="14">
        <v>45242</v>
      </c>
      <c r="C849" s="2" t="s">
        <v>676</v>
      </c>
      <c r="D849" s="2" t="s">
        <v>1716</v>
      </c>
      <c r="E849" s="2" t="s">
        <v>1785</v>
      </c>
      <c r="F849" s="11">
        <v>1</v>
      </c>
      <c r="G849" s="8">
        <v>219.81</v>
      </c>
      <c r="H849" s="8">
        <v>0.22</v>
      </c>
      <c r="I849" s="2" t="s">
        <v>1807</v>
      </c>
      <c r="J849" s="8">
        <v>219.59</v>
      </c>
    </row>
    <row r="850" spans="1:10" x14ac:dyDescent="0.35">
      <c r="A850" s="2" t="s">
        <v>2652</v>
      </c>
      <c r="B850" s="14">
        <v>45437</v>
      </c>
      <c r="C850" s="2" t="s">
        <v>1505</v>
      </c>
      <c r="D850" s="2" t="s">
        <v>1666</v>
      </c>
      <c r="E850" s="2" t="s">
        <v>1788</v>
      </c>
      <c r="F850" s="11">
        <v>4</v>
      </c>
      <c r="G850" s="8">
        <v>883.31</v>
      </c>
      <c r="H850" s="8">
        <v>0.27</v>
      </c>
      <c r="I850" s="2" t="s">
        <v>1802</v>
      </c>
      <c r="J850" s="8">
        <v>3532.97</v>
      </c>
    </row>
    <row r="851" spans="1:10" x14ac:dyDescent="0.35">
      <c r="A851" s="2" t="s">
        <v>2653</v>
      </c>
      <c r="B851" s="14">
        <v>45627</v>
      </c>
      <c r="C851" s="2" t="s">
        <v>741</v>
      </c>
      <c r="D851" s="2" t="s">
        <v>1560</v>
      </c>
      <c r="E851" s="2" t="s">
        <v>1777</v>
      </c>
      <c r="F851" s="11">
        <v>4</v>
      </c>
      <c r="G851" s="8">
        <v>329.06</v>
      </c>
      <c r="H851" s="8">
        <v>0.04</v>
      </c>
      <c r="I851" s="2" t="s">
        <v>1807</v>
      </c>
      <c r="J851" s="8">
        <v>1316.2</v>
      </c>
    </row>
    <row r="852" spans="1:10" x14ac:dyDescent="0.35">
      <c r="A852" s="2" t="s">
        <v>2654</v>
      </c>
      <c r="B852" s="14">
        <v>45678</v>
      </c>
      <c r="C852" s="2" t="s">
        <v>362</v>
      </c>
      <c r="D852" s="2" t="s">
        <v>1662</v>
      </c>
      <c r="E852" s="2" t="s">
        <v>1770</v>
      </c>
      <c r="F852" s="11">
        <v>1</v>
      </c>
      <c r="G852" s="8">
        <v>935.78</v>
      </c>
      <c r="H852" s="8">
        <v>0.03</v>
      </c>
      <c r="I852" s="2" t="s">
        <v>1804</v>
      </c>
      <c r="J852" s="8">
        <v>935.75</v>
      </c>
    </row>
    <row r="853" spans="1:10" x14ac:dyDescent="0.35">
      <c r="A853" s="2" t="s">
        <v>2655</v>
      </c>
      <c r="B853" s="14">
        <v>45484</v>
      </c>
      <c r="C853" s="2" t="s">
        <v>993</v>
      </c>
      <c r="D853" s="2" t="s">
        <v>1646</v>
      </c>
      <c r="E853" s="2" t="s">
        <v>1767</v>
      </c>
      <c r="F853" s="11">
        <v>4</v>
      </c>
      <c r="G853" s="8">
        <v>597.79999999999995</v>
      </c>
      <c r="H853" s="8">
        <v>0.2</v>
      </c>
      <c r="I853" s="2" t="s">
        <v>1802</v>
      </c>
      <c r="J853" s="8">
        <v>2391</v>
      </c>
    </row>
    <row r="854" spans="1:10" x14ac:dyDescent="0.35">
      <c r="A854" s="2" t="s">
        <v>2656</v>
      </c>
      <c r="B854" s="14">
        <v>45700</v>
      </c>
      <c r="C854" s="2" t="s">
        <v>815</v>
      </c>
      <c r="D854" s="2" t="s">
        <v>1552</v>
      </c>
      <c r="E854" s="2" t="s">
        <v>1788</v>
      </c>
      <c r="F854" s="11">
        <v>4</v>
      </c>
      <c r="G854" s="8">
        <v>266.98</v>
      </c>
      <c r="H854" s="8">
        <v>0.16</v>
      </c>
      <c r="I854" s="2" t="s">
        <v>1802</v>
      </c>
      <c r="J854" s="8">
        <v>1067.76</v>
      </c>
    </row>
    <row r="855" spans="1:10" x14ac:dyDescent="0.35">
      <c r="A855" s="2" t="s">
        <v>2657</v>
      </c>
      <c r="B855" s="14">
        <v>45873</v>
      </c>
      <c r="C855" s="2" t="s">
        <v>1247</v>
      </c>
      <c r="D855" s="2" t="s">
        <v>1666</v>
      </c>
      <c r="E855" s="2" t="s">
        <v>1779</v>
      </c>
      <c r="F855" s="11">
        <v>3</v>
      </c>
      <c r="G855" s="8">
        <v>360.18</v>
      </c>
      <c r="H855" s="8">
        <v>0.03</v>
      </c>
      <c r="I855" s="2" t="s">
        <v>1802</v>
      </c>
      <c r="J855" s="8">
        <v>1080.51</v>
      </c>
    </row>
    <row r="856" spans="1:10" x14ac:dyDescent="0.35">
      <c r="A856" s="2" t="s">
        <v>2658</v>
      </c>
      <c r="B856" s="14">
        <v>45860</v>
      </c>
      <c r="C856" s="2" t="s">
        <v>1118</v>
      </c>
      <c r="D856" s="2" t="s">
        <v>1638</v>
      </c>
      <c r="E856" s="2" t="s">
        <v>1730</v>
      </c>
      <c r="F856" s="11">
        <v>3</v>
      </c>
      <c r="G856" s="8">
        <v>247.41</v>
      </c>
      <c r="H856" s="8">
        <v>0.05</v>
      </c>
      <c r="I856" s="2" t="s">
        <v>1807</v>
      </c>
      <c r="J856" s="8">
        <v>742.18000000000006</v>
      </c>
    </row>
    <row r="857" spans="1:10" x14ac:dyDescent="0.35">
      <c r="A857" s="2" t="s">
        <v>2659</v>
      </c>
      <c r="B857" s="14">
        <v>45235</v>
      </c>
      <c r="C857" s="2" t="s">
        <v>276</v>
      </c>
      <c r="D857" s="2" t="s">
        <v>1616</v>
      </c>
      <c r="E857" s="2" t="s">
        <v>1779</v>
      </c>
      <c r="F857" s="11">
        <v>3</v>
      </c>
      <c r="G857" s="8">
        <v>674.66</v>
      </c>
      <c r="H857" s="8">
        <v>0.23</v>
      </c>
      <c r="I857" s="2" t="s">
        <v>1802</v>
      </c>
      <c r="J857" s="8">
        <v>2023.75</v>
      </c>
    </row>
    <row r="858" spans="1:10" x14ac:dyDescent="0.35">
      <c r="A858" s="2" t="s">
        <v>2660</v>
      </c>
      <c r="B858" s="14">
        <v>45874</v>
      </c>
      <c r="C858" s="2" t="s">
        <v>1270</v>
      </c>
      <c r="D858" s="2" t="s">
        <v>1610</v>
      </c>
      <c r="E858" s="2" t="s">
        <v>1747</v>
      </c>
      <c r="F858" s="11">
        <v>1</v>
      </c>
      <c r="G858" s="8">
        <v>913.98</v>
      </c>
      <c r="H858" s="8">
        <v>0.27</v>
      </c>
      <c r="I858" s="2" t="s">
        <v>1804</v>
      </c>
      <c r="J858" s="8">
        <v>913.71</v>
      </c>
    </row>
    <row r="859" spans="1:10" x14ac:dyDescent="0.35">
      <c r="A859" s="2" t="s">
        <v>2661</v>
      </c>
      <c r="B859" s="14">
        <v>45769</v>
      </c>
      <c r="C859" s="2" t="s">
        <v>975</v>
      </c>
      <c r="D859" s="2" t="s">
        <v>1712</v>
      </c>
      <c r="E859" s="2" t="s">
        <v>1767</v>
      </c>
      <c r="F859" s="11">
        <v>4</v>
      </c>
      <c r="G859" s="8">
        <v>370.5</v>
      </c>
      <c r="H859" s="8">
        <v>0.13</v>
      </c>
      <c r="I859" s="2" t="s">
        <v>1804</v>
      </c>
      <c r="J859" s="8">
        <v>1481.87</v>
      </c>
    </row>
    <row r="860" spans="1:10" x14ac:dyDescent="0.35">
      <c r="A860" s="2" t="s">
        <v>2662</v>
      </c>
      <c r="B860" s="14">
        <v>45619</v>
      </c>
      <c r="C860" s="2" t="s">
        <v>1104</v>
      </c>
      <c r="D860" s="2" t="s">
        <v>1670</v>
      </c>
      <c r="E860" s="2" t="s">
        <v>1775</v>
      </c>
      <c r="F860" s="11">
        <v>1</v>
      </c>
      <c r="G860" s="8">
        <v>735.1</v>
      </c>
      <c r="H860" s="8">
        <v>0.1</v>
      </c>
      <c r="I860" s="2" t="s">
        <v>1804</v>
      </c>
      <c r="J860" s="8">
        <v>735</v>
      </c>
    </row>
    <row r="861" spans="1:10" x14ac:dyDescent="0.35">
      <c r="A861" s="2" t="s">
        <v>2663</v>
      </c>
      <c r="B861" s="14">
        <v>45614</v>
      </c>
      <c r="C861" s="2" t="s">
        <v>451</v>
      </c>
      <c r="D861" s="2" t="s">
        <v>1684</v>
      </c>
      <c r="E861" s="2" t="s">
        <v>1739</v>
      </c>
      <c r="F861" s="11">
        <v>3</v>
      </c>
      <c r="G861" s="8">
        <v>448.55</v>
      </c>
      <c r="H861" s="8">
        <v>0.05</v>
      </c>
      <c r="I861" s="2" t="s">
        <v>1802</v>
      </c>
      <c r="J861" s="8">
        <v>1345.6000000000001</v>
      </c>
    </row>
    <row r="862" spans="1:10" x14ac:dyDescent="0.35">
      <c r="A862" s="2" t="s">
        <v>2664</v>
      </c>
      <c r="B862" s="14">
        <v>45691</v>
      </c>
      <c r="C862" s="2" t="s">
        <v>213</v>
      </c>
      <c r="D862" s="2" t="s">
        <v>1694</v>
      </c>
      <c r="E862" s="2" t="s">
        <v>1775</v>
      </c>
      <c r="F862" s="11">
        <v>3</v>
      </c>
      <c r="G862" s="8">
        <v>904.96</v>
      </c>
      <c r="H862" s="8">
        <v>7.0000000000000007E-2</v>
      </c>
      <c r="I862" s="2" t="s">
        <v>1807</v>
      </c>
      <c r="J862" s="8">
        <v>2714.81</v>
      </c>
    </row>
    <row r="863" spans="1:10" x14ac:dyDescent="0.35">
      <c r="A863" s="2" t="s">
        <v>2665</v>
      </c>
      <c r="B863" s="14">
        <v>45608</v>
      </c>
      <c r="C863" s="2" t="s">
        <v>1169</v>
      </c>
      <c r="D863" s="2" t="s">
        <v>1662</v>
      </c>
      <c r="E863" s="2" t="s">
        <v>1775</v>
      </c>
      <c r="F863" s="11">
        <v>4</v>
      </c>
      <c r="G863" s="8">
        <v>408.72</v>
      </c>
      <c r="H863" s="8">
        <v>0.16</v>
      </c>
      <c r="I863" s="2" t="s">
        <v>1807</v>
      </c>
      <c r="J863" s="8">
        <v>1634.72</v>
      </c>
    </row>
    <row r="864" spans="1:10" x14ac:dyDescent="0.35">
      <c r="A864" s="2" t="s">
        <v>2666</v>
      </c>
      <c r="B864" s="14">
        <v>45412</v>
      </c>
      <c r="C864" s="2" t="s">
        <v>883</v>
      </c>
      <c r="D864" s="2" t="s">
        <v>1668</v>
      </c>
      <c r="E864" s="2" t="s">
        <v>1744</v>
      </c>
      <c r="F864" s="11">
        <v>4</v>
      </c>
      <c r="G864" s="8">
        <v>770.65</v>
      </c>
      <c r="H864" s="8">
        <v>0.27</v>
      </c>
      <c r="I864" s="2" t="s">
        <v>1802</v>
      </c>
      <c r="J864" s="8">
        <v>3082.33</v>
      </c>
    </row>
    <row r="865" spans="1:10" x14ac:dyDescent="0.35">
      <c r="A865" s="2" t="s">
        <v>2667</v>
      </c>
      <c r="B865" s="14">
        <v>45767</v>
      </c>
      <c r="C865" s="2" t="s">
        <v>652</v>
      </c>
      <c r="D865" s="2" t="s">
        <v>1586</v>
      </c>
      <c r="E865" s="2" t="s">
        <v>1754</v>
      </c>
      <c r="F865" s="11">
        <v>1</v>
      </c>
      <c r="G865" s="8">
        <v>649.22</v>
      </c>
      <c r="H865" s="8">
        <v>0.03</v>
      </c>
      <c r="I865" s="2" t="s">
        <v>1807</v>
      </c>
      <c r="J865" s="8">
        <v>649.19000000000005</v>
      </c>
    </row>
    <row r="866" spans="1:10" x14ac:dyDescent="0.35">
      <c r="A866" s="2" t="s">
        <v>2668</v>
      </c>
      <c r="B866" s="14">
        <v>45428</v>
      </c>
      <c r="C866" s="2" t="s">
        <v>1075</v>
      </c>
      <c r="D866" s="2" t="s">
        <v>1592</v>
      </c>
      <c r="E866" s="2" t="s">
        <v>1767</v>
      </c>
      <c r="F866" s="11">
        <v>2</v>
      </c>
      <c r="G866" s="8">
        <v>379.78</v>
      </c>
      <c r="H866" s="8">
        <v>0.2</v>
      </c>
      <c r="I866" s="2" t="s">
        <v>1802</v>
      </c>
      <c r="J866" s="8">
        <v>759.3599999999999</v>
      </c>
    </row>
    <row r="867" spans="1:10" x14ac:dyDescent="0.35">
      <c r="A867" s="2" t="s">
        <v>2669</v>
      </c>
      <c r="B867" s="14">
        <v>45770</v>
      </c>
      <c r="C867" s="2" t="s">
        <v>783</v>
      </c>
      <c r="D867" s="2" t="s">
        <v>1612</v>
      </c>
      <c r="E867" s="2" t="s">
        <v>1760</v>
      </c>
      <c r="F867" s="11">
        <v>3</v>
      </c>
      <c r="G867" s="8">
        <v>924.15</v>
      </c>
      <c r="H867" s="8">
        <v>0.1</v>
      </c>
      <c r="I867" s="2" t="s">
        <v>1804</v>
      </c>
      <c r="J867" s="8">
        <v>2772.35</v>
      </c>
    </row>
    <row r="868" spans="1:10" x14ac:dyDescent="0.35">
      <c r="A868" s="2" t="s">
        <v>2670</v>
      </c>
      <c r="B868" s="14">
        <v>45571</v>
      </c>
      <c r="C868" s="2" t="s">
        <v>1425</v>
      </c>
      <c r="D868" s="2" t="s">
        <v>1616</v>
      </c>
      <c r="E868" s="2" t="s">
        <v>1785</v>
      </c>
      <c r="F868" s="11">
        <v>3</v>
      </c>
      <c r="G868" s="8">
        <v>144.66999999999999</v>
      </c>
      <c r="H868" s="8">
        <v>0.28999999999999998</v>
      </c>
      <c r="I868" s="2" t="s">
        <v>1807</v>
      </c>
      <c r="J868" s="8">
        <v>433.71999999999997</v>
      </c>
    </row>
    <row r="869" spans="1:10" x14ac:dyDescent="0.35">
      <c r="A869" s="2" t="s">
        <v>2671</v>
      </c>
      <c r="B869" s="14">
        <v>45700</v>
      </c>
      <c r="C869" s="2" t="s">
        <v>409</v>
      </c>
      <c r="D869" s="2" t="s">
        <v>1592</v>
      </c>
      <c r="E869" s="2" t="s">
        <v>1779</v>
      </c>
      <c r="F869" s="11">
        <v>2</v>
      </c>
      <c r="G869" s="8">
        <v>667.17</v>
      </c>
      <c r="H869" s="8">
        <v>0.1</v>
      </c>
      <c r="I869" s="2" t="s">
        <v>1804</v>
      </c>
      <c r="J869" s="8">
        <v>1334.24</v>
      </c>
    </row>
    <row r="870" spans="1:10" x14ac:dyDescent="0.35">
      <c r="A870" s="2" t="s">
        <v>2672</v>
      </c>
      <c r="B870" s="14">
        <v>45382</v>
      </c>
      <c r="C870" s="2" t="s">
        <v>1233</v>
      </c>
      <c r="D870" s="2" t="s">
        <v>1658</v>
      </c>
      <c r="E870" s="2" t="s">
        <v>1744</v>
      </c>
      <c r="F870" s="11">
        <v>1</v>
      </c>
      <c r="G870" s="8">
        <v>984.6</v>
      </c>
      <c r="H870" s="8">
        <v>0.22</v>
      </c>
      <c r="I870" s="2" t="s">
        <v>1802</v>
      </c>
      <c r="J870" s="8">
        <v>984.38</v>
      </c>
    </row>
    <row r="871" spans="1:10" x14ac:dyDescent="0.35">
      <c r="A871" s="2" t="s">
        <v>2673</v>
      </c>
      <c r="B871" s="14">
        <v>45260</v>
      </c>
      <c r="C871" s="2" t="s">
        <v>874</v>
      </c>
      <c r="D871" s="2" t="s">
        <v>1552</v>
      </c>
      <c r="E871" s="2" t="s">
        <v>1760</v>
      </c>
      <c r="F871" s="11">
        <v>1</v>
      </c>
      <c r="G871" s="8">
        <v>139.29</v>
      </c>
      <c r="H871" s="8">
        <v>0</v>
      </c>
      <c r="I871" s="2" t="s">
        <v>1802</v>
      </c>
      <c r="J871" s="8">
        <v>139.29</v>
      </c>
    </row>
    <row r="872" spans="1:10" x14ac:dyDescent="0.35">
      <c r="A872" s="2" t="s">
        <v>2674</v>
      </c>
      <c r="B872" s="14">
        <v>45702</v>
      </c>
      <c r="C872" s="2" t="s">
        <v>129</v>
      </c>
      <c r="D872" s="2" t="s">
        <v>1558</v>
      </c>
      <c r="E872" s="2" t="s">
        <v>1760</v>
      </c>
      <c r="F872" s="11">
        <v>3</v>
      </c>
      <c r="G872" s="8">
        <v>459.57</v>
      </c>
      <c r="H872" s="8">
        <v>0.1</v>
      </c>
      <c r="I872" s="2" t="s">
        <v>1807</v>
      </c>
      <c r="J872" s="8">
        <v>1378.6100000000001</v>
      </c>
    </row>
    <row r="873" spans="1:10" x14ac:dyDescent="0.35">
      <c r="A873" s="2" t="s">
        <v>2675</v>
      </c>
      <c r="B873" s="14">
        <v>45302</v>
      </c>
      <c r="C873" s="2" t="s">
        <v>236</v>
      </c>
      <c r="D873" s="2" t="s">
        <v>1606</v>
      </c>
      <c r="E873" s="2" t="s">
        <v>1779</v>
      </c>
      <c r="F873" s="11">
        <v>1</v>
      </c>
      <c r="G873" s="8">
        <v>517.82000000000005</v>
      </c>
      <c r="H873" s="8">
        <v>0.28999999999999998</v>
      </c>
      <c r="I873" s="2" t="s">
        <v>1802</v>
      </c>
      <c r="J873" s="8">
        <v>517.53000000000009</v>
      </c>
    </row>
    <row r="874" spans="1:10" x14ac:dyDescent="0.35">
      <c r="A874" s="2" t="s">
        <v>2676</v>
      </c>
      <c r="B874" s="14">
        <v>45653</v>
      </c>
      <c r="C874" s="2" t="s">
        <v>1166</v>
      </c>
      <c r="D874" s="2" t="s">
        <v>1678</v>
      </c>
      <c r="E874" s="2" t="s">
        <v>1754</v>
      </c>
      <c r="F874" s="11">
        <v>4</v>
      </c>
      <c r="G874" s="8">
        <v>282.45</v>
      </c>
      <c r="H874" s="8">
        <v>0.28999999999999998</v>
      </c>
      <c r="I874" s="2" t="s">
        <v>1807</v>
      </c>
      <c r="J874" s="8">
        <v>1129.51</v>
      </c>
    </row>
    <row r="875" spans="1:10" x14ac:dyDescent="0.35">
      <c r="A875" s="2" t="s">
        <v>2677</v>
      </c>
      <c r="B875" s="14">
        <v>45250</v>
      </c>
      <c r="C875" s="2" t="s">
        <v>1384</v>
      </c>
      <c r="D875" s="2" t="s">
        <v>1700</v>
      </c>
      <c r="E875" s="2" t="s">
        <v>1757</v>
      </c>
      <c r="F875" s="11">
        <v>2</v>
      </c>
      <c r="G875" s="8">
        <v>386.46</v>
      </c>
      <c r="H875" s="8">
        <v>0.23</v>
      </c>
      <c r="I875" s="2" t="s">
        <v>1807</v>
      </c>
      <c r="J875" s="8">
        <v>772.68999999999994</v>
      </c>
    </row>
    <row r="876" spans="1:10" x14ac:dyDescent="0.35">
      <c r="A876" s="2" t="s">
        <v>2678</v>
      </c>
      <c r="B876" s="14">
        <v>45661</v>
      </c>
      <c r="C876" s="2" t="s">
        <v>629</v>
      </c>
      <c r="D876" s="2" t="s">
        <v>1564</v>
      </c>
      <c r="E876" s="2" t="s">
        <v>1744</v>
      </c>
      <c r="F876" s="11">
        <v>1</v>
      </c>
      <c r="G876" s="8">
        <v>270.45</v>
      </c>
      <c r="H876" s="8">
        <v>0.15</v>
      </c>
      <c r="I876" s="2" t="s">
        <v>1807</v>
      </c>
      <c r="J876" s="8">
        <v>270.3</v>
      </c>
    </row>
    <row r="877" spans="1:10" x14ac:dyDescent="0.35">
      <c r="A877" s="2" t="s">
        <v>2679</v>
      </c>
      <c r="B877" s="14">
        <v>45493</v>
      </c>
      <c r="C877" s="2" t="s">
        <v>154</v>
      </c>
      <c r="D877" s="2" t="s">
        <v>1678</v>
      </c>
      <c r="E877" s="2" t="s">
        <v>1767</v>
      </c>
      <c r="F877" s="11">
        <v>4</v>
      </c>
      <c r="G877" s="8">
        <v>762.94</v>
      </c>
      <c r="H877" s="8">
        <v>0.09</v>
      </c>
      <c r="I877" s="2" t="s">
        <v>1807</v>
      </c>
      <c r="J877" s="8">
        <v>3051.67</v>
      </c>
    </row>
    <row r="878" spans="1:10" x14ac:dyDescent="0.35">
      <c r="A878" s="2" t="s">
        <v>2680</v>
      </c>
      <c r="B878" s="14">
        <v>45242</v>
      </c>
      <c r="C878" s="2" t="s">
        <v>1496</v>
      </c>
      <c r="D878" s="2" t="s">
        <v>1608</v>
      </c>
      <c r="E878" s="2" t="s">
        <v>1775</v>
      </c>
      <c r="F878" s="11">
        <v>1</v>
      </c>
      <c r="G878" s="8">
        <v>409.03</v>
      </c>
      <c r="H878" s="8">
        <v>0.25</v>
      </c>
      <c r="I878" s="2" t="s">
        <v>1807</v>
      </c>
      <c r="J878" s="8">
        <v>408.78</v>
      </c>
    </row>
    <row r="879" spans="1:10" x14ac:dyDescent="0.35">
      <c r="A879" s="2" t="s">
        <v>2681</v>
      </c>
      <c r="B879" s="14">
        <v>45411</v>
      </c>
      <c r="C879" s="2" t="s">
        <v>700</v>
      </c>
      <c r="D879" s="2" t="s">
        <v>1718</v>
      </c>
      <c r="E879" s="2" t="s">
        <v>1788</v>
      </c>
      <c r="F879" s="11">
        <v>2</v>
      </c>
      <c r="G879" s="8">
        <v>891.13</v>
      </c>
      <c r="H879" s="8">
        <v>0.13</v>
      </c>
      <c r="I879" s="2" t="s">
        <v>1802</v>
      </c>
      <c r="J879" s="8">
        <v>1782.1299999999999</v>
      </c>
    </row>
    <row r="880" spans="1:10" x14ac:dyDescent="0.35">
      <c r="A880" s="2" t="s">
        <v>2682</v>
      </c>
      <c r="B880" s="14">
        <v>45593</v>
      </c>
      <c r="C880" s="2" t="s">
        <v>125</v>
      </c>
      <c r="D880" s="2" t="s">
        <v>1710</v>
      </c>
      <c r="E880" s="2" t="s">
        <v>1782</v>
      </c>
      <c r="F880" s="11">
        <v>1</v>
      </c>
      <c r="G880" s="8">
        <v>553.38</v>
      </c>
      <c r="H880" s="8">
        <v>0.21</v>
      </c>
      <c r="I880" s="2" t="s">
        <v>1804</v>
      </c>
      <c r="J880" s="8">
        <v>553.16999999999996</v>
      </c>
    </row>
    <row r="881" spans="1:10" x14ac:dyDescent="0.35">
      <c r="A881" s="2" t="s">
        <v>2683</v>
      </c>
      <c r="B881" s="14">
        <v>45281</v>
      </c>
      <c r="C881" s="2" t="s">
        <v>525</v>
      </c>
      <c r="D881" s="2" t="s">
        <v>1696</v>
      </c>
      <c r="E881" s="2" t="s">
        <v>1775</v>
      </c>
      <c r="F881" s="11">
        <v>2</v>
      </c>
      <c r="G881" s="8">
        <v>652.29999999999995</v>
      </c>
      <c r="H881" s="8">
        <v>0.16</v>
      </c>
      <c r="I881" s="2" t="s">
        <v>1807</v>
      </c>
      <c r="J881" s="8">
        <v>1304.4399999999998</v>
      </c>
    </row>
    <row r="882" spans="1:10" x14ac:dyDescent="0.35">
      <c r="A882" s="2" t="s">
        <v>2684</v>
      </c>
      <c r="B882" s="14">
        <v>45575</v>
      </c>
      <c r="C882" s="2" t="s">
        <v>412</v>
      </c>
      <c r="D882" s="2" t="s">
        <v>1610</v>
      </c>
      <c r="E882" s="2" t="s">
        <v>1764</v>
      </c>
      <c r="F882" s="11">
        <v>4</v>
      </c>
      <c r="G882" s="8">
        <v>194.36</v>
      </c>
      <c r="H882" s="8">
        <v>0.18</v>
      </c>
      <c r="I882" s="2" t="s">
        <v>1807</v>
      </c>
      <c r="J882" s="8">
        <v>777.2600000000001</v>
      </c>
    </row>
    <row r="883" spans="1:10" x14ac:dyDescent="0.35">
      <c r="A883" s="2" t="s">
        <v>2685</v>
      </c>
      <c r="B883" s="14">
        <v>45660</v>
      </c>
      <c r="C883" s="2" t="s">
        <v>504</v>
      </c>
      <c r="D883" s="2" t="s">
        <v>1710</v>
      </c>
      <c r="E883" s="2" t="s">
        <v>1735</v>
      </c>
      <c r="F883" s="11">
        <v>3</v>
      </c>
      <c r="G883" s="8">
        <v>476.37</v>
      </c>
      <c r="H883" s="8">
        <v>0.21</v>
      </c>
      <c r="I883" s="2" t="s">
        <v>1807</v>
      </c>
      <c r="J883" s="8">
        <v>1428.9</v>
      </c>
    </row>
    <row r="884" spans="1:10" x14ac:dyDescent="0.35">
      <c r="A884" s="2" t="s">
        <v>2686</v>
      </c>
      <c r="B884" s="14">
        <v>45360</v>
      </c>
      <c r="C884" s="2" t="s">
        <v>1124</v>
      </c>
      <c r="D884" s="2" t="s">
        <v>1606</v>
      </c>
      <c r="E884" s="2" t="s">
        <v>1751</v>
      </c>
      <c r="F884" s="11">
        <v>3</v>
      </c>
      <c r="G884" s="8">
        <v>174.57</v>
      </c>
      <c r="H884" s="8">
        <v>0</v>
      </c>
      <c r="I884" s="2" t="s">
        <v>1804</v>
      </c>
      <c r="J884" s="8">
        <v>523.71</v>
      </c>
    </row>
    <row r="885" spans="1:10" x14ac:dyDescent="0.35">
      <c r="A885" s="2" t="s">
        <v>2687</v>
      </c>
      <c r="B885" s="14">
        <v>45526</v>
      </c>
      <c r="C885" s="2" t="s">
        <v>404</v>
      </c>
      <c r="D885" s="2" t="s">
        <v>1696</v>
      </c>
      <c r="E885" s="2" t="s">
        <v>1730</v>
      </c>
      <c r="F885" s="11">
        <v>3</v>
      </c>
      <c r="G885" s="8">
        <v>762</v>
      </c>
      <c r="H885" s="8">
        <v>0.02</v>
      </c>
      <c r="I885" s="2" t="s">
        <v>1804</v>
      </c>
      <c r="J885" s="8">
        <v>2285.98</v>
      </c>
    </row>
    <row r="886" spans="1:10" x14ac:dyDescent="0.35">
      <c r="A886" s="2" t="s">
        <v>2688</v>
      </c>
      <c r="B886" s="14">
        <v>45395</v>
      </c>
      <c r="C886" s="2" t="s">
        <v>1298</v>
      </c>
      <c r="D886" s="2" t="s">
        <v>1670</v>
      </c>
      <c r="E886" s="2" t="s">
        <v>1791</v>
      </c>
      <c r="F886" s="11">
        <v>1</v>
      </c>
      <c r="G886" s="8">
        <v>44.08</v>
      </c>
      <c r="H886" s="8">
        <v>0.05</v>
      </c>
      <c r="I886" s="2" t="s">
        <v>1802</v>
      </c>
      <c r="J886" s="8">
        <v>44.03</v>
      </c>
    </row>
    <row r="887" spans="1:10" x14ac:dyDescent="0.35">
      <c r="A887" s="2" t="s">
        <v>2689</v>
      </c>
      <c r="B887" s="14">
        <v>45466</v>
      </c>
      <c r="C887" s="2" t="s">
        <v>1499</v>
      </c>
      <c r="D887" s="2" t="s">
        <v>1644</v>
      </c>
      <c r="E887" s="2" t="s">
        <v>1775</v>
      </c>
      <c r="F887" s="11">
        <v>1</v>
      </c>
      <c r="G887" s="8">
        <v>992.37</v>
      </c>
      <c r="H887" s="8">
        <v>0.24</v>
      </c>
      <c r="I887" s="2" t="s">
        <v>1807</v>
      </c>
      <c r="J887" s="8">
        <v>992.13</v>
      </c>
    </row>
    <row r="888" spans="1:10" x14ac:dyDescent="0.35">
      <c r="A888" s="2" t="s">
        <v>2690</v>
      </c>
      <c r="B888" s="14">
        <v>45876</v>
      </c>
      <c r="C888" s="2" t="s">
        <v>646</v>
      </c>
      <c r="D888" s="2" t="s">
        <v>1588</v>
      </c>
      <c r="E888" s="2" t="s">
        <v>1767</v>
      </c>
      <c r="F888" s="11">
        <v>3</v>
      </c>
      <c r="G888" s="8">
        <v>465.4</v>
      </c>
      <c r="H888" s="8">
        <v>0.28999999999999998</v>
      </c>
      <c r="I888" s="2" t="s">
        <v>1807</v>
      </c>
      <c r="J888" s="8">
        <v>1395.9099999999999</v>
      </c>
    </row>
    <row r="889" spans="1:10" x14ac:dyDescent="0.35">
      <c r="A889" s="2" t="s">
        <v>2691</v>
      </c>
      <c r="B889" s="14">
        <v>45724</v>
      </c>
      <c r="C889" s="2" t="s">
        <v>1043</v>
      </c>
      <c r="D889" s="2" t="s">
        <v>1558</v>
      </c>
      <c r="E889" s="2" t="s">
        <v>1767</v>
      </c>
      <c r="F889" s="11">
        <v>2</v>
      </c>
      <c r="G889" s="8">
        <v>693.61</v>
      </c>
      <c r="H889" s="8">
        <v>0.15</v>
      </c>
      <c r="I889" s="2" t="s">
        <v>1804</v>
      </c>
      <c r="J889" s="8">
        <v>1387.07</v>
      </c>
    </row>
    <row r="890" spans="1:10" x14ac:dyDescent="0.35">
      <c r="A890" s="2" t="s">
        <v>2692</v>
      </c>
      <c r="B890" s="14">
        <v>45801</v>
      </c>
      <c r="C890" s="2" t="s">
        <v>1413</v>
      </c>
      <c r="D890" s="2" t="s">
        <v>1660</v>
      </c>
      <c r="E890" s="2" t="s">
        <v>1760</v>
      </c>
      <c r="F890" s="11">
        <v>2</v>
      </c>
      <c r="G890" s="8">
        <v>995.11</v>
      </c>
      <c r="H890" s="8">
        <v>0.13</v>
      </c>
      <c r="I890" s="2" t="s">
        <v>1804</v>
      </c>
      <c r="J890" s="8">
        <v>1990.09</v>
      </c>
    </row>
    <row r="891" spans="1:10" x14ac:dyDescent="0.35">
      <c r="A891" s="2" t="s">
        <v>2693</v>
      </c>
      <c r="B891" s="14">
        <v>45749</v>
      </c>
      <c r="C891" s="2" t="s">
        <v>1172</v>
      </c>
      <c r="D891" s="2" t="s">
        <v>1572</v>
      </c>
      <c r="E891" s="2" t="s">
        <v>1747</v>
      </c>
      <c r="F891" s="11">
        <v>3</v>
      </c>
      <c r="G891" s="8">
        <v>70.97</v>
      </c>
      <c r="H891" s="8">
        <v>0.06</v>
      </c>
      <c r="I891" s="2" t="s">
        <v>1807</v>
      </c>
      <c r="J891" s="8">
        <v>212.85</v>
      </c>
    </row>
    <row r="892" spans="1:10" x14ac:dyDescent="0.35">
      <c r="A892" s="2" t="s">
        <v>2694</v>
      </c>
      <c r="B892" s="14">
        <v>45325</v>
      </c>
      <c r="C892" s="2" t="s">
        <v>386</v>
      </c>
      <c r="D892" s="2" t="s">
        <v>1692</v>
      </c>
      <c r="E892" s="2" t="s">
        <v>1764</v>
      </c>
      <c r="F892" s="11">
        <v>3</v>
      </c>
      <c r="G892" s="8">
        <v>470.42</v>
      </c>
      <c r="H892" s="8">
        <v>0.16</v>
      </c>
      <c r="I892" s="2" t="s">
        <v>1802</v>
      </c>
      <c r="J892" s="8">
        <v>1411.1</v>
      </c>
    </row>
    <row r="893" spans="1:10" x14ac:dyDescent="0.35">
      <c r="A893" s="2" t="s">
        <v>2695</v>
      </c>
      <c r="B893" s="14">
        <v>45932</v>
      </c>
      <c r="C893" s="2" t="s">
        <v>975</v>
      </c>
      <c r="D893" s="2" t="s">
        <v>1698</v>
      </c>
      <c r="E893" s="2" t="s">
        <v>1782</v>
      </c>
      <c r="F893" s="11">
        <v>2</v>
      </c>
      <c r="G893" s="8">
        <v>215.59</v>
      </c>
      <c r="H893" s="8">
        <v>0.18</v>
      </c>
      <c r="I893" s="2" t="s">
        <v>1802</v>
      </c>
      <c r="J893" s="8">
        <v>431</v>
      </c>
    </row>
    <row r="894" spans="1:10" x14ac:dyDescent="0.35">
      <c r="A894" s="2" t="s">
        <v>2696</v>
      </c>
      <c r="B894" s="14">
        <v>45895</v>
      </c>
      <c r="C894" s="2" t="s">
        <v>756</v>
      </c>
      <c r="D894" s="2" t="s">
        <v>1710</v>
      </c>
      <c r="E894" s="2" t="s">
        <v>1730</v>
      </c>
      <c r="F894" s="11">
        <v>1</v>
      </c>
      <c r="G894" s="8">
        <v>533.79999999999995</v>
      </c>
      <c r="H894" s="8">
        <v>0.27</v>
      </c>
      <c r="I894" s="2" t="s">
        <v>1807</v>
      </c>
      <c r="J894" s="8">
        <v>533.53</v>
      </c>
    </row>
    <row r="895" spans="1:10" x14ac:dyDescent="0.35">
      <c r="A895" s="2" t="s">
        <v>2697</v>
      </c>
      <c r="B895" s="14">
        <v>45614</v>
      </c>
      <c r="C895" s="2" t="s">
        <v>325</v>
      </c>
      <c r="D895" s="2" t="s">
        <v>1590</v>
      </c>
      <c r="E895" s="2" t="s">
        <v>1744</v>
      </c>
      <c r="F895" s="11">
        <v>2</v>
      </c>
      <c r="G895" s="8">
        <v>732.67</v>
      </c>
      <c r="H895" s="8">
        <v>0.24</v>
      </c>
      <c r="I895" s="2" t="s">
        <v>1804</v>
      </c>
      <c r="J895" s="8">
        <v>1465.1</v>
      </c>
    </row>
    <row r="896" spans="1:10" x14ac:dyDescent="0.35">
      <c r="A896" s="2" t="s">
        <v>2698</v>
      </c>
      <c r="B896" s="14">
        <v>45247</v>
      </c>
      <c r="C896" s="2" t="s">
        <v>1482</v>
      </c>
      <c r="D896" s="2" t="s">
        <v>1646</v>
      </c>
      <c r="E896" s="2" t="s">
        <v>1775</v>
      </c>
      <c r="F896" s="11">
        <v>4</v>
      </c>
      <c r="G896" s="8">
        <v>106.48</v>
      </c>
      <c r="H896" s="8">
        <v>0.1</v>
      </c>
      <c r="I896" s="2" t="s">
        <v>1807</v>
      </c>
      <c r="J896" s="8">
        <v>425.82</v>
      </c>
    </row>
    <row r="897" spans="1:10" x14ac:dyDescent="0.35">
      <c r="A897" s="2" t="s">
        <v>2699</v>
      </c>
      <c r="B897" s="14">
        <v>45696</v>
      </c>
      <c r="C897" s="2" t="s">
        <v>362</v>
      </c>
      <c r="D897" s="2" t="s">
        <v>1640</v>
      </c>
      <c r="E897" s="2" t="s">
        <v>1744</v>
      </c>
      <c r="F897" s="11">
        <v>1</v>
      </c>
      <c r="G897" s="8">
        <v>38.950000000000003</v>
      </c>
      <c r="H897" s="8">
        <v>0.28000000000000003</v>
      </c>
      <c r="I897" s="2" t="s">
        <v>1802</v>
      </c>
      <c r="J897" s="8">
        <v>38.67</v>
      </c>
    </row>
    <row r="898" spans="1:10" x14ac:dyDescent="0.35">
      <c r="A898" s="2" t="s">
        <v>2700</v>
      </c>
      <c r="B898" s="14">
        <v>45294</v>
      </c>
      <c r="C898" s="2" t="s">
        <v>1316</v>
      </c>
      <c r="D898" s="2" t="s">
        <v>1718</v>
      </c>
      <c r="E898" s="2" t="s">
        <v>1782</v>
      </c>
      <c r="F898" s="11">
        <v>1</v>
      </c>
      <c r="G898" s="8">
        <v>835.17</v>
      </c>
      <c r="H898" s="8">
        <v>0.02</v>
      </c>
      <c r="I898" s="2" t="s">
        <v>1807</v>
      </c>
      <c r="J898" s="8">
        <v>835.15</v>
      </c>
    </row>
    <row r="899" spans="1:10" x14ac:dyDescent="0.35">
      <c r="A899" s="2" t="s">
        <v>2701</v>
      </c>
      <c r="B899" s="14">
        <v>45389</v>
      </c>
      <c r="C899" s="2" t="s">
        <v>448</v>
      </c>
      <c r="D899" s="2" t="s">
        <v>1692</v>
      </c>
      <c r="E899" s="2" t="s">
        <v>1744</v>
      </c>
      <c r="F899" s="11">
        <v>1</v>
      </c>
      <c r="G899" s="8">
        <v>113.07</v>
      </c>
      <c r="H899" s="8">
        <v>0.24</v>
      </c>
      <c r="I899" s="2" t="s">
        <v>1802</v>
      </c>
      <c r="J899" s="8">
        <v>112.83</v>
      </c>
    </row>
    <row r="900" spans="1:10" x14ac:dyDescent="0.35">
      <c r="A900" s="2" t="s">
        <v>2702</v>
      </c>
      <c r="B900" s="14">
        <v>45930</v>
      </c>
      <c r="C900" s="2" t="s">
        <v>1416</v>
      </c>
      <c r="D900" s="2" t="s">
        <v>1714</v>
      </c>
      <c r="E900" s="2" t="s">
        <v>1772</v>
      </c>
      <c r="F900" s="11">
        <v>2</v>
      </c>
      <c r="G900" s="8">
        <v>451.33</v>
      </c>
      <c r="H900" s="8">
        <v>0.23</v>
      </c>
      <c r="I900" s="2" t="s">
        <v>1807</v>
      </c>
      <c r="J900" s="8">
        <v>902.43</v>
      </c>
    </row>
    <row r="901" spans="1:10" x14ac:dyDescent="0.35">
      <c r="A901" s="2" t="s">
        <v>2703</v>
      </c>
      <c r="B901" s="14">
        <v>45456</v>
      </c>
      <c r="C901" s="2" t="s">
        <v>1145</v>
      </c>
      <c r="D901" s="2" t="s">
        <v>1698</v>
      </c>
      <c r="E901" s="2" t="s">
        <v>1754</v>
      </c>
      <c r="F901" s="11">
        <v>3</v>
      </c>
      <c r="G901" s="8">
        <v>619.80999999999995</v>
      </c>
      <c r="H901" s="8">
        <v>0.16</v>
      </c>
      <c r="I901" s="2" t="s">
        <v>1807</v>
      </c>
      <c r="J901" s="8">
        <v>1859.2699999999998</v>
      </c>
    </row>
    <row r="902" spans="1:10" x14ac:dyDescent="0.35">
      <c r="A902" s="2" t="s">
        <v>2704</v>
      </c>
      <c r="B902" s="14">
        <v>45713</v>
      </c>
      <c r="C902" s="2" t="s">
        <v>371</v>
      </c>
      <c r="D902" s="2" t="s">
        <v>1650</v>
      </c>
      <c r="E902" s="2" t="s">
        <v>1757</v>
      </c>
      <c r="F902" s="11">
        <v>4</v>
      </c>
      <c r="G902" s="8">
        <v>46.97</v>
      </c>
      <c r="H902" s="8">
        <v>0.26</v>
      </c>
      <c r="I902" s="2" t="s">
        <v>1804</v>
      </c>
      <c r="J902" s="8">
        <v>187.62</v>
      </c>
    </row>
    <row r="903" spans="1:10" x14ac:dyDescent="0.35">
      <c r="A903" s="2" t="s">
        <v>2705</v>
      </c>
      <c r="B903" s="14">
        <v>45784</v>
      </c>
      <c r="C903" s="2" t="s">
        <v>596</v>
      </c>
      <c r="D903" s="2" t="s">
        <v>1618</v>
      </c>
      <c r="E903" s="2" t="s">
        <v>1739</v>
      </c>
      <c r="F903" s="11">
        <v>2</v>
      </c>
      <c r="G903" s="8">
        <v>71.48</v>
      </c>
      <c r="H903" s="8">
        <v>0.14000000000000001</v>
      </c>
      <c r="I903" s="2" t="s">
        <v>1807</v>
      </c>
      <c r="J903" s="8">
        <v>142.82000000000002</v>
      </c>
    </row>
    <row r="904" spans="1:10" x14ac:dyDescent="0.35">
      <c r="A904" s="2" t="s">
        <v>2706</v>
      </c>
      <c r="B904" s="14">
        <v>45812</v>
      </c>
      <c r="C904" s="2" t="s">
        <v>7</v>
      </c>
      <c r="D904" s="2" t="s">
        <v>1638</v>
      </c>
      <c r="E904" s="2" t="s">
        <v>1791</v>
      </c>
      <c r="F904" s="11">
        <v>2</v>
      </c>
      <c r="G904" s="8">
        <v>404.08</v>
      </c>
      <c r="H904" s="8">
        <v>7.0000000000000007E-2</v>
      </c>
      <c r="I904" s="2" t="s">
        <v>1802</v>
      </c>
      <c r="J904" s="8">
        <v>808.08999999999992</v>
      </c>
    </row>
    <row r="905" spans="1:10" x14ac:dyDescent="0.35">
      <c r="A905" s="2" t="s">
        <v>2707</v>
      </c>
      <c r="B905" s="14">
        <v>45653</v>
      </c>
      <c r="C905" s="2" t="s">
        <v>830</v>
      </c>
      <c r="D905" s="2" t="s">
        <v>1560</v>
      </c>
      <c r="E905" s="2" t="s">
        <v>1782</v>
      </c>
      <c r="F905" s="11">
        <v>1</v>
      </c>
      <c r="G905" s="8">
        <v>519.91</v>
      </c>
      <c r="H905" s="8">
        <v>0.05</v>
      </c>
      <c r="I905" s="2" t="s">
        <v>1807</v>
      </c>
      <c r="J905" s="8">
        <v>519.86</v>
      </c>
    </row>
    <row r="906" spans="1:10" x14ac:dyDescent="0.35">
      <c r="A906" s="2" t="s">
        <v>2708</v>
      </c>
      <c r="B906" s="14">
        <v>45672</v>
      </c>
      <c r="C906" s="2" t="s">
        <v>480</v>
      </c>
      <c r="D906" s="2" t="s">
        <v>1622</v>
      </c>
      <c r="E906" s="2" t="s">
        <v>1775</v>
      </c>
      <c r="F906" s="11">
        <v>3</v>
      </c>
      <c r="G906" s="8">
        <v>566.16</v>
      </c>
      <c r="H906" s="8">
        <v>0.05</v>
      </c>
      <c r="I906" s="2" t="s">
        <v>1804</v>
      </c>
      <c r="J906" s="8">
        <v>1698.43</v>
      </c>
    </row>
    <row r="907" spans="1:10" x14ac:dyDescent="0.35">
      <c r="A907" s="2" t="s">
        <v>2709</v>
      </c>
      <c r="B907" s="14">
        <v>45799</v>
      </c>
      <c r="C907" s="2" t="s">
        <v>1205</v>
      </c>
      <c r="D907" s="2" t="s">
        <v>1630</v>
      </c>
      <c r="E907" s="2" t="s">
        <v>1767</v>
      </c>
      <c r="F907" s="11">
        <v>2</v>
      </c>
      <c r="G907" s="8">
        <v>295.12</v>
      </c>
      <c r="H907" s="8">
        <v>0.09</v>
      </c>
      <c r="I907" s="2" t="s">
        <v>1807</v>
      </c>
      <c r="J907" s="8">
        <v>590.15</v>
      </c>
    </row>
    <row r="908" spans="1:10" x14ac:dyDescent="0.35">
      <c r="A908" s="2" t="s">
        <v>2710</v>
      </c>
      <c r="B908" s="14">
        <v>45848</v>
      </c>
      <c r="C908" s="2" t="s">
        <v>374</v>
      </c>
      <c r="D908" s="2" t="s">
        <v>1594</v>
      </c>
      <c r="E908" s="2" t="s">
        <v>1770</v>
      </c>
      <c r="F908" s="11">
        <v>2</v>
      </c>
      <c r="G908" s="8">
        <v>414.18</v>
      </c>
      <c r="H908" s="8">
        <v>0.25</v>
      </c>
      <c r="I908" s="2" t="s">
        <v>1804</v>
      </c>
      <c r="J908" s="8">
        <v>828.11</v>
      </c>
    </row>
    <row r="909" spans="1:10" x14ac:dyDescent="0.35">
      <c r="A909" s="2" t="s">
        <v>2711</v>
      </c>
      <c r="B909" s="14">
        <v>45918</v>
      </c>
      <c r="C909" s="2" t="s">
        <v>842</v>
      </c>
      <c r="D909" s="2" t="s">
        <v>1642</v>
      </c>
      <c r="E909" s="2" t="s">
        <v>1760</v>
      </c>
      <c r="F909" s="11">
        <v>2</v>
      </c>
      <c r="G909" s="8">
        <v>433.75</v>
      </c>
      <c r="H909" s="8">
        <v>0</v>
      </c>
      <c r="I909" s="2" t="s">
        <v>1802</v>
      </c>
      <c r="J909" s="8">
        <v>867.5</v>
      </c>
    </row>
    <row r="910" spans="1:10" x14ac:dyDescent="0.35">
      <c r="A910" s="2" t="s">
        <v>2712</v>
      </c>
      <c r="B910" s="14">
        <v>45288</v>
      </c>
      <c r="C910" s="2" t="s">
        <v>880</v>
      </c>
      <c r="D910" s="2" t="s">
        <v>1696</v>
      </c>
      <c r="E910" s="2" t="s">
        <v>1791</v>
      </c>
      <c r="F910" s="11">
        <v>3</v>
      </c>
      <c r="G910" s="8">
        <v>104.33</v>
      </c>
      <c r="H910" s="8">
        <v>0.13</v>
      </c>
      <c r="I910" s="2" t="s">
        <v>1807</v>
      </c>
      <c r="J910" s="8">
        <v>312.86</v>
      </c>
    </row>
    <row r="911" spans="1:10" x14ac:dyDescent="0.35">
      <c r="A911" s="2" t="s">
        <v>2713</v>
      </c>
      <c r="B911" s="14">
        <v>45477</v>
      </c>
      <c r="C911" s="2" t="s">
        <v>1410</v>
      </c>
      <c r="D911" s="2" t="s">
        <v>1531</v>
      </c>
      <c r="E911" s="2" t="s">
        <v>1772</v>
      </c>
      <c r="F911" s="11">
        <v>1</v>
      </c>
      <c r="G911" s="8">
        <v>221.7</v>
      </c>
      <c r="H911" s="8">
        <v>0.04</v>
      </c>
      <c r="I911" s="2" t="s">
        <v>1802</v>
      </c>
      <c r="J911" s="8">
        <v>221.66</v>
      </c>
    </row>
    <row r="912" spans="1:10" x14ac:dyDescent="0.35">
      <c r="A912" s="2" t="s">
        <v>2714</v>
      </c>
      <c r="B912" s="14">
        <v>45796</v>
      </c>
      <c r="C912" s="2" t="s">
        <v>676</v>
      </c>
      <c r="D912" s="2" t="s">
        <v>1660</v>
      </c>
      <c r="E912" s="2" t="s">
        <v>1751</v>
      </c>
      <c r="F912" s="11">
        <v>2</v>
      </c>
      <c r="G912" s="8">
        <v>491.26</v>
      </c>
      <c r="H912" s="8">
        <v>0.14000000000000001</v>
      </c>
      <c r="I912" s="2" t="s">
        <v>1807</v>
      </c>
      <c r="J912" s="8">
        <v>982.38</v>
      </c>
    </row>
    <row r="913" spans="1:10" x14ac:dyDescent="0.35">
      <c r="A913" s="2" t="s">
        <v>2715</v>
      </c>
      <c r="B913" s="14">
        <v>45630</v>
      </c>
      <c r="C913" s="2" t="s">
        <v>587</v>
      </c>
      <c r="D913" s="2" t="s">
        <v>1600</v>
      </c>
      <c r="E913" s="2" t="s">
        <v>1760</v>
      </c>
      <c r="F913" s="11">
        <v>4</v>
      </c>
      <c r="G913" s="8">
        <v>923.14</v>
      </c>
      <c r="H913" s="8">
        <v>0.15</v>
      </c>
      <c r="I913" s="2" t="s">
        <v>1802</v>
      </c>
      <c r="J913" s="8">
        <v>3692.41</v>
      </c>
    </row>
    <row r="914" spans="1:10" x14ac:dyDescent="0.35">
      <c r="A914" s="2" t="s">
        <v>2716</v>
      </c>
      <c r="B914" s="14">
        <v>45625</v>
      </c>
      <c r="C914" s="2" t="s">
        <v>623</v>
      </c>
      <c r="D914" s="2" t="s">
        <v>1654</v>
      </c>
      <c r="E914" s="2" t="s">
        <v>1757</v>
      </c>
      <c r="F914" s="11">
        <v>2</v>
      </c>
      <c r="G914" s="8">
        <v>747.65</v>
      </c>
      <c r="H914" s="8">
        <v>0.08</v>
      </c>
      <c r="I914" s="2" t="s">
        <v>1802</v>
      </c>
      <c r="J914" s="8">
        <v>1495.22</v>
      </c>
    </row>
    <row r="915" spans="1:10" x14ac:dyDescent="0.35">
      <c r="A915" s="2" t="s">
        <v>2717</v>
      </c>
      <c r="B915" s="14">
        <v>45773</v>
      </c>
      <c r="C915" s="2" t="s">
        <v>374</v>
      </c>
      <c r="D915" s="2" t="s">
        <v>1610</v>
      </c>
      <c r="E915" s="2" t="s">
        <v>1757</v>
      </c>
      <c r="F915" s="11">
        <v>3</v>
      </c>
      <c r="G915" s="8">
        <v>94.55</v>
      </c>
      <c r="H915" s="8">
        <v>0.13</v>
      </c>
      <c r="I915" s="2" t="s">
        <v>1807</v>
      </c>
      <c r="J915" s="8">
        <v>283.52</v>
      </c>
    </row>
    <row r="916" spans="1:10" x14ac:dyDescent="0.35">
      <c r="A916" s="2" t="s">
        <v>2718</v>
      </c>
      <c r="B916" s="14">
        <v>45308</v>
      </c>
      <c r="C916" s="2" t="s">
        <v>147</v>
      </c>
      <c r="D916" s="2" t="s">
        <v>1556</v>
      </c>
      <c r="E916" s="2" t="s">
        <v>1791</v>
      </c>
      <c r="F916" s="11">
        <v>3</v>
      </c>
      <c r="G916" s="8">
        <v>620.12</v>
      </c>
      <c r="H916" s="8">
        <v>0.06</v>
      </c>
      <c r="I916" s="2" t="s">
        <v>1802</v>
      </c>
      <c r="J916" s="8">
        <v>1860.3000000000002</v>
      </c>
    </row>
    <row r="917" spans="1:10" x14ac:dyDescent="0.35">
      <c r="A917" s="2" t="s">
        <v>2719</v>
      </c>
      <c r="B917" s="14">
        <v>45869</v>
      </c>
      <c r="C917" s="2" t="s">
        <v>1473</v>
      </c>
      <c r="D917" s="2" t="s">
        <v>1664</v>
      </c>
      <c r="E917" s="2" t="s">
        <v>1754</v>
      </c>
      <c r="F917" s="11">
        <v>2</v>
      </c>
      <c r="G917" s="8">
        <v>354.09</v>
      </c>
      <c r="H917" s="8">
        <v>0.12</v>
      </c>
      <c r="I917" s="2" t="s">
        <v>1807</v>
      </c>
      <c r="J917" s="8">
        <v>708.06</v>
      </c>
    </row>
    <row r="918" spans="1:10" x14ac:dyDescent="0.35">
      <c r="A918" s="2" t="s">
        <v>2720</v>
      </c>
      <c r="B918" s="14">
        <v>45621</v>
      </c>
      <c r="C918" s="2" t="s">
        <v>437</v>
      </c>
      <c r="D918" s="2" t="s">
        <v>1632</v>
      </c>
      <c r="E918" s="2" t="s">
        <v>1751</v>
      </c>
      <c r="F918" s="11">
        <v>3</v>
      </c>
      <c r="G918" s="8">
        <v>214.94</v>
      </c>
      <c r="H918" s="8">
        <v>0.22</v>
      </c>
      <c r="I918" s="2" t="s">
        <v>1807</v>
      </c>
      <c r="J918" s="8">
        <v>644.59999999999991</v>
      </c>
    </row>
    <row r="919" spans="1:10" x14ac:dyDescent="0.35">
      <c r="A919" s="2" t="s">
        <v>2721</v>
      </c>
      <c r="B919" s="14">
        <v>45428</v>
      </c>
      <c r="C919" s="2" t="s">
        <v>640</v>
      </c>
      <c r="D919" s="2" t="s">
        <v>1543</v>
      </c>
      <c r="E919" s="2" t="s">
        <v>1772</v>
      </c>
      <c r="F919" s="11">
        <v>2</v>
      </c>
      <c r="G919" s="8">
        <v>309.77999999999997</v>
      </c>
      <c r="H919" s="8">
        <v>0.16</v>
      </c>
      <c r="I919" s="2" t="s">
        <v>1802</v>
      </c>
      <c r="J919" s="8">
        <v>619.4</v>
      </c>
    </row>
    <row r="920" spans="1:10" x14ac:dyDescent="0.35">
      <c r="A920" s="2" t="s">
        <v>2722</v>
      </c>
      <c r="B920" s="14">
        <v>45807</v>
      </c>
      <c r="C920" s="2" t="s">
        <v>247</v>
      </c>
      <c r="D920" s="2" t="s">
        <v>1552</v>
      </c>
      <c r="E920" s="2" t="s">
        <v>1744</v>
      </c>
      <c r="F920" s="11">
        <v>2</v>
      </c>
      <c r="G920" s="8">
        <v>183.85</v>
      </c>
      <c r="H920" s="8">
        <v>0.14000000000000001</v>
      </c>
      <c r="I920" s="2" t="s">
        <v>1804</v>
      </c>
      <c r="J920" s="8">
        <v>367.56</v>
      </c>
    </row>
    <row r="921" spans="1:10" x14ac:dyDescent="0.35">
      <c r="A921" s="2" t="s">
        <v>2723</v>
      </c>
      <c r="B921" s="14">
        <v>45238</v>
      </c>
      <c r="C921" s="2" t="s">
        <v>1253</v>
      </c>
      <c r="D921" s="2" t="s">
        <v>1666</v>
      </c>
      <c r="E921" s="2" t="s">
        <v>1730</v>
      </c>
      <c r="F921" s="11">
        <v>1</v>
      </c>
      <c r="G921" s="8">
        <v>550.05999999999995</v>
      </c>
      <c r="H921" s="8">
        <v>0.01</v>
      </c>
      <c r="I921" s="2" t="s">
        <v>1802</v>
      </c>
      <c r="J921" s="8">
        <v>550.04999999999995</v>
      </c>
    </row>
    <row r="922" spans="1:10" x14ac:dyDescent="0.35">
      <c r="A922" s="2" t="s">
        <v>2724</v>
      </c>
      <c r="B922" s="14">
        <v>45253</v>
      </c>
      <c r="C922" s="2" t="s">
        <v>116</v>
      </c>
      <c r="D922" s="2" t="s">
        <v>1684</v>
      </c>
      <c r="E922" s="2" t="s">
        <v>1747</v>
      </c>
      <c r="F922" s="11">
        <v>2</v>
      </c>
      <c r="G922" s="8">
        <v>32.19</v>
      </c>
      <c r="H922" s="8">
        <v>0.13</v>
      </c>
      <c r="I922" s="2" t="s">
        <v>1807</v>
      </c>
      <c r="J922" s="8">
        <v>64.25</v>
      </c>
    </row>
    <row r="923" spans="1:10" x14ac:dyDescent="0.35">
      <c r="A923" s="2" t="s">
        <v>2725</v>
      </c>
      <c r="B923" s="14">
        <v>45460</v>
      </c>
      <c r="C923" s="2" t="s">
        <v>460</v>
      </c>
      <c r="D923" s="2" t="s">
        <v>1592</v>
      </c>
      <c r="E923" s="2" t="s">
        <v>1791</v>
      </c>
      <c r="F923" s="11">
        <v>2</v>
      </c>
      <c r="G923" s="8">
        <v>892.06</v>
      </c>
      <c r="H923" s="8">
        <v>0.08</v>
      </c>
      <c r="I923" s="2" t="s">
        <v>1802</v>
      </c>
      <c r="J923" s="8">
        <v>1784.04</v>
      </c>
    </row>
    <row r="924" spans="1:10" x14ac:dyDescent="0.35">
      <c r="A924" s="2" t="s">
        <v>2726</v>
      </c>
      <c r="B924" s="14">
        <v>45628</v>
      </c>
      <c r="C924" s="2" t="s">
        <v>1434</v>
      </c>
      <c r="D924" s="2" t="s">
        <v>1642</v>
      </c>
      <c r="E924" s="2" t="s">
        <v>1754</v>
      </c>
      <c r="F924" s="11">
        <v>1</v>
      </c>
      <c r="G924" s="8">
        <v>127.47</v>
      </c>
      <c r="H924" s="8">
        <v>0.16</v>
      </c>
      <c r="I924" s="2" t="s">
        <v>1807</v>
      </c>
      <c r="J924" s="8">
        <v>127.31</v>
      </c>
    </row>
    <row r="925" spans="1:10" x14ac:dyDescent="0.35">
      <c r="A925" s="2" t="s">
        <v>2727</v>
      </c>
      <c r="B925" s="14">
        <v>45778</v>
      </c>
      <c r="C925" s="2" t="s">
        <v>1193</v>
      </c>
      <c r="D925" s="2" t="s">
        <v>1680</v>
      </c>
      <c r="E925" s="2" t="s">
        <v>1777</v>
      </c>
      <c r="F925" s="11">
        <v>3</v>
      </c>
      <c r="G925" s="8">
        <v>212.87</v>
      </c>
      <c r="H925" s="8">
        <v>0.18</v>
      </c>
      <c r="I925" s="2" t="s">
        <v>1802</v>
      </c>
      <c r="J925" s="8">
        <v>638.43000000000006</v>
      </c>
    </row>
    <row r="926" spans="1:10" x14ac:dyDescent="0.35">
      <c r="A926" s="2" t="s">
        <v>2728</v>
      </c>
      <c r="B926" s="14">
        <v>45471</v>
      </c>
      <c r="C926" s="2" t="s">
        <v>587</v>
      </c>
      <c r="D926" s="2" t="s">
        <v>1688</v>
      </c>
      <c r="E926" s="2" t="s">
        <v>1757</v>
      </c>
      <c r="F926" s="11">
        <v>1</v>
      </c>
      <c r="G926" s="8">
        <v>26.37</v>
      </c>
      <c r="H926" s="8">
        <v>0.3</v>
      </c>
      <c r="I926" s="2" t="s">
        <v>1807</v>
      </c>
      <c r="J926" s="8">
        <v>26.07</v>
      </c>
    </row>
    <row r="927" spans="1:10" x14ac:dyDescent="0.35">
      <c r="A927" s="2" t="s">
        <v>2729</v>
      </c>
      <c r="B927" s="14">
        <v>45770</v>
      </c>
      <c r="C927" s="2" t="s">
        <v>1416</v>
      </c>
      <c r="D927" s="2" t="s">
        <v>1594</v>
      </c>
      <c r="E927" s="2" t="s">
        <v>1788</v>
      </c>
      <c r="F927" s="11">
        <v>4</v>
      </c>
      <c r="G927" s="8">
        <v>953.98</v>
      </c>
      <c r="H927" s="8">
        <v>0.16</v>
      </c>
      <c r="I927" s="2" t="s">
        <v>1802</v>
      </c>
      <c r="J927" s="8">
        <v>3815.76</v>
      </c>
    </row>
    <row r="928" spans="1:10" x14ac:dyDescent="0.35">
      <c r="A928" s="2" t="s">
        <v>2730</v>
      </c>
      <c r="B928" s="14">
        <v>45369</v>
      </c>
      <c r="C928" s="2" t="s">
        <v>688</v>
      </c>
      <c r="D928" s="2" t="s">
        <v>1660</v>
      </c>
      <c r="E928" s="2" t="s">
        <v>1791</v>
      </c>
      <c r="F928" s="11">
        <v>3</v>
      </c>
      <c r="G928" s="8">
        <v>968.88</v>
      </c>
      <c r="H928" s="8">
        <v>0.15</v>
      </c>
      <c r="I928" s="2" t="s">
        <v>1802</v>
      </c>
      <c r="J928" s="8">
        <v>2906.49</v>
      </c>
    </row>
    <row r="929" spans="1:10" x14ac:dyDescent="0.35">
      <c r="A929" s="2" t="s">
        <v>2731</v>
      </c>
      <c r="B929" s="14">
        <v>45910</v>
      </c>
      <c r="C929" s="2" t="s">
        <v>605</v>
      </c>
      <c r="D929" s="2" t="s">
        <v>1678</v>
      </c>
      <c r="E929" s="2" t="s">
        <v>1788</v>
      </c>
      <c r="F929" s="11">
        <v>1</v>
      </c>
      <c r="G929" s="8">
        <v>533.04999999999995</v>
      </c>
      <c r="H929" s="8">
        <v>0.11</v>
      </c>
      <c r="I929" s="2" t="s">
        <v>1804</v>
      </c>
      <c r="J929" s="8">
        <v>532.93999999999994</v>
      </c>
    </row>
    <row r="930" spans="1:10" x14ac:dyDescent="0.35">
      <c r="A930" s="2" t="s">
        <v>2732</v>
      </c>
      <c r="B930" s="14">
        <v>45637</v>
      </c>
      <c r="C930" s="2" t="s">
        <v>1172</v>
      </c>
      <c r="D930" s="2" t="s">
        <v>1688</v>
      </c>
      <c r="E930" s="2" t="s">
        <v>1735</v>
      </c>
      <c r="F930" s="11">
        <v>3</v>
      </c>
      <c r="G930" s="8">
        <v>138.86000000000001</v>
      </c>
      <c r="H930" s="8">
        <v>0.11</v>
      </c>
      <c r="I930" s="2" t="s">
        <v>1804</v>
      </c>
      <c r="J930" s="8">
        <v>416.47</v>
      </c>
    </row>
    <row r="931" spans="1:10" x14ac:dyDescent="0.35">
      <c r="A931" s="2" t="s">
        <v>2733</v>
      </c>
      <c r="B931" s="14">
        <v>45706</v>
      </c>
      <c r="C931" s="2" t="s">
        <v>522</v>
      </c>
      <c r="D931" s="2" t="s">
        <v>1570</v>
      </c>
      <c r="E931" s="2" t="s">
        <v>1730</v>
      </c>
      <c r="F931" s="11">
        <v>1</v>
      </c>
      <c r="G931" s="8">
        <v>588.92999999999995</v>
      </c>
      <c r="H931" s="8">
        <v>0.03</v>
      </c>
      <c r="I931" s="2" t="s">
        <v>1807</v>
      </c>
      <c r="J931" s="8">
        <v>588.9</v>
      </c>
    </row>
    <row r="932" spans="1:10" x14ac:dyDescent="0.35">
      <c r="A932" s="2" t="s">
        <v>2734</v>
      </c>
      <c r="B932" s="14">
        <v>45557</v>
      </c>
      <c r="C932" s="2" t="s">
        <v>1235</v>
      </c>
      <c r="D932" s="2" t="s">
        <v>1630</v>
      </c>
      <c r="E932" s="2" t="s">
        <v>1751</v>
      </c>
      <c r="F932" s="11">
        <v>2</v>
      </c>
      <c r="G932" s="8">
        <v>576.83000000000004</v>
      </c>
      <c r="H932" s="8">
        <v>0.19</v>
      </c>
      <c r="I932" s="2" t="s">
        <v>1804</v>
      </c>
      <c r="J932" s="8">
        <v>1153.47</v>
      </c>
    </row>
    <row r="933" spans="1:10" x14ac:dyDescent="0.35">
      <c r="A933" s="2" t="s">
        <v>2735</v>
      </c>
      <c r="B933" s="14">
        <v>45338</v>
      </c>
      <c r="C933" s="2" t="s">
        <v>1002</v>
      </c>
      <c r="D933" s="2" t="s">
        <v>1656</v>
      </c>
      <c r="E933" s="2" t="s">
        <v>1772</v>
      </c>
      <c r="F933" s="11">
        <v>1</v>
      </c>
      <c r="G933" s="8">
        <v>681.3</v>
      </c>
      <c r="H933" s="8">
        <v>0.05</v>
      </c>
      <c r="I933" s="2" t="s">
        <v>1802</v>
      </c>
      <c r="J933" s="8">
        <v>681.25</v>
      </c>
    </row>
    <row r="934" spans="1:10" x14ac:dyDescent="0.35">
      <c r="A934" s="2" t="s">
        <v>2736</v>
      </c>
      <c r="B934" s="14">
        <v>45441</v>
      </c>
      <c r="C934" s="2" t="s">
        <v>1390</v>
      </c>
      <c r="D934" s="2" t="s">
        <v>1576</v>
      </c>
      <c r="E934" s="2" t="s">
        <v>1779</v>
      </c>
      <c r="F934" s="11">
        <v>3</v>
      </c>
      <c r="G934" s="8">
        <v>504.97</v>
      </c>
      <c r="H934" s="8">
        <v>0.3</v>
      </c>
      <c r="I934" s="2" t="s">
        <v>1802</v>
      </c>
      <c r="J934" s="8">
        <v>1514.6100000000001</v>
      </c>
    </row>
    <row r="935" spans="1:10" x14ac:dyDescent="0.35">
      <c r="A935" s="2" t="s">
        <v>2737</v>
      </c>
      <c r="B935" s="14">
        <v>45396</v>
      </c>
      <c r="C935" s="2" t="s">
        <v>216</v>
      </c>
      <c r="D935" s="2" t="s">
        <v>1602</v>
      </c>
      <c r="E935" s="2" t="s">
        <v>1770</v>
      </c>
      <c r="F935" s="11">
        <v>3</v>
      </c>
      <c r="G935" s="8">
        <v>649.78</v>
      </c>
      <c r="H935" s="8">
        <v>0.1</v>
      </c>
      <c r="I935" s="2" t="s">
        <v>1804</v>
      </c>
      <c r="J935" s="8">
        <v>1949.24</v>
      </c>
    </row>
    <row r="936" spans="1:10" x14ac:dyDescent="0.35">
      <c r="A936" s="2" t="s">
        <v>2738</v>
      </c>
      <c r="B936" s="14">
        <v>45317</v>
      </c>
      <c r="C936" s="2" t="s">
        <v>774</v>
      </c>
      <c r="D936" s="2" t="s">
        <v>1604</v>
      </c>
      <c r="E936" s="2" t="s">
        <v>1764</v>
      </c>
      <c r="F936" s="11">
        <v>2</v>
      </c>
      <c r="G936" s="8">
        <v>986.73</v>
      </c>
      <c r="H936" s="8">
        <v>0.05</v>
      </c>
      <c r="I936" s="2" t="s">
        <v>1804</v>
      </c>
      <c r="J936" s="8">
        <v>1973.41</v>
      </c>
    </row>
    <row r="937" spans="1:10" x14ac:dyDescent="0.35">
      <c r="A937" s="2" t="s">
        <v>2739</v>
      </c>
      <c r="B937" s="14">
        <v>45235</v>
      </c>
      <c r="C937" s="2" t="s">
        <v>404</v>
      </c>
      <c r="D937" s="2" t="s">
        <v>1552</v>
      </c>
      <c r="E937" s="2" t="s">
        <v>1779</v>
      </c>
      <c r="F937" s="11">
        <v>2</v>
      </c>
      <c r="G937" s="8">
        <v>65.44</v>
      </c>
      <c r="H937" s="8">
        <v>0.05</v>
      </c>
      <c r="I937" s="2" t="s">
        <v>1804</v>
      </c>
      <c r="J937" s="8">
        <v>130.82999999999998</v>
      </c>
    </row>
    <row r="938" spans="1:10" x14ac:dyDescent="0.35">
      <c r="A938" s="2" t="s">
        <v>2740</v>
      </c>
      <c r="B938" s="14">
        <v>45824</v>
      </c>
      <c r="C938" s="2" t="s">
        <v>1178</v>
      </c>
      <c r="D938" s="2" t="s">
        <v>1652</v>
      </c>
      <c r="E938" s="2" t="s">
        <v>1775</v>
      </c>
      <c r="F938" s="11">
        <v>3</v>
      </c>
      <c r="G938" s="8">
        <v>953.74</v>
      </c>
      <c r="H938" s="8">
        <v>0.04</v>
      </c>
      <c r="I938" s="2" t="s">
        <v>1802</v>
      </c>
      <c r="J938" s="8">
        <v>2861.1800000000003</v>
      </c>
    </row>
    <row r="939" spans="1:10" x14ac:dyDescent="0.35">
      <c r="A939" s="2" t="s">
        <v>2741</v>
      </c>
      <c r="B939" s="14">
        <v>45543</v>
      </c>
      <c r="C939" s="2" t="s">
        <v>239</v>
      </c>
      <c r="D939" s="2" t="s">
        <v>1678</v>
      </c>
      <c r="E939" s="2" t="s">
        <v>1767</v>
      </c>
      <c r="F939" s="11">
        <v>3</v>
      </c>
      <c r="G939" s="8">
        <v>904.48</v>
      </c>
      <c r="H939" s="8">
        <v>0.21</v>
      </c>
      <c r="I939" s="2" t="s">
        <v>1804</v>
      </c>
      <c r="J939" s="8">
        <v>2713.23</v>
      </c>
    </row>
    <row r="940" spans="1:10" x14ac:dyDescent="0.35">
      <c r="A940" s="2" t="s">
        <v>2742</v>
      </c>
      <c r="B940" s="14">
        <v>45595</v>
      </c>
      <c r="C940" s="2" t="s">
        <v>1491</v>
      </c>
      <c r="D940" s="2" t="s">
        <v>1650</v>
      </c>
      <c r="E940" s="2" t="s">
        <v>1779</v>
      </c>
      <c r="F940" s="11">
        <v>3</v>
      </c>
      <c r="G940" s="8">
        <v>920.82</v>
      </c>
      <c r="H940" s="8">
        <v>0.1</v>
      </c>
      <c r="I940" s="2" t="s">
        <v>1804</v>
      </c>
      <c r="J940" s="8">
        <v>2762.36</v>
      </c>
    </row>
    <row r="941" spans="1:10" x14ac:dyDescent="0.35">
      <c r="A941" s="2" t="s">
        <v>2743</v>
      </c>
      <c r="B941" s="14">
        <v>45803</v>
      </c>
      <c r="C941" s="2" t="s">
        <v>948</v>
      </c>
      <c r="D941" s="2" t="s">
        <v>1582</v>
      </c>
      <c r="E941" s="2" t="s">
        <v>1735</v>
      </c>
      <c r="F941" s="11">
        <v>1</v>
      </c>
      <c r="G941" s="8">
        <v>182.28</v>
      </c>
      <c r="H941" s="8">
        <v>0.15</v>
      </c>
      <c r="I941" s="2" t="s">
        <v>1807</v>
      </c>
      <c r="J941" s="8">
        <v>182.13</v>
      </c>
    </row>
    <row r="942" spans="1:10" x14ac:dyDescent="0.35">
      <c r="A942" s="2" t="s">
        <v>2744</v>
      </c>
      <c r="B942" s="14">
        <v>45880</v>
      </c>
      <c r="C942" s="2" t="s">
        <v>1356</v>
      </c>
      <c r="D942" s="2" t="s">
        <v>1588</v>
      </c>
      <c r="E942" s="2" t="s">
        <v>1782</v>
      </c>
      <c r="F942" s="11">
        <v>3</v>
      </c>
      <c r="G942" s="8">
        <v>938.68</v>
      </c>
      <c r="H942" s="8">
        <v>0.14000000000000001</v>
      </c>
      <c r="I942" s="2" t="s">
        <v>1802</v>
      </c>
      <c r="J942" s="8">
        <v>2815.9</v>
      </c>
    </row>
    <row r="943" spans="1:10" x14ac:dyDescent="0.35">
      <c r="A943" s="2" t="s">
        <v>2745</v>
      </c>
      <c r="B943" s="14">
        <v>45690</v>
      </c>
      <c r="C943" s="2" t="s">
        <v>287</v>
      </c>
      <c r="D943" s="2" t="s">
        <v>1708</v>
      </c>
      <c r="E943" s="2" t="s">
        <v>1751</v>
      </c>
      <c r="F943" s="11">
        <v>3</v>
      </c>
      <c r="G943" s="8">
        <v>219.96</v>
      </c>
      <c r="H943" s="8">
        <v>0.18</v>
      </c>
      <c r="I943" s="2" t="s">
        <v>1804</v>
      </c>
      <c r="J943" s="8">
        <v>659.7</v>
      </c>
    </row>
    <row r="944" spans="1:10" x14ac:dyDescent="0.35">
      <c r="A944" s="2" t="s">
        <v>2746</v>
      </c>
      <c r="B944" s="14">
        <v>45841</v>
      </c>
      <c r="C944" s="2" t="s">
        <v>1437</v>
      </c>
      <c r="D944" s="2" t="s">
        <v>1668</v>
      </c>
      <c r="E944" s="2" t="s">
        <v>1788</v>
      </c>
      <c r="F944" s="11">
        <v>3</v>
      </c>
      <c r="G944" s="8">
        <v>385.74</v>
      </c>
      <c r="H944" s="8">
        <v>0.27</v>
      </c>
      <c r="I944" s="2" t="s">
        <v>1802</v>
      </c>
      <c r="J944" s="8">
        <v>1156.95</v>
      </c>
    </row>
    <row r="945" spans="1:10" x14ac:dyDescent="0.35">
      <c r="A945" s="2" t="s">
        <v>2747</v>
      </c>
      <c r="B945" s="14">
        <v>45380</v>
      </c>
      <c r="C945" s="2" t="s">
        <v>1379</v>
      </c>
      <c r="D945" s="2" t="s">
        <v>1688</v>
      </c>
      <c r="E945" s="2" t="s">
        <v>1788</v>
      </c>
      <c r="F945" s="11">
        <v>2</v>
      </c>
      <c r="G945" s="8">
        <v>830.94</v>
      </c>
      <c r="H945" s="8">
        <v>0.28000000000000003</v>
      </c>
      <c r="I945" s="2" t="s">
        <v>1804</v>
      </c>
      <c r="J945" s="8">
        <v>1661.6000000000001</v>
      </c>
    </row>
    <row r="946" spans="1:10" x14ac:dyDescent="0.35">
      <c r="A946" s="2" t="s">
        <v>2748</v>
      </c>
      <c r="B946" s="14">
        <v>45503</v>
      </c>
      <c r="C946" s="2" t="s">
        <v>1178</v>
      </c>
      <c r="D946" s="2" t="s">
        <v>1529</v>
      </c>
      <c r="E946" s="2" t="s">
        <v>1764</v>
      </c>
      <c r="F946" s="11">
        <v>3</v>
      </c>
      <c r="G946" s="8">
        <v>462.75</v>
      </c>
      <c r="H946" s="8">
        <v>0.22</v>
      </c>
      <c r="I946" s="2" t="s">
        <v>1804</v>
      </c>
      <c r="J946" s="8">
        <v>1388.03</v>
      </c>
    </row>
    <row r="947" spans="1:10" x14ac:dyDescent="0.35">
      <c r="A947" s="2" t="s">
        <v>2749</v>
      </c>
      <c r="B947" s="14">
        <v>45567</v>
      </c>
      <c r="C947" s="2" t="s">
        <v>239</v>
      </c>
      <c r="D947" s="2" t="s">
        <v>1554</v>
      </c>
      <c r="E947" s="2" t="s">
        <v>1779</v>
      </c>
      <c r="F947" s="11">
        <v>4</v>
      </c>
      <c r="G947" s="8">
        <v>973.9</v>
      </c>
      <c r="H947" s="8">
        <v>0.02</v>
      </c>
      <c r="I947" s="2" t="s">
        <v>1807</v>
      </c>
      <c r="J947" s="8">
        <v>3895.58</v>
      </c>
    </row>
    <row r="948" spans="1:10" x14ac:dyDescent="0.35">
      <c r="A948" s="2" t="s">
        <v>2750</v>
      </c>
      <c r="B948" s="14">
        <v>45600</v>
      </c>
      <c r="C948" s="2" t="s">
        <v>465</v>
      </c>
      <c r="D948" s="2" t="s">
        <v>1596</v>
      </c>
      <c r="E948" s="2" t="s">
        <v>1735</v>
      </c>
      <c r="F948" s="11">
        <v>2</v>
      </c>
      <c r="G948" s="8">
        <v>157.18</v>
      </c>
      <c r="H948" s="8">
        <v>0.15</v>
      </c>
      <c r="I948" s="2" t="s">
        <v>1802</v>
      </c>
      <c r="J948" s="8">
        <v>314.21000000000004</v>
      </c>
    </row>
    <row r="949" spans="1:10" x14ac:dyDescent="0.35">
      <c r="A949" s="2" t="s">
        <v>2751</v>
      </c>
      <c r="B949" s="14">
        <v>45415</v>
      </c>
      <c r="C949" s="2" t="s">
        <v>58</v>
      </c>
      <c r="D949" s="2" t="s">
        <v>1672</v>
      </c>
      <c r="E949" s="2" t="s">
        <v>1775</v>
      </c>
      <c r="F949" s="11">
        <v>3</v>
      </c>
      <c r="G949" s="8">
        <v>239.57</v>
      </c>
      <c r="H949" s="8">
        <v>0.16</v>
      </c>
      <c r="I949" s="2" t="s">
        <v>1802</v>
      </c>
      <c r="J949" s="8">
        <v>718.55000000000007</v>
      </c>
    </row>
    <row r="950" spans="1:10" x14ac:dyDescent="0.35">
      <c r="A950" s="2" t="s">
        <v>2752</v>
      </c>
      <c r="B950" s="14">
        <v>45343</v>
      </c>
      <c r="C950" s="2" t="s">
        <v>1013</v>
      </c>
      <c r="D950" s="2" t="s">
        <v>1543</v>
      </c>
      <c r="E950" s="2" t="s">
        <v>1782</v>
      </c>
      <c r="F950" s="11">
        <v>4</v>
      </c>
      <c r="G950" s="8">
        <v>583.21</v>
      </c>
      <c r="H950" s="8">
        <v>0.2</v>
      </c>
      <c r="I950" s="2" t="s">
        <v>1802</v>
      </c>
      <c r="J950" s="8">
        <v>2332.6400000000003</v>
      </c>
    </row>
    <row r="951" spans="1:10" x14ac:dyDescent="0.35">
      <c r="A951" s="2" t="s">
        <v>2753</v>
      </c>
      <c r="B951" s="14">
        <v>45399</v>
      </c>
      <c r="C951" s="2" t="s">
        <v>1264</v>
      </c>
      <c r="D951" s="2" t="s">
        <v>1688</v>
      </c>
      <c r="E951" s="2" t="s">
        <v>1760</v>
      </c>
      <c r="F951" s="11">
        <v>3</v>
      </c>
      <c r="G951" s="8">
        <v>758.75</v>
      </c>
      <c r="H951" s="8">
        <v>0.27</v>
      </c>
      <c r="I951" s="2" t="s">
        <v>1804</v>
      </c>
      <c r="J951" s="8">
        <v>2275.98</v>
      </c>
    </row>
    <row r="952" spans="1:10" x14ac:dyDescent="0.35">
      <c r="A952" s="2" t="s">
        <v>2754</v>
      </c>
      <c r="B952" s="14">
        <v>45689</v>
      </c>
      <c r="C952" s="2" t="s">
        <v>960</v>
      </c>
      <c r="D952" s="2" t="s">
        <v>1648</v>
      </c>
      <c r="E952" s="2" t="s">
        <v>1751</v>
      </c>
      <c r="F952" s="11">
        <v>4</v>
      </c>
      <c r="G952" s="8">
        <v>372.42</v>
      </c>
      <c r="H952" s="8">
        <v>0.19</v>
      </c>
      <c r="I952" s="2" t="s">
        <v>1802</v>
      </c>
      <c r="J952" s="8">
        <v>1489.49</v>
      </c>
    </row>
    <row r="953" spans="1:10" x14ac:dyDescent="0.35">
      <c r="A953" s="2" t="s">
        <v>2755</v>
      </c>
      <c r="B953" s="14">
        <v>45699</v>
      </c>
      <c r="C953" s="2" t="s">
        <v>507</v>
      </c>
      <c r="D953" s="2" t="s">
        <v>1652</v>
      </c>
      <c r="E953" s="2" t="s">
        <v>1791</v>
      </c>
      <c r="F953" s="11">
        <v>4</v>
      </c>
      <c r="G953" s="8">
        <v>286.27999999999997</v>
      </c>
      <c r="H953" s="8">
        <v>0.28000000000000003</v>
      </c>
      <c r="I953" s="2" t="s">
        <v>1804</v>
      </c>
      <c r="J953" s="8">
        <v>1144.8399999999999</v>
      </c>
    </row>
    <row r="954" spans="1:10" x14ac:dyDescent="0.35">
      <c r="A954" s="2" t="s">
        <v>2756</v>
      </c>
      <c r="B954" s="14">
        <v>45663</v>
      </c>
      <c r="C954" s="2" t="s">
        <v>874</v>
      </c>
      <c r="D954" s="2" t="s">
        <v>1672</v>
      </c>
      <c r="E954" s="2" t="s">
        <v>1770</v>
      </c>
      <c r="F954" s="11">
        <v>3</v>
      </c>
      <c r="G954" s="8">
        <v>488.37</v>
      </c>
      <c r="H954" s="8">
        <v>0.27</v>
      </c>
      <c r="I954" s="2" t="s">
        <v>1807</v>
      </c>
      <c r="J954" s="8">
        <v>1464.8400000000001</v>
      </c>
    </row>
    <row r="955" spans="1:10" x14ac:dyDescent="0.35">
      <c r="A955" s="2" t="s">
        <v>2757</v>
      </c>
      <c r="B955" s="14">
        <v>45377</v>
      </c>
      <c r="C955" s="2" t="s">
        <v>1425</v>
      </c>
      <c r="D955" s="2" t="s">
        <v>1700</v>
      </c>
      <c r="E955" s="2" t="s">
        <v>1760</v>
      </c>
      <c r="F955" s="11">
        <v>3</v>
      </c>
      <c r="G955" s="8">
        <v>662.82</v>
      </c>
      <c r="H955" s="8">
        <v>0.01</v>
      </c>
      <c r="I955" s="2" t="s">
        <v>1807</v>
      </c>
      <c r="J955" s="8">
        <v>1988.45</v>
      </c>
    </row>
    <row r="956" spans="1:10" x14ac:dyDescent="0.35">
      <c r="A956" s="2" t="s">
        <v>2758</v>
      </c>
      <c r="B956" s="14">
        <v>45412</v>
      </c>
      <c r="C956" s="2" t="s">
        <v>1505</v>
      </c>
      <c r="D956" s="2" t="s">
        <v>1535</v>
      </c>
      <c r="E956" s="2" t="s">
        <v>1782</v>
      </c>
      <c r="F956" s="11">
        <v>2</v>
      </c>
      <c r="G956" s="8">
        <v>824.34</v>
      </c>
      <c r="H956" s="8">
        <v>0.1</v>
      </c>
      <c r="I956" s="2" t="s">
        <v>1807</v>
      </c>
      <c r="J956" s="8">
        <v>1648.5800000000002</v>
      </c>
    </row>
    <row r="957" spans="1:10" x14ac:dyDescent="0.35">
      <c r="A957" s="2" t="s">
        <v>2759</v>
      </c>
      <c r="B957" s="14">
        <v>45349</v>
      </c>
      <c r="C957" s="2" t="s">
        <v>386</v>
      </c>
      <c r="D957" s="2" t="s">
        <v>1644</v>
      </c>
      <c r="E957" s="2" t="s">
        <v>1760</v>
      </c>
      <c r="F957" s="11">
        <v>1</v>
      </c>
      <c r="G957" s="8">
        <v>437.12</v>
      </c>
      <c r="H957" s="8">
        <v>0.21</v>
      </c>
      <c r="I957" s="2" t="s">
        <v>1802</v>
      </c>
      <c r="J957" s="8">
        <v>436.91</v>
      </c>
    </row>
    <row r="958" spans="1:10" x14ac:dyDescent="0.35">
      <c r="A958" s="2" t="s">
        <v>2760</v>
      </c>
      <c r="B958" s="14">
        <v>45486</v>
      </c>
      <c r="C958" s="2" t="s">
        <v>1101</v>
      </c>
      <c r="D958" s="2" t="s">
        <v>1702</v>
      </c>
      <c r="E958" s="2" t="s">
        <v>1754</v>
      </c>
      <c r="F958" s="11">
        <v>3</v>
      </c>
      <c r="G958" s="8">
        <v>23.37</v>
      </c>
      <c r="H958" s="8">
        <v>0.15</v>
      </c>
      <c r="I958" s="2" t="s">
        <v>1804</v>
      </c>
      <c r="J958" s="8">
        <v>69.959999999999994</v>
      </c>
    </row>
    <row r="959" spans="1:10" x14ac:dyDescent="0.35">
      <c r="A959" s="2" t="s">
        <v>2761</v>
      </c>
      <c r="B959" s="14">
        <v>45761</v>
      </c>
      <c r="C959" s="2" t="s">
        <v>605</v>
      </c>
      <c r="D959" s="2" t="s">
        <v>1598</v>
      </c>
      <c r="E959" s="2" t="s">
        <v>1760</v>
      </c>
      <c r="F959" s="11">
        <v>1</v>
      </c>
      <c r="G959" s="8">
        <v>579.69000000000005</v>
      </c>
      <c r="H959" s="8">
        <v>0.02</v>
      </c>
      <c r="I959" s="2" t="s">
        <v>1802</v>
      </c>
      <c r="J959" s="8">
        <v>579.67000000000007</v>
      </c>
    </row>
    <row r="960" spans="1:10" x14ac:dyDescent="0.35">
      <c r="A960" s="2" t="s">
        <v>2762</v>
      </c>
      <c r="B960" s="14">
        <v>45639</v>
      </c>
      <c r="C960" s="2" t="s">
        <v>1313</v>
      </c>
      <c r="D960" s="2" t="s">
        <v>1682</v>
      </c>
      <c r="E960" s="2" t="s">
        <v>1777</v>
      </c>
      <c r="F960" s="11">
        <v>3</v>
      </c>
      <c r="G960" s="8">
        <v>240.51</v>
      </c>
      <c r="H960" s="8">
        <v>7.0000000000000007E-2</v>
      </c>
      <c r="I960" s="2" t="s">
        <v>1802</v>
      </c>
      <c r="J960" s="8">
        <v>721.45999999999992</v>
      </c>
    </row>
    <row r="961" spans="1:10" x14ac:dyDescent="0.35">
      <c r="A961" s="2" t="s">
        <v>2763</v>
      </c>
      <c r="B961" s="14">
        <v>45893</v>
      </c>
      <c r="C961" s="2" t="s">
        <v>1175</v>
      </c>
      <c r="D961" s="2" t="s">
        <v>1576</v>
      </c>
      <c r="E961" s="2" t="s">
        <v>1777</v>
      </c>
      <c r="F961" s="11">
        <v>2</v>
      </c>
      <c r="G961" s="8">
        <v>855.4</v>
      </c>
      <c r="H961" s="8">
        <v>0.08</v>
      </c>
      <c r="I961" s="2" t="s">
        <v>1807</v>
      </c>
      <c r="J961" s="8">
        <v>1710.72</v>
      </c>
    </row>
    <row r="962" spans="1:10" x14ac:dyDescent="0.35">
      <c r="A962" s="2" t="s">
        <v>2764</v>
      </c>
      <c r="B962" s="14">
        <v>45227</v>
      </c>
      <c r="C962" s="2" t="s">
        <v>35</v>
      </c>
      <c r="D962" s="2" t="s">
        <v>1706</v>
      </c>
      <c r="E962" s="2" t="s">
        <v>1757</v>
      </c>
      <c r="F962" s="11">
        <v>1</v>
      </c>
      <c r="G962" s="8">
        <v>537.26</v>
      </c>
      <c r="H962" s="8">
        <v>0.09</v>
      </c>
      <c r="I962" s="2" t="s">
        <v>1802</v>
      </c>
      <c r="J962" s="8">
        <v>537.16999999999996</v>
      </c>
    </row>
    <row r="963" spans="1:10" x14ac:dyDescent="0.35">
      <c r="A963" s="2" t="s">
        <v>2765</v>
      </c>
      <c r="B963" s="14">
        <v>45637</v>
      </c>
      <c r="C963" s="2" t="s">
        <v>1181</v>
      </c>
      <c r="D963" s="2" t="s">
        <v>1628</v>
      </c>
      <c r="E963" s="2" t="s">
        <v>1767</v>
      </c>
      <c r="F963" s="11">
        <v>3</v>
      </c>
      <c r="G963" s="8">
        <v>918.26</v>
      </c>
      <c r="H963" s="8">
        <v>0.17</v>
      </c>
      <c r="I963" s="2" t="s">
        <v>1807</v>
      </c>
      <c r="J963" s="8">
        <v>2754.6099999999997</v>
      </c>
    </row>
    <row r="964" spans="1:10" x14ac:dyDescent="0.35">
      <c r="A964" s="2" t="s">
        <v>2766</v>
      </c>
      <c r="B964" s="14">
        <v>45472</v>
      </c>
      <c r="C964" s="2" t="s">
        <v>331</v>
      </c>
      <c r="D964" s="2" t="s">
        <v>1535</v>
      </c>
      <c r="E964" s="2" t="s">
        <v>1764</v>
      </c>
      <c r="F964" s="11">
        <v>4</v>
      </c>
      <c r="G964" s="8">
        <v>579.70000000000005</v>
      </c>
      <c r="H964" s="8">
        <v>0.18</v>
      </c>
      <c r="I964" s="2" t="s">
        <v>1804</v>
      </c>
      <c r="J964" s="8">
        <v>2318.6200000000003</v>
      </c>
    </row>
    <row r="965" spans="1:10" x14ac:dyDescent="0.35">
      <c r="A965" s="2" t="s">
        <v>2767</v>
      </c>
      <c r="B965" s="14">
        <v>45710</v>
      </c>
      <c r="C965" s="2" t="s">
        <v>480</v>
      </c>
      <c r="D965" s="2" t="s">
        <v>1612</v>
      </c>
      <c r="E965" s="2" t="s">
        <v>1754</v>
      </c>
      <c r="F965" s="11">
        <v>1</v>
      </c>
      <c r="G965" s="8">
        <v>824.32</v>
      </c>
      <c r="H965" s="8">
        <v>0.18</v>
      </c>
      <c r="I965" s="2" t="s">
        <v>1802</v>
      </c>
      <c r="J965" s="8">
        <v>824.1400000000001</v>
      </c>
    </row>
    <row r="966" spans="1:10" x14ac:dyDescent="0.35">
      <c r="A966" s="2" t="s">
        <v>2768</v>
      </c>
      <c r="B966" s="14">
        <v>45682</v>
      </c>
      <c r="C966" s="2" t="s">
        <v>374</v>
      </c>
      <c r="D966" s="2" t="s">
        <v>1618</v>
      </c>
      <c r="E966" s="2" t="s">
        <v>1779</v>
      </c>
      <c r="F966" s="11">
        <v>4</v>
      </c>
      <c r="G966" s="8">
        <v>614.99</v>
      </c>
      <c r="H966" s="8">
        <v>0.16</v>
      </c>
      <c r="I966" s="2" t="s">
        <v>1804</v>
      </c>
      <c r="J966" s="8">
        <v>2459.8000000000002</v>
      </c>
    </row>
    <row r="967" spans="1:10" x14ac:dyDescent="0.35">
      <c r="A967" s="2" t="s">
        <v>2769</v>
      </c>
      <c r="B967" s="14">
        <v>45730</v>
      </c>
      <c r="C967" s="2" t="s">
        <v>431</v>
      </c>
      <c r="D967" s="2" t="s">
        <v>1650</v>
      </c>
      <c r="E967" s="2" t="s">
        <v>1730</v>
      </c>
      <c r="F967" s="11">
        <v>4</v>
      </c>
      <c r="G967" s="8">
        <v>189.21</v>
      </c>
      <c r="H967" s="8">
        <v>0.06</v>
      </c>
      <c r="I967" s="2" t="s">
        <v>1807</v>
      </c>
      <c r="J967" s="8">
        <v>756.78000000000009</v>
      </c>
    </row>
    <row r="968" spans="1:10" x14ac:dyDescent="0.35">
      <c r="A968" s="2" t="s">
        <v>2770</v>
      </c>
      <c r="B968" s="14">
        <v>45629</v>
      </c>
      <c r="C968" s="2" t="s">
        <v>507</v>
      </c>
      <c r="D968" s="2" t="s">
        <v>1650</v>
      </c>
      <c r="E968" s="2" t="s">
        <v>1777</v>
      </c>
      <c r="F968" s="11">
        <v>2</v>
      </c>
      <c r="G968" s="8">
        <v>233.33</v>
      </c>
      <c r="H968" s="8">
        <v>0.05</v>
      </c>
      <c r="I968" s="2" t="s">
        <v>1802</v>
      </c>
      <c r="J968" s="8">
        <v>466.61</v>
      </c>
    </row>
    <row r="969" spans="1:10" x14ac:dyDescent="0.35">
      <c r="A969" s="2" t="s">
        <v>2771</v>
      </c>
      <c r="B969" s="14">
        <v>45783</v>
      </c>
      <c r="C969" s="2" t="s">
        <v>783</v>
      </c>
      <c r="D969" s="2" t="s">
        <v>1604</v>
      </c>
      <c r="E969" s="2" t="s">
        <v>1788</v>
      </c>
      <c r="F969" s="11">
        <v>3</v>
      </c>
      <c r="G969" s="8">
        <v>529.89</v>
      </c>
      <c r="H969" s="8">
        <v>0.21</v>
      </c>
      <c r="I969" s="2" t="s">
        <v>1802</v>
      </c>
      <c r="J969" s="8">
        <v>1589.46</v>
      </c>
    </row>
    <row r="970" spans="1:10" x14ac:dyDescent="0.35">
      <c r="A970" s="2" t="s">
        <v>2772</v>
      </c>
      <c r="B970" s="14">
        <v>45518</v>
      </c>
      <c r="C970" s="2" t="s">
        <v>1482</v>
      </c>
      <c r="D970" s="2" t="s">
        <v>1710</v>
      </c>
      <c r="E970" s="2" t="s">
        <v>1735</v>
      </c>
      <c r="F970" s="11">
        <v>2</v>
      </c>
      <c r="G970" s="8">
        <v>954.1</v>
      </c>
      <c r="H970" s="8">
        <v>0.17</v>
      </c>
      <c r="I970" s="2" t="s">
        <v>1804</v>
      </c>
      <c r="J970" s="8">
        <v>1908.03</v>
      </c>
    </row>
    <row r="971" spans="1:10" x14ac:dyDescent="0.35">
      <c r="A971" s="2" t="s">
        <v>2773</v>
      </c>
      <c r="B971" s="14">
        <v>45274</v>
      </c>
      <c r="C971" s="2" t="s">
        <v>1002</v>
      </c>
      <c r="D971" s="2" t="s">
        <v>1656</v>
      </c>
      <c r="E971" s="2" t="s">
        <v>1757</v>
      </c>
      <c r="F971" s="11">
        <v>1</v>
      </c>
      <c r="G971" s="8">
        <v>370.04</v>
      </c>
      <c r="H971" s="8">
        <v>0.04</v>
      </c>
      <c r="I971" s="2" t="s">
        <v>1807</v>
      </c>
      <c r="J971" s="8">
        <v>370</v>
      </c>
    </row>
    <row r="972" spans="1:10" x14ac:dyDescent="0.35">
      <c r="A972" s="2" t="s">
        <v>2774</v>
      </c>
      <c r="B972" s="14">
        <v>45297</v>
      </c>
      <c r="C972" s="2" t="s">
        <v>219</v>
      </c>
      <c r="D972" s="2" t="s">
        <v>1718</v>
      </c>
      <c r="E972" s="2" t="s">
        <v>1791</v>
      </c>
      <c r="F972" s="11">
        <v>4</v>
      </c>
      <c r="G972" s="8">
        <v>492.71</v>
      </c>
      <c r="H972" s="8">
        <v>0.08</v>
      </c>
      <c r="I972" s="2" t="s">
        <v>1802</v>
      </c>
      <c r="J972" s="8">
        <v>1970.76</v>
      </c>
    </row>
    <row r="973" spans="1:10" x14ac:dyDescent="0.35">
      <c r="A973" s="2" t="s">
        <v>2775</v>
      </c>
      <c r="B973" s="14">
        <v>45530</v>
      </c>
      <c r="C973" s="2" t="s">
        <v>877</v>
      </c>
      <c r="D973" s="2" t="s">
        <v>1708</v>
      </c>
      <c r="E973" s="2" t="s">
        <v>1775</v>
      </c>
      <c r="F973" s="11">
        <v>4</v>
      </c>
      <c r="G973" s="8">
        <v>853.26</v>
      </c>
      <c r="H973" s="8">
        <v>0.24</v>
      </c>
      <c r="I973" s="2" t="s">
        <v>1807</v>
      </c>
      <c r="J973" s="8">
        <v>3412.8</v>
      </c>
    </row>
    <row r="974" spans="1:10" x14ac:dyDescent="0.35">
      <c r="A974" s="2" t="s">
        <v>2776</v>
      </c>
      <c r="B974" s="14">
        <v>45740</v>
      </c>
      <c r="C974" s="2" t="s">
        <v>1244</v>
      </c>
      <c r="D974" s="2" t="s">
        <v>1529</v>
      </c>
      <c r="E974" s="2" t="s">
        <v>1782</v>
      </c>
      <c r="F974" s="11">
        <v>1</v>
      </c>
      <c r="G974" s="8">
        <v>402.47</v>
      </c>
      <c r="H974" s="8">
        <v>0.19</v>
      </c>
      <c r="I974" s="2" t="s">
        <v>1804</v>
      </c>
      <c r="J974" s="8">
        <v>402.28000000000003</v>
      </c>
    </row>
    <row r="975" spans="1:10" x14ac:dyDescent="0.35">
      <c r="A975" s="2" t="s">
        <v>2777</v>
      </c>
      <c r="B975" s="14">
        <v>45311</v>
      </c>
      <c r="C975" s="2" t="s">
        <v>1233</v>
      </c>
      <c r="D975" s="2" t="s">
        <v>1634</v>
      </c>
      <c r="E975" s="2" t="s">
        <v>1788</v>
      </c>
      <c r="F975" s="11">
        <v>2</v>
      </c>
      <c r="G975" s="8">
        <v>528.29999999999995</v>
      </c>
      <c r="H975" s="8">
        <v>0.24</v>
      </c>
      <c r="I975" s="2" t="s">
        <v>1802</v>
      </c>
      <c r="J975" s="8">
        <v>1056.3599999999999</v>
      </c>
    </row>
    <row r="976" spans="1:10" x14ac:dyDescent="0.35">
      <c r="A976" s="2" t="s">
        <v>2778</v>
      </c>
      <c r="B976" s="14">
        <v>45667</v>
      </c>
      <c r="C976" s="2" t="s">
        <v>1353</v>
      </c>
      <c r="D976" s="2" t="s">
        <v>1546</v>
      </c>
      <c r="E976" s="2" t="s">
        <v>1754</v>
      </c>
      <c r="F976" s="11">
        <v>4</v>
      </c>
      <c r="G976" s="8">
        <v>599.85</v>
      </c>
      <c r="H976" s="8">
        <v>0.25</v>
      </c>
      <c r="I976" s="2" t="s">
        <v>1802</v>
      </c>
      <c r="J976" s="8">
        <v>2399.15</v>
      </c>
    </row>
    <row r="977" spans="1:10" x14ac:dyDescent="0.35">
      <c r="A977" s="2" t="s">
        <v>2779</v>
      </c>
      <c r="B977" s="14">
        <v>45281</v>
      </c>
      <c r="C977" s="2" t="s">
        <v>943</v>
      </c>
      <c r="D977" s="2" t="s">
        <v>1558</v>
      </c>
      <c r="E977" s="2" t="s">
        <v>1764</v>
      </c>
      <c r="F977" s="11">
        <v>2</v>
      </c>
      <c r="G977" s="8">
        <v>61.42</v>
      </c>
      <c r="H977" s="8">
        <v>0.08</v>
      </c>
      <c r="I977" s="2" t="s">
        <v>1804</v>
      </c>
      <c r="J977" s="8">
        <v>122.76</v>
      </c>
    </row>
    <row r="978" spans="1:10" x14ac:dyDescent="0.35">
      <c r="A978" s="2" t="s">
        <v>2780</v>
      </c>
      <c r="B978" s="14">
        <v>45693</v>
      </c>
      <c r="C978" s="2" t="s">
        <v>786</v>
      </c>
      <c r="D978" s="2" t="s">
        <v>1564</v>
      </c>
      <c r="E978" s="2" t="s">
        <v>1767</v>
      </c>
      <c r="F978" s="11">
        <v>2</v>
      </c>
      <c r="G978" s="8">
        <v>466.42</v>
      </c>
      <c r="H978" s="8">
        <v>0.12</v>
      </c>
      <c r="I978" s="2" t="s">
        <v>1804</v>
      </c>
      <c r="J978" s="8">
        <v>932.72</v>
      </c>
    </row>
    <row r="979" spans="1:10" x14ac:dyDescent="0.35">
      <c r="A979" s="2" t="s">
        <v>2781</v>
      </c>
      <c r="B979" s="14">
        <v>45857</v>
      </c>
      <c r="C979" s="2" t="s">
        <v>343</v>
      </c>
      <c r="D979" s="2" t="s">
        <v>1588</v>
      </c>
      <c r="E979" s="2" t="s">
        <v>1751</v>
      </c>
      <c r="F979" s="11">
        <v>4</v>
      </c>
      <c r="G979" s="8">
        <v>540.69000000000005</v>
      </c>
      <c r="H979" s="8">
        <v>0.09</v>
      </c>
      <c r="I979" s="2" t="s">
        <v>1807</v>
      </c>
      <c r="J979" s="8">
        <v>2162.67</v>
      </c>
    </row>
    <row r="980" spans="1:10" x14ac:dyDescent="0.35">
      <c r="A980" s="2" t="s">
        <v>2782</v>
      </c>
      <c r="B980" s="14">
        <v>45737</v>
      </c>
      <c r="C980" s="2" t="s">
        <v>928</v>
      </c>
      <c r="D980" s="2" t="s">
        <v>1564</v>
      </c>
      <c r="E980" s="2" t="s">
        <v>1775</v>
      </c>
      <c r="F980" s="11">
        <v>3</v>
      </c>
      <c r="G980" s="8">
        <v>677.46</v>
      </c>
      <c r="H980" s="8">
        <v>0.05</v>
      </c>
      <c r="I980" s="2" t="s">
        <v>1802</v>
      </c>
      <c r="J980" s="8">
        <v>2032.3300000000002</v>
      </c>
    </row>
    <row r="981" spans="1:10" x14ac:dyDescent="0.35">
      <c r="A981" s="2" t="s">
        <v>2783</v>
      </c>
      <c r="B981" s="14">
        <v>45771</v>
      </c>
      <c r="C981" s="2" t="s">
        <v>1016</v>
      </c>
      <c r="D981" s="2" t="s">
        <v>1568</v>
      </c>
      <c r="E981" s="2" t="s">
        <v>1735</v>
      </c>
      <c r="F981" s="11">
        <v>3</v>
      </c>
      <c r="G981" s="8">
        <v>614.63</v>
      </c>
      <c r="H981" s="8">
        <v>0.06</v>
      </c>
      <c r="I981" s="2" t="s">
        <v>1804</v>
      </c>
      <c r="J981" s="8">
        <v>1843.83</v>
      </c>
    </row>
    <row r="982" spans="1:10" x14ac:dyDescent="0.35">
      <c r="A982" s="2" t="s">
        <v>2784</v>
      </c>
      <c r="B982" s="14">
        <v>45272</v>
      </c>
      <c r="C982" s="2" t="s">
        <v>735</v>
      </c>
      <c r="D982" s="2" t="s">
        <v>1658</v>
      </c>
      <c r="E982" s="2" t="s">
        <v>1760</v>
      </c>
      <c r="F982" s="11">
        <v>4</v>
      </c>
      <c r="G982" s="8">
        <v>649.52</v>
      </c>
      <c r="H982" s="8">
        <v>0.11</v>
      </c>
      <c r="I982" s="2" t="s">
        <v>1802</v>
      </c>
      <c r="J982" s="8">
        <v>2597.9699999999998</v>
      </c>
    </row>
    <row r="983" spans="1:10" x14ac:dyDescent="0.35">
      <c r="A983" s="2" t="s">
        <v>2785</v>
      </c>
      <c r="B983" s="14">
        <v>45481</v>
      </c>
      <c r="C983" s="2" t="s">
        <v>1356</v>
      </c>
      <c r="D983" s="2" t="s">
        <v>1696</v>
      </c>
      <c r="E983" s="2" t="s">
        <v>1760</v>
      </c>
      <c r="F983" s="11">
        <v>2</v>
      </c>
      <c r="G983" s="8">
        <v>943.93</v>
      </c>
      <c r="H983" s="8">
        <v>0.22</v>
      </c>
      <c r="I983" s="2" t="s">
        <v>1804</v>
      </c>
      <c r="J983" s="8">
        <v>1887.6399999999999</v>
      </c>
    </row>
    <row r="984" spans="1:10" x14ac:dyDescent="0.35">
      <c r="A984" s="2" t="s">
        <v>2786</v>
      </c>
      <c r="B984" s="14">
        <v>45228</v>
      </c>
      <c r="C984" s="2" t="s">
        <v>540</v>
      </c>
      <c r="D984" s="2" t="s">
        <v>1588</v>
      </c>
      <c r="E984" s="2" t="s">
        <v>1760</v>
      </c>
      <c r="F984" s="11">
        <v>4</v>
      </c>
      <c r="G984" s="8">
        <v>538.73</v>
      </c>
      <c r="H984" s="8">
        <v>0.03</v>
      </c>
      <c r="I984" s="2" t="s">
        <v>1802</v>
      </c>
      <c r="J984" s="8">
        <v>2154.89</v>
      </c>
    </row>
    <row r="985" spans="1:10" x14ac:dyDescent="0.35">
      <c r="A985" s="2" t="s">
        <v>2787</v>
      </c>
      <c r="B985" s="14">
        <v>45432</v>
      </c>
      <c r="C985" s="2" t="s">
        <v>308</v>
      </c>
      <c r="D985" s="2" t="s">
        <v>1658</v>
      </c>
      <c r="E985" s="2" t="s">
        <v>1760</v>
      </c>
      <c r="F985" s="11">
        <v>2</v>
      </c>
      <c r="G985" s="8">
        <v>853.93</v>
      </c>
      <c r="H985" s="8">
        <v>0.01</v>
      </c>
      <c r="I985" s="2" t="s">
        <v>1804</v>
      </c>
      <c r="J985" s="8">
        <v>1707.85</v>
      </c>
    </row>
    <row r="986" spans="1:10" x14ac:dyDescent="0.35">
      <c r="A986" s="2" t="s">
        <v>2788</v>
      </c>
      <c r="B986" s="14">
        <v>45914</v>
      </c>
      <c r="C986" s="2" t="s">
        <v>1488</v>
      </c>
      <c r="D986" s="2" t="s">
        <v>1584</v>
      </c>
      <c r="E986" s="2" t="s">
        <v>1747</v>
      </c>
      <c r="F986" s="11">
        <v>4</v>
      </c>
      <c r="G986" s="8">
        <v>465.42</v>
      </c>
      <c r="H986" s="8">
        <v>0.26</v>
      </c>
      <c r="I986" s="2" t="s">
        <v>1807</v>
      </c>
      <c r="J986" s="8">
        <v>1861.42</v>
      </c>
    </row>
    <row r="987" spans="1:10" x14ac:dyDescent="0.35">
      <c r="A987" s="2" t="s">
        <v>2789</v>
      </c>
      <c r="B987" s="14">
        <v>45758</v>
      </c>
      <c r="C987" s="2" t="s">
        <v>200</v>
      </c>
      <c r="D987" s="2" t="s">
        <v>1524</v>
      </c>
      <c r="E987" s="2" t="s">
        <v>1770</v>
      </c>
      <c r="F987" s="11">
        <v>4</v>
      </c>
      <c r="G987" s="8">
        <v>880.26</v>
      </c>
      <c r="H987" s="8">
        <v>0.11</v>
      </c>
      <c r="I987" s="2" t="s">
        <v>1807</v>
      </c>
      <c r="J987" s="8">
        <v>3520.93</v>
      </c>
    </row>
    <row r="988" spans="1:10" x14ac:dyDescent="0.35">
      <c r="A988" s="2" t="s">
        <v>2790</v>
      </c>
      <c r="B988" s="14">
        <v>45429</v>
      </c>
      <c r="C988" s="2" t="s">
        <v>1465</v>
      </c>
      <c r="D988" s="2" t="s">
        <v>1628</v>
      </c>
      <c r="E988" s="2" t="s">
        <v>1770</v>
      </c>
      <c r="F988" s="11">
        <v>3</v>
      </c>
      <c r="G988" s="8">
        <v>461.02</v>
      </c>
      <c r="H988" s="8">
        <v>0.28999999999999998</v>
      </c>
      <c r="I988" s="2" t="s">
        <v>1804</v>
      </c>
      <c r="J988" s="8">
        <v>1382.77</v>
      </c>
    </row>
    <row r="989" spans="1:10" x14ac:dyDescent="0.35">
      <c r="A989" s="2" t="s">
        <v>2791</v>
      </c>
      <c r="B989" s="14">
        <v>45578</v>
      </c>
      <c r="C989" s="2" t="s">
        <v>105</v>
      </c>
      <c r="D989" s="2" t="s">
        <v>1576</v>
      </c>
      <c r="E989" s="2" t="s">
        <v>1775</v>
      </c>
      <c r="F989" s="11">
        <v>1</v>
      </c>
      <c r="G989" s="8">
        <v>531.99</v>
      </c>
      <c r="H989" s="8">
        <v>0.17</v>
      </c>
      <c r="I989" s="2" t="s">
        <v>1804</v>
      </c>
      <c r="J989" s="8">
        <v>531.82000000000005</v>
      </c>
    </row>
    <row r="990" spans="1:10" x14ac:dyDescent="0.35">
      <c r="A990" s="2" t="s">
        <v>2792</v>
      </c>
      <c r="B990" s="14">
        <v>45486</v>
      </c>
      <c r="C990" s="2" t="s">
        <v>23</v>
      </c>
      <c r="D990" s="2" t="s">
        <v>1620</v>
      </c>
      <c r="E990" s="2" t="s">
        <v>1785</v>
      </c>
      <c r="F990" s="11">
        <v>2</v>
      </c>
      <c r="G990" s="8">
        <v>274.08999999999997</v>
      </c>
      <c r="H990" s="8">
        <v>0.13</v>
      </c>
      <c r="I990" s="2" t="s">
        <v>1804</v>
      </c>
      <c r="J990" s="8">
        <v>548.04999999999995</v>
      </c>
    </row>
    <row r="991" spans="1:10" x14ac:dyDescent="0.35">
      <c r="A991" s="2" t="s">
        <v>2793</v>
      </c>
      <c r="B991" s="14">
        <v>45694</v>
      </c>
      <c r="C991" s="2" t="s">
        <v>1350</v>
      </c>
      <c r="D991" s="2" t="s">
        <v>1702</v>
      </c>
      <c r="E991" s="2" t="s">
        <v>1767</v>
      </c>
      <c r="F991" s="11">
        <v>1</v>
      </c>
      <c r="G991" s="8">
        <v>66.14</v>
      </c>
      <c r="H991" s="8">
        <v>0.14000000000000001</v>
      </c>
      <c r="I991" s="2" t="s">
        <v>1807</v>
      </c>
      <c r="J991" s="8">
        <v>66</v>
      </c>
    </row>
    <row r="992" spans="1:10" x14ac:dyDescent="0.35">
      <c r="A992" s="2" t="s">
        <v>2794</v>
      </c>
      <c r="B992" s="14">
        <v>45875</v>
      </c>
      <c r="C992" s="2" t="s">
        <v>273</v>
      </c>
      <c r="D992" s="2" t="s">
        <v>1566</v>
      </c>
      <c r="E992" s="2" t="s">
        <v>1764</v>
      </c>
      <c r="F992" s="11">
        <v>3</v>
      </c>
      <c r="G992" s="8">
        <v>955.82</v>
      </c>
      <c r="H992" s="8">
        <v>0.16</v>
      </c>
      <c r="I992" s="2" t="s">
        <v>1807</v>
      </c>
      <c r="J992" s="8">
        <v>2867.3</v>
      </c>
    </row>
    <row r="993" spans="1:10" x14ac:dyDescent="0.35">
      <c r="A993" s="2" t="s">
        <v>2795</v>
      </c>
      <c r="B993" s="14">
        <v>45432</v>
      </c>
      <c r="C993" s="2" t="s">
        <v>990</v>
      </c>
      <c r="D993" s="2" t="s">
        <v>1570</v>
      </c>
      <c r="E993" s="2" t="s">
        <v>1772</v>
      </c>
      <c r="F993" s="11">
        <v>1</v>
      </c>
      <c r="G993" s="8">
        <v>904.92</v>
      </c>
      <c r="H993" s="8">
        <v>0.13</v>
      </c>
      <c r="I993" s="2" t="s">
        <v>1802</v>
      </c>
      <c r="J993" s="8">
        <v>904.79</v>
      </c>
    </row>
    <row r="994" spans="1:10" x14ac:dyDescent="0.35">
      <c r="A994" s="2" t="s">
        <v>2796</v>
      </c>
      <c r="B994" s="14">
        <v>45575</v>
      </c>
      <c r="C994" s="2" t="s">
        <v>7</v>
      </c>
      <c r="D994" s="2" t="s">
        <v>1606</v>
      </c>
      <c r="E994" s="2" t="s">
        <v>1757</v>
      </c>
      <c r="F994" s="11">
        <v>3</v>
      </c>
      <c r="G994" s="8">
        <v>490.02</v>
      </c>
      <c r="H994" s="8">
        <v>0.26</v>
      </c>
      <c r="I994" s="2" t="s">
        <v>1802</v>
      </c>
      <c r="J994" s="8">
        <v>1469.8</v>
      </c>
    </row>
    <row r="995" spans="1:10" x14ac:dyDescent="0.35">
      <c r="A995" s="2" t="s">
        <v>2797</v>
      </c>
      <c r="B995" s="14">
        <v>45340</v>
      </c>
      <c r="C995" s="2" t="s">
        <v>1118</v>
      </c>
      <c r="D995" s="2" t="s">
        <v>1564</v>
      </c>
      <c r="E995" s="2" t="s">
        <v>1754</v>
      </c>
      <c r="F995" s="11">
        <v>2</v>
      </c>
      <c r="G995" s="8">
        <v>957.54</v>
      </c>
      <c r="H995" s="8">
        <v>0.1</v>
      </c>
      <c r="I995" s="2" t="s">
        <v>1807</v>
      </c>
      <c r="J995" s="8">
        <v>1914.98</v>
      </c>
    </row>
    <row r="996" spans="1:10" x14ac:dyDescent="0.35">
      <c r="A996" s="2" t="s">
        <v>2798</v>
      </c>
      <c r="B996" s="14">
        <v>45926</v>
      </c>
      <c r="C996" s="2" t="s">
        <v>1019</v>
      </c>
      <c r="D996" s="2" t="s">
        <v>1724</v>
      </c>
      <c r="E996" s="2" t="s">
        <v>1775</v>
      </c>
      <c r="F996" s="11">
        <v>2</v>
      </c>
      <c r="G996" s="8">
        <v>314.39999999999998</v>
      </c>
      <c r="H996" s="8">
        <v>7.0000000000000007E-2</v>
      </c>
      <c r="I996" s="2" t="s">
        <v>1804</v>
      </c>
      <c r="J996" s="8">
        <v>628.7299999999999</v>
      </c>
    </row>
    <row r="997" spans="1:10" x14ac:dyDescent="0.35">
      <c r="A997" s="2" t="s">
        <v>2799</v>
      </c>
      <c r="B997" s="14">
        <v>45373</v>
      </c>
      <c r="C997" s="2" t="s">
        <v>1211</v>
      </c>
      <c r="D997" s="2" t="s">
        <v>1574</v>
      </c>
      <c r="E997" s="2" t="s">
        <v>1754</v>
      </c>
      <c r="F997" s="11">
        <v>3</v>
      </c>
      <c r="G997" s="8">
        <v>480.11</v>
      </c>
      <c r="H997" s="8">
        <v>0.11</v>
      </c>
      <c r="I997" s="2" t="s">
        <v>1804</v>
      </c>
      <c r="J997" s="8">
        <v>1440.22</v>
      </c>
    </row>
    <row r="998" spans="1:10" x14ac:dyDescent="0.35">
      <c r="A998" s="2" t="s">
        <v>2800</v>
      </c>
      <c r="B998" s="14">
        <v>45579</v>
      </c>
      <c r="C998" s="2" t="s">
        <v>1193</v>
      </c>
      <c r="D998" s="2" t="s">
        <v>1622</v>
      </c>
      <c r="E998" s="2" t="s">
        <v>1754</v>
      </c>
      <c r="F998" s="11">
        <v>4</v>
      </c>
      <c r="G998" s="8">
        <v>826.55</v>
      </c>
      <c r="H998" s="8">
        <v>0.28000000000000003</v>
      </c>
      <c r="I998" s="2" t="s">
        <v>1802</v>
      </c>
      <c r="J998" s="8">
        <v>3305.9199999999996</v>
      </c>
    </row>
    <row r="999" spans="1:10" x14ac:dyDescent="0.35">
      <c r="A999" s="2" t="s">
        <v>2801</v>
      </c>
      <c r="B999" s="14">
        <v>45805</v>
      </c>
      <c r="C999" s="2" t="s">
        <v>614</v>
      </c>
      <c r="D999" s="2" t="s">
        <v>1580</v>
      </c>
      <c r="E999" s="2" t="s">
        <v>1744</v>
      </c>
      <c r="F999" s="11">
        <v>3</v>
      </c>
      <c r="G999" s="8">
        <v>530.16999999999996</v>
      </c>
      <c r="H999" s="8">
        <v>0.18</v>
      </c>
      <c r="I999" s="2" t="s">
        <v>1804</v>
      </c>
      <c r="J999" s="8">
        <v>1590.3299999999997</v>
      </c>
    </row>
    <row r="1000" spans="1:10" x14ac:dyDescent="0.35">
      <c r="A1000" s="2" t="s">
        <v>2802</v>
      </c>
      <c r="B1000" s="14">
        <v>45522</v>
      </c>
      <c r="C1000" s="2" t="s">
        <v>1247</v>
      </c>
      <c r="D1000" s="2" t="s">
        <v>1594</v>
      </c>
      <c r="E1000" s="2" t="s">
        <v>1785</v>
      </c>
      <c r="F1000" s="11">
        <v>3</v>
      </c>
      <c r="G1000" s="8">
        <v>336.17</v>
      </c>
      <c r="H1000" s="8">
        <v>0.04</v>
      </c>
      <c r="I1000" s="2" t="s">
        <v>1807</v>
      </c>
      <c r="J1000" s="8">
        <v>1008.47</v>
      </c>
    </row>
    <row r="1001" spans="1:10" x14ac:dyDescent="0.35">
      <c r="A1001" s="2" t="s">
        <v>2803</v>
      </c>
      <c r="B1001" s="14">
        <v>45304</v>
      </c>
      <c r="C1001" s="2" t="s">
        <v>1287</v>
      </c>
      <c r="D1001" s="2" t="s">
        <v>1688</v>
      </c>
      <c r="E1001" s="2" t="s">
        <v>1760</v>
      </c>
      <c r="F1001" s="11">
        <v>4</v>
      </c>
      <c r="G1001" s="8">
        <v>22.51</v>
      </c>
      <c r="H1001" s="8">
        <v>0.27</v>
      </c>
      <c r="I1001" s="2" t="s">
        <v>1804</v>
      </c>
      <c r="J1001" s="8">
        <v>89.77000000000001</v>
      </c>
    </row>
    <row r="1002" spans="1:10" x14ac:dyDescent="0.35">
      <c r="A1002" s="2" t="s">
        <v>2804</v>
      </c>
      <c r="B1002" s="14">
        <v>45456</v>
      </c>
      <c r="C1002" s="2" t="s">
        <v>614</v>
      </c>
      <c r="D1002" s="2" t="s">
        <v>1644</v>
      </c>
      <c r="E1002" s="2" t="s">
        <v>1739</v>
      </c>
      <c r="F1002" s="11">
        <v>2</v>
      </c>
      <c r="G1002" s="8">
        <v>909.51</v>
      </c>
      <c r="H1002" s="8">
        <v>0.27</v>
      </c>
      <c r="I1002" s="2" t="s">
        <v>1802</v>
      </c>
      <c r="J1002" s="8">
        <v>1818.75</v>
      </c>
    </row>
    <row r="1003" spans="1:10" x14ac:dyDescent="0.35">
      <c r="A1003" s="2" t="s">
        <v>2805</v>
      </c>
      <c r="B1003" s="14">
        <v>45776</v>
      </c>
      <c r="C1003" s="2" t="s">
        <v>190</v>
      </c>
      <c r="D1003" s="2" t="s">
        <v>1664</v>
      </c>
      <c r="E1003" s="2" t="s">
        <v>1777</v>
      </c>
      <c r="F1003" s="11">
        <v>4</v>
      </c>
      <c r="G1003" s="8">
        <v>593.84</v>
      </c>
      <c r="H1003" s="8">
        <v>0.24</v>
      </c>
      <c r="I1003" s="2" t="s">
        <v>1804</v>
      </c>
      <c r="J1003" s="8">
        <v>2375.1200000000003</v>
      </c>
    </row>
    <row r="1004" spans="1:10" x14ac:dyDescent="0.35">
      <c r="A1004" s="2" t="s">
        <v>2806</v>
      </c>
      <c r="B1004" s="14">
        <v>45566</v>
      </c>
      <c r="C1004" s="2" t="s">
        <v>374</v>
      </c>
      <c r="D1004" s="2" t="s">
        <v>1672</v>
      </c>
      <c r="E1004" s="2" t="s">
        <v>1767</v>
      </c>
      <c r="F1004" s="11">
        <v>3</v>
      </c>
      <c r="G1004" s="8">
        <v>909.11</v>
      </c>
      <c r="H1004" s="8">
        <v>0.23</v>
      </c>
      <c r="I1004" s="2" t="s">
        <v>1807</v>
      </c>
      <c r="J1004" s="8">
        <v>2727.1</v>
      </c>
    </row>
    <row r="1005" spans="1:10" x14ac:dyDescent="0.35">
      <c r="A1005" s="2" t="s">
        <v>2807</v>
      </c>
      <c r="B1005" s="14">
        <v>45542</v>
      </c>
      <c r="C1005" s="2" t="s">
        <v>1224</v>
      </c>
      <c r="D1005" s="2" t="s">
        <v>1574</v>
      </c>
      <c r="E1005" s="2" t="s">
        <v>1735</v>
      </c>
      <c r="F1005" s="11">
        <v>4</v>
      </c>
      <c r="G1005" s="8">
        <v>996.85</v>
      </c>
      <c r="H1005" s="8">
        <v>0.24</v>
      </c>
      <c r="I1005" s="2" t="s">
        <v>1804</v>
      </c>
      <c r="J1005" s="8">
        <v>3987.1600000000003</v>
      </c>
    </row>
    <row r="1006" spans="1:10" x14ac:dyDescent="0.35">
      <c r="A1006" s="2" t="s">
        <v>2808</v>
      </c>
      <c r="B1006" s="14">
        <v>45834</v>
      </c>
      <c r="C1006" s="2" t="s">
        <v>934</v>
      </c>
      <c r="D1006" s="2" t="s">
        <v>1521</v>
      </c>
      <c r="E1006" s="2" t="s">
        <v>1785</v>
      </c>
      <c r="F1006" s="11">
        <v>1</v>
      </c>
      <c r="G1006" s="8">
        <v>522.69000000000005</v>
      </c>
      <c r="H1006" s="8">
        <v>0.06</v>
      </c>
      <c r="I1006" s="2" t="s">
        <v>1807</v>
      </c>
      <c r="J1006" s="8">
        <v>522.63000000000011</v>
      </c>
    </row>
    <row r="1007" spans="1:10" x14ac:dyDescent="0.35">
      <c r="A1007" s="2" t="s">
        <v>2809</v>
      </c>
      <c r="B1007" s="14">
        <v>45405</v>
      </c>
      <c r="C1007" s="2" t="s">
        <v>626</v>
      </c>
      <c r="D1007" s="2" t="s">
        <v>1634</v>
      </c>
      <c r="E1007" s="2" t="s">
        <v>1744</v>
      </c>
      <c r="F1007" s="11">
        <v>3</v>
      </c>
      <c r="G1007" s="8">
        <v>261.05</v>
      </c>
      <c r="H1007" s="8">
        <v>0.12</v>
      </c>
      <c r="I1007" s="2" t="s">
        <v>1804</v>
      </c>
      <c r="J1007" s="8">
        <v>783.03000000000009</v>
      </c>
    </row>
    <row r="1008" spans="1:10" x14ac:dyDescent="0.35">
      <c r="A1008" s="2" t="s">
        <v>2810</v>
      </c>
      <c r="B1008" s="14">
        <v>45918</v>
      </c>
      <c r="C1008" s="2" t="s">
        <v>305</v>
      </c>
      <c r="D1008" s="2" t="s">
        <v>1572</v>
      </c>
      <c r="E1008" s="2" t="s">
        <v>1785</v>
      </c>
      <c r="F1008" s="11">
        <v>3</v>
      </c>
      <c r="G1008" s="8">
        <v>644.73</v>
      </c>
      <c r="H1008" s="8">
        <v>0.01</v>
      </c>
      <c r="I1008" s="2" t="s">
        <v>1807</v>
      </c>
      <c r="J1008" s="8">
        <v>1934.18</v>
      </c>
    </row>
    <row r="1009" spans="1:10" x14ac:dyDescent="0.35">
      <c r="A1009" s="2" t="s">
        <v>2811</v>
      </c>
      <c r="B1009" s="14">
        <v>45217</v>
      </c>
      <c r="C1009" s="2" t="s">
        <v>637</v>
      </c>
      <c r="D1009" s="2" t="s">
        <v>1676</v>
      </c>
      <c r="E1009" s="2" t="s">
        <v>1739</v>
      </c>
      <c r="F1009" s="11">
        <v>2</v>
      </c>
      <c r="G1009" s="8">
        <v>541.52</v>
      </c>
      <c r="H1009" s="8">
        <v>0.26</v>
      </c>
      <c r="I1009" s="2" t="s">
        <v>1804</v>
      </c>
      <c r="J1009" s="8">
        <v>1082.78</v>
      </c>
    </row>
    <row r="1010" spans="1:10" x14ac:dyDescent="0.35">
      <c r="A1010" s="2" t="s">
        <v>2812</v>
      </c>
      <c r="B1010" s="14">
        <v>45259</v>
      </c>
      <c r="C1010" s="2" t="s">
        <v>1301</v>
      </c>
      <c r="D1010" s="2" t="s">
        <v>1652</v>
      </c>
      <c r="E1010" s="2" t="s">
        <v>1767</v>
      </c>
      <c r="F1010" s="11">
        <v>1</v>
      </c>
      <c r="G1010" s="8">
        <v>395.18</v>
      </c>
      <c r="H1010" s="8">
        <v>0.09</v>
      </c>
      <c r="I1010" s="2" t="s">
        <v>1804</v>
      </c>
      <c r="J1010" s="8">
        <v>395.09000000000003</v>
      </c>
    </row>
    <row r="1011" spans="1:10" x14ac:dyDescent="0.35">
      <c r="A1011" s="2" t="s">
        <v>2813</v>
      </c>
      <c r="B1011" s="14">
        <v>45740</v>
      </c>
      <c r="C1011" s="2" t="s">
        <v>346</v>
      </c>
      <c r="D1011" s="2" t="s">
        <v>1540</v>
      </c>
      <c r="E1011" s="2" t="s">
        <v>1760</v>
      </c>
      <c r="F1011" s="11">
        <v>4</v>
      </c>
      <c r="G1011" s="8">
        <v>56.37</v>
      </c>
      <c r="H1011" s="8">
        <v>0.17</v>
      </c>
      <c r="I1011" s="2" t="s">
        <v>1802</v>
      </c>
      <c r="J1011" s="8">
        <v>225.31</v>
      </c>
    </row>
    <row r="1012" spans="1:10" x14ac:dyDescent="0.35">
      <c r="A1012" s="2" t="s">
        <v>2814</v>
      </c>
      <c r="B1012" s="14">
        <v>45908</v>
      </c>
      <c r="C1012" s="2" t="s">
        <v>670</v>
      </c>
      <c r="D1012" s="2" t="s">
        <v>1684</v>
      </c>
      <c r="E1012" s="2" t="s">
        <v>1764</v>
      </c>
      <c r="F1012" s="11">
        <v>4</v>
      </c>
      <c r="G1012" s="8">
        <v>202.59</v>
      </c>
      <c r="H1012" s="8">
        <v>0.06</v>
      </c>
      <c r="I1012" s="2" t="s">
        <v>1807</v>
      </c>
      <c r="J1012" s="8">
        <v>810.30000000000007</v>
      </c>
    </row>
    <row r="1013" spans="1:10" x14ac:dyDescent="0.35">
      <c r="A1013" s="2" t="s">
        <v>2815</v>
      </c>
      <c r="B1013" s="14">
        <v>45601</v>
      </c>
      <c r="C1013" s="2" t="s">
        <v>23</v>
      </c>
      <c r="D1013" s="2" t="s">
        <v>1688</v>
      </c>
      <c r="E1013" s="2" t="s">
        <v>1751</v>
      </c>
      <c r="F1013" s="11">
        <v>2</v>
      </c>
      <c r="G1013" s="8">
        <v>358.36</v>
      </c>
      <c r="H1013" s="8">
        <v>0.05</v>
      </c>
      <c r="I1013" s="2" t="s">
        <v>1804</v>
      </c>
      <c r="J1013" s="8">
        <v>716.67000000000007</v>
      </c>
    </row>
    <row r="1014" spans="1:10" x14ac:dyDescent="0.35">
      <c r="A1014" s="2" t="s">
        <v>2816</v>
      </c>
      <c r="B1014" s="14">
        <v>45535</v>
      </c>
      <c r="C1014" s="2" t="s">
        <v>256</v>
      </c>
      <c r="D1014" s="2" t="s">
        <v>1600</v>
      </c>
      <c r="E1014" s="2" t="s">
        <v>1788</v>
      </c>
      <c r="F1014" s="11">
        <v>4</v>
      </c>
      <c r="G1014" s="8">
        <v>85.62</v>
      </c>
      <c r="H1014" s="8">
        <v>0.28000000000000003</v>
      </c>
      <c r="I1014" s="2" t="s">
        <v>1807</v>
      </c>
      <c r="J1014" s="8">
        <v>342.20000000000005</v>
      </c>
    </row>
    <row r="1015" spans="1:10" x14ac:dyDescent="0.35">
      <c r="A1015" s="2" t="s">
        <v>2817</v>
      </c>
      <c r="B1015" s="14">
        <v>45459</v>
      </c>
      <c r="C1015" s="2" t="s">
        <v>599</v>
      </c>
      <c r="D1015" s="2" t="s">
        <v>1538</v>
      </c>
      <c r="E1015" s="2" t="s">
        <v>1785</v>
      </c>
      <c r="F1015" s="11">
        <v>4</v>
      </c>
      <c r="G1015" s="8">
        <v>929.26</v>
      </c>
      <c r="H1015" s="8">
        <v>0.23</v>
      </c>
      <c r="I1015" s="2" t="s">
        <v>1804</v>
      </c>
      <c r="J1015" s="8">
        <v>3716.81</v>
      </c>
    </row>
    <row r="1016" spans="1:10" x14ac:dyDescent="0.35">
      <c r="A1016" s="2" t="s">
        <v>2818</v>
      </c>
      <c r="B1016" s="14">
        <v>45681</v>
      </c>
      <c r="C1016" s="2" t="s">
        <v>960</v>
      </c>
      <c r="D1016" s="2" t="s">
        <v>1646</v>
      </c>
      <c r="E1016" s="2" t="s">
        <v>1775</v>
      </c>
      <c r="F1016" s="11">
        <v>2</v>
      </c>
      <c r="G1016" s="8">
        <v>92.64</v>
      </c>
      <c r="H1016" s="8">
        <v>0.14000000000000001</v>
      </c>
      <c r="I1016" s="2" t="s">
        <v>1807</v>
      </c>
      <c r="J1016" s="8">
        <v>185.14000000000001</v>
      </c>
    </row>
    <row r="1017" spans="1:10" x14ac:dyDescent="0.35">
      <c r="A1017" s="2" t="s">
        <v>2819</v>
      </c>
      <c r="B1017" s="14">
        <v>45725</v>
      </c>
      <c r="C1017" s="2" t="s">
        <v>783</v>
      </c>
      <c r="D1017" s="2" t="s">
        <v>1650</v>
      </c>
      <c r="E1017" s="2" t="s">
        <v>1747</v>
      </c>
      <c r="F1017" s="11">
        <v>4</v>
      </c>
      <c r="G1017" s="8">
        <v>139.05000000000001</v>
      </c>
      <c r="H1017" s="8">
        <v>0.28999999999999998</v>
      </c>
      <c r="I1017" s="2" t="s">
        <v>1807</v>
      </c>
      <c r="J1017" s="8">
        <v>555.91000000000008</v>
      </c>
    </row>
    <row r="1018" spans="1:10" x14ac:dyDescent="0.35">
      <c r="A1018" s="2" t="s">
        <v>2820</v>
      </c>
      <c r="B1018" s="14">
        <v>45461</v>
      </c>
      <c r="C1018" s="2" t="s">
        <v>465</v>
      </c>
      <c r="D1018" s="2" t="s">
        <v>1632</v>
      </c>
      <c r="E1018" s="2" t="s">
        <v>1747</v>
      </c>
      <c r="F1018" s="11">
        <v>3</v>
      </c>
      <c r="G1018" s="8">
        <v>155.87</v>
      </c>
      <c r="H1018" s="8">
        <v>0.03</v>
      </c>
      <c r="I1018" s="2" t="s">
        <v>1807</v>
      </c>
      <c r="J1018" s="8">
        <v>467.58000000000004</v>
      </c>
    </row>
    <row r="1019" spans="1:10" x14ac:dyDescent="0.35">
      <c r="A1019" s="2" t="s">
        <v>2821</v>
      </c>
      <c r="B1019" s="14">
        <v>45837</v>
      </c>
      <c r="C1019" s="2" t="s">
        <v>1347</v>
      </c>
      <c r="D1019" s="2" t="s">
        <v>1594</v>
      </c>
      <c r="E1019" s="2" t="s">
        <v>1782</v>
      </c>
      <c r="F1019" s="11">
        <v>4</v>
      </c>
      <c r="G1019" s="8">
        <v>115.42</v>
      </c>
      <c r="H1019" s="8">
        <v>0.03</v>
      </c>
      <c r="I1019" s="2" t="s">
        <v>1807</v>
      </c>
      <c r="J1019" s="8">
        <v>461.65000000000003</v>
      </c>
    </row>
    <row r="1020" spans="1:10" x14ac:dyDescent="0.35">
      <c r="A1020" s="2" t="s">
        <v>2822</v>
      </c>
      <c r="B1020" s="14">
        <v>45823</v>
      </c>
      <c r="C1020" s="2" t="s">
        <v>412</v>
      </c>
      <c r="D1020" s="2" t="s">
        <v>1630</v>
      </c>
      <c r="E1020" s="2" t="s">
        <v>1754</v>
      </c>
      <c r="F1020" s="11">
        <v>3</v>
      </c>
      <c r="G1020" s="8">
        <v>593.62</v>
      </c>
      <c r="H1020" s="8">
        <v>0.08</v>
      </c>
      <c r="I1020" s="2" t="s">
        <v>1802</v>
      </c>
      <c r="J1020" s="8">
        <v>1780.7800000000002</v>
      </c>
    </row>
    <row r="1021" spans="1:10" x14ac:dyDescent="0.35">
      <c r="A1021" s="2" t="s">
        <v>2823</v>
      </c>
      <c r="B1021" s="14">
        <v>45733</v>
      </c>
      <c r="C1021" s="2" t="s">
        <v>1090</v>
      </c>
      <c r="D1021" s="2" t="s">
        <v>1616</v>
      </c>
      <c r="E1021" s="2" t="s">
        <v>1747</v>
      </c>
      <c r="F1021" s="11">
        <v>2</v>
      </c>
      <c r="G1021" s="8">
        <v>825.04</v>
      </c>
      <c r="H1021" s="8">
        <v>0.2</v>
      </c>
      <c r="I1021" s="2" t="s">
        <v>1802</v>
      </c>
      <c r="J1021" s="8">
        <v>1649.8799999999999</v>
      </c>
    </row>
    <row r="1022" spans="1:10" x14ac:dyDescent="0.35">
      <c r="A1022" s="2" t="s">
        <v>2824</v>
      </c>
      <c r="B1022" s="14">
        <v>45322</v>
      </c>
      <c r="C1022" s="2" t="s">
        <v>1410</v>
      </c>
      <c r="D1022" s="2" t="s">
        <v>1576</v>
      </c>
      <c r="E1022" s="2" t="s">
        <v>1775</v>
      </c>
      <c r="F1022" s="11">
        <v>1</v>
      </c>
      <c r="G1022" s="8">
        <v>963.76</v>
      </c>
      <c r="H1022" s="8">
        <v>0.14000000000000001</v>
      </c>
      <c r="I1022" s="2" t="s">
        <v>1804</v>
      </c>
      <c r="J1022" s="8">
        <v>963.62</v>
      </c>
    </row>
    <row r="1023" spans="1:10" x14ac:dyDescent="0.35">
      <c r="A1023" s="2" t="s">
        <v>2825</v>
      </c>
      <c r="B1023" s="14">
        <v>45415</v>
      </c>
      <c r="C1023" s="2" t="s">
        <v>912</v>
      </c>
      <c r="D1023" s="2" t="s">
        <v>1636</v>
      </c>
      <c r="E1023" s="2" t="s">
        <v>1754</v>
      </c>
      <c r="F1023" s="11">
        <v>1</v>
      </c>
      <c r="G1023" s="8">
        <v>238.24</v>
      </c>
      <c r="H1023" s="8">
        <v>0.12</v>
      </c>
      <c r="I1023" s="2" t="s">
        <v>1804</v>
      </c>
      <c r="J1023" s="8">
        <v>238.12</v>
      </c>
    </row>
    <row r="1024" spans="1:10" x14ac:dyDescent="0.35">
      <c r="A1024" s="2" t="s">
        <v>2826</v>
      </c>
      <c r="B1024" s="14">
        <v>45644</v>
      </c>
      <c r="C1024" s="2" t="s">
        <v>1390</v>
      </c>
      <c r="D1024" s="2" t="s">
        <v>1690</v>
      </c>
      <c r="E1024" s="2" t="s">
        <v>1782</v>
      </c>
      <c r="F1024" s="11">
        <v>1</v>
      </c>
      <c r="G1024" s="8">
        <v>756.63</v>
      </c>
      <c r="H1024" s="8">
        <v>0.04</v>
      </c>
      <c r="I1024" s="2" t="s">
        <v>1804</v>
      </c>
      <c r="J1024" s="8">
        <v>756.59</v>
      </c>
    </row>
    <row r="1025" spans="1:10" x14ac:dyDescent="0.35">
      <c r="A1025" s="2" t="s">
        <v>2827</v>
      </c>
      <c r="B1025" s="14">
        <v>45845</v>
      </c>
      <c r="C1025" s="2" t="s">
        <v>80</v>
      </c>
      <c r="D1025" s="2" t="s">
        <v>1712</v>
      </c>
      <c r="E1025" s="2" t="s">
        <v>1757</v>
      </c>
      <c r="F1025" s="11">
        <v>3</v>
      </c>
      <c r="G1025" s="8">
        <v>159.76</v>
      </c>
      <c r="H1025" s="8">
        <v>0.22</v>
      </c>
      <c r="I1025" s="2" t="s">
        <v>1802</v>
      </c>
      <c r="J1025" s="8">
        <v>479.05999999999995</v>
      </c>
    </row>
    <row r="1026" spans="1:10" x14ac:dyDescent="0.35">
      <c r="A1026" s="2" t="s">
        <v>2828</v>
      </c>
      <c r="B1026" s="14">
        <v>45354</v>
      </c>
      <c r="C1026" s="2" t="s">
        <v>1133</v>
      </c>
      <c r="D1026" s="2" t="s">
        <v>1716</v>
      </c>
      <c r="E1026" s="2" t="s">
        <v>1760</v>
      </c>
      <c r="F1026" s="11">
        <v>1</v>
      </c>
      <c r="G1026" s="8">
        <v>329.94</v>
      </c>
      <c r="H1026" s="8">
        <v>0.14000000000000001</v>
      </c>
      <c r="I1026" s="2" t="s">
        <v>1807</v>
      </c>
      <c r="J1026" s="8">
        <v>329.8</v>
      </c>
    </row>
    <row r="1027" spans="1:10" x14ac:dyDescent="0.35">
      <c r="A1027" s="2" t="s">
        <v>2829</v>
      </c>
      <c r="B1027" s="14">
        <v>45720</v>
      </c>
      <c r="C1027" s="2" t="s">
        <v>216</v>
      </c>
      <c r="D1027" s="2" t="s">
        <v>1560</v>
      </c>
      <c r="E1027" s="2" t="s">
        <v>1760</v>
      </c>
      <c r="F1027" s="11">
        <v>1</v>
      </c>
      <c r="G1027" s="8">
        <v>234.06</v>
      </c>
      <c r="H1027" s="8">
        <v>0.11</v>
      </c>
      <c r="I1027" s="2" t="s">
        <v>1804</v>
      </c>
      <c r="J1027" s="8">
        <v>233.95</v>
      </c>
    </row>
    <row r="1028" spans="1:10" x14ac:dyDescent="0.35">
      <c r="A1028" s="2" t="s">
        <v>2830</v>
      </c>
      <c r="B1028" s="14">
        <v>45278</v>
      </c>
      <c r="C1028" s="2" t="s">
        <v>984</v>
      </c>
      <c r="D1028" s="2" t="s">
        <v>1688</v>
      </c>
      <c r="E1028" s="2" t="s">
        <v>1730</v>
      </c>
      <c r="F1028" s="11">
        <v>2</v>
      </c>
      <c r="G1028" s="8">
        <v>773.75</v>
      </c>
      <c r="H1028" s="8">
        <v>0.16</v>
      </c>
      <c r="I1028" s="2" t="s">
        <v>1804</v>
      </c>
      <c r="J1028" s="8">
        <v>1547.34</v>
      </c>
    </row>
    <row r="1029" spans="1:10" x14ac:dyDescent="0.35">
      <c r="A1029" s="2" t="s">
        <v>2831</v>
      </c>
      <c r="B1029" s="14">
        <v>45422</v>
      </c>
      <c r="C1029" s="2" t="s">
        <v>1331</v>
      </c>
      <c r="D1029" s="2" t="s">
        <v>1630</v>
      </c>
      <c r="E1029" s="2" t="s">
        <v>1788</v>
      </c>
      <c r="F1029" s="11">
        <v>1</v>
      </c>
      <c r="G1029" s="8">
        <v>73.88</v>
      </c>
      <c r="H1029" s="8">
        <v>0.04</v>
      </c>
      <c r="I1029" s="2" t="s">
        <v>1802</v>
      </c>
      <c r="J1029" s="8">
        <v>73.839999999999989</v>
      </c>
    </row>
    <row r="1030" spans="1:10" x14ac:dyDescent="0.35">
      <c r="A1030" s="2" t="s">
        <v>2832</v>
      </c>
      <c r="B1030" s="14">
        <v>45337</v>
      </c>
      <c r="C1030" s="2" t="s">
        <v>27</v>
      </c>
      <c r="D1030" s="2" t="s">
        <v>1698</v>
      </c>
      <c r="E1030" s="2" t="s">
        <v>1788</v>
      </c>
      <c r="F1030" s="11">
        <v>1</v>
      </c>
      <c r="G1030" s="8">
        <v>859.3</v>
      </c>
      <c r="H1030" s="8">
        <v>0.16</v>
      </c>
      <c r="I1030" s="2" t="s">
        <v>1804</v>
      </c>
      <c r="J1030" s="8">
        <v>859.14</v>
      </c>
    </row>
    <row r="1031" spans="1:10" x14ac:dyDescent="0.35">
      <c r="A1031" s="2" t="s">
        <v>2833</v>
      </c>
      <c r="B1031" s="14">
        <v>45564</v>
      </c>
      <c r="C1031" s="2" t="s">
        <v>434</v>
      </c>
      <c r="D1031" s="2" t="s">
        <v>1688</v>
      </c>
      <c r="E1031" s="2" t="s">
        <v>1754</v>
      </c>
      <c r="F1031" s="11">
        <v>4</v>
      </c>
      <c r="G1031" s="8">
        <v>762.43</v>
      </c>
      <c r="H1031" s="8">
        <v>0.05</v>
      </c>
      <c r="I1031" s="2" t="s">
        <v>1802</v>
      </c>
      <c r="J1031" s="8">
        <v>3049.6699999999996</v>
      </c>
    </row>
    <row r="1032" spans="1:10" x14ac:dyDescent="0.35">
      <c r="A1032" s="2" t="s">
        <v>2834</v>
      </c>
      <c r="B1032" s="14">
        <v>45424</v>
      </c>
      <c r="C1032" s="2" t="s">
        <v>418</v>
      </c>
      <c r="D1032" s="2" t="s">
        <v>1672</v>
      </c>
      <c r="E1032" s="2" t="s">
        <v>1730</v>
      </c>
      <c r="F1032" s="11">
        <v>1</v>
      </c>
      <c r="G1032" s="8">
        <v>328.51</v>
      </c>
      <c r="H1032" s="8">
        <v>0.2</v>
      </c>
      <c r="I1032" s="2" t="s">
        <v>1807</v>
      </c>
      <c r="J1032" s="8">
        <v>328.31</v>
      </c>
    </row>
    <row r="1033" spans="1:10" x14ac:dyDescent="0.35">
      <c r="A1033" s="2" t="s">
        <v>2835</v>
      </c>
      <c r="B1033" s="14">
        <v>45719</v>
      </c>
      <c r="C1033" s="2" t="s">
        <v>859</v>
      </c>
      <c r="D1033" s="2" t="s">
        <v>1614</v>
      </c>
      <c r="E1033" s="2" t="s">
        <v>1747</v>
      </c>
      <c r="F1033" s="11">
        <v>1</v>
      </c>
      <c r="G1033" s="8">
        <v>34.51</v>
      </c>
      <c r="H1033" s="8">
        <v>0.04</v>
      </c>
      <c r="I1033" s="2" t="s">
        <v>1807</v>
      </c>
      <c r="J1033" s="8">
        <v>34.47</v>
      </c>
    </row>
    <row r="1034" spans="1:10" x14ac:dyDescent="0.35">
      <c r="A1034" s="2" t="s">
        <v>2836</v>
      </c>
      <c r="B1034" s="14">
        <v>45250</v>
      </c>
      <c r="C1034" s="2" t="s">
        <v>362</v>
      </c>
      <c r="D1034" s="2" t="s">
        <v>1564</v>
      </c>
      <c r="E1034" s="2" t="s">
        <v>1770</v>
      </c>
      <c r="F1034" s="11">
        <v>3</v>
      </c>
      <c r="G1034" s="8">
        <v>663.73</v>
      </c>
      <c r="H1034" s="8">
        <v>0.06</v>
      </c>
      <c r="I1034" s="2" t="s">
        <v>1807</v>
      </c>
      <c r="J1034" s="8">
        <v>1991.13</v>
      </c>
    </row>
    <row r="1035" spans="1:10" x14ac:dyDescent="0.35">
      <c r="A1035" s="2" t="s">
        <v>2837</v>
      </c>
      <c r="B1035" s="14">
        <v>45479</v>
      </c>
      <c r="C1035" s="2" t="s">
        <v>777</v>
      </c>
      <c r="D1035" s="2" t="s">
        <v>1592</v>
      </c>
      <c r="E1035" s="2" t="s">
        <v>1764</v>
      </c>
      <c r="F1035" s="11">
        <v>1</v>
      </c>
      <c r="G1035" s="8">
        <v>409.41</v>
      </c>
      <c r="H1035" s="8">
        <v>0.13</v>
      </c>
      <c r="I1035" s="2" t="s">
        <v>1804</v>
      </c>
      <c r="J1035" s="8">
        <v>409.28000000000003</v>
      </c>
    </row>
    <row r="1036" spans="1:10" x14ac:dyDescent="0.35">
      <c r="A1036" s="2" t="s">
        <v>2838</v>
      </c>
      <c r="B1036" s="14">
        <v>45727</v>
      </c>
      <c r="C1036" s="2" t="s">
        <v>322</v>
      </c>
      <c r="D1036" s="2" t="s">
        <v>1682</v>
      </c>
      <c r="E1036" s="2" t="s">
        <v>1744</v>
      </c>
      <c r="F1036" s="11">
        <v>3</v>
      </c>
      <c r="G1036" s="8">
        <v>461.03</v>
      </c>
      <c r="H1036" s="8">
        <v>0.11</v>
      </c>
      <c r="I1036" s="2" t="s">
        <v>1804</v>
      </c>
      <c r="J1036" s="8">
        <v>1382.98</v>
      </c>
    </row>
    <row r="1037" spans="1:10" x14ac:dyDescent="0.35">
      <c r="A1037" s="2" t="s">
        <v>2839</v>
      </c>
      <c r="B1037" s="14">
        <v>45394</v>
      </c>
      <c r="C1037" s="2" t="s">
        <v>1133</v>
      </c>
      <c r="D1037" s="2" t="s">
        <v>1564</v>
      </c>
      <c r="E1037" s="2" t="s">
        <v>1777</v>
      </c>
      <c r="F1037" s="11">
        <v>2</v>
      </c>
      <c r="G1037" s="8">
        <v>760.14</v>
      </c>
      <c r="H1037" s="8">
        <v>0.02</v>
      </c>
      <c r="I1037" s="2" t="s">
        <v>1807</v>
      </c>
      <c r="J1037" s="8">
        <v>1520.26</v>
      </c>
    </row>
    <row r="1038" spans="1:10" x14ac:dyDescent="0.35">
      <c r="A1038" s="2" t="s">
        <v>2840</v>
      </c>
      <c r="B1038" s="14">
        <v>45773</v>
      </c>
      <c r="C1038" s="2" t="s">
        <v>871</v>
      </c>
      <c r="D1038" s="2" t="s">
        <v>1572</v>
      </c>
      <c r="E1038" s="2" t="s">
        <v>1735</v>
      </c>
      <c r="F1038" s="11">
        <v>3</v>
      </c>
      <c r="G1038" s="8">
        <v>688.76</v>
      </c>
      <c r="H1038" s="8">
        <v>0.12</v>
      </c>
      <c r="I1038" s="2" t="s">
        <v>1804</v>
      </c>
      <c r="J1038" s="8">
        <v>2066.16</v>
      </c>
    </row>
    <row r="1039" spans="1:10" x14ac:dyDescent="0.35">
      <c r="A1039" s="2" t="s">
        <v>2841</v>
      </c>
      <c r="B1039" s="14">
        <v>45779</v>
      </c>
      <c r="C1039" s="2" t="s">
        <v>522</v>
      </c>
      <c r="D1039" s="2" t="s">
        <v>1612</v>
      </c>
      <c r="E1039" s="2" t="s">
        <v>1764</v>
      </c>
      <c r="F1039" s="11">
        <v>2</v>
      </c>
      <c r="G1039" s="8">
        <v>257.77999999999997</v>
      </c>
      <c r="H1039" s="8">
        <v>0.05</v>
      </c>
      <c r="I1039" s="2" t="s">
        <v>1802</v>
      </c>
      <c r="J1039" s="8">
        <v>515.51</v>
      </c>
    </row>
    <row r="1040" spans="1:10" x14ac:dyDescent="0.35">
      <c r="A1040" s="2" t="s">
        <v>2842</v>
      </c>
      <c r="B1040" s="14">
        <v>45400</v>
      </c>
      <c r="C1040" s="2" t="s">
        <v>190</v>
      </c>
      <c r="D1040" s="2" t="s">
        <v>1632</v>
      </c>
      <c r="E1040" s="2" t="s">
        <v>1757</v>
      </c>
      <c r="F1040" s="11">
        <v>2</v>
      </c>
      <c r="G1040" s="8">
        <v>314.29000000000002</v>
      </c>
      <c r="H1040" s="8">
        <v>0.19</v>
      </c>
      <c r="I1040" s="2" t="s">
        <v>1807</v>
      </c>
      <c r="J1040" s="8">
        <v>628.39</v>
      </c>
    </row>
    <row r="1041" spans="1:10" x14ac:dyDescent="0.35">
      <c r="A1041" s="2" t="s">
        <v>2843</v>
      </c>
      <c r="B1041" s="14">
        <v>45520</v>
      </c>
      <c r="C1041" s="2" t="s">
        <v>510</v>
      </c>
      <c r="D1041" s="2" t="s">
        <v>1670</v>
      </c>
      <c r="E1041" s="2" t="s">
        <v>1777</v>
      </c>
      <c r="F1041" s="11">
        <v>3</v>
      </c>
      <c r="G1041" s="8">
        <v>336.09</v>
      </c>
      <c r="H1041" s="8">
        <v>0.01</v>
      </c>
      <c r="I1041" s="2" t="s">
        <v>1804</v>
      </c>
      <c r="J1041" s="8">
        <v>1008.26</v>
      </c>
    </row>
    <row r="1042" spans="1:10" x14ac:dyDescent="0.35">
      <c r="A1042" s="2" t="s">
        <v>2844</v>
      </c>
      <c r="B1042" s="14">
        <v>45861</v>
      </c>
      <c r="C1042" s="2" t="s">
        <v>17</v>
      </c>
      <c r="D1042" s="2" t="s">
        <v>1676</v>
      </c>
      <c r="E1042" s="2" t="s">
        <v>1785</v>
      </c>
      <c r="F1042" s="11">
        <v>3</v>
      </c>
      <c r="G1042" s="8">
        <v>202.07</v>
      </c>
      <c r="H1042" s="8">
        <v>0.23</v>
      </c>
      <c r="I1042" s="2" t="s">
        <v>1804</v>
      </c>
      <c r="J1042" s="8">
        <v>605.98</v>
      </c>
    </row>
    <row r="1043" spans="1:10" x14ac:dyDescent="0.35">
      <c r="A1043" s="2" t="s">
        <v>2845</v>
      </c>
      <c r="B1043" s="14">
        <v>45781</v>
      </c>
      <c r="C1043" s="2" t="s">
        <v>963</v>
      </c>
      <c r="D1043" s="2" t="s">
        <v>1560</v>
      </c>
      <c r="E1043" s="2" t="s">
        <v>1760</v>
      </c>
      <c r="F1043" s="11">
        <v>2</v>
      </c>
      <c r="G1043" s="8">
        <v>485.25</v>
      </c>
      <c r="H1043" s="8">
        <v>0.28000000000000003</v>
      </c>
      <c r="I1043" s="2" t="s">
        <v>1802</v>
      </c>
      <c r="J1043" s="8">
        <v>970.22</v>
      </c>
    </row>
    <row r="1044" spans="1:10" x14ac:dyDescent="0.35">
      <c r="A1044" s="2" t="s">
        <v>2846</v>
      </c>
      <c r="B1044" s="14">
        <v>45906</v>
      </c>
      <c r="C1044" s="2" t="s">
        <v>557</v>
      </c>
      <c r="D1044" s="2" t="s">
        <v>1676</v>
      </c>
      <c r="E1044" s="2" t="s">
        <v>1767</v>
      </c>
      <c r="F1044" s="11">
        <v>4</v>
      </c>
      <c r="G1044" s="8">
        <v>552.38</v>
      </c>
      <c r="H1044" s="8">
        <v>0.1</v>
      </c>
      <c r="I1044" s="2" t="s">
        <v>1804</v>
      </c>
      <c r="J1044" s="8">
        <v>2209.42</v>
      </c>
    </row>
    <row r="1045" spans="1:10" x14ac:dyDescent="0.35">
      <c r="A1045" s="2" t="s">
        <v>2847</v>
      </c>
      <c r="B1045" s="14">
        <v>45251</v>
      </c>
      <c r="C1045" s="2" t="s">
        <v>368</v>
      </c>
      <c r="D1045" s="2" t="s">
        <v>1642</v>
      </c>
      <c r="E1045" s="2" t="s">
        <v>1785</v>
      </c>
      <c r="F1045" s="11">
        <v>4</v>
      </c>
      <c r="G1045" s="8">
        <v>377.26</v>
      </c>
      <c r="H1045" s="8">
        <v>0.22</v>
      </c>
      <c r="I1045" s="2" t="s">
        <v>1807</v>
      </c>
      <c r="J1045" s="8">
        <v>1508.82</v>
      </c>
    </row>
    <row r="1046" spans="1:10" x14ac:dyDescent="0.35">
      <c r="A1046" s="2" t="s">
        <v>2848</v>
      </c>
      <c r="B1046" s="14">
        <v>45257</v>
      </c>
      <c r="C1046" s="2" t="s">
        <v>194</v>
      </c>
      <c r="D1046" s="2" t="s">
        <v>1620</v>
      </c>
      <c r="E1046" s="2" t="s">
        <v>1791</v>
      </c>
      <c r="F1046" s="11">
        <v>4</v>
      </c>
      <c r="G1046" s="8">
        <v>189.07</v>
      </c>
      <c r="H1046" s="8">
        <v>0.1</v>
      </c>
      <c r="I1046" s="2" t="s">
        <v>1807</v>
      </c>
      <c r="J1046" s="8">
        <v>756.18</v>
      </c>
    </row>
    <row r="1047" spans="1:10" x14ac:dyDescent="0.35">
      <c r="A1047" s="2" t="s">
        <v>2849</v>
      </c>
      <c r="B1047" s="14">
        <v>45818</v>
      </c>
      <c r="C1047" s="2" t="s">
        <v>1511</v>
      </c>
      <c r="D1047" s="2" t="s">
        <v>1586</v>
      </c>
      <c r="E1047" s="2" t="s">
        <v>1747</v>
      </c>
      <c r="F1047" s="11">
        <v>3</v>
      </c>
      <c r="G1047" s="8">
        <v>272.27</v>
      </c>
      <c r="H1047" s="8">
        <v>0.01</v>
      </c>
      <c r="I1047" s="2" t="s">
        <v>1802</v>
      </c>
      <c r="J1047" s="8">
        <v>816.8</v>
      </c>
    </row>
    <row r="1048" spans="1:10" x14ac:dyDescent="0.35">
      <c r="A1048" s="2" t="s">
        <v>2850</v>
      </c>
      <c r="B1048" s="14">
        <v>45806</v>
      </c>
      <c r="C1048" s="2" t="s">
        <v>830</v>
      </c>
      <c r="D1048" s="2" t="s">
        <v>1710</v>
      </c>
      <c r="E1048" s="2" t="s">
        <v>1770</v>
      </c>
      <c r="F1048" s="11">
        <v>1</v>
      </c>
      <c r="G1048" s="8">
        <v>209.39</v>
      </c>
      <c r="H1048" s="8">
        <v>0.28000000000000003</v>
      </c>
      <c r="I1048" s="2" t="s">
        <v>1804</v>
      </c>
      <c r="J1048" s="8">
        <v>209.10999999999999</v>
      </c>
    </row>
    <row r="1049" spans="1:10" x14ac:dyDescent="0.35">
      <c r="A1049" s="2" t="s">
        <v>2851</v>
      </c>
      <c r="B1049" s="14">
        <v>45288</v>
      </c>
      <c r="C1049" s="2" t="s">
        <v>194</v>
      </c>
      <c r="D1049" s="2" t="s">
        <v>1686</v>
      </c>
      <c r="E1049" s="2" t="s">
        <v>1764</v>
      </c>
      <c r="F1049" s="11">
        <v>1</v>
      </c>
      <c r="G1049" s="8">
        <v>813.87</v>
      </c>
      <c r="H1049" s="8">
        <v>0.23</v>
      </c>
      <c r="I1049" s="2" t="s">
        <v>1802</v>
      </c>
      <c r="J1049" s="8">
        <v>813.64</v>
      </c>
    </row>
    <row r="1050" spans="1:10" x14ac:dyDescent="0.35">
      <c r="A1050" s="2" t="s">
        <v>2852</v>
      </c>
      <c r="B1050" s="14">
        <v>45783</v>
      </c>
      <c r="C1050" s="2" t="s">
        <v>809</v>
      </c>
      <c r="D1050" s="2" t="s">
        <v>1582</v>
      </c>
      <c r="E1050" s="2" t="s">
        <v>1730</v>
      </c>
      <c r="F1050" s="11">
        <v>1</v>
      </c>
      <c r="G1050" s="8">
        <v>143.69999999999999</v>
      </c>
      <c r="H1050" s="8">
        <v>0.19</v>
      </c>
      <c r="I1050" s="2" t="s">
        <v>1804</v>
      </c>
      <c r="J1050" s="8">
        <v>143.51</v>
      </c>
    </row>
    <row r="1051" spans="1:10" x14ac:dyDescent="0.35">
      <c r="A1051" s="2" t="s">
        <v>2853</v>
      </c>
      <c r="B1051" s="14">
        <v>45385</v>
      </c>
      <c r="C1051" s="2" t="s">
        <v>1428</v>
      </c>
      <c r="D1051" s="2" t="s">
        <v>1618</v>
      </c>
      <c r="E1051" s="2" t="s">
        <v>1735</v>
      </c>
      <c r="F1051" s="11">
        <v>4</v>
      </c>
      <c r="G1051" s="8">
        <v>837.34</v>
      </c>
      <c r="H1051" s="8">
        <v>0.05</v>
      </c>
      <c r="I1051" s="2" t="s">
        <v>1804</v>
      </c>
      <c r="J1051" s="8">
        <v>3349.31</v>
      </c>
    </row>
    <row r="1052" spans="1:10" x14ac:dyDescent="0.35">
      <c r="A1052" s="2" t="s">
        <v>2854</v>
      </c>
      <c r="B1052" s="14">
        <v>45878</v>
      </c>
      <c r="C1052" s="2" t="s">
        <v>407</v>
      </c>
      <c r="D1052" s="2" t="s">
        <v>1556</v>
      </c>
      <c r="E1052" s="2" t="s">
        <v>1791</v>
      </c>
      <c r="F1052" s="11">
        <v>1</v>
      </c>
      <c r="G1052" s="8">
        <v>151.66</v>
      </c>
      <c r="H1052" s="8">
        <v>0.16</v>
      </c>
      <c r="I1052" s="2" t="s">
        <v>1807</v>
      </c>
      <c r="J1052" s="8">
        <v>151.5</v>
      </c>
    </row>
    <row r="1053" spans="1:10" x14ac:dyDescent="0.35">
      <c r="A1053" s="2" t="s">
        <v>2855</v>
      </c>
      <c r="B1053" s="14">
        <v>45720</v>
      </c>
      <c r="C1053" s="2" t="s">
        <v>1511</v>
      </c>
      <c r="D1053" s="2" t="s">
        <v>1614</v>
      </c>
      <c r="E1053" s="2" t="s">
        <v>1760</v>
      </c>
      <c r="F1053" s="11">
        <v>3</v>
      </c>
      <c r="G1053" s="8">
        <v>961.4</v>
      </c>
      <c r="H1053" s="8">
        <v>0.02</v>
      </c>
      <c r="I1053" s="2" t="s">
        <v>1804</v>
      </c>
      <c r="J1053" s="8">
        <v>2884.18</v>
      </c>
    </row>
    <row r="1054" spans="1:10" x14ac:dyDescent="0.35">
      <c r="A1054" s="2" t="s">
        <v>2856</v>
      </c>
      <c r="B1054" s="14">
        <v>45503</v>
      </c>
      <c r="C1054" s="2" t="s">
        <v>1139</v>
      </c>
      <c r="D1054" s="2" t="s">
        <v>1674</v>
      </c>
      <c r="E1054" s="2" t="s">
        <v>1788</v>
      </c>
      <c r="F1054" s="11">
        <v>4</v>
      </c>
      <c r="G1054" s="8">
        <v>475.98</v>
      </c>
      <c r="H1054" s="8">
        <v>0.19</v>
      </c>
      <c r="I1054" s="2" t="s">
        <v>1804</v>
      </c>
      <c r="J1054" s="8">
        <v>1903.73</v>
      </c>
    </row>
    <row r="1055" spans="1:10" x14ac:dyDescent="0.35">
      <c r="A1055" s="2" t="s">
        <v>2857</v>
      </c>
      <c r="B1055" s="14">
        <v>45551</v>
      </c>
      <c r="C1055" s="2" t="s">
        <v>1169</v>
      </c>
      <c r="D1055" s="2" t="s">
        <v>1602</v>
      </c>
      <c r="E1055" s="2" t="s">
        <v>1779</v>
      </c>
      <c r="F1055" s="11">
        <v>4</v>
      </c>
      <c r="G1055" s="8">
        <v>132.88999999999999</v>
      </c>
      <c r="H1055" s="8">
        <v>0.12</v>
      </c>
      <c r="I1055" s="2" t="s">
        <v>1802</v>
      </c>
      <c r="J1055" s="8">
        <v>531.43999999999994</v>
      </c>
    </row>
    <row r="1056" spans="1:10" x14ac:dyDescent="0.35">
      <c r="A1056" s="2" t="s">
        <v>2858</v>
      </c>
      <c r="B1056" s="14">
        <v>45850</v>
      </c>
      <c r="C1056" s="2" t="s">
        <v>1334</v>
      </c>
      <c r="D1056" s="2" t="s">
        <v>1596</v>
      </c>
      <c r="E1056" s="2" t="s">
        <v>1772</v>
      </c>
      <c r="F1056" s="11">
        <v>3</v>
      </c>
      <c r="G1056" s="8">
        <v>471.31</v>
      </c>
      <c r="H1056" s="8">
        <v>0</v>
      </c>
      <c r="I1056" s="2" t="s">
        <v>1804</v>
      </c>
      <c r="J1056" s="8">
        <v>1413.93</v>
      </c>
    </row>
    <row r="1057" spans="1:10" x14ac:dyDescent="0.35">
      <c r="A1057" s="2" t="s">
        <v>2859</v>
      </c>
      <c r="B1057" s="14">
        <v>45441</v>
      </c>
      <c r="C1057" s="2" t="s">
        <v>1410</v>
      </c>
      <c r="D1057" s="2" t="s">
        <v>1678</v>
      </c>
      <c r="E1057" s="2" t="s">
        <v>1777</v>
      </c>
      <c r="F1057" s="11">
        <v>2</v>
      </c>
      <c r="G1057" s="8">
        <v>720.32</v>
      </c>
      <c r="H1057" s="8">
        <v>0.26</v>
      </c>
      <c r="I1057" s="2" t="s">
        <v>1802</v>
      </c>
      <c r="J1057" s="8">
        <v>1440.38</v>
      </c>
    </row>
    <row r="1058" spans="1:10" x14ac:dyDescent="0.35">
      <c r="A1058" s="2" t="s">
        <v>2860</v>
      </c>
      <c r="B1058" s="14">
        <v>45431</v>
      </c>
      <c r="C1058" s="2" t="s">
        <v>267</v>
      </c>
      <c r="D1058" s="2" t="s">
        <v>1658</v>
      </c>
      <c r="E1058" s="2" t="s">
        <v>1788</v>
      </c>
      <c r="F1058" s="11">
        <v>4</v>
      </c>
      <c r="G1058" s="8">
        <v>99.92</v>
      </c>
      <c r="H1058" s="8">
        <v>0.11</v>
      </c>
      <c r="I1058" s="2" t="s">
        <v>1807</v>
      </c>
      <c r="J1058" s="8">
        <v>399.57</v>
      </c>
    </row>
    <row r="1059" spans="1:10" x14ac:dyDescent="0.35">
      <c r="A1059" s="2" t="s">
        <v>2861</v>
      </c>
      <c r="B1059" s="14">
        <v>45873</v>
      </c>
      <c r="C1059" s="2" t="s">
        <v>239</v>
      </c>
      <c r="D1059" s="2" t="s">
        <v>1546</v>
      </c>
      <c r="E1059" s="2" t="s">
        <v>1744</v>
      </c>
      <c r="F1059" s="11">
        <v>3</v>
      </c>
      <c r="G1059" s="8">
        <v>900.63</v>
      </c>
      <c r="H1059" s="8">
        <v>0.11</v>
      </c>
      <c r="I1059" s="2" t="s">
        <v>1807</v>
      </c>
      <c r="J1059" s="8">
        <v>2701.7799999999997</v>
      </c>
    </row>
    <row r="1060" spans="1:10" x14ac:dyDescent="0.35">
      <c r="A1060" s="2" t="s">
        <v>2862</v>
      </c>
      <c r="B1060" s="14">
        <v>45629</v>
      </c>
      <c r="C1060" s="2" t="s">
        <v>1347</v>
      </c>
      <c r="D1060" s="2" t="s">
        <v>1618</v>
      </c>
      <c r="E1060" s="2" t="s">
        <v>1760</v>
      </c>
      <c r="F1060" s="11">
        <v>1</v>
      </c>
      <c r="G1060" s="8">
        <v>681.72</v>
      </c>
      <c r="H1060" s="8">
        <v>0.11</v>
      </c>
      <c r="I1060" s="2" t="s">
        <v>1804</v>
      </c>
      <c r="J1060" s="8">
        <v>681.61</v>
      </c>
    </row>
    <row r="1061" spans="1:10" x14ac:dyDescent="0.35">
      <c r="A1061" s="2" t="s">
        <v>2863</v>
      </c>
      <c r="B1061" s="14">
        <v>45222</v>
      </c>
      <c r="C1061" s="2" t="s">
        <v>43</v>
      </c>
      <c r="D1061" s="2" t="s">
        <v>1682</v>
      </c>
      <c r="E1061" s="2" t="s">
        <v>1775</v>
      </c>
      <c r="F1061" s="11">
        <v>2</v>
      </c>
      <c r="G1061" s="8">
        <v>838.22</v>
      </c>
      <c r="H1061" s="8">
        <v>0.3</v>
      </c>
      <c r="I1061" s="2" t="s">
        <v>1802</v>
      </c>
      <c r="J1061" s="8">
        <v>1676.14</v>
      </c>
    </row>
    <row r="1062" spans="1:10" x14ac:dyDescent="0.35">
      <c r="A1062" s="2" t="s">
        <v>2864</v>
      </c>
      <c r="B1062" s="14">
        <v>45797</v>
      </c>
      <c r="C1062" s="2" t="s">
        <v>626</v>
      </c>
      <c r="D1062" s="2" t="s">
        <v>1700</v>
      </c>
      <c r="E1062" s="2" t="s">
        <v>1772</v>
      </c>
      <c r="F1062" s="11">
        <v>2</v>
      </c>
      <c r="G1062" s="8">
        <v>816.22</v>
      </c>
      <c r="H1062" s="8">
        <v>0.27</v>
      </c>
      <c r="I1062" s="2" t="s">
        <v>1802</v>
      </c>
      <c r="J1062" s="8">
        <v>1632.17</v>
      </c>
    </row>
    <row r="1063" spans="1:10" x14ac:dyDescent="0.35">
      <c r="A1063" s="2" t="s">
        <v>2865</v>
      </c>
      <c r="B1063" s="14">
        <v>45554</v>
      </c>
      <c r="C1063" s="2" t="s">
        <v>1169</v>
      </c>
      <c r="D1063" s="2" t="s">
        <v>1648</v>
      </c>
      <c r="E1063" s="2" t="s">
        <v>1757</v>
      </c>
      <c r="F1063" s="11">
        <v>2</v>
      </c>
      <c r="G1063" s="8">
        <v>654.12</v>
      </c>
      <c r="H1063" s="8">
        <v>0.27</v>
      </c>
      <c r="I1063" s="2" t="s">
        <v>1804</v>
      </c>
      <c r="J1063" s="8">
        <v>1307.97</v>
      </c>
    </row>
    <row r="1064" spans="1:10" x14ac:dyDescent="0.35">
      <c r="A1064" s="2" t="s">
        <v>2866</v>
      </c>
      <c r="B1064" s="14">
        <v>45385</v>
      </c>
      <c r="C1064" s="2" t="s">
        <v>362</v>
      </c>
      <c r="D1064" s="2" t="s">
        <v>1672</v>
      </c>
      <c r="E1064" s="2" t="s">
        <v>1775</v>
      </c>
      <c r="F1064" s="11">
        <v>4</v>
      </c>
      <c r="G1064" s="8">
        <v>528.22</v>
      </c>
      <c r="H1064" s="8">
        <v>0.2</v>
      </c>
      <c r="I1064" s="2" t="s">
        <v>1804</v>
      </c>
      <c r="J1064" s="8">
        <v>2112.6800000000003</v>
      </c>
    </row>
    <row r="1065" spans="1:10" x14ac:dyDescent="0.35">
      <c r="A1065" s="2" t="s">
        <v>2867</v>
      </c>
      <c r="B1065" s="14">
        <v>45704</v>
      </c>
      <c r="C1065" s="2" t="s">
        <v>705</v>
      </c>
      <c r="D1065" s="2" t="s">
        <v>1594</v>
      </c>
      <c r="E1065" s="2" t="s">
        <v>1757</v>
      </c>
      <c r="F1065" s="11">
        <v>4</v>
      </c>
      <c r="G1065" s="8">
        <v>36.72</v>
      </c>
      <c r="H1065" s="8">
        <v>7.0000000000000007E-2</v>
      </c>
      <c r="I1065" s="2" t="s">
        <v>1807</v>
      </c>
      <c r="J1065" s="8">
        <v>146.81</v>
      </c>
    </row>
    <row r="1066" spans="1:10" x14ac:dyDescent="0.35">
      <c r="A1066" s="2" t="s">
        <v>2868</v>
      </c>
      <c r="B1066" s="14">
        <v>45545</v>
      </c>
      <c r="C1066" s="2" t="s">
        <v>1139</v>
      </c>
      <c r="D1066" s="2" t="s">
        <v>1682</v>
      </c>
      <c r="E1066" s="2" t="s">
        <v>1791</v>
      </c>
      <c r="F1066" s="11">
        <v>2</v>
      </c>
      <c r="G1066" s="8">
        <v>705.97</v>
      </c>
      <c r="H1066" s="8">
        <v>0.1</v>
      </c>
      <c r="I1066" s="2" t="s">
        <v>1804</v>
      </c>
      <c r="J1066" s="8">
        <v>1411.8400000000001</v>
      </c>
    </row>
    <row r="1067" spans="1:10" x14ac:dyDescent="0.35">
      <c r="A1067" s="2" t="s">
        <v>2869</v>
      </c>
      <c r="B1067" s="14">
        <v>45736</v>
      </c>
      <c r="C1067" s="2" t="s">
        <v>95</v>
      </c>
      <c r="D1067" s="2" t="s">
        <v>1606</v>
      </c>
      <c r="E1067" s="2" t="s">
        <v>1735</v>
      </c>
      <c r="F1067" s="11">
        <v>2</v>
      </c>
      <c r="G1067" s="8">
        <v>994.29</v>
      </c>
      <c r="H1067" s="8">
        <v>0.01</v>
      </c>
      <c r="I1067" s="2" t="s">
        <v>1804</v>
      </c>
      <c r="J1067" s="8">
        <v>1988.57</v>
      </c>
    </row>
    <row r="1068" spans="1:10" x14ac:dyDescent="0.35">
      <c r="A1068" s="2" t="s">
        <v>2870</v>
      </c>
      <c r="B1068" s="14">
        <v>45608</v>
      </c>
      <c r="C1068" s="2" t="s">
        <v>1287</v>
      </c>
      <c r="D1068" s="2" t="s">
        <v>1710</v>
      </c>
      <c r="E1068" s="2" t="s">
        <v>1788</v>
      </c>
      <c r="F1068" s="11">
        <v>1</v>
      </c>
      <c r="G1068" s="8">
        <v>909.04</v>
      </c>
      <c r="H1068" s="8">
        <v>0.11</v>
      </c>
      <c r="I1068" s="2" t="s">
        <v>1802</v>
      </c>
      <c r="J1068" s="8">
        <v>908.93</v>
      </c>
    </row>
    <row r="1069" spans="1:10" x14ac:dyDescent="0.35">
      <c r="A1069" s="2" t="s">
        <v>2871</v>
      </c>
      <c r="B1069" s="14">
        <v>45334</v>
      </c>
      <c r="C1069" s="2" t="s">
        <v>1078</v>
      </c>
      <c r="D1069" s="2" t="s">
        <v>1594</v>
      </c>
      <c r="E1069" s="2" t="s">
        <v>1770</v>
      </c>
      <c r="F1069" s="11">
        <v>1</v>
      </c>
      <c r="G1069" s="8">
        <v>164.73</v>
      </c>
      <c r="H1069" s="8">
        <v>0.12</v>
      </c>
      <c r="I1069" s="2" t="s">
        <v>1804</v>
      </c>
      <c r="J1069" s="8">
        <v>164.60999999999999</v>
      </c>
    </row>
    <row r="1070" spans="1:10" x14ac:dyDescent="0.35">
      <c r="A1070" s="2" t="s">
        <v>2872</v>
      </c>
      <c r="B1070" s="14">
        <v>45690</v>
      </c>
      <c r="C1070" s="2" t="s">
        <v>222</v>
      </c>
      <c r="D1070" s="2" t="s">
        <v>1600</v>
      </c>
      <c r="E1070" s="2" t="s">
        <v>1757</v>
      </c>
      <c r="F1070" s="11">
        <v>2</v>
      </c>
      <c r="G1070" s="8">
        <v>606.35</v>
      </c>
      <c r="H1070" s="8">
        <v>0.16</v>
      </c>
      <c r="I1070" s="2" t="s">
        <v>1807</v>
      </c>
      <c r="J1070" s="8">
        <v>1212.54</v>
      </c>
    </row>
    <row r="1071" spans="1:10" x14ac:dyDescent="0.35">
      <c r="A1071" s="2" t="s">
        <v>2873</v>
      </c>
      <c r="B1071" s="14">
        <v>45481</v>
      </c>
      <c r="C1071" s="2" t="s">
        <v>534</v>
      </c>
      <c r="D1071" s="2" t="s">
        <v>1722</v>
      </c>
      <c r="E1071" s="2" t="s">
        <v>1747</v>
      </c>
      <c r="F1071" s="11">
        <v>3</v>
      </c>
      <c r="G1071" s="8">
        <v>904.19</v>
      </c>
      <c r="H1071" s="8">
        <v>0.09</v>
      </c>
      <c r="I1071" s="2" t="s">
        <v>1802</v>
      </c>
      <c r="J1071" s="8">
        <v>2712.48</v>
      </c>
    </row>
    <row r="1072" spans="1:10" x14ac:dyDescent="0.35">
      <c r="A1072" s="2" t="s">
        <v>2874</v>
      </c>
      <c r="B1072" s="14">
        <v>45576</v>
      </c>
      <c r="C1072" s="2" t="s">
        <v>498</v>
      </c>
      <c r="D1072" s="2" t="s">
        <v>1626</v>
      </c>
      <c r="E1072" s="2" t="s">
        <v>1739</v>
      </c>
      <c r="F1072" s="11">
        <v>4</v>
      </c>
      <c r="G1072" s="8">
        <v>694.61</v>
      </c>
      <c r="H1072" s="8">
        <v>0.18</v>
      </c>
      <c r="I1072" s="2" t="s">
        <v>1807</v>
      </c>
      <c r="J1072" s="8">
        <v>2778.26</v>
      </c>
    </row>
    <row r="1073" spans="1:10" x14ac:dyDescent="0.35">
      <c r="A1073" s="2" t="s">
        <v>2875</v>
      </c>
      <c r="B1073" s="14">
        <v>45215</v>
      </c>
      <c r="C1073" s="2" t="s">
        <v>716</v>
      </c>
      <c r="D1073" s="2" t="s">
        <v>1704</v>
      </c>
      <c r="E1073" s="2" t="s">
        <v>1739</v>
      </c>
      <c r="F1073" s="11">
        <v>4</v>
      </c>
      <c r="G1073" s="8">
        <v>753.83</v>
      </c>
      <c r="H1073" s="8">
        <v>0.24</v>
      </c>
      <c r="I1073" s="2" t="s">
        <v>1802</v>
      </c>
      <c r="J1073" s="8">
        <v>3015.0800000000004</v>
      </c>
    </row>
    <row r="1074" spans="1:10" x14ac:dyDescent="0.35">
      <c r="A1074" s="2" t="s">
        <v>2876</v>
      </c>
      <c r="B1074" s="14">
        <v>45653</v>
      </c>
      <c r="C1074" s="2" t="s">
        <v>635</v>
      </c>
      <c r="D1074" s="2" t="s">
        <v>1568</v>
      </c>
      <c r="E1074" s="2" t="s">
        <v>1760</v>
      </c>
      <c r="F1074" s="11">
        <v>1</v>
      </c>
      <c r="G1074" s="8">
        <v>66.22</v>
      </c>
      <c r="H1074" s="8">
        <v>0.02</v>
      </c>
      <c r="I1074" s="2" t="s">
        <v>1802</v>
      </c>
      <c r="J1074" s="8">
        <v>66.2</v>
      </c>
    </row>
    <row r="1075" spans="1:10" x14ac:dyDescent="0.35">
      <c r="A1075" s="2" t="s">
        <v>2877</v>
      </c>
      <c r="B1075" s="14">
        <v>45241</v>
      </c>
      <c r="C1075" s="2" t="s">
        <v>1043</v>
      </c>
      <c r="D1075" s="2" t="s">
        <v>1654</v>
      </c>
      <c r="E1075" s="2" t="s">
        <v>1777</v>
      </c>
      <c r="F1075" s="11">
        <v>2</v>
      </c>
      <c r="G1075" s="8">
        <v>891.8</v>
      </c>
      <c r="H1075" s="8">
        <v>0.28999999999999998</v>
      </c>
      <c r="I1075" s="2" t="s">
        <v>1807</v>
      </c>
      <c r="J1075" s="8">
        <v>1783.31</v>
      </c>
    </row>
    <row r="1076" spans="1:10" x14ac:dyDescent="0.35">
      <c r="A1076" s="2" t="s">
        <v>2878</v>
      </c>
      <c r="B1076" s="14">
        <v>45428</v>
      </c>
      <c r="C1076" s="2" t="s">
        <v>1118</v>
      </c>
      <c r="D1076" s="2" t="s">
        <v>1676</v>
      </c>
      <c r="E1076" s="2" t="s">
        <v>1764</v>
      </c>
      <c r="F1076" s="11">
        <v>4</v>
      </c>
      <c r="G1076" s="8">
        <v>255.48</v>
      </c>
      <c r="H1076" s="8">
        <v>0.03</v>
      </c>
      <c r="I1076" s="2" t="s">
        <v>1807</v>
      </c>
      <c r="J1076" s="8">
        <v>1021.89</v>
      </c>
    </row>
    <row r="1077" spans="1:10" x14ac:dyDescent="0.35">
      <c r="A1077" s="2" t="s">
        <v>2879</v>
      </c>
      <c r="B1077" s="14">
        <v>45593</v>
      </c>
      <c r="C1077" s="2" t="s">
        <v>937</v>
      </c>
      <c r="D1077" s="2" t="s">
        <v>1694</v>
      </c>
      <c r="E1077" s="2" t="s">
        <v>1785</v>
      </c>
      <c r="F1077" s="11">
        <v>4</v>
      </c>
      <c r="G1077" s="8">
        <v>604.87</v>
      </c>
      <c r="H1077" s="8">
        <v>0.28000000000000003</v>
      </c>
      <c r="I1077" s="2" t="s">
        <v>1804</v>
      </c>
      <c r="J1077" s="8">
        <v>2419.1999999999998</v>
      </c>
    </row>
    <row r="1078" spans="1:10" x14ac:dyDescent="0.35">
      <c r="A1078" s="2" t="s">
        <v>2880</v>
      </c>
      <c r="B1078" s="14">
        <v>45370</v>
      </c>
      <c r="C1078" s="2" t="s">
        <v>169</v>
      </c>
      <c r="D1078" s="2" t="s">
        <v>1592</v>
      </c>
      <c r="E1078" s="2" t="s">
        <v>1785</v>
      </c>
      <c r="F1078" s="11">
        <v>3</v>
      </c>
      <c r="G1078" s="8">
        <v>623.82000000000005</v>
      </c>
      <c r="H1078" s="8">
        <v>0.13</v>
      </c>
      <c r="I1078" s="2" t="s">
        <v>1807</v>
      </c>
      <c r="J1078" s="8">
        <v>1871.33</v>
      </c>
    </row>
    <row r="1079" spans="1:10" x14ac:dyDescent="0.35">
      <c r="A1079" s="2" t="s">
        <v>2881</v>
      </c>
      <c r="B1079" s="14">
        <v>45882</v>
      </c>
      <c r="C1079" s="2" t="s">
        <v>460</v>
      </c>
      <c r="D1079" s="2" t="s">
        <v>1668</v>
      </c>
      <c r="E1079" s="2" t="s">
        <v>1782</v>
      </c>
      <c r="F1079" s="11">
        <v>3</v>
      </c>
      <c r="G1079" s="8">
        <v>575.24</v>
      </c>
      <c r="H1079" s="8">
        <v>0.12</v>
      </c>
      <c r="I1079" s="2" t="s">
        <v>1807</v>
      </c>
      <c r="J1079" s="8">
        <v>1725.6000000000001</v>
      </c>
    </row>
    <row r="1080" spans="1:10" x14ac:dyDescent="0.35">
      <c r="A1080" s="2" t="s">
        <v>2882</v>
      </c>
      <c r="B1080" s="14">
        <v>45878</v>
      </c>
      <c r="C1080" s="2" t="s">
        <v>1267</v>
      </c>
      <c r="D1080" s="2" t="s">
        <v>1531</v>
      </c>
      <c r="E1080" s="2" t="s">
        <v>1770</v>
      </c>
      <c r="F1080" s="11">
        <v>1</v>
      </c>
      <c r="G1080" s="8">
        <v>769.4</v>
      </c>
      <c r="H1080" s="8">
        <v>0.16</v>
      </c>
      <c r="I1080" s="2" t="s">
        <v>1802</v>
      </c>
      <c r="J1080" s="8">
        <v>769.24</v>
      </c>
    </row>
    <row r="1081" spans="1:10" x14ac:dyDescent="0.35">
      <c r="A1081" s="2" t="s">
        <v>2883</v>
      </c>
      <c r="B1081" s="14">
        <v>45420</v>
      </c>
      <c r="C1081" s="2" t="s">
        <v>1019</v>
      </c>
      <c r="D1081" s="2" t="s">
        <v>1531</v>
      </c>
      <c r="E1081" s="2" t="s">
        <v>1785</v>
      </c>
      <c r="F1081" s="11">
        <v>1</v>
      </c>
      <c r="G1081" s="8">
        <v>227.28</v>
      </c>
      <c r="H1081" s="8">
        <v>0.13</v>
      </c>
      <c r="I1081" s="2" t="s">
        <v>1807</v>
      </c>
      <c r="J1081" s="8">
        <v>227.15</v>
      </c>
    </row>
    <row r="1082" spans="1:10" x14ac:dyDescent="0.35">
      <c r="A1082" s="2" t="s">
        <v>2884</v>
      </c>
      <c r="B1082" s="14">
        <v>45361</v>
      </c>
      <c r="C1082" s="2" t="s">
        <v>187</v>
      </c>
      <c r="D1082" s="2" t="s">
        <v>1527</v>
      </c>
      <c r="E1082" s="2" t="s">
        <v>1785</v>
      </c>
      <c r="F1082" s="11">
        <v>4</v>
      </c>
      <c r="G1082" s="8">
        <v>127.58</v>
      </c>
      <c r="H1082" s="8">
        <v>0.15</v>
      </c>
      <c r="I1082" s="2" t="s">
        <v>1802</v>
      </c>
      <c r="J1082" s="8">
        <v>510.17</v>
      </c>
    </row>
    <row r="1083" spans="1:10" x14ac:dyDescent="0.35">
      <c r="A1083" s="2" t="s">
        <v>2885</v>
      </c>
      <c r="B1083" s="14">
        <v>45702</v>
      </c>
      <c r="C1083" s="2" t="s">
        <v>1279</v>
      </c>
      <c r="D1083" s="2" t="s">
        <v>1614</v>
      </c>
      <c r="E1083" s="2" t="s">
        <v>1744</v>
      </c>
      <c r="F1083" s="11">
        <v>1</v>
      </c>
      <c r="G1083" s="8">
        <v>793.21</v>
      </c>
      <c r="H1083" s="8">
        <v>0.09</v>
      </c>
      <c r="I1083" s="2" t="s">
        <v>1802</v>
      </c>
      <c r="J1083" s="8">
        <v>793.12</v>
      </c>
    </row>
    <row r="1084" spans="1:10" x14ac:dyDescent="0.35">
      <c r="A1084" s="2" t="s">
        <v>2886</v>
      </c>
      <c r="B1084" s="14">
        <v>45871</v>
      </c>
      <c r="C1084" s="2" t="s">
        <v>937</v>
      </c>
      <c r="D1084" s="2" t="s">
        <v>1692</v>
      </c>
      <c r="E1084" s="2" t="s">
        <v>1772</v>
      </c>
      <c r="F1084" s="11">
        <v>3</v>
      </c>
      <c r="G1084" s="8">
        <v>435.61</v>
      </c>
      <c r="H1084" s="8">
        <v>0.03</v>
      </c>
      <c r="I1084" s="2" t="s">
        <v>1804</v>
      </c>
      <c r="J1084" s="8">
        <v>1306.8</v>
      </c>
    </row>
    <row r="1085" spans="1:10" x14ac:dyDescent="0.35">
      <c r="A1085" s="2" t="s">
        <v>2887</v>
      </c>
      <c r="B1085" s="14">
        <v>45531</v>
      </c>
      <c r="C1085" s="2" t="s">
        <v>1184</v>
      </c>
      <c r="D1085" s="2" t="s">
        <v>1584</v>
      </c>
      <c r="E1085" s="2" t="s">
        <v>1782</v>
      </c>
      <c r="F1085" s="11">
        <v>1</v>
      </c>
      <c r="G1085" s="8">
        <v>850.06</v>
      </c>
      <c r="H1085" s="8">
        <v>0.28999999999999998</v>
      </c>
      <c r="I1085" s="2" t="s">
        <v>1804</v>
      </c>
      <c r="J1085" s="8">
        <v>849.77</v>
      </c>
    </row>
    <row r="1086" spans="1:10" x14ac:dyDescent="0.35">
      <c r="A1086" s="2" t="s">
        <v>2888</v>
      </c>
      <c r="B1086" s="14">
        <v>45330</v>
      </c>
      <c r="C1086" s="2" t="s">
        <v>1073</v>
      </c>
      <c r="D1086" s="2" t="s">
        <v>1558</v>
      </c>
      <c r="E1086" s="2" t="s">
        <v>1782</v>
      </c>
      <c r="F1086" s="11">
        <v>2</v>
      </c>
      <c r="G1086" s="8">
        <v>753.92</v>
      </c>
      <c r="H1086" s="8">
        <v>0.17</v>
      </c>
      <c r="I1086" s="2" t="s">
        <v>1804</v>
      </c>
      <c r="J1086" s="8">
        <v>1507.6699999999998</v>
      </c>
    </row>
    <row r="1087" spans="1:10" x14ac:dyDescent="0.35">
      <c r="A1087" s="2" t="s">
        <v>2889</v>
      </c>
      <c r="B1087" s="14">
        <v>45311</v>
      </c>
      <c r="C1087" s="2" t="s">
        <v>1479</v>
      </c>
      <c r="D1087" s="2" t="s">
        <v>1531</v>
      </c>
      <c r="E1087" s="2" t="s">
        <v>1775</v>
      </c>
      <c r="F1087" s="11">
        <v>3</v>
      </c>
      <c r="G1087" s="8">
        <v>408.99</v>
      </c>
      <c r="H1087" s="8">
        <v>0.27</v>
      </c>
      <c r="I1087" s="2" t="s">
        <v>1804</v>
      </c>
      <c r="J1087" s="8">
        <v>1226.7</v>
      </c>
    </row>
    <row r="1088" spans="1:10" x14ac:dyDescent="0.35">
      <c r="A1088" s="2" t="s">
        <v>2890</v>
      </c>
      <c r="B1088" s="14">
        <v>45567</v>
      </c>
      <c r="C1088" s="2" t="s">
        <v>892</v>
      </c>
      <c r="D1088" s="2" t="s">
        <v>1640</v>
      </c>
      <c r="E1088" s="2" t="s">
        <v>1751</v>
      </c>
      <c r="F1088" s="11">
        <v>3</v>
      </c>
      <c r="G1088" s="8">
        <v>404.5</v>
      </c>
      <c r="H1088" s="8">
        <v>0.22</v>
      </c>
      <c r="I1088" s="2" t="s">
        <v>1804</v>
      </c>
      <c r="J1088" s="8">
        <v>1213.28</v>
      </c>
    </row>
    <row r="1089" spans="1:10" x14ac:dyDescent="0.35">
      <c r="A1089" s="2" t="s">
        <v>2891</v>
      </c>
      <c r="B1089" s="14">
        <v>45239</v>
      </c>
      <c r="C1089" s="2" t="s">
        <v>1169</v>
      </c>
      <c r="D1089" s="2" t="s">
        <v>1604</v>
      </c>
      <c r="E1089" s="2" t="s">
        <v>1744</v>
      </c>
      <c r="F1089" s="11">
        <v>3</v>
      </c>
      <c r="G1089" s="8">
        <v>717.81</v>
      </c>
      <c r="H1089" s="8">
        <v>0.17</v>
      </c>
      <c r="I1089" s="2" t="s">
        <v>1807</v>
      </c>
      <c r="J1089" s="8">
        <v>2153.2599999999998</v>
      </c>
    </row>
    <row r="1090" spans="1:10" x14ac:dyDescent="0.35">
      <c r="A1090" s="2" t="s">
        <v>2892</v>
      </c>
      <c r="B1090" s="14">
        <v>45284</v>
      </c>
      <c r="C1090" s="2" t="s">
        <v>792</v>
      </c>
      <c r="D1090" s="2" t="s">
        <v>1694</v>
      </c>
      <c r="E1090" s="2" t="s">
        <v>1735</v>
      </c>
      <c r="F1090" s="11">
        <v>3</v>
      </c>
      <c r="G1090" s="8">
        <v>204.77</v>
      </c>
      <c r="H1090" s="8">
        <v>0.14000000000000001</v>
      </c>
      <c r="I1090" s="2" t="s">
        <v>1802</v>
      </c>
      <c r="J1090" s="8">
        <v>614.17000000000007</v>
      </c>
    </row>
    <row r="1091" spans="1:10" x14ac:dyDescent="0.35">
      <c r="A1091" s="2" t="s">
        <v>2893</v>
      </c>
      <c r="B1091" s="14">
        <v>45686</v>
      </c>
      <c r="C1091" s="2" t="s">
        <v>147</v>
      </c>
      <c r="D1091" s="2" t="s">
        <v>1622</v>
      </c>
      <c r="E1091" s="2" t="s">
        <v>1788</v>
      </c>
      <c r="F1091" s="11">
        <v>4</v>
      </c>
      <c r="G1091" s="8">
        <v>106.23</v>
      </c>
      <c r="H1091" s="8">
        <v>0.28000000000000003</v>
      </c>
      <c r="I1091" s="2" t="s">
        <v>1807</v>
      </c>
      <c r="J1091" s="8">
        <v>424.64000000000004</v>
      </c>
    </row>
    <row r="1092" spans="1:10" x14ac:dyDescent="0.35">
      <c r="A1092" s="2" t="s">
        <v>2894</v>
      </c>
      <c r="B1092" s="14">
        <v>45824</v>
      </c>
      <c r="C1092" s="2" t="s">
        <v>1007</v>
      </c>
      <c r="D1092" s="2" t="s">
        <v>1658</v>
      </c>
      <c r="E1092" s="2" t="s">
        <v>1751</v>
      </c>
      <c r="F1092" s="11">
        <v>2</v>
      </c>
      <c r="G1092" s="8">
        <v>769.48</v>
      </c>
      <c r="H1092" s="8">
        <v>0.11</v>
      </c>
      <c r="I1092" s="2" t="s">
        <v>1804</v>
      </c>
      <c r="J1092" s="8">
        <v>1538.8500000000001</v>
      </c>
    </row>
    <row r="1093" spans="1:10" x14ac:dyDescent="0.35">
      <c r="A1093" s="2" t="s">
        <v>2895</v>
      </c>
      <c r="B1093" s="14">
        <v>45867</v>
      </c>
      <c r="C1093" s="2" t="s">
        <v>803</v>
      </c>
      <c r="D1093" s="2" t="s">
        <v>1640</v>
      </c>
      <c r="E1093" s="2" t="s">
        <v>1775</v>
      </c>
      <c r="F1093" s="11">
        <v>2</v>
      </c>
      <c r="G1093" s="8">
        <v>714.21</v>
      </c>
      <c r="H1093" s="8">
        <v>0.14000000000000001</v>
      </c>
      <c r="I1093" s="2" t="s">
        <v>1802</v>
      </c>
      <c r="J1093" s="8">
        <v>1428.28</v>
      </c>
    </row>
    <row r="1094" spans="1:10" x14ac:dyDescent="0.35">
      <c r="A1094" s="2" t="s">
        <v>2896</v>
      </c>
      <c r="B1094" s="14">
        <v>45578</v>
      </c>
      <c r="C1094" s="2" t="s">
        <v>851</v>
      </c>
      <c r="D1094" s="2" t="s">
        <v>1548</v>
      </c>
      <c r="E1094" s="2" t="s">
        <v>1779</v>
      </c>
      <c r="F1094" s="11">
        <v>4</v>
      </c>
      <c r="G1094" s="8">
        <v>632.24</v>
      </c>
      <c r="H1094" s="8">
        <v>0.25</v>
      </c>
      <c r="I1094" s="2" t="s">
        <v>1804</v>
      </c>
      <c r="J1094" s="8">
        <v>2528.71</v>
      </c>
    </row>
    <row r="1095" spans="1:10" x14ac:dyDescent="0.35">
      <c r="A1095" s="2" t="s">
        <v>2897</v>
      </c>
      <c r="B1095" s="14">
        <v>45575</v>
      </c>
      <c r="C1095" s="2" t="s">
        <v>528</v>
      </c>
      <c r="D1095" s="2" t="s">
        <v>1682</v>
      </c>
      <c r="E1095" s="2" t="s">
        <v>1744</v>
      </c>
      <c r="F1095" s="11">
        <v>2</v>
      </c>
      <c r="G1095" s="8">
        <v>845.27</v>
      </c>
      <c r="H1095" s="8">
        <v>0.18</v>
      </c>
      <c r="I1095" s="2" t="s">
        <v>1804</v>
      </c>
      <c r="J1095" s="8">
        <v>1690.36</v>
      </c>
    </row>
    <row r="1096" spans="1:10" x14ac:dyDescent="0.35">
      <c r="A1096" s="2" t="s">
        <v>2898</v>
      </c>
      <c r="B1096" s="14">
        <v>45816</v>
      </c>
      <c r="C1096" s="2" t="s">
        <v>1505</v>
      </c>
      <c r="D1096" s="2" t="s">
        <v>1700</v>
      </c>
      <c r="E1096" s="2" t="s">
        <v>1775</v>
      </c>
      <c r="F1096" s="11">
        <v>1</v>
      </c>
      <c r="G1096" s="8">
        <v>575.94000000000005</v>
      </c>
      <c r="H1096" s="8">
        <v>0.17</v>
      </c>
      <c r="I1096" s="2" t="s">
        <v>1802</v>
      </c>
      <c r="J1096" s="8">
        <v>575.7700000000001</v>
      </c>
    </row>
    <row r="1097" spans="1:10" x14ac:dyDescent="0.35">
      <c r="A1097" s="2" t="s">
        <v>2899</v>
      </c>
      <c r="B1097" s="14">
        <v>45620</v>
      </c>
      <c r="C1097" s="2" t="s">
        <v>792</v>
      </c>
      <c r="D1097" s="2" t="s">
        <v>1694</v>
      </c>
      <c r="E1097" s="2" t="s">
        <v>1779</v>
      </c>
      <c r="F1097" s="11">
        <v>1</v>
      </c>
      <c r="G1097" s="8">
        <v>907.97</v>
      </c>
      <c r="H1097" s="8">
        <v>0.26</v>
      </c>
      <c r="I1097" s="2" t="s">
        <v>1807</v>
      </c>
      <c r="J1097" s="8">
        <v>907.71</v>
      </c>
    </row>
    <row r="1098" spans="1:10" x14ac:dyDescent="0.35">
      <c r="A1098" s="2" t="s">
        <v>2900</v>
      </c>
      <c r="B1098" s="14">
        <v>45695</v>
      </c>
      <c r="C1098" s="2" t="s">
        <v>837</v>
      </c>
      <c r="D1098" s="2" t="s">
        <v>1566</v>
      </c>
      <c r="E1098" s="2" t="s">
        <v>1772</v>
      </c>
      <c r="F1098" s="11">
        <v>1</v>
      </c>
      <c r="G1098" s="8">
        <v>99.35</v>
      </c>
      <c r="H1098" s="8">
        <v>0.08</v>
      </c>
      <c r="I1098" s="2" t="s">
        <v>1807</v>
      </c>
      <c r="J1098" s="8">
        <v>99.27</v>
      </c>
    </row>
    <row r="1099" spans="1:10" x14ac:dyDescent="0.35">
      <c r="A1099" s="2" t="s">
        <v>2901</v>
      </c>
      <c r="B1099" s="14">
        <v>45596</v>
      </c>
      <c r="C1099" s="2" t="s">
        <v>253</v>
      </c>
      <c r="D1099" s="2" t="s">
        <v>1521</v>
      </c>
      <c r="E1099" s="2" t="s">
        <v>1744</v>
      </c>
      <c r="F1099" s="11">
        <v>2</v>
      </c>
      <c r="G1099" s="8">
        <v>374.42</v>
      </c>
      <c r="H1099" s="8">
        <v>0.21</v>
      </c>
      <c r="I1099" s="2" t="s">
        <v>1807</v>
      </c>
      <c r="J1099" s="8">
        <v>748.63</v>
      </c>
    </row>
    <row r="1100" spans="1:10" x14ac:dyDescent="0.35">
      <c r="A1100" s="2" t="s">
        <v>2902</v>
      </c>
      <c r="B1100" s="14">
        <v>45869</v>
      </c>
      <c r="C1100" s="2" t="s">
        <v>1459</v>
      </c>
      <c r="D1100" s="2" t="s">
        <v>1556</v>
      </c>
      <c r="E1100" s="2" t="s">
        <v>1779</v>
      </c>
      <c r="F1100" s="11">
        <v>3</v>
      </c>
      <c r="G1100" s="8">
        <v>248.43</v>
      </c>
      <c r="H1100" s="8">
        <v>0.24</v>
      </c>
      <c r="I1100" s="2" t="s">
        <v>1807</v>
      </c>
      <c r="J1100" s="8">
        <v>745.05</v>
      </c>
    </row>
    <row r="1101" spans="1:10" x14ac:dyDescent="0.35">
      <c r="A1101" s="2" t="s">
        <v>2903</v>
      </c>
      <c r="B1101" s="14">
        <v>45631</v>
      </c>
      <c r="C1101" s="2" t="s">
        <v>1422</v>
      </c>
      <c r="D1101" s="2" t="s">
        <v>1696</v>
      </c>
      <c r="E1101" s="2" t="s">
        <v>1735</v>
      </c>
      <c r="F1101" s="11">
        <v>1</v>
      </c>
      <c r="G1101" s="8">
        <v>784.46</v>
      </c>
      <c r="H1101" s="8">
        <v>0.14000000000000001</v>
      </c>
      <c r="I1101" s="2" t="s">
        <v>1807</v>
      </c>
      <c r="J1101" s="8">
        <v>784.32</v>
      </c>
    </row>
    <row r="1102" spans="1:10" x14ac:dyDescent="0.35">
      <c r="A1102" s="2" t="s">
        <v>2904</v>
      </c>
      <c r="B1102" s="14">
        <v>45379</v>
      </c>
      <c r="C1102" s="2" t="s">
        <v>815</v>
      </c>
      <c r="D1102" s="2" t="s">
        <v>1630</v>
      </c>
      <c r="E1102" s="2" t="s">
        <v>1767</v>
      </c>
      <c r="F1102" s="11">
        <v>3</v>
      </c>
      <c r="G1102" s="8">
        <v>70.88</v>
      </c>
      <c r="H1102" s="8">
        <v>0.27</v>
      </c>
      <c r="I1102" s="2" t="s">
        <v>1807</v>
      </c>
      <c r="J1102" s="8">
        <v>212.36999999999998</v>
      </c>
    </row>
    <row r="1103" spans="1:10" x14ac:dyDescent="0.35">
      <c r="A1103" s="2" t="s">
        <v>2905</v>
      </c>
      <c r="B1103" s="14">
        <v>45641</v>
      </c>
      <c r="C1103" s="2" t="s">
        <v>377</v>
      </c>
      <c r="D1103" s="2" t="s">
        <v>1540</v>
      </c>
      <c r="E1103" s="2" t="s">
        <v>1735</v>
      </c>
      <c r="F1103" s="11">
        <v>3</v>
      </c>
      <c r="G1103" s="8">
        <v>324.29000000000002</v>
      </c>
      <c r="H1103" s="8">
        <v>0.16</v>
      </c>
      <c r="I1103" s="2" t="s">
        <v>1807</v>
      </c>
      <c r="J1103" s="8">
        <v>972.71000000000015</v>
      </c>
    </row>
    <row r="1104" spans="1:10" x14ac:dyDescent="0.35">
      <c r="A1104" s="2" t="s">
        <v>2906</v>
      </c>
      <c r="B1104" s="14">
        <v>45842</v>
      </c>
      <c r="C1104" s="2" t="s">
        <v>468</v>
      </c>
      <c r="D1104" s="2" t="s">
        <v>1556</v>
      </c>
      <c r="E1104" s="2" t="s">
        <v>1744</v>
      </c>
      <c r="F1104" s="11">
        <v>4</v>
      </c>
      <c r="G1104" s="8">
        <v>243.92</v>
      </c>
      <c r="H1104" s="8">
        <v>0.02</v>
      </c>
      <c r="I1104" s="2" t="s">
        <v>1804</v>
      </c>
      <c r="J1104" s="8">
        <v>975.66</v>
      </c>
    </row>
    <row r="1105" spans="1:10" x14ac:dyDescent="0.35">
      <c r="A1105" s="2" t="s">
        <v>2907</v>
      </c>
      <c r="B1105" s="14">
        <v>45257</v>
      </c>
      <c r="C1105" s="2" t="s">
        <v>1154</v>
      </c>
      <c r="D1105" s="2" t="s">
        <v>1582</v>
      </c>
      <c r="E1105" s="2" t="s">
        <v>1775</v>
      </c>
      <c r="F1105" s="11">
        <v>1</v>
      </c>
      <c r="G1105" s="8">
        <v>664.35</v>
      </c>
      <c r="H1105" s="8">
        <v>0</v>
      </c>
      <c r="I1105" s="2" t="s">
        <v>1802</v>
      </c>
      <c r="J1105" s="8">
        <v>664.35</v>
      </c>
    </row>
    <row r="1106" spans="1:10" x14ac:dyDescent="0.35">
      <c r="A1106" s="2" t="s">
        <v>2908</v>
      </c>
      <c r="B1106" s="14">
        <v>45468</v>
      </c>
      <c r="C1106" s="2" t="s">
        <v>1181</v>
      </c>
      <c r="D1106" s="2" t="s">
        <v>1568</v>
      </c>
      <c r="E1106" s="2" t="s">
        <v>1767</v>
      </c>
      <c r="F1106" s="11">
        <v>2</v>
      </c>
      <c r="G1106" s="8">
        <v>218.07</v>
      </c>
      <c r="H1106" s="8">
        <v>0.19</v>
      </c>
      <c r="I1106" s="2" t="s">
        <v>1804</v>
      </c>
      <c r="J1106" s="8">
        <v>435.95</v>
      </c>
    </row>
    <row r="1107" spans="1:10" x14ac:dyDescent="0.35">
      <c r="A1107" s="2" t="s">
        <v>2909</v>
      </c>
      <c r="B1107" s="14">
        <v>45228</v>
      </c>
      <c r="C1107" s="2" t="s">
        <v>1178</v>
      </c>
      <c r="D1107" s="2" t="s">
        <v>1556</v>
      </c>
      <c r="E1107" s="2" t="s">
        <v>1744</v>
      </c>
      <c r="F1107" s="11">
        <v>4</v>
      </c>
      <c r="G1107" s="8">
        <v>921.83</v>
      </c>
      <c r="H1107" s="8">
        <v>0.27</v>
      </c>
      <c r="I1107" s="2" t="s">
        <v>1802</v>
      </c>
      <c r="J1107" s="8">
        <v>3687.05</v>
      </c>
    </row>
    <row r="1108" spans="1:10" x14ac:dyDescent="0.35">
      <c r="A1108" s="2" t="s">
        <v>2910</v>
      </c>
      <c r="B1108" s="14">
        <v>45661</v>
      </c>
      <c r="C1108" s="2" t="s">
        <v>549</v>
      </c>
      <c r="D1108" s="2" t="s">
        <v>1626</v>
      </c>
      <c r="E1108" s="2" t="s">
        <v>1735</v>
      </c>
      <c r="F1108" s="11">
        <v>3</v>
      </c>
      <c r="G1108" s="8">
        <v>326.2</v>
      </c>
      <c r="H1108" s="8">
        <v>0.22</v>
      </c>
      <c r="I1108" s="2" t="s">
        <v>1807</v>
      </c>
      <c r="J1108" s="8">
        <v>978.37999999999988</v>
      </c>
    </row>
    <row r="1109" spans="1:10" x14ac:dyDescent="0.35">
      <c r="A1109" s="2" t="s">
        <v>2911</v>
      </c>
      <c r="B1109" s="14">
        <v>45701</v>
      </c>
      <c r="C1109" s="2" t="s">
        <v>1393</v>
      </c>
      <c r="D1109" s="2" t="s">
        <v>1560</v>
      </c>
      <c r="E1109" s="2" t="s">
        <v>1791</v>
      </c>
      <c r="F1109" s="11">
        <v>1</v>
      </c>
      <c r="G1109" s="8">
        <v>244.25</v>
      </c>
      <c r="H1109" s="8">
        <v>0.09</v>
      </c>
      <c r="I1109" s="2" t="s">
        <v>1804</v>
      </c>
      <c r="J1109" s="8">
        <v>244.16</v>
      </c>
    </row>
    <row r="1110" spans="1:10" x14ac:dyDescent="0.35">
      <c r="A1110" s="2" t="s">
        <v>2912</v>
      </c>
      <c r="B1110" s="14">
        <v>45448</v>
      </c>
      <c r="C1110" s="2" t="s">
        <v>1136</v>
      </c>
      <c r="D1110" s="2" t="s">
        <v>1648</v>
      </c>
      <c r="E1110" s="2" t="s">
        <v>1767</v>
      </c>
      <c r="F1110" s="11">
        <v>3</v>
      </c>
      <c r="G1110" s="8">
        <v>808.87</v>
      </c>
      <c r="H1110" s="8">
        <v>0.12</v>
      </c>
      <c r="I1110" s="2" t="s">
        <v>1807</v>
      </c>
      <c r="J1110" s="8">
        <v>2426.4900000000002</v>
      </c>
    </row>
    <row r="1111" spans="1:10" x14ac:dyDescent="0.35">
      <c r="A1111" s="2" t="s">
        <v>2913</v>
      </c>
      <c r="B1111" s="14">
        <v>45387</v>
      </c>
      <c r="C1111" s="2" t="s">
        <v>1046</v>
      </c>
      <c r="D1111" s="2" t="s">
        <v>1588</v>
      </c>
      <c r="E1111" s="2" t="s">
        <v>1739</v>
      </c>
      <c r="F1111" s="11">
        <v>3</v>
      </c>
      <c r="G1111" s="8">
        <v>826.15</v>
      </c>
      <c r="H1111" s="8">
        <v>0</v>
      </c>
      <c r="I1111" s="2" t="s">
        <v>1804</v>
      </c>
      <c r="J1111" s="8">
        <v>2478.4499999999998</v>
      </c>
    </row>
    <row r="1112" spans="1:10" x14ac:dyDescent="0.35">
      <c r="A1112" s="2" t="s">
        <v>2914</v>
      </c>
      <c r="B1112" s="14">
        <v>45652</v>
      </c>
      <c r="C1112" s="2" t="s">
        <v>605</v>
      </c>
      <c r="D1112" s="2" t="s">
        <v>1574</v>
      </c>
      <c r="E1112" s="2" t="s">
        <v>1791</v>
      </c>
      <c r="F1112" s="11">
        <v>3</v>
      </c>
      <c r="G1112" s="8">
        <v>631.20000000000005</v>
      </c>
      <c r="H1112" s="8">
        <v>0.24</v>
      </c>
      <c r="I1112" s="2" t="s">
        <v>1802</v>
      </c>
      <c r="J1112" s="8">
        <v>1893.3600000000001</v>
      </c>
    </row>
    <row r="1113" spans="1:10" x14ac:dyDescent="0.35">
      <c r="A1113" s="2" t="s">
        <v>2915</v>
      </c>
      <c r="B1113" s="14">
        <v>45316</v>
      </c>
      <c r="C1113" s="2" t="s">
        <v>859</v>
      </c>
      <c r="D1113" s="2" t="s">
        <v>1642</v>
      </c>
      <c r="E1113" s="2" t="s">
        <v>1767</v>
      </c>
      <c r="F1113" s="11">
        <v>1</v>
      </c>
      <c r="G1113" s="8">
        <v>937.01</v>
      </c>
      <c r="H1113" s="8">
        <v>7.0000000000000007E-2</v>
      </c>
      <c r="I1113" s="2" t="s">
        <v>1802</v>
      </c>
      <c r="J1113" s="8">
        <v>936.93999999999994</v>
      </c>
    </row>
    <row r="1114" spans="1:10" x14ac:dyDescent="0.35">
      <c r="A1114" s="2" t="s">
        <v>2916</v>
      </c>
      <c r="B1114" s="14">
        <v>45316</v>
      </c>
      <c r="C1114" s="2" t="s">
        <v>498</v>
      </c>
      <c r="D1114" s="2" t="s">
        <v>1672</v>
      </c>
      <c r="E1114" s="2" t="s">
        <v>1751</v>
      </c>
      <c r="F1114" s="11">
        <v>2</v>
      </c>
      <c r="G1114" s="8">
        <v>644</v>
      </c>
      <c r="H1114" s="8">
        <v>0.04</v>
      </c>
      <c r="I1114" s="2" t="s">
        <v>1804</v>
      </c>
      <c r="J1114" s="8">
        <v>1287.96</v>
      </c>
    </row>
    <row r="1115" spans="1:10" x14ac:dyDescent="0.35">
      <c r="A1115" s="2" t="s">
        <v>2917</v>
      </c>
      <c r="B1115" s="14">
        <v>45888</v>
      </c>
      <c r="C1115" s="2" t="s">
        <v>328</v>
      </c>
      <c r="D1115" s="2" t="s">
        <v>1708</v>
      </c>
      <c r="E1115" s="2" t="s">
        <v>1751</v>
      </c>
      <c r="F1115" s="11">
        <v>3</v>
      </c>
      <c r="G1115" s="8">
        <v>629.58000000000004</v>
      </c>
      <c r="H1115" s="8">
        <v>0.05</v>
      </c>
      <c r="I1115" s="2" t="s">
        <v>1802</v>
      </c>
      <c r="J1115" s="8">
        <v>1888.6900000000003</v>
      </c>
    </row>
    <row r="1116" spans="1:10" x14ac:dyDescent="0.35">
      <c r="A1116" s="2" t="s">
        <v>2918</v>
      </c>
      <c r="B1116" s="14">
        <v>45791</v>
      </c>
      <c r="C1116" s="2" t="s">
        <v>1416</v>
      </c>
      <c r="D1116" s="2" t="s">
        <v>1700</v>
      </c>
      <c r="E1116" s="2" t="s">
        <v>1739</v>
      </c>
      <c r="F1116" s="11">
        <v>2</v>
      </c>
      <c r="G1116" s="8">
        <v>121.52</v>
      </c>
      <c r="H1116" s="8">
        <v>0.18</v>
      </c>
      <c r="I1116" s="2" t="s">
        <v>1807</v>
      </c>
      <c r="J1116" s="8">
        <v>242.85999999999999</v>
      </c>
    </row>
    <row r="1117" spans="1:10" x14ac:dyDescent="0.35">
      <c r="A1117" s="2" t="s">
        <v>2919</v>
      </c>
      <c r="B1117" s="14">
        <v>45420</v>
      </c>
      <c r="C1117" s="2" t="s">
        <v>1230</v>
      </c>
      <c r="D1117" s="2" t="s">
        <v>1656</v>
      </c>
      <c r="E1117" s="2" t="s">
        <v>1791</v>
      </c>
      <c r="F1117" s="11">
        <v>2</v>
      </c>
      <c r="G1117" s="8">
        <v>549.83000000000004</v>
      </c>
      <c r="H1117" s="8">
        <v>7.0000000000000007E-2</v>
      </c>
      <c r="I1117" s="2" t="s">
        <v>1804</v>
      </c>
      <c r="J1117" s="8">
        <v>1099.5900000000001</v>
      </c>
    </row>
    <row r="1118" spans="1:10" x14ac:dyDescent="0.35">
      <c r="A1118" s="2" t="s">
        <v>2920</v>
      </c>
      <c r="B1118" s="14">
        <v>45219</v>
      </c>
      <c r="C1118" s="2" t="s">
        <v>465</v>
      </c>
      <c r="D1118" s="2" t="s">
        <v>1552</v>
      </c>
      <c r="E1118" s="2" t="s">
        <v>1760</v>
      </c>
      <c r="F1118" s="11">
        <v>3</v>
      </c>
      <c r="G1118" s="8">
        <v>278.38</v>
      </c>
      <c r="H1118" s="8">
        <v>0.03</v>
      </c>
      <c r="I1118" s="2" t="s">
        <v>1802</v>
      </c>
      <c r="J1118" s="8">
        <v>835.11</v>
      </c>
    </row>
    <row r="1119" spans="1:10" x14ac:dyDescent="0.35">
      <c r="A1119" s="2" t="s">
        <v>2921</v>
      </c>
      <c r="B1119" s="14">
        <v>45510</v>
      </c>
      <c r="C1119" s="2" t="s">
        <v>1334</v>
      </c>
      <c r="D1119" s="2" t="s">
        <v>1718</v>
      </c>
      <c r="E1119" s="2" t="s">
        <v>1744</v>
      </c>
      <c r="F1119" s="11">
        <v>4</v>
      </c>
      <c r="G1119" s="8">
        <v>723.66</v>
      </c>
      <c r="H1119" s="8">
        <v>0.03</v>
      </c>
      <c r="I1119" s="2" t="s">
        <v>1804</v>
      </c>
      <c r="J1119" s="8">
        <v>2894.6099999999997</v>
      </c>
    </row>
    <row r="1120" spans="1:10" x14ac:dyDescent="0.35">
      <c r="A1120" s="2" t="s">
        <v>2922</v>
      </c>
      <c r="B1120" s="14">
        <v>45687</v>
      </c>
      <c r="C1120" s="2" t="s">
        <v>658</v>
      </c>
      <c r="D1120" s="2" t="s">
        <v>1670</v>
      </c>
      <c r="E1120" s="2" t="s">
        <v>1764</v>
      </c>
      <c r="F1120" s="11">
        <v>1</v>
      </c>
      <c r="G1120" s="8">
        <v>724.74</v>
      </c>
      <c r="H1120" s="8">
        <v>0.15</v>
      </c>
      <c r="I1120" s="2" t="s">
        <v>1804</v>
      </c>
      <c r="J1120" s="8">
        <v>724.59</v>
      </c>
    </row>
    <row r="1121" spans="1:10" x14ac:dyDescent="0.35">
      <c r="A1121" s="2" t="s">
        <v>2923</v>
      </c>
      <c r="B1121" s="14">
        <v>45271</v>
      </c>
      <c r="C1121" s="2" t="s">
        <v>1384</v>
      </c>
      <c r="D1121" s="2" t="s">
        <v>1568</v>
      </c>
      <c r="E1121" s="2" t="s">
        <v>1747</v>
      </c>
      <c r="F1121" s="11">
        <v>2</v>
      </c>
      <c r="G1121" s="8">
        <v>961.84</v>
      </c>
      <c r="H1121" s="8">
        <v>0.25</v>
      </c>
      <c r="I1121" s="2" t="s">
        <v>1804</v>
      </c>
      <c r="J1121" s="8">
        <v>1923.43</v>
      </c>
    </row>
    <row r="1122" spans="1:10" x14ac:dyDescent="0.35">
      <c r="A1122" s="2" t="s">
        <v>2924</v>
      </c>
      <c r="B1122" s="14">
        <v>45446</v>
      </c>
      <c r="C1122" s="2" t="s">
        <v>84</v>
      </c>
      <c r="D1122" s="2" t="s">
        <v>1600</v>
      </c>
      <c r="E1122" s="2" t="s">
        <v>1782</v>
      </c>
      <c r="F1122" s="11">
        <v>4</v>
      </c>
      <c r="G1122" s="8">
        <v>21.12</v>
      </c>
      <c r="H1122" s="8">
        <v>0.18</v>
      </c>
      <c r="I1122" s="2" t="s">
        <v>1807</v>
      </c>
      <c r="J1122" s="8">
        <v>84.3</v>
      </c>
    </row>
    <row r="1123" spans="1:10" x14ac:dyDescent="0.35">
      <c r="A1123" s="2" t="s">
        <v>2925</v>
      </c>
      <c r="B1123" s="14">
        <v>45579</v>
      </c>
      <c r="C1123" s="2" t="s">
        <v>990</v>
      </c>
      <c r="D1123" s="2" t="s">
        <v>1521</v>
      </c>
      <c r="E1123" s="2" t="s">
        <v>1747</v>
      </c>
      <c r="F1123" s="11">
        <v>3</v>
      </c>
      <c r="G1123" s="8">
        <v>819.93</v>
      </c>
      <c r="H1123" s="8">
        <v>0.08</v>
      </c>
      <c r="I1123" s="2" t="s">
        <v>1804</v>
      </c>
      <c r="J1123" s="8">
        <v>2459.71</v>
      </c>
    </row>
    <row r="1124" spans="1:10" x14ac:dyDescent="0.35">
      <c r="A1124" s="2" t="s">
        <v>2926</v>
      </c>
      <c r="B1124" s="14">
        <v>45725</v>
      </c>
      <c r="C1124" s="2" t="s">
        <v>918</v>
      </c>
      <c r="D1124" s="2" t="s">
        <v>1610</v>
      </c>
      <c r="E1124" s="2" t="s">
        <v>1730</v>
      </c>
      <c r="F1124" s="11">
        <v>2</v>
      </c>
      <c r="G1124" s="8">
        <v>700.95</v>
      </c>
      <c r="H1124" s="8">
        <v>0.18</v>
      </c>
      <c r="I1124" s="2" t="s">
        <v>1802</v>
      </c>
      <c r="J1124" s="8">
        <v>1401.72</v>
      </c>
    </row>
    <row r="1125" spans="1:10" x14ac:dyDescent="0.35">
      <c r="A1125" s="2" t="s">
        <v>2927</v>
      </c>
      <c r="B1125" s="14">
        <v>45910</v>
      </c>
      <c r="C1125" s="2" t="s">
        <v>468</v>
      </c>
      <c r="D1125" s="2" t="s">
        <v>1560</v>
      </c>
      <c r="E1125" s="2" t="s">
        <v>1777</v>
      </c>
      <c r="F1125" s="11">
        <v>2</v>
      </c>
      <c r="G1125" s="8">
        <v>456.38</v>
      </c>
      <c r="H1125" s="8">
        <v>0.12</v>
      </c>
      <c r="I1125" s="2" t="s">
        <v>1802</v>
      </c>
      <c r="J1125" s="8">
        <v>912.64</v>
      </c>
    </row>
    <row r="1126" spans="1:10" x14ac:dyDescent="0.35">
      <c r="A1126" s="2" t="s">
        <v>2928</v>
      </c>
      <c r="B1126" s="14">
        <v>45447</v>
      </c>
      <c r="C1126" s="2" t="s">
        <v>1113</v>
      </c>
      <c r="D1126" s="2" t="s">
        <v>1678</v>
      </c>
      <c r="E1126" s="2" t="s">
        <v>1777</v>
      </c>
      <c r="F1126" s="11">
        <v>3</v>
      </c>
      <c r="G1126" s="8">
        <v>291.05</v>
      </c>
      <c r="H1126" s="8">
        <v>0.3</v>
      </c>
      <c r="I1126" s="2" t="s">
        <v>1802</v>
      </c>
      <c r="J1126" s="8">
        <v>872.85000000000014</v>
      </c>
    </row>
    <row r="1127" spans="1:10" x14ac:dyDescent="0.35">
      <c r="A1127" s="2" t="s">
        <v>2929</v>
      </c>
      <c r="B1127" s="14">
        <v>45307</v>
      </c>
      <c r="C1127" s="2" t="s">
        <v>738</v>
      </c>
      <c r="D1127" s="2" t="s">
        <v>1716</v>
      </c>
      <c r="E1127" s="2" t="s">
        <v>1779</v>
      </c>
      <c r="F1127" s="11">
        <v>2</v>
      </c>
      <c r="G1127" s="8">
        <v>463.52</v>
      </c>
      <c r="H1127" s="8">
        <v>0.27</v>
      </c>
      <c r="I1127" s="2" t="s">
        <v>1804</v>
      </c>
      <c r="J1127" s="8">
        <v>926.77</v>
      </c>
    </row>
    <row r="1128" spans="1:10" x14ac:dyDescent="0.35">
      <c r="A1128" s="2" t="s">
        <v>2930</v>
      </c>
      <c r="B1128" s="14">
        <v>45653</v>
      </c>
      <c r="C1128" s="2" t="s">
        <v>1166</v>
      </c>
      <c r="D1128" s="2" t="s">
        <v>1521</v>
      </c>
      <c r="E1128" s="2" t="s">
        <v>1785</v>
      </c>
      <c r="F1128" s="11">
        <v>3</v>
      </c>
      <c r="G1128" s="8">
        <v>241.64</v>
      </c>
      <c r="H1128" s="8">
        <v>0.28999999999999998</v>
      </c>
      <c r="I1128" s="2" t="s">
        <v>1804</v>
      </c>
      <c r="J1128" s="8">
        <v>724.63</v>
      </c>
    </row>
    <row r="1129" spans="1:10" x14ac:dyDescent="0.35">
      <c r="A1129" s="2" t="s">
        <v>2931</v>
      </c>
      <c r="B1129" s="14">
        <v>45817</v>
      </c>
      <c r="C1129" s="2" t="s">
        <v>1465</v>
      </c>
      <c r="D1129" s="2" t="s">
        <v>1586</v>
      </c>
      <c r="E1129" s="2" t="s">
        <v>1767</v>
      </c>
      <c r="F1129" s="11">
        <v>2</v>
      </c>
      <c r="G1129" s="8">
        <v>47.86</v>
      </c>
      <c r="H1129" s="8">
        <v>0.03</v>
      </c>
      <c r="I1129" s="2" t="s">
        <v>1804</v>
      </c>
      <c r="J1129" s="8">
        <v>95.69</v>
      </c>
    </row>
    <row r="1130" spans="1:10" x14ac:dyDescent="0.35">
      <c r="A1130" s="2" t="s">
        <v>2932</v>
      </c>
      <c r="B1130" s="14">
        <v>45509</v>
      </c>
      <c r="C1130" s="2" t="s">
        <v>1064</v>
      </c>
      <c r="D1130" s="2" t="s">
        <v>1710</v>
      </c>
      <c r="E1130" s="2" t="s">
        <v>1744</v>
      </c>
      <c r="F1130" s="11">
        <v>1</v>
      </c>
      <c r="G1130" s="8">
        <v>805.07</v>
      </c>
      <c r="H1130" s="8">
        <v>0.06</v>
      </c>
      <c r="I1130" s="2" t="s">
        <v>1807</v>
      </c>
      <c r="J1130" s="8">
        <v>805.0100000000001</v>
      </c>
    </row>
    <row r="1131" spans="1:10" x14ac:dyDescent="0.35">
      <c r="A1131" s="2" t="s">
        <v>2933</v>
      </c>
      <c r="B1131" s="14">
        <v>45753</v>
      </c>
      <c r="C1131" s="2" t="s">
        <v>1148</v>
      </c>
      <c r="D1131" s="2" t="s">
        <v>1594</v>
      </c>
      <c r="E1131" s="2" t="s">
        <v>1735</v>
      </c>
      <c r="F1131" s="11">
        <v>3</v>
      </c>
      <c r="G1131" s="8">
        <v>848.48</v>
      </c>
      <c r="H1131" s="8">
        <v>0</v>
      </c>
      <c r="I1131" s="2" t="s">
        <v>1807</v>
      </c>
      <c r="J1131" s="8">
        <v>2545.44</v>
      </c>
    </row>
    <row r="1132" spans="1:10" x14ac:dyDescent="0.35">
      <c r="A1132" s="2" t="s">
        <v>2934</v>
      </c>
      <c r="B1132" s="14">
        <v>45512</v>
      </c>
      <c r="C1132" s="2" t="s">
        <v>771</v>
      </c>
      <c r="D1132" s="2" t="s">
        <v>1632</v>
      </c>
      <c r="E1132" s="2" t="s">
        <v>1760</v>
      </c>
      <c r="F1132" s="11">
        <v>2</v>
      </c>
      <c r="G1132" s="8">
        <v>568.95000000000005</v>
      </c>
      <c r="H1132" s="8">
        <v>0.22</v>
      </c>
      <c r="I1132" s="2" t="s">
        <v>1802</v>
      </c>
      <c r="J1132" s="8">
        <v>1137.68</v>
      </c>
    </row>
    <row r="1133" spans="1:10" x14ac:dyDescent="0.35">
      <c r="A1133" s="2" t="s">
        <v>2935</v>
      </c>
      <c r="B1133" s="14">
        <v>45764</v>
      </c>
      <c r="C1133" s="2" t="s">
        <v>531</v>
      </c>
      <c r="D1133" s="2" t="s">
        <v>1632</v>
      </c>
      <c r="E1133" s="2" t="s">
        <v>1770</v>
      </c>
      <c r="F1133" s="11">
        <v>3</v>
      </c>
      <c r="G1133" s="8">
        <v>269.83999999999997</v>
      </c>
      <c r="H1133" s="8">
        <v>0.05</v>
      </c>
      <c r="I1133" s="2" t="s">
        <v>1804</v>
      </c>
      <c r="J1133" s="8">
        <v>809.47</v>
      </c>
    </row>
    <row r="1134" spans="1:10" x14ac:dyDescent="0.35">
      <c r="A1134" s="2" t="s">
        <v>2936</v>
      </c>
      <c r="B1134" s="14">
        <v>45746</v>
      </c>
      <c r="C1134" s="2" t="s">
        <v>960</v>
      </c>
      <c r="D1134" s="2" t="s">
        <v>1650</v>
      </c>
      <c r="E1134" s="2" t="s">
        <v>1775</v>
      </c>
      <c r="F1134" s="11">
        <v>4</v>
      </c>
      <c r="G1134" s="8">
        <v>267.36</v>
      </c>
      <c r="H1134" s="8">
        <v>0.27</v>
      </c>
      <c r="I1134" s="2" t="s">
        <v>1804</v>
      </c>
      <c r="J1134" s="8">
        <v>1069.17</v>
      </c>
    </row>
    <row r="1135" spans="1:10" x14ac:dyDescent="0.35">
      <c r="A1135" s="2" t="s">
        <v>2937</v>
      </c>
      <c r="B1135" s="14">
        <v>45647</v>
      </c>
      <c r="C1135" s="2" t="s">
        <v>389</v>
      </c>
      <c r="D1135" s="2" t="s">
        <v>1600</v>
      </c>
      <c r="E1135" s="2" t="s">
        <v>1735</v>
      </c>
      <c r="F1135" s="11">
        <v>1</v>
      </c>
      <c r="G1135" s="8">
        <v>438.41</v>
      </c>
      <c r="H1135" s="8">
        <v>0.09</v>
      </c>
      <c r="I1135" s="2" t="s">
        <v>1802</v>
      </c>
      <c r="J1135" s="8">
        <v>438.32000000000005</v>
      </c>
    </row>
    <row r="1136" spans="1:10" x14ac:dyDescent="0.35">
      <c r="A1136" s="2" t="s">
        <v>2938</v>
      </c>
      <c r="B1136" s="14">
        <v>45443</v>
      </c>
      <c r="C1136" s="2" t="s">
        <v>537</v>
      </c>
      <c r="D1136" s="2" t="s">
        <v>1628</v>
      </c>
      <c r="E1136" s="2" t="s">
        <v>1788</v>
      </c>
      <c r="F1136" s="11">
        <v>2</v>
      </c>
      <c r="G1136" s="8">
        <v>86.72</v>
      </c>
      <c r="H1136" s="8">
        <v>0.28000000000000003</v>
      </c>
      <c r="I1136" s="2" t="s">
        <v>1807</v>
      </c>
      <c r="J1136" s="8">
        <v>173.16</v>
      </c>
    </row>
    <row r="1137" spans="1:10" x14ac:dyDescent="0.35">
      <c r="A1137" s="2" t="s">
        <v>2939</v>
      </c>
      <c r="B1137" s="14">
        <v>45722</v>
      </c>
      <c r="C1137" s="2" t="s">
        <v>1298</v>
      </c>
      <c r="D1137" s="2" t="s">
        <v>1704</v>
      </c>
      <c r="E1137" s="2" t="s">
        <v>1754</v>
      </c>
      <c r="F1137" s="11">
        <v>4</v>
      </c>
      <c r="G1137" s="8">
        <v>630.21</v>
      </c>
      <c r="H1137" s="8">
        <v>0.14000000000000001</v>
      </c>
      <c r="I1137" s="2" t="s">
        <v>1807</v>
      </c>
      <c r="J1137" s="8">
        <v>2520.7000000000003</v>
      </c>
    </row>
    <row r="1138" spans="1:10" x14ac:dyDescent="0.35">
      <c r="A1138" s="2" t="s">
        <v>2940</v>
      </c>
      <c r="B1138" s="14">
        <v>45575</v>
      </c>
      <c r="C1138" s="2" t="s">
        <v>1107</v>
      </c>
      <c r="D1138" s="2" t="s">
        <v>1644</v>
      </c>
      <c r="E1138" s="2" t="s">
        <v>1754</v>
      </c>
      <c r="F1138" s="11">
        <v>3</v>
      </c>
      <c r="G1138" s="8">
        <v>180.84</v>
      </c>
      <c r="H1138" s="8">
        <v>0.03</v>
      </c>
      <c r="I1138" s="2" t="s">
        <v>1804</v>
      </c>
      <c r="J1138" s="8">
        <v>542.49</v>
      </c>
    </row>
    <row r="1139" spans="1:10" x14ac:dyDescent="0.35">
      <c r="A1139" s="2" t="s">
        <v>2941</v>
      </c>
      <c r="B1139" s="14">
        <v>45441</v>
      </c>
      <c r="C1139" s="2" t="s">
        <v>23</v>
      </c>
      <c r="D1139" s="2" t="s">
        <v>1654</v>
      </c>
      <c r="E1139" s="2" t="s">
        <v>1782</v>
      </c>
      <c r="F1139" s="11">
        <v>1</v>
      </c>
      <c r="G1139" s="8">
        <v>453.41</v>
      </c>
      <c r="H1139" s="8">
        <v>0.04</v>
      </c>
      <c r="I1139" s="2" t="s">
        <v>1807</v>
      </c>
      <c r="J1139" s="8">
        <v>453.37</v>
      </c>
    </row>
    <row r="1140" spans="1:10" x14ac:dyDescent="0.35">
      <c r="A1140" s="2" t="s">
        <v>2942</v>
      </c>
      <c r="B1140" s="14">
        <v>45940</v>
      </c>
      <c r="C1140" s="2" t="s">
        <v>98</v>
      </c>
      <c r="D1140" s="2" t="s">
        <v>1628</v>
      </c>
      <c r="E1140" s="2" t="s">
        <v>1754</v>
      </c>
      <c r="F1140" s="11">
        <v>1</v>
      </c>
      <c r="G1140" s="8">
        <v>629.09</v>
      </c>
      <c r="H1140" s="8">
        <v>0.02</v>
      </c>
      <c r="I1140" s="2" t="s">
        <v>1802</v>
      </c>
      <c r="J1140" s="8">
        <v>629.07000000000005</v>
      </c>
    </row>
    <row r="1141" spans="1:10" x14ac:dyDescent="0.35">
      <c r="A1141" s="2" t="s">
        <v>2943</v>
      </c>
      <c r="B1141" s="14">
        <v>45518</v>
      </c>
      <c r="C1141" s="2" t="s">
        <v>92</v>
      </c>
      <c r="D1141" s="2" t="s">
        <v>1680</v>
      </c>
      <c r="E1141" s="2" t="s">
        <v>1739</v>
      </c>
      <c r="F1141" s="11">
        <v>2</v>
      </c>
      <c r="G1141" s="8">
        <v>257.45</v>
      </c>
      <c r="H1141" s="8">
        <v>0</v>
      </c>
      <c r="I1141" s="2" t="s">
        <v>1807</v>
      </c>
      <c r="J1141" s="8">
        <v>514.9</v>
      </c>
    </row>
    <row r="1142" spans="1:10" x14ac:dyDescent="0.35">
      <c r="A1142" s="2" t="s">
        <v>2944</v>
      </c>
      <c r="B1142" s="14">
        <v>45861</v>
      </c>
      <c r="C1142" s="2" t="s">
        <v>581</v>
      </c>
      <c r="D1142" s="2" t="s">
        <v>1594</v>
      </c>
      <c r="E1142" s="2" t="s">
        <v>1779</v>
      </c>
      <c r="F1142" s="11">
        <v>2</v>
      </c>
      <c r="G1142" s="8">
        <v>696.61</v>
      </c>
      <c r="H1142" s="8">
        <v>0.17</v>
      </c>
      <c r="I1142" s="2" t="s">
        <v>1804</v>
      </c>
      <c r="J1142" s="8">
        <v>1393.05</v>
      </c>
    </row>
    <row r="1143" spans="1:10" x14ac:dyDescent="0.35">
      <c r="A1143" s="2" t="s">
        <v>2945</v>
      </c>
      <c r="B1143" s="14">
        <v>45416</v>
      </c>
      <c r="C1143" s="2" t="s">
        <v>1148</v>
      </c>
      <c r="D1143" s="2" t="s">
        <v>1618</v>
      </c>
      <c r="E1143" s="2" t="s">
        <v>1757</v>
      </c>
      <c r="F1143" s="11">
        <v>2</v>
      </c>
      <c r="G1143" s="8">
        <v>143.79</v>
      </c>
      <c r="H1143" s="8">
        <v>0.1</v>
      </c>
      <c r="I1143" s="2" t="s">
        <v>1804</v>
      </c>
      <c r="J1143" s="8">
        <v>287.47999999999996</v>
      </c>
    </row>
    <row r="1144" spans="1:10" x14ac:dyDescent="0.35">
      <c r="A1144" s="2" t="s">
        <v>2946</v>
      </c>
      <c r="B1144" s="14">
        <v>45608</v>
      </c>
      <c r="C1144" s="2" t="s">
        <v>923</v>
      </c>
      <c r="D1144" s="2" t="s">
        <v>1692</v>
      </c>
      <c r="E1144" s="2" t="s">
        <v>1735</v>
      </c>
      <c r="F1144" s="11">
        <v>3</v>
      </c>
      <c r="G1144" s="8">
        <v>460.93</v>
      </c>
      <c r="H1144" s="8">
        <v>0.19</v>
      </c>
      <c r="I1144" s="2" t="s">
        <v>1807</v>
      </c>
      <c r="J1144" s="8">
        <v>1382.6</v>
      </c>
    </row>
    <row r="1145" spans="1:10" x14ac:dyDescent="0.35">
      <c r="A1145" s="2" t="s">
        <v>2947</v>
      </c>
      <c r="B1145" s="14">
        <v>45301</v>
      </c>
      <c r="C1145" s="2" t="s">
        <v>1511</v>
      </c>
      <c r="D1145" s="2" t="s">
        <v>1582</v>
      </c>
      <c r="E1145" s="2" t="s">
        <v>1764</v>
      </c>
      <c r="F1145" s="11">
        <v>2</v>
      </c>
      <c r="G1145" s="8">
        <v>67.55</v>
      </c>
      <c r="H1145" s="8">
        <v>0.03</v>
      </c>
      <c r="I1145" s="2" t="s">
        <v>1802</v>
      </c>
      <c r="J1145" s="8">
        <v>135.07</v>
      </c>
    </row>
    <row r="1146" spans="1:10" x14ac:dyDescent="0.35">
      <c r="A1146" s="2" t="s">
        <v>2948</v>
      </c>
      <c r="B1146" s="14">
        <v>45433</v>
      </c>
      <c r="C1146" s="2" t="s">
        <v>673</v>
      </c>
      <c r="D1146" s="2" t="s">
        <v>1624</v>
      </c>
      <c r="E1146" s="2" t="s">
        <v>1735</v>
      </c>
      <c r="F1146" s="11">
        <v>3</v>
      </c>
      <c r="G1146" s="8">
        <v>803.31</v>
      </c>
      <c r="H1146" s="8">
        <v>0.1</v>
      </c>
      <c r="I1146" s="2" t="s">
        <v>1804</v>
      </c>
      <c r="J1146" s="8">
        <v>2409.83</v>
      </c>
    </row>
    <row r="1147" spans="1:10" x14ac:dyDescent="0.35">
      <c r="A1147" s="2" t="s">
        <v>2949</v>
      </c>
      <c r="B1147" s="14">
        <v>45821</v>
      </c>
      <c r="C1147" s="2" t="s">
        <v>1319</v>
      </c>
      <c r="D1147" s="2" t="s">
        <v>1558</v>
      </c>
      <c r="E1147" s="2" t="s">
        <v>1775</v>
      </c>
      <c r="F1147" s="11">
        <v>4</v>
      </c>
      <c r="G1147" s="8">
        <v>254.71</v>
      </c>
      <c r="H1147" s="8">
        <v>0.2</v>
      </c>
      <c r="I1147" s="2" t="s">
        <v>1807</v>
      </c>
      <c r="J1147" s="8">
        <v>1018.64</v>
      </c>
    </row>
    <row r="1148" spans="1:10" x14ac:dyDescent="0.35">
      <c r="A1148" s="2" t="s">
        <v>2950</v>
      </c>
      <c r="B1148" s="14">
        <v>45508</v>
      </c>
      <c r="C1148" s="2" t="s">
        <v>187</v>
      </c>
      <c r="D1148" s="2" t="s">
        <v>1626</v>
      </c>
      <c r="E1148" s="2" t="s">
        <v>1747</v>
      </c>
      <c r="F1148" s="11">
        <v>4</v>
      </c>
      <c r="G1148" s="8">
        <v>594.89</v>
      </c>
      <c r="H1148" s="8">
        <v>0.3</v>
      </c>
      <c r="I1148" s="2" t="s">
        <v>1804</v>
      </c>
      <c r="J1148" s="8">
        <v>2379.2599999999998</v>
      </c>
    </row>
    <row r="1149" spans="1:10" x14ac:dyDescent="0.35">
      <c r="A1149" s="2" t="s">
        <v>2951</v>
      </c>
      <c r="B1149" s="14">
        <v>45854</v>
      </c>
      <c r="C1149" s="2" t="s">
        <v>700</v>
      </c>
      <c r="D1149" s="2" t="s">
        <v>1708</v>
      </c>
      <c r="E1149" s="2" t="s">
        <v>1730</v>
      </c>
      <c r="F1149" s="11">
        <v>2</v>
      </c>
      <c r="G1149" s="8">
        <v>844.31</v>
      </c>
      <c r="H1149" s="8">
        <v>7.0000000000000007E-2</v>
      </c>
      <c r="I1149" s="2" t="s">
        <v>1804</v>
      </c>
      <c r="J1149" s="8">
        <v>1688.55</v>
      </c>
    </row>
    <row r="1150" spans="1:10" x14ac:dyDescent="0.35">
      <c r="A1150" s="2" t="s">
        <v>2952</v>
      </c>
      <c r="B1150" s="14">
        <v>45569</v>
      </c>
      <c r="C1150" s="2" t="s">
        <v>448</v>
      </c>
      <c r="D1150" s="2" t="s">
        <v>1556</v>
      </c>
      <c r="E1150" s="2" t="s">
        <v>1754</v>
      </c>
      <c r="F1150" s="11">
        <v>4</v>
      </c>
      <c r="G1150" s="8">
        <v>101.33</v>
      </c>
      <c r="H1150" s="8">
        <v>0</v>
      </c>
      <c r="I1150" s="2" t="s">
        <v>1802</v>
      </c>
      <c r="J1150" s="8">
        <v>405.32</v>
      </c>
    </row>
    <row r="1151" spans="1:10" x14ac:dyDescent="0.35">
      <c r="A1151" s="2" t="s">
        <v>2953</v>
      </c>
      <c r="B1151" s="14">
        <v>45824</v>
      </c>
      <c r="C1151" s="2" t="s">
        <v>439</v>
      </c>
      <c r="D1151" s="2" t="s">
        <v>1578</v>
      </c>
      <c r="E1151" s="2" t="s">
        <v>1760</v>
      </c>
      <c r="F1151" s="11">
        <v>3</v>
      </c>
      <c r="G1151" s="8">
        <v>922.56</v>
      </c>
      <c r="H1151" s="8">
        <v>0.18</v>
      </c>
      <c r="I1151" s="2" t="s">
        <v>1804</v>
      </c>
      <c r="J1151" s="8">
        <v>2767.5</v>
      </c>
    </row>
    <row r="1152" spans="1:10" x14ac:dyDescent="0.35">
      <c r="A1152" s="2" t="s">
        <v>2954</v>
      </c>
      <c r="B1152" s="14">
        <v>45352</v>
      </c>
      <c r="C1152" s="2" t="s">
        <v>1319</v>
      </c>
      <c r="D1152" s="2" t="s">
        <v>1602</v>
      </c>
      <c r="E1152" s="2" t="s">
        <v>1777</v>
      </c>
      <c r="F1152" s="11">
        <v>4</v>
      </c>
      <c r="G1152" s="8">
        <v>867.19</v>
      </c>
      <c r="H1152" s="8">
        <v>7.0000000000000007E-2</v>
      </c>
      <c r="I1152" s="2" t="s">
        <v>1807</v>
      </c>
      <c r="J1152" s="8">
        <v>3468.69</v>
      </c>
    </row>
    <row r="1153" spans="1:10" x14ac:dyDescent="0.35">
      <c r="A1153" s="2" t="s">
        <v>2955</v>
      </c>
      <c r="B1153" s="14">
        <v>45454</v>
      </c>
      <c r="C1153" s="2" t="s">
        <v>31</v>
      </c>
      <c r="D1153" s="2" t="s">
        <v>1692</v>
      </c>
      <c r="E1153" s="2" t="s">
        <v>1785</v>
      </c>
      <c r="F1153" s="11">
        <v>3</v>
      </c>
      <c r="G1153" s="8">
        <v>816.87</v>
      </c>
      <c r="H1153" s="8">
        <v>0.14000000000000001</v>
      </c>
      <c r="I1153" s="2" t="s">
        <v>1804</v>
      </c>
      <c r="J1153" s="8">
        <v>2450.4700000000003</v>
      </c>
    </row>
    <row r="1154" spans="1:10" x14ac:dyDescent="0.35">
      <c r="A1154" s="2" t="s">
        <v>2956</v>
      </c>
      <c r="B1154" s="14">
        <v>45924</v>
      </c>
      <c r="C1154" s="2" t="s">
        <v>1456</v>
      </c>
      <c r="D1154" s="2" t="s">
        <v>1656</v>
      </c>
      <c r="E1154" s="2" t="s">
        <v>1744</v>
      </c>
      <c r="F1154" s="11">
        <v>3</v>
      </c>
      <c r="G1154" s="8">
        <v>258.06</v>
      </c>
      <c r="H1154" s="8">
        <v>0</v>
      </c>
      <c r="I1154" s="2" t="s">
        <v>1804</v>
      </c>
      <c r="J1154" s="8">
        <v>774.18000000000006</v>
      </c>
    </row>
    <row r="1155" spans="1:10" x14ac:dyDescent="0.35">
      <c r="A1155" s="2" t="s">
        <v>2957</v>
      </c>
      <c r="B1155" s="14">
        <v>45694</v>
      </c>
      <c r="C1155" s="2" t="s">
        <v>969</v>
      </c>
      <c r="D1155" s="2" t="s">
        <v>1602</v>
      </c>
      <c r="E1155" s="2" t="s">
        <v>1777</v>
      </c>
      <c r="F1155" s="11">
        <v>2</v>
      </c>
      <c r="G1155" s="8">
        <v>574.58000000000004</v>
      </c>
      <c r="H1155" s="8">
        <v>0.06</v>
      </c>
      <c r="I1155" s="2" t="s">
        <v>1802</v>
      </c>
      <c r="J1155" s="8">
        <v>1149.1000000000001</v>
      </c>
    </row>
    <row r="1156" spans="1:10" x14ac:dyDescent="0.35">
      <c r="A1156" s="2" t="s">
        <v>2958</v>
      </c>
      <c r="B1156" s="14">
        <v>45587</v>
      </c>
      <c r="C1156" s="2" t="s">
        <v>92</v>
      </c>
      <c r="D1156" s="2" t="s">
        <v>1692</v>
      </c>
      <c r="E1156" s="2" t="s">
        <v>1754</v>
      </c>
      <c r="F1156" s="11">
        <v>2</v>
      </c>
      <c r="G1156" s="8">
        <v>472.18</v>
      </c>
      <c r="H1156" s="8">
        <v>0.27</v>
      </c>
      <c r="I1156" s="2" t="s">
        <v>1804</v>
      </c>
      <c r="J1156" s="8">
        <v>944.09</v>
      </c>
    </row>
    <row r="1157" spans="1:10" x14ac:dyDescent="0.35">
      <c r="A1157" s="2" t="s">
        <v>2959</v>
      </c>
      <c r="B1157" s="14">
        <v>45556</v>
      </c>
      <c r="C1157" s="2" t="s">
        <v>1052</v>
      </c>
      <c r="D1157" s="2" t="s">
        <v>1608</v>
      </c>
      <c r="E1157" s="2" t="s">
        <v>1751</v>
      </c>
      <c r="F1157" s="11">
        <v>2</v>
      </c>
      <c r="G1157" s="8">
        <v>20.47</v>
      </c>
      <c r="H1157" s="8">
        <v>0.12</v>
      </c>
      <c r="I1157" s="2" t="s">
        <v>1807</v>
      </c>
      <c r="J1157" s="8">
        <v>40.82</v>
      </c>
    </row>
    <row r="1158" spans="1:10" x14ac:dyDescent="0.35">
      <c r="A1158" s="2" t="s">
        <v>2960</v>
      </c>
      <c r="B1158" s="14">
        <v>45923</v>
      </c>
      <c r="C1158" s="2" t="s">
        <v>95</v>
      </c>
      <c r="D1158" s="2" t="s">
        <v>1570</v>
      </c>
      <c r="E1158" s="2" t="s">
        <v>1757</v>
      </c>
      <c r="F1158" s="11">
        <v>3</v>
      </c>
      <c r="G1158" s="8">
        <v>235.41</v>
      </c>
      <c r="H1158" s="8">
        <v>0.15</v>
      </c>
      <c r="I1158" s="2" t="s">
        <v>1804</v>
      </c>
      <c r="J1158" s="8">
        <v>706.08</v>
      </c>
    </row>
    <row r="1159" spans="1:10" x14ac:dyDescent="0.35">
      <c r="A1159" s="2" t="s">
        <v>2961</v>
      </c>
      <c r="B1159" s="14">
        <v>45811</v>
      </c>
      <c r="C1159" s="2" t="s">
        <v>729</v>
      </c>
      <c r="D1159" s="2" t="s">
        <v>1682</v>
      </c>
      <c r="E1159" s="2" t="s">
        <v>1757</v>
      </c>
      <c r="F1159" s="11">
        <v>3</v>
      </c>
      <c r="G1159" s="8">
        <v>744.9</v>
      </c>
      <c r="H1159" s="8">
        <v>0.27</v>
      </c>
      <c r="I1159" s="2" t="s">
        <v>1804</v>
      </c>
      <c r="J1159" s="8">
        <v>2234.4299999999998</v>
      </c>
    </row>
    <row r="1160" spans="1:10" x14ac:dyDescent="0.35">
      <c r="A1160" s="2" t="s">
        <v>2962</v>
      </c>
      <c r="B1160" s="14">
        <v>45559</v>
      </c>
      <c r="C1160" s="2" t="s">
        <v>173</v>
      </c>
      <c r="D1160" s="2" t="s">
        <v>1562</v>
      </c>
      <c r="E1160" s="2" t="s">
        <v>1744</v>
      </c>
      <c r="F1160" s="11">
        <v>2</v>
      </c>
      <c r="G1160" s="8">
        <v>382.2</v>
      </c>
      <c r="H1160" s="8">
        <v>0.15</v>
      </c>
      <c r="I1160" s="2" t="s">
        <v>1802</v>
      </c>
      <c r="J1160" s="8">
        <v>764.25</v>
      </c>
    </row>
    <row r="1161" spans="1:10" x14ac:dyDescent="0.35">
      <c r="A1161" s="2" t="s">
        <v>2963</v>
      </c>
      <c r="B1161" s="14">
        <v>45881</v>
      </c>
      <c r="C1161" s="2" t="s">
        <v>1070</v>
      </c>
      <c r="D1161" s="2" t="s">
        <v>1706</v>
      </c>
      <c r="E1161" s="2" t="s">
        <v>1782</v>
      </c>
      <c r="F1161" s="11">
        <v>1</v>
      </c>
      <c r="G1161" s="8">
        <v>269.25</v>
      </c>
      <c r="H1161" s="8">
        <v>0.14000000000000001</v>
      </c>
      <c r="I1161" s="2" t="s">
        <v>1804</v>
      </c>
      <c r="J1161" s="8">
        <v>269.11</v>
      </c>
    </row>
    <row r="1162" spans="1:10" x14ac:dyDescent="0.35">
      <c r="A1162" s="2" t="s">
        <v>2964</v>
      </c>
      <c r="B1162" s="14">
        <v>45367</v>
      </c>
      <c r="C1162" s="2" t="s">
        <v>1124</v>
      </c>
      <c r="D1162" s="2" t="s">
        <v>1586</v>
      </c>
      <c r="E1162" s="2" t="s">
        <v>1770</v>
      </c>
      <c r="F1162" s="11">
        <v>2</v>
      </c>
      <c r="G1162" s="8">
        <v>723.75</v>
      </c>
      <c r="H1162" s="8">
        <v>0.03</v>
      </c>
      <c r="I1162" s="2" t="s">
        <v>1804</v>
      </c>
      <c r="J1162" s="8">
        <v>1447.47</v>
      </c>
    </row>
    <row r="1163" spans="1:10" x14ac:dyDescent="0.35">
      <c r="A1163" s="2" t="s">
        <v>2965</v>
      </c>
      <c r="B1163" s="14">
        <v>45832</v>
      </c>
      <c r="C1163" s="2" t="s">
        <v>880</v>
      </c>
      <c r="D1163" s="2" t="s">
        <v>1564</v>
      </c>
      <c r="E1163" s="2" t="s">
        <v>1791</v>
      </c>
      <c r="F1163" s="11">
        <v>4</v>
      </c>
      <c r="G1163" s="8">
        <v>58.92</v>
      </c>
      <c r="H1163" s="8">
        <v>0.18</v>
      </c>
      <c r="I1163" s="2" t="s">
        <v>1802</v>
      </c>
      <c r="J1163" s="8">
        <v>235.5</v>
      </c>
    </row>
    <row r="1164" spans="1:10" x14ac:dyDescent="0.35">
      <c r="A1164" s="2" t="s">
        <v>2966</v>
      </c>
      <c r="B1164" s="14">
        <v>45438</v>
      </c>
      <c r="C1164" s="2" t="s">
        <v>608</v>
      </c>
      <c r="D1164" s="2" t="s">
        <v>1668</v>
      </c>
      <c r="E1164" s="2" t="s">
        <v>1767</v>
      </c>
      <c r="F1164" s="11">
        <v>2</v>
      </c>
      <c r="G1164" s="8">
        <v>913.08</v>
      </c>
      <c r="H1164" s="8">
        <v>0.26</v>
      </c>
      <c r="I1164" s="2" t="s">
        <v>1802</v>
      </c>
      <c r="J1164" s="8">
        <v>1825.9</v>
      </c>
    </row>
    <row r="1165" spans="1:10" x14ac:dyDescent="0.35">
      <c r="A1165" s="2" t="s">
        <v>2967</v>
      </c>
      <c r="B1165" s="14">
        <v>45691</v>
      </c>
      <c r="C1165" s="2" t="s">
        <v>765</v>
      </c>
      <c r="D1165" s="2" t="s">
        <v>1688</v>
      </c>
      <c r="E1165" s="2" t="s">
        <v>1735</v>
      </c>
      <c r="F1165" s="11">
        <v>1</v>
      </c>
      <c r="G1165" s="8">
        <v>791.83</v>
      </c>
      <c r="H1165" s="8">
        <v>0.28000000000000003</v>
      </c>
      <c r="I1165" s="2" t="s">
        <v>1804</v>
      </c>
      <c r="J1165" s="8">
        <v>791.55000000000007</v>
      </c>
    </row>
    <row r="1166" spans="1:10" x14ac:dyDescent="0.35">
      <c r="A1166" s="2" t="s">
        <v>2968</v>
      </c>
      <c r="B1166" s="14">
        <v>45506</v>
      </c>
      <c r="C1166" s="2" t="s">
        <v>1431</v>
      </c>
      <c r="D1166" s="2" t="s">
        <v>1529</v>
      </c>
      <c r="E1166" s="2" t="s">
        <v>1779</v>
      </c>
      <c r="F1166" s="11">
        <v>1</v>
      </c>
      <c r="G1166" s="8">
        <v>74.290000000000006</v>
      </c>
      <c r="H1166" s="8">
        <v>0.3</v>
      </c>
      <c r="I1166" s="2" t="s">
        <v>1807</v>
      </c>
      <c r="J1166" s="8">
        <v>73.990000000000009</v>
      </c>
    </row>
    <row r="1167" spans="1:10" x14ac:dyDescent="0.35">
      <c r="A1167" s="2" t="s">
        <v>2969</v>
      </c>
      <c r="B1167" s="14">
        <v>45251</v>
      </c>
      <c r="C1167" s="2" t="s">
        <v>768</v>
      </c>
      <c r="D1167" s="2" t="s">
        <v>1596</v>
      </c>
      <c r="E1167" s="2" t="s">
        <v>1730</v>
      </c>
      <c r="F1167" s="11">
        <v>2</v>
      </c>
      <c r="G1167" s="8">
        <v>961.68</v>
      </c>
      <c r="H1167" s="8">
        <v>0.27</v>
      </c>
      <c r="I1167" s="2" t="s">
        <v>1804</v>
      </c>
      <c r="J1167" s="8">
        <v>1923.09</v>
      </c>
    </row>
    <row r="1168" spans="1:10" x14ac:dyDescent="0.35">
      <c r="A1168" s="2" t="s">
        <v>2970</v>
      </c>
      <c r="B1168" s="14">
        <v>45722</v>
      </c>
      <c r="C1168" s="2" t="s">
        <v>1496</v>
      </c>
      <c r="D1168" s="2" t="s">
        <v>1564</v>
      </c>
      <c r="E1168" s="2" t="s">
        <v>1777</v>
      </c>
      <c r="F1168" s="11">
        <v>1</v>
      </c>
      <c r="G1168" s="8">
        <v>90.72</v>
      </c>
      <c r="H1168" s="8">
        <v>0.1</v>
      </c>
      <c r="I1168" s="2" t="s">
        <v>1804</v>
      </c>
      <c r="J1168" s="8">
        <v>90.62</v>
      </c>
    </row>
    <row r="1169" spans="1:10" x14ac:dyDescent="0.35">
      <c r="A1169" s="2" t="s">
        <v>2971</v>
      </c>
      <c r="B1169" s="14">
        <v>45689</v>
      </c>
      <c r="C1169" s="2" t="s">
        <v>216</v>
      </c>
      <c r="D1169" s="2" t="s">
        <v>1642</v>
      </c>
      <c r="E1169" s="2" t="s">
        <v>1757</v>
      </c>
      <c r="F1169" s="11">
        <v>1</v>
      </c>
      <c r="G1169" s="8">
        <v>458.69</v>
      </c>
      <c r="H1169" s="8">
        <v>0.16</v>
      </c>
      <c r="I1169" s="2" t="s">
        <v>1804</v>
      </c>
      <c r="J1169" s="8">
        <v>458.53</v>
      </c>
    </row>
    <row r="1170" spans="1:10" x14ac:dyDescent="0.35">
      <c r="A1170" s="2" t="s">
        <v>2972</v>
      </c>
      <c r="B1170" s="14">
        <v>45346</v>
      </c>
      <c r="C1170" s="2" t="s">
        <v>732</v>
      </c>
      <c r="D1170" s="2" t="s">
        <v>1594</v>
      </c>
      <c r="E1170" s="2" t="s">
        <v>1757</v>
      </c>
      <c r="F1170" s="11">
        <v>1</v>
      </c>
      <c r="G1170" s="8">
        <v>168.29</v>
      </c>
      <c r="H1170" s="8">
        <v>0.05</v>
      </c>
      <c r="I1170" s="2" t="s">
        <v>1804</v>
      </c>
      <c r="J1170" s="8">
        <v>168.23999999999998</v>
      </c>
    </row>
    <row r="1171" spans="1:10" x14ac:dyDescent="0.35">
      <c r="A1171" s="2" t="s">
        <v>2973</v>
      </c>
      <c r="B1171" s="14">
        <v>45549</v>
      </c>
      <c r="C1171" s="2" t="s">
        <v>676</v>
      </c>
      <c r="D1171" s="2" t="s">
        <v>1560</v>
      </c>
      <c r="E1171" s="2" t="s">
        <v>1785</v>
      </c>
      <c r="F1171" s="11">
        <v>1</v>
      </c>
      <c r="G1171" s="8">
        <v>391.77</v>
      </c>
      <c r="H1171" s="8">
        <v>0.1</v>
      </c>
      <c r="I1171" s="2" t="s">
        <v>1804</v>
      </c>
      <c r="J1171" s="8">
        <v>391.66999999999996</v>
      </c>
    </row>
    <row r="1172" spans="1:10" x14ac:dyDescent="0.35">
      <c r="A1172" s="2" t="s">
        <v>2974</v>
      </c>
      <c r="B1172" s="14">
        <v>45900</v>
      </c>
      <c r="C1172" s="2" t="s">
        <v>1061</v>
      </c>
      <c r="D1172" s="2" t="s">
        <v>1550</v>
      </c>
      <c r="E1172" s="2" t="s">
        <v>1777</v>
      </c>
      <c r="F1172" s="11">
        <v>1</v>
      </c>
      <c r="G1172" s="8">
        <v>424.83</v>
      </c>
      <c r="H1172" s="8">
        <v>0.05</v>
      </c>
      <c r="I1172" s="2" t="s">
        <v>1807</v>
      </c>
      <c r="J1172" s="8">
        <v>424.78</v>
      </c>
    </row>
    <row r="1173" spans="1:10" x14ac:dyDescent="0.35">
      <c r="A1173" s="2" t="s">
        <v>2975</v>
      </c>
      <c r="B1173" s="14">
        <v>45308</v>
      </c>
      <c r="C1173" s="2" t="s">
        <v>194</v>
      </c>
      <c r="D1173" s="2" t="s">
        <v>1548</v>
      </c>
      <c r="E1173" s="2" t="s">
        <v>1744</v>
      </c>
      <c r="F1173" s="11">
        <v>1</v>
      </c>
      <c r="G1173" s="8">
        <v>499.46</v>
      </c>
      <c r="H1173" s="8">
        <v>0.1</v>
      </c>
      <c r="I1173" s="2" t="s">
        <v>1802</v>
      </c>
      <c r="J1173" s="8">
        <v>499.35999999999996</v>
      </c>
    </row>
    <row r="1174" spans="1:10" x14ac:dyDescent="0.35">
      <c r="A1174" s="2" t="s">
        <v>2976</v>
      </c>
      <c r="B1174" s="14">
        <v>45336</v>
      </c>
      <c r="C1174" s="2" t="s">
        <v>80</v>
      </c>
      <c r="D1174" s="2" t="s">
        <v>1724</v>
      </c>
      <c r="E1174" s="2" t="s">
        <v>1735</v>
      </c>
      <c r="F1174" s="11">
        <v>2</v>
      </c>
      <c r="G1174" s="8">
        <v>698.34</v>
      </c>
      <c r="H1174" s="8">
        <v>0.15</v>
      </c>
      <c r="I1174" s="2" t="s">
        <v>1804</v>
      </c>
      <c r="J1174" s="8">
        <v>1396.53</v>
      </c>
    </row>
    <row r="1175" spans="1:10" x14ac:dyDescent="0.35">
      <c r="A1175" s="2" t="s">
        <v>2977</v>
      </c>
      <c r="B1175" s="14">
        <v>45213</v>
      </c>
      <c r="C1175" s="2" t="s">
        <v>886</v>
      </c>
      <c r="D1175" s="2" t="s">
        <v>1638</v>
      </c>
      <c r="E1175" s="2" t="s">
        <v>1782</v>
      </c>
      <c r="F1175" s="11">
        <v>2</v>
      </c>
      <c r="G1175" s="8">
        <v>805.08</v>
      </c>
      <c r="H1175" s="8">
        <v>0.27</v>
      </c>
      <c r="I1175" s="2" t="s">
        <v>1804</v>
      </c>
      <c r="J1175" s="8">
        <v>1609.89</v>
      </c>
    </row>
    <row r="1176" spans="1:10" x14ac:dyDescent="0.35">
      <c r="A1176" s="2" t="s">
        <v>2978</v>
      </c>
      <c r="B1176" s="14">
        <v>45742</v>
      </c>
      <c r="C1176" s="2" t="s">
        <v>1416</v>
      </c>
      <c r="D1176" s="2" t="s">
        <v>1678</v>
      </c>
      <c r="E1176" s="2" t="s">
        <v>1739</v>
      </c>
      <c r="F1176" s="11">
        <v>4</v>
      </c>
      <c r="G1176" s="8">
        <v>934.79</v>
      </c>
      <c r="H1176" s="8">
        <v>0.08</v>
      </c>
      <c r="I1176" s="2" t="s">
        <v>1804</v>
      </c>
      <c r="J1176" s="8">
        <v>3739.08</v>
      </c>
    </row>
    <row r="1177" spans="1:10" x14ac:dyDescent="0.35">
      <c r="A1177" s="2" t="s">
        <v>2979</v>
      </c>
      <c r="B1177" s="14">
        <v>45932</v>
      </c>
      <c r="C1177" s="2" t="s">
        <v>80</v>
      </c>
      <c r="D1177" s="2" t="s">
        <v>1646</v>
      </c>
      <c r="E1177" s="2" t="s">
        <v>1735</v>
      </c>
      <c r="F1177" s="11">
        <v>2</v>
      </c>
      <c r="G1177" s="8">
        <v>424.54</v>
      </c>
      <c r="H1177" s="8">
        <v>0.24</v>
      </c>
      <c r="I1177" s="2" t="s">
        <v>1804</v>
      </c>
      <c r="J1177" s="8">
        <v>848.84</v>
      </c>
    </row>
    <row r="1178" spans="1:10" x14ac:dyDescent="0.35">
      <c r="A1178" s="2" t="s">
        <v>2980</v>
      </c>
      <c r="B1178" s="14">
        <v>45462</v>
      </c>
      <c r="C1178" s="2" t="s">
        <v>1013</v>
      </c>
      <c r="D1178" s="2" t="s">
        <v>1694</v>
      </c>
      <c r="E1178" s="2" t="s">
        <v>1785</v>
      </c>
      <c r="F1178" s="11">
        <v>1</v>
      </c>
      <c r="G1178" s="8">
        <v>235.44</v>
      </c>
      <c r="H1178" s="8">
        <v>0.19</v>
      </c>
      <c r="I1178" s="2" t="s">
        <v>1807</v>
      </c>
      <c r="J1178" s="8">
        <v>235.25</v>
      </c>
    </row>
    <row r="1179" spans="1:10" x14ac:dyDescent="0.35">
      <c r="A1179" s="2" t="s">
        <v>2981</v>
      </c>
      <c r="B1179" s="14">
        <v>45568</v>
      </c>
      <c r="C1179" s="2" t="s">
        <v>851</v>
      </c>
      <c r="D1179" s="2" t="s">
        <v>1624</v>
      </c>
      <c r="E1179" s="2" t="s">
        <v>1775</v>
      </c>
      <c r="F1179" s="11">
        <v>2</v>
      </c>
      <c r="G1179" s="8">
        <v>620.71</v>
      </c>
      <c r="H1179" s="8">
        <v>0.27</v>
      </c>
      <c r="I1179" s="2" t="s">
        <v>1802</v>
      </c>
      <c r="J1179" s="8">
        <v>1241.1500000000001</v>
      </c>
    </row>
    <row r="1180" spans="1:10" x14ac:dyDescent="0.35">
      <c r="A1180" s="2" t="s">
        <v>2982</v>
      </c>
      <c r="B1180" s="14">
        <v>45397</v>
      </c>
      <c r="C1180" s="2" t="s">
        <v>392</v>
      </c>
      <c r="D1180" s="2" t="s">
        <v>1558</v>
      </c>
      <c r="E1180" s="2" t="s">
        <v>1770</v>
      </c>
      <c r="F1180" s="11">
        <v>2</v>
      </c>
      <c r="G1180" s="8">
        <v>851.77</v>
      </c>
      <c r="H1180" s="8">
        <v>0.13</v>
      </c>
      <c r="I1180" s="2" t="s">
        <v>1804</v>
      </c>
      <c r="J1180" s="8">
        <v>1703.4099999999999</v>
      </c>
    </row>
    <row r="1181" spans="1:10" x14ac:dyDescent="0.35">
      <c r="A1181" s="2" t="s">
        <v>2983</v>
      </c>
      <c r="B1181" s="14">
        <v>45569</v>
      </c>
      <c r="C1181" s="2" t="s">
        <v>549</v>
      </c>
      <c r="D1181" s="2" t="s">
        <v>1616</v>
      </c>
      <c r="E1181" s="2" t="s">
        <v>1735</v>
      </c>
      <c r="F1181" s="11">
        <v>3</v>
      </c>
      <c r="G1181" s="8">
        <v>876.01</v>
      </c>
      <c r="H1181" s="8">
        <v>0.2</v>
      </c>
      <c r="I1181" s="2" t="s">
        <v>1802</v>
      </c>
      <c r="J1181" s="8">
        <v>2627.83</v>
      </c>
    </row>
    <row r="1182" spans="1:10" x14ac:dyDescent="0.35">
      <c r="A1182" s="2" t="s">
        <v>2984</v>
      </c>
      <c r="B1182" s="14">
        <v>45353</v>
      </c>
      <c r="C1182" s="2" t="s">
        <v>865</v>
      </c>
      <c r="D1182" s="2" t="s">
        <v>1580</v>
      </c>
      <c r="E1182" s="2" t="s">
        <v>1764</v>
      </c>
      <c r="F1182" s="11">
        <v>2</v>
      </c>
      <c r="G1182" s="8">
        <v>717.21</v>
      </c>
      <c r="H1182" s="8">
        <v>0.15</v>
      </c>
      <c r="I1182" s="2" t="s">
        <v>1807</v>
      </c>
      <c r="J1182" s="8">
        <v>1434.27</v>
      </c>
    </row>
    <row r="1183" spans="1:10" x14ac:dyDescent="0.35">
      <c r="A1183" s="2" t="s">
        <v>2985</v>
      </c>
      <c r="B1183" s="14">
        <v>45343</v>
      </c>
      <c r="C1183" s="2" t="s">
        <v>203</v>
      </c>
      <c r="D1183" s="2" t="s">
        <v>1608</v>
      </c>
      <c r="E1183" s="2" t="s">
        <v>1760</v>
      </c>
      <c r="F1183" s="11">
        <v>2</v>
      </c>
      <c r="G1183" s="8">
        <v>871.43</v>
      </c>
      <c r="H1183" s="8">
        <v>0.05</v>
      </c>
      <c r="I1183" s="2" t="s">
        <v>1802</v>
      </c>
      <c r="J1183" s="8">
        <v>1742.81</v>
      </c>
    </row>
    <row r="1184" spans="1:10" x14ac:dyDescent="0.35">
      <c r="A1184" s="2" t="s">
        <v>2986</v>
      </c>
      <c r="B1184" s="14">
        <v>45321</v>
      </c>
      <c r="C1184" s="2" t="s">
        <v>1379</v>
      </c>
      <c r="D1184" s="2" t="s">
        <v>1598</v>
      </c>
      <c r="E1184" s="2" t="s">
        <v>1757</v>
      </c>
      <c r="F1184" s="11">
        <v>1</v>
      </c>
      <c r="G1184" s="8">
        <v>514.65</v>
      </c>
      <c r="H1184" s="8">
        <v>0.18</v>
      </c>
      <c r="I1184" s="2" t="s">
        <v>1802</v>
      </c>
      <c r="J1184" s="8">
        <v>514.47</v>
      </c>
    </row>
    <row r="1185" spans="1:10" x14ac:dyDescent="0.35">
      <c r="A1185" s="2" t="s">
        <v>2987</v>
      </c>
      <c r="B1185" s="14">
        <v>45650</v>
      </c>
      <c r="C1185" s="2" t="s">
        <v>1396</v>
      </c>
      <c r="D1185" s="2" t="s">
        <v>1650</v>
      </c>
      <c r="E1185" s="2" t="s">
        <v>1782</v>
      </c>
      <c r="F1185" s="11">
        <v>3</v>
      </c>
      <c r="G1185" s="8">
        <v>198.76</v>
      </c>
      <c r="H1185" s="8">
        <v>0.28000000000000003</v>
      </c>
      <c r="I1185" s="2" t="s">
        <v>1807</v>
      </c>
      <c r="J1185" s="8">
        <v>596</v>
      </c>
    </row>
    <row r="1186" spans="1:10" x14ac:dyDescent="0.35">
      <c r="A1186" s="2" t="s">
        <v>2988</v>
      </c>
      <c r="B1186" s="14">
        <v>45811</v>
      </c>
      <c r="C1186" s="2" t="s">
        <v>716</v>
      </c>
      <c r="D1186" s="2" t="s">
        <v>1652</v>
      </c>
      <c r="E1186" s="2" t="s">
        <v>1744</v>
      </c>
      <c r="F1186" s="11">
        <v>2</v>
      </c>
      <c r="G1186" s="8">
        <v>975.72</v>
      </c>
      <c r="H1186" s="8">
        <v>0.16</v>
      </c>
      <c r="I1186" s="2" t="s">
        <v>1807</v>
      </c>
      <c r="J1186" s="8">
        <v>1951.28</v>
      </c>
    </row>
    <row r="1187" spans="1:10" x14ac:dyDescent="0.35">
      <c r="A1187" s="2" t="s">
        <v>2989</v>
      </c>
      <c r="B1187" s="14">
        <v>45505</v>
      </c>
      <c r="C1187" s="2" t="s">
        <v>1285</v>
      </c>
      <c r="D1187" s="2" t="s">
        <v>1556</v>
      </c>
      <c r="E1187" s="2" t="s">
        <v>1735</v>
      </c>
      <c r="F1187" s="11">
        <v>1</v>
      </c>
      <c r="G1187" s="8">
        <v>86.03</v>
      </c>
      <c r="H1187" s="8">
        <v>0.01</v>
      </c>
      <c r="I1187" s="2" t="s">
        <v>1802</v>
      </c>
      <c r="J1187" s="8">
        <v>86.02</v>
      </c>
    </row>
    <row r="1188" spans="1:10" x14ac:dyDescent="0.35">
      <c r="A1188" s="2" t="s">
        <v>2990</v>
      </c>
      <c r="B1188" s="14">
        <v>45897</v>
      </c>
      <c r="C1188" s="2" t="s">
        <v>305</v>
      </c>
      <c r="D1188" s="2" t="s">
        <v>1634</v>
      </c>
      <c r="E1188" s="2" t="s">
        <v>1772</v>
      </c>
      <c r="F1188" s="11">
        <v>4</v>
      </c>
      <c r="G1188" s="8">
        <v>705.12</v>
      </c>
      <c r="H1188" s="8">
        <v>0.15</v>
      </c>
      <c r="I1188" s="2" t="s">
        <v>1804</v>
      </c>
      <c r="J1188" s="8">
        <v>2820.33</v>
      </c>
    </row>
    <row r="1189" spans="1:10" x14ac:dyDescent="0.35">
      <c r="A1189" s="2" t="s">
        <v>2991</v>
      </c>
      <c r="B1189" s="14">
        <v>45602</v>
      </c>
      <c r="C1189" s="2" t="s">
        <v>1142</v>
      </c>
      <c r="D1189" s="2" t="s">
        <v>1562</v>
      </c>
      <c r="E1189" s="2" t="s">
        <v>1772</v>
      </c>
      <c r="F1189" s="11">
        <v>3</v>
      </c>
      <c r="G1189" s="8">
        <v>99.77</v>
      </c>
      <c r="H1189" s="8">
        <v>0.01</v>
      </c>
      <c r="I1189" s="2" t="s">
        <v>1804</v>
      </c>
      <c r="J1189" s="8">
        <v>299.3</v>
      </c>
    </row>
    <row r="1190" spans="1:10" x14ac:dyDescent="0.35">
      <c r="A1190" s="2" t="s">
        <v>2992</v>
      </c>
      <c r="B1190" s="14">
        <v>45530</v>
      </c>
      <c r="C1190" s="2" t="s">
        <v>670</v>
      </c>
      <c r="D1190" s="2" t="s">
        <v>1594</v>
      </c>
      <c r="E1190" s="2" t="s">
        <v>1764</v>
      </c>
      <c r="F1190" s="11">
        <v>2</v>
      </c>
      <c r="G1190" s="8">
        <v>166.26</v>
      </c>
      <c r="H1190" s="8">
        <v>0.14000000000000001</v>
      </c>
      <c r="I1190" s="2" t="s">
        <v>1804</v>
      </c>
      <c r="J1190" s="8">
        <v>332.38</v>
      </c>
    </row>
    <row r="1191" spans="1:10" x14ac:dyDescent="0.35">
      <c r="A1191" s="2" t="s">
        <v>2993</v>
      </c>
      <c r="B1191" s="14">
        <v>45729</v>
      </c>
      <c r="C1191" s="2" t="s">
        <v>1396</v>
      </c>
      <c r="D1191" s="2" t="s">
        <v>1578</v>
      </c>
      <c r="E1191" s="2" t="s">
        <v>1751</v>
      </c>
      <c r="F1191" s="11">
        <v>1</v>
      </c>
      <c r="G1191" s="8">
        <v>429.25</v>
      </c>
      <c r="H1191" s="8">
        <v>0.28999999999999998</v>
      </c>
      <c r="I1191" s="2" t="s">
        <v>1802</v>
      </c>
      <c r="J1191" s="8">
        <v>428.96</v>
      </c>
    </row>
    <row r="1192" spans="1:10" x14ac:dyDescent="0.35">
      <c r="A1192" s="2" t="s">
        <v>2994</v>
      </c>
      <c r="B1192" s="14">
        <v>45468</v>
      </c>
      <c r="C1192" s="2" t="s">
        <v>1350</v>
      </c>
      <c r="D1192" s="2" t="s">
        <v>1521</v>
      </c>
      <c r="E1192" s="2" t="s">
        <v>1764</v>
      </c>
      <c r="F1192" s="11">
        <v>2</v>
      </c>
      <c r="G1192" s="8">
        <v>540.48</v>
      </c>
      <c r="H1192" s="8">
        <v>0.28999999999999998</v>
      </c>
      <c r="I1192" s="2" t="s">
        <v>1802</v>
      </c>
      <c r="J1192" s="8">
        <v>1080.67</v>
      </c>
    </row>
    <row r="1193" spans="1:10" x14ac:dyDescent="0.35">
      <c r="A1193" s="2" t="s">
        <v>2995</v>
      </c>
      <c r="B1193" s="14">
        <v>45936</v>
      </c>
      <c r="C1193" s="2" t="s">
        <v>845</v>
      </c>
      <c r="D1193" s="2" t="s">
        <v>1644</v>
      </c>
      <c r="E1193" s="2" t="s">
        <v>1777</v>
      </c>
      <c r="F1193" s="11">
        <v>2</v>
      </c>
      <c r="G1193" s="8">
        <v>579.52</v>
      </c>
      <c r="H1193" s="8">
        <v>0.01</v>
      </c>
      <c r="I1193" s="2" t="s">
        <v>1804</v>
      </c>
      <c r="J1193" s="8">
        <v>1159.03</v>
      </c>
    </row>
    <row r="1194" spans="1:10" x14ac:dyDescent="0.35">
      <c r="A1194" s="2" t="s">
        <v>2996</v>
      </c>
      <c r="B1194" s="14">
        <v>45622</v>
      </c>
      <c r="C1194" s="2" t="s">
        <v>105</v>
      </c>
      <c r="D1194" s="2" t="s">
        <v>1664</v>
      </c>
      <c r="E1194" s="2" t="s">
        <v>1785</v>
      </c>
      <c r="F1194" s="11">
        <v>4</v>
      </c>
      <c r="G1194" s="8">
        <v>477.52</v>
      </c>
      <c r="H1194" s="8">
        <v>7.0000000000000007E-2</v>
      </c>
      <c r="I1194" s="2" t="s">
        <v>1804</v>
      </c>
      <c r="J1194" s="8">
        <v>1910.01</v>
      </c>
    </row>
    <row r="1195" spans="1:10" x14ac:dyDescent="0.35">
      <c r="A1195" s="2" t="s">
        <v>2997</v>
      </c>
      <c r="B1195" s="14">
        <v>45705</v>
      </c>
      <c r="C1195" s="2" t="s">
        <v>815</v>
      </c>
      <c r="D1195" s="2" t="s">
        <v>1708</v>
      </c>
      <c r="E1195" s="2" t="s">
        <v>1754</v>
      </c>
      <c r="F1195" s="11">
        <v>3</v>
      </c>
      <c r="G1195" s="8">
        <v>242.58</v>
      </c>
      <c r="H1195" s="8">
        <v>0.25</v>
      </c>
      <c r="I1195" s="2" t="s">
        <v>1802</v>
      </c>
      <c r="J1195" s="8">
        <v>727.49</v>
      </c>
    </row>
    <row r="1196" spans="1:10" x14ac:dyDescent="0.35">
      <c r="A1196" s="2" t="s">
        <v>2998</v>
      </c>
      <c r="B1196" s="14">
        <v>45250</v>
      </c>
      <c r="C1196" s="2" t="s">
        <v>1130</v>
      </c>
      <c r="D1196" s="2" t="s">
        <v>1578</v>
      </c>
      <c r="E1196" s="2" t="s">
        <v>1785</v>
      </c>
      <c r="F1196" s="11">
        <v>2</v>
      </c>
      <c r="G1196" s="8">
        <v>519.29999999999995</v>
      </c>
      <c r="H1196" s="8">
        <v>0.09</v>
      </c>
      <c r="I1196" s="2" t="s">
        <v>1804</v>
      </c>
      <c r="J1196" s="8">
        <v>1038.51</v>
      </c>
    </row>
    <row r="1197" spans="1:10" x14ac:dyDescent="0.35">
      <c r="A1197" s="2" t="s">
        <v>2999</v>
      </c>
      <c r="B1197" s="14">
        <v>45684</v>
      </c>
      <c r="C1197" s="2" t="s">
        <v>1488</v>
      </c>
      <c r="D1197" s="2" t="s">
        <v>1714</v>
      </c>
      <c r="E1197" s="2" t="s">
        <v>1770</v>
      </c>
      <c r="F1197" s="11">
        <v>3</v>
      </c>
      <c r="G1197" s="8">
        <v>845.67</v>
      </c>
      <c r="H1197" s="8">
        <v>0.12</v>
      </c>
      <c r="I1197" s="2" t="s">
        <v>1807</v>
      </c>
      <c r="J1197" s="8">
        <v>2536.89</v>
      </c>
    </row>
    <row r="1198" spans="1:10" x14ac:dyDescent="0.35">
      <c r="A1198" s="2" t="s">
        <v>3000</v>
      </c>
      <c r="B1198" s="14">
        <v>45395</v>
      </c>
      <c r="C1198" s="2" t="s">
        <v>948</v>
      </c>
      <c r="D1198" s="2" t="s">
        <v>1636</v>
      </c>
      <c r="E1198" s="2" t="s">
        <v>1782</v>
      </c>
      <c r="F1198" s="11">
        <v>4</v>
      </c>
      <c r="G1198" s="8">
        <v>750.26</v>
      </c>
      <c r="H1198" s="8">
        <v>0.01</v>
      </c>
      <c r="I1198" s="2" t="s">
        <v>1804</v>
      </c>
      <c r="J1198" s="8">
        <v>3001.0299999999997</v>
      </c>
    </row>
    <row r="1199" spans="1:10" x14ac:dyDescent="0.35">
      <c r="A1199" s="2" t="s">
        <v>3001</v>
      </c>
      <c r="B1199" s="14">
        <v>45382</v>
      </c>
      <c r="C1199" s="2" t="s">
        <v>1028</v>
      </c>
      <c r="D1199" s="2" t="s">
        <v>1710</v>
      </c>
      <c r="E1199" s="2" t="s">
        <v>1772</v>
      </c>
      <c r="F1199" s="11">
        <v>4</v>
      </c>
      <c r="G1199" s="8">
        <v>294.38</v>
      </c>
      <c r="H1199" s="8">
        <v>0.2</v>
      </c>
      <c r="I1199" s="2" t="s">
        <v>1802</v>
      </c>
      <c r="J1199" s="8">
        <v>1177.32</v>
      </c>
    </row>
    <row r="1200" spans="1:10" x14ac:dyDescent="0.35">
      <c r="A1200" s="2" t="s">
        <v>3002</v>
      </c>
      <c r="B1200" s="14">
        <v>45919</v>
      </c>
      <c r="C1200" s="2" t="s">
        <v>337</v>
      </c>
      <c r="D1200" s="2" t="s">
        <v>1718</v>
      </c>
      <c r="E1200" s="2" t="s">
        <v>1739</v>
      </c>
      <c r="F1200" s="11">
        <v>3</v>
      </c>
      <c r="G1200" s="8">
        <v>583.52</v>
      </c>
      <c r="H1200" s="8">
        <v>7.0000000000000007E-2</v>
      </c>
      <c r="I1200" s="2" t="s">
        <v>1804</v>
      </c>
      <c r="J1200" s="8">
        <v>1750.49</v>
      </c>
    </row>
    <row r="1201" spans="1:10" x14ac:dyDescent="0.35">
      <c r="A1201" s="2" t="s">
        <v>3003</v>
      </c>
      <c r="B1201" s="14">
        <v>45453</v>
      </c>
      <c r="C1201" s="2" t="s">
        <v>1428</v>
      </c>
      <c r="D1201" s="2" t="s">
        <v>1704</v>
      </c>
      <c r="E1201" s="2" t="s">
        <v>1782</v>
      </c>
      <c r="F1201" s="11">
        <v>2</v>
      </c>
      <c r="G1201" s="8">
        <v>635.22</v>
      </c>
      <c r="H1201" s="8">
        <v>0.3</v>
      </c>
      <c r="I1201" s="2" t="s">
        <v>1807</v>
      </c>
      <c r="J1201" s="8">
        <v>1270.1400000000001</v>
      </c>
    </row>
    <row r="1202" spans="1:10" x14ac:dyDescent="0.35">
      <c r="A1202" s="2" t="s">
        <v>3004</v>
      </c>
      <c r="B1202" s="14">
        <v>45313</v>
      </c>
      <c r="C1202" s="2" t="s">
        <v>1307</v>
      </c>
      <c r="D1202" s="2" t="s">
        <v>1658</v>
      </c>
      <c r="E1202" s="2" t="s">
        <v>1739</v>
      </c>
      <c r="F1202" s="11">
        <v>1</v>
      </c>
      <c r="G1202" s="8">
        <v>743.55</v>
      </c>
      <c r="H1202" s="8">
        <v>0.11</v>
      </c>
      <c r="I1202" s="2" t="s">
        <v>1807</v>
      </c>
      <c r="J1202" s="8">
        <v>743.43999999999994</v>
      </c>
    </row>
    <row r="1203" spans="1:10" x14ac:dyDescent="0.35">
      <c r="A1203" s="2" t="s">
        <v>3005</v>
      </c>
      <c r="B1203" s="14">
        <v>45377</v>
      </c>
      <c r="C1203" s="2" t="s">
        <v>350</v>
      </c>
      <c r="D1203" s="2" t="s">
        <v>1614</v>
      </c>
      <c r="E1203" s="2" t="s">
        <v>1744</v>
      </c>
      <c r="F1203" s="11">
        <v>4</v>
      </c>
      <c r="G1203" s="8">
        <v>530.45000000000005</v>
      </c>
      <c r="H1203" s="8">
        <v>0.13</v>
      </c>
      <c r="I1203" s="2" t="s">
        <v>1802</v>
      </c>
      <c r="J1203" s="8">
        <v>2121.67</v>
      </c>
    </row>
    <row r="1204" spans="1:10" x14ac:dyDescent="0.35">
      <c r="A1204" s="2" t="s">
        <v>3006</v>
      </c>
      <c r="B1204" s="14">
        <v>45371</v>
      </c>
      <c r="C1204" s="2" t="s">
        <v>830</v>
      </c>
      <c r="D1204" s="2" t="s">
        <v>1658</v>
      </c>
      <c r="E1204" s="2" t="s">
        <v>1764</v>
      </c>
      <c r="F1204" s="11">
        <v>2</v>
      </c>
      <c r="G1204" s="8">
        <v>972.4</v>
      </c>
      <c r="H1204" s="8">
        <v>0.06</v>
      </c>
      <c r="I1204" s="2" t="s">
        <v>1807</v>
      </c>
      <c r="J1204" s="8">
        <v>1944.74</v>
      </c>
    </row>
    <row r="1205" spans="1:10" x14ac:dyDescent="0.35">
      <c r="A1205" s="2" t="s">
        <v>3007</v>
      </c>
      <c r="B1205" s="14">
        <v>45797</v>
      </c>
      <c r="C1205" s="2" t="s">
        <v>1163</v>
      </c>
      <c r="D1205" s="2" t="s">
        <v>1556</v>
      </c>
      <c r="E1205" s="2" t="s">
        <v>1788</v>
      </c>
      <c r="F1205" s="11">
        <v>3</v>
      </c>
      <c r="G1205" s="8">
        <v>197.93</v>
      </c>
      <c r="H1205" s="8">
        <v>0</v>
      </c>
      <c r="I1205" s="2" t="s">
        <v>1807</v>
      </c>
      <c r="J1205" s="8">
        <v>593.79</v>
      </c>
    </row>
    <row r="1206" spans="1:10" x14ac:dyDescent="0.35">
      <c r="A1206" s="2" t="s">
        <v>3008</v>
      </c>
      <c r="B1206" s="14">
        <v>45575</v>
      </c>
      <c r="C1206" s="2" t="s">
        <v>1058</v>
      </c>
      <c r="D1206" s="2" t="s">
        <v>1700</v>
      </c>
      <c r="E1206" s="2" t="s">
        <v>1770</v>
      </c>
      <c r="F1206" s="11">
        <v>4</v>
      </c>
      <c r="G1206" s="8">
        <v>565.51</v>
      </c>
      <c r="H1206" s="8">
        <v>0.16</v>
      </c>
      <c r="I1206" s="2" t="s">
        <v>1804</v>
      </c>
      <c r="J1206" s="8">
        <v>2261.88</v>
      </c>
    </row>
    <row r="1207" spans="1:10" x14ac:dyDescent="0.35">
      <c r="A1207" s="2" t="s">
        <v>3009</v>
      </c>
      <c r="B1207" s="14">
        <v>45566</v>
      </c>
      <c r="C1207" s="2" t="s">
        <v>1227</v>
      </c>
      <c r="D1207" s="2" t="s">
        <v>1604</v>
      </c>
      <c r="E1207" s="2" t="s">
        <v>1747</v>
      </c>
      <c r="F1207" s="11">
        <v>4</v>
      </c>
      <c r="G1207" s="8">
        <v>983.38</v>
      </c>
      <c r="H1207" s="8">
        <v>0.25</v>
      </c>
      <c r="I1207" s="2" t="s">
        <v>1807</v>
      </c>
      <c r="J1207" s="8">
        <v>3933.27</v>
      </c>
    </row>
    <row r="1208" spans="1:10" x14ac:dyDescent="0.35">
      <c r="A1208" s="2" t="s">
        <v>3010</v>
      </c>
      <c r="B1208" s="14">
        <v>45252</v>
      </c>
      <c r="C1208" s="2" t="s">
        <v>741</v>
      </c>
      <c r="D1208" s="2" t="s">
        <v>1724</v>
      </c>
      <c r="E1208" s="2" t="s">
        <v>1764</v>
      </c>
      <c r="F1208" s="11">
        <v>1</v>
      </c>
      <c r="G1208" s="8">
        <v>955.06</v>
      </c>
      <c r="H1208" s="8">
        <v>0.14000000000000001</v>
      </c>
      <c r="I1208" s="2" t="s">
        <v>1802</v>
      </c>
      <c r="J1208" s="8">
        <v>954.92</v>
      </c>
    </row>
    <row r="1209" spans="1:10" x14ac:dyDescent="0.35">
      <c r="A1209" s="2" t="s">
        <v>3011</v>
      </c>
      <c r="B1209" s="14">
        <v>45693</v>
      </c>
      <c r="C1209" s="2" t="s">
        <v>1087</v>
      </c>
      <c r="D1209" s="2" t="s">
        <v>1644</v>
      </c>
      <c r="E1209" s="2" t="s">
        <v>1779</v>
      </c>
      <c r="F1209" s="11">
        <v>3</v>
      </c>
      <c r="G1209" s="8">
        <v>597.46</v>
      </c>
      <c r="H1209" s="8">
        <v>0.02</v>
      </c>
      <c r="I1209" s="2" t="s">
        <v>1804</v>
      </c>
      <c r="J1209" s="8">
        <v>1792.3600000000001</v>
      </c>
    </row>
    <row r="1210" spans="1:10" x14ac:dyDescent="0.35">
      <c r="A1210" s="2" t="s">
        <v>3012</v>
      </c>
      <c r="B1210" s="14">
        <v>45446</v>
      </c>
      <c r="C1210" s="2" t="s">
        <v>984</v>
      </c>
      <c r="D1210" s="2" t="s">
        <v>1540</v>
      </c>
      <c r="E1210" s="2" t="s">
        <v>1782</v>
      </c>
      <c r="F1210" s="11">
        <v>3</v>
      </c>
      <c r="G1210" s="8">
        <v>581.09</v>
      </c>
      <c r="H1210" s="8">
        <v>0.1</v>
      </c>
      <c r="I1210" s="2" t="s">
        <v>1807</v>
      </c>
      <c r="J1210" s="8">
        <v>1743.17</v>
      </c>
    </row>
    <row r="1211" spans="1:10" x14ac:dyDescent="0.35">
      <c r="A1211" s="2" t="s">
        <v>3013</v>
      </c>
      <c r="B1211" s="14">
        <v>45862</v>
      </c>
      <c r="C1211" s="2" t="s">
        <v>197</v>
      </c>
      <c r="D1211" s="2" t="s">
        <v>1586</v>
      </c>
      <c r="E1211" s="2" t="s">
        <v>1747</v>
      </c>
      <c r="F1211" s="11">
        <v>4</v>
      </c>
      <c r="G1211" s="8">
        <v>153.94999999999999</v>
      </c>
      <c r="H1211" s="8">
        <v>0.11</v>
      </c>
      <c r="I1211" s="2" t="s">
        <v>1804</v>
      </c>
      <c r="J1211" s="8">
        <v>615.68999999999994</v>
      </c>
    </row>
    <row r="1212" spans="1:10" x14ac:dyDescent="0.35">
      <c r="A1212" s="2" t="s">
        <v>3014</v>
      </c>
      <c r="B1212" s="14">
        <v>45530</v>
      </c>
      <c r="C1212" s="2" t="s">
        <v>287</v>
      </c>
      <c r="D1212" s="2" t="s">
        <v>1598</v>
      </c>
      <c r="E1212" s="2" t="s">
        <v>1760</v>
      </c>
      <c r="F1212" s="11">
        <v>4</v>
      </c>
      <c r="G1212" s="8">
        <v>271.04000000000002</v>
      </c>
      <c r="H1212" s="8">
        <v>0.12</v>
      </c>
      <c r="I1212" s="2" t="s">
        <v>1807</v>
      </c>
      <c r="J1212" s="8">
        <v>1084.0400000000002</v>
      </c>
    </row>
    <row r="1213" spans="1:10" x14ac:dyDescent="0.35">
      <c r="A1213" s="2" t="s">
        <v>3015</v>
      </c>
      <c r="B1213" s="14">
        <v>45558</v>
      </c>
      <c r="C1213" s="2" t="s">
        <v>66</v>
      </c>
      <c r="D1213" s="2" t="s">
        <v>1596</v>
      </c>
      <c r="E1213" s="2" t="s">
        <v>1754</v>
      </c>
      <c r="F1213" s="11">
        <v>4</v>
      </c>
      <c r="G1213" s="8">
        <v>328.27</v>
      </c>
      <c r="H1213" s="8">
        <v>0.09</v>
      </c>
      <c r="I1213" s="2" t="s">
        <v>1804</v>
      </c>
      <c r="J1213" s="8">
        <v>1312.99</v>
      </c>
    </row>
    <row r="1214" spans="1:10" x14ac:dyDescent="0.35">
      <c r="A1214" s="2" t="s">
        <v>3016</v>
      </c>
      <c r="B1214" s="14">
        <v>45472</v>
      </c>
      <c r="C1214" s="2" t="s">
        <v>1496</v>
      </c>
      <c r="D1214" s="2" t="s">
        <v>1560</v>
      </c>
      <c r="E1214" s="2" t="s">
        <v>1777</v>
      </c>
      <c r="F1214" s="11">
        <v>4</v>
      </c>
      <c r="G1214" s="8">
        <v>884.71</v>
      </c>
      <c r="H1214" s="8">
        <v>0.09</v>
      </c>
      <c r="I1214" s="2" t="s">
        <v>1804</v>
      </c>
      <c r="J1214" s="8">
        <v>3538.75</v>
      </c>
    </row>
    <row r="1215" spans="1:10" x14ac:dyDescent="0.35">
      <c r="A1215" s="2" t="s">
        <v>3017</v>
      </c>
      <c r="B1215" s="14">
        <v>45809</v>
      </c>
      <c r="C1215" s="2" t="s">
        <v>786</v>
      </c>
      <c r="D1215" s="2" t="s">
        <v>1670</v>
      </c>
      <c r="E1215" s="2" t="s">
        <v>1747</v>
      </c>
      <c r="F1215" s="11">
        <v>1</v>
      </c>
      <c r="G1215" s="8">
        <v>41.39</v>
      </c>
      <c r="H1215" s="8">
        <v>0.01</v>
      </c>
      <c r="I1215" s="2" t="s">
        <v>1802</v>
      </c>
      <c r="J1215" s="8">
        <v>41.38</v>
      </c>
    </row>
    <row r="1216" spans="1:10" x14ac:dyDescent="0.35">
      <c r="A1216" s="2" t="s">
        <v>3018</v>
      </c>
      <c r="B1216" s="14">
        <v>45783</v>
      </c>
      <c r="C1216" s="2" t="s">
        <v>540</v>
      </c>
      <c r="D1216" s="2" t="s">
        <v>1640</v>
      </c>
      <c r="E1216" s="2" t="s">
        <v>1764</v>
      </c>
      <c r="F1216" s="11">
        <v>4</v>
      </c>
      <c r="G1216" s="8">
        <v>64.06</v>
      </c>
      <c r="H1216" s="8">
        <v>0.26</v>
      </c>
      <c r="I1216" s="2" t="s">
        <v>1802</v>
      </c>
      <c r="J1216" s="8">
        <v>255.98000000000002</v>
      </c>
    </row>
    <row r="1217" spans="1:10" x14ac:dyDescent="0.35">
      <c r="A1217" s="2" t="s">
        <v>3019</v>
      </c>
      <c r="B1217" s="14">
        <v>45849</v>
      </c>
      <c r="C1217" s="2" t="s">
        <v>1070</v>
      </c>
      <c r="D1217" s="2" t="s">
        <v>1618</v>
      </c>
      <c r="E1217" s="2" t="s">
        <v>1764</v>
      </c>
      <c r="F1217" s="11">
        <v>2</v>
      </c>
      <c r="G1217" s="8">
        <v>152.25</v>
      </c>
      <c r="H1217" s="8">
        <v>0.13</v>
      </c>
      <c r="I1217" s="2" t="s">
        <v>1802</v>
      </c>
      <c r="J1217" s="8">
        <v>304.37</v>
      </c>
    </row>
    <row r="1218" spans="1:10" x14ac:dyDescent="0.35">
      <c r="A1218" s="2" t="s">
        <v>3020</v>
      </c>
      <c r="B1218" s="14">
        <v>45281</v>
      </c>
      <c r="C1218" s="2" t="s">
        <v>346</v>
      </c>
      <c r="D1218" s="2" t="s">
        <v>1552</v>
      </c>
      <c r="E1218" s="2" t="s">
        <v>1791</v>
      </c>
      <c r="F1218" s="11">
        <v>2</v>
      </c>
      <c r="G1218" s="8">
        <v>889.04</v>
      </c>
      <c r="H1218" s="8">
        <v>0.23</v>
      </c>
      <c r="I1218" s="2" t="s">
        <v>1802</v>
      </c>
      <c r="J1218" s="8">
        <v>1777.85</v>
      </c>
    </row>
    <row r="1219" spans="1:10" x14ac:dyDescent="0.35">
      <c r="A1219" s="2" t="s">
        <v>3021</v>
      </c>
      <c r="B1219" s="14">
        <v>45322</v>
      </c>
      <c r="C1219" s="2" t="s">
        <v>528</v>
      </c>
      <c r="D1219" s="2" t="s">
        <v>1600</v>
      </c>
      <c r="E1219" s="2" t="s">
        <v>1767</v>
      </c>
      <c r="F1219" s="11">
        <v>3</v>
      </c>
      <c r="G1219" s="8">
        <v>145.25</v>
      </c>
      <c r="H1219" s="8">
        <v>0.24</v>
      </c>
      <c r="I1219" s="2" t="s">
        <v>1804</v>
      </c>
      <c r="J1219" s="8">
        <v>435.51</v>
      </c>
    </row>
    <row r="1220" spans="1:10" x14ac:dyDescent="0.35">
      <c r="A1220" s="2" t="s">
        <v>3022</v>
      </c>
      <c r="B1220" s="14">
        <v>45560</v>
      </c>
      <c r="C1220" s="2" t="s">
        <v>203</v>
      </c>
      <c r="D1220" s="2" t="s">
        <v>1702</v>
      </c>
      <c r="E1220" s="2" t="s">
        <v>1739</v>
      </c>
      <c r="F1220" s="11">
        <v>2</v>
      </c>
      <c r="G1220" s="8">
        <v>898.45</v>
      </c>
      <c r="H1220" s="8">
        <v>0.28999999999999998</v>
      </c>
      <c r="I1220" s="2" t="s">
        <v>1807</v>
      </c>
      <c r="J1220" s="8">
        <v>1796.6100000000001</v>
      </c>
    </row>
    <row r="1221" spans="1:10" x14ac:dyDescent="0.35">
      <c r="A1221" s="2" t="s">
        <v>3023</v>
      </c>
      <c r="B1221" s="14">
        <v>45905</v>
      </c>
      <c r="C1221" s="2" t="s">
        <v>119</v>
      </c>
      <c r="D1221" s="2" t="s">
        <v>1596</v>
      </c>
      <c r="E1221" s="2" t="s">
        <v>1779</v>
      </c>
      <c r="F1221" s="11">
        <v>4</v>
      </c>
      <c r="G1221" s="8">
        <v>642.04999999999995</v>
      </c>
      <c r="H1221" s="8">
        <v>0.25</v>
      </c>
      <c r="I1221" s="2" t="s">
        <v>1802</v>
      </c>
      <c r="J1221" s="8">
        <v>2567.9499999999998</v>
      </c>
    </row>
    <row r="1222" spans="1:10" x14ac:dyDescent="0.35">
      <c r="A1222" s="2" t="s">
        <v>3024</v>
      </c>
      <c r="B1222" s="14">
        <v>45531</v>
      </c>
      <c r="C1222" s="2" t="s">
        <v>972</v>
      </c>
      <c r="D1222" s="2" t="s">
        <v>1694</v>
      </c>
      <c r="E1222" s="2" t="s">
        <v>1757</v>
      </c>
      <c r="F1222" s="11">
        <v>4</v>
      </c>
      <c r="G1222" s="8">
        <v>450.83</v>
      </c>
      <c r="H1222" s="8">
        <v>0.24</v>
      </c>
      <c r="I1222" s="2" t="s">
        <v>1802</v>
      </c>
      <c r="J1222" s="8">
        <v>1803.08</v>
      </c>
    </row>
    <row r="1223" spans="1:10" x14ac:dyDescent="0.35">
      <c r="A1223" s="2" t="s">
        <v>3025</v>
      </c>
      <c r="B1223" s="14">
        <v>45216</v>
      </c>
      <c r="C1223" s="2" t="s">
        <v>47</v>
      </c>
      <c r="D1223" s="2" t="s">
        <v>1630</v>
      </c>
      <c r="E1223" s="2" t="s">
        <v>1791</v>
      </c>
      <c r="F1223" s="11">
        <v>2</v>
      </c>
      <c r="G1223" s="8">
        <v>441.03</v>
      </c>
      <c r="H1223" s="8">
        <v>0.23</v>
      </c>
      <c r="I1223" s="2" t="s">
        <v>1807</v>
      </c>
      <c r="J1223" s="8">
        <v>881.82999999999993</v>
      </c>
    </row>
    <row r="1224" spans="1:10" x14ac:dyDescent="0.35">
      <c r="A1224" s="2" t="s">
        <v>3026</v>
      </c>
      <c r="B1224" s="14">
        <v>45384</v>
      </c>
      <c r="C1224" s="2" t="s">
        <v>290</v>
      </c>
      <c r="D1224" s="2" t="s">
        <v>1576</v>
      </c>
      <c r="E1224" s="2" t="s">
        <v>1739</v>
      </c>
      <c r="F1224" s="11">
        <v>3</v>
      </c>
      <c r="G1224" s="8">
        <v>377.69</v>
      </c>
      <c r="H1224" s="8">
        <v>7.0000000000000007E-2</v>
      </c>
      <c r="I1224" s="2" t="s">
        <v>1804</v>
      </c>
      <c r="J1224" s="8">
        <v>1133</v>
      </c>
    </row>
    <row r="1225" spans="1:10" x14ac:dyDescent="0.35">
      <c r="A1225" s="2" t="s">
        <v>3027</v>
      </c>
      <c r="B1225" s="14">
        <v>45416</v>
      </c>
      <c r="C1225" s="2" t="s">
        <v>525</v>
      </c>
      <c r="D1225" s="2" t="s">
        <v>1546</v>
      </c>
      <c r="E1225" s="2" t="s">
        <v>1757</v>
      </c>
      <c r="F1225" s="11">
        <v>1</v>
      </c>
      <c r="G1225" s="8">
        <v>457.33</v>
      </c>
      <c r="H1225" s="8">
        <v>0.27</v>
      </c>
      <c r="I1225" s="2" t="s">
        <v>1802</v>
      </c>
      <c r="J1225" s="8">
        <v>457.06</v>
      </c>
    </row>
    <row r="1226" spans="1:10" x14ac:dyDescent="0.35">
      <c r="A1226" s="2" t="s">
        <v>3028</v>
      </c>
      <c r="B1226" s="14">
        <v>45880</v>
      </c>
      <c r="C1226" s="2" t="s">
        <v>771</v>
      </c>
      <c r="D1226" s="2" t="s">
        <v>1678</v>
      </c>
      <c r="E1226" s="2" t="s">
        <v>1754</v>
      </c>
      <c r="F1226" s="11">
        <v>4</v>
      </c>
      <c r="G1226" s="8">
        <v>218.01</v>
      </c>
      <c r="H1226" s="8">
        <v>0.06</v>
      </c>
      <c r="I1226" s="2" t="s">
        <v>1802</v>
      </c>
      <c r="J1226" s="8">
        <v>871.98</v>
      </c>
    </row>
    <row r="1227" spans="1:10" x14ac:dyDescent="0.35">
      <c r="A1227" s="2" t="s">
        <v>3029</v>
      </c>
      <c r="B1227" s="14">
        <v>45933</v>
      </c>
      <c r="C1227" s="2" t="s">
        <v>697</v>
      </c>
      <c r="D1227" s="2" t="s">
        <v>1710</v>
      </c>
      <c r="E1227" s="2" t="s">
        <v>1788</v>
      </c>
      <c r="F1227" s="11">
        <v>2</v>
      </c>
      <c r="G1227" s="8">
        <v>682.7</v>
      </c>
      <c r="H1227" s="8">
        <v>0.13</v>
      </c>
      <c r="I1227" s="2" t="s">
        <v>1802</v>
      </c>
      <c r="J1227" s="8">
        <v>1365.27</v>
      </c>
    </row>
    <row r="1228" spans="1:10" x14ac:dyDescent="0.35">
      <c r="A1228" s="2" t="s">
        <v>3030</v>
      </c>
      <c r="B1228" s="14">
        <v>45345</v>
      </c>
      <c r="C1228" s="2" t="s">
        <v>1002</v>
      </c>
      <c r="D1228" s="2" t="s">
        <v>1564</v>
      </c>
      <c r="E1228" s="2" t="s">
        <v>1788</v>
      </c>
      <c r="F1228" s="11">
        <v>3</v>
      </c>
      <c r="G1228" s="8">
        <v>726.97</v>
      </c>
      <c r="H1228" s="8">
        <v>0.04</v>
      </c>
      <c r="I1228" s="2" t="s">
        <v>1804</v>
      </c>
      <c r="J1228" s="8">
        <v>2180.87</v>
      </c>
    </row>
    <row r="1229" spans="1:10" x14ac:dyDescent="0.35">
      <c r="A1229" s="2" t="s">
        <v>3031</v>
      </c>
      <c r="B1229" s="14">
        <v>45681</v>
      </c>
      <c r="C1229" s="2" t="s">
        <v>1250</v>
      </c>
      <c r="D1229" s="2" t="s">
        <v>1644</v>
      </c>
      <c r="E1229" s="2" t="s">
        <v>1764</v>
      </c>
      <c r="F1229" s="11">
        <v>2</v>
      </c>
      <c r="G1229" s="8">
        <v>107.97</v>
      </c>
      <c r="H1229" s="8">
        <v>0.06</v>
      </c>
      <c r="I1229" s="2" t="s">
        <v>1802</v>
      </c>
      <c r="J1229" s="8">
        <v>215.88</v>
      </c>
    </row>
    <row r="1230" spans="1:10" x14ac:dyDescent="0.35">
      <c r="A1230" s="2" t="s">
        <v>3032</v>
      </c>
      <c r="B1230" s="14">
        <v>45785</v>
      </c>
      <c r="C1230" s="2" t="s">
        <v>35</v>
      </c>
      <c r="D1230" s="2" t="s">
        <v>1533</v>
      </c>
      <c r="E1230" s="2" t="s">
        <v>1777</v>
      </c>
      <c r="F1230" s="11">
        <v>1</v>
      </c>
      <c r="G1230" s="8">
        <v>38.880000000000003</v>
      </c>
      <c r="H1230" s="8">
        <v>0.16</v>
      </c>
      <c r="I1230" s="2" t="s">
        <v>1807</v>
      </c>
      <c r="J1230" s="8">
        <v>38.720000000000006</v>
      </c>
    </row>
    <row r="1231" spans="1:10" x14ac:dyDescent="0.35">
      <c r="A1231" s="2" t="s">
        <v>3033</v>
      </c>
      <c r="B1231" s="14">
        <v>45823</v>
      </c>
      <c r="C1231" s="2" t="s">
        <v>276</v>
      </c>
      <c r="D1231" s="2" t="s">
        <v>1558</v>
      </c>
      <c r="E1231" s="2" t="s">
        <v>1785</v>
      </c>
      <c r="F1231" s="11">
        <v>3</v>
      </c>
      <c r="G1231" s="8">
        <v>484.39</v>
      </c>
      <c r="H1231" s="8">
        <v>0.28999999999999998</v>
      </c>
      <c r="I1231" s="2" t="s">
        <v>1807</v>
      </c>
      <c r="J1231" s="8">
        <v>1452.88</v>
      </c>
    </row>
    <row r="1232" spans="1:10" x14ac:dyDescent="0.35">
      <c r="A1232" s="2" t="s">
        <v>3034</v>
      </c>
      <c r="B1232" s="14">
        <v>45572</v>
      </c>
      <c r="C1232" s="2" t="s">
        <v>77</v>
      </c>
      <c r="D1232" s="2" t="s">
        <v>1686</v>
      </c>
      <c r="E1232" s="2" t="s">
        <v>1779</v>
      </c>
      <c r="F1232" s="11">
        <v>2</v>
      </c>
      <c r="G1232" s="8">
        <v>949.3</v>
      </c>
      <c r="H1232" s="8">
        <v>0.08</v>
      </c>
      <c r="I1232" s="2" t="s">
        <v>1807</v>
      </c>
      <c r="J1232" s="8">
        <v>1898.52</v>
      </c>
    </row>
    <row r="1233" spans="1:10" x14ac:dyDescent="0.35">
      <c r="A1233" s="2" t="s">
        <v>3035</v>
      </c>
      <c r="B1233" s="14">
        <v>45259</v>
      </c>
      <c r="C1233" s="2" t="s">
        <v>1322</v>
      </c>
      <c r="D1233" s="2" t="s">
        <v>1668</v>
      </c>
      <c r="E1233" s="2" t="s">
        <v>1754</v>
      </c>
      <c r="F1233" s="11">
        <v>3</v>
      </c>
      <c r="G1233" s="8">
        <v>664.75</v>
      </c>
      <c r="H1233" s="8">
        <v>0.12</v>
      </c>
      <c r="I1233" s="2" t="s">
        <v>1802</v>
      </c>
      <c r="J1233" s="8">
        <v>1994.13</v>
      </c>
    </row>
    <row r="1234" spans="1:10" x14ac:dyDescent="0.35">
      <c r="A1234" s="2" t="s">
        <v>3036</v>
      </c>
      <c r="B1234" s="14">
        <v>45740</v>
      </c>
      <c r="C1234" s="2" t="s">
        <v>883</v>
      </c>
      <c r="D1234" s="2" t="s">
        <v>1666</v>
      </c>
      <c r="E1234" s="2" t="s">
        <v>1785</v>
      </c>
      <c r="F1234" s="11">
        <v>3</v>
      </c>
      <c r="G1234" s="8">
        <v>190.04</v>
      </c>
      <c r="H1234" s="8">
        <v>7.0000000000000007E-2</v>
      </c>
      <c r="I1234" s="2" t="s">
        <v>1804</v>
      </c>
      <c r="J1234" s="8">
        <v>570.04999999999995</v>
      </c>
    </row>
    <row r="1235" spans="1:10" x14ac:dyDescent="0.35">
      <c r="A1235" s="2" t="s">
        <v>3037</v>
      </c>
      <c r="B1235" s="14">
        <v>45869</v>
      </c>
      <c r="C1235" s="2" t="s">
        <v>868</v>
      </c>
      <c r="D1235" s="2" t="s">
        <v>1538</v>
      </c>
      <c r="E1235" s="2" t="s">
        <v>1779</v>
      </c>
      <c r="F1235" s="11">
        <v>3</v>
      </c>
      <c r="G1235" s="8">
        <v>754.02</v>
      </c>
      <c r="H1235" s="8">
        <v>0.1</v>
      </c>
      <c r="I1235" s="2" t="s">
        <v>1807</v>
      </c>
      <c r="J1235" s="8">
        <v>2261.96</v>
      </c>
    </row>
    <row r="1236" spans="1:10" x14ac:dyDescent="0.35">
      <c r="A1236" s="2" t="s">
        <v>3038</v>
      </c>
      <c r="B1236" s="14">
        <v>45526</v>
      </c>
      <c r="C1236" s="2" t="s">
        <v>1181</v>
      </c>
      <c r="D1236" s="2" t="s">
        <v>1594</v>
      </c>
      <c r="E1236" s="2" t="s">
        <v>1772</v>
      </c>
      <c r="F1236" s="11">
        <v>4</v>
      </c>
      <c r="G1236" s="8">
        <v>94.13</v>
      </c>
      <c r="H1236" s="8">
        <v>0.04</v>
      </c>
      <c r="I1236" s="2" t="s">
        <v>1807</v>
      </c>
      <c r="J1236" s="8">
        <v>376.47999999999996</v>
      </c>
    </row>
    <row r="1237" spans="1:10" x14ac:dyDescent="0.35">
      <c r="A1237" s="2" t="s">
        <v>3039</v>
      </c>
      <c r="B1237" s="14">
        <v>45489</v>
      </c>
      <c r="C1237" s="2" t="s">
        <v>1422</v>
      </c>
      <c r="D1237" s="2" t="s">
        <v>1524</v>
      </c>
      <c r="E1237" s="2" t="s">
        <v>1779</v>
      </c>
      <c r="F1237" s="11">
        <v>3</v>
      </c>
      <c r="G1237" s="8">
        <v>402.3</v>
      </c>
      <c r="H1237" s="8">
        <v>0.21</v>
      </c>
      <c r="I1237" s="2" t="s">
        <v>1804</v>
      </c>
      <c r="J1237" s="8">
        <v>1206.69</v>
      </c>
    </row>
    <row r="1238" spans="1:10" x14ac:dyDescent="0.35">
      <c r="A1238" s="2" t="s">
        <v>3040</v>
      </c>
      <c r="B1238" s="14">
        <v>45908</v>
      </c>
      <c r="C1238" s="2" t="s">
        <v>756</v>
      </c>
      <c r="D1238" s="2" t="s">
        <v>1698</v>
      </c>
      <c r="E1238" s="2" t="s">
        <v>1757</v>
      </c>
      <c r="F1238" s="11">
        <v>1</v>
      </c>
      <c r="G1238" s="8">
        <v>729.05</v>
      </c>
      <c r="H1238" s="8">
        <v>0.06</v>
      </c>
      <c r="I1238" s="2" t="s">
        <v>1807</v>
      </c>
      <c r="J1238" s="8">
        <v>728.99</v>
      </c>
    </row>
    <row r="1239" spans="1:10" x14ac:dyDescent="0.35">
      <c r="A1239" s="2" t="s">
        <v>3041</v>
      </c>
      <c r="B1239" s="14">
        <v>45912</v>
      </c>
      <c r="C1239" s="2" t="s">
        <v>448</v>
      </c>
      <c r="D1239" s="2" t="s">
        <v>1706</v>
      </c>
      <c r="E1239" s="2" t="s">
        <v>1775</v>
      </c>
      <c r="F1239" s="11">
        <v>1</v>
      </c>
      <c r="G1239" s="8">
        <v>822.6</v>
      </c>
      <c r="H1239" s="8">
        <v>0.28999999999999998</v>
      </c>
      <c r="I1239" s="2" t="s">
        <v>1804</v>
      </c>
      <c r="J1239" s="8">
        <v>822.31000000000006</v>
      </c>
    </row>
    <row r="1240" spans="1:10" x14ac:dyDescent="0.35">
      <c r="A1240" s="2" t="s">
        <v>3042</v>
      </c>
      <c r="B1240" s="14">
        <v>45771</v>
      </c>
      <c r="C1240" s="2" t="s">
        <v>623</v>
      </c>
      <c r="D1240" s="2" t="s">
        <v>1692</v>
      </c>
      <c r="E1240" s="2" t="s">
        <v>1760</v>
      </c>
      <c r="F1240" s="11">
        <v>2</v>
      </c>
      <c r="G1240" s="8">
        <v>327.25</v>
      </c>
      <c r="H1240" s="8">
        <v>0.19</v>
      </c>
      <c r="I1240" s="2" t="s">
        <v>1804</v>
      </c>
      <c r="J1240" s="8">
        <v>654.30999999999995</v>
      </c>
    </row>
    <row r="1241" spans="1:10" x14ac:dyDescent="0.35">
      <c r="A1241" s="2" t="s">
        <v>3043</v>
      </c>
      <c r="B1241" s="14">
        <v>45619</v>
      </c>
      <c r="C1241" s="2" t="s">
        <v>296</v>
      </c>
      <c r="D1241" s="2" t="s">
        <v>1666</v>
      </c>
      <c r="E1241" s="2" t="s">
        <v>1764</v>
      </c>
      <c r="F1241" s="11">
        <v>4</v>
      </c>
      <c r="G1241" s="8">
        <v>930.38</v>
      </c>
      <c r="H1241" s="8">
        <v>0</v>
      </c>
      <c r="I1241" s="2" t="s">
        <v>1807</v>
      </c>
      <c r="J1241" s="8">
        <v>3721.52</v>
      </c>
    </row>
    <row r="1242" spans="1:10" x14ac:dyDescent="0.35">
      <c r="A1242" s="2" t="s">
        <v>3044</v>
      </c>
      <c r="B1242" s="14">
        <v>45394</v>
      </c>
      <c r="C1242" s="2" t="s">
        <v>477</v>
      </c>
      <c r="D1242" s="2" t="s">
        <v>1580</v>
      </c>
      <c r="E1242" s="2" t="s">
        <v>1751</v>
      </c>
      <c r="F1242" s="11">
        <v>2</v>
      </c>
      <c r="G1242" s="8">
        <v>437.84</v>
      </c>
      <c r="H1242" s="8">
        <v>0.24</v>
      </c>
      <c r="I1242" s="2" t="s">
        <v>1802</v>
      </c>
      <c r="J1242" s="8">
        <v>875.43999999999994</v>
      </c>
    </row>
    <row r="1243" spans="1:10" x14ac:dyDescent="0.35">
      <c r="A1243" s="2" t="s">
        <v>3045</v>
      </c>
      <c r="B1243" s="14">
        <v>45786</v>
      </c>
      <c r="C1243" s="2" t="s">
        <v>250</v>
      </c>
      <c r="D1243" s="2" t="s">
        <v>1558</v>
      </c>
      <c r="E1243" s="2" t="s">
        <v>1782</v>
      </c>
      <c r="F1243" s="11">
        <v>2</v>
      </c>
      <c r="G1243" s="8">
        <v>126.02</v>
      </c>
      <c r="H1243" s="8">
        <v>0.09</v>
      </c>
      <c r="I1243" s="2" t="s">
        <v>1807</v>
      </c>
      <c r="J1243" s="8">
        <v>251.95</v>
      </c>
    </row>
    <row r="1244" spans="1:10" x14ac:dyDescent="0.35">
      <c r="A1244" s="2" t="s">
        <v>3046</v>
      </c>
      <c r="B1244" s="14">
        <v>45692</v>
      </c>
      <c r="C1244" s="2" t="s">
        <v>1334</v>
      </c>
      <c r="D1244" s="2" t="s">
        <v>1692</v>
      </c>
      <c r="E1244" s="2" t="s">
        <v>1779</v>
      </c>
      <c r="F1244" s="11">
        <v>1</v>
      </c>
      <c r="G1244" s="8">
        <v>860.84</v>
      </c>
      <c r="H1244" s="8">
        <v>7.0000000000000007E-2</v>
      </c>
      <c r="I1244" s="2" t="s">
        <v>1804</v>
      </c>
      <c r="J1244" s="8">
        <v>860.77</v>
      </c>
    </row>
    <row r="1245" spans="1:10" x14ac:dyDescent="0.35">
      <c r="A1245" s="2" t="s">
        <v>3047</v>
      </c>
      <c r="B1245" s="14">
        <v>45677</v>
      </c>
      <c r="C1245" s="2" t="s">
        <v>325</v>
      </c>
      <c r="D1245" s="2" t="s">
        <v>1622</v>
      </c>
      <c r="E1245" s="2" t="s">
        <v>1775</v>
      </c>
      <c r="F1245" s="11">
        <v>1</v>
      </c>
      <c r="G1245" s="8">
        <v>161.80000000000001</v>
      </c>
      <c r="H1245" s="8">
        <v>0.24</v>
      </c>
      <c r="I1245" s="2" t="s">
        <v>1804</v>
      </c>
      <c r="J1245" s="8">
        <v>161.56</v>
      </c>
    </row>
    <row r="1246" spans="1:10" x14ac:dyDescent="0.35">
      <c r="A1246" s="2" t="s">
        <v>3048</v>
      </c>
      <c r="B1246" s="14">
        <v>45669</v>
      </c>
      <c r="C1246" s="2" t="s">
        <v>1184</v>
      </c>
      <c r="D1246" s="2" t="s">
        <v>1602</v>
      </c>
      <c r="E1246" s="2" t="s">
        <v>1785</v>
      </c>
      <c r="F1246" s="11">
        <v>4</v>
      </c>
      <c r="G1246" s="8">
        <v>347.82</v>
      </c>
      <c r="H1246" s="8">
        <v>0.02</v>
      </c>
      <c r="I1246" s="2" t="s">
        <v>1807</v>
      </c>
      <c r="J1246" s="8">
        <v>1391.26</v>
      </c>
    </row>
    <row r="1247" spans="1:10" x14ac:dyDescent="0.35">
      <c r="A1247" s="2" t="s">
        <v>3049</v>
      </c>
      <c r="B1247" s="14">
        <v>45299</v>
      </c>
      <c r="C1247" s="2" t="s">
        <v>1379</v>
      </c>
      <c r="D1247" s="2" t="s">
        <v>1696</v>
      </c>
      <c r="E1247" s="2" t="s">
        <v>1782</v>
      </c>
      <c r="F1247" s="11">
        <v>3</v>
      </c>
      <c r="G1247" s="8">
        <v>416.44</v>
      </c>
      <c r="H1247" s="8">
        <v>0.27</v>
      </c>
      <c r="I1247" s="2" t="s">
        <v>1802</v>
      </c>
      <c r="J1247" s="8">
        <v>1249.05</v>
      </c>
    </row>
    <row r="1248" spans="1:10" x14ac:dyDescent="0.35">
      <c r="A1248" s="2" t="s">
        <v>3050</v>
      </c>
      <c r="B1248" s="14">
        <v>45893</v>
      </c>
      <c r="C1248" s="2" t="s">
        <v>27</v>
      </c>
      <c r="D1248" s="2" t="s">
        <v>1650</v>
      </c>
      <c r="E1248" s="2" t="s">
        <v>1730</v>
      </c>
      <c r="F1248" s="11">
        <v>1</v>
      </c>
      <c r="G1248" s="8">
        <v>147.96</v>
      </c>
      <c r="H1248" s="8">
        <v>0.24</v>
      </c>
      <c r="I1248" s="2" t="s">
        <v>1807</v>
      </c>
      <c r="J1248" s="8">
        <v>147.72</v>
      </c>
    </row>
    <row r="1249" spans="1:10" x14ac:dyDescent="0.35">
      <c r="A1249" s="2" t="s">
        <v>3051</v>
      </c>
      <c r="B1249" s="14">
        <v>45560</v>
      </c>
      <c r="C1249" s="2" t="s">
        <v>1356</v>
      </c>
      <c r="D1249" s="2" t="s">
        <v>1562</v>
      </c>
      <c r="E1249" s="2" t="s">
        <v>1760</v>
      </c>
      <c r="F1249" s="11">
        <v>3</v>
      </c>
      <c r="G1249" s="8">
        <v>550.26</v>
      </c>
      <c r="H1249" s="8">
        <v>0.22</v>
      </c>
      <c r="I1249" s="2" t="s">
        <v>1802</v>
      </c>
      <c r="J1249" s="8">
        <v>1650.56</v>
      </c>
    </row>
    <row r="1250" spans="1:10" x14ac:dyDescent="0.35">
      <c r="A1250" s="2" t="s">
        <v>3052</v>
      </c>
      <c r="B1250" s="14">
        <v>45267</v>
      </c>
      <c r="C1250" s="2" t="s">
        <v>1142</v>
      </c>
      <c r="D1250" s="2" t="s">
        <v>1720</v>
      </c>
      <c r="E1250" s="2" t="s">
        <v>1757</v>
      </c>
      <c r="F1250" s="11">
        <v>4</v>
      </c>
      <c r="G1250" s="8">
        <v>938.21</v>
      </c>
      <c r="H1250" s="8">
        <v>0.04</v>
      </c>
      <c r="I1250" s="2" t="s">
        <v>1804</v>
      </c>
      <c r="J1250" s="8">
        <v>3752.8</v>
      </c>
    </row>
    <row r="1251" spans="1:10" x14ac:dyDescent="0.35">
      <c r="A1251" s="2" t="s">
        <v>3053</v>
      </c>
      <c r="B1251" s="14">
        <v>45467</v>
      </c>
      <c r="C1251" s="2" t="s">
        <v>448</v>
      </c>
      <c r="D1251" s="2" t="s">
        <v>1714</v>
      </c>
      <c r="E1251" s="2" t="s">
        <v>1782</v>
      </c>
      <c r="F1251" s="11">
        <v>3</v>
      </c>
      <c r="G1251" s="8">
        <v>517.98</v>
      </c>
      <c r="H1251" s="8">
        <v>0.01</v>
      </c>
      <c r="I1251" s="2" t="s">
        <v>1804</v>
      </c>
      <c r="J1251" s="8">
        <v>1553.93</v>
      </c>
    </row>
    <row r="1252" spans="1:10" x14ac:dyDescent="0.35">
      <c r="A1252" s="2" t="s">
        <v>3054</v>
      </c>
      <c r="B1252" s="14">
        <v>45847</v>
      </c>
      <c r="C1252" s="2" t="s">
        <v>138</v>
      </c>
      <c r="D1252" s="2" t="s">
        <v>1535</v>
      </c>
      <c r="E1252" s="2" t="s">
        <v>1760</v>
      </c>
      <c r="F1252" s="11">
        <v>1</v>
      </c>
      <c r="G1252" s="8">
        <v>98.27</v>
      </c>
      <c r="H1252" s="8">
        <v>0.16</v>
      </c>
      <c r="I1252" s="2" t="s">
        <v>1804</v>
      </c>
      <c r="J1252" s="8">
        <v>98.11</v>
      </c>
    </row>
    <row r="1253" spans="1:10" x14ac:dyDescent="0.35">
      <c r="A1253" s="2" t="s">
        <v>3055</v>
      </c>
      <c r="B1253" s="14">
        <v>45480</v>
      </c>
      <c r="C1253" s="2" t="s">
        <v>792</v>
      </c>
      <c r="D1253" s="2" t="s">
        <v>1622</v>
      </c>
      <c r="E1253" s="2" t="s">
        <v>1770</v>
      </c>
      <c r="F1253" s="11">
        <v>2</v>
      </c>
      <c r="G1253" s="8">
        <v>875.2</v>
      </c>
      <c r="H1253" s="8">
        <v>0.19</v>
      </c>
      <c r="I1253" s="2" t="s">
        <v>1802</v>
      </c>
      <c r="J1253" s="8">
        <v>1750.21</v>
      </c>
    </row>
    <row r="1254" spans="1:10" x14ac:dyDescent="0.35">
      <c r="A1254" s="2" t="s">
        <v>3056</v>
      </c>
      <c r="B1254" s="14">
        <v>45345</v>
      </c>
      <c r="C1254" s="2" t="s">
        <v>948</v>
      </c>
      <c r="D1254" s="2" t="s">
        <v>1698</v>
      </c>
      <c r="E1254" s="2" t="s">
        <v>1730</v>
      </c>
      <c r="F1254" s="11">
        <v>1</v>
      </c>
      <c r="G1254" s="8">
        <v>227.35</v>
      </c>
      <c r="H1254" s="8">
        <v>0.06</v>
      </c>
      <c r="I1254" s="2" t="s">
        <v>1807</v>
      </c>
      <c r="J1254" s="8">
        <v>227.29</v>
      </c>
    </row>
    <row r="1255" spans="1:10" x14ac:dyDescent="0.35">
      <c r="A1255" s="2" t="s">
        <v>3057</v>
      </c>
      <c r="B1255" s="14">
        <v>45235</v>
      </c>
      <c r="C1255" s="2" t="s">
        <v>673</v>
      </c>
      <c r="D1255" s="2" t="s">
        <v>1674</v>
      </c>
      <c r="E1255" s="2" t="s">
        <v>1735</v>
      </c>
      <c r="F1255" s="11">
        <v>1</v>
      </c>
      <c r="G1255" s="8">
        <v>842.46</v>
      </c>
      <c r="H1255" s="8">
        <v>0.05</v>
      </c>
      <c r="I1255" s="2" t="s">
        <v>1807</v>
      </c>
      <c r="J1255" s="8">
        <v>842.41000000000008</v>
      </c>
    </row>
    <row r="1256" spans="1:10" x14ac:dyDescent="0.35">
      <c r="A1256" s="2" t="s">
        <v>3058</v>
      </c>
      <c r="B1256" s="14">
        <v>45543</v>
      </c>
      <c r="C1256" s="2" t="s">
        <v>679</v>
      </c>
      <c r="D1256" s="2" t="s">
        <v>1598</v>
      </c>
      <c r="E1256" s="2" t="s">
        <v>1770</v>
      </c>
      <c r="F1256" s="11">
        <v>3</v>
      </c>
      <c r="G1256" s="8">
        <v>120.67</v>
      </c>
      <c r="H1256" s="8">
        <v>0.08</v>
      </c>
      <c r="I1256" s="2" t="s">
        <v>1807</v>
      </c>
      <c r="J1256" s="8">
        <v>361.93</v>
      </c>
    </row>
    <row r="1257" spans="1:10" x14ac:dyDescent="0.35">
      <c r="A1257" s="2" t="s">
        <v>3059</v>
      </c>
      <c r="B1257" s="14">
        <v>45402</v>
      </c>
      <c r="C1257" s="2" t="s">
        <v>1505</v>
      </c>
      <c r="D1257" s="2" t="s">
        <v>1566</v>
      </c>
      <c r="E1257" s="2" t="s">
        <v>1744</v>
      </c>
      <c r="F1257" s="11">
        <v>4</v>
      </c>
      <c r="G1257" s="8">
        <v>176.13</v>
      </c>
      <c r="H1257" s="8">
        <v>0.27</v>
      </c>
      <c r="I1257" s="2" t="s">
        <v>1804</v>
      </c>
      <c r="J1257" s="8">
        <v>704.25</v>
      </c>
    </row>
    <row r="1258" spans="1:10" x14ac:dyDescent="0.35">
      <c r="A1258" s="2" t="s">
        <v>3060</v>
      </c>
      <c r="B1258" s="14">
        <v>45671</v>
      </c>
      <c r="C1258" s="2" t="s">
        <v>1371</v>
      </c>
      <c r="D1258" s="2" t="s">
        <v>1652</v>
      </c>
      <c r="E1258" s="2" t="s">
        <v>1770</v>
      </c>
      <c r="F1258" s="11">
        <v>4</v>
      </c>
      <c r="G1258" s="8">
        <v>592.67999999999995</v>
      </c>
      <c r="H1258" s="8">
        <v>0.03</v>
      </c>
      <c r="I1258" s="2" t="s">
        <v>1802</v>
      </c>
      <c r="J1258" s="8">
        <v>2370.6899999999996</v>
      </c>
    </row>
    <row r="1259" spans="1:10" x14ac:dyDescent="0.35">
      <c r="A1259" s="2" t="s">
        <v>3061</v>
      </c>
      <c r="B1259" s="14">
        <v>45367</v>
      </c>
      <c r="C1259" s="2" t="s">
        <v>571</v>
      </c>
      <c r="D1259" s="2" t="s">
        <v>1666</v>
      </c>
      <c r="E1259" s="2" t="s">
        <v>1747</v>
      </c>
      <c r="F1259" s="11">
        <v>4</v>
      </c>
      <c r="G1259" s="8">
        <v>662.43</v>
      </c>
      <c r="H1259" s="8">
        <v>0.24</v>
      </c>
      <c r="I1259" s="2" t="s">
        <v>1804</v>
      </c>
      <c r="J1259" s="8">
        <v>2649.48</v>
      </c>
    </row>
    <row r="1260" spans="1:10" x14ac:dyDescent="0.35">
      <c r="A1260" s="2" t="s">
        <v>3062</v>
      </c>
      <c r="B1260" s="14">
        <v>45488</v>
      </c>
      <c r="C1260" s="2" t="s">
        <v>431</v>
      </c>
      <c r="D1260" s="2" t="s">
        <v>1612</v>
      </c>
      <c r="E1260" s="2" t="s">
        <v>1760</v>
      </c>
      <c r="F1260" s="11">
        <v>3</v>
      </c>
      <c r="G1260" s="8">
        <v>518.35</v>
      </c>
      <c r="H1260" s="8">
        <v>0.21</v>
      </c>
      <c r="I1260" s="2" t="s">
        <v>1807</v>
      </c>
      <c r="J1260" s="8">
        <v>1554.8400000000001</v>
      </c>
    </row>
    <row r="1261" spans="1:10" x14ac:dyDescent="0.35">
      <c r="A1261" s="2" t="s">
        <v>3063</v>
      </c>
      <c r="B1261" s="14">
        <v>45509</v>
      </c>
      <c r="C1261" s="2" t="s">
        <v>963</v>
      </c>
      <c r="D1261" s="2" t="s">
        <v>1648</v>
      </c>
      <c r="E1261" s="2" t="s">
        <v>1751</v>
      </c>
      <c r="F1261" s="11">
        <v>1</v>
      </c>
      <c r="G1261" s="8">
        <v>85.58</v>
      </c>
      <c r="H1261" s="8">
        <v>0.1</v>
      </c>
      <c r="I1261" s="2" t="s">
        <v>1807</v>
      </c>
      <c r="J1261" s="8">
        <v>85.48</v>
      </c>
    </row>
    <row r="1262" spans="1:10" x14ac:dyDescent="0.35">
      <c r="A1262" s="2" t="s">
        <v>3064</v>
      </c>
      <c r="B1262" s="14">
        <v>45323</v>
      </c>
      <c r="C1262" s="2" t="s">
        <v>1118</v>
      </c>
      <c r="D1262" s="2" t="s">
        <v>1700</v>
      </c>
      <c r="E1262" s="2" t="s">
        <v>1735</v>
      </c>
      <c r="F1262" s="11">
        <v>4</v>
      </c>
      <c r="G1262" s="8">
        <v>800</v>
      </c>
      <c r="H1262" s="8">
        <v>0.2</v>
      </c>
      <c r="I1262" s="2" t="s">
        <v>1802</v>
      </c>
      <c r="J1262" s="8">
        <v>3199.8</v>
      </c>
    </row>
    <row r="1263" spans="1:10" x14ac:dyDescent="0.35">
      <c r="A1263" s="2" t="s">
        <v>3065</v>
      </c>
      <c r="B1263" s="14">
        <v>45889</v>
      </c>
      <c r="C1263" s="2" t="s">
        <v>510</v>
      </c>
      <c r="D1263" s="2" t="s">
        <v>1646</v>
      </c>
      <c r="E1263" s="2" t="s">
        <v>1767</v>
      </c>
      <c r="F1263" s="11">
        <v>3</v>
      </c>
      <c r="G1263" s="8">
        <v>118.25</v>
      </c>
      <c r="H1263" s="8">
        <v>0.26</v>
      </c>
      <c r="I1263" s="2" t="s">
        <v>1804</v>
      </c>
      <c r="J1263" s="8">
        <v>354.49</v>
      </c>
    </row>
    <row r="1264" spans="1:10" x14ac:dyDescent="0.35">
      <c r="A1264" s="2" t="s">
        <v>3066</v>
      </c>
      <c r="B1264" s="14">
        <v>45253</v>
      </c>
      <c r="C1264" s="2" t="s">
        <v>1287</v>
      </c>
      <c r="D1264" s="2" t="s">
        <v>1590</v>
      </c>
      <c r="E1264" s="2" t="s">
        <v>1779</v>
      </c>
      <c r="F1264" s="11">
        <v>1</v>
      </c>
      <c r="G1264" s="8">
        <v>223.25</v>
      </c>
      <c r="H1264" s="8">
        <v>0.28999999999999998</v>
      </c>
      <c r="I1264" s="2" t="s">
        <v>1802</v>
      </c>
      <c r="J1264" s="8">
        <v>222.96</v>
      </c>
    </row>
    <row r="1265" spans="1:10" x14ac:dyDescent="0.35">
      <c r="A1265" s="2" t="s">
        <v>3067</v>
      </c>
      <c r="B1265" s="14">
        <v>45530</v>
      </c>
      <c r="C1265" s="2" t="s">
        <v>1304</v>
      </c>
      <c r="D1265" s="2" t="s">
        <v>1590</v>
      </c>
      <c r="E1265" s="2" t="s">
        <v>1747</v>
      </c>
      <c r="F1265" s="11">
        <v>3</v>
      </c>
      <c r="G1265" s="8">
        <v>918.76</v>
      </c>
      <c r="H1265" s="8">
        <v>0.2</v>
      </c>
      <c r="I1265" s="2" t="s">
        <v>1804</v>
      </c>
      <c r="J1265" s="8">
        <v>2756.08</v>
      </c>
    </row>
    <row r="1266" spans="1:10" x14ac:dyDescent="0.35">
      <c r="A1266" s="2" t="s">
        <v>3068</v>
      </c>
      <c r="B1266" s="14">
        <v>45491</v>
      </c>
      <c r="C1266" s="2" t="s">
        <v>877</v>
      </c>
      <c r="D1266" s="2" t="s">
        <v>1694</v>
      </c>
      <c r="E1266" s="2" t="s">
        <v>1775</v>
      </c>
      <c r="F1266" s="11">
        <v>2</v>
      </c>
      <c r="G1266" s="8">
        <v>905.26</v>
      </c>
      <c r="H1266" s="8">
        <v>0.15</v>
      </c>
      <c r="I1266" s="2" t="s">
        <v>1807</v>
      </c>
      <c r="J1266" s="8">
        <v>1810.37</v>
      </c>
    </row>
    <row r="1267" spans="1:10" x14ac:dyDescent="0.35">
      <c r="A1267" s="2" t="s">
        <v>3069</v>
      </c>
      <c r="B1267" s="14">
        <v>45628</v>
      </c>
      <c r="C1267" s="2" t="s">
        <v>969</v>
      </c>
      <c r="D1267" s="2" t="s">
        <v>1558</v>
      </c>
      <c r="E1267" s="2" t="s">
        <v>1791</v>
      </c>
      <c r="F1267" s="11">
        <v>4</v>
      </c>
      <c r="G1267" s="8">
        <v>295.39999999999998</v>
      </c>
      <c r="H1267" s="8">
        <v>0.23</v>
      </c>
      <c r="I1267" s="2" t="s">
        <v>1804</v>
      </c>
      <c r="J1267" s="8">
        <v>1181.3699999999999</v>
      </c>
    </row>
    <row r="1268" spans="1:10" x14ac:dyDescent="0.35">
      <c r="A1268" s="2" t="s">
        <v>3070</v>
      </c>
      <c r="B1268" s="14">
        <v>45861</v>
      </c>
      <c r="C1268" s="2" t="s">
        <v>305</v>
      </c>
      <c r="D1268" s="2" t="s">
        <v>1714</v>
      </c>
      <c r="E1268" s="2" t="s">
        <v>1751</v>
      </c>
      <c r="F1268" s="11">
        <v>1</v>
      </c>
      <c r="G1268" s="8">
        <v>252.18</v>
      </c>
      <c r="H1268" s="8">
        <v>0.23</v>
      </c>
      <c r="I1268" s="2" t="s">
        <v>1804</v>
      </c>
      <c r="J1268" s="8">
        <v>251.95000000000002</v>
      </c>
    </row>
    <row r="1269" spans="1:10" x14ac:dyDescent="0.35">
      <c r="A1269" s="2" t="s">
        <v>3071</v>
      </c>
      <c r="B1269" s="14">
        <v>45878</v>
      </c>
      <c r="C1269" s="2" t="s">
        <v>501</v>
      </c>
      <c r="D1269" s="2" t="s">
        <v>1720</v>
      </c>
      <c r="E1269" s="2" t="s">
        <v>1772</v>
      </c>
      <c r="F1269" s="11">
        <v>4</v>
      </c>
      <c r="G1269" s="8">
        <v>792.1</v>
      </c>
      <c r="H1269" s="8">
        <v>0.19</v>
      </c>
      <c r="I1269" s="2" t="s">
        <v>1807</v>
      </c>
      <c r="J1269" s="8">
        <v>3168.21</v>
      </c>
    </row>
    <row r="1270" spans="1:10" x14ac:dyDescent="0.35">
      <c r="A1270" s="2" t="s">
        <v>3072</v>
      </c>
      <c r="B1270" s="14">
        <v>45426</v>
      </c>
      <c r="C1270" s="2" t="s">
        <v>270</v>
      </c>
      <c r="D1270" s="2" t="s">
        <v>1702</v>
      </c>
      <c r="E1270" s="2" t="s">
        <v>1777</v>
      </c>
      <c r="F1270" s="11">
        <v>1</v>
      </c>
      <c r="G1270" s="8">
        <v>883.36</v>
      </c>
      <c r="H1270" s="8">
        <v>0.11</v>
      </c>
      <c r="I1270" s="2" t="s">
        <v>1804</v>
      </c>
      <c r="J1270" s="8">
        <v>883.25</v>
      </c>
    </row>
    <row r="1271" spans="1:10" x14ac:dyDescent="0.35">
      <c r="A1271" s="2" t="s">
        <v>3073</v>
      </c>
      <c r="B1271" s="14">
        <v>45231</v>
      </c>
      <c r="C1271" s="2" t="s">
        <v>865</v>
      </c>
      <c r="D1271" s="2" t="s">
        <v>1664</v>
      </c>
      <c r="E1271" s="2" t="s">
        <v>1730</v>
      </c>
      <c r="F1271" s="11">
        <v>4</v>
      </c>
      <c r="G1271" s="8">
        <v>305.95</v>
      </c>
      <c r="H1271" s="8">
        <v>0.08</v>
      </c>
      <c r="I1271" s="2" t="s">
        <v>1804</v>
      </c>
      <c r="J1271" s="8">
        <v>1223.72</v>
      </c>
    </row>
    <row r="1272" spans="1:10" x14ac:dyDescent="0.35">
      <c r="A1272" s="2" t="s">
        <v>3074</v>
      </c>
      <c r="B1272" s="14">
        <v>45609</v>
      </c>
      <c r="C1272" s="2" t="s">
        <v>1230</v>
      </c>
      <c r="D1272" s="2" t="s">
        <v>1642</v>
      </c>
      <c r="E1272" s="2" t="s">
        <v>1757</v>
      </c>
      <c r="F1272" s="11">
        <v>3</v>
      </c>
      <c r="G1272" s="8">
        <v>742.45</v>
      </c>
      <c r="H1272" s="8">
        <v>0.23</v>
      </c>
      <c r="I1272" s="2" t="s">
        <v>1807</v>
      </c>
      <c r="J1272" s="8">
        <v>2227.1200000000003</v>
      </c>
    </row>
    <row r="1273" spans="1:10" x14ac:dyDescent="0.35">
      <c r="A1273" s="2" t="s">
        <v>3075</v>
      </c>
      <c r="B1273" s="14">
        <v>45392</v>
      </c>
      <c r="C1273" s="2" t="s">
        <v>1095</v>
      </c>
      <c r="D1273" s="2" t="s">
        <v>1576</v>
      </c>
      <c r="E1273" s="2" t="s">
        <v>1788</v>
      </c>
      <c r="F1273" s="11">
        <v>3</v>
      </c>
      <c r="G1273" s="8">
        <v>336.1</v>
      </c>
      <c r="H1273" s="8">
        <v>0.12</v>
      </c>
      <c r="I1273" s="2" t="s">
        <v>1807</v>
      </c>
      <c r="J1273" s="8">
        <v>1008.1800000000001</v>
      </c>
    </row>
    <row r="1274" spans="1:10" x14ac:dyDescent="0.35">
      <c r="A1274" s="2" t="s">
        <v>3076</v>
      </c>
      <c r="B1274" s="14">
        <v>45876</v>
      </c>
      <c r="C1274" s="2" t="s">
        <v>1262</v>
      </c>
      <c r="D1274" s="2" t="s">
        <v>1584</v>
      </c>
      <c r="E1274" s="2" t="s">
        <v>1757</v>
      </c>
      <c r="F1274" s="11">
        <v>3</v>
      </c>
      <c r="G1274" s="8">
        <v>310.36</v>
      </c>
      <c r="H1274" s="8">
        <v>0.14000000000000001</v>
      </c>
      <c r="I1274" s="2" t="s">
        <v>1807</v>
      </c>
      <c r="J1274" s="8">
        <v>930.94</v>
      </c>
    </row>
    <row r="1275" spans="1:10" x14ac:dyDescent="0.35">
      <c r="A1275" s="2" t="s">
        <v>3077</v>
      </c>
      <c r="B1275" s="14">
        <v>45772</v>
      </c>
      <c r="C1275" s="2" t="s">
        <v>874</v>
      </c>
      <c r="D1275" s="2" t="s">
        <v>1722</v>
      </c>
      <c r="E1275" s="2" t="s">
        <v>1760</v>
      </c>
      <c r="F1275" s="11">
        <v>3</v>
      </c>
      <c r="G1275" s="8">
        <v>992.81</v>
      </c>
      <c r="H1275" s="8">
        <v>0.04</v>
      </c>
      <c r="I1275" s="2" t="s">
        <v>1804</v>
      </c>
      <c r="J1275" s="8">
        <v>2978.39</v>
      </c>
    </row>
    <row r="1276" spans="1:10" x14ac:dyDescent="0.35">
      <c r="A1276" s="2" t="s">
        <v>3078</v>
      </c>
      <c r="B1276" s="14">
        <v>45217</v>
      </c>
      <c r="C1276" s="2" t="s">
        <v>637</v>
      </c>
      <c r="D1276" s="2" t="s">
        <v>1646</v>
      </c>
      <c r="E1276" s="2" t="s">
        <v>1770</v>
      </c>
      <c r="F1276" s="11">
        <v>3</v>
      </c>
      <c r="G1276" s="8">
        <v>257.11</v>
      </c>
      <c r="H1276" s="8">
        <v>0.26</v>
      </c>
      <c r="I1276" s="2" t="s">
        <v>1807</v>
      </c>
      <c r="J1276" s="8">
        <v>771.07</v>
      </c>
    </row>
    <row r="1277" spans="1:10" x14ac:dyDescent="0.35">
      <c r="A1277" s="2" t="s">
        <v>3079</v>
      </c>
      <c r="B1277" s="14">
        <v>45739</v>
      </c>
      <c r="C1277" s="2" t="s">
        <v>702</v>
      </c>
      <c r="D1277" s="2" t="s">
        <v>1716</v>
      </c>
      <c r="E1277" s="2" t="s">
        <v>1772</v>
      </c>
      <c r="F1277" s="11">
        <v>4</v>
      </c>
      <c r="G1277" s="8">
        <v>816.29</v>
      </c>
      <c r="H1277" s="8">
        <v>0.24</v>
      </c>
      <c r="I1277" s="2" t="s">
        <v>1804</v>
      </c>
      <c r="J1277" s="8">
        <v>3264.92</v>
      </c>
    </row>
    <row r="1278" spans="1:10" x14ac:dyDescent="0.35">
      <c r="A1278" s="2" t="s">
        <v>3080</v>
      </c>
      <c r="B1278" s="14">
        <v>45272</v>
      </c>
      <c r="C1278" s="2" t="s">
        <v>412</v>
      </c>
      <c r="D1278" s="2" t="s">
        <v>1646</v>
      </c>
      <c r="E1278" s="2" t="s">
        <v>1772</v>
      </c>
      <c r="F1278" s="11">
        <v>4</v>
      </c>
      <c r="G1278" s="8">
        <v>755.82</v>
      </c>
      <c r="H1278" s="8">
        <v>0.22</v>
      </c>
      <c r="I1278" s="2" t="s">
        <v>1807</v>
      </c>
      <c r="J1278" s="8">
        <v>3023.0600000000004</v>
      </c>
    </row>
    <row r="1279" spans="1:10" x14ac:dyDescent="0.35">
      <c r="A1279" s="2" t="s">
        <v>3081</v>
      </c>
      <c r="B1279" s="14">
        <v>45524</v>
      </c>
      <c r="C1279" s="2" t="s">
        <v>20</v>
      </c>
      <c r="D1279" s="2" t="s">
        <v>1521</v>
      </c>
      <c r="E1279" s="2" t="s">
        <v>1777</v>
      </c>
      <c r="F1279" s="11">
        <v>1</v>
      </c>
      <c r="G1279" s="8">
        <v>449.6</v>
      </c>
      <c r="H1279" s="8">
        <v>0.01</v>
      </c>
      <c r="I1279" s="2" t="s">
        <v>1804</v>
      </c>
      <c r="J1279" s="8">
        <v>449.59000000000003</v>
      </c>
    </row>
    <row r="1280" spans="1:10" x14ac:dyDescent="0.35">
      <c r="A1280" s="2" t="s">
        <v>3082</v>
      </c>
      <c r="B1280" s="14">
        <v>45481</v>
      </c>
      <c r="C1280" s="2" t="s">
        <v>1084</v>
      </c>
      <c r="D1280" s="2" t="s">
        <v>1554</v>
      </c>
      <c r="E1280" s="2" t="s">
        <v>1730</v>
      </c>
      <c r="F1280" s="11">
        <v>2</v>
      </c>
      <c r="G1280" s="8">
        <v>779.29</v>
      </c>
      <c r="H1280" s="8">
        <v>0.12</v>
      </c>
      <c r="I1280" s="2" t="s">
        <v>1807</v>
      </c>
      <c r="J1280" s="8">
        <v>1558.46</v>
      </c>
    </row>
    <row r="1281" spans="1:10" x14ac:dyDescent="0.35">
      <c r="A1281" s="2" t="s">
        <v>3083</v>
      </c>
      <c r="B1281" s="14">
        <v>45267</v>
      </c>
      <c r="C1281" s="2" t="s">
        <v>1410</v>
      </c>
      <c r="D1281" s="2" t="s">
        <v>1680</v>
      </c>
      <c r="E1281" s="2" t="s">
        <v>1785</v>
      </c>
      <c r="F1281" s="11">
        <v>1</v>
      </c>
      <c r="G1281" s="8">
        <v>748.75</v>
      </c>
      <c r="H1281" s="8">
        <v>0.1</v>
      </c>
      <c r="I1281" s="2" t="s">
        <v>1807</v>
      </c>
      <c r="J1281" s="8">
        <v>748.65</v>
      </c>
    </row>
    <row r="1282" spans="1:10" x14ac:dyDescent="0.35">
      <c r="A1282" s="2" t="s">
        <v>3084</v>
      </c>
      <c r="B1282" s="14">
        <v>45328</v>
      </c>
      <c r="C1282" s="2" t="s">
        <v>587</v>
      </c>
      <c r="D1282" s="2" t="s">
        <v>1704</v>
      </c>
      <c r="E1282" s="2" t="s">
        <v>1730</v>
      </c>
      <c r="F1282" s="11">
        <v>2</v>
      </c>
      <c r="G1282" s="8">
        <v>121.67</v>
      </c>
      <c r="H1282" s="8">
        <v>0.08</v>
      </c>
      <c r="I1282" s="2" t="s">
        <v>1807</v>
      </c>
      <c r="J1282" s="8">
        <v>243.26</v>
      </c>
    </row>
    <row r="1283" spans="1:10" x14ac:dyDescent="0.35">
      <c r="A1283" s="2" t="s">
        <v>3085</v>
      </c>
      <c r="B1283" s="14">
        <v>45787</v>
      </c>
      <c r="C1283" s="2" t="s">
        <v>1491</v>
      </c>
      <c r="D1283" s="2" t="s">
        <v>1624</v>
      </c>
      <c r="E1283" s="2" t="s">
        <v>1779</v>
      </c>
      <c r="F1283" s="11">
        <v>3</v>
      </c>
      <c r="G1283" s="8">
        <v>225.14</v>
      </c>
      <c r="H1283" s="8">
        <v>0.15</v>
      </c>
      <c r="I1283" s="2" t="s">
        <v>1807</v>
      </c>
      <c r="J1283" s="8">
        <v>675.27</v>
      </c>
    </row>
    <row r="1284" spans="1:10" x14ac:dyDescent="0.35">
      <c r="A1284" s="2" t="s">
        <v>3086</v>
      </c>
      <c r="B1284" s="14">
        <v>45876</v>
      </c>
      <c r="C1284" s="2" t="s">
        <v>996</v>
      </c>
      <c r="D1284" s="2" t="s">
        <v>1584</v>
      </c>
      <c r="E1284" s="2" t="s">
        <v>1791</v>
      </c>
      <c r="F1284" s="11">
        <v>1</v>
      </c>
      <c r="G1284" s="8">
        <v>654.17999999999995</v>
      </c>
      <c r="H1284" s="8">
        <v>0.19</v>
      </c>
      <c r="I1284" s="2" t="s">
        <v>1804</v>
      </c>
      <c r="J1284" s="8">
        <v>653.9899999999999</v>
      </c>
    </row>
    <row r="1285" spans="1:10" x14ac:dyDescent="0.35">
      <c r="A1285" s="2" t="s">
        <v>3087</v>
      </c>
      <c r="B1285" s="14">
        <v>45552</v>
      </c>
      <c r="C1285" s="2" t="s">
        <v>210</v>
      </c>
      <c r="D1285" s="2" t="s">
        <v>1668</v>
      </c>
      <c r="E1285" s="2" t="s">
        <v>1751</v>
      </c>
      <c r="F1285" s="11">
        <v>2</v>
      </c>
      <c r="G1285" s="8">
        <v>504.98</v>
      </c>
      <c r="H1285" s="8">
        <v>0.08</v>
      </c>
      <c r="I1285" s="2" t="s">
        <v>1807</v>
      </c>
      <c r="J1285" s="8">
        <v>1009.88</v>
      </c>
    </row>
    <row r="1286" spans="1:10" x14ac:dyDescent="0.35">
      <c r="A1286" s="2" t="s">
        <v>3088</v>
      </c>
      <c r="B1286" s="14">
        <v>45823</v>
      </c>
      <c r="C1286" s="2" t="s">
        <v>1163</v>
      </c>
      <c r="D1286" s="2" t="s">
        <v>1634</v>
      </c>
      <c r="E1286" s="2" t="s">
        <v>1760</v>
      </c>
      <c r="F1286" s="11">
        <v>2</v>
      </c>
      <c r="G1286" s="8">
        <v>623.20000000000005</v>
      </c>
      <c r="H1286" s="8">
        <v>0.14000000000000001</v>
      </c>
      <c r="I1286" s="2" t="s">
        <v>1807</v>
      </c>
      <c r="J1286" s="8">
        <v>1246.26</v>
      </c>
    </row>
    <row r="1287" spans="1:10" x14ac:dyDescent="0.35">
      <c r="A1287" s="2" t="s">
        <v>3089</v>
      </c>
      <c r="B1287" s="14">
        <v>45622</v>
      </c>
      <c r="C1287" s="2" t="s">
        <v>1007</v>
      </c>
      <c r="D1287" s="2" t="s">
        <v>1533</v>
      </c>
      <c r="E1287" s="2" t="s">
        <v>1782</v>
      </c>
      <c r="F1287" s="11">
        <v>2</v>
      </c>
      <c r="G1287" s="8">
        <v>530.54</v>
      </c>
      <c r="H1287" s="8">
        <v>0.28000000000000003</v>
      </c>
      <c r="I1287" s="2" t="s">
        <v>1807</v>
      </c>
      <c r="J1287" s="8">
        <v>1060.8</v>
      </c>
    </row>
    <row r="1288" spans="1:10" x14ac:dyDescent="0.35">
      <c r="A1288" s="2" t="s">
        <v>3090</v>
      </c>
      <c r="B1288" s="14">
        <v>45810</v>
      </c>
      <c r="C1288" s="2" t="s">
        <v>1124</v>
      </c>
      <c r="D1288" s="2" t="s">
        <v>1521</v>
      </c>
      <c r="E1288" s="2" t="s">
        <v>1782</v>
      </c>
      <c r="F1288" s="11">
        <v>3</v>
      </c>
      <c r="G1288" s="8">
        <v>279.45</v>
      </c>
      <c r="H1288" s="8">
        <v>0.15</v>
      </c>
      <c r="I1288" s="2" t="s">
        <v>1807</v>
      </c>
      <c r="J1288" s="8">
        <v>838.19999999999993</v>
      </c>
    </row>
    <row r="1289" spans="1:10" x14ac:dyDescent="0.35">
      <c r="A1289" s="2" t="s">
        <v>3091</v>
      </c>
      <c r="B1289" s="14">
        <v>45645</v>
      </c>
      <c r="C1289" s="2" t="s">
        <v>837</v>
      </c>
      <c r="D1289" s="2" t="s">
        <v>1550</v>
      </c>
      <c r="E1289" s="2" t="s">
        <v>1760</v>
      </c>
      <c r="F1289" s="11">
        <v>3</v>
      </c>
      <c r="G1289" s="8">
        <v>906.99</v>
      </c>
      <c r="H1289" s="8">
        <v>0.26</v>
      </c>
      <c r="I1289" s="2" t="s">
        <v>1807</v>
      </c>
      <c r="J1289" s="8">
        <v>2720.71</v>
      </c>
    </row>
    <row r="1290" spans="1:10" x14ac:dyDescent="0.35">
      <c r="A1290" s="2" t="s">
        <v>3092</v>
      </c>
      <c r="B1290" s="14">
        <v>45749</v>
      </c>
      <c r="C1290" s="2" t="s">
        <v>250</v>
      </c>
      <c r="D1290" s="2" t="s">
        <v>1686</v>
      </c>
      <c r="E1290" s="2" t="s">
        <v>1785</v>
      </c>
      <c r="F1290" s="11">
        <v>4</v>
      </c>
      <c r="G1290" s="8">
        <v>408.76</v>
      </c>
      <c r="H1290" s="8">
        <v>0.12</v>
      </c>
      <c r="I1290" s="2" t="s">
        <v>1807</v>
      </c>
      <c r="J1290" s="8">
        <v>1634.92</v>
      </c>
    </row>
    <row r="1291" spans="1:10" x14ac:dyDescent="0.35">
      <c r="A1291" s="2" t="s">
        <v>3093</v>
      </c>
      <c r="B1291" s="14">
        <v>45537</v>
      </c>
      <c r="C1291" s="2" t="s">
        <v>574</v>
      </c>
      <c r="D1291" s="2" t="s">
        <v>1598</v>
      </c>
      <c r="E1291" s="2" t="s">
        <v>1764</v>
      </c>
      <c r="F1291" s="11">
        <v>2</v>
      </c>
      <c r="G1291" s="8">
        <v>117.34</v>
      </c>
      <c r="H1291" s="8">
        <v>0.09</v>
      </c>
      <c r="I1291" s="2" t="s">
        <v>1804</v>
      </c>
      <c r="J1291" s="8">
        <v>234.59</v>
      </c>
    </row>
    <row r="1292" spans="1:10" x14ac:dyDescent="0.35">
      <c r="A1292" s="2" t="s">
        <v>3094</v>
      </c>
      <c r="B1292" s="14">
        <v>45376</v>
      </c>
      <c r="C1292" s="2" t="s">
        <v>549</v>
      </c>
      <c r="D1292" s="2" t="s">
        <v>1708</v>
      </c>
      <c r="E1292" s="2" t="s">
        <v>1777</v>
      </c>
      <c r="F1292" s="11">
        <v>3</v>
      </c>
      <c r="G1292" s="8">
        <v>690.27</v>
      </c>
      <c r="H1292" s="8">
        <v>7.0000000000000007E-2</v>
      </c>
      <c r="I1292" s="2" t="s">
        <v>1804</v>
      </c>
      <c r="J1292" s="8">
        <v>2070.7399999999998</v>
      </c>
    </row>
    <row r="1293" spans="1:10" x14ac:dyDescent="0.35">
      <c r="A1293" s="2" t="s">
        <v>3095</v>
      </c>
      <c r="B1293" s="14">
        <v>45709</v>
      </c>
      <c r="C1293" s="2" t="s">
        <v>371</v>
      </c>
      <c r="D1293" s="2" t="s">
        <v>1582</v>
      </c>
      <c r="E1293" s="2" t="s">
        <v>1785</v>
      </c>
      <c r="F1293" s="11">
        <v>4</v>
      </c>
      <c r="G1293" s="8">
        <v>377.18</v>
      </c>
      <c r="H1293" s="8">
        <v>0.24</v>
      </c>
      <c r="I1293" s="2" t="s">
        <v>1804</v>
      </c>
      <c r="J1293" s="8">
        <v>1508.48</v>
      </c>
    </row>
    <row r="1294" spans="1:10" x14ac:dyDescent="0.35">
      <c r="A1294" s="2" t="s">
        <v>3096</v>
      </c>
      <c r="B1294" s="14">
        <v>45446</v>
      </c>
      <c r="C1294" s="2" t="s">
        <v>383</v>
      </c>
      <c r="D1294" s="2" t="s">
        <v>1606</v>
      </c>
      <c r="E1294" s="2" t="s">
        <v>1730</v>
      </c>
      <c r="F1294" s="11">
        <v>1</v>
      </c>
      <c r="G1294" s="8">
        <v>70.52</v>
      </c>
      <c r="H1294" s="8">
        <v>0.08</v>
      </c>
      <c r="I1294" s="2" t="s">
        <v>1807</v>
      </c>
      <c r="J1294" s="8">
        <v>70.44</v>
      </c>
    </row>
    <row r="1295" spans="1:10" x14ac:dyDescent="0.35">
      <c r="A1295" s="2" t="s">
        <v>3097</v>
      </c>
      <c r="B1295" s="14">
        <v>45330</v>
      </c>
      <c r="C1295" s="2" t="s">
        <v>862</v>
      </c>
      <c r="D1295" s="2" t="s">
        <v>1602</v>
      </c>
      <c r="E1295" s="2" t="s">
        <v>1764</v>
      </c>
      <c r="F1295" s="11">
        <v>1</v>
      </c>
      <c r="G1295" s="8">
        <v>40.25</v>
      </c>
      <c r="H1295" s="8">
        <v>0.1</v>
      </c>
      <c r="I1295" s="2" t="s">
        <v>1804</v>
      </c>
      <c r="J1295" s="8">
        <v>40.15</v>
      </c>
    </row>
    <row r="1296" spans="1:10" x14ac:dyDescent="0.35">
      <c r="A1296" s="2" t="s">
        <v>3098</v>
      </c>
      <c r="B1296" s="14">
        <v>45388</v>
      </c>
      <c r="C1296" s="2" t="s">
        <v>735</v>
      </c>
      <c r="D1296" s="2" t="s">
        <v>1704</v>
      </c>
      <c r="E1296" s="2" t="s">
        <v>1770</v>
      </c>
      <c r="F1296" s="11">
        <v>3</v>
      </c>
      <c r="G1296" s="8">
        <v>539.44000000000005</v>
      </c>
      <c r="H1296" s="8">
        <v>0.05</v>
      </c>
      <c r="I1296" s="2" t="s">
        <v>1807</v>
      </c>
      <c r="J1296" s="8">
        <v>1618.2700000000002</v>
      </c>
    </row>
    <row r="1297" spans="1:10" x14ac:dyDescent="0.35">
      <c r="A1297" s="2" t="s">
        <v>3099</v>
      </c>
      <c r="B1297" s="14">
        <v>45313</v>
      </c>
      <c r="C1297" s="2" t="s">
        <v>780</v>
      </c>
      <c r="D1297" s="2" t="s">
        <v>1646</v>
      </c>
      <c r="E1297" s="2" t="s">
        <v>1747</v>
      </c>
      <c r="F1297" s="11">
        <v>3</v>
      </c>
      <c r="G1297" s="8">
        <v>543.49</v>
      </c>
      <c r="H1297" s="8">
        <v>0.05</v>
      </c>
      <c r="I1297" s="2" t="s">
        <v>1804</v>
      </c>
      <c r="J1297" s="8">
        <v>1630.42</v>
      </c>
    </row>
    <row r="1298" spans="1:10" x14ac:dyDescent="0.35">
      <c r="A1298" s="2" t="s">
        <v>3100</v>
      </c>
      <c r="B1298" s="14">
        <v>45221</v>
      </c>
      <c r="C1298" s="2" t="s">
        <v>1005</v>
      </c>
      <c r="D1298" s="2" t="s">
        <v>1538</v>
      </c>
      <c r="E1298" s="2" t="s">
        <v>1754</v>
      </c>
      <c r="F1298" s="11">
        <v>4</v>
      </c>
      <c r="G1298" s="8">
        <v>547.21</v>
      </c>
      <c r="H1298" s="8">
        <v>0.1</v>
      </c>
      <c r="I1298" s="2" t="s">
        <v>1807</v>
      </c>
      <c r="J1298" s="8">
        <v>2188.7400000000002</v>
      </c>
    </row>
    <row r="1299" spans="1:10" x14ac:dyDescent="0.35">
      <c r="A1299" s="2" t="s">
        <v>3101</v>
      </c>
      <c r="B1299" s="14">
        <v>45619</v>
      </c>
      <c r="C1299" s="2" t="s">
        <v>762</v>
      </c>
      <c r="D1299" s="2" t="s">
        <v>1656</v>
      </c>
      <c r="E1299" s="2" t="s">
        <v>1735</v>
      </c>
      <c r="F1299" s="11">
        <v>2</v>
      </c>
      <c r="G1299" s="8">
        <v>892.46</v>
      </c>
      <c r="H1299" s="8">
        <v>7.0000000000000007E-2</v>
      </c>
      <c r="I1299" s="2" t="s">
        <v>1804</v>
      </c>
      <c r="J1299" s="8">
        <v>1784.8500000000001</v>
      </c>
    </row>
    <row r="1300" spans="1:10" x14ac:dyDescent="0.35">
      <c r="A1300" s="2" t="s">
        <v>3102</v>
      </c>
      <c r="B1300" s="14">
        <v>45286</v>
      </c>
      <c r="C1300" s="2" t="s">
        <v>1190</v>
      </c>
      <c r="D1300" s="2" t="s">
        <v>1578</v>
      </c>
      <c r="E1300" s="2" t="s">
        <v>1760</v>
      </c>
      <c r="F1300" s="11">
        <v>2</v>
      </c>
      <c r="G1300" s="8">
        <v>853.41</v>
      </c>
      <c r="H1300" s="8">
        <v>0.25</v>
      </c>
      <c r="I1300" s="2" t="s">
        <v>1802</v>
      </c>
      <c r="J1300" s="8">
        <v>1706.57</v>
      </c>
    </row>
    <row r="1301" spans="1:10" x14ac:dyDescent="0.35">
      <c r="A1301" s="2" t="s">
        <v>3103</v>
      </c>
      <c r="B1301" s="14">
        <v>45451</v>
      </c>
      <c r="C1301" s="2" t="s">
        <v>377</v>
      </c>
      <c r="D1301" s="2" t="s">
        <v>1690</v>
      </c>
      <c r="E1301" s="2" t="s">
        <v>1757</v>
      </c>
      <c r="F1301" s="11">
        <v>1</v>
      </c>
      <c r="G1301" s="8">
        <v>162.13999999999999</v>
      </c>
      <c r="H1301" s="8">
        <v>7.0000000000000007E-2</v>
      </c>
      <c r="I1301" s="2" t="s">
        <v>1804</v>
      </c>
      <c r="J1301" s="8">
        <v>162.07</v>
      </c>
    </row>
    <row r="1302" spans="1:10" x14ac:dyDescent="0.35">
      <c r="A1302" s="2" t="s">
        <v>3104</v>
      </c>
      <c r="B1302" s="14">
        <v>45478</v>
      </c>
      <c r="C1302" s="2" t="s">
        <v>486</v>
      </c>
      <c r="D1302" s="2" t="s">
        <v>1718</v>
      </c>
      <c r="E1302" s="2" t="s">
        <v>1782</v>
      </c>
      <c r="F1302" s="11">
        <v>1</v>
      </c>
      <c r="G1302" s="8">
        <v>893.14</v>
      </c>
      <c r="H1302" s="8">
        <v>0.09</v>
      </c>
      <c r="I1302" s="2" t="s">
        <v>1802</v>
      </c>
      <c r="J1302" s="8">
        <v>893.05</v>
      </c>
    </row>
    <row r="1303" spans="1:10" x14ac:dyDescent="0.35">
      <c r="A1303" s="2" t="s">
        <v>3105</v>
      </c>
      <c r="B1303" s="14">
        <v>45528</v>
      </c>
      <c r="C1303" s="2" t="s">
        <v>356</v>
      </c>
      <c r="D1303" s="2" t="s">
        <v>1594</v>
      </c>
      <c r="E1303" s="2" t="s">
        <v>1760</v>
      </c>
      <c r="F1303" s="11">
        <v>4</v>
      </c>
      <c r="G1303" s="8">
        <v>349.07</v>
      </c>
      <c r="H1303" s="8">
        <v>0.28000000000000003</v>
      </c>
      <c r="I1303" s="2" t="s">
        <v>1802</v>
      </c>
      <c r="J1303" s="8">
        <v>1396</v>
      </c>
    </row>
    <row r="1304" spans="1:10" x14ac:dyDescent="0.35">
      <c r="A1304" s="2" t="s">
        <v>3106</v>
      </c>
      <c r="B1304" s="14">
        <v>45418</v>
      </c>
      <c r="C1304" s="2" t="s">
        <v>886</v>
      </c>
      <c r="D1304" s="2" t="s">
        <v>1688</v>
      </c>
      <c r="E1304" s="2" t="s">
        <v>1775</v>
      </c>
      <c r="F1304" s="11">
        <v>1</v>
      </c>
      <c r="G1304" s="8">
        <v>747.9</v>
      </c>
      <c r="H1304" s="8">
        <v>0.21</v>
      </c>
      <c r="I1304" s="2" t="s">
        <v>1807</v>
      </c>
      <c r="J1304" s="8">
        <v>747.68999999999994</v>
      </c>
    </row>
    <row r="1305" spans="1:10" x14ac:dyDescent="0.35">
      <c r="A1305" s="2" t="s">
        <v>3107</v>
      </c>
      <c r="B1305" s="14">
        <v>45478</v>
      </c>
      <c r="C1305" s="2" t="s">
        <v>122</v>
      </c>
      <c r="D1305" s="2" t="s">
        <v>1688</v>
      </c>
      <c r="E1305" s="2" t="s">
        <v>1754</v>
      </c>
      <c r="F1305" s="11">
        <v>3</v>
      </c>
      <c r="G1305" s="8">
        <v>438.92</v>
      </c>
      <c r="H1305" s="8">
        <v>0.21</v>
      </c>
      <c r="I1305" s="2" t="s">
        <v>1802</v>
      </c>
      <c r="J1305" s="8">
        <v>1316.55</v>
      </c>
    </row>
    <row r="1306" spans="1:10" x14ac:dyDescent="0.35">
      <c r="A1306" s="2" t="s">
        <v>3108</v>
      </c>
      <c r="B1306" s="14">
        <v>45232</v>
      </c>
      <c r="C1306" s="2" t="s">
        <v>415</v>
      </c>
      <c r="D1306" s="2" t="s">
        <v>1680</v>
      </c>
      <c r="E1306" s="2" t="s">
        <v>1747</v>
      </c>
      <c r="F1306" s="11">
        <v>4</v>
      </c>
      <c r="G1306" s="8">
        <v>665.38</v>
      </c>
      <c r="H1306" s="8">
        <v>0.18</v>
      </c>
      <c r="I1306" s="2" t="s">
        <v>1802</v>
      </c>
      <c r="J1306" s="8">
        <v>2661.34</v>
      </c>
    </row>
    <row r="1307" spans="1:10" x14ac:dyDescent="0.35">
      <c r="A1307" s="2" t="s">
        <v>3109</v>
      </c>
      <c r="B1307" s="14">
        <v>45616</v>
      </c>
      <c r="C1307" s="2" t="s">
        <v>20</v>
      </c>
      <c r="D1307" s="2" t="s">
        <v>1646</v>
      </c>
      <c r="E1307" s="2" t="s">
        <v>1788</v>
      </c>
      <c r="F1307" s="11">
        <v>1</v>
      </c>
      <c r="G1307" s="8">
        <v>146.49</v>
      </c>
      <c r="H1307" s="8">
        <v>0.28000000000000003</v>
      </c>
      <c r="I1307" s="2" t="s">
        <v>1802</v>
      </c>
      <c r="J1307" s="8">
        <v>146.21</v>
      </c>
    </row>
    <row r="1308" spans="1:10" x14ac:dyDescent="0.35">
      <c r="A1308" s="2" t="s">
        <v>3110</v>
      </c>
      <c r="B1308" s="14">
        <v>45774</v>
      </c>
      <c r="C1308" s="2" t="s">
        <v>462</v>
      </c>
      <c r="D1308" s="2" t="s">
        <v>1602</v>
      </c>
      <c r="E1308" s="2" t="s">
        <v>1779</v>
      </c>
      <c r="F1308" s="11">
        <v>2</v>
      </c>
      <c r="G1308" s="8">
        <v>235.39</v>
      </c>
      <c r="H1308" s="8">
        <v>0.27</v>
      </c>
      <c r="I1308" s="2" t="s">
        <v>1807</v>
      </c>
      <c r="J1308" s="8">
        <v>470.51</v>
      </c>
    </row>
    <row r="1309" spans="1:10" x14ac:dyDescent="0.35">
      <c r="A1309" s="2" t="s">
        <v>3111</v>
      </c>
      <c r="B1309" s="14">
        <v>45651</v>
      </c>
      <c r="C1309" s="2" t="s">
        <v>113</v>
      </c>
      <c r="D1309" s="2" t="s">
        <v>1648</v>
      </c>
      <c r="E1309" s="2" t="s">
        <v>1751</v>
      </c>
      <c r="F1309" s="11">
        <v>3</v>
      </c>
      <c r="G1309" s="8">
        <v>38.07</v>
      </c>
      <c r="H1309" s="8">
        <v>0.09</v>
      </c>
      <c r="I1309" s="2" t="s">
        <v>1804</v>
      </c>
      <c r="J1309" s="8">
        <v>114.12</v>
      </c>
    </row>
    <row r="1310" spans="1:10" x14ac:dyDescent="0.35">
      <c r="A1310" s="2" t="s">
        <v>3112</v>
      </c>
      <c r="B1310" s="14">
        <v>45902</v>
      </c>
      <c r="C1310" s="2" t="s">
        <v>1235</v>
      </c>
      <c r="D1310" s="2" t="s">
        <v>1594</v>
      </c>
      <c r="E1310" s="2" t="s">
        <v>1747</v>
      </c>
      <c r="F1310" s="11">
        <v>2</v>
      </c>
      <c r="G1310" s="8">
        <v>511.7</v>
      </c>
      <c r="H1310" s="8">
        <v>0.12</v>
      </c>
      <c r="I1310" s="2" t="s">
        <v>1807</v>
      </c>
      <c r="J1310" s="8">
        <v>1023.28</v>
      </c>
    </row>
    <row r="1311" spans="1:10" x14ac:dyDescent="0.35">
      <c r="A1311" s="2" t="s">
        <v>3113</v>
      </c>
      <c r="B1311" s="14">
        <v>45401</v>
      </c>
      <c r="C1311" s="2" t="s">
        <v>322</v>
      </c>
      <c r="D1311" s="2" t="s">
        <v>1676</v>
      </c>
      <c r="E1311" s="2" t="s">
        <v>1760</v>
      </c>
      <c r="F1311" s="11">
        <v>4</v>
      </c>
      <c r="G1311" s="8">
        <v>488.72</v>
      </c>
      <c r="H1311" s="8">
        <v>0.23</v>
      </c>
      <c r="I1311" s="2" t="s">
        <v>1804</v>
      </c>
      <c r="J1311" s="8">
        <v>1954.65</v>
      </c>
    </row>
    <row r="1312" spans="1:10" x14ac:dyDescent="0.35">
      <c r="A1312" s="2" t="s">
        <v>3114</v>
      </c>
      <c r="B1312" s="14">
        <v>45717</v>
      </c>
      <c r="C1312" s="2" t="s">
        <v>1202</v>
      </c>
      <c r="D1312" s="2" t="s">
        <v>1626</v>
      </c>
      <c r="E1312" s="2" t="s">
        <v>1772</v>
      </c>
      <c r="F1312" s="11">
        <v>2</v>
      </c>
      <c r="G1312" s="8">
        <v>520.45000000000005</v>
      </c>
      <c r="H1312" s="8">
        <v>0.11</v>
      </c>
      <c r="I1312" s="2" t="s">
        <v>1807</v>
      </c>
      <c r="J1312" s="8">
        <v>1040.7900000000002</v>
      </c>
    </row>
    <row r="1313" spans="1:10" x14ac:dyDescent="0.35">
      <c r="A1313" s="2" t="s">
        <v>3115</v>
      </c>
      <c r="B1313" s="14">
        <v>45376</v>
      </c>
      <c r="C1313" s="2" t="s">
        <v>1319</v>
      </c>
      <c r="D1313" s="2" t="s">
        <v>1622</v>
      </c>
      <c r="E1313" s="2" t="s">
        <v>1751</v>
      </c>
      <c r="F1313" s="11">
        <v>1</v>
      </c>
      <c r="G1313" s="8">
        <v>340.9</v>
      </c>
      <c r="H1313" s="8">
        <v>0.28999999999999998</v>
      </c>
      <c r="I1313" s="2" t="s">
        <v>1802</v>
      </c>
      <c r="J1313" s="8">
        <v>340.60999999999996</v>
      </c>
    </row>
    <row r="1314" spans="1:10" x14ac:dyDescent="0.35">
      <c r="A1314" s="2" t="s">
        <v>3116</v>
      </c>
      <c r="B1314" s="14">
        <v>45576</v>
      </c>
      <c r="C1314" s="2" t="s">
        <v>1070</v>
      </c>
      <c r="D1314" s="2" t="s">
        <v>1588</v>
      </c>
      <c r="E1314" s="2" t="s">
        <v>1760</v>
      </c>
      <c r="F1314" s="11">
        <v>3</v>
      </c>
      <c r="G1314" s="8">
        <v>653.59</v>
      </c>
      <c r="H1314" s="8">
        <v>0.17</v>
      </c>
      <c r="I1314" s="2" t="s">
        <v>1807</v>
      </c>
      <c r="J1314" s="8">
        <v>1960.6</v>
      </c>
    </row>
    <row r="1315" spans="1:10" x14ac:dyDescent="0.35">
      <c r="A1315" s="2" t="s">
        <v>3117</v>
      </c>
      <c r="B1315" s="14">
        <v>45906</v>
      </c>
      <c r="C1315" s="2" t="s">
        <v>88</v>
      </c>
      <c r="D1315" s="2" t="s">
        <v>1578</v>
      </c>
      <c r="E1315" s="2" t="s">
        <v>1788</v>
      </c>
      <c r="F1315" s="11">
        <v>1</v>
      </c>
      <c r="G1315" s="8">
        <v>179.77</v>
      </c>
      <c r="H1315" s="8">
        <v>0.23</v>
      </c>
      <c r="I1315" s="2" t="s">
        <v>1807</v>
      </c>
      <c r="J1315" s="8">
        <v>179.54000000000002</v>
      </c>
    </row>
    <row r="1316" spans="1:10" x14ac:dyDescent="0.35">
      <c r="A1316" s="2" t="s">
        <v>3118</v>
      </c>
      <c r="B1316" s="14">
        <v>45523</v>
      </c>
      <c r="C1316" s="2" t="s">
        <v>39</v>
      </c>
      <c r="D1316" s="2" t="s">
        <v>1521</v>
      </c>
      <c r="E1316" s="2" t="s">
        <v>1764</v>
      </c>
      <c r="F1316" s="11">
        <v>2</v>
      </c>
      <c r="G1316" s="8">
        <v>943.8</v>
      </c>
      <c r="H1316" s="8">
        <v>0.06</v>
      </c>
      <c r="I1316" s="2" t="s">
        <v>1802</v>
      </c>
      <c r="J1316" s="8">
        <v>1887.54</v>
      </c>
    </row>
    <row r="1317" spans="1:10" x14ac:dyDescent="0.35">
      <c r="A1317" s="2" t="s">
        <v>3119</v>
      </c>
      <c r="B1317" s="14">
        <v>45234</v>
      </c>
      <c r="C1317" s="2" t="s">
        <v>1253</v>
      </c>
      <c r="D1317" s="2" t="s">
        <v>1668</v>
      </c>
      <c r="E1317" s="2" t="s">
        <v>1779</v>
      </c>
      <c r="F1317" s="11">
        <v>2</v>
      </c>
      <c r="G1317" s="8">
        <v>985</v>
      </c>
      <c r="H1317" s="8">
        <v>0.25</v>
      </c>
      <c r="I1317" s="2" t="s">
        <v>1802</v>
      </c>
      <c r="J1317" s="8">
        <v>1969.75</v>
      </c>
    </row>
    <row r="1318" spans="1:10" x14ac:dyDescent="0.35">
      <c r="A1318" s="2" t="s">
        <v>3120</v>
      </c>
      <c r="B1318" s="14">
        <v>45405</v>
      </c>
      <c r="C1318" s="2" t="s">
        <v>1470</v>
      </c>
      <c r="D1318" s="2" t="s">
        <v>1702</v>
      </c>
      <c r="E1318" s="2" t="s">
        <v>1767</v>
      </c>
      <c r="F1318" s="11">
        <v>4</v>
      </c>
      <c r="G1318" s="8">
        <v>216.81</v>
      </c>
      <c r="H1318" s="8">
        <v>0.28999999999999998</v>
      </c>
      <c r="I1318" s="2" t="s">
        <v>1802</v>
      </c>
      <c r="J1318" s="8">
        <v>866.95</v>
      </c>
    </row>
    <row r="1319" spans="1:10" x14ac:dyDescent="0.35">
      <c r="A1319" s="2" t="s">
        <v>3121</v>
      </c>
      <c r="B1319" s="14">
        <v>45223</v>
      </c>
      <c r="C1319" s="2" t="s">
        <v>398</v>
      </c>
      <c r="D1319" s="2" t="s">
        <v>1654</v>
      </c>
      <c r="E1319" s="2" t="s">
        <v>1739</v>
      </c>
      <c r="F1319" s="11">
        <v>4</v>
      </c>
      <c r="G1319" s="8">
        <v>950.21</v>
      </c>
      <c r="H1319" s="8">
        <v>0.27</v>
      </c>
      <c r="I1319" s="2" t="s">
        <v>1807</v>
      </c>
      <c r="J1319" s="8">
        <v>3800.57</v>
      </c>
    </row>
    <row r="1320" spans="1:10" x14ac:dyDescent="0.35">
      <c r="A1320" s="2" t="s">
        <v>3122</v>
      </c>
      <c r="B1320" s="14">
        <v>45838</v>
      </c>
      <c r="C1320" s="2" t="s">
        <v>806</v>
      </c>
      <c r="D1320" s="2" t="s">
        <v>1622</v>
      </c>
      <c r="E1320" s="2" t="s">
        <v>1757</v>
      </c>
      <c r="F1320" s="11">
        <v>2</v>
      </c>
      <c r="G1320" s="8">
        <v>271.39999999999998</v>
      </c>
      <c r="H1320" s="8">
        <v>0.17</v>
      </c>
      <c r="I1320" s="2" t="s">
        <v>1804</v>
      </c>
      <c r="J1320" s="8">
        <v>542.63</v>
      </c>
    </row>
    <row r="1321" spans="1:10" x14ac:dyDescent="0.35">
      <c r="A1321" s="2" t="s">
        <v>3123</v>
      </c>
      <c r="B1321" s="14">
        <v>45883</v>
      </c>
      <c r="C1321" s="2" t="s">
        <v>549</v>
      </c>
      <c r="D1321" s="2" t="s">
        <v>1604</v>
      </c>
      <c r="E1321" s="2" t="s">
        <v>1760</v>
      </c>
      <c r="F1321" s="11">
        <v>4</v>
      </c>
      <c r="G1321" s="8">
        <v>708.19</v>
      </c>
      <c r="H1321" s="8">
        <v>0.1</v>
      </c>
      <c r="I1321" s="2" t="s">
        <v>1804</v>
      </c>
      <c r="J1321" s="8">
        <v>2832.6600000000003</v>
      </c>
    </row>
    <row r="1322" spans="1:10" x14ac:dyDescent="0.35">
      <c r="A1322" s="2" t="s">
        <v>3124</v>
      </c>
      <c r="B1322" s="14">
        <v>45788</v>
      </c>
      <c r="C1322" s="2" t="s">
        <v>1353</v>
      </c>
      <c r="D1322" s="2" t="s">
        <v>1634</v>
      </c>
      <c r="E1322" s="2" t="s">
        <v>1744</v>
      </c>
      <c r="F1322" s="11">
        <v>3</v>
      </c>
      <c r="G1322" s="8">
        <v>477.05</v>
      </c>
      <c r="H1322" s="8">
        <v>0.05</v>
      </c>
      <c r="I1322" s="2" t="s">
        <v>1804</v>
      </c>
      <c r="J1322" s="8">
        <v>1431.1000000000001</v>
      </c>
    </row>
    <row r="1323" spans="1:10" x14ac:dyDescent="0.35">
      <c r="A1323" s="2" t="s">
        <v>3125</v>
      </c>
      <c r="B1323" s="14">
        <v>45383</v>
      </c>
      <c r="C1323" s="2" t="s">
        <v>954</v>
      </c>
      <c r="D1323" s="2" t="s">
        <v>1674</v>
      </c>
      <c r="E1323" s="2" t="s">
        <v>1764</v>
      </c>
      <c r="F1323" s="11">
        <v>3</v>
      </c>
      <c r="G1323" s="8">
        <v>627.29</v>
      </c>
      <c r="H1323" s="8">
        <v>0.27</v>
      </c>
      <c r="I1323" s="2" t="s">
        <v>1807</v>
      </c>
      <c r="J1323" s="8">
        <v>1881.6</v>
      </c>
    </row>
    <row r="1324" spans="1:10" x14ac:dyDescent="0.35">
      <c r="A1324" s="2" t="s">
        <v>3126</v>
      </c>
      <c r="B1324" s="14">
        <v>45335</v>
      </c>
      <c r="C1324" s="2" t="s">
        <v>946</v>
      </c>
      <c r="D1324" s="2" t="s">
        <v>1714</v>
      </c>
      <c r="E1324" s="2" t="s">
        <v>1770</v>
      </c>
      <c r="F1324" s="11">
        <v>3</v>
      </c>
      <c r="G1324" s="8">
        <v>206.84</v>
      </c>
      <c r="H1324" s="8">
        <v>0.19</v>
      </c>
      <c r="I1324" s="2" t="s">
        <v>1804</v>
      </c>
      <c r="J1324" s="8">
        <v>620.32999999999993</v>
      </c>
    </row>
    <row r="1325" spans="1:10" x14ac:dyDescent="0.35">
      <c r="A1325" s="2" t="s">
        <v>3127</v>
      </c>
      <c r="B1325" s="14">
        <v>45304</v>
      </c>
      <c r="C1325" s="2" t="s">
        <v>792</v>
      </c>
      <c r="D1325" s="2" t="s">
        <v>1586</v>
      </c>
      <c r="E1325" s="2" t="s">
        <v>1735</v>
      </c>
      <c r="F1325" s="11">
        <v>4</v>
      </c>
      <c r="G1325" s="8">
        <v>629.04999999999995</v>
      </c>
      <c r="H1325" s="8">
        <v>0.26</v>
      </c>
      <c r="I1325" s="2" t="s">
        <v>1802</v>
      </c>
      <c r="J1325" s="8">
        <v>2515.9399999999996</v>
      </c>
    </row>
    <row r="1326" spans="1:10" x14ac:dyDescent="0.35">
      <c r="A1326" s="2" t="s">
        <v>3128</v>
      </c>
      <c r="B1326" s="14">
        <v>45543</v>
      </c>
      <c r="C1326" s="2" t="s">
        <v>1336</v>
      </c>
      <c r="D1326" s="2" t="s">
        <v>1674</v>
      </c>
      <c r="E1326" s="2" t="s">
        <v>1785</v>
      </c>
      <c r="F1326" s="11">
        <v>4</v>
      </c>
      <c r="G1326" s="8">
        <v>529.04</v>
      </c>
      <c r="H1326" s="8">
        <v>0.1</v>
      </c>
      <c r="I1326" s="2" t="s">
        <v>1804</v>
      </c>
      <c r="J1326" s="8">
        <v>2116.06</v>
      </c>
    </row>
    <row r="1327" spans="1:10" x14ac:dyDescent="0.35">
      <c r="A1327" s="2" t="s">
        <v>3129</v>
      </c>
      <c r="B1327" s="14">
        <v>45326</v>
      </c>
      <c r="C1327" s="2" t="s">
        <v>1078</v>
      </c>
      <c r="D1327" s="2" t="s">
        <v>1586</v>
      </c>
      <c r="E1327" s="2" t="s">
        <v>1785</v>
      </c>
      <c r="F1327" s="11">
        <v>1</v>
      </c>
      <c r="G1327" s="8">
        <v>350.67</v>
      </c>
      <c r="H1327" s="8">
        <v>0.22</v>
      </c>
      <c r="I1327" s="2" t="s">
        <v>1804</v>
      </c>
      <c r="J1327" s="8">
        <v>350.45</v>
      </c>
    </row>
    <row r="1328" spans="1:10" x14ac:dyDescent="0.35">
      <c r="A1328" s="2" t="s">
        <v>3130</v>
      </c>
      <c r="B1328" s="14">
        <v>45498</v>
      </c>
      <c r="C1328" s="2" t="s">
        <v>1142</v>
      </c>
      <c r="D1328" s="2" t="s">
        <v>1716</v>
      </c>
      <c r="E1328" s="2" t="s">
        <v>1735</v>
      </c>
      <c r="F1328" s="11">
        <v>1</v>
      </c>
      <c r="G1328" s="8">
        <v>128.93</v>
      </c>
      <c r="H1328" s="8">
        <v>0.26</v>
      </c>
      <c r="I1328" s="2" t="s">
        <v>1802</v>
      </c>
      <c r="J1328" s="8">
        <v>128.67000000000002</v>
      </c>
    </row>
    <row r="1329" spans="1:10" x14ac:dyDescent="0.35">
      <c r="A1329" s="2" t="s">
        <v>3131</v>
      </c>
      <c r="B1329" s="14">
        <v>45544</v>
      </c>
      <c r="C1329" s="2" t="s">
        <v>480</v>
      </c>
      <c r="D1329" s="2" t="s">
        <v>1698</v>
      </c>
      <c r="E1329" s="2" t="s">
        <v>1779</v>
      </c>
      <c r="F1329" s="11">
        <v>2</v>
      </c>
      <c r="G1329" s="8">
        <v>384.92</v>
      </c>
      <c r="H1329" s="8">
        <v>0.09</v>
      </c>
      <c r="I1329" s="2" t="s">
        <v>1802</v>
      </c>
      <c r="J1329" s="8">
        <v>769.75</v>
      </c>
    </row>
    <row r="1330" spans="1:10" x14ac:dyDescent="0.35">
      <c r="A1330" s="2" t="s">
        <v>3132</v>
      </c>
      <c r="B1330" s="14">
        <v>45268</v>
      </c>
      <c r="C1330" s="2" t="s">
        <v>1034</v>
      </c>
      <c r="D1330" s="2" t="s">
        <v>1533</v>
      </c>
      <c r="E1330" s="2" t="s">
        <v>1760</v>
      </c>
      <c r="F1330" s="11">
        <v>3</v>
      </c>
      <c r="G1330" s="8">
        <v>120.77</v>
      </c>
      <c r="H1330" s="8">
        <v>0.28999999999999998</v>
      </c>
      <c r="I1330" s="2" t="s">
        <v>1804</v>
      </c>
      <c r="J1330" s="8">
        <v>362.02</v>
      </c>
    </row>
    <row r="1331" spans="1:10" x14ac:dyDescent="0.35">
      <c r="A1331" s="2" t="s">
        <v>3133</v>
      </c>
      <c r="B1331" s="14">
        <v>45824</v>
      </c>
      <c r="C1331" s="2" t="s">
        <v>708</v>
      </c>
      <c r="D1331" s="2" t="s">
        <v>1678</v>
      </c>
      <c r="E1331" s="2" t="s">
        <v>1785</v>
      </c>
      <c r="F1331" s="11">
        <v>4</v>
      </c>
      <c r="G1331" s="8">
        <v>661.39</v>
      </c>
      <c r="H1331" s="8">
        <v>7.0000000000000007E-2</v>
      </c>
      <c r="I1331" s="2" t="s">
        <v>1802</v>
      </c>
      <c r="J1331" s="8">
        <v>2645.49</v>
      </c>
    </row>
    <row r="1332" spans="1:10" x14ac:dyDescent="0.35">
      <c r="A1332" s="2" t="s">
        <v>3134</v>
      </c>
      <c r="B1332" s="14">
        <v>45261</v>
      </c>
      <c r="C1332" s="2" t="s">
        <v>1368</v>
      </c>
      <c r="D1332" s="2" t="s">
        <v>1650</v>
      </c>
      <c r="E1332" s="2" t="s">
        <v>1739</v>
      </c>
      <c r="F1332" s="11">
        <v>1</v>
      </c>
      <c r="G1332" s="8">
        <v>195.24</v>
      </c>
      <c r="H1332" s="8">
        <v>0.27</v>
      </c>
      <c r="I1332" s="2" t="s">
        <v>1804</v>
      </c>
      <c r="J1332" s="8">
        <v>194.97</v>
      </c>
    </row>
    <row r="1333" spans="1:10" x14ac:dyDescent="0.35">
      <c r="A1333" s="2" t="s">
        <v>3135</v>
      </c>
      <c r="B1333" s="14">
        <v>45233</v>
      </c>
      <c r="C1333" s="2" t="s">
        <v>23</v>
      </c>
      <c r="D1333" s="2" t="s">
        <v>1710</v>
      </c>
      <c r="E1333" s="2" t="s">
        <v>1788</v>
      </c>
      <c r="F1333" s="11">
        <v>2</v>
      </c>
      <c r="G1333" s="8">
        <v>177.4</v>
      </c>
      <c r="H1333" s="8">
        <v>0.19</v>
      </c>
      <c r="I1333" s="2" t="s">
        <v>1804</v>
      </c>
      <c r="J1333" s="8">
        <v>354.61</v>
      </c>
    </row>
    <row r="1334" spans="1:10" x14ac:dyDescent="0.35">
      <c r="A1334" s="2" t="s">
        <v>3136</v>
      </c>
      <c r="B1334" s="14">
        <v>45673</v>
      </c>
      <c r="C1334" s="2" t="s">
        <v>206</v>
      </c>
      <c r="D1334" s="2" t="s">
        <v>1722</v>
      </c>
      <c r="E1334" s="2" t="s">
        <v>1770</v>
      </c>
      <c r="F1334" s="11">
        <v>4</v>
      </c>
      <c r="G1334" s="8">
        <v>862.67</v>
      </c>
      <c r="H1334" s="8">
        <v>0.2</v>
      </c>
      <c r="I1334" s="2" t="s">
        <v>1804</v>
      </c>
      <c r="J1334" s="8">
        <v>3450.48</v>
      </c>
    </row>
    <row r="1335" spans="1:10" x14ac:dyDescent="0.35">
      <c r="A1335" s="2" t="s">
        <v>3137</v>
      </c>
      <c r="B1335" s="14">
        <v>45565</v>
      </c>
      <c r="C1335" s="2" t="s">
        <v>1353</v>
      </c>
      <c r="D1335" s="2" t="s">
        <v>1560</v>
      </c>
      <c r="E1335" s="2" t="s">
        <v>1754</v>
      </c>
      <c r="F1335" s="11">
        <v>1</v>
      </c>
      <c r="G1335" s="8">
        <v>55.04</v>
      </c>
      <c r="H1335" s="8">
        <v>0.01</v>
      </c>
      <c r="I1335" s="2" t="s">
        <v>1807</v>
      </c>
      <c r="J1335" s="8">
        <v>55.03</v>
      </c>
    </row>
    <row r="1336" spans="1:10" x14ac:dyDescent="0.35">
      <c r="A1336" s="2" t="s">
        <v>3138</v>
      </c>
      <c r="B1336" s="14">
        <v>45646</v>
      </c>
      <c r="C1336" s="2" t="s">
        <v>180</v>
      </c>
      <c r="D1336" s="2" t="s">
        <v>1616</v>
      </c>
      <c r="E1336" s="2" t="s">
        <v>1730</v>
      </c>
      <c r="F1336" s="11">
        <v>2</v>
      </c>
      <c r="G1336" s="8">
        <v>905.47</v>
      </c>
      <c r="H1336" s="8">
        <v>0.2</v>
      </c>
      <c r="I1336" s="2" t="s">
        <v>1807</v>
      </c>
      <c r="J1336" s="8">
        <v>1810.74</v>
      </c>
    </row>
    <row r="1337" spans="1:10" x14ac:dyDescent="0.35">
      <c r="A1337" s="2" t="s">
        <v>3139</v>
      </c>
      <c r="B1337" s="14">
        <v>45539</v>
      </c>
      <c r="C1337" s="2" t="s">
        <v>1401</v>
      </c>
      <c r="D1337" s="2" t="s">
        <v>1652</v>
      </c>
      <c r="E1337" s="2" t="s">
        <v>1775</v>
      </c>
      <c r="F1337" s="11">
        <v>3</v>
      </c>
      <c r="G1337" s="8">
        <v>217.13</v>
      </c>
      <c r="H1337" s="8">
        <v>0.28000000000000003</v>
      </c>
      <c r="I1337" s="2" t="s">
        <v>1802</v>
      </c>
      <c r="J1337" s="8">
        <v>651.11</v>
      </c>
    </row>
    <row r="1338" spans="1:10" x14ac:dyDescent="0.35">
      <c r="A1338" s="2" t="s">
        <v>3140</v>
      </c>
      <c r="B1338" s="14">
        <v>45936</v>
      </c>
      <c r="C1338" s="2" t="s">
        <v>1196</v>
      </c>
      <c r="D1338" s="2" t="s">
        <v>1676</v>
      </c>
      <c r="E1338" s="2" t="s">
        <v>1730</v>
      </c>
      <c r="F1338" s="11">
        <v>3</v>
      </c>
      <c r="G1338" s="8">
        <v>580.45000000000005</v>
      </c>
      <c r="H1338" s="8">
        <v>0</v>
      </c>
      <c r="I1338" s="2" t="s">
        <v>1804</v>
      </c>
      <c r="J1338" s="8">
        <v>1741.3500000000001</v>
      </c>
    </row>
    <row r="1339" spans="1:10" x14ac:dyDescent="0.35">
      <c r="A1339" s="2" t="s">
        <v>3141</v>
      </c>
      <c r="B1339" s="14">
        <v>45854</v>
      </c>
      <c r="C1339" s="2" t="s">
        <v>356</v>
      </c>
      <c r="D1339" s="2" t="s">
        <v>1531</v>
      </c>
      <c r="E1339" s="2" t="s">
        <v>1785</v>
      </c>
      <c r="F1339" s="11">
        <v>2</v>
      </c>
      <c r="G1339" s="8">
        <v>892.88</v>
      </c>
      <c r="H1339" s="8">
        <v>0.17</v>
      </c>
      <c r="I1339" s="2" t="s">
        <v>1804</v>
      </c>
      <c r="J1339" s="8">
        <v>1785.59</v>
      </c>
    </row>
    <row r="1340" spans="1:10" x14ac:dyDescent="0.35">
      <c r="A1340" s="2" t="s">
        <v>3142</v>
      </c>
      <c r="B1340" s="14">
        <v>45936</v>
      </c>
      <c r="C1340" s="2" t="s">
        <v>319</v>
      </c>
      <c r="D1340" s="2" t="s">
        <v>1606</v>
      </c>
      <c r="E1340" s="2" t="s">
        <v>1788</v>
      </c>
      <c r="F1340" s="11">
        <v>2</v>
      </c>
      <c r="G1340" s="8">
        <v>356.28</v>
      </c>
      <c r="H1340" s="8">
        <v>0.11</v>
      </c>
      <c r="I1340" s="2" t="s">
        <v>1807</v>
      </c>
      <c r="J1340" s="8">
        <v>712.44999999999993</v>
      </c>
    </row>
    <row r="1341" spans="1:10" x14ac:dyDescent="0.35">
      <c r="A1341" s="2" t="s">
        <v>3143</v>
      </c>
      <c r="B1341" s="14">
        <v>45921</v>
      </c>
      <c r="C1341" s="2" t="s">
        <v>1181</v>
      </c>
      <c r="D1341" s="2" t="s">
        <v>1686</v>
      </c>
      <c r="E1341" s="2" t="s">
        <v>1739</v>
      </c>
      <c r="F1341" s="11">
        <v>4</v>
      </c>
      <c r="G1341" s="8">
        <v>806.99</v>
      </c>
      <c r="H1341" s="8">
        <v>0.06</v>
      </c>
      <c r="I1341" s="2" t="s">
        <v>1802</v>
      </c>
      <c r="J1341" s="8">
        <v>3227.9</v>
      </c>
    </row>
    <row r="1342" spans="1:10" x14ac:dyDescent="0.35">
      <c r="A1342" s="2" t="s">
        <v>3144</v>
      </c>
      <c r="B1342" s="14">
        <v>45855</v>
      </c>
      <c r="C1342" s="2" t="s">
        <v>1339</v>
      </c>
      <c r="D1342" s="2" t="s">
        <v>1566</v>
      </c>
      <c r="E1342" s="2" t="s">
        <v>1735</v>
      </c>
      <c r="F1342" s="11">
        <v>3</v>
      </c>
      <c r="G1342" s="8">
        <v>684.22</v>
      </c>
      <c r="H1342" s="8">
        <v>0.09</v>
      </c>
      <c r="I1342" s="2" t="s">
        <v>1802</v>
      </c>
      <c r="J1342" s="8">
        <v>2052.5699999999997</v>
      </c>
    </row>
    <row r="1343" spans="1:10" x14ac:dyDescent="0.35">
      <c r="A1343" s="2" t="s">
        <v>3145</v>
      </c>
      <c r="B1343" s="14">
        <v>45837</v>
      </c>
      <c r="C1343" s="2" t="s">
        <v>1350</v>
      </c>
      <c r="D1343" s="2" t="s">
        <v>1712</v>
      </c>
      <c r="E1343" s="2" t="s">
        <v>1757</v>
      </c>
      <c r="F1343" s="11">
        <v>4</v>
      </c>
      <c r="G1343" s="8">
        <v>763.34</v>
      </c>
      <c r="H1343" s="8">
        <v>7.0000000000000007E-2</v>
      </c>
      <c r="I1343" s="2" t="s">
        <v>1804</v>
      </c>
      <c r="J1343" s="8">
        <v>3053.29</v>
      </c>
    </row>
    <row r="1344" spans="1:10" x14ac:dyDescent="0.35">
      <c r="A1344" s="2" t="s">
        <v>3146</v>
      </c>
      <c r="B1344" s="14">
        <v>45738</v>
      </c>
      <c r="C1344" s="2" t="s">
        <v>1113</v>
      </c>
      <c r="D1344" s="2" t="s">
        <v>1626</v>
      </c>
      <c r="E1344" s="2" t="s">
        <v>1744</v>
      </c>
      <c r="F1344" s="11">
        <v>3</v>
      </c>
      <c r="G1344" s="8">
        <v>721.94</v>
      </c>
      <c r="H1344" s="8">
        <v>0.26</v>
      </c>
      <c r="I1344" s="2" t="s">
        <v>1802</v>
      </c>
      <c r="J1344" s="8">
        <v>2165.56</v>
      </c>
    </row>
    <row r="1345" spans="1:10" x14ac:dyDescent="0.35">
      <c r="A1345" s="2" t="s">
        <v>3147</v>
      </c>
      <c r="B1345" s="14">
        <v>45323</v>
      </c>
      <c r="C1345" s="2" t="s">
        <v>1244</v>
      </c>
      <c r="D1345" s="2" t="s">
        <v>1720</v>
      </c>
      <c r="E1345" s="2" t="s">
        <v>1735</v>
      </c>
      <c r="F1345" s="11">
        <v>3</v>
      </c>
      <c r="G1345" s="8">
        <v>760.38</v>
      </c>
      <c r="H1345" s="8">
        <v>0</v>
      </c>
      <c r="I1345" s="2" t="s">
        <v>1807</v>
      </c>
      <c r="J1345" s="8">
        <v>2281.14</v>
      </c>
    </row>
    <row r="1346" spans="1:10" x14ac:dyDescent="0.35">
      <c r="A1346" s="2" t="s">
        <v>3148</v>
      </c>
      <c r="B1346" s="14">
        <v>45362</v>
      </c>
      <c r="C1346" s="2" t="s">
        <v>928</v>
      </c>
      <c r="D1346" s="2" t="s">
        <v>1720</v>
      </c>
      <c r="E1346" s="2" t="s">
        <v>1754</v>
      </c>
      <c r="F1346" s="11">
        <v>3</v>
      </c>
      <c r="G1346" s="8">
        <v>612.53</v>
      </c>
      <c r="H1346" s="8">
        <v>0.21</v>
      </c>
      <c r="I1346" s="2" t="s">
        <v>1807</v>
      </c>
      <c r="J1346" s="8">
        <v>1837.3799999999999</v>
      </c>
    </row>
    <row r="1347" spans="1:10" x14ac:dyDescent="0.35">
      <c r="A1347" s="2" t="s">
        <v>3149</v>
      </c>
      <c r="B1347" s="14">
        <v>45544</v>
      </c>
      <c r="C1347" s="2" t="s">
        <v>154</v>
      </c>
      <c r="D1347" s="2" t="s">
        <v>1652</v>
      </c>
      <c r="E1347" s="2" t="s">
        <v>1782</v>
      </c>
      <c r="F1347" s="11">
        <v>3</v>
      </c>
      <c r="G1347" s="8">
        <v>841.37</v>
      </c>
      <c r="H1347" s="8">
        <v>0.28999999999999998</v>
      </c>
      <c r="I1347" s="2" t="s">
        <v>1804</v>
      </c>
      <c r="J1347" s="8">
        <v>2523.8200000000002</v>
      </c>
    </row>
    <row r="1348" spans="1:10" x14ac:dyDescent="0.35">
      <c r="A1348" s="2" t="s">
        <v>3150</v>
      </c>
      <c r="B1348" s="14">
        <v>45249</v>
      </c>
      <c r="C1348" s="2" t="s">
        <v>821</v>
      </c>
      <c r="D1348" s="2" t="s">
        <v>1622</v>
      </c>
      <c r="E1348" s="2" t="s">
        <v>1764</v>
      </c>
      <c r="F1348" s="11">
        <v>2</v>
      </c>
      <c r="G1348" s="8">
        <v>636.51</v>
      </c>
      <c r="H1348" s="8">
        <v>0.25</v>
      </c>
      <c r="I1348" s="2" t="s">
        <v>1802</v>
      </c>
      <c r="J1348" s="8">
        <v>1272.77</v>
      </c>
    </row>
    <row r="1349" spans="1:10" x14ac:dyDescent="0.35">
      <c r="A1349" s="2" t="s">
        <v>3151</v>
      </c>
      <c r="B1349" s="14">
        <v>45659</v>
      </c>
      <c r="C1349" s="2" t="s">
        <v>319</v>
      </c>
      <c r="D1349" s="2" t="s">
        <v>1616</v>
      </c>
      <c r="E1349" s="2" t="s">
        <v>1760</v>
      </c>
      <c r="F1349" s="11">
        <v>2</v>
      </c>
      <c r="G1349" s="8">
        <v>732.37</v>
      </c>
      <c r="H1349" s="8">
        <v>0.22</v>
      </c>
      <c r="I1349" s="2" t="s">
        <v>1807</v>
      </c>
      <c r="J1349" s="8">
        <v>1464.52</v>
      </c>
    </row>
    <row r="1350" spans="1:10" x14ac:dyDescent="0.35">
      <c r="A1350" s="2" t="s">
        <v>3152</v>
      </c>
      <c r="B1350" s="14">
        <v>45927</v>
      </c>
      <c r="C1350" s="2" t="s">
        <v>537</v>
      </c>
      <c r="D1350" s="2" t="s">
        <v>1634</v>
      </c>
      <c r="E1350" s="2" t="s">
        <v>1782</v>
      </c>
      <c r="F1350" s="11">
        <v>3</v>
      </c>
      <c r="G1350" s="8">
        <v>183.44</v>
      </c>
      <c r="H1350" s="8">
        <v>0.28000000000000003</v>
      </c>
      <c r="I1350" s="2" t="s">
        <v>1807</v>
      </c>
      <c r="J1350" s="8">
        <v>550.04</v>
      </c>
    </row>
    <row r="1351" spans="1:10" x14ac:dyDescent="0.35">
      <c r="A1351" s="2" t="s">
        <v>3153</v>
      </c>
      <c r="B1351" s="14">
        <v>45373</v>
      </c>
      <c r="C1351" s="2" t="s">
        <v>233</v>
      </c>
      <c r="D1351" s="2" t="s">
        <v>1548</v>
      </c>
      <c r="E1351" s="2" t="s">
        <v>1775</v>
      </c>
      <c r="F1351" s="11">
        <v>4</v>
      </c>
      <c r="G1351" s="8">
        <v>898.58</v>
      </c>
      <c r="H1351" s="8">
        <v>0.16</v>
      </c>
      <c r="I1351" s="2" t="s">
        <v>1804</v>
      </c>
      <c r="J1351" s="8">
        <v>3594.1600000000003</v>
      </c>
    </row>
    <row r="1352" spans="1:10" x14ac:dyDescent="0.35">
      <c r="A1352" s="2" t="s">
        <v>3154</v>
      </c>
      <c r="B1352" s="14">
        <v>45529</v>
      </c>
      <c r="C1352" s="2" t="s">
        <v>1199</v>
      </c>
      <c r="D1352" s="2" t="s">
        <v>1572</v>
      </c>
      <c r="E1352" s="2" t="s">
        <v>1739</v>
      </c>
      <c r="F1352" s="11">
        <v>3</v>
      </c>
      <c r="G1352" s="8">
        <v>152.41</v>
      </c>
      <c r="H1352" s="8">
        <v>0.25</v>
      </c>
      <c r="I1352" s="2" t="s">
        <v>1802</v>
      </c>
      <c r="J1352" s="8">
        <v>456.98</v>
      </c>
    </row>
    <row r="1353" spans="1:10" x14ac:dyDescent="0.35">
      <c r="A1353" s="2" t="s">
        <v>3155</v>
      </c>
      <c r="B1353" s="14">
        <v>45872</v>
      </c>
      <c r="C1353" s="2" t="s">
        <v>711</v>
      </c>
      <c r="D1353" s="2" t="s">
        <v>1710</v>
      </c>
      <c r="E1353" s="2" t="s">
        <v>1777</v>
      </c>
      <c r="F1353" s="11">
        <v>3</v>
      </c>
      <c r="G1353" s="8">
        <v>972.58</v>
      </c>
      <c r="H1353" s="8">
        <v>0.28000000000000003</v>
      </c>
      <c r="I1353" s="2" t="s">
        <v>1807</v>
      </c>
      <c r="J1353" s="8">
        <v>2917.46</v>
      </c>
    </row>
    <row r="1354" spans="1:10" x14ac:dyDescent="0.35">
      <c r="A1354" s="2" t="s">
        <v>3156</v>
      </c>
      <c r="B1354" s="14">
        <v>45267</v>
      </c>
      <c r="C1354" s="2" t="s">
        <v>1416</v>
      </c>
      <c r="D1354" s="2" t="s">
        <v>1664</v>
      </c>
      <c r="E1354" s="2" t="s">
        <v>1770</v>
      </c>
      <c r="F1354" s="11">
        <v>4</v>
      </c>
      <c r="G1354" s="8">
        <v>136.4</v>
      </c>
      <c r="H1354" s="8">
        <v>0.04</v>
      </c>
      <c r="I1354" s="2" t="s">
        <v>1807</v>
      </c>
      <c r="J1354" s="8">
        <v>545.56000000000006</v>
      </c>
    </row>
    <row r="1355" spans="1:10" x14ac:dyDescent="0.35">
      <c r="A1355" s="2" t="s">
        <v>3157</v>
      </c>
      <c r="B1355" s="14">
        <v>45894</v>
      </c>
      <c r="C1355" s="2" t="s">
        <v>1227</v>
      </c>
      <c r="D1355" s="2" t="s">
        <v>1714</v>
      </c>
      <c r="E1355" s="2" t="s">
        <v>1779</v>
      </c>
      <c r="F1355" s="11">
        <v>1</v>
      </c>
      <c r="G1355" s="8">
        <v>509.63</v>
      </c>
      <c r="H1355" s="8">
        <v>0.27</v>
      </c>
      <c r="I1355" s="2" t="s">
        <v>1807</v>
      </c>
      <c r="J1355" s="8">
        <v>509.36</v>
      </c>
    </row>
    <row r="1356" spans="1:10" x14ac:dyDescent="0.35">
      <c r="A1356" s="2" t="s">
        <v>3158</v>
      </c>
      <c r="B1356" s="14">
        <v>45331</v>
      </c>
      <c r="C1356" s="2" t="s">
        <v>20</v>
      </c>
      <c r="D1356" s="2" t="s">
        <v>1720</v>
      </c>
      <c r="E1356" s="2" t="s">
        <v>1744</v>
      </c>
      <c r="F1356" s="11">
        <v>4</v>
      </c>
      <c r="G1356" s="8">
        <v>360.28</v>
      </c>
      <c r="H1356" s="8">
        <v>0.09</v>
      </c>
      <c r="I1356" s="2" t="s">
        <v>1807</v>
      </c>
      <c r="J1356" s="8">
        <v>1441.03</v>
      </c>
    </row>
    <row r="1357" spans="1:10" x14ac:dyDescent="0.35">
      <c r="A1357" s="2" t="s">
        <v>3159</v>
      </c>
      <c r="B1357" s="14">
        <v>45910</v>
      </c>
      <c r="C1357" s="2" t="s">
        <v>284</v>
      </c>
      <c r="D1357" s="2" t="s">
        <v>1704</v>
      </c>
      <c r="E1357" s="2" t="s">
        <v>1779</v>
      </c>
      <c r="F1357" s="11">
        <v>3</v>
      </c>
      <c r="G1357" s="8">
        <v>882.05</v>
      </c>
      <c r="H1357" s="8">
        <v>0.06</v>
      </c>
      <c r="I1357" s="2" t="s">
        <v>1804</v>
      </c>
      <c r="J1357" s="8">
        <v>2646.0899999999997</v>
      </c>
    </row>
    <row r="1358" spans="1:10" x14ac:dyDescent="0.35">
      <c r="A1358" s="2" t="s">
        <v>3160</v>
      </c>
      <c r="B1358" s="14">
        <v>45564</v>
      </c>
      <c r="C1358" s="2" t="s">
        <v>629</v>
      </c>
      <c r="D1358" s="2" t="s">
        <v>1684</v>
      </c>
      <c r="E1358" s="2" t="s">
        <v>1760</v>
      </c>
      <c r="F1358" s="11">
        <v>3</v>
      </c>
      <c r="G1358" s="8">
        <v>141.54</v>
      </c>
      <c r="H1358" s="8">
        <v>0.12</v>
      </c>
      <c r="I1358" s="2" t="s">
        <v>1804</v>
      </c>
      <c r="J1358" s="8">
        <v>424.5</v>
      </c>
    </row>
    <row r="1359" spans="1:10" x14ac:dyDescent="0.35">
      <c r="A1359" s="2" t="s">
        <v>3161</v>
      </c>
      <c r="B1359" s="14">
        <v>45461</v>
      </c>
      <c r="C1359" s="2" t="s">
        <v>162</v>
      </c>
      <c r="D1359" s="2" t="s">
        <v>1556</v>
      </c>
      <c r="E1359" s="2" t="s">
        <v>1747</v>
      </c>
      <c r="F1359" s="11">
        <v>3</v>
      </c>
      <c r="G1359" s="8">
        <v>83.5</v>
      </c>
      <c r="H1359" s="8">
        <v>0.23</v>
      </c>
      <c r="I1359" s="2" t="s">
        <v>1807</v>
      </c>
      <c r="J1359" s="8">
        <v>250.27</v>
      </c>
    </row>
    <row r="1360" spans="1:10" x14ac:dyDescent="0.35">
      <c r="A1360" s="2" t="s">
        <v>3162</v>
      </c>
      <c r="B1360" s="14">
        <v>45258</v>
      </c>
      <c r="C1360" s="2" t="s">
        <v>415</v>
      </c>
      <c r="D1360" s="2" t="s">
        <v>1554</v>
      </c>
      <c r="E1360" s="2" t="s">
        <v>1754</v>
      </c>
      <c r="F1360" s="11">
        <v>2</v>
      </c>
      <c r="G1360" s="8">
        <v>629.73</v>
      </c>
      <c r="H1360" s="8">
        <v>7.0000000000000007E-2</v>
      </c>
      <c r="I1360" s="2" t="s">
        <v>1804</v>
      </c>
      <c r="J1360" s="8">
        <v>1259.3900000000001</v>
      </c>
    </row>
    <row r="1361" spans="1:10" x14ac:dyDescent="0.35">
      <c r="A1361" s="2" t="s">
        <v>3163</v>
      </c>
      <c r="B1361" s="14">
        <v>45228</v>
      </c>
      <c r="C1361" s="2" t="s">
        <v>54</v>
      </c>
      <c r="D1361" s="2" t="s">
        <v>1592</v>
      </c>
      <c r="E1361" s="2" t="s">
        <v>1754</v>
      </c>
      <c r="F1361" s="11">
        <v>2</v>
      </c>
      <c r="G1361" s="8">
        <v>159.93</v>
      </c>
      <c r="H1361" s="8">
        <v>0.2</v>
      </c>
      <c r="I1361" s="2" t="s">
        <v>1807</v>
      </c>
      <c r="J1361" s="8">
        <v>319.66000000000003</v>
      </c>
    </row>
    <row r="1362" spans="1:10" x14ac:dyDescent="0.35">
      <c r="A1362" s="2" t="s">
        <v>3164</v>
      </c>
      <c r="B1362" s="14">
        <v>45858</v>
      </c>
      <c r="C1362" s="2" t="s">
        <v>54</v>
      </c>
      <c r="D1362" s="2" t="s">
        <v>1616</v>
      </c>
      <c r="E1362" s="2" t="s">
        <v>1788</v>
      </c>
      <c r="F1362" s="11">
        <v>1</v>
      </c>
      <c r="G1362" s="8">
        <v>459.89</v>
      </c>
      <c r="H1362" s="8">
        <v>0.18</v>
      </c>
      <c r="I1362" s="2" t="s">
        <v>1807</v>
      </c>
      <c r="J1362" s="8">
        <v>459.71</v>
      </c>
    </row>
    <row r="1363" spans="1:10" x14ac:dyDescent="0.35">
      <c r="A1363" s="2" t="s">
        <v>3165</v>
      </c>
      <c r="B1363" s="14">
        <v>45532</v>
      </c>
      <c r="C1363" s="2" t="s">
        <v>608</v>
      </c>
      <c r="D1363" s="2" t="s">
        <v>1592</v>
      </c>
      <c r="E1363" s="2" t="s">
        <v>1791</v>
      </c>
      <c r="F1363" s="11">
        <v>4</v>
      </c>
      <c r="G1363" s="8">
        <v>885.57</v>
      </c>
      <c r="H1363" s="8">
        <v>0.27</v>
      </c>
      <c r="I1363" s="2" t="s">
        <v>1802</v>
      </c>
      <c r="J1363" s="8">
        <v>3542.01</v>
      </c>
    </row>
    <row r="1364" spans="1:10" x14ac:dyDescent="0.35">
      <c r="A1364" s="2" t="s">
        <v>3166</v>
      </c>
      <c r="B1364" s="14">
        <v>45454</v>
      </c>
      <c r="C1364" s="2" t="s">
        <v>1233</v>
      </c>
      <c r="D1364" s="2" t="s">
        <v>1634</v>
      </c>
      <c r="E1364" s="2" t="s">
        <v>1779</v>
      </c>
      <c r="F1364" s="11">
        <v>3</v>
      </c>
      <c r="G1364" s="8">
        <v>789.05</v>
      </c>
      <c r="H1364" s="8">
        <v>0</v>
      </c>
      <c r="I1364" s="2" t="s">
        <v>1804</v>
      </c>
      <c r="J1364" s="8">
        <v>2367.1499999999996</v>
      </c>
    </row>
    <row r="1365" spans="1:10" x14ac:dyDescent="0.35">
      <c r="A1365" s="2" t="s">
        <v>3167</v>
      </c>
      <c r="B1365" s="14">
        <v>45244</v>
      </c>
      <c r="C1365" s="2" t="s">
        <v>507</v>
      </c>
      <c r="D1365" s="2" t="s">
        <v>1658</v>
      </c>
      <c r="E1365" s="2" t="s">
        <v>1730</v>
      </c>
      <c r="F1365" s="11">
        <v>1</v>
      </c>
      <c r="G1365" s="8">
        <v>570.52</v>
      </c>
      <c r="H1365" s="8">
        <v>0</v>
      </c>
      <c r="I1365" s="2" t="s">
        <v>1804</v>
      </c>
      <c r="J1365" s="8">
        <v>570.52</v>
      </c>
    </row>
    <row r="1366" spans="1:10" x14ac:dyDescent="0.35">
      <c r="A1366" s="2" t="s">
        <v>3168</v>
      </c>
      <c r="B1366" s="14">
        <v>45322</v>
      </c>
      <c r="C1366" s="2" t="s">
        <v>581</v>
      </c>
      <c r="D1366" s="2" t="s">
        <v>1580</v>
      </c>
      <c r="E1366" s="2" t="s">
        <v>1782</v>
      </c>
      <c r="F1366" s="11">
        <v>4</v>
      </c>
      <c r="G1366" s="8">
        <v>310.79000000000002</v>
      </c>
      <c r="H1366" s="8">
        <v>0.22</v>
      </c>
      <c r="I1366" s="2" t="s">
        <v>1807</v>
      </c>
      <c r="J1366" s="8">
        <v>1242.94</v>
      </c>
    </row>
    <row r="1367" spans="1:10" x14ac:dyDescent="0.35">
      <c r="A1367" s="2" t="s">
        <v>3169</v>
      </c>
      <c r="B1367" s="14">
        <v>45757</v>
      </c>
      <c r="C1367" s="2" t="s">
        <v>206</v>
      </c>
      <c r="D1367" s="2" t="s">
        <v>1662</v>
      </c>
      <c r="E1367" s="2" t="s">
        <v>1785</v>
      </c>
      <c r="F1367" s="11">
        <v>4</v>
      </c>
      <c r="G1367" s="8">
        <v>255.67</v>
      </c>
      <c r="H1367" s="8">
        <v>0.17</v>
      </c>
      <c r="I1367" s="2" t="s">
        <v>1802</v>
      </c>
      <c r="J1367" s="8">
        <v>1022.51</v>
      </c>
    </row>
    <row r="1368" spans="1:10" x14ac:dyDescent="0.35">
      <c r="A1368" s="2" t="s">
        <v>3170</v>
      </c>
      <c r="B1368" s="14">
        <v>45397</v>
      </c>
      <c r="C1368" s="2" t="s">
        <v>434</v>
      </c>
      <c r="D1368" s="2" t="s">
        <v>1580</v>
      </c>
      <c r="E1368" s="2" t="s">
        <v>1782</v>
      </c>
      <c r="F1368" s="11">
        <v>2</v>
      </c>
      <c r="G1368" s="8">
        <v>270.66000000000003</v>
      </c>
      <c r="H1368" s="8">
        <v>0.1</v>
      </c>
      <c r="I1368" s="2" t="s">
        <v>1807</v>
      </c>
      <c r="J1368" s="8">
        <v>541.22</v>
      </c>
    </row>
    <row r="1369" spans="1:10" x14ac:dyDescent="0.35">
      <c r="A1369" s="2" t="s">
        <v>3171</v>
      </c>
      <c r="B1369" s="14">
        <v>45914</v>
      </c>
      <c r="C1369" s="2" t="s">
        <v>931</v>
      </c>
      <c r="D1369" s="2" t="s">
        <v>1572</v>
      </c>
      <c r="E1369" s="2" t="s">
        <v>1785</v>
      </c>
      <c r="F1369" s="11">
        <v>3</v>
      </c>
      <c r="G1369" s="8">
        <v>373.35</v>
      </c>
      <c r="H1369" s="8">
        <v>0.2</v>
      </c>
      <c r="I1369" s="2" t="s">
        <v>1807</v>
      </c>
      <c r="J1369" s="8">
        <v>1119.8500000000001</v>
      </c>
    </row>
    <row r="1370" spans="1:10" x14ac:dyDescent="0.35">
      <c r="A1370" s="2" t="s">
        <v>3172</v>
      </c>
      <c r="B1370" s="14">
        <v>45432</v>
      </c>
      <c r="C1370" s="2" t="s">
        <v>138</v>
      </c>
      <c r="D1370" s="2" t="s">
        <v>1644</v>
      </c>
      <c r="E1370" s="2" t="s">
        <v>1770</v>
      </c>
      <c r="F1370" s="11">
        <v>2</v>
      </c>
      <c r="G1370" s="8">
        <v>23.58</v>
      </c>
      <c r="H1370" s="8">
        <v>0.02</v>
      </c>
      <c r="I1370" s="2" t="s">
        <v>1804</v>
      </c>
      <c r="J1370" s="8">
        <v>47.139999999999993</v>
      </c>
    </row>
    <row r="1371" spans="1:10" x14ac:dyDescent="0.35">
      <c r="A1371" s="2" t="s">
        <v>3173</v>
      </c>
      <c r="B1371" s="14">
        <v>45798</v>
      </c>
      <c r="C1371" s="2" t="s">
        <v>27</v>
      </c>
      <c r="D1371" s="2" t="s">
        <v>1596</v>
      </c>
      <c r="E1371" s="2" t="s">
        <v>1757</v>
      </c>
      <c r="F1371" s="11">
        <v>4</v>
      </c>
      <c r="G1371" s="8">
        <v>185.67</v>
      </c>
      <c r="H1371" s="8">
        <v>0.21</v>
      </c>
      <c r="I1371" s="2" t="s">
        <v>1804</v>
      </c>
      <c r="J1371" s="8">
        <v>742.46999999999991</v>
      </c>
    </row>
    <row r="1372" spans="1:10" x14ac:dyDescent="0.35">
      <c r="A1372" s="2" t="s">
        <v>3174</v>
      </c>
      <c r="B1372" s="14">
        <v>45396</v>
      </c>
      <c r="C1372" s="2" t="s">
        <v>407</v>
      </c>
      <c r="D1372" s="2" t="s">
        <v>1562</v>
      </c>
      <c r="E1372" s="2" t="s">
        <v>1775</v>
      </c>
      <c r="F1372" s="11">
        <v>3</v>
      </c>
      <c r="G1372" s="8">
        <v>928.74</v>
      </c>
      <c r="H1372" s="8">
        <v>0.27</v>
      </c>
      <c r="I1372" s="2" t="s">
        <v>1804</v>
      </c>
      <c r="J1372" s="8">
        <v>2785.9500000000003</v>
      </c>
    </row>
    <row r="1373" spans="1:10" x14ac:dyDescent="0.35">
      <c r="A1373" s="2" t="s">
        <v>3175</v>
      </c>
      <c r="B1373" s="14">
        <v>45235</v>
      </c>
      <c r="C1373" s="2" t="s">
        <v>116</v>
      </c>
      <c r="D1373" s="2" t="s">
        <v>1694</v>
      </c>
      <c r="E1373" s="2" t="s">
        <v>1751</v>
      </c>
      <c r="F1373" s="11">
        <v>3</v>
      </c>
      <c r="G1373" s="8">
        <v>923.38</v>
      </c>
      <c r="H1373" s="8">
        <v>7.0000000000000007E-2</v>
      </c>
      <c r="I1373" s="2" t="s">
        <v>1807</v>
      </c>
      <c r="J1373" s="8">
        <v>2770.0699999999997</v>
      </c>
    </row>
    <row r="1374" spans="1:10" x14ac:dyDescent="0.35">
      <c r="A1374" s="2" t="s">
        <v>3176</v>
      </c>
      <c r="B1374" s="14">
        <v>45499</v>
      </c>
      <c r="C1374" s="2" t="s">
        <v>1404</v>
      </c>
      <c r="D1374" s="2" t="s">
        <v>1531</v>
      </c>
      <c r="E1374" s="2" t="s">
        <v>1764</v>
      </c>
      <c r="F1374" s="11">
        <v>2</v>
      </c>
      <c r="G1374" s="8">
        <v>409.26</v>
      </c>
      <c r="H1374" s="8">
        <v>0.1</v>
      </c>
      <c r="I1374" s="2" t="s">
        <v>1804</v>
      </c>
      <c r="J1374" s="8">
        <v>818.42</v>
      </c>
    </row>
    <row r="1375" spans="1:10" x14ac:dyDescent="0.35">
      <c r="A1375" s="2" t="s">
        <v>3177</v>
      </c>
      <c r="B1375" s="14">
        <v>45272</v>
      </c>
      <c r="C1375" s="2" t="s">
        <v>800</v>
      </c>
      <c r="D1375" s="2" t="s">
        <v>1572</v>
      </c>
      <c r="E1375" s="2" t="s">
        <v>1757</v>
      </c>
      <c r="F1375" s="11">
        <v>2</v>
      </c>
      <c r="G1375" s="8">
        <v>608.46</v>
      </c>
      <c r="H1375" s="8">
        <v>0.16</v>
      </c>
      <c r="I1375" s="2" t="s">
        <v>1802</v>
      </c>
      <c r="J1375" s="8">
        <v>1216.76</v>
      </c>
    </row>
    <row r="1376" spans="1:10" x14ac:dyDescent="0.35">
      <c r="A1376" s="2" t="s">
        <v>3178</v>
      </c>
      <c r="B1376" s="14">
        <v>45785</v>
      </c>
      <c r="C1376" s="2" t="s">
        <v>679</v>
      </c>
      <c r="D1376" s="2" t="s">
        <v>1610</v>
      </c>
      <c r="E1376" s="2" t="s">
        <v>1791</v>
      </c>
      <c r="F1376" s="11">
        <v>4</v>
      </c>
      <c r="G1376" s="8">
        <v>150.47999999999999</v>
      </c>
      <c r="H1376" s="8">
        <v>0.09</v>
      </c>
      <c r="I1376" s="2" t="s">
        <v>1802</v>
      </c>
      <c r="J1376" s="8">
        <v>601.82999999999993</v>
      </c>
    </row>
    <row r="1377" spans="1:10" x14ac:dyDescent="0.35">
      <c r="A1377" s="2" t="s">
        <v>3179</v>
      </c>
      <c r="B1377" s="14">
        <v>45534</v>
      </c>
      <c r="C1377" s="2" t="s">
        <v>774</v>
      </c>
      <c r="D1377" s="2" t="s">
        <v>1662</v>
      </c>
      <c r="E1377" s="2" t="s">
        <v>1777</v>
      </c>
      <c r="F1377" s="11">
        <v>4</v>
      </c>
      <c r="G1377" s="8">
        <v>207.41</v>
      </c>
      <c r="H1377" s="8">
        <v>0.02</v>
      </c>
      <c r="I1377" s="2" t="s">
        <v>1802</v>
      </c>
      <c r="J1377" s="8">
        <v>829.62</v>
      </c>
    </row>
    <row r="1378" spans="1:10" x14ac:dyDescent="0.35">
      <c r="A1378" s="2" t="s">
        <v>3180</v>
      </c>
      <c r="B1378" s="14">
        <v>45803</v>
      </c>
      <c r="C1378" s="2" t="s">
        <v>560</v>
      </c>
      <c r="D1378" s="2" t="s">
        <v>1548</v>
      </c>
      <c r="E1378" s="2" t="s">
        <v>1754</v>
      </c>
      <c r="F1378" s="11">
        <v>1</v>
      </c>
      <c r="G1378" s="8">
        <v>56.59</v>
      </c>
      <c r="H1378" s="8">
        <v>0.15</v>
      </c>
      <c r="I1378" s="2" t="s">
        <v>1804</v>
      </c>
      <c r="J1378" s="8">
        <v>56.440000000000005</v>
      </c>
    </row>
    <row r="1379" spans="1:10" x14ac:dyDescent="0.35">
      <c r="A1379" s="2" t="s">
        <v>3181</v>
      </c>
      <c r="B1379" s="14">
        <v>45667</v>
      </c>
      <c r="C1379" s="2" t="s">
        <v>1241</v>
      </c>
      <c r="D1379" s="2" t="s">
        <v>1604</v>
      </c>
      <c r="E1379" s="2" t="s">
        <v>1747</v>
      </c>
      <c r="F1379" s="11">
        <v>4</v>
      </c>
      <c r="G1379" s="8">
        <v>995.4</v>
      </c>
      <c r="H1379" s="8">
        <v>0.27</v>
      </c>
      <c r="I1379" s="2" t="s">
        <v>1802</v>
      </c>
      <c r="J1379" s="8">
        <v>3981.33</v>
      </c>
    </row>
    <row r="1380" spans="1:10" x14ac:dyDescent="0.35">
      <c r="A1380" s="2" t="s">
        <v>3182</v>
      </c>
      <c r="B1380" s="14">
        <v>45656</v>
      </c>
      <c r="C1380" s="2" t="s">
        <v>230</v>
      </c>
      <c r="D1380" s="2" t="s">
        <v>1620</v>
      </c>
      <c r="E1380" s="2" t="s">
        <v>1772</v>
      </c>
      <c r="F1380" s="11">
        <v>2</v>
      </c>
      <c r="G1380" s="8">
        <v>591.33000000000004</v>
      </c>
      <c r="H1380" s="8">
        <v>0.24</v>
      </c>
      <c r="I1380" s="2" t="s">
        <v>1802</v>
      </c>
      <c r="J1380" s="8">
        <v>1182.42</v>
      </c>
    </row>
    <row r="1381" spans="1:10" x14ac:dyDescent="0.35">
      <c r="A1381" s="2" t="s">
        <v>3183</v>
      </c>
      <c r="B1381" s="14">
        <v>45869</v>
      </c>
      <c r="C1381" s="2" t="s">
        <v>1163</v>
      </c>
      <c r="D1381" s="2" t="s">
        <v>1622</v>
      </c>
      <c r="E1381" s="2" t="s">
        <v>1785</v>
      </c>
      <c r="F1381" s="11">
        <v>2</v>
      </c>
      <c r="G1381" s="8">
        <v>204.89</v>
      </c>
      <c r="H1381" s="8">
        <v>0.24</v>
      </c>
      <c r="I1381" s="2" t="s">
        <v>1802</v>
      </c>
      <c r="J1381" s="8">
        <v>409.53999999999996</v>
      </c>
    </row>
    <row r="1382" spans="1:10" x14ac:dyDescent="0.35">
      <c r="A1382" s="2" t="s">
        <v>3184</v>
      </c>
      <c r="B1382" s="14">
        <v>45549</v>
      </c>
      <c r="C1382" s="2" t="s">
        <v>315</v>
      </c>
      <c r="D1382" s="2" t="s">
        <v>1656</v>
      </c>
      <c r="E1382" s="2" t="s">
        <v>1777</v>
      </c>
      <c r="F1382" s="11">
        <v>2</v>
      </c>
      <c r="G1382" s="8">
        <v>546.41</v>
      </c>
      <c r="H1382" s="8">
        <v>0.08</v>
      </c>
      <c r="I1382" s="2" t="s">
        <v>1807</v>
      </c>
      <c r="J1382" s="8">
        <v>1092.74</v>
      </c>
    </row>
    <row r="1383" spans="1:10" x14ac:dyDescent="0.35">
      <c r="A1383" s="2" t="s">
        <v>3185</v>
      </c>
      <c r="B1383" s="14">
        <v>45409</v>
      </c>
      <c r="C1383" s="2" t="s">
        <v>203</v>
      </c>
      <c r="D1383" s="2" t="s">
        <v>1562</v>
      </c>
      <c r="E1383" s="2" t="s">
        <v>1772</v>
      </c>
      <c r="F1383" s="11">
        <v>4</v>
      </c>
      <c r="G1383" s="8">
        <v>455.49</v>
      </c>
      <c r="H1383" s="8">
        <v>0.17</v>
      </c>
      <c r="I1383" s="2" t="s">
        <v>1802</v>
      </c>
      <c r="J1383" s="8">
        <v>1821.79</v>
      </c>
    </row>
    <row r="1384" spans="1:10" x14ac:dyDescent="0.35">
      <c r="A1384" s="2" t="s">
        <v>3186</v>
      </c>
      <c r="B1384" s="14">
        <v>45374</v>
      </c>
      <c r="C1384" s="2" t="s">
        <v>1290</v>
      </c>
      <c r="D1384" s="2" t="s">
        <v>1546</v>
      </c>
      <c r="E1384" s="2" t="s">
        <v>1782</v>
      </c>
      <c r="F1384" s="11">
        <v>2</v>
      </c>
      <c r="G1384" s="8">
        <v>700.27</v>
      </c>
      <c r="H1384" s="8">
        <v>0.16</v>
      </c>
      <c r="I1384" s="2" t="s">
        <v>1802</v>
      </c>
      <c r="J1384" s="8">
        <v>1400.3799999999999</v>
      </c>
    </row>
    <row r="1385" spans="1:10" x14ac:dyDescent="0.35">
      <c r="A1385" s="2" t="s">
        <v>3187</v>
      </c>
      <c r="B1385" s="14">
        <v>45282</v>
      </c>
      <c r="C1385" s="2" t="s">
        <v>1067</v>
      </c>
      <c r="D1385" s="2" t="s">
        <v>1690</v>
      </c>
      <c r="E1385" s="2" t="s">
        <v>1785</v>
      </c>
      <c r="F1385" s="11">
        <v>2</v>
      </c>
      <c r="G1385" s="8">
        <v>160.21</v>
      </c>
      <c r="H1385" s="8">
        <v>0.09</v>
      </c>
      <c r="I1385" s="2" t="s">
        <v>1802</v>
      </c>
      <c r="J1385" s="8">
        <v>320.33000000000004</v>
      </c>
    </row>
    <row r="1386" spans="1:10" x14ac:dyDescent="0.35">
      <c r="A1386" s="2" t="s">
        <v>3188</v>
      </c>
      <c r="B1386" s="14">
        <v>45742</v>
      </c>
      <c r="C1386" s="2" t="s">
        <v>122</v>
      </c>
      <c r="D1386" s="2" t="s">
        <v>1620</v>
      </c>
      <c r="E1386" s="2" t="s">
        <v>1770</v>
      </c>
      <c r="F1386" s="11">
        <v>1</v>
      </c>
      <c r="G1386" s="8">
        <v>713.63</v>
      </c>
      <c r="H1386" s="8">
        <v>0.28000000000000003</v>
      </c>
      <c r="I1386" s="2" t="s">
        <v>1807</v>
      </c>
      <c r="J1386" s="8">
        <v>713.35</v>
      </c>
    </row>
    <row r="1387" spans="1:10" x14ac:dyDescent="0.35">
      <c r="A1387" s="2" t="s">
        <v>3189</v>
      </c>
      <c r="B1387" s="14">
        <v>45447</v>
      </c>
      <c r="C1387" s="2" t="s">
        <v>721</v>
      </c>
      <c r="D1387" s="2" t="s">
        <v>1712</v>
      </c>
      <c r="E1387" s="2" t="s">
        <v>1757</v>
      </c>
      <c r="F1387" s="11">
        <v>2</v>
      </c>
      <c r="G1387" s="8">
        <v>224.69</v>
      </c>
      <c r="H1387" s="8">
        <v>0.2</v>
      </c>
      <c r="I1387" s="2" t="s">
        <v>1807</v>
      </c>
      <c r="J1387" s="8">
        <v>449.18</v>
      </c>
    </row>
    <row r="1388" spans="1:10" x14ac:dyDescent="0.35">
      <c r="A1388" s="2" t="s">
        <v>3190</v>
      </c>
      <c r="B1388" s="14">
        <v>45733</v>
      </c>
      <c r="C1388" s="2" t="s">
        <v>1379</v>
      </c>
      <c r="D1388" s="2" t="s">
        <v>1566</v>
      </c>
      <c r="E1388" s="2" t="s">
        <v>1777</v>
      </c>
      <c r="F1388" s="11">
        <v>2</v>
      </c>
      <c r="G1388" s="8">
        <v>740.57</v>
      </c>
      <c r="H1388" s="8">
        <v>0.06</v>
      </c>
      <c r="I1388" s="2" t="s">
        <v>1802</v>
      </c>
      <c r="J1388" s="8">
        <v>1481.0800000000002</v>
      </c>
    </row>
    <row r="1389" spans="1:10" x14ac:dyDescent="0.35">
      <c r="A1389" s="2" t="s">
        <v>3191</v>
      </c>
      <c r="B1389" s="14">
        <v>45373</v>
      </c>
      <c r="C1389" s="2" t="s">
        <v>471</v>
      </c>
      <c r="D1389" s="2" t="s">
        <v>1548</v>
      </c>
      <c r="E1389" s="2" t="s">
        <v>1744</v>
      </c>
      <c r="F1389" s="11">
        <v>3</v>
      </c>
      <c r="G1389" s="8">
        <v>250.14</v>
      </c>
      <c r="H1389" s="8">
        <v>0.23</v>
      </c>
      <c r="I1389" s="2" t="s">
        <v>1804</v>
      </c>
      <c r="J1389" s="8">
        <v>750.18999999999994</v>
      </c>
    </row>
    <row r="1390" spans="1:10" x14ac:dyDescent="0.35">
      <c r="A1390" s="2" t="s">
        <v>3192</v>
      </c>
      <c r="B1390" s="14">
        <v>45655</v>
      </c>
      <c r="C1390" s="2" t="s">
        <v>84</v>
      </c>
      <c r="D1390" s="2" t="s">
        <v>1722</v>
      </c>
      <c r="E1390" s="2" t="s">
        <v>1791</v>
      </c>
      <c r="F1390" s="11">
        <v>3</v>
      </c>
      <c r="G1390" s="8">
        <v>34.97</v>
      </c>
      <c r="H1390" s="8">
        <v>0.01</v>
      </c>
      <c r="I1390" s="2" t="s">
        <v>1802</v>
      </c>
      <c r="J1390" s="8">
        <v>104.89999999999999</v>
      </c>
    </row>
    <row r="1391" spans="1:10" x14ac:dyDescent="0.35">
      <c r="A1391" s="2" t="s">
        <v>3193</v>
      </c>
      <c r="B1391" s="14">
        <v>45868</v>
      </c>
      <c r="C1391" s="2" t="s">
        <v>946</v>
      </c>
      <c r="D1391" s="2" t="s">
        <v>1610</v>
      </c>
      <c r="E1391" s="2" t="s">
        <v>1782</v>
      </c>
      <c r="F1391" s="11">
        <v>1</v>
      </c>
      <c r="G1391" s="8">
        <v>653.91</v>
      </c>
      <c r="H1391" s="8">
        <v>0.3</v>
      </c>
      <c r="I1391" s="2" t="s">
        <v>1804</v>
      </c>
      <c r="J1391" s="8">
        <v>653.61</v>
      </c>
    </row>
    <row r="1392" spans="1:10" x14ac:dyDescent="0.35">
      <c r="A1392" s="2" t="s">
        <v>3194</v>
      </c>
      <c r="B1392" s="14">
        <v>45338</v>
      </c>
      <c r="C1392" s="2" t="s">
        <v>1118</v>
      </c>
      <c r="D1392" s="2" t="s">
        <v>1658</v>
      </c>
      <c r="E1392" s="2" t="s">
        <v>1744</v>
      </c>
      <c r="F1392" s="11">
        <v>1</v>
      </c>
      <c r="G1392" s="8">
        <v>997.87</v>
      </c>
      <c r="H1392" s="8">
        <v>0.24</v>
      </c>
      <c r="I1392" s="2" t="s">
        <v>1802</v>
      </c>
      <c r="J1392" s="8">
        <v>997.63</v>
      </c>
    </row>
    <row r="1393" spans="1:10" x14ac:dyDescent="0.35">
      <c r="A1393" s="2" t="s">
        <v>3195</v>
      </c>
      <c r="B1393" s="14">
        <v>45349</v>
      </c>
      <c r="C1393" s="2" t="s">
        <v>667</v>
      </c>
      <c r="D1393" s="2" t="s">
        <v>1704</v>
      </c>
      <c r="E1393" s="2" t="s">
        <v>1777</v>
      </c>
      <c r="F1393" s="11">
        <v>1</v>
      </c>
      <c r="G1393" s="8">
        <v>174.27</v>
      </c>
      <c r="H1393" s="8">
        <v>0.27</v>
      </c>
      <c r="I1393" s="2" t="s">
        <v>1807</v>
      </c>
      <c r="J1393" s="8">
        <v>174</v>
      </c>
    </row>
    <row r="1394" spans="1:10" x14ac:dyDescent="0.35">
      <c r="A1394" s="2" t="s">
        <v>3196</v>
      </c>
      <c r="B1394" s="14">
        <v>45368</v>
      </c>
      <c r="C1394" s="2" t="s">
        <v>392</v>
      </c>
      <c r="D1394" s="2" t="s">
        <v>1624</v>
      </c>
      <c r="E1394" s="2" t="s">
        <v>1757</v>
      </c>
      <c r="F1394" s="11">
        <v>3</v>
      </c>
      <c r="G1394" s="8">
        <v>847.44</v>
      </c>
      <c r="H1394" s="8">
        <v>0.17</v>
      </c>
      <c r="I1394" s="2" t="s">
        <v>1802</v>
      </c>
      <c r="J1394" s="8">
        <v>2542.15</v>
      </c>
    </row>
    <row r="1395" spans="1:10" x14ac:dyDescent="0.35">
      <c r="A1395" s="2" t="s">
        <v>3197</v>
      </c>
      <c r="B1395" s="14">
        <v>45243</v>
      </c>
      <c r="C1395" s="2" t="s">
        <v>1307</v>
      </c>
      <c r="D1395" s="2" t="s">
        <v>1527</v>
      </c>
      <c r="E1395" s="2" t="s">
        <v>1739</v>
      </c>
      <c r="F1395" s="11">
        <v>1</v>
      </c>
      <c r="G1395" s="8">
        <v>493.45</v>
      </c>
      <c r="H1395" s="8">
        <v>0.09</v>
      </c>
      <c r="I1395" s="2" t="s">
        <v>1802</v>
      </c>
      <c r="J1395" s="8">
        <v>493.36</v>
      </c>
    </row>
    <row r="1396" spans="1:10" x14ac:dyDescent="0.35">
      <c r="A1396" s="2" t="s">
        <v>3198</v>
      </c>
      <c r="B1396" s="14">
        <v>45577</v>
      </c>
      <c r="C1396" s="2" t="s">
        <v>735</v>
      </c>
      <c r="D1396" s="2" t="s">
        <v>1650</v>
      </c>
      <c r="E1396" s="2" t="s">
        <v>1739</v>
      </c>
      <c r="F1396" s="11">
        <v>4</v>
      </c>
      <c r="G1396" s="8">
        <v>111.66</v>
      </c>
      <c r="H1396" s="8">
        <v>0.14000000000000001</v>
      </c>
      <c r="I1396" s="2" t="s">
        <v>1802</v>
      </c>
      <c r="J1396" s="8">
        <v>446.5</v>
      </c>
    </row>
    <row r="1397" spans="1:10" x14ac:dyDescent="0.35">
      <c r="A1397" s="2" t="s">
        <v>3199</v>
      </c>
      <c r="B1397" s="14">
        <v>45343</v>
      </c>
      <c r="C1397" s="2" t="s">
        <v>871</v>
      </c>
      <c r="D1397" s="2" t="s">
        <v>1706</v>
      </c>
      <c r="E1397" s="2" t="s">
        <v>1770</v>
      </c>
      <c r="F1397" s="11">
        <v>1</v>
      </c>
      <c r="G1397" s="8">
        <v>413.65</v>
      </c>
      <c r="H1397" s="8">
        <v>0.1</v>
      </c>
      <c r="I1397" s="2" t="s">
        <v>1807</v>
      </c>
      <c r="J1397" s="8">
        <v>413.54999999999995</v>
      </c>
    </row>
    <row r="1398" spans="1:10" x14ac:dyDescent="0.35">
      <c r="A1398" s="2" t="s">
        <v>3200</v>
      </c>
      <c r="B1398" s="14">
        <v>45744</v>
      </c>
      <c r="C1398" s="2" t="s">
        <v>1443</v>
      </c>
      <c r="D1398" s="2" t="s">
        <v>1704</v>
      </c>
      <c r="E1398" s="2" t="s">
        <v>1764</v>
      </c>
      <c r="F1398" s="11">
        <v>1</v>
      </c>
      <c r="G1398" s="8">
        <v>317.14999999999998</v>
      </c>
      <c r="H1398" s="8">
        <v>0.24</v>
      </c>
      <c r="I1398" s="2" t="s">
        <v>1807</v>
      </c>
      <c r="J1398" s="8">
        <v>316.90999999999997</v>
      </c>
    </row>
    <row r="1399" spans="1:10" x14ac:dyDescent="0.35">
      <c r="A1399" s="2" t="s">
        <v>3201</v>
      </c>
      <c r="B1399" s="14">
        <v>45873</v>
      </c>
      <c r="C1399" s="2" t="s">
        <v>1107</v>
      </c>
      <c r="D1399" s="2" t="s">
        <v>1702</v>
      </c>
      <c r="E1399" s="2" t="s">
        <v>1735</v>
      </c>
      <c r="F1399" s="11">
        <v>3</v>
      </c>
      <c r="G1399" s="8">
        <v>642.94000000000005</v>
      </c>
      <c r="H1399" s="8">
        <v>0.05</v>
      </c>
      <c r="I1399" s="2" t="s">
        <v>1807</v>
      </c>
      <c r="J1399" s="8">
        <v>1928.7700000000002</v>
      </c>
    </row>
    <row r="1400" spans="1:10" x14ac:dyDescent="0.35">
      <c r="A1400" s="2" t="s">
        <v>3202</v>
      </c>
      <c r="B1400" s="14">
        <v>45601</v>
      </c>
      <c r="C1400" s="2" t="s">
        <v>445</v>
      </c>
      <c r="D1400" s="2" t="s">
        <v>1640</v>
      </c>
      <c r="E1400" s="2" t="s">
        <v>1767</v>
      </c>
      <c r="F1400" s="11">
        <v>4</v>
      </c>
      <c r="G1400" s="8">
        <v>559.59</v>
      </c>
      <c r="H1400" s="8">
        <v>0.19</v>
      </c>
      <c r="I1400" s="2" t="s">
        <v>1807</v>
      </c>
      <c r="J1400" s="8">
        <v>2238.17</v>
      </c>
    </row>
    <row r="1401" spans="1:10" x14ac:dyDescent="0.35">
      <c r="A1401" s="2" t="s">
        <v>3203</v>
      </c>
      <c r="B1401" s="14">
        <v>45458</v>
      </c>
      <c r="C1401" s="2" t="s">
        <v>389</v>
      </c>
      <c r="D1401" s="2" t="s">
        <v>1584</v>
      </c>
      <c r="E1401" s="2" t="s">
        <v>1788</v>
      </c>
      <c r="F1401" s="11">
        <v>1</v>
      </c>
      <c r="G1401" s="8">
        <v>758.54</v>
      </c>
      <c r="H1401" s="8">
        <v>0.28999999999999998</v>
      </c>
      <c r="I1401" s="2" t="s">
        <v>1804</v>
      </c>
      <c r="J1401" s="8">
        <v>758.25</v>
      </c>
    </row>
    <row r="1402" spans="1:10" x14ac:dyDescent="0.35">
      <c r="A1402" s="2" t="s">
        <v>3204</v>
      </c>
      <c r="B1402" s="14">
        <v>45649</v>
      </c>
      <c r="C1402" s="2" t="s">
        <v>1404</v>
      </c>
      <c r="D1402" s="2" t="s">
        <v>1686</v>
      </c>
      <c r="E1402" s="2" t="s">
        <v>1779</v>
      </c>
      <c r="F1402" s="11">
        <v>4</v>
      </c>
      <c r="G1402" s="8">
        <v>643.96</v>
      </c>
      <c r="H1402" s="8">
        <v>0.16</v>
      </c>
      <c r="I1402" s="2" t="s">
        <v>1804</v>
      </c>
      <c r="J1402" s="8">
        <v>2575.6800000000003</v>
      </c>
    </row>
    <row r="1403" spans="1:10" x14ac:dyDescent="0.35">
      <c r="A1403" s="2" t="s">
        <v>3205</v>
      </c>
      <c r="B1403" s="14">
        <v>45653</v>
      </c>
      <c r="C1403" s="2" t="s">
        <v>768</v>
      </c>
      <c r="D1403" s="2" t="s">
        <v>1574</v>
      </c>
      <c r="E1403" s="2" t="s">
        <v>1764</v>
      </c>
      <c r="F1403" s="11">
        <v>1</v>
      </c>
      <c r="G1403" s="8">
        <v>882.73</v>
      </c>
      <c r="H1403" s="8">
        <v>0.1</v>
      </c>
      <c r="I1403" s="2" t="s">
        <v>1802</v>
      </c>
      <c r="J1403" s="8">
        <v>882.63</v>
      </c>
    </row>
    <row r="1404" spans="1:10" x14ac:dyDescent="0.35">
      <c r="A1404" s="2" t="s">
        <v>3206</v>
      </c>
      <c r="B1404" s="14">
        <v>45378</v>
      </c>
      <c r="C1404" s="2" t="s">
        <v>1007</v>
      </c>
      <c r="D1404" s="2" t="s">
        <v>1708</v>
      </c>
      <c r="E1404" s="2" t="s">
        <v>1791</v>
      </c>
      <c r="F1404" s="11">
        <v>2</v>
      </c>
      <c r="G1404" s="8">
        <v>600.03</v>
      </c>
      <c r="H1404" s="8">
        <v>0.26</v>
      </c>
      <c r="I1404" s="2" t="s">
        <v>1804</v>
      </c>
      <c r="J1404" s="8">
        <v>1199.8</v>
      </c>
    </row>
    <row r="1405" spans="1:10" x14ac:dyDescent="0.35">
      <c r="A1405" s="2" t="s">
        <v>3207</v>
      </c>
      <c r="B1405" s="14">
        <v>45638</v>
      </c>
      <c r="C1405" s="2" t="s">
        <v>516</v>
      </c>
      <c r="D1405" s="2" t="s">
        <v>1634</v>
      </c>
      <c r="E1405" s="2" t="s">
        <v>1751</v>
      </c>
      <c r="F1405" s="11">
        <v>2</v>
      </c>
      <c r="G1405" s="8">
        <v>628.83000000000004</v>
      </c>
      <c r="H1405" s="8">
        <v>7.0000000000000007E-2</v>
      </c>
      <c r="I1405" s="2" t="s">
        <v>1804</v>
      </c>
      <c r="J1405" s="8">
        <v>1257.5900000000001</v>
      </c>
    </row>
    <row r="1406" spans="1:10" x14ac:dyDescent="0.35">
      <c r="A1406" s="2" t="s">
        <v>3208</v>
      </c>
      <c r="B1406" s="14">
        <v>45277</v>
      </c>
      <c r="C1406" s="2" t="s">
        <v>568</v>
      </c>
      <c r="D1406" s="2" t="s">
        <v>1688</v>
      </c>
      <c r="E1406" s="2" t="s">
        <v>1764</v>
      </c>
      <c r="F1406" s="11">
        <v>3</v>
      </c>
      <c r="G1406" s="8">
        <v>113.87</v>
      </c>
      <c r="H1406" s="8">
        <v>0.21</v>
      </c>
      <c r="I1406" s="2" t="s">
        <v>1807</v>
      </c>
      <c r="J1406" s="8">
        <v>341.40000000000003</v>
      </c>
    </row>
    <row r="1407" spans="1:10" x14ac:dyDescent="0.35">
      <c r="A1407" s="2" t="s">
        <v>3209</v>
      </c>
      <c r="B1407" s="14">
        <v>45351</v>
      </c>
      <c r="C1407" s="2" t="s">
        <v>1279</v>
      </c>
      <c r="D1407" s="2" t="s">
        <v>1670</v>
      </c>
      <c r="E1407" s="2" t="s">
        <v>1757</v>
      </c>
      <c r="F1407" s="11">
        <v>4</v>
      </c>
      <c r="G1407" s="8">
        <v>282.07</v>
      </c>
      <c r="H1407" s="8">
        <v>0.18</v>
      </c>
      <c r="I1407" s="2" t="s">
        <v>1804</v>
      </c>
      <c r="J1407" s="8">
        <v>1128.0999999999999</v>
      </c>
    </row>
    <row r="1408" spans="1:10" x14ac:dyDescent="0.35">
      <c r="A1408" s="2" t="s">
        <v>3210</v>
      </c>
      <c r="B1408" s="14">
        <v>45290</v>
      </c>
      <c r="C1408" s="2" t="s">
        <v>513</v>
      </c>
      <c r="D1408" s="2" t="s">
        <v>1634</v>
      </c>
      <c r="E1408" s="2" t="s">
        <v>1754</v>
      </c>
      <c r="F1408" s="11">
        <v>3</v>
      </c>
      <c r="G1408" s="8">
        <v>676.77</v>
      </c>
      <c r="H1408" s="8">
        <v>0.17</v>
      </c>
      <c r="I1408" s="2" t="s">
        <v>1804</v>
      </c>
      <c r="J1408" s="8">
        <v>2030.1399999999999</v>
      </c>
    </row>
    <row r="1409" spans="1:10" x14ac:dyDescent="0.35">
      <c r="A1409" s="2" t="s">
        <v>3211</v>
      </c>
      <c r="B1409" s="14">
        <v>45638</v>
      </c>
      <c r="C1409" s="2" t="s">
        <v>702</v>
      </c>
      <c r="D1409" s="2" t="s">
        <v>1538</v>
      </c>
      <c r="E1409" s="2" t="s">
        <v>1782</v>
      </c>
      <c r="F1409" s="11">
        <v>2</v>
      </c>
      <c r="G1409" s="8">
        <v>362.7</v>
      </c>
      <c r="H1409" s="8">
        <v>0.09</v>
      </c>
      <c r="I1409" s="2" t="s">
        <v>1802</v>
      </c>
      <c r="J1409" s="8">
        <v>725.31</v>
      </c>
    </row>
    <row r="1410" spans="1:10" x14ac:dyDescent="0.35">
      <c r="A1410" s="2" t="s">
        <v>3212</v>
      </c>
      <c r="B1410" s="14">
        <v>45679</v>
      </c>
      <c r="C1410" s="2" t="s">
        <v>451</v>
      </c>
      <c r="D1410" s="2" t="s">
        <v>1552</v>
      </c>
      <c r="E1410" s="2" t="s">
        <v>1739</v>
      </c>
      <c r="F1410" s="11">
        <v>1</v>
      </c>
      <c r="G1410" s="8">
        <v>908.5</v>
      </c>
      <c r="H1410" s="8">
        <v>0.2</v>
      </c>
      <c r="I1410" s="2" t="s">
        <v>1807</v>
      </c>
      <c r="J1410" s="8">
        <v>908.3</v>
      </c>
    </row>
    <row r="1411" spans="1:10" x14ac:dyDescent="0.35">
      <c r="A1411" s="2" t="s">
        <v>3213</v>
      </c>
      <c r="B1411" s="14">
        <v>45296</v>
      </c>
      <c r="C1411" s="2" t="s">
        <v>239</v>
      </c>
      <c r="D1411" s="2" t="s">
        <v>1576</v>
      </c>
      <c r="E1411" s="2" t="s">
        <v>1779</v>
      </c>
      <c r="F1411" s="11">
        <v>2</v>
      </c>
      <c r="G1411" s="8">
        <v>795.37</v>
      </c>
      <c r="H1411" s="8">
        <v>0.2</v>
      </c>
      <c r="I1411" s="2" t="s">
        <v>1807</v>
      </c>
      <c r="J1411" s="8">
        <v>1590.54</v>
      </c>
    </row>
    <row r="1412" spans="1:10" x14ac:dyDescent="0.35">
      <c r="A1412" s="2" t="s">
        <v>3214</v>
      </c>
      <c r="B1412" s="14">
        <v>45760</v>
      </c>
      <c r="C1412" s="2" t="s">
        <v>477</v>
      </c>
      <c r="D1412" s="2" t="s">
        <v>1596</v>
      </c>
      <c r="E1412" s="2" t="s">
        <v>1747</v>
      </c>
      <c r="F1412" s="11">
        <v>2</v>
      </c>
      <c r="G1412" s="8">
        <v>326.85000000000002</v>
      </c>
      <c r="H1412" s="8">
        <v>0.17</v>
      </c>
      <c r="I1412" s="2" t="s">
        <v>1807</v>
      </c>
      <c r="J1412" s="8">
        <v>653.53000000000009</v>
      </c>
    </row>
    <row r="1413" spans="1:10" x14ac:dyDescent="0.35">
      <c r="A1413" s="2" t="s">
        <v>3215</v>
      </c>
      <c r="B1413" s="14">
        <v>45603</v>
      </c>
      <c r="C1413" s="2" t="s">
        <v>1081</v>
      </c>
      <c r="D1413" s="2" t="s">
        <v>1638</v>
      </c>
      <c r="E1413" s="2" t="s">
        <v>1777</v>
      </c>
      <c r="F1413" s="11">
        <v>3</v>
      </c>
      <c r="G1413" s="8">
        <v>169.43</v>
      </c>
      <c r="H1413" s="8">
        <v>0.19</v>
      </c>
      <c r="I1413" s="2" t="s">
        <v>1802</v>
      </c>
      <c r="J1413" s="8">
        <v>508.1</v>
      </c>
    </row>
    <row r="1414" spans="1:10" x14ac:dyDescent="0.35">
      <c r="A1414" s="2" t="s">
        <v>3216</v>
      </c>
      <c r="B1414" s="14">
        <v>45413</v>
      </c>
      <c r="C1414" s="2" t="s">
        <v>534</v>
      </c>
      <c r="D1414" s="2" t="s">
        <v>1692</v>
      </c>
      <c r="E1414" s="2" t="s">
        <v>1754</v>
      </c>
      <c r="F1414" s="11">
        <v>1</v>
      </c>
      <c r="G1414" s="8">
        <v>254.47</v>
      </c>
      <c r="H1414" s="8">
        <v>0.1</v>
      </c>
      <c r="I1414" s="2" t="s">
        <v>1802</v>
      </c>
      <c r="J1414" s="8">
        <v>254.37</v>
      </c>
    </row>
    <row r="1415" spans="1:10" x14ac:dyDescent="0.35">
      <c r="A1415" s="2" t="s">
        <v>3217</v>
      </c>
      <c r="B1415" s="14">
        <v>45506</v>
      </c>
      <c r="C1415" s="2" t="s">
        <v>1279</v>
      </c>
      <c r="D1415" s="2" t="s">
        <v>1576</v>
      </c>
      <c r="E1415" s="2" t="s">
        <v>1782</v>
      </c>
      <c r="F1415" s="11">
        <v>4</v>
      </c>
      <c r="G1415" s="8">
        <v>627.73</v>
      </c>
      <c r="H1415" s="8">
        <v>0.11</v>
      </c>
      <c r="I1415" s="2" t="s">
        <v>1807</v>
      </c>
      <c r="J1415" s="8">
        <v>2510.81</v>
      </c>
    </row>
    <row r="1416" spans="1:10" x14ac:dyDescent="0.35">
      <c r="A1416" s="2" t="s">
        <v>3218</v>
      </c>
      <c r="B1416" s="14">
        <v>45394</v>
      </c>
      <c r="C1416" s="2" t="s">
        <v>1142</v>
      </c>
      <c r="D1416" s="2" t="s">
        <v>1588</v>
      </c>
      <c r="E1416" s="2" t="s">
        <v>1791</v>
      </c>
      <c r="F1416" s="11">
        <v>4</v>
      </c>
      <c r="G1416" s="8">
        <v>327.25</v>
      </c>
      <c r="H1416" s="8">
        <v>0.13</v>
      </c>
      <c r="I1416" s="2" t="s">
        <v>1807</v>
      </c>
      <c r="J1416" s="8">
        <v>1308.8699999999999</v>
      </c>
    </row>
    <row r="1417" spans="1:10" x14ac:dyDescent="0.35">
      <c r="A1417" s="2" t="s">
        <v>3219</v>
      </c>
      <c r="B1417" s="14">
        <v>45755</v>
      </c>
      <c r="C1417" s="2" t="s">
        <v>480</v>
      </c>
      <c r="D1417" s="2" t="s">
        <v>1644</v>
      </c>
      <c r="E1417" s="2" t="s">
        <v>1770</v>
      </c>
      <c r="F1417" s="11">
        <v>4</v>
      </c>
      <c r="G1417" s="8">
        <v>511.43</v>
      </c>
      <c r="H1417" s="8">
        <v>0.18</v>
      </c>
      <c r="I1417" s="2" t="s">
        <v>1807</v>
      </c>
      <c r="J1417" s="8">
        <v>2045.54</v>
      </c>
    </row>
    <row r="1418" spans="1:10" x14ac:dyDescent="0.35">
      <c r="A1418" s="2" t="s">
        <v>3220</v>
      </c>
      <c r="B1418" s="14">
        <v>45473</v>
      </c>
      <c r="C1418" s="2" t="s">
        <v>540</v>
      </c>
      <c r="D1418" s="2" t="s">
        <v>1652</v>
      </c>
      <c r="E1418" s="2" t="s">
        <v>1785</v>
      </c>
      <c r="F1418" s="11">
        <v>4</v>
      </c>
      <c r="G1418" s="8">
        <v>194.67</v>
      </c>
      <c r="H1418" s="8">
        <v>0.23</v>
      </c>
      <c r="I1418" s="2" t="s">
        <v>1804</v>
      </c>
      <c r="J1418" s="8">
        <v>778.44999999999993</v>
      </c>
    </row>
    <row r="1419" spans="1:10" x14ac:dyDescent="0.35">
      <c r="A1419" s="2" t="s">
        <v>3221</v>
      </c>
      <c r="B1419" s="14">
        <v>45304</v>
      </c>
      <c r="C1419" s="2" t="s">
        <v>213</v>
      </c>
      <c r="D1419" s="2" t="s">
        <v>1572</v>
      </c>
      <c r="E1419" s="2" t="s">
        <v>1735</v>
      </c>
      <c r="F1419" s="11">
        <v>2</v>
      </c>
      <c r="G1419" s="8">
        <v>54.51</v>
      </c>
      <c r="H1419" s="8">
        <v>7.0000000000000007E-2</v>
      </c>
      <c r="I1419" s="2" t="s">
        <v>1802</v>
      </c>
      <c r="J1419" s="8">
        <v>108.95</v>
      </c>
    </row>
    <row r="1420" spans="1:10" x14ac:dyDescent="0.35">
      <c r="A1420" s="2" t="s">
        <v>3222</v>
      </c>
      <c r="B1420" s="14">
        <v>45557</v>
      </c>
      <c r="C1420" s="2" t="s">
        <v>270</v>
      </c>
      <c r="D1420" s="2" t="s">
        <v>1650</v>
      </c>
      <c r="E1420" s="2" t="s">
        <v>1770</v>
      </c>
      <c r="F1420" s="11">
        <v>4</v>
      </c>
      <c r="G1420" s="8">
        <v>964</v>
      </c>
      <c r="H1420" s="8">
        <v>0.14000000000000001</v>
      </c>
      <c r="I1420" s="2" t="s">
        <v>1804</v>
      </c>
      <c r="J1420" s="8">
        <v>3855.86</v>
      </c>
    </row>
    <row r="1421" spans="1:10" x14ac:dyDescent="0.35">
      <c r="A1421" s="2" t="s">
        <v>3223</v>
      </c>
      <c r="B1421" s="14">
        <v>45527</v>
      </c>
      <c r="C1421" s="2" t="s">
        <v>151</v>
      </c>
      <c r="D1421" s="2" t="s">
        <v>1704</v>
      </c>
      <c r="E1421" s="2" t="s">
        <v>1747</v>
      </c>
      <c r="F1421" s="11">
        <v>1</v>
      </c>
      <c r="G1421" s="8">
        <v>170.12</v>
      </c>
      <c r="H1421" s="8">
        <v>0.26</v>
      </c>
      <c r="I1421" s="2" t="s">
        <v>1804</v>
      </c>
      <c r="J1421" s="8">
        <v>169.86</v>
      </c>
    </row>
    <row r="1422" spans="1:10" x14ac:dyDescent="0.35">
      <c r="A1422" s="2" t="s">
        <v>3224</v>
      </c>
      <c r="B1422" s="14">
        <v>45875</v>
      </c>
      <c r="C1422" s="2" t="s">
        <v>501</v>
      </c>
      <c r="D1422" s="2" t="s">
        <v>1632</v>
      </c>
      <c r="E1422" s="2" t="s">
        <v>1791</v>
      </c>
      <c r="F1422" s="11">
        <v>2</v>
      </c>
      <c r="G1422" s="8">
        <v>664.5</v>
      </c>
      <c r="H1422" s="8">
        <v>0.23</v>
      </c>
      <c r="I1422" s="2" t="s">
        <v>1802</v>
      </c>
      <c r="J1422" s="8">
        <v>1328.77</v>
      </c>
    </row>
    <row r="1423" spans="1:10" x14ac:dyDescent="0.35">
      <c r="A1423" s="2" t="s">
        <v>3225</v>
      </c>
      <c r="B1423" s="14">
        <v>45936</v>
      </c>
      <c r="C1423" s="2" t="s">
        <v>1142</v>
      </c>
      <c r="D1423" s="2" t="s">
        <v>1616</v>
      </c>
      <c r="E1423" s="2" t="s">
        <v>1767</v>
      </c>
      <c r="F1423" s="11">
        <v>4</v>
      </c>
      <c r="G1423" s="8">
        <v>557.51</v>
      </c>
      <c r="H1423" s="8">
        <v>0.11</v>
      </c>
      <c r="I1423" s="2" t="s">
        <v>1802</v>
      </c>
      <c r="J1423" s="8">
        <v>2229.9299999999998</v>
      </c>
    </row>
    <row r="1424" spans="1:10" x14ac:dyDescent="0.35">
      <c r="A1424" s="2" t="s">
        <v>3226</v>
      </c>
      <c r="B1424" s="14">
        <v>45807</v>
      </c>
      <c r="C1424" s="2" t="s">
        <v>1220</v>
      </c>
      <c r="D1424" s="2" t="s">
        <v>1706</v>
      </c>
      <c r="E1424" s="2" t="s">
        <v>1735</v>
      </c>
      <c r="F1424" s="11">
        <v>2</v>
      </c>
      <c r="G1424" s="8">
        <v>410</v>
      </c>
      <c r="H1424" s="8">
        <v>0.13</v>
      </c>
      <c r="I1424" s="2" t="s">
        <v>1807</v>
      </c>
      <c r="J1424" s="8">
        <v>819.87</v>
      </c>
    </row>
    <row r="1425" spans="1:10" x14ac:dyDescent="0.35">
      <c r="A1425" s="2" t="s">
        <v>3227</v>
      </c>
      <c r="B1425" s="14">
        <v>45473</v>
      </c>
      <c r="C1425" s="2" t="s">
        <v>951</v>
      </c>
      <c r="D1425" s="2" t="s">
        <v>1692</v>
      </c>
      <c r="E1425" s="2" t="s">
        <v>1751</v>
      </c>
      <c r="F1425" s="11">
        <v>2</v>
      </c>
      <c r="G1425" s="8">
        <v>879.93</v>
      </c>
      <c r="H1425" s="8">
        <v>0.28999999999999998</v>
      </c>
      <c r="I1425" s="2" t="s">
        <v>1807</v>
      </c>
      <c r="J1425" s="8">
        <v>1759.57</v>
      </c>
    </row>
    <row r="1426" spans="1:10" x14ac:dyDescent="0.35">
      <c r="A1426" s="2" t="s">
        <v>3228</v>
      </c>
      <c r="B1426" s="14">
        <v>45664</v>
      </c>
      <c r="C1426" s="2" t="s">
        <v>35</v>
      </c>
      <c r="D1426" s="2" t="s">
        <v>1552</v>
      </c>
      <c r="E1426" s="2" t="s">
        <v>1788</v>
      </c>
      <c r="F1426" s="11">
        <v>1</v>
      </c>
      <c r="G1426" s="8">
        <v>350.58</v>
      </c>
      <c r="H1426" s="8">
        <v>0.03</v>
      </c>
      <c r="I1426" s="2" t="s">
        <v>1807</v>
      </c>
      <c r="J1426" s="8">
        <v>350.55</v>
      </c>
    </row>
    <row r="1427" spans="1:10" x14ac:dyDescent="0.35">
      <c r="A1427" s="2" t="s">
        <v>3229</v>
      </c>
      <c r="B1427" s="14">
        <v>45633</v>
      </c>
      <c r="C1427" s="2" t="s">
        <v>1081</v>
      </c>
      <c r="D1427" s="2" t="s">
        <v>1642</v>
      </c>
      <c r="E1427" s="2" t="s">
        <v>1744</v>
      </c>
      <c r="F1427" s="11">
        <v>4</v>
      </c>
      <c r="G1427" s="8">
        <v>348.58</v>
      </c>
      <c r="H1427" s="8">
        <v>0.16</v>
      </c>
      <c r="I1427" s="2" t="s">
        <v>1802</v>
      </c>
      <c r="J1427" s="8">
        <v>1394.1599999999999</v>
      </c>
    </row>
    <row r="1428" spans="1:10" x14ac:dyDescent="0.35">
      <c r="A1428" s="2" t="s">
        <v>3230</v>
      </c>
      <c r="B1428" s="14">
        <v>45548</v>
      </c>
      <c r="C1428" s="2" t="s">
        <v>1396</v>
      </c>
      <c r="D1428" s="2" t="s">
        <v>1576</v>
      </c>
      <c r="E1428" s="2" t="s">
        <v>1744</v>
      </c>
      <c r="F1428" s="11">
        <v>3</v>
      </c>
      <c r="G1428" s="8">
        <v>247.66</v>
      </c>
      <c r="H1428" s="8">
        <v>0.02</v>
      </c>
      <c r="I1428" s="2" t="s">
        <v>1807</v>
      </c>
      <c r="J1428" s="8">
        <v>742.96</v>
      </c>
    </row>
    <row r="1429" spans="1:10" x14ac:dyDescent="0.35">
      <c r="A1429" s="2" t="s">
        <v>3231</v>
      </c>
      <c r="B1429" s="14">
        <v>45244</v>
      </c>
      <c r="C1429" s="2" t="s">
        <v>1193</v>
      </c>
      <c r="D1429" s="2" t="s">
        <v>1604</v>
      </c>
      <c r="E1429" s="2" t="s">
        <v>1779</v>
      </c>
      <c r="F1429" s="11">
        <v>3</v>
      </c>
      <c r="G1429" s="8">
        <v>836.27</v>
      </c>
      <c r="H1429" s="8">
        <v>0.16</v>
      </c>
      <c r="I1429" s="2" t="s">
        <v>1802</v>
      </c>
      <c r="J1429" s="8">
        <v>2508.65</v>
      </c>
    </row>
    <row r="1430" spans="1:10" x14ac:dyDescent="0.35">
      <c r="A1430" s="2" t="s">
        <v>3232</v>
      </c>
      <c r="B1430" s="14">
        <v>45753</v>
      </c>
      <c r="C1430" s="2" t="s">
        <v>629</v>
      </c>
      <c r="D1430" s="2" t="s">
        <v>1554</v>
      </c>
      <c r="E1430" s="2" t="s">
        <v>1767</v>
      </c>
      <c r="F1430" s="11">
        <v>3</v>
      </c>
      <c r="G1430" s="8">
        <v>696.74</v>
      </c>
      <c r="H1430" s="8">
        <v>0.13</v>
      </c>
      <c r="I1430" s="2" t="s">
        <v>1807</v>
      </c>
      <c r="J1430" s="8">
        <v>2090.09</v>
      </c>
    </row>
    <row r="1431" spans="1:10" x14ac:dyDescent="0.35">
      <c r="A1431" s="2" t="s">
        <v>3233</v>
      </c>
      <c r="B1431" s="14">
        <v>45804</v>
      </c>
      <c r="C1431" s="2" t="s">
        <v>774</v>
      </c>
      <c r="D1431" s="2" t="s">
        <v>1714</v>
      </c>
      <c r="E1431" s="2" t="s">
        <v>1775</v>
      </c>
      <c r="F1431" s="11">
        <v>2</v>
      </c>
      <c r="G1431" s="8">
        <v>822.59</v>
      </c>
      <c r="H1431" s="8">
        <v>0.22</v>
      </c>
      <c r="I1431" s="2" t="s">
        <v>1804</v>
      </c>
      <c r="J1431" s="8">
        <v>1644.96</v>
      </c>
    </row>
    <row r="1432" spans="1:10" x14ac:dyDescent="0.35">
      <c r="A1432" s="2" t="s">
        <v>3234</v>
      </c>
      <c r="B1432" s="14">
        <v>45263</v>
      </c>
      <c r="C1432" s="2" t="s">
        <v>708</v>
      </c>
      <c r="D1432" s="2" t="s">
        <v>1684</v>
      </c>
      <c r="E1432" s="2" t="s">
        <v>1739</v>
      </c>
      <c r="F1432" s="11">
        <v>1</v>
      </c>
      <c r="G1432" s="8">
        <v>462.23</v>
      </c>
      <c r="H1432" s="8">
        <v>0.3</v>
      </c>
      <c r="I1432" s="2" t="s">
        <v>1804</v>
      </c>
      <c r="J1432" s="8">
        <v>461.93</v>
      </c>
    </row>
    <row r="1433" spans="1:10" x14ac:dyDescent="0.35">
      <c r="A1433" s="2" t="s">
        <v>3235</v>
      </c>
      <c r="B1433" s="14">
        <v>45906</v>
      </c>
      <c r="C1433" s="2" t="s">
        <v>1362</v>
      </c>
      <c r="D1433" s="2" t="s">
        <v>1610</v>
      </c>
      <c r="E1433" s="2" t="s">
        <v>1785</v>
      </c>
      <c r="F1433" s="11">
        <v>1</v>
      </c>
      <c r="G1433" s="8">
        <v>361.09</v>
      </c>
      <c r="H1433" s="8">
        <v>0.06</v>
      </c>
      <c r="I1433" s="2" t="s">
        <v>1804</v>
      </c>
      <c r="J1433" s="8">
        <v>361.03</v>
      </c>
    </row>
    <row r="1434" spans="1:10" x14ac:dyDescent="0.35">
      <c r="A1434" s="2" t="s">
        <v>3236</v>
      </c>
      <c r="B1434" s="14">
        <v>45243</v>
      </c>
      <c r="C1434" s="2" t="s">
        <v>1178</v>
      </c>
      <c r="D1434" s="2" t="s">
        <v>1672</v>
      </c>
      <c r="E1434" s="2" t="s">
        <v>1791</v>
      </c>
      <c r="F1434" s="11">
        <v>3</v>
      </c>
      <c r="G1434" s="8">
        <v>59.37</v>
      </c>
      <c r="H1434" s="8">
        <v>0.03</v>
      </c>
      <c r="I1434" s="2" t="s">
        <v>1804</v>
      </c>
      <c r="J1434" s="8">
        <v>178.07999999999998</v>
      </c>
    </row>
    <row r="1435" spans="1:10" x14ac:dyDescent="0.35">
      <c r="A1435" s="2" t="s">
        <v>3237</v>
      </c>
      <c r="B1435" s="14">
        <v>45686</v>
      </c>
      <c r="C1435" s="2" t="s">
        <v>138</v>
      </c>
      <c r="D1435" s="2" t="s">
        <v>1606</v>
      </c>
      <c r="E1435" s="2" t="s">
        <v>1735</v>
      </c>
      <c r="F1435" s="11">
        <v>3</v>
      </c>
      <c r="G1435" s="8">
        <v>765.21</v>
      </c>
      <c r="H1435" s="8">
        <v>0.14000000000000001</v>
      </c>
      <c r="I1435" s="2" t="s">
        <v>1807</v>
      </c>
      <c r="J1435" s="8">
        <v>2295.4900000000002</v>
      </c>
    </row>
    <row r="1436" spans="1:10" x14ac:dyDescent="0.35">
      <c r="A1436" s="2" t="s">
        <v>3238</v>
      </c>
      <c r="B1436" s="14">
        <v>45472</v>
      </c>
      <c r="C1436" s="2" t="s">
        <v>768</v>
      </c>
      <c r="D1436" s="2" t="s">
        <v>1590</v>
      </c>
      <c r="E1436" s="2" t="s">
        <v>1772</v>
      </c>
      <c r="F1436" s="11">
        <v>4</v>
      </c>
      <c r="G1436" s="8">
        <v>303.56</v>
      </c>
      <c r="H1436" s="8">
        <v>0.2</v>
      </c>
      <c r="I1436" s="2" t="s">
        <v>1807</v>
      </c>
      <c r="J1436" s="8">
        <v>1214.04</v>
      </c>
    </row>
    <row r="1437" spans="1:10" x14ac:dyDescent="0.35">
      <c r="A1437" s="2" t="s">
        <v>3239</v>
      </c>
      <c r="B1437" s="14">
        <v>45779</v>
      </c>
      <c r="C1437" s="2" t="s">
        <v>1350</v>
      </c>
      <c r="D1437" s="2" t="s">
        <v>1580</v>
      </c>
      <c r="E1437" s="2" t="s">
        <v>1730</v>
      </c>
      <c r="F1437" s="11">
        <v>1</v>
      </c>
      <c r="G1437" s="8">
        <v>640.92999999999995</v>
      </c>
      <c r="H1437" s="8">
        <v>0.19</v>
      </c>
      <c r="I1437" s="2" t="s">
        <v>1804</v>
      </c>
      <c r="J1437" s="8">
        <v>640.7399999999999</v>
      </c>
    </row>
    <row r="1438" spans="1:10" x14ac:dyDescent="0.35">
      <c r="A1438" s="2" t="s">
        <v>3240</v>
      </c>
      <c r="B1438" s="14">
        <v>45830</v>
      </c>
      <c r="C1438" s="2" t="s">
        <v>565</v>
      </c>
      <c r="D1438" s="2" t="s">
        <v>1698</v>
      </c>
      <c r="E1438" s="2" t="s">
        <v>1767</v>
      </c>
      <c r="F1438" s="11">
        <v>2</v>
      </c>
      <c r="G1438" s="8">
        <v>611.25</v>
      </c>
      <c r="H1438" s="8">
        <v>0.22</v>
      </c>
      <c r="I1438" s="2" t="s">
        <v>1802</v>
      </c>
      <c r="J1438" s="8">
        <v>1222.28</v>
      </c>
    </row>
    <row r="1439" spans="1:10" x14ac:dyDescent="0.35">
      <c r="A1439" s="2" t="s">
        <v>3241</v>
      </c>
      <c r="B1439" s="14">
        <v>45756</v>
      </c>
      <c r="C1439" s="2" t="s">
        <v>1401</v>
      </c>
      <c r="D1439" s="2" t="s">
        <v>1658</v>
      </c>
      <c r="E1439" s="2" t="s">
        <v>1735</v>
      </c>
      <c r="F1439" s="11">
        <v>1</v>
      </c>
      <c r="G1439" s="8">
        <v>209.93</v>
      </c>
      <c r="H1439" s="8">
        <v>0.21</v>
      </c>
      <c r="I1439" s="2" t="s">
        <v>1802</v>
      </c>
      <c r="J1439" s="8">
        <v>209.72</v>
      </c>
    </row>
    <row r="1440" spans="1:10" x14ac:dyDescent="0.35">
      <c r="A1440" s="2" t="s">
        <v>3242</v>
      </c>
      <c r="B1440" s="14">
        <v>45847</v>
      </c>
      <c r="C1440" s="2" t="s">
        <v>377</v>
      </c>
      <c r="D1440" s="2" t="s">
        <v>1724</v>
      </c>
      <c r="E1440" s="2" t="s">
        <v>1767</v>
      </c>
      <c r="F1440" s="11">
        <v>3</v>
      </c>
      <c r="G1440" s="8">
        <v>130.38999999999999</v>
      </c>
      <c r="H1440" s="8">
        <v>0.24</v>
      </c>
      <c r="I1440" s="2" t="s">
        <v>1804</v>
      </c>
      <c r="J1440" s="8">
        <v>390.92999999999995</v>
      </c>
    </row>
    <row r="1441" spans="1:10" x14ac:dyDescent="0.35">
      <c r="A1441" s="2" t="s">
        <v>3243</v>
      </c>
      <c r="B1441" s="14">
        <v>45322</v>
      </c>
      <c r="C1441" s="2" t="s">
        <v>909</v>
      </c>
      <c r="D1441" s="2" t="s">
        <v>1712</v>
      </c>
      <c r="E1441" s="2" t="s">
        <v>1757</v>
      </c>
      <c r="F1441" s="11">
        <v>2</v>
      </c>
      <c r="G1441" s="8">
        <v>846.18</v>
      </c>
      <c r="H1441" s="8">
        <v>0.1</v>
      </c>
      <c r="I1441" s="2" t="s">
        <v>1807</v>
      </c>
      <c r="J1441" s="8">
        <v>1692.26</v>
      </c>
    </row>
    <row r="1442" spans="1:10" x14ac:dyDescent="0.35">
      <c r="A1442" s="2" t="s">
        <v>3244</v>
      </c>
      <c r="B1442" s="14">
        <v>45829</v>
      </c>
      <c r="C1442" s="2" t="s">
        <v>1092</v>
      </c>
      <c r="D1442" s="2" t="s">
        <v>1666</v>
      </c>
      <c r="E1442" s="2" t="s">
        <v>1777</v>
      </c>
      <c r="F1442" s="11">
        <v>2</v>
      </c>
      <c r="G1442" s="8">
        <v>424.53</v>
      </c>
      <c r="H1442" s="8">
        <v>0.14000000000000001</v>
      </c>
      <c r="I1442" s="2" t="s">
        <v>1807</v>
      </c>
      <c r="J1442" s="8">
        <v>848.92</v>
      </c>
    </row>
    <row r="1443" spans="1:10" x14ac:dyDescent="0.35">
      <c r="A1443" s="2" t="s">
        <v>3245</v>
      </c>
      <c r="B1443" s="14">
        <v>45539</v>
      </c>
      <c r="C1443" s="2" t="s">
        <v>812</v>
      </c>
      <c r="D1443" s="2" t="s">
        <v>1702</v>
      </c>
      <c r="E1443" s="2" t="s">
        <v>1777</v>
      </c>
      <c r="F1443" s="11">
        <v>4</v>
      </c>
      <c r="G1443" s="8">
        <v>450.42</v>
      </c>
      <c r="H1443" s="8">
        <v>0.08</v>
      </c>
      <c r="I1443" s="2" t="s">
        <v>1807</v>
      </c>
      <c r="J1443" s="8">
        <v>1801.6000000000001</v>
      </c>
    </row>
    <row r="1444" spans="1:10" x14ac:dyDescent="0.35">
      <c r="A1444" s="2" t="s">
        <v>3246</v>
      </c>
      <c r="B1444" s="14">
        <v>45893</v>
      </c>
      <c r="C1444" s="2" t="s">
        <v>513</v>
      </c>
      <c r="D1444" s="2" t="s">
        <v>1578</v>
      </c>
      <c r="E1444" s="2" t="s">
        <v>1764</v>
      </c>
      <c r="F1444" s="11">
        <v>4</v>
      </c>
      <c r="G1444" s="8">
        <v>896.91</v>
      </c>
      <c r="H1444" s="8">
        <v>0.1</v>
      </c>
      <c r="I1444" s="2" t="s">
        <v>1802</v>
      </c>
      <c r="J1444" s="8">
        <v>3587.54</v>
      </c>
    </row>
    <row r="1445" spans="1:10" x14ac:dyDescent="0.35">
      <c r="A1445" s="2" t="s">
        <v>3247</v>
      </c>
      <c r="B1445" s="14">
        <v>45814</v>
      </c>
      <c r="C1445" s="2" t="s">
        <v>1470</v>
      </c>
      <c r="D1445" s="2" t="s">
        <v>1720</v>
      </c>
      <c r="E1445" s="2" t="s">
        <v>1767</v>
      </c>
      <c r="F1445" s="11">
        <v>3</v>
      </c>
      <c r="G1445" s="8">
        <v>679.38</v>
      </c>
      <c r="H1445" s="8">
        <v>0.3</v>
      </c>
      <c r="I1445" s="2" t="s">
        <v>1807</v>
      </c>
      <c r="J1445" s="8">
        <v>2037.84</v>
      </c>
    </row>
    <row r="1446" spans="1:10" x14ac:dyDescent="0.35">
      <c r="A1446" s="2" t="s">
        <v>3248</v>
      </c>
      <c r="B1446" s="14">
        <v>45571</v>
      </c>
      <c r="C1446" s="2" t="s">
        <v>70</v>
      </c>
      <c r="D1446" s="2" t="s">
        <v>1686</v>
      </c>
      <c r="E1446" s="2" t="s">
        <v>1782</v>
      </c>
      <c r="F1446" s="11">
        <v>3</v>
      </c>
      <c r="G1446" s="8">
        <v>483.63</v>
      </c>
      <c r="H1446" s="8">
        <v>0</v>
      </c>
      <c r="I1446" s="2" t="s">
        <v>1802</v>
      </c>
      <c r="J1446" s="8">
        <v>1450.8899999999999</v>
      </c>
    </row>
    <row r="1447" spans="1:10" x14ac:dyDescent="0.35">
      <c r="A1447" s="2" t="s">
        <v>3249</v>
      </c>
      <c r="B1447" s="14">
        <v>45542</v>
      </c>
      <c r="C1447" s="2" t="s">
        <v>119</v>
      </c>
      <c r="D1447" s="2" t="s">
        <v>1604</v>
      </c>
      <c r="E1447" s="2" t="s">
        <v>1730</v>
      </c>
      <c r="F1447" s="11">
        <v>3</v>
      </c>
      <c r="G1447" s="8">
        <v>158.27000000000001</v>
      </c>
      <c r="H1447" s="8">
        <v>0.24</v>
      </c>
      <c r="I1447" s="2" t="s">
        <v>1807</v>
      </c>
      <c r="J1447" s="8">
        <v>474.57000000000005</v>
      </c>
    </row>
    <row r="1448" spans="1:10" x14ac:dyDescent="0.35">
      <c r="A1448" s="2" t="s">
        <v>3250</v>
      </c>
      <c r="B1448" s="14">
        <v>45758</v>
      </c>
      <c r="C1448" s="2" t="s">
        <v>392</v>
      </c>
      <c r="D1448" s="2" t="s">
        <v>1527</v>
      </c>
      <c r="E1448" s="2" t="s">
        <v>1779</v>
      </c>
      <c r="F1448" s="11">
        <v>4</v>
      </c>
      <c r="G1448" s="8">
        <v>601.5</v>
      </c>
      <c r="H1448" s="8">
        <v>0.18</v>
      </c>
      <c r="I1448" s="2" t="s">
        <v>1802</v>
      </c>
      <c r="J1448" s="8">
        <v>2405.8200000000002</v>
      </c>
    </row>
    <row r="1449" spans="1:10" x14ac:dyDescent="0.35">
      <c r="A1449" s="2" t="s">
        <v>3251</v>
      </c>
      <c r="B1449" s="14">
        <v>45709</v>
      </c>
      <c r="C1449" s="2" t="s">
        <v>247</v>
      </c>
      <c r="D1449" s="2" t="s">
        <v>1588</v>
      </c>
      <c r="E1449" s="2" t="s">
        <v>1788</v>
      </c>
      <c r="F1449" s="11">
        <v>2</v>
      </c>
      <c r="G1449" s="8">
        <v>46.39</v>
      </c>
      <c r="H1449" s="8">
        <v>7.0000000000000007E-2</v>
      </c>
      <c r="I1449" s="2" t="s">
        <v>1802</v>
      </c>
      <c r="J1449" s="8">
        <v>92.710000000000008</v>
      </c>
    </row>
    <row r="1450" spans="1:10" x14ac:dyDescent="0.35">
      <c r="A1450" s="2" t="s">
        <v>3252</v>
      </c>
      <c r="B1450" s="14">
        <v>45587</v>
      </c>
      <c r="C1450" s="2" t="s">
        <v>404</v>
      </c>
      <c r="D1450" s="2" t="s">
        <v>1690</v>
      </c>
      <c r="E1450" s="2" t="s">
        <v>1760</v>
      </c>
      <c r="F1450" s="11">
        <v>4</v>
      </c>
      <c r="G1450" s="8">
        <v>892.28</v>
      </c>
      <c r="H1450" s="8">
        <v>0.23</v>
      </c>
      <c r="I1450" s="2" t="s">
        <v>1802</v>
      </c>
      <c r="J1450" s="8">
        <v>3568.89</v>
      </c>
    </row>
    <row r="1451" spans="1:10" x14ac:dyDescent="0.35">
      <c r="A1451" s="2" t="s">
        <v>3253</v>
      </c>
      <c r="B1451" s="14">
        <v>45494</v>
      </c>
      <c r="C1451" s="2" t="s">
        <v>705</v>
      </c>
      <c r="D1451" s="2" t="s">
        <v>1546</v>
      </c>
      <c r="E1451" s="2" t="s">
        <v>1757</v>
      </c>
      <c r="F1451" s="11">
        <v>2</v>
      </c>
      <c r="G1451" s="8">
        <v>164.23</v>
      </c>
      <c r="H1451" s="8">
        <v>0.17</v>
      </c>
      <c r="I1451" s="2" t="s">
        <v>1802</v>
      </c>
      <c r="J1451" s="8">
        <v>328.28999999999996</v>
      </c>
    </row>
    <row r="1452" spans="1:10" x14ac:dyDescent="0.35">
      <c r="A1452" s="2" t="s">
        <v>3254</v>
      </c>
      <c r="B1452" s="14">
        <v>45305</v>
      </c>
      <c r="C1452" s="2" t="s">
        <v>1376</v>
      </c>
      <c r="D1452" s="2" t="s">
        <v>1543</v>
      </c>
      <c r="E1452" s="2" t="s">
        <v>1757</v>
      </c>
      <c r="F1452" s="11">
        <v>1</v>
      </c>
      <c r="G1452" s="8">
        <v>484.23</v>
      </c>
      <c r="H1452" s="8">
        <v>0.12</v>
      </c>
      <c r="I1452" s="2" t="s">
        <v>1807</v>
      </c>
      <c r="J1452" s="8">
        <v>484.11</v>
      </c>
    </row>
    <row r="1453" spans="1:10" x14ac:dyDescent="0.35">
      <c r="A1453" s="2" t="s">
        <v>3255</v>
      </c>
      <c r="B1453" s="14">
        <v>45383</v>
      </c>
      <c r="C1453" s="2" t="s">
        <v>27</v>
      </c>
      <c r="D1453" s="2" t="s">
        <v>1596</v>
      </c>
      <c r="E1453" s="2" t="s">
        <v>1788</v>
      </c>
      <c r="F1453" s="11">
        <v>3</v>
      </c>
      <c r="G1453" s="8">
        <v>341.51</v>
      </c>
      <c r="H1453" s="8">
        <v>0.22</v>
      </c>
      <c r="I1453" s="2" t="s">
        <v>1807</v>
      </c>
      <c r="J1453" s="8">
        <v>1024.31</v>
      </c>
    </row>
    <row r="1454" spans="1:10" x14ac:dyDescent="0.35">
      <c r="A1454" s="2" t="s">
        <v>3256</v>
      </c>
      <c r="B1454" s="14">
        <v>45788</v>
      </c>
      <c r="C1454" s="2" t="s">
        <v>374</v>
      </c>
      <c r="D1454" s="2" t="s">
        <v>1722</v>
      </c>
      <c r="E1454" s="2" t="s">
        <v>1775</v>
      </c>
      <c r="F1454" s="11">
        <v>3</v>
      </c>
      <c r="G1454" s="8">
        <v>758.87</v>
      </c>
      <c r="H1454" s="8">
        <v>0.11</v>
      </c>
      <c r="I1454" s="2" t="s">
        <v>1804</v>
      </c>
      <c r="J1454" s="8">
        <v>2276.5</v>
      </c>
    </row>
    <row r="1455" spans="1:10" x14ac:dyDescent="0.35">
      <c r="A1455" s="2" t="s">
        <v>3257</v>
      </c>
      <c r="B1455" s="14">
        <v>45855</v>
      </c>
      <c r="C1455" s="2" t="s">
        <v>1428</v>
      </c>
      <c r="D1455" s="2" t="s">
        <v>1638</v>
      </c>
      <c r="E1455" s="2" t="s">
        <v>1772</v>
      </c>
      <c r="F1455" s="11">
        <v>3</v>
      </c>
      <c r="G1455" s="8">
        <v>560.52</v>
      </c>
      <c r="H1455" s="8">
        <v>0.17</v>
      </c>
      <c r="I1455" s="2" t="s">
        <v>1802</v>
      </c>
      <c r="J1455" s="8">
        <v>1681.3899999999999</v>
      </c>
    </row>
    <row r="1456" spans="1:10" x14ac:dyDescent="0.35">
      <c r="A1456" s="2" t="s">
        <v>3258</v>
      </c>
      <c r="B1456" s="14">
        <v>45533</v>
      </c>
      <c r="C1456" s="2" t="s">
        <v>1084</v>
      </c>
      <c r="D1456" s="2" t="s">
        <v>1718</v>
      </c>
      <c r="E1456" s="2" t="s">
        <v>1785</v>
      </c>
      <c r="F1456" s="11">
        <v>2</v>
      </c>
      <c r="G1456" s="8">
        <v>977.18</v>
      </c>
      <c r="H1456" s="8">
        <v>0.19</v>
      </c>
      <c r="I1456" s="2" t="s">
        <v>1802</v>
      </c>
      <c r="J1456" s="8">
        <v>1954.1699999999998</v>
      </c>
    </row>
    <row r="1457" spans="1:10" x14ac:dyDescent="0.35">
      <c r="A1457" s="2" t="s">
        <v>3259</v>
      </c>
      <c r="B1457" s="14">
        <v>45763</v>
      </c>
      <c r="C1457" s="2" t="s">
        <v>747</v>
      </c>
      <c r="D1457" s="2" t="s">
        <v>1558</v>
      </c>
      <c r="E1457" s="2" t="s">
        <v>1777</v>
      </c>
      <c r="F1457" s="11">
        <v>4</v>
      </c>
      <c r="G1457" s="8">
        <v>761.35</v>
      </c>
      <c r="H1457" s="8">
        <v>0.08</v>
      </c>
      <c r="I1457" s="2" t="s">
        <v>1802</v>
      </c>
      <c r="J1457" s="8">
        <v>3045.32</v>
      </c>
    </row>
    <row r="1458" spans="1:10" x14ac:dyDescent="0.35">
      <c r="A1458" s="2" t="s">
        <v>3260</v>
      </c>
      <c r="B1458" s="14">
        <v>45900</v>
      </c>
      <c r="C1458" s="2" t="s">
        <v>581</v>
      </c>
      <c r="D1458" s="2" t="s">
        <v>1660</v>
      </c>
      <c r="E1458" s="2" t="s">
        <v>1788</v>
      </c>
      <c r="F1458" s="11">
        <v>2</v>
      </c>
      <c r="G1458" s="8">
        <v>947.56</v>
      </c>
      <c r="H1458" s="8">
        <v>0.02</v>
      </c>
      <c r="I1458" s="2" t="s">
        <v>1807</v>
      </c>
      <c r="J1458" s="8">
        <v>1895.1</v>
      </c>
    </row>
    <row r="1459" spans="1:10" x14ac:dyDescent="0.35">
      <c r="A1459" s="2" t="s">
        <v>3261</v>
      </c>
      <c r="B1459" s="14">
        <v>45943</v>
      </c>
      <c r="C1459" s="2" t="s">
        <v>753</v>
      </c>
      <c r="D1459" s="2" t="s">
        <v>1612</v>
      </c>
      <c r="E1459" s="2" t="s">
        <v>1788</v>
      </c>
      <c r="F1459" s="11">
        <v>4</v>
      </c>
      <c r="G1459" s="8">
        <v>975.47</v>
      </c>
      <c r="H1459" s="8">
        <v>0.04</v>
      </c>
      <c r="I1459" s="2" t="s">
        <v>1802</v>
      </c>
      <c r="J1459" s="8">
        <v>3901.84</v>
      </c>
    </row>
    <row r="1460" spans="1:10" x14ac:dyDescent="0.35">
      <c r="A1460" s="2" t="s">
        <v>3262</v>
      </c>
      <c r="B1460" s="14">
        <v>45448</v>
      </c>
      <c r="C1460" s="2" t="s">
        <v>1448</v>
      </c>
      <c r="D1460" s="2" t="s">
        <v>1552</v>
      </c>
      <c r="E1460" s="2" t="s">
        <v>1764</v>
      </c>
      <c r="F1460" s="11">
        <v>3</v>
      </c>
      <c r="G1460" s="8">
        <v>769.06</v>
      </c>
      <c r="H1460" s="8">
        <v>0.23</v>
      </c>
      <c r="I1460" s="2" t="s">
        <v>1807</v>
      </c>
      <c r="J1460" s="8">
        <v>2306.9499999999998</v>
      </c>
    </row>
    <row r="1461" spans="1:10" x14ac:dyDescent="0.35">
      <c r="A1461" s="2" t="s">
        <v>3263</v>
      </c>
      <c r="B1461" s="14">
        <v>45929</v>
      </c>
      <c r="C1461" s="2" t="s">
        <v>1473</v>
      </c>
      <c r="D1461" s="2" t="s">
        <v>1604</v>
      </c>
      <c r="E1461" s="2" t="s">
        <v>1739</v>
      </c>
      <c r="F1461" s="11">
        <v>3</v>
      </c>
      <c r="G1461" s="8">
        <v>824.75</v>
      </c>
      <c r="H1461" s="8">
        <v>0.23</v>
      </c>
      <c r="I1461" s="2" t="s">
        <v>1802</v>
      </c>
      <c r="J1461" s="8">
        <v>2474.02</v>
      </c>
    </row>
    <row r="1462" spans="1:10" x14ac:dyDescent="0.35">
      <c r="A1462" s="2" t="s">
        <v>3264</v>
      </c>
      <c r="B1462" s="14">
        <v>45478</v>
      </c>
      <c r="C1462" s="2" t="s">
        <v>1230</v>
      </c>
      <c r="D1462" s="2" t="s">
        <v>1662</v>
      </c>
      <c r="E1462" s="2" t="s">
        <v>1747</v>
      </c>
      <c r="F1462" s="11">
        <v>2</v>
      </c>
      <c r="G1462" s="8">
        <v>821.35</v>
      </c>
      <c r="H1462" s="8">
        <v>0.11</v>
      </c>
      <c r="I1462" s="2" t="s">
        <v>1804</v>
      </c>
      <c r="J1462" s="8">
        <v>1642.5900000000001</v>
      </c>
    </row>
    <row r="1463" spans="1:10" x14ac:dyDescent="0.35">
      <c r="A1463" s="2" t="s">
        <v>3265</v>
      </c>
      <c r="B1463" s="14">
        <v>45723</v>
      </c>
      <c r="C1463" s="2" t="s">
        <v>1241</v>
      </c>
      <c r="D1463" s="2" t="s">
        <v>1552</v>
      </c>
      <c r="E1463" s="2" t="s">
        <v>1767</v>
      </c>
      <c r="F1463" s="11">
        <v>1</v>
      </c>
      <c r="G1463" s="8">
        <v>120.57</v>
      </c>
      <c r="H1463" s="8">
        <v>0.06</v>
      </c>
      <c r="I1463" s="2" t="s">
        <v>1804</v>
      </c>
      <c r="J1463" s="8">
        <v>120.50999999999999</v>
      </c>
    </row>
    <row r="1464" spans="1:10" x14ac:dyDescent="0.35">
      <c r="A1464" s="2" t="s">
        <v>3266</v>
      </c>
      <c r="B1464" s="14">
        <v>45240</v>
      </c>
      <c r="C1464" s="2" t="s">
        <v>1037</v>
      </c>
      <c r="D1464" s="2" t="s">
        <v>1704</v>
      </c>
      <c r="E1464" s="2" t="s">
        <v>1735</v>
      </c>
      <c r="F1464" s="11">
        <v>1</v>
      </c>
      <c r="G1464" s="8">
        <v>122.27</v>
      </c>
      <c r="H1464" s="8">
        <v>0.26</v>
      </c>
      <c r="I1464" s="2" t="s">
        <v>1804</v>
      </c>
      <c r="J1464" s="8">
        <v>122.00999999999999</v>
      </c>
    </row>
    <row r="1465" spans="1:10" x14ac:dyDescent="0.35">
      <c r="A1465" s="2" t="s">
        <v>3267</v>
      </c>
      <c r="B1465" s="14">
        <v>45890</v>
      </c>
      <c r="C1465" s="2" t="s">
        <v>555</v>
      </c>
      <c r="D1465" s="2" t="s">
        <v>1578</v>
      </c>
      <c r="E1465" s="2" t="s">
        <v>1739</v>
      </c>
      <c r="F1465" s="11">
        <v>2</v>
      </c>
      <c r="G1465" s="8">
        <v>182.89</v>
      </c>
      <c r="H1465" s="8">
        <v>0.11</v>
      </c>
      <c r="I1465" s="2" t="s">
        <v>1802</v>
      </c>
      <c r="J1465" s="8">
        <v>365.66999999999996</v>
      </c>
    </row>
    <row r="1466" spans="1:10" x14ac:dyDescent="0.35">
      <c r="A1466" s="2" t="s">
        <v>3268</v>
      </c>
      <c r="B1466" s="14">
        <v>45796</v>
      </c>
      <c r="C1466" s="2" t="s">
        <v>1142</v>
      </c>
      <c r="D1466" s="2" t="s">
        <v>1618</v>
      </c>
      <c r="E1466" s="2" t="s">
        <v>1747</v>
      </c>
      <c r="F1466" s="11">
        <v>1</v>
      </c>
      <c r="G1466" s="8">
        <v>695.26</v>
      </c>
      <c r="H1466" s="8">
        <v>0.23</v>
      </c>
      <c r="I1466" s="2" t="s">
        <v>1804</v>
      </c>
      <c r="J1466" s="8">
        <v>695.03</v>
      </c>
    </row>
    <row r="1467" spans="1:10" x14ac:dyDescent="0.35">
      <c r="A1467" s="2" t="s">
        <v>3269</v>
      </c>
      <c r="B1467" s="14">
        <v>45895</v>
      </c>
      <c r="C1467" s="2" t="s">
        <v>109</v>
      </c>
      <c r="D1467" s="2" t="s">
        <v>1584</v>
      </c>
      <c r="E1467" s="2" t="s">
        <v>1754</v>
      </c>
      <c r="F1467" s="11">
        <v>2</v>
      </c>
      <c r="G1467" s="8">
        <v>408.8</v>
      </c>
      <c r="H1467" s="8">
        <v>0.17</v>
      </c>
      <c r="I1467" s="2" t="s">
        <v>1807</v>
      </c>
      <c r="J1467" s="8">
        <v>817.43000000000006</v>
      </c>
    </row>
    <row r="1468" spans="1:10" x14ac:dyDescent="0.35">
      <c r="A1468" s="2" t="s">
        <v>3270</v>
      </c>
      <c r="B1468" s="14">
        <v>45676</v>
      </c>
      <c r="C1468" s="2" t="s">
        <v>719</v>
      </c>
      <c r="D1468" s="2" t="s">
        <v>1624</v>
      </c>
      <c r="E1468" s="2" t="s">
        <v>1760</v>
      </c>
      <c r="F1468" s="11">
        <v>3</v>
      </c>
      <c r="G1468" s="8">
        <v>512.15</v>
      </c>
      <c r="H1468" s="8">
        <v>0.12</v>
      </c>
      <c r="I1468" s="2" t="s">
        <v>1802</v>
      </c>
      <c r="J1468" s="8">
        <v>1536.33</v>
      </c>
    </row>
    <row r="1469" spans="1:10" x14ac:dyDescent="0.35">
      <c r="A1469" s="2" t="s">
        <v>3271</v>
      </c>
      <c r="B1469" s="14">
        <v>45568</v>
      </c>
      <c r="C1469" s="2" t="s">
        <v>1253</v>
      </c>
      <c r="D1469" s="2" t="s">
        <v>1543</v>
      </c>
      <c r="E1469" s="2" t="s">
        <v>1760</v>
      </c>
      <c r="F1469" s="11">
        <v>3</v>
      </c>
      <c r="G1469" s="8">
        <v>136.4</v>
      </c>
      <c r="H1469" s="8">
        <v>0.15</v>
      </c>
      <c r="I1469" s="2" t="s">
        <v>1804</v>
      </c>
      <c r="J1469" s="8">
        <v>409.05000000000007</v>
      </c>
    </row>
    <row r="1470" spans="1:10" x14ac:dyDescent="0.35">
      <c r="A1470" s="2" t="s">
        <v>3272</v>
      </c>
      <c r="B1470" s="14">
        <v>45272</v>
      </c>
      <c r="C1470" s="2" t="s">
        <v>568</v>
      </c>
      <c r="D1470" s="2" t="s">
        <v>1535</v>
      </c>
      <c r="E1470" s="2" t="s">
        <v>1744</v>
      </c>
      <c r="F1470" s="11">
        <v>2</v>
      </c>
      <c r="G1470" s="8">
        <v>42.51</v>
      </c>
      <c r="H1470" s="8">
        <v>0.04</v>
      </c>
      <c r="I1470" s="2" t="s">
        <v>1807</v>
      </c>
      <c r="J1470" s="8">
        <v>84.97999999999999</v>
      </c>
    </row>
    <row r="1471" spans="1:10" x14ac:dyDescent="0.35">
      <c r="A1471" s="2" t="s">
        <v>3273</v>
      </c>
      <c r="B1471" s="14">
        <v>45718</v>
      </c>
      <c r="C1471" s="2" t="s">
        <v>1107</v>
      </c>
      <c r="D1471" s="2" t="s">
        <v>1676</v>
      </c>
      <c r="E1471" s="2" t="s">
        <v>1757</v>
      </c>
      <c r="F1471" s="11">
        <v>3</v>
      </c>
      <c r="G1471" s="8">
        <v>582.1</v>
      </c>
      <c r="H1471" s="8">
        <v>0.12</v>
      </c>
      <c r="I1471" s="2" t="s">
        <v>1804</v>
      </c>
      <c r="J1471" s="8">
        <v>1746.1800000000003</v>
      </c>
    </row>
    <row r="1472" spans="1:10" x14ac:dyDescent="0.35">
      <c r="A1472" s="2" t="s">
        <v>3274</v>
      </c>
      <c r="B1472" s="14">
        <v>45356</v>
      </c>
      <c r="C1472" s="2" t="s">
        <v>700</v>
      </c>
      <c r="D1472" s="2" t="s">
        <v>1690</v>
      </c>
      <c r="E1472" s="2" t="s">
        <v>1785</v>
      </c>
      <c r="F1472" s="11">
        <v>4</v>
      </c>
      <c r="G1472" s="8">
        <v>461.52</v>
      </c>
      <c r="H1472" s="8">
        <v>0</v>
      </c>
      <c r="I1472" s="2" t="s">
        <v>1807</v>
      </c>
      <c r="J1472" s="8">
        <v>1846.08</v>
      </c>
    </row>
    <row r="1473" spans="1:10" x14ac:dyDescent="0.35">
      <c r="A1473" s="2" t="s">
        <v>3275</v>
      </c>
      <c r="B1473" s="14">
        <v>45552</v>
      </c>
      <c r="C1473" s="2" t="s">
        <v>1502</v>
      </c>
      <c r="D1473" s="2" t="s">
        <v>1558</v>
      </c>
      <c r="E1473" s="2" t="s">
        <v>1770</v>
      </c>
      <c r="F1473" s="11">
        <v>1</v>
      </c>
      <c r="G1473" s="8">
        <v>558.41999999999996</v>
      </c>
      <c r="H1473" s="8">
        <v>0.03</v>
      </c>
      <c r="I1473" s="2" t="s">
        <v>1802</v>
      </c>
      <c r="J1473" s="8">
        <v>558.39</v>
      </c>
    </row>
    <row r="1474" spans="1:10" x14ac:dyDescent="0.35">
      <c r="A1474" s="2" t="s">
        <v>3276</v>
      </c>
      <c r="B1474" s="14">
        <v>45288</v>
      </c>
      <c r="C1474" s="2" t="s">
        <v>827</v>
      </c>
      <c r="D1474" s="2" t="s">
        <v>1550</v>
      </c>
      <c r="E1474" s="2" t="s">
        <v>1788</v>
      </c>
      <c r="F1474" s="11">
        <v>4</v>
      </c>
      <c r="G1474" s="8">
        <v>700.98</v>
      </c>
      <c r="H1474" s="8">
        <v>0.12</v>
      </c>
      <c r="I1474" s="2" t="s">
        <v>1804</v>
      </c>
      <c r="J1474" s="8">
        <v>2803.8</v>
      </c>
    </row>
    <row r="1475" spans="1:10" x14ac:dyDescent="0.35">
      <c r="A1475" s="2" t="s">
        <v>3277</v>
      </c>
      <c r="B1475" s="14">
        <v>45605</v>
      </c>
      <c r="C1475" s="2" t="s">
        <v>1241</v>
      </c>
      <c r="D1475" s="2" t="s">
        <v>1696</v>
      </c>
      <c r="E1475" s="2" t="s">
        <v>1788</v>
      </c>
      <c r="F1475" s="11">
        <v>2</v>
      </c>
      <c r="G1475" s="8">
        <v>227.97</v>
      </c>
      <c r="H1475" s="8">
        <v>0.08</v>
      </c>
      <c r="I1475" s="2" t="s">
        <v>1807</v>
      </c>
      <c r="J1475" s="8">
        <v>455.86</v>
      </c>
    </row>
    <row r="1476" spans="1:10" x14ac:dyDescent="0.35">
      <c r="A1476" s="2" t="s">
        <v>3278</v>
      </c>
      <c r="B1476" s="14">
        <v>45516</v>
      </c>
      <c r="C1476" s="2" t="s">
        <v>1440</v>
      </c>
      <c r="D1476" s="2" t="s">
        <v>1604</v>
      </c>
      <c r="E1476" s="2" t="s">
        <v>1770</v>
      </c>
      <c r="F1476" s="11">
        <v>4</v>
      </c>
      <c r="G1476" s="8">
        <v>278.70999999999998</v>
      </c>
      <c r="H1476" s="8">
        <v>0.2</v>
      </c>
      <c r="I1476" s="2" t="s">
        <v>1804</v>
      </c>
      <c r="J1476" s="8">
        <v>1114.6399999999999</v>
      </c>
    </row>
    <row r="1477" spans="1:10" x14ac:dyDescent="0.35">
      <c r="A1477" s="2" t="s">
        <v>3279</v>
      </c>
      <c r="B1477" s="14">
        <v>45379</v>
      </c>
      <c r="C1477" s="2" t="s">
        <v>815</v>
      </c>
      <c r="D1477" s="2" t="s">
        <v>1724</v>
      </c>
      <c r="E1477" s="2" t="s">
        <v>1760</v>
      </c>
      <c r="F1477" s="11">
        <v>2</v>
      </c>
      <c r="G1477" s="8">
        <v>916.12</v>
      </c>
      <c r="H1477" s="8">
        <v>0.05</v>
      </c>
      <c r="I1477" s="2" t="s">
        <v>1804</v>
      </c>
      <c r="J1477" s="8">
        <v>1832.19</v>
      </c>
    </row>
    <row r="1478" spans="1:10" x14ac:dyDescent="0.35">
      <c r="A1478" s="2" t="s">
        <v>3280</v>
      </c>
      <c r="B1478" s="14">
        <v>45567</v>
      </c>
      <c r="C1478" s="2" t="s">
        <v>445</v>
      </c>
      <c r="D1478" s="2" t="s">
        <v>1546</v>
      </c>
      <c r="E1478" s="2" t="s">
        <v>1772</v>
      </c>
      <c r="F1478" s="11">
        <v>4</v>
      </c>
      <c r="G1478" s="8">
        <v>228.98</v>
      </c>
      <c r="H1478" s="8">
        <v>0.22</v>
      </c>
      <c r="I1478" s="2" t="s">
        <v>1804</v>
      </c>
      <c r="J1478" s="8">
        <v>915.69999999999993</v>
      </c>
    </row>
    <row r="1479" spans="1:10" x14ac:dyDescent="0.35">
      <c r="A1479" s="2" t="s">
        <v>3281</v>
      </c>
      <c r="B1479" s="14">
        <v>45510</v>
      </c>
      <c r="C1479" s="2" t="s">
        <v>741</v>
      </c>
      <c r="D1479" s="2" t="s">
        <v>1704</v>
      </c>
      <c r="E1479" s="2" t="s">
        <v>1779</v>
      </c>
      <c r="F1479" s="11">
        <v>4</v>
      </c>
      <c r="G1479" s="8">
        <v>904.82</v>
      </c>
      <c r="H1479" s="8">
        <v>0.09</v>
      </c>
      <c r="I1479" s="2" t="s">
        <v>1804</v>
      </c>
      <c r="J1479" s="8">
        <v>3619.19</v>
      </c>
    </row>
    <row r="1480" spans="1:10" x14ac:dyDescent="0.35">
      <c r="A1480" s="2" t="s">
        <v>3282</v>
      </c>
      <c r="B1480" s="14">
        <v>45806</v>
      </c>
      <c r="C1480" s="2" t="s">
        <v>287</v>
      </c>
      <c r="D1480" s="2" t="s">
        <v>1572</v>
      </c>
      <c r="E1480" s="2" t="s">
        <v>1770</v>
      </c>
      <c r="F1480" s="11">
        <v>1</v>
      </c>
      <c r="G1480" s="8">
        <v>588.61</v>
      </c>
      <c r="H1480" s="8">
        <v>0.1</v>
      </c>
      <c r="I1480" s="2" t="s">
        <v>1804</v>
      </c>
      <c r="J1480" s="8">
        <v>588.51</v>
      </c>
    </row>
    <row r="1481" spans="1:10" x14ac:dyDescent="0.35">
      <c r="A1481" s="2" t="s">
        <v>3283</v>
      </c>
      <c r="B1481" s="14">
        <v>45240</v>
      </c>
      <c r="C1481" s="2" t="s">
        <v>386</v>
      </c>
      <c r="D1481" s="2" t="s">
        <v>1592</v>
      </c>
      <c r="E1481" s="2" t="s">
        <v>1744</v>
      </c>
      <c r="F1481" s="11">
        <v>4</v>
      </c>
      <c r="G1481" s="8">
        <v>695.97</v>
      </c>
      <c r="H1481" s="8">
        <v>0.02</v>
      </c>
      <c r="I1481" s="2" t="s">
        <v>1802</v>
      </c>
      <c r="J1481" s="8">
        <v>2783.86</v>
      </c>
    </row>
    <row r="1482" spans="1:10" x14ac:dyDescent="0.35">
      <c r="A1482" s="2" t="s">
        <v>3284</v>
      </c>
      <c r="B1482" s="14">
        <v>45309</v>
      </c>
      <c r="C1482" s="2" t="s">
        <v>937</v>
      </c>
      <c r="D1482" s="2" t="s">
        <v>1720</v>
      </c>
      <c r="E1482" s="2" t="s">
        <v>1770</v>
      </c>
      <c r="F1482" s="11">
        <v>2</v>
      </c>
      <c r="G1482" s="8">
        <v>181.42</v>
      </c>
      <c r="H1482" s="8">
        <v>0.08</v>
      </c>
      <c r="I1482" s="2" t="s">
        <v>1804</v>
      </c>
      <c r="J1482" s="8">
        <v>362.76</v>
      </c>
    </row>
    <row r="1483" spans="1:10" x14ac:dyDescent="0.35">
      <c r="A1483" s="2" t="s">
        <v>3285</v>
      </c>
      <c r="B1483" s="14">
        <v>45375</v>
      </c>
      <c r="C1483" s="2" t="s">
        <v>95</v>
      </c>
      <c r="D1483" s="2" t="s">
        <v>1720</v>
      </c>
      <c r="E1483" s="2" t="s">
        <v>1775</v>
      </c>
      <c r="F1483" s="11">
        <v>1</v>
      </c>
      <c r="G1483" s="8">
        <v>439.55</v>
      </c>
      <c r="H1483" s="8">
        <v>0.28999999999999998</v>
      </c>
      <c r="I1483" s="2" t="s">
        <v>1807</v>
      </c>
      <c r="J1483" s="8">
        <v>439.26</v>
      </c>
    </row>
    <row r="1484" spans="1:10" x14ac:dyDescent="0.35">
      <c r="A1484" s="2" t="s">
        <v>3286</v>
      </c>
      <c r="B1484" s="14">
        <v>45733</v>
      </c>
      <c r="C1484" s="2" t="s">
        <v>389</v>
      </c>
      <c r="D1484" s="2" t="s">
        <v>1636</v>
      </c>
      <c r="E1484" s="2" t="s">
        <v>1788</v>
      </c>
      <c r="F1484" s="11">
        <v>3</v>
      </c>
      <c r="G1484" s="8">
        <v>471.27</v>
      </c>
      <c r="H1484" s="8">
        <v>0.27</v>
      </c>
      <c r="I1484" s="2" t="s">
        <v>1807</v>
      </c>
      <c r="J1484" s="8">
        <v>1413.54</v>
      </c>
    </row>
    <row r="1485" spans="1:10" x14ac:dyDescent="0.35">
      <c r="A1485" s="2" t="s">
        <v>3287</v>
      </c>
      <c r="B1485" s="14">
        <v>45435</v>
      </c>
      <c r="C1485" s="2" t="s">
        <v>166</v>
      </c>
      <c r="D1485" s="2" t="s">
        <v>1644</v>
      </c>
      <c r="E1485" s="2" t="s">
        <v>1772</v>
      </c>
      <c r="F1485" s="11">
        <v>1</v>
      </c>
      <c r="G1485" s="8">
        <v>758.89</v>
      </c>
      <c r="H1485" s="8">
        <v>0.1</v>
      </c>
      <c r="I1485" s="2" t="s">
        <v>1802</v>
      </c>
      <c r="J1485" s="8">
        <v>758.79</v>
      </c>
    </row>
    <row r="1486" spans="1:10" x14ac:dyDescent="0.35">
      <c r="A1486" s="2" t="s">
        <v>3288</v>
      </c>
      <c r="B1486" s="14">
        <v>45864</v>
      </c>
      <c r="C1486" s="2" t="s">
        <v>1470</v>
      </c>
      <c r="D1486" s="2" t="s">
        <v>1716</v>
      </c>
      <c r="E1486" s="2" t="s">
        <v>1779</v>
      </c>
      <c r="F1486" s="11">
        <v>4</v>
      </c>
      <c r="G1486" s="8">
        <v>918.1</v>
      </c>
      <c r="H1486" s="8">
        <v>0.19</v>
      </c>
      <c r="I1486" s="2" t="s">
        <v>1807</v>
      </c>
      <c r="J1486" s="8">
        <v>3672.21</v>
      </c>
    </row>
    <row r="1487" spans="1:10" x14ac:dyDescent="0.35">
      <c r="A1487" s="2" t="s">
        <v>3289</v>
      </c>
      <c r="B1487" s="14">
        <v>45569</v>
      </c>
      <c r="C1487" s="2" t="s">
        <v>815</v>
      </c>
      <c r="D1487" s="2" t="s">
        <v>1714</v>
      </c>
      <c r="E1487" s="2" t="s">
        <v>1770</v>
      </c>
      <c r="F1487" s="11">
        <v>1</v>
      </c>
      <c r="G1487" s="8">
        <v>861.5</v>
      </c>
      <c r="H1487" s="8">
        <v>0.05</v>
      </c>
      <c r="I1487" s="2" t="s">
        <v>1807</v>
      </c>
      <c r="J1487" s="8">
        <v>861.45</v>
      </c>
    </row>
    <row r="1488" spans="1:10" x14ac:dyDescent="0.35">
      <c r="A1488" s="2" t="s">
        <v>3290</v>
      </c>
      <c r="B1488" s="14">
        <v>45664</v>
      </c>
      <c r="C1488" s="2" t="s">
        <v>1404</v>
      </c>
      <c r="D1488" s="2" t="s">
        <v>1570</v>
      </c>
      <c r="E1488" s="2" t="s">
        <v>1777</v>
      </c>
      <c r="F1488" s="11">
        <v>1</v>
      </c>
      <c r="G1488" s="8">
        <v>588.29999999999995</v>
      </c>
      <c r="H1488" s="8">
        <v>0.26</v>
      </c>
      <c r="I1488" s="2" t="s">
        <v>1807</v>
      </c>
      <c r="J1488" s="8">
        <v>588.04</v>
      </c>
    </row>
    <row r="1489" spans="1:10" x14ac:dyDescent="0.35">
      <c r="A1489" s="2" t="s">
        <v>3291</v>
      </c>
      <c r="B1489" s="14">
        <v>45645</v>
      </c>
      <c r="C1489" s="2" t="s">
        <v>1404</v>
      </c>
      <c r="D1489" s="2" t="s">
        <v>1636</v>
      </c>
      <c r="E1489" s="2" t="s">
        <v>1757</v>
      </c>
      <c r="F1489" s="11">
        <v>1</v>
      </c>
      <c r="G1489" s="8">
        <v>917.26</v>
      </c>
      <c r="H1489" s="8">
        <v>0.05</v>
      </c>
      <c r="I1489" s="2" t="s">
        <v>1804</v>
      </c>
      <c r="J1489" s="8">
        <v>917.21</v>
      </c>
    </row>
    <row r="1490" spans="1:10" x14ac:dyDescent="0.35">
      <c r="A1490" s="2" t="s">
        <v>3292</v>
      </c>
      <c r="B1490" s="14">
        <v>45449</v>
      </c>
      <c r="C1490" s="2" t="s">
        <v>738</v>
      </c>
      <c r="D1490" s="2" t="s">
        <v>1535</v>
      </c>
      <c r="E1490" s="2" t="s">
        <v>1788</v>
      </c>
      <c r="F1490" s="11">
        <v>4</v>
      </c>
      <c r="G1490" s="8">
        <v>96.78</v>
      </c>
      <c r="H1490" s="8">
        <v>0.11</v>
      </c>
      <c r="I1490" s="2" t="s">
        <v>1804</v>
      </c>
      <c r="J1490" s="8">
        <v>387.01</v>
      </c>
    </row>
    <row r="1491" spans="1:10" x14ac:dyDescent="0.35">
      <c r="A1491" s="2" t="s">
        <v>3293</v>
      </c>
      <c r="B1491" s="14">
        <v>45629</v>
      </c>
      <c r="C1491" s="2" t="s">
        <v>1451</v>
      </c>
      <c r="D1491" s="2" t="s">
        <v>1582</v>
      </c>
      <c r="E1491" s="2" t="s">
        <v>1747</v>
      </c>
      <c r="F1491" s="11">
        <v>3</v>
      </c>
      <c r="G1491" s="8">
        <v>199.41</v>
      </c>
      <c r="H1491" s="8">
        <v>0.16</v>
      </c>
      <c r="I1491" s="2" t="s">
        <v>1807</v>
      </c>
      <c r="J1491" s="8">
        <v>598.07000000000005</v>
      </c>
    </row>
    <row r="1492" spans="1:10" x14ac:dyDescent="0.35">
      <c r="A1492" s="2" t="s">
        <v>3294</v>
      </c>
      <c r="B1492" s="14">
        <v>45739</v>
      </c>
      <c r="C1492" s="2" t="s">
        <v>80</v>
      </c>
      <c r="D1492" s="2" t="s">
        <v>1634</v>
      </c>
      <c r="E1492" s="2" t="s">
        <v>1764</v>
      </c>
      <c r="F1492" s="11">
        <v>1</v>
      </c>
      <c r="G1492" s="8">
        <v>687.91</v>
      </c>
      <c r="H1492" s="8">
        <v>0.25</v>
      </c>
      <c r="I1492" s="2" t="s">
        <v>1802</v>
      </c>
      <c r="J1492" s="8">
        <v>687.66</v>
      </c>
    </row>
    <row r="1493" spans="1:10" x14ac:dyDescent="0.35">
      <c r="A1493" s="2" t="s">
        <v>3295</v>
      </c>
      <c r="B1493" s="14">
        <v>45849</v>
      </c>
      <c r="C1493" s="2" t="s">
        <v>147</v>
      </c>
      <c r="D1493" s="2" t="s">
        <v>1668</v>
      </c>
      <c r="E1493" s="2" t="s">
        <v>1739</v>
      </c>
      <c r="F1493" s="11">
        <v>3</v>
      </c>
      <c r="G1493" s="8">
        <v>769.62</v>
      </c>
      <c r="H1493" s="8">
        <v>0.09</v>
      </c>
      <c r="I1493" s="2" t="s">
        <v>1804</v>
      </c>
      <c r="J1493" s="8">
        <v>2308.77</v>
      </c>
    </row>
    <row r="1494" spans="1:10" x14ac:dyDescent="0.35">
      <c r="A1494" s="2" t="s">
        <v>3296</v>
      </c>
      <c r="B1494" s="14">
        <v>45230</v>
      </c>
      <c r="C1494" s="2" t="s">
        <v>702</v>
      </c>
      <c r="D1494" s="2" t="s">
        <v>1531</v>
      </c>
      <c r="E1494" s="2" t="s">
        <v>1744</v>
      </c>
      <c r="F1494" s="11">
        <v>1</v>
      </c>
      <c r="G1494" s="8">
        <v>492.05</v>
      </c>
      <c r="H1494" s="8">
        <v>0.27</v>
      </c>
      <c r="I1494" s="2" t="s">
        <v>1802</v>
      </c>
      <c r="J1494" s="8">
        <v>491.78000000000003</v>
      </c>
    </row>
    <row r="1495" spans="1:10" x14ac:dyDescent="0.35">
      <c r="A1495" s="2" t="s">
        <v>3297</v>
      </c>
      <c r="B1495" s="14">
        <v>45292</v>
      </c>
      <c r="C1495" s="2" t="s">
        <v>359</v>
      </c>
      <c r="D1495" s="2" t="s">
        <v>1560</v>
      </c>
      <c r="E1495" s="2" t="s">
        <v>1772</v>
      </c>
      <c r="F1495" s="11">
        <v>2</v>
      </c>
      <c r="G1495" s="8">
        <v>428.55</v>
      </c>
      <c r="H1495" s="8">
        <v>0</v>
      </c>
      <c r="I1495" s="2" t="s">
        <v>1804</v>
      </c>
      <c r="J1495" s="8">
        <v>857.1</v>
      </c>
    </row>
    <row r="1496" spans="1:10" x14ac:dyDescent="0.35">
      <c r="A1496" s="2" t="s">
        <v>3298</v>
      </c>
      <c r="B1496" s="14">
        <v>45251</v>
      </c>
      <c r="C1496" s="2" t="s">
        <v>726</v>
      </c>
      <c r="D1496" s="2" t="s">
        <v>1546</v>
      </c>
      <c r="E1496" s="2" t="s">
        <v>1779</v>
      </c>
      <c r="F1496" s="11">
        <v>4</v>
      </c>
      <c r="G1496" s="8">
        <v>316.18</v>
      </c>
      <c r="H1496" s="8">
        <v>0.12</v>
      </c>
      <c r="I1496" s="2" t="s">
        <v>1802</v>
      </c>
      <c r="J1496" s="8">
        <v>1264.6000000000001</v>
      </c>
    </row>
    <row r="1497" spans="1:10" x14ac:dyDescent="0.35">
      <c r="A1497" s="2" t="s">
        <v>3299</v>
      </c>
      <c r="B1497" s="14">
        <v>45555</v>
      </c>
      <c r="C1497" s="2" t="s">
        <v>35</v>
      </c>
      <c r="D1497" s="2" t="s">
        <v>1552</v>
      </c>
      <c r="E1497" s="2" t="s">
        <v>1744</v>
      </c>
      <c r="F1497" s="11">
        <v>3</v>
      </c>
      <c r="G1497" s="8">
        <v>162.16999999999999</v>
      </c>
      <c r="H1497" s="8">
        <v>0.15</v>
      </c>
      <c r="I1497" s="2" t="s">
        <v>1804</v>
      </c>
      <c r="J1497" s="8">
        <v>486.36</v>
      </c>
    </row>
    <row r="1498" spans="1:10" x14ac:dyDescent="0.35">
      <c r="A1498" s="2" t="s">
        <v>3300</v>
      </c>
      <c r="B1498" s="14">
        <v>45385</v>
      </c>
      <c r="C1498" s="2" t="s">
        <v>1025</v>
      </c>
      <c r="D1498" s="2" t="s">
        <v>1531</v>
      </c>
      <c r="E1498" s="2" t="s">
        <v>1744</v>
      </c>
      <c r="F1498" s="11">
        <v>3</v>
      </c>
      <c r="G1498" s="8">
        <v>698.14</v>
      </c>
      <c r="H1498" s="8">
        <v>0.04</v>
      </c>
      <c r="I1498" s="2" t="s">
        <v>1804</v>
      </c>
      <c r="J1498" s="8">
        <v>2094.38</v>
      </c>
    </row>
    <row r="1499" spans="1:10" x14ac:dyDescent="0.35">
      <c r="A1499" s="2" t="s">
        <v>3301</v>
      </c>
      <c r="B1499" s="14">
        <v>45787</v>
      </c>
      <c r="C1499" s="2" t="s">
        <v>963</v>
      </c>
      <c r="D1499" s="2" t="s">
        <v>1674</v>
      </c>
      <c r="E1499" s="2" t="s">
        <v>1788</v>
      </c>
      <c r="F1499" s="11">
        <v>1</v>
      </c>
      <c r="G1499" s="8">
        <v>478.08</v>
      </c>
      <c r="H1499" s="8">
        <v>7.0000000000000007E-2</v>
      </c>
      <c r="I1499" s="2" t="s">
        <v>1807</v>
      </c>
      <c r="J1499" s="8">
        <v>478.01</v>
      </c>
    </row>
    <row r="1500" spans="1:10" x14ac:dyDescent="0.35">
      <c r="A1500" s="2" t="s">
        <v>3302</v>
      </c>
      <c r="B1500" s="14">
        <v>45822</v>
      </c>
      <c r="C1500" s="2" t="s">
        <v>667</v>
      </c>
      <c r="D1500" s="2" t="s">
        <v>1644</v>
      </c>
      <c r="E1500" s="2" t="s">
        <v>1757</v>
      </c>
      <c r="F1500" s="11">
        <v>2</v>
      </c>
      <c r="G1500" s="8">
        <v>958.64</v>
      </c>
      <c r="H1500" s="8">
        <v>0.2</v>
      </c>
      <c r="I1500" s="2" t="s">
        <v>1804</v>
      </c>
      <c r="J1500" s="8">
        <v>1917.08</v>
      </c>
    </row>
    <row r="1501" spans="1:10" x14ac:dyDescent="0.35">
      <c r="A1501" s="2" t="s">
        <v>3303</v>
      </c>
      <c r="B1501" s="14">
        <v>45590</v>
      </c>
      <c r="C1501" s="2" t="s">
        <v>1410</v>
      </c>
      <c r="D1501" s="2" t="s">
        <v>1608</v>
      </c>
      <c r="E1501" s="2" t="s">
        <v>1772</v>
      </c>
      <c r="F1501" s="11">
        <v>2</v>
      </c>
      <c r="G1501" s="8">
        <v>581.19000000000005</v>
      </c>
      <c r="H1501" s="8">
        <v>7.0000000000000007E-2</v>
      </c>
      <c r="I1501" s="2" t="s">
        <v>1807</v>
      </c>
      <c r="J1501" s="8">
        <v>1162.3100000000002</v>
      </c>
    </row>
    <row r="1502" spans="1:10" x14ac:dyDescent="0.35">
      <c r="A1502" s="2" t="s">
        <v>3304</v>
      </c>
      <c r="B1502" s="14">
        <v>45618</v>
      </c>
      <c r="C1502" s="2" t="s">
        <v>383</v>
      </c>
      <c r="D1502" s="2" t="s">
        <v>1724</v>
      </c>
      <c r="E1502" s="2" t="s">
        <v>1770</v>
      </c>
      <c r="F1502" s="11">
        <v>1</v>
      </c>
      <c r="G1502" s="8">
        <v>736.54</v>
      </c>
      <c r="H1502" s="8">
        <v>0.16</v>
      </c>
      <c r="I1502" s="2" t="s">
        <v>1804</v>
      </c>
      <c r="J1502" s="8">
        <v>736.38</v>
      </c>
    </row>
    <row r="1503" spans="1:10" x14ac:dyDescent="0.35">
      <c r="A1503" s="2" t="s">
        <v>3305</v>
      </c>
      <c r="B1503" s="14">
        <v>45586</v>
      </c>
      <c r="C1503" s="2" t="s">
        <v>1230</v>
      </c>
      <c r="D1503" s="2" t="s">
        <v>1656</v>
      </c>
      <c r="E1503" s="2" t="s">
        <v>1779</v>
      </c>
      <c r="F1503" s="11">
        <v>1</v>
      </c>
      <c r="G1503" s="8">
        <v>524</v>
      </c>
      <c r="H1503" s="8">
        <v>0.28000000000000003</v>
      </c>
      <c r="I1503" s="2" t="s">
        <v>1802</v>
      </c>
      <c r="J1503" s="8">
        <v>523.72</v>
      </c>
    </row>
    <row r="1504" spans="1:10" x14ac:dyDescent="0.35">
      <c r="A1504" s="2" t="s">
        <v>3306</v>
      </c>
      <c r="B1504" s="14">
        <v>45548</v>
      </c>
      <c r="C1504" s="2" t="s">
        <v>171</v>
      </c>
      <c r="D1504" s="2" t="s">
        <v>1582</v>
      </c>
      <c r="E1504" s="2" t="s">
        <v>1744</v>
      </c>
      <c r="F1504" s="11">
        <v>4</v>
      </c>
      <c r="G1504" s="8">
        <v>566.09</v>
      </c>
      <c r="H1504" s="8">
        <v>0.28000000000000003</v>
      </c>
      <c r="I1504" s="2" t="s">
        <v>1807</v>
      </c>
      <c r="J1504" s="8">
        <v>2264.08</v>
      </c>
    </row>
    <row r="1505" spans="1:10" x14ac:dyDescent="0.35">
      <c r="A1505" s="2" t="s">
        <v>3307</v>
      </c>
      <c r="B1505" s="14">
        <v>45772</v>
      </c>
      <c r="C1505" s="2" t="s">
        <v>815</v>
      </c>
      <c r="D1505" s="2" t="s">
        <v>1568</v>
      </c>
      <c r="E1505" s="2" t="s">
        <v>1767</v>
      </c>
      <c r="F1505" s="11">
        <v>1</v>
      </c>
      <c r="G1505" s="8">
        <v>251.99</v>
      </c>
      <c r="H1505" s="8">
        <v>0.09</v>
      </c>
      <c r="I1505" s="2" t="s">
        <v>1802</v>
      </c>
      <c r="J1505" s="8">
        <v>251.9</v>
      </c>
    </row>
    <row r="1506" spans="1:10" x14ac:dyDescent="0.35">
      <c r="A1506" s="2" t="s">
        <v>3308</v>
      </c>
      <c r="B1506" s="14">
        <v>45361</v>
      </c>
      <c r="C1506" s="2" t="s">
        <v>705</v>
      </c>
      <c r="D1506" s="2" t="s">
        <v>1560</v>
      </c>
      <c r="E1506" s="2" t="s">
        <v>1791</v>
      </c>
      <c r="F1506" s="11">
        <v>1</v>
      </c>
      <c r="G1506" s="8">
        <v>259.2</v>
      </c>
      <c r="H1506" s="8">
        <v>0.27</v>
      </c>
      <c r="I1506" s="2" t="s">
        <v>1807</v>
      </c>
      <c r="J1506" s="8">
        <v>258.93</v>
      </c>
    </row>
    <row r="1507" spans="1:10" x14ac:dyDescent="0.35">
      <c r="A1507" s="2" t="s">
        <v>3309</v>
      </c>
      <c r="B1507" s="14">
        <v>45235</v>
      </c>
      <c r="C1507" s="2" t="s">
        <v>1359</v>
      </c>
      <c r="D1507" s="2" t="s">
        <v>1644</v>
      </c>
      <c r="E1507" s="2" t="s">
        <v>1779</v>
      </c>
      <c r="F1507" s="11">
        <v>1</v>
      </c>
      <c r="G1507" s="8">
        <v>935.66</v>
      </c>
      <c r="H1507" s="8">
        <v>0.26</v>
      </c>
      <c r="I1507" s="2" t="s">
        <v>1804</v>
      </c>
      <c r="J1507" s="8">
        <v>935.4</v>
      </c>
    </row>
    <row r="1508" spans="1:10" x14ac:dyDescent="0.35">
      <c r="A1508" s="2" t="s">
        <v>3310</v>
      </c>
      <c r="B1508" s="14">
        <v>45864</v>
      </c>
      <c r="C1508" s="2" t="s">
        <v>1425</v>
      </c>
      <c r="D1508" s="2" t="s">
        <v>1596</v>
      </c>
      <c r="E1508" s="2" t="s">
        <v>1760</v>
      </c>
      <c r="F1508" s="11">
        <v>4</v>
      </c>
      <c r="G1508" s="8">
        <v>480.75</v>
      </c>
      <c r="H1508" s="8">
        <v>0.02</v>
      </c>
      <c r="I1508" s="2" t="s">
        <v>1802</v>
      </c>
      <c r="J1508" s="8">
        <v>1922.98</v>
      </c>
    </row>
    <row r="1509" spans="1:10" x14ac:dyDescent="0.35">
      <c r="A1509" s="2" t="s">
        <v>3311</v>
      </c>
      <c r="B1509" s="14">
        <v>45681</v>
      </c>
      <c r="C1509" s="2" t="s">
        <v>1136</v>
      </c>
      <c r="D1509" s="2" t="s">
        <v>1688</v>
      </c>
      <c r="E1509" s="2" t="s">
        <v>1779</v>
      </c>
      <c r="F1509" s="11">
        <v>2</v>
      </c>
      <c r="G1509" s="8">
        <v>457.83</v>
      </c>
      <c r="H1509" s="8">
        <v>0.01</v>
      </c>
      <c r="I1509" s="2" t="s">
        <v>1807</v>
      </c>
      <c r="J1509" s="8">
        <v>915.65</v>
      </c>
    </row>
    <row r="1510" spans="1:10" x14ac:dyDescent="0.35">
      <c r="A1510" s="2" t="s">
        <v>3312</v>
      </c>
      <c r="B1510" s="14">
        <v>45905</v>
      </c>
      <c r="C1510" s="2" t="s">
        <v>537</v>
      </c>
      <c r="D1510" s="2" t="s">
        <v>1622</v>
      </c>
      <c r="E1510" s="2" t="s">
        <v>1777</v>
      </c>
      <c r="F1510" s="11">
        <v>1</v>
      </c>
      <c r="G1510" s="8">
        <v>994.63</v>
      </c>
      <c r="H1510" s="8">
        <v>0.28000000000000003</v>
      </c>
      <c r="I1510" s="2" t="s">
        <v>1802</v>
      </c>
      <c r="J1510" s="8">
        <v>994.35</v>
      </c>
    </row>
    <row r="1511" spans="1:10" x14ac:dyDescent="0.35">
      <c r="A1511" s="2" t="s">
        <v>3313</v>
      </c>
      <c r="B1511" s="14">
        <v>45765</v>
      </c>
      <c r="C1511" s="2" t="s">
        <v>774</v>
      </c>
      <c r="D1511" s="2" t="s">
        <v>1706</v>
      </c>
      <c r="E1511" s="2" t="s">
        <v>1730</v>
      </c>
      <c r="F1511" s="11">
        <v>3</v>
      </c>
      <c r="G1511" s="8">
        <v>65.569999999999993</v>
      </c>
      <c r="H1511" s="8">
        <v>0.3</v>
      </c>
      <c r="I1511" s="2" t="s">
        <v>1807</v>
      </c>
      <c r="J1511" s="8">
        <v>196.40999999999997</v>
      </c>
    </row>
    <row r="1512" spans="1:10" x14ac:dyDescent="0.35">
      <c r="A1512" s="2" t="s">
        <v>3314</v>
      </c>
      <c r="B1512" s="14">
        <v>45821</v>
      </c>
      <c r="C1512" s="2" t="s">
        <v>525</v>
      </c>
      <c r="D1512" s="2" t="s">
        <v>1642</v>
      </c>
      <c r="E1512" s="2" t="s">
        <v>1785</v>
      </c>
      <c r="F1512" s="11">
        <v>3</v>
      </c>
      <c r="G1512" s="8">
        <v>622.98</v>
      </c>
      <c r="H1512" s="8">
        <v>0.28000000000000003</v>
      </c>
      <c r="I1512" s="2" t="s">
        <v>1804</v>
      </c>
      <c r="J1512" s="8">
        <v>1868.66</v>
      </c>
    </row>
    <row r="1513" spans="1:10" x14ac:dyDescent="0.35">
      <c r="A1513" s="2" t="s">
        <v>3315</v>
      </c>
      <c r="B1513" s="14">
        <v>45691</v>
      </c>
      <c r="C1513" s="2" t="s">
        <v>789</v>
      </c>
      <c r="D1513" s="2" t="s">
        <v>1636</v>
      </c>
      <c r="E1513" s="2" t="s">
        <v>1775</v>
      </c>
      <c r="F1513" s="11">
        <v>1</v>
      </c>
      <c r="G1513" s="8">
        <v>170.68</v>
      </c>
      <c r="H1513" s="8">
        <v>0.13</v>
      </c>
      <c r="I1513" s="2" t="s">
        <v>1804</v>
      </c>
      <c r="J1513" s="8">
        <v>170.55</v>
      </c>
    </row>
    <row r="1514" spans="1:10" x14ac:dyDescent="0.35">
      <c r="A1514" s="2" t="s">
        <v>3316</v>
      </c>
      <c r="B1514" s="14">
        <v>45860</v>
      </c>
      <c r="C1514" s="2" t="s">
        <v>334</v>
      </c>
      <c r="D1514" s="2" t="s">
        <v>1538</v>
      </c>
      <c r="E1514" s="2" t="s">
        <v>1760</v>
      </c>
      <c r="F1514" s="11">
        <v>4</v>
      </c>
      <c r="G1514" s="8">
        <v>797.83</v>
      </c>
      <c r="H1514" s="8">
        <v>0.08</v>
      </c>
      <c r="I1514" s="2" t="s">
        <v>1802</v>
      </c>
      <c r="J1514" s="8">
        <v>3191.2400000000002</v>
      </c>
    </row>
    <row r="1515" spans="1:10" x14ac:dyDescent="0.35">
      <c r="A1515" s="2" t="s">
        <v>3317</v>
      </c>
      <c r="B1515" s="14">
        <v>45922</v>
      </c>
      <c r="C1515" s="2" t="s">
        <v>340</v>
      </c>
      <c r="D1515" s="2" t="s">
        <v>1527</v>
      </c>
      <c r="E1515" s="2" t="s">
        <v>1782</v>
      </c>
      <c r="F1515" s="11">
        <v>1</v>
      </c>
      <c r="G1515" s="8">
        <v>372.75</v>
      </c>
      <c r="H1515" s="8">
        <v>0.12</v>
      </c>
      <c r="I1515" s="2" t="s">
        <v>1802</v>
      </c>
      <c r="J1515" s="8">
        <v>372.63</v>
      </c>
    </row>
    <row r="1516" spans="1:10" x14ac:dyDescent="0.35">
      <c r="A1516" s="2" t="s">
        <v>3318</v>
      </c>
      <c r="B1516" s="14">
        <v>45477</v>
      </c>
      <c r="C1516" s="2" t="s">
        <v>1217</v>
      </c>
      <c r="D1516" s="2" t="s">
        <v>1648</v>
      </c>
      <c r="E1516" s="2" t="s">
        <v>1747</v>
      </c>
      <c r="F1516" s="11">
        <v>1</v>
      </c>
      <c r="G1516" s="8">
        <v>994.18</v>
      </c>
      <c r="H1516" s="8">
        <v>0.05</v>
      </c>
      <c r="I1516" s="2" t="s">
        <v>1804</v>
      </c>
      <c r="J1516" s="8">
        <v>994.13</v>
      </c>
    </row>
    <row r="1517" spans="1:10" x14ac:dyDescent="0.35">
      <c r="A1517" s="2" t="s">
        <v>3319</v>
      </c>
      <c r="B1517" s="14">
        <v>45504</v>
      </c>
      <c r="C1517" s="2" t="s">
        <v>1290</v>
      </c>
      <c r="D1517" s="2" t="s">
        <v>1566</v>
      </c>
      <c r="E1517" s="2" t="s">
        <v>1775</v>
      </c>
      <c r="F1517" s="11">
        <v>1</v>
      </c>
      <c r="G1517" s="8">
        <v>136.12</v>
      </c>
      <c r="H1517" s="8">
        <v>7.0000000000000007E-2</v>
      </c>
      <c r="I1517" s="2" t="s">
        <v>1802</v>
      </c>
      <c r="J1517" s="8">
        <v>136.05000000000001</v>
      </c>
    </row>
    <row r="1518" spans="1:10" x14ac:dyDescent="0.35">
      <c r="A1518" s="2" t="s">
        <v>3320</v>
      </c>
      <c r="B1518" s="14">
        <v>45862</v>
      </c>
      <c r="C1518" s="2" t="s">
        <v>119</v>
      </c>
      <c r="D1518" s="2" t="s">
        <v>1630</v>
      </c>
      <c r="E1518" s="2" t="s">
        <v>1788</v>
      </c>
      <c r="F1518" s="11">
        <v>3</v>
      </c>
      <c r="G1518" s="8">
        <v>634.45000000000005</v>
      </c>
      <c r="H1518" s="8">
        <v>0.17</v>
      </c>
      <c r="I1518" s="2" t="s">
        <v>1804</v>
      </c>
      <c r="J1518" s="8">
        <v>1903.18</v>
      </c>
    </row>
    <row r="1519" spans="1:10" x14ac:dyDescent="0.35">
      <c r="A1519" s="2" t="s">
        <v>3321</v>
      </c>
      <c r="B1519" s="14">
        <v>45579</v>
      </c>
      <c r="C1519" s="2" t="s">
        <v>1019</v>
      </c>
      <c r="D1519" s="2" t="s">
        <v>1654</v>
      </c>
      <c r="E1519" s="2" t="s">
        <v>1730</v>
      </c>
      <c r="F1519" s="11">
        <v>4</v>
      </c>
      <c r="G1519" s="8">
        <v>179.62</v>
      </c>
      <c r="H1519" s="8">
        <v>0.05</v>
      </c>
      <c r="I1519" s="2" t="s">
        <v>1802</v>
      </c>
      <c r="J1519" s="8">
        <v>718.43000000000006</v>
      </c>
    </row>
    <row r="1520" spans="1:10" x14ac:dyDescent="0.35">
      <c r="A1520" s="2" t="s">
        <v>3322</v>
      </c>
      <c r="B1520" s="14">
        <v>45658</v>
      </c>
      <c r="C1520" s="2" t="s">
        <v>918</v>
      </c>
      <c r="D1520" s="2" t="s">
        <v>1566</v>
      </c>
      <c r="E1520" s="2" t="s">
        <v>1788</v>
      </c>
      <c r="F1520" s="11">
        <v>4</v>
      </c>
      <c r="G1520" s="8">
        <v>558.83000000000004</v>
      </c>
      <c r="H1520" s="8">
        <v>0.16</v>
      </c>
      <c r="I1520" s="2" t="s">
        <v>1804</v>
      </c>
      <c r="J1520" s="8">
        <v>2235.1600000000003</v>
      </c>
    </row>
    <row r="1521" spans="1:10" x14ac:dyDescent="0.35">
      <c r="A1521" s="2" t="s">
        <v>3323</v>
      </c>
      <c r="B1521" s="14">
        <v>45664</v>
      </c>
      <c r="C1521" s="2" t="s">
        <v>557</v>
      </c>
      <c r="D1521" s="2" t="s">
        <v>1714</v>
      </c>
      <c r="E1521" s="2" t="s">
        <v>1754</v>
      </c>
      <c r="F1521" s="11">
        <v>2</v>
      </c>
      <c r="G1521" s="8">
        <v>859.74</v>
      </c>
      <c r="H1521" s="8">
        <v>0.25</v>
      </c>
      <c r="I1521" s="2" t="s">
        <v>1807</v>
      </c>
      <c r="J1521" s="8">
        <v>1719.23</v>
      </c>
    </row>
    <row r="1522" spans="1:10" x14ac:dyDescent="0.35">
      <c r="A1522" s="2" t="s">
        <v>3324</v>
      </c>
      <c r="B1522" s="14">
        <v>45936</v>
      </c>
      <c r="C1522" s="2" t="s">
        <v>365</v>
      </c>
      <c r="D1522" s="2" t="s">
        <v>1656</v>
      </c>
      <c r="E1522" s="2" t="s">
        <v>1782</v>
      </c>
      <c r="F1522" s="11">
        <v>3</v>
      </c>
      <c r="G1522" s="8">
        <v>578.47</v>
      </c>
      <c r="H1522" s="8">
        <v>0.06</v>
      </c>
      <c r="I1522" s="2" t="s">
        <v>1807</v>
      </c>
      <c r="J1522" s="8">
        <v>1735.3500000000001</v>
      </c>
    </row>
    <row r="1523" spans="1:10" x14ac:dyDescent="0.35">
      <c r="A1523" s="2" t="s">
        <v>3325</v>
      </c>
      <c r="B1523" s="14">
        <v>45344</v>
      </c>
      <c r="C1523" s="2" t="s">
        <v>200</v>
      </c>
      <c r="D1523" s="2" t="s">
        <v>1568</v>
      </c>
      <c r="E1523" s="2" t="s">
        <v>1772</v>
      </c>
      <c r="F1523" s="11">
        <v>1</v>
      </c>
      <c r="G1523" s="8">
        <v>440.48</v>
      </c>
      <c r="H1523" s="8">
        <v>0.11</v>
      </c>
      <c r="I1523" s="2" t="s">
        <v>1807</v>
      </c>
      <c r="J1523" s="8">
        <v>440.37</v>
      </c>
    </row>
    <row r="1524" spans="1:10" x14ac:dyDescent="0.35">
      <c r="A1524" s="2" t="s">
        <v>3326</v>
      </c>
      <c r="B1524" s="14">
        <v>45329</v>
      </c>
      <c r="C1524" s="2" t="s">
        <v>70</v>
      </c>
      <c r="D1524" s="2" t="s">
        <v>1558</v>
      </c>
      <c r="E1524" s="2" t="s">
        <v>1791</v>
      </c>
      <c r="F1524" s="11">
        <v>2</v>
      </c>
      <c r="G1524" s="8">
        <v>303.67</v>
      </c>
      <c r="H1524" s="8">
        <v>0.05</v>
      </c>
      <c r="I1524" s="2" t="s">
        <v>1804</v>
      </c>
      <c r="J1524" s="8">
        <v>607.29000000000008</v>
      </c>
    </row>
    <row r="1525" spans="1:10" x14ac:dyDescent="0.35">
      <c r="A1525" s="2" t="s">
        <v>3327</v>
      </c>
      <c r="B1525" s="14">
        <v>45895</v>
      </c>
      <c r="C1525" s="2" t="s">
        <v>1040</v>
      </c>
      <c r="D1525" s="2" t="s">
        <v>1674</v>
      </c>
      <c r="E1525" s="2" t="s">
        <v>1777</v>
      </c>
      <c r="F1525" s="11">
        <v>2</v>
      </c>
      <c r="G1525" s="8">
        <v>611.21</v>
      </c>
      <c r="H1525" s="8">
        <v>0.22</v>
      </c>
      <c r="I1525" s="2" t="s">
        <v>1807</v>
      </c>
      <c r="J1525" s="8">
        <v>1222.2</v>
      </c>
    </row>
    <row r="1526" spans="1:10" x14ac:dyDescent="0.35">
      <c r="A1526" s="2" t="s">
        <v>3328</v>
      </c>
      <c r="B1526" s="14">
        <v>45239</v>
      </c>
      <c r="C1526" s="2" t="s">
        <v>649</v>
      </c>
      <c r="D1526" s="2" t="s">
        <v>1604</v>
      </c>
      <c r="E1526" s="2" t="s">
        <v>1779</v>
      </c>
      <c r="F1526" s="11">
        <v>2</v>
      </c>
      <c r="G1526" s="8">
        <v>768.08</v>
      </c>
      <c r="H1526" s="8">
        <v>0.26</v>
      </c>
      <c r="I1526" s="2" t="s">
        <v>1804</v>
      </c>
      <c r="J1526" s="8">
        <v>1535.9</v>
      </c>
    </row>
    <row r="1527" spans="1:10" x14ac:dyDescent="0.35">
      <c r="A1527" s="2" t="s">
        <v>3329</v>
      </c>
      <c r="B1527" s="14">
        <v>45296</v>
      </c>
      <c r="C1527" s="2" t="s">
        <v>923</v>
      </c>
      <c r="D1527" s="2" t="s">
        <v>1572</v>
      </c>
      <c r="E1527" s="2" t="s">
        <v>1788</v>
      </c>
      <c r="F1527" s="11">
        <v>1</v>
      </c>
      <c r="G1527" s="8">
        <v>616.82000000000005</v>
      </c>
      <c r="H1527" s="8">
        <v>0.24</v>
      </c>
      <c r="I1527" s="2" t="s">
        <v>1802</v>
      </c>
      <c r="J1527" s="8">
        <v>616.58000000000004</v>
      </c>
    </row>
    <row r="1528" spans="1:10" x14ac:dyDescent="0.35">
      <c r="A1528" s="2" t="s">
        <v>3330</v>
      </c>
      <c r="B1528" s="14">
        <v>45672</v>
      </c>
      <c r="C1528" s="2" t="s">
        <v>593</v>
      </c>
      <c r="D1528" s="2" t="s">
        <v>1606</v>
      </c>
      <c r="E1528" s="2" t="s">
        <v>1788</v>
      </c>
      <c r="F1528" s="11">
        <v>1</v>
      </c>
      <c r="G1528" s="8">
        <v>470.34</v>
      </c>
      <c r="H1528" s="8">
        <v>0.18</v>
      </c>
      <c r="I1528" s="2" t="s">
        <v>1807</v>
      </c>
      <c r="J1528" s="8">
        <v>470.15999999999997</v>
      </c>
    </row>
    <row r="1529" spans="1:10" x14ac:dyDescent="0.35">
      <c r="A1529" s="2" t="s">
        <v>3331</v>
      </c>
      <c r="B1529" s="14">
        <v>45499</v>
      </c>
      <c r="C1529" s="2" t="s">
        <v>700</v>
      </c>
      <c r="D1529" s="2" t="s">
        <v>1632</v>
      </c>
      <c r="E1529" s="2" t="s">
        <v>1760</v>
      </c>
      <c r="F1529" s="11">
        <v>2</v>
      </c>
      <c r="G1529" s="8">
        <v>616.36</v>
      </c>
      <c r="H1529" s="8">
        <v>0.12</v>
      </c>
      <c r="I1529" s="2" t="s">
        <v>1804</v>
      </c>
      <c r="J1529" s="8">
        <v>1232.6000000000001</v>
      </c>
    </row>
    <row r="1530" spans="1:10" x14ac:dyDescent="0.35">
      <c r="A1530" s="2" t="s">
        <v>3332</v>
      </c>
      <c r="B1530" s="14">
        <v>45434</v>
      </c>
      <c r="C1530" s="2" t="s">
        <v>290</v>
      </c>
      <c r="D1530" s="2" t="s">
        <v>1529</v>
      </c>
      <c r="E1530" s="2" t="s">
        <v>1764</v>
      </c>
      <c r="F1530" s="11">
        <v>3</v>
      </c>
      <c r="G1530" s="8">
        <v>657.24</v>
      </c>
      <c r="H1530" s="8">
        <v>0.18</v>
      </c>
      <c r="I1530" s="2" t="s">
        <v>1804</v>
      </c>
      <c r="J1530" s="8">
        <v>1971.54</v>
      </c>
    </row>
    <row r="1531" spans="1:10" x14ac:dyDescent="0.35">
      <c r="A1531" s="2" t="s">
        <v>3333</v>
      </c>
      <c r="B1531" s="14">
        <v>45893</v>
      </c>
      <c r="C1531" s="2" t="s">
        <v>131</v>
      </c>
      <c r="D1531" s="2" t="s">
        <v>1608</v>
      </c>
      <c r="E1531" s="2" t="s">
        <v>1791</v>
      </c>
      <c r="F1531" s="11">
        <v>2</v>
      </c>
      <c r="G1531" s="8">
        <v>392.45</v>
      </c>
      <c r="H1531" s="8">
        <v>0.04</v>
      </c>
      <c r="I1531" s="2" t="s">
        <v>1804</v>
      </c>
      <c r="J1531" s="8">
        <v>784.86</v>
      </c>
    </row>
    <row r="1532" spans="1:10" x14ac:dyDescent="0.35">
      <c r="A1532" s="2" t="s">
        <v>3334</v>
      </c>
      <c r="B1532" s="14">
        <v>45346</v>
      </c>
      <c r="C1532" s="2" t="s">
        <v>774</v>
      </c>
      <c r="D1532" s="2" t="s">
        <v>1606</v>
      </c>
      <c r="E1532" s="2" t="s">
        <v>1777</v>
      </c>
      <c r="F1532" s="11">
        <v>3</v>
      </c>
      <c r="G1532" s="8">
        <v>62.03</v>
      </c>
      <c r="H1532" s="8">
        <v>0.01</v>
      </c>
      <c r="I1532" s="2" t="s">
        <v>1807</v>
      </c>
      <c r="J1532" s="8">
        <v>186.08</v>
      </c>
    </row>
    <row r="1533" spans="1:10" x14ac:dyDescent="0.35">
      <c r="A1533" s="2" t="s">
        <v>3335</v>
      </c>
      <c r="B1533" s="14">
        <v>45613</v>
      </c>
      <c r="C1533" s="2" t="s">
        <v>322</v>
      </c>
      <c r="D1533" s="2" t="s">
        <v>1718</v>
      </c>
      <c r="E1533" s="2" t="s">
        <v>1744</v>
      </c>
      <c r="F1533" s="11">
        <v>4</v>
      </c>
      <c r="G1533" s="8">
        <v>933.73</v>
      </c>
      <c r="H1533" s="8">
        <v>0.25</v>
      </c>
      <c r="I1533" s="2" t="s">
        <v>1804</v>
      </c>
      <c r="J1533" s="8">
        <v>3734.67</v>
      </c>
    </row>
    <row r="1534" spans="1:10" x14ac:dyDescent="0.35">
      <c r="A1534" s="2" t="s">
        <v>3336</v>
      </c>
      <c r="B1534" s="14">
        <v>45928</v>
      </c>
      <c r="C1534" s="2" t="s">
        <v>510</v>
      </c>
      <c r="D1534" s="2" t="s">
        <v>1696</v>
      </c>
      <c r="E1534" s="2" t="s">
        <v>1782</v>
      </c>
      <c r="F1534" s="11">
        <v>3</v>
      </c>
      <c r="G1534" s="8">
        <v>615.30999999999995</v>
      </c>
      <c r="H1534" s="8">
        <v>0.14000000000000001</v>
      </c>
      <c r="I1534" s="2" t="s">
        <v>1804</v>
      </c>
      <c r="J1534" s="8">
        <v>1845.7899999999997</v>
      </c>
    </row>
    <row r="1535" spans="1:10" x14ac:dyDescent="0.35">
      <c r="A1535" s="2" t="s">
        <v>3337</v>
      </c>
      <c r="B1535" s="14">
        <v>45619</v>
      </c>
      <c r="C1535" s="2" t="s">
        <v>1148</v>
      </c>
      <c r="D1535" s="2" t="s">
        <v>1644</v>
      </c>
      <c r="E1535" s="2" t="s">
        <v>1788</v>
      </c>
      <c r="F1535" s="11">
        <v>4</v>
      </c>
      <c r="G1535" s="8">
        <v>790.38</v>
      </c>
      <c r="H1535" s="8">
        <v>0.22</v>
      </c>
      <c r="I1535" s="2" t="s">
        <v>1807</v>
      </c>
      <c r="J1535" s="8">
        <v>3161.3</v>
      </c>
    </row>
    <row r="1536" spans="1:10" x14ac:dyDescent="0.35">
      <c r="A1536" s="2" t="s">
        <v>3338</v>
      </c>
      <c r="B1536" s="14">
        <v>45533</v>
      </c>
      <c r="C1536" s="2" t="s">
        <v>845</v>
      </c>
      <c r="D1536" s="2" t="s">
        <v>1644</v>
      </c>
      <c r="E1536" s="2" t="s">
        <v>1785</v>
      </c>
      <c r="F1536" s="11">
        <v>2</v>
      </c>
      <c r="G1536" s="8">
        <v>102.85</v>
      </c>
      <c r="H1536" s="8">
        <v>0.08</v>
      </c>
      <c r="I1536" s="2" t="s">
        <v>1804</v>
      </c>
      <c r="J1536" s="8">
        <v>205.61999999999998</v>
      </c>
    </row>
    <row r="1537" spans="1:10" x14ac:dyDescent="0.35">
      <c r="A1537" s="2" t="s">
        <v>3339</v>
      </c>
      <c r="B1537" s="14">
        <v>45781</v>
      </c>
      <c r="C1537" s="2" t="s">
        <v>147</v>
      </c>
      <c r="D1537" s="2" t="s">
        <v>1548</v>
      </c>
      <c r="E1537" s="2" t="s">
        <v>1782</v>
      </c>
      <c r="F1537" s="11">
        <v>3</v>
      </c>
      <c r="G1537" s="8">
        <v>866.78</v>
      </c>
      <c r="H1537" s="8">
        <v>0.27</v>
      </c>
      <c r="I1537" s="2" t="s">
        <v>1804</v>
      </c>
      <c r="J1537" s="8">
        <v>2600.0700000000002</v>
      </c>
    </row>
    <row r="1538" spans="1:10" x14ac:dyDescent="0.35">
      <c r="A1538" s="2" t="s">
        <v>3340</v>
      </c>
      <c r="B1538" s="14">
        <v>45378</v>
      </c>
      <c r="C1538" s="2" t="s">
        <v>667</v>
      </c>
      <c r="D1538" s="2" t="s">
        <v>1682</v>
      </c>
      <c r="E1538" s="2" t="s">
        <v>1782</v>
      </c>
      <c r="F1538" s="11">
        <v>3</v>
      </c>
      <c r="G1538" s="8">
        <v>392.84</v>
      </c>
      <c r="H1538" s="8">
        <v>0.27</v>
      </c>
      <c r="I1538" s="2" t="s">
        <v>1804</v>
      </c>
      <c r="J1538" s="8">
        <v>1178.25</v>
      </c>
    </row>
    <row r="1539" spans="1:10" x14ac:dyDescent="0.35">
      <c r="A1539" s="2" t="s">
        <v>3341</v>
      </c>
      <c r="B1539" s="14">
        <v>45688</v>
      </c>
      <c r="C1539" s="2" t="s">
        <v>1002</v>
      </c>
      <c r="D1539" s="2" t="s">
        <v>1543</v>
      </c>
      <c r="E1539" s="2" t="s">
        <v>1751</v>
      </c>
      <c r="F1539" s="11">
        <v>2</v>
      </c>
      <c r="G1539" s="8">
        <v>753.1</v>
      </c>
      <c r="H1539" s="8">
        <v>0.19</v>
      </c>
      <c r="I1539" s="2" t="s">
        <v>1804</v>
      </c>
      <c r="J1539" s="8">
        <v>1506.01</v>
      </c>
    </row>
    <row r="1540" spans="1:10" x14ac:dyDescent="0.35">
      <c r="A1540" s="2" t="s">
        <v>3342</v>
      </c>
      <c r="B1540" s="14">
        <v>45927</v>
      </c>
      <c r="C1540" s="2" t="s">
        <v>35</v>
      </c>
      <c r="D1540" s="2" t="s">
        <v>1634</v>
      </c>
      <c r="E1540" s="2" t="s">
        <v>1785</v>
      </c>
      <c r="F1540" s="11">
        <v>2</v>
      </c>
      <c r="G1540" s="8">
        <v>700.91</v>
      </c>
      <c r="H1540" s="8">
        <v>0.1</v>
      </c>
      <c r="I1540" s="2" t="s">
        <v>1804</v>
      </c>
      <c r="J1540" s="8">
        <v>1401.72</v>
      </c>
    </row>
    <row r="1541" spans="1:10" x14ac:dyDescent="0.35">
      <c r="A1541" s="2" t="s">
        <v>3343</v>
      </c>
      <c r="B1541" s="14">
        <v>45775</v>
      </c>
      <c r="C1541" s="2" t="s">
        <v>256</v>
      </c>
      <c r="D1541" s="2" t="s">
        <v>1556</v>
      </c>
      <c r="E1541" s="2" t="s">
        <v>1772</v>
      </c>
      <c r="F1541" s="11">
        <v>4</v>
      </c>
      <c r="G1541" s="8">
        <v>935.98</v>
      </c>
      <c r="H1541" s="8">
        <v>0.11</v>
      </c>
      <c r="I1541" s="2" t="s">
        <v>1804</v>
      </c>
      <c r="J1541" s="8">
        <v>3743.81</v>
      </c>
    </row>
    <row r="1542" spans="1:10" x14ac:dyDescent="0.35">
      <c r="A1542" s="2" t="s">
        <v>3344</v>
      </c>
      <c r="B1542" s="14">
        <v>45849</v>
      </c>
      <c r="C1542" s="2" t="s">
        <v>1470</v>
      </c>
      <c r="D1542" s="2" t="s">
        <v>1678</v>
      </c>
      <c r="E1542" s="2" t="s">
        <v>1782</v>
      </c>
      <c r="F1542" s="11">
        <v>1</v>
      </c>
      <c r="G1542" s="8">
        <v>539.9</v>
      </c>
      <c r="H1542" s="8">
        <v>7.0000000000000007E-2</v>
      </c>
      <c r="I1542" s="2" t="s">
        <v>1802</v>
      </c>
      <c r="J1542" s="8">
        <v>539.82999999999993</v>
      </c>
    </row>
    <row r="1543" spans="1:10" x14ac:dyDescent="0.35">
      <c r="A1543" s="2" t="s">
        <v>3345</v>
      </c>
      <c r="B1543" s="14">
        <v>45573</v>
      </c>
      <c r="C1543" s="2" t="s">
        <v>557</v>
      </c>
      <c r="D1543" s="2" t="s">
        <v>1606</v>
      </c>
      <c r="E1543" s="2" t="s">
        <v>1754</v>
      </c>
      <c r="F1543" s="11">
        <v>1</v>
      </c>
      <c r="G1543" s="8">
        <v>312.81</v>
      </c>
      <c r="H1543" s="8">
        <v>0.14000000000000001</v>
      </c>
      <c r="I1543" s="2" t="s">
        <v>1804</v>
      </c>
      <c r="J1543" s="8">
        <v>312.67</v>
      </c>
    </row>
    <row r="1544" spans="1:10" x14ac:dyDescent="0.35">
      <c r="A1544" s="2" t="s">
        <v>3346</v>
      </c>
      <c r="B1544" s="14">
        <v>45356</v>
      </c>
      <c r="C1544" s="2" t="s">
        <v>786</v>
      </c>
      <c r="D1544" s="2" t="s">
        <v>1622</v>
      </c>
      <c r="E1544" s="2" t="s">
        <v>1757</v>
      </c>
      <c r="F1544" s="11">
        <v>3</v>
      </c>
      <c r="G1544" s="8">
        <v>855.96</v>
      </c>
      <c r="H1544" s="8">
        <v>0.28999999999999998</v>
      </c>
      <c r="I1544" s="2" t="s">
        <v>1807</v>
      </c>
      <c r="J1544" s="8">
        <v>2567.59</v>
      </c>
    </row>
    <row r="1545" spans="1:10" x14ac:dyDescent="0.35">
      <c r="A1545" s="2" t="s">
        <v>3347</v>
      </c>
      <c r="B1545" s="14">
        <v>45326</v>
      </c>
      <c r="C1545" s="2" t="s">
        <v>1095</v>
      </c>
      <c r="D1545" s="2" t="s">
        <v>1524</v>
      </c>
      <c r="E1545" s="2" t="s">
        <v>1770</v>
      </c>
      <c r="F1545" s="11">
        <v>3</v>
      </c>
      <c r="G1545" s="8">
        <v>305</v>
      </c>
      <c r="H1545" s="8">
        <v>0.01</v>
      </c>
      <c r="I1545" s="2" t="s">
        <v>1807</v>
      </c>
      <c r="J1545" s="8">
        <v>914.99</v>
      </c>
    </row>
    <row r="1546" spans="1:10" x14ac:dyDescent="0.35">
      <c r="A1546" s="2" t="s">
        <v>3348</v>
      </c>
      <c r="B1546" s="14">
        <v>45361</v>
      </c>
      <c r="C1546" s="2" t="s">
        <v>1422</v>
      </c>
      <c r="D1546" s="2" t="s">
        <v>1724</v>
      </c>
      <c r="E1546" s="2" t="s">
        <v>1772</v>
      </c>
      <c r="F1546" s="11">
        <v>3</v>
      </c>
      <c r="G1546" s="8">
        <v>831.15</v>
      </c>
      <c r="H1546" s="8">
        <v>0.19</v>
      </c>
      <c r="I1546" s="2" t="s">
        <v>1802</v>
      </c>
      <c r="J1546" s="8">
        <v>2493.2599999999998</v>
      </c>
    </row>
    <row r="1547" spans="1:10" x14ac:dyDescent="0.35">
      <c r="A1547" s="2" t="s">
        <v>3349</v>
      </c>
      <c r="B1547" s="14">
        <v>45926</v>
      </c>
      <c r="C1547" s="2" t="s">
        <v>664</v>
      </c>
      <c r="D1547" s="2" t="s">
        <v>1718</v>
      </c>
      <c r="E1547" s="2" t="s">
        <v>1744</v>
      </c>
      <c r="F1547" s="11">
        <v>2</v>
      </c>
      <c r="G1547" s="8">
        <v>644.97</v>
      </c>
      <c r="H1547" s="8">
        <v>0.24</v>
      </c>
      <c r="I1547" s="2" t="s">
        <v>1807</v>
      </c>
      <c r="J1547" s="8">
        <v>1289.7</v>
      </c>
    </row>
    <row r="1548" spans="1:10" x14ac:dyDescent="0.35">
      <c r="A1548" s="2" t="s">
        <v>3350</v>
      </c>
      <c r="B1548" s="14">
        <v>45839</v>
      </c>
      <c r="C1548" s="2" t="s">
        <v>331</v>
      </c>
      <c r="D1548" s="2" t="s">
        <v>1702</v>
      </c>
      <c r="E1548" s="2" t="s">
        <v>1735</v>
      </c>
      <c r="F1548" s="11">
        <v>1</v>
      </c>
      <c r="G1548" s="8">
        <v>149.56</v>
      </c>
      <c r="H1548" s="8">
        <v>0.09</v>
      </c>
      <c r="I1548" s="2" t="s">
        <v>1802</v>
      </c>
      <c r="J1548" s="8">
        <v>149.47</v>
      </c>
    </row>
    <row r="1549" spans="1:10" x14ac:dyDescent="0.35">
      <c r="A1549" s="2" t="s">
        <v>3351</v>
      </c>
      <c r="B1549" s="14">
        <v>45434</v>
      </c>
      <c r="C1549" s="2" t="s">
        <v>694</v>
      </c>
      <c r="D1549" s="2" t="s">
        <v>1612</v>
      </c>
      <c r="E1549" s="2" t="s">
        <v>1791</v>
      </c>
      <c r="F1549" s="11">
        <v>1</v>
      </c>
      <c r="G1549" s="8">
        <v>661.77</v>
      </c>
      <c r="H1549" s="8">
        <v>0.03</v>
      </c>
      <c r="I1549" s="2" t="s">
        <v>1804</v>
      </c>
      <c r="J1549" s="8">
        <v>661.74</v>
      </c>
    </row>
    <row r="1550" spans="1:10" x14ac:dyDescent="0.35">
      <c r="A1550" s="2" t="s">
        <v>3352</v>
      </c>
      <c r="B1550" s="14">
        <v>45819</v>
      </c>
      <c r="C1550" s="2" t="s">
        <v>371</v>
      </c>
      <c r="D1550" s="2" t="s">
        <v>1714</v>
      </c>
      <c r="E1550" s="2" t="s">
        <v>1757</v>
      </c>
      <c r="F1550" s="11">
        <v>3</v>
      </c>
      <c r="G1550" s="8">
        <v>99.67</v>
      </c>
      <c r="H1550" s="8">
        <v>0.17</v>
      </c>
      <c r="I1550" s="2" t="s">
        <v>1802</v>
      </c>
      <c r="J1550" s="8">
        <v>298.83999999999997</v>
      </c>
    </row>
    <row r="1551" spans="1:10" x14ac:dyDescent="0.35">
      <c r="A1551" s="2" t="s">
        <v>3353</v>
      </c>
      <c r="B1551" s="14">
        <v>45553</v>
      </c>
      <c r="C1551" s="2" t="s">
        <v>705</v>
      </c>
      <c r="D1551" s="2" t="s">
        <v>1650</v>
      </c>
      <c r="E1551" s="2" t="s">
        <v>1735</v>
      </c>
      <c r="F1551" s="11">
        <v>3</v>
      </c>
      <c r="G1551" s="8">
        <v>103.66</v>
      </c>
      <c r="H1551" s="8">
        <v>0.26</v>
      </c>
      <c r="I1551" s="2" t="s">
        <v>1807</v>
      </c>
      <c r="J1551" s="8">
        <v>310.72000000000003</v>
      </c>
    </row>
    <row r="1552" spans="1:10" x14ac:dyDescent="0.35">
      <c r="A1552" s="2" t="s">
        <v>3354</v>
      </c>
      <c r="B1552" s="14">
        <v>45258</v>
      </c>
      <c r="C1552" s="2" t="s">
        <v>1331</v>
      </c>
      <c r="D1552" s="2" t="s">
        <v>1606</v>
      </c>
      <c r="E1552" s="2" t="s">
        <v>1739</v>
      </c>
      <c r="F1552" s="11">
        <v>4</v>
      </c>
      <c r="G1552" s="8">
        <v>54.4</v>
      </c>
      <c r="H1552" s="8">
        <v>0.22</v>
      </c>
      <c r="I1552" s="2" t="s">
        <v>1802</v>
      </c>
      <c r="J1552" s="8">
        <v>217.38</v>
      </c>
    </row>
    <row r="1553" spans="1:10" x14ac:dyDescent="0.35">
      <c r="A1553" s="2" t="s">
        <v>3355</v>
      </c>
      <c r="B1553" s="14">
        <v>45435</v>
      </c>
      <c r="C1553" s="2" t="s">
        <v>1485</v>
      </c>
      <c r="D1553" s="2" t="s">
        <v>1694</v>
      </c>
      <c r="E1553" s="2" t="s">
        <v>1777</v>
      </c>
      <c r="F1553" s="11">
        <v>1</v>
      </c>
      <c r="G1553" s="8">
        <v>46.66</v>
      </c>
      <c r="H1553" s="8">
        <v>0.2</v>
      </c>
      <c r="I1553" s="2" t="s">
        <v>1802</v>
      </c>
      <c r="J1553" s="8">
        <v>46.459999999999994</v>
      </c>
    </row>
    <row r="1554" spans="1:10" x14ac:dyDescent="0.35">
      <c r="A1554" s="2" t="s">
        <v>3356</v>
      </c>
      <c r="B1554" s="14">
        <v>45447</v>
      </c>
      <c r="C1554" s="2" t="s">
        <v>35</v>
      </c>
      <c r="D1554" s="2" t="s">
        <v>1672</v>
      </c>
      <c r="E1554" s="2" t="s">
        <v>1770</v>
      </c>
      <c r="F1554" s="11">
        <v>4</v>
      </c>
      <c r="G1554" s="8">
        <v>871.2</v>
      </c>
      <c r="H1554" s="8">
        <v>0.28999999999999998</v>
      </c>
      <c r="I1554" s="2" t="s">
        <v>1802</v>
      </c>
      <c r="J1554" s="8">
        <v>3484.51</v>
      </c>
    </row>
    <row r="1555" spans="1:10" x14ac:dyDescent="0.35">
      <c r="A1555" s="2" t="s">
        <v>3357</v>
      </c>
      <c r="B1555" s="14">
        <v>45724</v>
      </c>
      <c r="C1555" s="2" t="s">
        <v>1166</v>
      </c>
      <c r="D1555" s="2" t="s">
        <v>1562</v>
      </c>
      <c r="E1555" s="2" t="s">
        <v>1777</v>
      </c>
      <c r="F1555" s="11">
        <v>4</v>
      </c>
      <c r="G1555" s="8">
        <v>317.11</v>
      </c>
      <c r="H1555" s="8">
        <v>0.16</v>
      </c>
      <c r="I1555" s="2" t="s">
        <v>1804</v>
      </c>
      <c r="J1555" s="8">
        <v>1268.28</v>
      </c>
    </row>
    <row r="1556" spans="1:10" x14ac:dyDescent="0.35">
      <c r="A1556" s="2" t="s">
        <v>3358</v>
      </c>
      <c r="B1556" s="14">
        <v>45338</v>
      </c>
      <c r="C1556" s="2" t="s">
        <v>812</v>
      </c>
      <c r="D1556" s="2" t="s">
        <v>1576</v>
      </c>
      <c r="E1556" s="2" t="s">
        <v>1775</v>
      </c>
      <c r="F1556" s="11">
        <v>2</v>
      </c>
      <c r="G1556" s="8">
        <v>388.34</v>
      </c>
      <c r="H1556" s="8">
        <v>0.09</v>
      </c>
      <c r="I1556" s="2" t="s">
        <v>1804</v>
      </c>
      <c r="J1556" s="8">
        <v>776.58999999999992</v>
      </c>
    </row>
    <row r="1557" spans="1:10" x14ac:dyDescent="0.35">
      <c r="A1557" s="2" t="s">
        <v>3359</v>
      </c>
      <c r="B1557" s="14">
        <v>45252</v>
      </c>
      <c r="C1557" s="2" t="s">
        <v>990</v>
      </c>
      <c r="D1557" s="2" t="s">
        <v>1586</v>
      </c>
      <c r="E1557" s="2" t="s">
        <v>1754</v>
      </c>
      <c r="F1557" s="11">
        <v>4</v>
      </c>
      <c r="G1557" s="8">
        <v>998.2</v>
      </c>
      <c r="H1557" s="8">
        <v>0.15</v>
      </c>
      <c r="I1557" s="2" t="s">
        <v>1802</v>
      </c>
      <c r="J1557" s="8">
        <v>3992.65</v>
      </c>
    </row>
    <row r="1558" spans="1:10" x14ac:dyDescent="0.35">
      <c r="A1558" s="2" t="s">
        <v>3360</v>
      </c>
      <c r="B1558" s="14">
        <v>45606</v>
      </c>
      <c r="C1558" s="2" t="s">
        <v>1494</v>
      </c>
      <c r="D1558" s="2" t="s">
        <v>1598</v>
      </c>
      <c r="E1558" s="2" t="s">
        <v>1730</v>
      </c>
      <c r="F1558" s="11">
        <v>1</v>
      </c>
      <c r="G1558" s="8">
        <v>887.38</v>
      </c>
      <c r="H1558" s="8">
        <v>0.01</v>
      </c>
      <c r="I1558" s="2" t="s">
        <v>1807</v>
      </c>
      <c r="J1558" s="8">
        <v>887.37</v>
      </c>
    </row>
    <row r="1559" spans="1:10" x14ac:dyDescent="0.35">
      <c r="A1559" s="2" t="s">
        <v>3361</v>
      </c>
      <c r="B1559" s="14">
        <v>45524</v>
      </c>
      <c r="C1559" s="2" t="s">
        <v>969</v>
      </c>
      <c r="D1559" s="2" t="s">
        <v>1600</v>
      </c>
      <c r="E1559" s="2" t="s">
        <v>1772</v>
      </c>
      <c r="F1559" s="11">
        <v>4</v>
      </c>
      <c r="G1559" s="8">
        <v>332.97</v>
      </c>
      <c r="H1559" s="8">
        <v>0.28000000000000003</v>
      </c>
      <c r="I1559" s="2" t="s">
        <v>1802</v>
      </c>
      <c r="J1559" s="8">
        <v>1331.6000000000001</v>
      </c>
    </row>
    <row r="1560" spans="1:10" x14ac:dyDescent="0.35">
      <c r="A1560" s="2" t="s">
        <v>3362</v>
      </c>
      <c r="B1560" s="14">
        <v>45934</v>
      </c>
      <c r="C1560" s="2" t="s">
        <v>88</v>
      </c>
      <c r="D1560" s="2" t="s">
        <v>1618</v>
      </c>
      <c r="E1560" s="2" t="s">
        <v>1730</v>
      </c>
      <c r="F1560" s="11">
        <v>2</v>
      </c>
      <c r="G1560" s="8">
        <v>157.91</v>
      </c>
      <c r="H1560" s="8">
        <v>0.09</v>
      </c>
      <c r="I1560" s="2" t="s">
        <v>1807</v>
      </c>
      <c r="J1560" s="8">
        <v>315.73</v>
      </c>
    </row>
    <row r="1561" spans="1:10" x14ac:dyDescent="0.35">
      <c r="A1561" s="2" t="s">
        <v>3363</v>
      </c>
      <c r="B1561" s="14">
        <v>45539</v>
      </c>
      <c r="C1561" s="2" t="s">
        <v>1098</v>
      </c>
      <c r="D1561" s="2" t="s">
        <v>1550</v>
      </c>
      <c r="E1561" s="2" t="s">
        <v>1788</v>
      </c>
      <c r="F1561" s="11">
        <v>1</v>
      </c>
      <c r="G1561" s="8">
        <v>548.15</v>
      </c>
      <c r="H1561" s="8">
        <v>0.11</v>
      </c>
      <c r="I1561" s="2" t="s">
        <v>1802</v>
      </c>
      <c r="J1561" s="8">
        <v>548.04</v>
      </c>
    </row>
    <row r="1562" spans="1:10" x14ac:dyDescent="0.35">
      <c r="A1562" s="2" t="s">
        <v>3364</v>
      </c>
      <c r="B1562" s="14">
        <v>45555</v>
      </c>
      <c r="C1562" s="2" t="s">
        <v>670</v>
      </c>
      <c r="D1562" s="2" t="s">
        <v>1622</v>
      </c>
      <c r="E1562" s="2" t="s">
        <v>1779</v>
      </c>
      <c r="F1562" s="11">
        <v>1</v>
      </c>
      <c r="G1562" s="8">
        <v>135.13</v>
      </c>
      <c r="H1562" s="8">
        <v>0.04</v>
      </c>
      <c r="I1562" s="2" t="s">
        <v>1802</v>
      </c>
      <c r="J1562" s="8">
        <v>135.09</v>
      </c>
    </row>
    <row r="1563" spans="1:10" x14ac:dyDescent="0.35">
      <c r="A1563" s="2" t="s">
        <v>3365</v>
      </c>
      <c r="B1563" s="14">
        <v>45281</v>
      </c>
      <c r="C1563" s="2" t="s">
        <v>700</v>
      </c>
      <c r="D1563" s="2" t="s">
        <v>1638</v>
      </c>
      <c r="E1563" s="2" t="s">
        <v>1744</v>
      </c>
      <c r="F1563" s="11">
        <v>3</v>
      </c>
      <c r="G1563" s="8">
        <v>579.26</v>
      </c>
      <c r="H1563" s="8">
        <v>0.19</v>
      </c>
      <c r="I1563" s="2" t="s">
        <v>1802</v>
      </c>
      <c r="J1563" s="8">
        <v>1737.59</v>
      </c>
    </row>
    <row r="1564" spans="1:10" x14ac:dyDescent="0.35">
      <c r="A1564" s="2" t="s">
        <v>3366</v>
      </c>
      <c r="B1564" s="14">
        <v>45582</v>
      </c>
      <c r="C1564" s="2" t="s">
        <v>1196</v>
      </c>
      <c r="D1564" s="2" t="s">
        <v>1560</v>
      </c>
      <c r="E1564" s="2" t="s">
        <v>1730</v>
      </c>
      <c r="F1564" s="11">
        <v>1</v>
      </c>
      <c r="G1564" s="8">
        <v>465.63</v>
      </c>
      <c r="H1564" s="8">
        <v>0.25</v>
      </c>
      <c r="I1564" s="2" t="s">
        <v>1802</v>
      </c>
      <c r="J1564" s="8">
        <v>465.38</v>
      </c>
    </row>
    <row r="1565" spans="1:10" x14ac:dyDescent="0.35">
      <c r="A1565" s="2" t="s">
        <v>3367</v>
      </c>
      <c r="B1565" s="14">
        <v>45372</v>
      </c>
      <c r="C1565" s="2" t="s">
        <v>173</v>
      </c>
      <c r="D1565" s="2" t="s">
        <v>1678</v>
      </c>
      <c r="E1565" s="2" t="s">
        <v>1782</v>
      </c>
      <c r="F1565" s="11">
        <v>2</v>
      </c>
      <c r="G1565" s="8">
        <v>675.61</v>
      </c>
      <c r="H1565" s="8">
        <v>0.08</v>
      </c>
      <c r="I1565" s="2" t="s">
        <v>1807</v>
      </c>
      <c r="J1565" s="8">
        <v>1351.14</v>
      </c>
    </row>
    <row r="1566" spans="1:10" x14ac:dyDescent="0.35">
      <c r="A1566" s="2" t="s">
        <v>3368</v>
      </c>
      <c r="B1566" s="14">
        <v>45458</v>
      </c>
      <c r="C1566" s="2" t="s">
        <v>1273</v>
      </c>
      <c r="D1566" s="2" t="s">
        <v>1592</v>
      </c>
      <c r="E1566" s="2" t="s">
        <v>1754</v>
      </c>
      <c r="F1566" s="11">
        <v>1</v>
      </c>
      <c r="G1566" s="8">
        <v>718.99</v>
      </c>
      <c r="H1566" s="8">
        <v>0.08</v>
      </c>
      <c r="I1566" s="2" t="s">
        <v>1804</v>
      </c>
      <c r="J1566" s="8">
        <v>718.91</v>
      </c>
    </row>
    <row r="1567" spans="1:10" x14ac:dyDescent="0.35">
      <c r="A1567" s="2" t="s">
        <v>3369</v>
      </c>
      <c r="B1567" s="14">
        <v>45943</v>
      </c>
      <c r="C1567" s="2" t="s">
        <v>1157</v>
      </c>
      <c r="D1567" s="2" t="s">
        <v>1554</v>
      </c>
      <c r="E1567" s="2" t="s">
        <v>1767</v>
      </c>
      <c r="F1567" s="11">
        <v>2</v>
      </c>
      <c r="G1567" s="8">
        <v>675.65</v>
      </c>
      <c r="H1567" s="8">
        <v>0.2</v>
      </c>
      <c r="I1567" s="2" t="s">
        <v>1807</v>
      </c>
      <c r="J1567" s="8">
        <v>1351.1</v>
      </c>
    </row>
    <row r="1568" spans="1:10" x14ac:dyDescent="0.35">
      <c r="A1568" s="2" t="s">
        <v>3370</v>
      </c>
      <c r="B1568" s="14">
        <v>45374</v>
      </c>
      <c r="C1568" s="2" t="s">
        <v>1040</v>
      </c>
      <c r="D1568" s="2" t="s">
        <v>1716</v>
      </c>
      <c r="E1568" s="2" t="s">
        <v>1779</v>
      </c>
      <c r="F1568" s="11">
        <v>4</v>
      </c>
      <c r="G1568" s="8">
        <v>284.24</v>
      </c>
      <c r="H1568" s="8">
        <v>0.1</v>
      </c>
      <c r="I1568" s="2" t="s">
        <v>1802</v>
      </c>
      <c r="J1568" s="8">
        <v>1136.8600000000001</v>
      </c>
    </row>
    <row r="1569" spans="1:10" x14ac:dyDescent="0.35">
      <c r="A1569" s="2" t="s">
        <v>3371</v>
      </c>
      <c r="B1569" s="14">
        <v>45374</v>
      </c>
      <c r="C1569" s="2" t="s">
        <v>682</v>
      </c>
      <c r="D1569" s="2" t="s">
        <v>1524</v>
      </c>
      <c r="E1569" s="2" t="s">
        <v>1744</v>
      </c>
      <c r="F1569" s="11">
        <v>1</v>
      </c>
      <c r="G1569" s="8">
        <v>94.26</v>
      </c>
      <c r="H1569" s="8">
        <v>0.18</v>
      </c>
      <c r="I1569" s="2" t="s">
        <v>1804</v>
      </c>
      <c r="J1569" s="8">
        <v>94.08</v>
      </c>
    </row>
    <row r="1570" spans="1:10" x14ac:dyDescent="0.35">
      <c r="A1570" s="2" t="s">
        <v>3372</v>
      </c>
      <c r="B1570" s="14">
        <v>45789</v>
      </c>
      <c r="C1570" s="2" t="s">
        <v>1273</v>
      </c>
      <c r="D1570" s="2" t="s">
        <v>1535</v>
      </c>
      <c r="E1570" s="2" t="s">
        <v>1767</v>
      </c>
      <c r="F1570" s="11">
        <v>4</v>
      </c>
      <c r="G1570" s="8">
        <v>458.58</v>
      </c>
      <c r="H1570" s="8">
        <v>0.28999999999999998</v>
      </c>
      <c r="I1570" s="2" t="s">
        <v>1807</v>
      </c>
      <c r="J1570" s="8">
        <v>1834.03</v>
      </c>
    </row>
    <row r="1571" spans="1:10" x14ac:dyDescent="0.35">
      <c r="A1571" s="2" t="s">
        <v>3373</v>
      </c>
      <c r="B1571" s="14">
        <v>45452</v>
      </c>
      <c r="C1571" s="2" t="s">
        <v>386</v>
      </c>
      <c r="D1571" s="2" t="s">
        <v>1656</v>
      </c>
      <c r="E1571" s="2" t="s">
        <v>1767</v>
      </c>
      <c r="F1571" s="11">
        <v>4</v>
      </c>
      <c r="G1571" s="8">
        <v>704.49</v>
      </c>
      <c r="H1571" s="8">
        <v>0.05</v>
      </c>
      <c r="I1571" s="2" t="s">
        <v>1807</v>
      </c>
      <c r="J1571" s="8">
        <v>2817.91</v>
      </c>
    </row>
    <row r="1572" spans="1:10" x14ac:dyDescent="0.35">
      <c r="A1572" s="2" t="s">
        <v>3374</v>
      </c>
      <c r="B1572" s="14">
        <v>45284</v>
      </c>
      <c r="C1572" s="2" t="s">
        <v>125</v>
      </c>
      <c r="D1572" s="2" t="s">
        <v>1580</v>
      </c>
      <c r="E1572" s="2" t="s">
        <v>1791</v>
      </c>
      <c r="F1572" s="11">
        <v>4</v>
      </c>
      <c r="G1572" s="8">
        <v>822.32</v>
      </c>
      <c r="H1572" s="8">
        <v>0.26</v>
      </c>
      <c r="I1572" s="2" t="s">
        <v>1804</v>
      </c>
      <c r="J1572" s="8">
        <v>3289.02</v>
      </c>
    </row>
    <row r="1573" spans="1:10" x14ac:dyDescent="0.35">
      <c r="A1573" s="2" t="s">
        <v>3375</v>
      </c>
      <c r="B1573" s="14">
        <v>45325</v>
      </c>
      <c r="C1573" s="2" t="s">
        <v>774</v>
      </c>
      <c r="D1573" s="2" t="s">
        <v>1529</v>
      </c>
      <c r="E1573" s="2" t="s">
        <v>1775</v>
      </c>
      <c r="F1573" s="11">
        <v>4</v>
      </c>
      <c r="G1573" s="8">
        <v>785.41</v>
      </c>
      <c r="H1573" s="8">
        <v>0.13</v>
      </c>
      <c r="I1573" s="2" t="s">
        <v>1807</v>
      </c>
      <c r="J1573" s="8">
        <v>3141.5099999999998</v>
      </c>
    </row>
    <row r="1574" spans="1:10" x14ac:dyDescent="0.35">
      <c r="A1574" s="2" t="s">
        <v>3376</v>
      </c>
      <c r="B1574" s="14">
        <v>45465</v>
      </c>
      <c r="C1574" s="2" t="s">
        <v>122</v>
      </c>
      <c r="D1574" s="2" t="s">
        <v>1604</v>
      </c>
      <c r="E1574" s="2" t="s">
        <v>1777</v>
      </c>
      <c r="F1574" s="11">
        <v>1</v>
      </c>
      <c r="G1574" s="8">
        <v>405.8</v>
      </c>
      <c r="H1574" s="8">
        <v>0.11</v>
      </c>
      <c r="I1574" s="2" t="s">
        <v>1804</v>
      </c>
      <c r="J1574" s="8">
        <v>405.69</v>
      </c>
    </row>
    <row r="1575" spans="1:10" x14ac:dyDescent="0.35">
      <c r="A1575" s="2" t="s">
        <v>3377</v>
      </c>
      <c r="B1575" s="14">
        <v>45612</v>
      </c>
      <c r="C1575" s="2" t="s">
        <v>1322</v>
      </c>
      <c r="D1575" s="2" t="s">
        <v>1708</v>
      </c>
      <c r="E1575" s="2" t="s">
        <v>1764</v>
      </c>
      <c r="F1575" s="11">
        <v>2</v>
      </c>
      <c r="G1575" s="8">
        <v>976.83</v>
      </c>
      <c r="H1575" s="8">
        <v>0.1</v>
      </c>
      <c r="I1575" s="2" t="s">
        <v>1804</v>
      </c>
      <c r="J1575" s="8">
        <v>1953.5600000000002</v>
      </c>
    </row>
    <row r="1576" spans="1:10" x14ac:dyDescent="0.35">
      <c r="A1576" s="2" t="s">
        <v>3378</v>
      </c>
      <c r="B1576" s="14">
        <v>45472</v>
      </c>
      <c r="C1576" s="2" t="s">
        <v>856</v>
      </c>
      <c r="D1576" s="2" t="s">
        <v>1654</v>
      </c>
      <c r="E1576" s="2" t="s">
        <v>1739</v>
      </c>
      <c r="F1576" s="11">
        <v>1</v>
      </c>
      <c r="G1576" s="8">
        <v>644.15</v>
      </c>
      <c r="H1576" s="8">
        <v>0.06</v>
      </c>
      <c r="I1576" s="2" t="s">
        <v>1802</v>
      </c>
      <c r="J1576" s="8">
        <v>644.09</v>
      </c>
    </row>
    <row r="1577" spans="1:10" x14ac:dyDescent="0.35">
      <c r="A1577" s="2" t="s">
        <v>3379</v>
      </c>
      <c r="B1577" s="14">
        <v>45897</v>
      </c>
      <c r="C1577" s="2" t="s">
        <v>1043</v>
      </c>
      <c r="D1577" s="2" t="s">
        <v>1660</v>
      </c>
      <c r="E1577" s="2" t="s">
        <v>1775</v>
      </c>
      <c r="F1577" s="11">
        <v>1</v>
      </c>
      <c r="G1577" s="8">
        <v>470.55</v>
      </c>
      <c r="H1577" s="8">
        <v>0.23</v>
      </c>
      <c r="I1577" s="2" t="s">
        <v>1804</v>
      </c>
      <c r="J1577" s="8">
        <v>470.32</v>
      </c>
    </row>
    <row r="1578" spans="1:10" x14ac:dyDescent="0.35">
      <c r="A1578" s="2" t="s">
        <v>3380</v>
      </c>
      <c r="B1578" s="14">
        <v>45241</v>
      </c>
      <c r="C1578" s="2" t="s">
        <v>1451</v>
      </c>
      <c r="D1578" s="2" t="s">
        <v>1538</v>
      </c>
      <c r="E1578" s="2" t="s">
        <v>1754</v>
      </c>
      <c r="F1578" s="11">
        <v>3</v>
      </c>
      <c r="G1578" s="8">
        <v>598.82000000000005</v>
      </c>
      <c r="H1578" s="8">
        <v>0.19</v>
      </c>
      <c r="I1578" s="2" t="s">
        <v>1807</v>
      </c>
      <c r="J1578" s="8">
        <v>1796.27</v>
      </c>
    </row>
    <row r="1579" spans="1:10" x14ac:dyDescent="0.35">
      <c r="A1579" s="2" t="s">
        <v>3381</v>
      </c>
      <c r="B1579" s="14">
        <v>45851</v>
      </c>
      <c r="C1579" s="2" t="s">
        <v>350</v>
      </c>
      <c r="D1579" s="2" t="s">
        <v>1566</v>
      </c>
      <c r="E1579" s="2" t="s">
        <v>1772</v>
      </c>
      <c r="F1579" s="11">
        <v>4</v>
      </c>
      <c r="G1579" s="8">
        <v>659.17</v>
      </c>
      <c r="H1579" s="8">
        <v>0.12</v>
      </c>
      <c r="I1579" s="2" t="s">
        <v>1802</v>
      </c>
      <c r="J1579" s="8">
        <v>2636.56</v>
      </c>
    </row>
    <row r="1580" spans="1:10" x14ac:dyDescent="0.35">
      <c r="A1580" s="2" t="s">
        <v>3382</v>
      </c>
      <c r="B1580" s="14">
        <v>45572</v>
      </c>
      <c r="C1580" s="2" t="s">
        <v>359</v>
      </c>
      <c r="D1580" s="2" t="s">
        <v>1618</v>
      </c>
      <c r="E1580" s="2" t="s">
        <v>1735</v>
      </c>
      <c r="F1580" s="11">
        <v>2</v>
      </c>
      <c r="G1580" s="8">
        <v>216.02</v>
      </c>
      <c r="H1580" s="8">
        <v>0.25</v>
      </c>
      <c r="I1580" s="2" t="s">
        <v>1802</v>
      </c>
      <c r="J1580" s="8">
        <v>431.79</v>
      </c>
    </row>
    <row r="1581" spans="1:10" x14ac:dyDescent="0.35">
      <c r="A1581" s="2" t="s">
        <v>3383</v>
      </c>
      <c r="B1581" s="14">
        <v>45774</v>
      </c>
      <c r="C1581" s="2" t="s">
        <v>119</v>
      </c>
      <c r="D1581" s="2" t="s">
        <v>1588</v>
      </c>
      <c r="E1581" s="2" t="s">
        <v>1767</v>
      </c>
      <c r="F1581" s="11">
        <v>2</v>
      </c>
      <c r="G1581" s="8">
        <v>613.47</v>
      </c>
      <c r="H1581" s="8">
        <v>0.02</v>
      </c>
      <c r="I1581" s="2" t="s">
        <v>1804</v>
      </c>
      <c r="J1581" s="8">
        <v>1226.92</v>
      </c>
    </row>
    <row r="1582" spans="1:10" x14ac:dyDescent="0.35">
      <c r="A1582" s="2" t="s">
        <v>3384</v>
      </c>
      <c r="B1582" s="14">
        <v>45921</v>
      </c>
      <c r="C1582" s="2" t="s">
        <v>340</v>
      </c>
      <c r="D1582" s="2" t="s">
        <v>1642</v>
      </c>
      <c r="E1582" s="2" t="s">
        <v>1772</v>
      </c>
      <c r="F1582" s="11">
        <v>2</v>
      </c>
      <c r="G1582" s="8">
        <v>485.17</v>
      </c>
      <c r="H1582" s="8">
        <v>0.11</v>
      </c>
      <c r="I1582" s="2" t="s">
        <v>1804</v>
      </c>
      <c r="J1582" s="8">
        <v>970.23</v>
      </c>
    </row>
    <row r="1583" spans="1:10" x14ac:dyDescent="0.35">
      <c r="A1583" s="2" t="s">
        <v>3385</v>
      </c>
      <c r="B1583" s="14">
        <v>45268</v>
      </c>
      <c r="C1583" s="2" t="s">
        <v>954</v>
      </c>
      <c r="D1583" s="2" t="s">
        <v>1618</v>
      </c>
      <c r="E1583" s="2" t="s">
        <v>1767</v>
      </c>
      <c r="F1583" s="11">
        <v>1</v>
      </c>
      <c r="G1583" s="8">
        <v>209.7</v>
      </c>
      <c r="H1583" s="8">
        <v>0.2</v>
      </c>
      <c r="I1583" s="2" t="s">
        <v>1804</v>
      </c>
      <c r="J1583" s="8">
        <v>209.5</v>
      </c>
    </row>
    <row r="1584" spans="1:10" x14ac:dyDescent="0.35">
      <c r="A1584" s="2" t="s">
        <v>3386</v>
      </c>
      <c r="B1584" s="14">
        <v>45402</v>
      </c>
      <c r="C1584" s="2" t="s">
        <v>1010</v>
      </c>
      <c r="D1584" s="2" t="s">
        <v>1710</v>
      </c>
      <c r="E1584" s="2" t="s">
        <v>1730</v>
      </c>
      <c r="F1584" s="11">
        <v>1</v>
      </c>
      <c r="G1584" s="8">
        <v>681.47</v>
      </c>
      <c r="H1584" s="8">
        <v>0.15</v>
      </c>
      <c r="I1584" s="2" t="s">
        <v>1802</v>
      </c>
      <c r="J1584" s="8">
        <v>681.32</v>
      </c>
    </row>
    <row r="1585" spans="1:10" x14ac:dyDescent="0.35">
      <c r="A1585" s="2" t="s">
        <v>3387</v>
      </c>
      <c r="B1585" s="14">
        <v>45667</v>
      </c>
      <c r="C1585" s="2" t="s">
        <v>1341</v>
      </c>
      <c r="D1585" s="2" t="s">
        <v>1678</v>
      </c>
      <c r="E1585" s="2" t="s">
        <v>1785</v>
      </c>
      <c r="F1585" s="11">
        <v>2</v>
      </c>
      <c r="G1585" s="8">
        <v>877.21</v>
      </c>
      <c r="H1585" s="8">
        <v>0.1</v>
      </c>
      <c r="I1585" s="2" t="s">
        <v>1802</v>
      </c>
      <c r="J1585" s="8">
        <v>1754.3200000000002</v>
      </c>
    </row>
    <row r="1586" spans="1:10" x14ac:dyDescent="0.35">
      <c r="A1586" s="2" t="s">
        <v>3388</v>
      </c>
      <c r="B1586" s="14">
        <v>45902</v>
      </c>
      <c r="C1586" s="2" t="s">
        <v>987</v>
      </c>
      <c r="D1586" s="2" t="s">
        <v>1682</v>
      </c>
      <c r="E1586" s="2" t="s">
        <v>1751</v>
      </c>
      <c r="F1586" s="11">
        <v>2</v>
      </c>
      <c r="G1586" s="8">
        <v>479.77</v>
      </c>
      <c r="H1586" s="8">
        <v>0.21</v>
      </c>
      <c r="I1586" s="2" t="s">
        <v>1804</v>
      </c>
      <c r="J1586" s="8">
        <v>959.32999999999993</v>
      </c>
    </row>
    <row r="1587" spans="1:10" x14ac:dyDescent="0.35">
      <c r="A1587" s="2" t="s">
        <v>3389</v>
      </c>
      <c r="B1587" s="14">
        <v>45589</v>
      </c>
      <c r="C1587" s="2" t="s">
        <v>999</v>
      </c>
      <c r="D1587" s="2" t="s">
        <v>1692</v>
      </c>
      <c r="E1587" s="2" t="s">
        <v>1779</v>
      </c>
      <c r="F1587" s="11">
        <v>1</v>
      </c>
      <c r="G1587" s="8">
        <v>140.72</v>
      </c>
      <c r="H1587" s="8">
        <v>0</v>
      </c>
      <c r="I1587" s="2" t="s">
        <v>1807</v>
      </c>
      <c r="J1587" s="8">
        <v>140.72</v>
      </c>
    </row>
    <row r="1588" spans="1:10" x14ac:dyDescent="0.35">
      <c r="A1588" s="2" t="s">
        <v>3390</v>
      </c>
      <c r="B1588" s="14">
        <v>45668</v>
      </c>
      <c r="C1588" s="2" t="s">
        <v>109</v>
      </c>
      <c r="D1588" s="2" t="s">
        <v>1564</v>
      </c>
      <c r="E1588" s="2" t="s">
        <v>1754</v>
      </c>
      <c r="F1588" s="11">
        <v>2</v>
      </c>
      <c r="G1588" s="8">
        <v>764.25</v>
      </c>
      <c r="H1588" s="8">
        <v>0.23</v>
      </c>
      <c r="I1588" s="2" t="s">
        <v>1804</v>
      </c>
      <c r="J1588" s="8">
        <v>1528.27</v>
      </c>
    </row>
    <row r="1589" spans="1:10" x14ac:dyDescent="0.35">
      <c r="A1589" s="2" t="s">
        <v>3391</v>
      </c>
      <c r="B1589" s="14">
        <v>45300</v>
      </c>
      <c r="C1589" s="2" t="s">
        <v>708</v>
      </c>
      <c r="D1589" s="2" t="s">
        <v>1692</v>
      </c>
      <c r="E1589" s="2" t="s">
        <v>1751</v>
      </c>
      <c r="F1589" s="11">
        <v>3</v>
      </c>
      <c r="G1589" s="8">
        <v>107.8</v>
      </c>
      <c r="H1589" s="8">
        <v>0.28999999999999998</v>
      </c>
      <c r="I1589" s="2" t="s">
        <v>1804</v>
      </c>
      <c r="J1589" s="8">
        <v>323.10999999999996</v>
      </c>
    </row>
    <row r="1590" spans="1:10" x14ac:dyDescent="0.35">
      <c r="A1590" s="2" t="s">
        <v>3392</v>
      </c>
      <c r="B1590" s="14">
        <v>45757</v>
      </c>
      <c r="C1590" s="2" t="s">
        <v>486</v>
      </c>
      <c r="D1590" s="2" t="s">
        <v>1570</v>
      </c>
      <c r="E1590" s="2" t="s">
        <v>1760</v>
      </c>
      <c r="F1590" s="11">
        <v>4</v>
      </c>
      <c r="G1590" s="8">
        <v>565.37</v>
      </c>
      <c r="H1590" s="8">
        <v>7.0000000000000007E-2</v>
      </c>
      <c r="I1590" s="2" t="s">
        <v>1804</v>
      </c>
      <c r="J1590" s="8">
        <v>2261.41</v>
      </c>
    </row>
    <row r="1591" spans="1:10" x14ac:dyDescent="0.35">
      <c r="A1591" s="2" t="s">
        <v>3393</v>
      </c>
      <c r="B1591" s="14">
        <v>45235</v>
      </c>
      <c r="C1591" s="2" t="s">
        <v>131</v>
      </c>
      <c r="D1591" s="2" t="s">
        <v>1598</v>
      </c>
      <c r="E1591" s="2" t="s">
        <v>1747</v>
      </c>
      <c r="F1591" s="11">
        <v>3</v>
      </c>
      <c r="G1591" s="8">
        <v>811.45</v>
      </c>
      <c r="H1591" s="8">
        <v>0.26</v>
      </c>
      <c r="I1591" s="2" t="s">
        <v>1802</v>
      </c>
      <c r="J1591" s="8">
        <v>2434.09</v>
      </c>
    </row>
    <row r="1592" spans="1:10" x14ac:dyDescent="0.35">
      <c r="A1592" s="2" t="s">
        <v>3394</v>
      </c>
      <c r="B1592" s="14">
        <v>45749</v>
      </c>
      <c r="C1592" s="2" t="s">
        <v>1256</v>
      </c>
      <c r="D1592" s="2" t="s">
        <v>1592</v>
      </c>
      <c r="E1592" s="2" t="s">
        <v>1791</v>
      </c>
      <c r="F1592" s="11">
        <v>4</v>
      </c>
      <c r="G1592" s="8">
        <v>62.25</v>
      </c>
      <c r="H1592" s="8">
        <v>0.11</v>
      </c>
      <c r="I1592" s="2" t="s">
        <v>1804</v>
      </c>
      <c r="J1592" s="8">
        <v>248.89</v>
      </c>
    </row>
    <row r="1593" spans="1:10" x14ac:dyDescent="0.35">
      <c r="A1593" s="2" t="s">
        <v>3395</v>
      </c>
      <c r="B1593" s="14">
        <v>45807</v>
      </c>
      <c r="C1593" s="2" t="s">
        <v>102</v>
      </c>
      <c r="D1593" s="2" t="s">
        <v>1716</v>
      </c>
      <c r="E1593" s="2" t="s">
        <v>1767</v>
      </c>
      <c r="F1593" s="11">
        <v>1</v>
      </c>
      <c r="G1593" s="8">
        <v>749.78</v>
      </c>
      <c r="H1593" s="8">
        <v>0.03</v>
      </c>
      <c r="I1593" s="2" t="s">
        <v>1802</v>
      </c>
      <c r="J1593" s="8">
        <v>749.75</v>
      </c>
    </row>
    <row r="1594" spans="1:10" x14ac:dyDescent="0.35">
      <c r="A1594" s="2" t="s">
        <v>3396</v>
      </c>
      <c r="B1594" s="14">
        <v>45496</v>
      </c>
      <c r="C1594" s="2" t="s">
        <v>1081</v>
      </c>
      <c r="D1594" s="2" t="s">
        <v>1644</v>
      </c>
      <c r="E1594" s="2" t="s">
        <v>1751</v>
      </c>
      <c r="F1594" s="11">
        <v>3</v>
      </c>
      <c r="G1594" s="8">
        <v>630.28</v>
      </c>
      <c r="H1594" s="8">
        <v>7.0000000000000007E-2</v>
      </c>
      <c r="I1594" s="2" t="s">
        <v>1807</v>
      </c>
      <c r="J1594" s="8">
        <v>1890.77</v>
      </c>
    </row>
    <row r="1595" spans="1:10" x14ac:dyDescent="0.35">
      <c r="A1595" s="2" t="s">
        <v>3397</v>
      </c>
      <c r="B1595" s="14">
        <v>45355</v>
      </c>
      <c r="C1595" s="2" t="s">
        <v>474</v>
      </c>
      <c r="D1595" s="2" t="s">
        <v>1586</v>
      </c>
      <c r="E1595" s="2" t="s">
        <v>1782</v>
      </c>
      <c r="F1595" s="11">
        <v>1</v>
      </c>
      <c r="G1595" s="8">
        <v>101.84</v>
      </c>
      <c r="H1595" s="8">
        <v>0.17</v>
      </c>
      <c r="I1595" s="2" t="s">
        <v>1802</v>
      </c>
      <c r="J1595" s="8">
        <v>101.67</v>
      </c>
    </row>
    <row r="1596" spans="1:10" x14ac:dyDescent="0.35">
      <c r="A1596" s="2" t="s">
        <v>3398</v>
      </c>
      <c r="B1596" s="14">
        <v>45256</v>
      </c>
      <c r="C1596" s="2" t="s">
        <v>200</v>
      </c>
      <c r="D1596" s="2" t="s">
        <v>1574</v>
      </c>
      <c r="E1596" s="2" t="s">
        <v>1788</v>
      </c>
      <c r="F1596" s="11">
        <v>4</v>
      </c>
      <c r="G1596" s="8">
        <v>641.45000000000005</v>
      </c>
      <c r="H1596" s="8">
        <v>0.16</v>
      </c>
      <c r="I1596" s="2" t="s">
        <v>1807</v>
      </c>
      <c r="J1596" s="8">
        <v>2565.6400000000003</v>
      </c>
    </row>
    <row r="1597" spans="1:10" x14ac:dyDescent="0.35">
      <c r="A1597" s="2" t="s">
        <v>3399</v>
      </c>
      <c r="B1597" s="14">
        <v>45849</v>
      </c>
      <c r="C1597" s="2" t="s">
        <v>1431</v>
      </c>
      <c r="D1597" s="2" t="s">
        <v>1612</v>
      </c>
      <c r="E1597" s="2" t="s">
        <v>1735</v>
      </c>
      <c r="F1597" s="11">
        <v>1</v>
      </c>
      <c r="G1597" s="8">
        <v>135.87</v>
      </c>
      <c r="H1597" s="8">
        <v>0.23</v>
      </c>
      <c r="I1597" s="2" t="s">
        <v>1804</v>
      </c>
      <c r="J1597" s="8">
        <v>135.64000000000001</v>
      </c>
    </row>
    <row r="1598" spans="1:10" x14ac:dyDescent="0.35">
      <c r="A1598" s="2" t="s">
        <v>3400</v>
      </c>
      <c r="B1598" s="14">
        <v>45344</v>
      </c>
      <c r="C1598" s="2" t="s">
        <v>331</v>
      </c>
      <c r="D1598" s="2" t="s">
        <v>1568</v>
      </c>
      <c r="E1598" s="2" t="s">
        <v>1754</v>
      </c>
      <c r="F1598" s="11">
        <v>1</v>
      </c>
      <c r="G1598" s="8">
        <v>388.35</v>
      </c>
      <c r="H1598" s="8">
        <v>0.01</v>
      </c>
      <c r="I1598" s="2" t="s">
        <v>1804</v>
      </c>
      <c r="J1598" s="8">
        <v>388.34000000000003</v>
      </c>
    </row>
    <row r="1599" spans="1:10" x14ac:dyDescent="0.35">
      <c r="A1599" s="2" t="s">
        <v>3401</v>
      </c>
      <c r="B1599" s="14">
        <v>45367</v>
      </c>
      <c r="C1599" s="2" t="s">
        <v>1473</v>
      </c>
      <c r="D1599" s="2" t="s">
        <v>1602</v>
      </c>
      <c r="E1599" s="2" t="s">
        <v>1764</v>
      </c>
      <c r="F1599" s="11">
        <v>2</v>
      </c>
      <c r="G1599" s="8">
        <v>999.08</v>
      </c>
      <c r="H1599" s="8">
        <v>0.3</v>
      </c>
      <c r="I1599" s="2" t="s">
        <v>1804</v>
      </c>
      <c r="J1599" s="8">
        <v>1997.8600000000001</v>
      </c>
    </row>
    <row r="1600" spans="1:10" x14ac:dyDescent="0.35">
      <c r="A1600" s="2" t="s">
        <v>3402</v>
      </c>
      <c r="B1600" s="14">
        <v>45887</v>
      </c>
      <c r="C1600" s="2" t="s">
        <v>555</v>
      </c>
      <c r="D1600" s="2" t="s">
        <v>1602</v>
      </c>
      <c r="E1600" s="2" t="s">
        <v>1785</v>
      </c>
      <c r="F1600" s="11">
        <v>3</v>
      </c>
      <c r="G1600" s="8">
        <v>453.19</v>
      </c>
      <c r="H1600" s="8">
        <v>0.08</v>
      </c>
      <c r="I1600" s="2" t="s">
        <v>1807</v>
      </c>
      <c r="J1600" s="8">
        <v>1359.49</v>
      </c>
    </row>
    <row r="1601" spans="1:10" x14ac:dyDescent="0.35">
      <c r="A1601" s="2" t="s">
        <v>3403</v>
      </c>
      <c r="B1601" s="14">
        <v>45567</v>
      </c>
      <c r="C1601" s="2" t="s">
        <v>744</v>
      </c>
      <c r="D1601" s="2" t="s">
        <v>1686</v>
      </c>
      <c r="E1601" s="2" t="s">
        <v>1767</v>
      </c>
      <c r="F1601" s="11">
        <v>2</v>
      </c>
      <c r="G1601" s="8">
        <v>61.31</v>
      </c>
      <c r="H1601" s="8">
        <v>0.15</v>
      </c>
      <c r="I1601" s="2" t="s">
        <v>1807</v>
      </c>
      <c r="J1601" s="8">
        <v>122.47</v>
      </c>
    </row>
    <row r="1602" spans="1:10" x14ac:dyDescent="0.35">
      <c r="A1602" s="2" t="s">
        <v>3404</v>
      </c>
      <c r="B1602" s="14">
        <v>45223</v>
      </c>
      <c r="C1602" s="2" t="s">
        <v>1058</v>
      </c>
      <c r="D1602" s="2" t="s">
        <v>1688</v>
      </c>
      <c r="E1602" s="2" t="s">
        <v>1767</v>
      </c>
      <c r="F1602" s="11">
        <v>2</v>
      </c>
      <c r="G1602" s="8">
        <v>870.13</v>
      </c>
      <c r="H1602" s="8">
        <v>0.23</v>
      </c>
      <c r="I1602" s="2" t="s">
        <v>1802</v>
      </c>
      <c r="J1602" s="8">
        <v>1740.03</v>
      </c>
    </row>
    <row r="1603" spans="1:10" x14ac:dyDescent="0.35">
      <c r="A1603" s="2" t="s">
        <v>3405</v>
      </c>
      <c r="B1603" s="14">
        <v>45664</v>
      </c>
      <c r="C1603" s="2" t="s">
        <v>239</v>
      </c>
      <c r="D1603" s="2" t="s">
        <v>1556</v>
      </c>
      <c r="E1603" s="2" t="s">
        <v>1791</v>
      </c>
      <c r="F1603" s="11">
        <v>1</v>
      </c>
      <c r="G1603" s="8">
        <v>336.51</v>
      </c>
      <c r="H1603" s="8">
        <v>0.11</v>
      </c>
      <c r="I1603" s="2" t="s">
        <v>1804</v>
      </c>
      <c r="J1603" s="8">
        <v>336.4</v>
      </c>
    </row>
    <row r="1604" spans="1:10" x14ac:dyDescent="0.35">
      <c r="A1604" s="2" t="s">
        <v>3406</v>
      </c>
      <c r="B1604" s="14">
        <v>45313</v>
      </c>
      <c r="C1604" s="2" t="s">
        <v>587</v>
      </c>
      <c r="D1604" s="2" t="s">
        <v>1660</v>
      </c>
      <c r="E1604" s="2" t="s">
        <v>1730</v>
      </c>
      <c r="F1604" s="11">
        <v>1</v>
      </c>
      <c r="G1604" s="8">
        <v>305.70999999999998</v>
      </c>
      <c r="H1604" s="8">
        <v>0.26</v>
      </c>
      <c r="I1604" s="2" t="s">
        <v>1807</v>
      </c>
      <c r="J1604" s="8">
        <v>305.45</v>
      </c>
    </row>
    <row r="1605" spans="1:10" x14ac:dyDescent="0.35">
      <c r="A1605" s="2" t="s">
        <v>3407</v>
      </c>
      <c r="B1605" s="14">
        <v>45224</v>
      </c>
      <c r="C1605" s="2" t="s">
        <v>409</v>
      </c>
      <c r="D1605" s="2" t="s">
        <v>1546</v>
      </c>
      <c r="E1605" s="2" t="s">
        <v>1788</v>
      </c>
      <c r="F1605" s="11">
        <v>2</v>
      </c>
      <c r="G1605" s="8">
        <v>635.39</v>
      </c>
      <c r="H1605" s="8">
        <v>0.28999999999999998</v>
      </c>
      <c r="I1605" s="2" t="s">
        <v>1807</v>
      </c>
      <c r="J1605" s="8">
        <v>1270.49</v>
      </c>
    </row>
    <row r="1606" spans="1:10" x14ac:dyDescent="0.35">
      <c r="A1606" s="2" t="s">
        <v>3408</v>
      </c>
      <c r="B1606" s="14">
        <v>45491</v>
      </c>
      <c r="C1606" s="2" t="s">
        <v>395</v>
      </c>
      <c r="D1606" s="2" t="s">
        <v>1710</v>
      </c>
      <c r="E1606" s="2" t="s">
        <v>1791</v>
      </c>
      <c r="F1606" s="11">
        <v>2</v>
      </c>
      <c r="G1606" s="8">
        <v>253.87</v>
      </c>
      <c r="H1606" s="8">
        <v>0.23</v>
      </c>
      <c r="I1606" s="2" t="s">
        <v>1807</v>
      </c>
      <c r="J1606" s="8">
        <v>507.51</v>
      </c>
    </row>
    <row r="1607" spans="1:10" x14ac:dyDescent="0.35">
      <c r="A1607" s="2" t="s">
        <v>3409</v>
      </c>
      <c r="B1607" s="14">
        <v>45472</v>
      </c>
      <c r="C1607" s="2" t="s">
        <v>1467</v>
      </c>
      <c r="D1607" s="2" t="s">
        <v>1678</v>
      </c>
      <c r="E1607" s="2" t="s">
        <v>1785</v>
      </c>
      <c r="F1607" s="11">
        <v>3</v>
      </c>
      <c r="G1607" s="8">
        <v>915.81</v>
      </c>
      <c r="H1607" s="8">
        <v>0.17</v>
      </c>
      <c r="I1607" s="2" t="s">
        <v>1807</v>
      </c>
      <c r="J1607" s="8">
        <v>2747.2599999999998</v>
      </c>
    </row>
    <row r="1608" spans="1:10" x14ac:dyDescent="0.35">
      <c r="A1608" s="2" t="s">
        <v>3410</v>
      </c>
      <c r="B1608" s="14">
        <v>45795</v>
      </c>
      <c r="C1608" s="2" t="s">
        <v>670</v>
      </c>
      <c r="D1608" s="2" t="s">
        <v>1610</v>
      </c>
      <c r="E1608" s="2" t="s">
        <v>1760</v>
      </c>
      <c r="F1608" s="11">
        <v>3</v>
      </c>
      <c r="G1608" s="8">
        <v>779.5</v>
      </c>
      <c r="H1608" s="8">
        <v>0.02</v>
      </c>
      <c r="I1608" s="2" t="s">
        <v>1802</v>
      </c>
      <c r="J1608" s="8">
        <v>2338.48</v>
      </c>
    </row>
    <row r="1609" spans="1:10" x14ac:dyDescent="0.35">
      <c r="A1609" s="2" t="s">
        <v>3411</v>
      </c>
      <c r="B1609" s="14">
        <v>45470</v>
      </c>
      <c r="C1609" s="2" t="s">
        <v>1425</v>
      </c>
      <c r="D1609" s="2" t="s">
        <v>1648</v>
      </c>
      <c r="E1609" s="2" t="s">
        <v>1782</v>
      </c>
      <c r="F1609" s="11">
        <v>2</v>
      </c>
      <c r="G1609" s="8">
        <v>780.57</v>
      </c>
      <c r="H1609" s="8">
        <v>0.26</v>
      </c>
      <c r="I1609" s="2" t="s">
        <v>1802</v>
      </c>
      <c r="J1609" s="8">
        <v>1560.88</v>
      </c>
    </row>
    <row r="1610" spans="1:10" x14ac:dyDescent="0.35">
      <c r="A1610" s="2" t="s">
        <v>3412</v>
      </c>
      <c r="B1610" s="14">
        <v>45390</v>
      </c>
      <c r="C1610" s="2" t="s">
        <v>1178</v>
      </c>
      <c r="D1610" s="2" t="s">
        <v>1716</v>
      </c>
      <c r="E1610" s="2" t="s">
        <v>1791</v>
      </c>
      <c r="F1610" s="11">
        <v>1</v>
      </c>
      <c r="G1610" s="8">
        <v>511.35</v>
      </c>
      <c r="H1610" s="8">
        <v>0</v>
      </c>
      <c r="I1610" s="2" t="s">
        <v>1802</v>
      </c>
      <c r="J1610" s="8">
        <v>511.35</v>
      </c>
    </row>
    <row r="1611" spans="1:10" x14ac:dyDescent="0.35">
      <c r="A1611" s="2" t="s">
        <v>3413</v>
      </c>
      <c r="B1611" s="14">
        <v>45803</v>
      </c>
      <c r="C1611" s="2" t="s">
        <v>70</v>
      </c>
      <c r="D1611" s="2" t="s">
        <v>1720</v>
      </c>
      <c r="E1611" s="2" t="s">
        <v>1744</v>
      </c>
      <c r="F1611" s="11">
        <v>4</v>
      </c>
      <c r="G1611" s="8">
        <v>44.07</v>
      </c>
      <c r="H1611" s="8">
        <v>0.28999999999999998</v>
      </c>
      <c r="I1611" s="2" t="s">
        <v>1807</v>
      </c>
      <c r="J1611" s="8">
        <v>175.99</v>
      </c>
    </row>
    <row r="1612" spans="1:10" x14ac:dyDescent="0.35">
      <c r="A1612" s="2" t="s">
        <v>3414</v>
      </c>
      <c r="B1612" s="14">
        <v>45320</v>
      </c>
      <c r="C1612" s="2" t="s">
        <v>635</v>
      </c>
      <c r="D1612" s="2" t="s">
        <v>1664</v>
      </c>
      <c r="E1612" s="2" t="s">
        <v>1770</v>
      </c>
      <c r="F1612" s="11">
        <v>2</v>
      </c>
      <c r="G1612" s="8">
        <v>895.92</v>
      </c>
      <c r="H1612" s="8">
        <v>0.15</v>
      </c>
      <c r="I1612" s="2" t="s">
        <v>1802</v>
      </c>
      <c r="J1612" s="8">
        <v>1791.6899999999998</v>
      </c>
    </row>
    <row r="1613" spans="1:10" x14ac:dyDescent="0.35">
      <c r="A1613" s="2" t="s">
        <v>3415</v>
      </c>
      <c r="B1613" s="14">
        <v>45619</v>
      </c>
      <c r="C1613" s="2" t="s">
        <v>948</v>
      </c>
      <c r="D1613" s="2" t="s">
        <v>1632</v>
      </c>
      <c r="E1613" s="2" t="s">
        <v>1739</v>
      </c>
      <c r="F1613" s="11">
        <v>4</v>
      </c>
      <c r="G1613" s="8">
        <v>456.32</v>
      </c>
      <c r="H1613" s="8">
        <v>0.22</v>
      </c>
      <c r="I1613" s="2" t="s">
        <v>1807</v>
      </c>
      <c r="J1613" s="8">
        <v>1825.06</v>
      </c>
    </row>
    <row r="1614" spans="1:10" x14ac:dyDescent="0.35">
      <c r="A1614" s="2" t="s">
        <v>3416</v>
      </c>
      <c r="B1614" s="14">
        <v>45777</v>
      </c>
      <c r="C1614" s="2" t="s">
        <v>1285</v>
      </c>
      <c r="D1614" s="2" t="s">
        <v>1594</v>
      </c>
      <c r="E1614" s="2" t="s">
        <v>1730</v>
      </c>
      <c r="F1614" s="11">
        <v>1</v>
      </c>
      <c r="G1614" s="8">
        <v>905.5</v>
      </c>
      <c r="H1614" s="8">
        <v>0.28999999999999998</v>
      </c>
      <c r="I1614" s="2" t="s">
        <v>1807</v>
      </c>
      <c r="J1614" s="8">
        <v>905.21</v>
      </c>
    </row>
    <row r="1615" spans="1:10" x14ac:dyDescent="0.35">
      <c r="A1615" s="2" t="s">
        <v>3417</v>
      </c>
      <c r="B1615" s="14">
        <v>45523</v>
      </c>
      <c r="C1615" s="2" t="s">
        <v>655</v>
      </c>
      <c r="D1615" s="2" t="s">
        <v>1558</v>
      </c>
      <c r="E1615" s="2" t="s">
        <v>1775</v>
      </c>
      <c r="F1615" s="11">
        <v>3</v>
      </c>
      <c r="G1615" s="8">
        <v>63.19</v>
      </c>
      <c r="H1615" s="8">
        <v>0.08</v>
      </c>
      <c r="I1615" s="2" t="s">
        <v>1802</v>
      </c>
      <c r="J1615" s="8">
        <v>189.48999999999998</v>
      </c>
    </row>
    <row r="1616" spans="1:10" x14ac:dyDescent="0.35">
      <c r="A1616" s="2" t="s">
        <v>3418</v>
      </c>
      <c r="B1616" s="14">
        <v>45628</v>
      </c>
      <c r="C1616" s="2" t="s">
        <v>183</v>
      </c>
      <c r="D1616" s="2" t="s">
        <v>1666</v>
      </c>
      <c r="E1616" s="2" t="s">
        <v>1757</v>
      </c>
      <c r="F1616" s="11">
        <v>3</v>
      </c>
      <c r="G1616" s="8">
        <v>687.66</v>
      </c>
      <c r="H1616" s="8">
        <v>0.06</v>
      </c>
      <c r="I1616" s="2" t="s">
        <v>1804</v>
      </c>
      <c r="J1616" s="8">
        <v>2062.92</v>
      </c>
    </row>
    <row r="1617" spans="1:10" x14ac:dyDescent="0.35">
      <c r="A1617" s="2" t="s">
        <v>3419</v>
      </c>
      <c r="B1617" s="14">
        <v>45742</v>
      </c>
      <c r="C1617" s="2" t="s">
        <v>700</v>
      </c>
      <c r="D1617" s="2" t="s">
        <v>1612</v>
      </c>
      <c r="E1617" s="2" t="s">
        <v>1764</v>
      </c>
      <c r="F1617" s="11">
        <v>4</v>
      </c>
      <c r="G1617" s="8">
        <v>639.05999999999995</v>
      </c>
      <c r="H1617" s="8">
        <v>0.12</v>
      </c>
      <c r="I1617" s="2" t="s">
        <v>1804</v>
      </c>
      <c r="J1617" s="8">
        <v>2556.12</v>
      </c>
    </row>
    <row r="1618" spans="1:10" x14ac:dyDescent="0.35">
      <c r="A1618" s="2" t="s">
        <v>3420</v>
      </c>
      <c r="B1618" s="14">
        <v>45456</v>
      </c>
      <c r="C1618" s="2" t="s">
        <v>239</v>
      </c>
      <c r="D1618" s="2" t="s">
        <v>1668</v>
      </c>
      <c r="E1618" s="2" t="s">
        <v>1757</v>
      </c>
      <c r="F1618" s="11">
        <v>1</v>
      </c>
      <c r="G1618" s="8">
        <v>475.15</v>
      </c>
      <c r="H1618" s="8">
        <v>0.04</v>
      </c>
      <c r="I1618" s="2" t="s">
        <v>1807</v>
      </c>
      <c r="J1618" s="8">
        <v>475.10999999999996</v>
      </c>
    </row>
    <row r="1619" spans="1:10" x14ac:dyDescent="0.35">
      <c r="A1619" s="2" t="s">
        <v>3421</v>
      </c>
      <c r="B1619" s="14">
        <v>45534</v>
      </c>
      <c r="C1619" s="2" t="s">
        <v>614</v>
      </c>
      <c r="D1619" s="2" t="s">
        <v>1614</v>
      </c>
      <c r="E1619" s="2" t="s">
        <v>1754</v>
      </c>
      <c r="F1619" s="11">
        <v>1</v>
      </c>
      <c r="G1619" s="8">
        <v>62.38</v>
      </c>
      <c r="H1619" s="8">
        <v>0.08</v>
      </c>
      <c r="I1619" s="2" t="s">
        <v>1807</v>
      </c>
      <c r="J1619" s="8">
        <v>62.300000000000004</v>
      </c>
    </row>
    <row r="1620" spans="1:10" x14ac:dyDescent="0.35">
      <c r="A1620" s="2" t="s">
        <v>3422</v>
      </c>
      <c r="B1620" s="14">
        <v>45375</v>
      </c>
      <c r="C1620" s="2" t="s">
        <v>1092</v>
      </c>
      <c r="D1620" s="2" t="s">
        <v>1556</v>
      </c>
      <c r="E1620" s="2" t="s">
        <v>1757</v>
      </c>
      <c r="F1620" s="11">
        <v>1</v>
      </c>
      <c r="G1620" s="8">
        <v>977.02</v>
      </c>
      <c r="H1620" s="8">
        <v>0.2</v>
      </c>
      <c r="I1620" s="2" t="s">
        <v>1807</v>
      </c>
      <c r="J1620" s="8">
        <v>976.81999999999994</v>
      </c>
    </row>
    <row r="1621" spans="1:10" x14ac:dyDescent="0.35">
      <c r="A1621" s="2" t="s">
        <v>3423</v>
      </c>
      <c r="B1621" s="14">
        <v>45546</v>
      </c>
      <c r="C1621" s="2" t="s">
        <v>263</v>
      </c>
      <c r="D1621" s="2" t="s">
        <v>1692</v>
      </c>
      <c r="E1621" s="2" t="s">
        <v>1747</v>
      </c>
      <c r="F1621" s="11">
        <v>2</v>
      </c>
      <c r="G1621" s="8">
        <v>898.81</v>
      </c>
      <c r="H1621" s="8">
        <v>0.25</v>
      </c>
      <c r="I1621" s="2" t="s">
        <v>1802</v>
      </c>
      <c r="J1621" s="8">
        <v>1797.37</v>
      </c>
    </row>
    <row r="1622" spans="1:10" x14ac:dyDescent="0.35">
      <c r="A1622" s="2" t="s">
        <v>3424</v>
      </c>
      <c r="B1622" s="14">
        <v>45769</v>
      </c>
      <c r="C1622" s="2" t="s">
        <v>1084</v>
      </c>
      <c r="D1622" s="2" t="s">
        <v>1640</v>
      </c>
      <c r="E1622" s="2" t="s">
        <v>1744</v>
      </c>
      <c r="F1622" s="11">
        <v>2</v>
      </c>
      <c r="G1622" s="8">
        <v>422.13</v>
      </c>
      <c r="H1622" s="8">
        <v>0.28000000000000003</v>
      </c>
      <c r="I1622" s="2" t="s">
        <v>1802</v>
      </c>
      <c r="J1622" s="8">
        <v>843.98</v>
      </c>
    </row>
    <row r="1623" spans="1:10" x14ac:dyDescent="0.35">
      <c r="A1623" s="2" t="s">
        <v>3425</v>
      </c>
      <c r="B1623" s="14">
        <v>45524</v>
      </c>
      <c r="C1623" s="2" t="s">
        <v>183</v>
      </c>
      <c r="D1623" s="2" t="s">
        <v>1594</v>
      </c>
      <c r="E1623" s="2" t="s">
        <v>1770</v>
      </c>
      <c r="F1623" s="11">
        <v>1</v>
      </c>
      <c r="G1623" s="8">
        <v>324.56</v>
      </c>
      <c r="H1623" s="8">
        <v>0.03</v>
      </c>
      <c r="I1623" s="2" t="s">
        <v>1807</v>
      </c>
      <c r="J1623" s="8">
        <v>324.53000000000003</v>
      </c>
    </row>
    <row r="1624" spans="1:10" x14ac:dyDescent="0.35">
      <c r="A1624" s="2" t="s">
        <v>3426</v>
      </c>
      <c r="B1624" s="14">
        <v>45531</v>
      </c>
      <c r="C1624" s="2" t="s">
        <v>1422</v>
      </c>
      <c r="D1624" s="2" t="s">
        <v>1636</v>
      </c>
      <c r="E1624" s="2" t="s">
        <v>1782</v>
      </c>
      <c r="F1624" s="11">
        <v>4</v>
      </c>
      <c r="G1624" s="8">
        <v>570.38</v>
      </c>
      <c r="H1624" s="8">
        <v>0.26</v>
      </c>
      <c r="I1624" s="2" t="s">
        <v>1804</v>
      </c>
      <c r="J1624" s="8">
        <v>2281.2599999999998</v>
      </c>
    </row>
    <row r="1625" spans="1:10" x14ac:dyDescent="0.35">
      <c r="A1625" s="2" t="s">
        <v>3427</v>
      </c>
      <c r="B1625" s="14">
        <v>45479</v>
      </c>
      <c r="C1625" s="2" t="s">
        <v>1211</v>
      </c>
      <c r="D1625" s="2" t="s">
        <v>1594</v>
      </c>
      <c r="E1625" s="2" t="s">
        <v>1779</v>
      </c>
      <c r="F1625" s="11">
        <v>2</v>
      </c>
      <c r="G1625" s="8">
        <v>223.73</v>
      </c>
      <c r="H1625" s="8">
        <v>0.11</v>
      </c>
      <c r="I1625" s="2" t="s">
        <v>1804</v>
      </c>
      <c r="J1625" s="8">
        <v>447.34999999999997</v>
      </c>
    </row>
    <row r="1626" spans="1:10" x14ac:dyDescent="0.35">
      <c r="A1626" s="2" t="s">
        <v>3428</v>
      </c>
      <c r="B1626" s="14">
        <v>45868</v>
      </c>
      <c r="C1626" s="2" t="s">
        <v>1084</v>
      </c>
      <c r="D1626" s="2" t="s">
        <v>1698</v>
      </c>
      <c r="E1626" s="2" t="s">
        <v>1782</v>
      </c>
      <c r="F1626" s="11">
        <v>4</v>
      </c>
      <c r="G1626" s="8">
        <v>164.93</v>
      </c>
      <c r="H1626" s="8">
        <v>0.11</v>
      </c>
      <c r="I1626" s="2" t="s">
        <v>1802</v>
      </c>
      <c r="J1626" s="8">
        <v>659.61</v>
      </c>
    </row>
    <row r="1627" spans="1:10" x14ac:dyDescent="0.35">
      <c r="A1627" s="2" t="s">
        <v>3429</v>
      </c>
      <c r="B1627" s="14">
        <v>45569</v>
      </c>
      <c r="C1627" s="2" t="s">
        <v>786</v>
      </c>
      <c r="D1627" s="2" t="s">
        <v>1556</v>
      </c>
      <c r="E1627" s="2" t="s">
        <v>1757</v>
      </c>
      <c r="F1627" s="11">
        <v>3</v>
      </c>
      <c r="G1627" s="8">
        <v>326.66000000000003</v>
      </c>
      <c r="H1627" s="8">
        <v>0.28000000000000003</v>
      </c>
      <c r="I1627" s="2" t="s">
        <v>1807</v>
      </c>
      <c r="J1627" s="8">
        <v>979.7</v>
      </c>
    </row>
    <row r="1628" spans="1:10" x14ac:dyDescent="0.35">
      <c r="A1628" s="2" t="s">
        <v>3430</v>
      </c>
      <c r="B1628" s="14">
        <v>45382</v>
      </c>
      <c r="C1628" s="2" t="s">
        <v>590</v>
      </c>
      <c r="D1628" s="2" t="s">
        <v>1524</v>
      </c>
      <c r="E1628" s="2" t="s">
        <v>1779</v>
      </c>
      <c r="F1628" s="11">
        <v>2</v>
      </c>
      <c r="G1628" s="8">
        <v>462.93</v>
      </c>
      <c r="H1628" s="8">
        <v>0.17</v>
      </c>
      <c r="I1628" s="2" t="s">
        <v>1804</v>
      </c>
      <c r="J1628" s="8">
        <v>925.69</v>
      </c>
    </row>
    <row r="1629" spans="1:10" x14ac:dyDescent="0.35">
      <c r="A1629" s="2" t="s">
        <v>3431</v>
      </c>
      <c r="B1629" s="14">
        <v>45885</v>
      </c>
      <c r="C1629" s="2" t="s">
        <v>486</v>
      </c>
      <c r="D1629" s="2" t="s">
        <v>1521</v>
      </c>
      <c r="E1629" s="2" t="s">
        <v>1782</v>
      </c>
      <c r="F1629" s="11">
        <v>3</v>
      </c>
      <c r="G1629" s="8">
        <v>60.26</v>
      </c>
      <c r="H1629" s="8">
        <v>0.04</v>
      </c>
      <c r="I1629" s="2" t="s">
        <v>1802</v>
      </c>
      <c r="J1629" s="8">
        <v>180.74</v>
      </c>
    </row>
    <row r="1630" spans="1:10" x14ac:dyDescent="0.35">
      <c r="A1630" s="2" t="s">
        <v>3432</v>
      </c>
      <c r="B1630" s="14">
        <v>45829</v>
      </c>
      <c r="C1630" s="2" t="s">
        <v>253</v>
      </c>
      <c r="D1630" s="2" t="s">
        <v>1594</v>
      </c>
      <c r="E1630" s="2" t="s">
        <v>1764</v>
      </c>
      <c r="F1630" s="11">
        <v>3</v>
      </c>
      <c r="G1630" s="8">
        <v>109.5</v>
      </c>
      <c r="H1630" s="8">
        <v>0.06</v>
      </c>
      <c r="I1630" s="2" t="s">
        <v>1807</v>
      </c>
      <c r="J1630" s="8">
        <v>328.44</v>
      </c>
    </row>
    <row r="1631" spans="1:10" x14ac:dyDescent="0.35">
      <c r="A1631" s="2" t="s">
        <v>3433</v>
      </c>
      <c r="B1631" s="14">
        <v>45721</v>
      </c>
      <c r="C1631" s="2" t="s">
        <v>1175</v>
      </c>
      <c r="D1631" s="2" t="s">
        <v>1666</v>
      </c>
      <c r="E1631" s="2" t="s">
        <v>1782</v>
      </c>
      <c r="F1631" s="11">
        <v>1</v>
      </c>
      <c r="G1631" s="8">
        <v>505.83</v>
      </c>
      <c r="H1631" s="8">
        <v>0.14000000000000001</v>
      </c>
      <c r="I1631" s="2" t="s">
        <v>1807</v>
      </c>
      <c r="J1631" s="8">
        <v>505.69</v>
      </c>
    </row>
    <row r="1632" spans="1:10" x14ac:dyDescent="0.35">
      <c r="A1632" s="2" t="s">
        <v>3434</v>
      </c>
      <c r="B1632" s="14">
        <v>45511</v>
      </c>
      <c r="C1632" s="2" t="s">
        <v>534</v>
      </c>
      <c r="D1632" s="2" t="s">
        <v>1722</v>
      </c>
      <c r="E1632" s="2" t="s">
        <v>1767</v>
      </c>
      <c r="F1632" s="11">
        <v>2</v>
      </c>
      <c r="G1632" s="8">
        <v>443.15</v>
      </c>
      <c r="H1632" s="8">
        <v>0.27</v>
      </c>
      <c r="I1632" s="2" t="s">
        <v>1804</v>
      </c>
      <c r="J1632" s="8">
        <v>886.03</v>
      </c>
    </row>
    <row r="1633" spans="1:10" x14ac:dyDescent="0.35">
      <c r="A1633" s="2" t="s">
        <v>3435</v>
      </c>
      <c r="B1633" s="14">
        <v>45739</v>
      </c>
      <c r="C1633" s="2" t="s">
        <v>1505</v>
      </c>
      <c r="D1633" s="2" t="s">
        <v>1538</v>
      </c>
      <c r="E1633" s="2" t="s">
        <v>1757</v>
      </c>
      <c r="F1633" s="11">
        <v>2</v>
      </c>
      <c r="G1633" s="8">
        <v>784.26</v>
      </c>
      <c r="H1633" s="8">
        <v>0.23</v>
      </c>
      <c r="I1633" s="2" t="s">
        <v>1804</v>
      </c>
      <c r="J1633" s="8">
        <v>1568.29</v>
      </c>
    </row>
    <row r="1634" spans="1:10" x14ac:dyDescent="0.35">
      <c r="A1634" s="2" t="s">
        <v>3436</v>
      </c>
      <c r="B1634" s="14">
        <v>45533</v>
      </c>
      <c r="C1634" s="2" t="s">
        <v>1384</v>
      </c>
      <c r="D1634" s="2" t="s">
        <v>1604</v>
      </c>
      <c r="E1634" s="2" t="s">
        <v>1770</v>
      </c>
      <c r="F1634" s="11">
        <v>3</v>
      </c>
      <c r="G1634" s="8">
        <v>590.30999999999995</v>
      </c>
      <c r="H1634" s="8">
        <v>0.17</v>
      </c>
      <c r="I1634" s="2" t="s">
        <v>1804</v>
      </c>
      <c r="J1634" s="8">
        <v>1770.7599999999998</v>
      </c>
    </row>
    <row r="1635" spans="1:10" x14ac:dyDescent="0.35">
      <c r="A1635" s="2" t="s">
        <v>3437</v>
      </c>
      <c r="B1635" s="14">
        <v>45553</v>
      </c>
      <c r="C1635" s="2" t="s">
        <v>407</v>
      </c>
      <c r="D1635" s="2" t="s">
        <v>1664</v>
      </c>
      <c r="E1635" s="2" t="s">
        <v>1782</v>
      </c>
      <c r="F1635" s="11">
        <v>1</v>
      </c>
      <c r="G1635" s="8">
        <v>696.13</v>
      </c>
      <c r="H1635" s="8">
        <v>0.06</v>
      </c>
      <c r="I1635" s="2" t="s">
        <v>1807</v>
      </c>
      <c r="J1635" s="8">
        <v>696.07</v>
      </c>
    </row>
    <row r="1636" spans="1:10" x14ac:dyDescent="0.35">
      <c r="A1636" s="2" t="s">
        <v>3438</v>
      </c>
      <c r="B1636" s="14">
        <v>45341</v>
      </c>
      <c r="C1636" s="2" t="s">
        <v>359</v>
      </c>
      <c r="D1636" s="2" t="s">
        <v>1628</v>
      </c>
      <c r="E1636" s="2" t="s">
        <v>1754</v>
      </c>
      <c r="F1636" s="11">
        <v>4</v>
      </c>
      <c r="G1636" s="8">
        <v>194.39</v>
      </c>
      <c r="H1636" s="8">
        <v>0.25</v>
      </c>
      <c r="I1636" s="2" t="s">
        <v>1802</v>
      </c>
      <c r="J1636" s="8">
        <v>777.31</v>
      </c>
    </row>
    <row r="1637" spans="1:10" x14ac:dyDescent="0.35">
      <c r="A1637" s="2" t="s">
        <v>3439</v>
      </c>
      <c r="B1637" s="14">
        <v>45430</v>
      </c>
      <c r="C1637" s="2" t="s">
        <v>1022</v>
      </c>
      <c r="D1637" s="2" t="s">
        <v>1592</v>
      </c>
      <c r="E1637" s="2" t="s">
        <v>1735</v>
      </c>
      <c r="F1637" s="11">
        <v>1</v>
      </c>
      <c r="G1637" s="8">
        <v>339.7</v>
      </c>
      <c r="H1637" s="8">
        <v>0.1</v>
      </c>
      <c r="I1637" s="2" t="s">
        <v>1802</v>
      </c>
      <c r="J1637" s="8">
        <v>339.59999999999997</v>
      </c>
    </row>
    <row r="1638" spans="1:10" x14ac:dyDescent="0.35">
      <c r="A1638" s="2" t="s">
        <v>3440</v>
      </c>
      <c r="B1638" s="14">
        <v>45912</v>
      </c>
      <c r="C1638" s="2" t="s">
        <v>177</v>
      </c>
      <c r="D1638" s="2" t="s">
        <v>1662</v>
      </c>
      <c r="E1638" s="2" t="s">
        <v>1775</v>
      </c>
      <c r="F1638" s="11">
        <v>4</v>
      </c>
      <c r="G1638" s="8">
        <v>463.16</v>
      </c>
      <c r="H1638" s="8">
        <v>0.27</v>
      </c>
      <c r="I1638" s="2" t="s">
        <v>1804</v>
      </c>
      <c r="J1638" s="8">
        <v>1852.3700000000001</v>
      </c>
    </row>
    <row r="1639" spans="1:10" x14ac:dyDescent="0.35">
      <c r="A1639" s="2" t="s">
        <v>3441</v>
      </c>
      <c r="B1639" s="14">
        <v>45709</v>
      </c>
      <c r="C1639" s="2" t="s">
        <v>368</v>
      </c>
      <c r="D1639" s="2" t="s">
        <v>1533</v>
      </c>
      <c r="E1639" s="2" t="s">
        <v>1767</v>
      </c>
      <c r="F1639" s="11">
        <v>2</v>
      </c>
      <c r="G1639" s="8">
        <v>824.91</v>
      </c>
      <c r="H1639" s="8">
        <v>0.09</v>
      </c>
      <c r="I1639" s="2" t="s">
        <v>1802</v>
      </c>
      <c r="J1639" s="8">
        <v>1649.73</v>
      </c>
    </row>
    <row r="1640" spans="1:10" x14ac:dyDescent="0.35">
      <c r="A1640" s="2" t="s">
        <v>3442</v>
      </c>
      <c r="B1640" s="14">
        <v>45520</v>
      </c>
      <c r="C1640" s="2" t="s">
        <v>250</v>
      </c>
      <c r="D1640" s="2" t="s">
        <v>1533</v>
      </c>
      <c r="E1640" s="2" t="s">
        <v>1739</v>
      </c>
      <c r="F1640" s="11">
        <v>4</v>
      </c>
      <c r="G1640" s="8">
        <v>796.89</v>
      </c>
      <c r="H1640" s="8">
        <v>0.17</v>
      </c>
      <c r="I1640" s="2" t="s">
        <v>1802</v>
      </c>
      <c r="J1640" s="8">
        <v>3187.39</v>
      </c>
    </row>
    <row r="1641" spans="1:10" x14ac:dyDescent="0.35">
      <c r="A1641" s="2" t="s">
        <v>3443</v>
      </c>
      <c r="B1641" s="14">
        <v>45478</v>
      </c>
      <c r="C1641" s="2" t="s">
        <v>759</v>
      </c>
      <c r="D1641" s="2" t="s">
        <v>1578</v>
      </c>
      <c r="E1641" s="2" t="s">
        <v>1785</v>
      </c>
      <c r="F1641" s="11">
        <v>3</v>
      </c>
      <c r="G1641" s="8">
        <v>543.92999999999995</v>
      </c>
      <c r="H1641" s="8">
        <v>0.3</v>
      </c>
      <c r="I1641" s="2" t="s">
        <v>1807</v>
      </c>
      <c r="J1641" s="8">
        <v>1631.49</v>
      </c>
    </row>
    <row r="1642" spans="1:10" x14ac:dyDescent="0.35">
      <c r="A1642" s="2" t="s">
        <v>3444</v>
      </c>
      <c r="B1642" s="14">
        <v>45496</v>
      </c>
      <c r="C1642" s="2" t="s">
        <v>563</v>
      </c>
      <c r="D1642" s="2" t="s">
        <v>1554</v>
      </c>
      <c r="E1642" s="2" t="s">
        <v>1757</v>
      </c>
      <c r="F1642" s="11">
        <v>2</v>
      </c>
      <c r="G1642" s="8">
        <v>44.65</v>
      </c>
      <c r="H1642" s="8">
        <v>0.03</v>
      </c>
      <c r="I1642" s="2" t="s">
        <v>1804</v>
      </c>
      <c r="J1642" s="8">
        <v>89.27</v>
      </c>
    </row>
    <row r="1643" spans="1:10" x14ac:dyDescent="0.35">
      <c r="A1643" s="2" t="s">
        <v>3445</v>
      </c>
      <c r="B1643" s="14">
        <v>45742</v>
      </c>
      <c r="C1643" s="2" t="s">
        <v>789</v>
      </c>
      <c r="D1643" s="2" t="s">
        <v>1638</v>
      </c>
      <c r="E1643" s="2" t="s">
        <v>1730</v>
      </c>
      <c r="F1643" s="11">
        <v>4</v>
      </c>
      <c r="G1643" s="8">
        <v>827.39</v>
      </c>
      <c r="H1643" s="8">
        <v>0.06</v>
      </c>
      <c r="I1643" s="2" t="s">
        <v>1807</v>
      </c>
      <c r="J1643" s="8">
        <v>3309.5</v>
      </c>
    </row>
    <row r="1644" spans="1:10" x14ac:dyDescent="0.35">
      <c r="A1644" s="2" t="s">
        <v>3446</v>
      </c>
      <c r="B1644" s="14">
        <v>45301</v>
      </c>
      <c r="C1644" s="2" t="s">
        <v>957</v>
      </c>
      <c r="D1644" s="2" t="s">
        <v>1554</v>
      </c>
      <c r="E1644" s="2" t="s">
        <v>1772</v>
      </c>
      <c r="F1644" s="11">
        <v>2</v>
      </c>
      <c r="G1644" s="8">
        <v>403.2</v>
      </c>
      <c r="H1644" s="8">
        <v>0.21</v>
      </c>
      <c r="I1644" s="2" t="s">
        <v>1804</v>
      </c>
      <c r="J1644" s="8">
        <v>806.18999999999994</v>
      </c>
    </row>
    <row r="1645" spans="1:10" x14ac:dyDescent="0.35">
      <c r="A1645" s="2" t="s">
        <v>3447</v>
      </c>
      <c r="B1645" s="14">
        <v>45547</v>
      </c>
      <c r="C1645" s="2" t="s">
        <v>73</v>
      </c>
      <c r="D1645" s="2" t="s">
        <v>1698</v>
      </c>
      <c r="E1645" s="2" t="s">
        <v>1775</v>
      </c>
      <c r="F1645" s="11">
        <v>4</v>
      </c>
      <c r="G1645" s="8">
        <v>292.31</v>
      </c>
      <c r="H1645" s="8">
        <v>0.27</v>
      </c>
      <c r="I1645" s="2" t="s">
        <v>1804</v>
      </c>
      <c r="J1645" s="8">
        <v>1168.97</v>
      </c>
    </row>
    <row r="1646" spans="1:10" x14ac:dyDescent="0.35">
      <c r="A1646" s="2" t="s">
        <v>3448</v>
      </c>
      <c r="B1646" s="14">
        <v>45806</v>
      </c>
      <c r="C1646" s="2" t="s">
        <v>1491</v>
      </c>
      <c r="D1646" s="2" t="s">
        <v>1527</v>
      </c>
      <c r="E1646" s="2" t="s">
        <v>1767</v>
      </c>
      <c r="F1646" s="11">
        <v>1</v>
      </c>
      <c r="G1646" s="8">
        <v>948.33</v>
      </c>
      <c r="H1646" s="8">
        <v>0.11</v>
      </c>
      <c r="I1646" s="2" t="s">
        <v>1802</v>
      </c>
      <c r="J1646" s="8">
        <v>948.22</v>
      </c>
    </row>
    <row r="1647" spans="1:10" x14ac:dyDescent="0.35">
      <c r="A1647" s="2" t="s">
        <v>3449</v>
      </c>
      <c r="B1647" s="14">
        <v>45294</v>
      </c>
      <c r="C1647" s="2" t="s">
        <v>1061</v>
      </c>
      <c r="D1647" s="2" t="s">
        <v>1604</v>
      </c>
      <c r="E1647" s="2" t="s">
        <v>1751</v>
      </c>
      <c r="F1647" s="11">
        <v>1</v>
      </c>
      <c r="G1647" s="8">
        <v>702.27</v>
      </c>
      <c r="H1647" s="8">
        <v>0.17</v>
      </c>
      <c r="I1647" s="2" t="s">
        <v>1807</v>
      </c>
      <c r="J1647" s="8">
        <v>702.1</v>
      </c>
    </row>
    <row r="1648" spans="1:10" x14ac:dyDescent="0.35">
      <c r="A1648" s="2" t="s">
        <v>3450</v>
      </c>
      <c r="B1648" s="14">
        <v>45875</v>
      </c>
      <c r="C1648" s="2" t="s">
        <v>154</v>
      </c>
      <c r="D1648" s="2" t="s">
        <v>1586</v>
      </c>
      <c r="E1648" s="2" t="s">
        <v>1744</v>
      </c>
      <c r="F1648" s="11">
        <v>2</v>
      </c>
      <c r="G1648" s="8">
        <v>379.28</v>
      </c>
      <c r="H1648" s="8">
        <v>0.26</v>
      </c>
      <c r="I1648" s="2" t="s">
        <v>1802</v>
      </c>
      <c r="J1648" s="8">
        <v>758.3</v>
      </c>
    </row>
    <row r="1649" spans="1:10" x14ac:dyDescent="0.35">
      <c r="A1649" s="2" t="s">
        <v>3451</v>
      </c>
      <c r="B1649" s="14">
        <v>45669</v>
      </c>
      <c r="C1649" s="2" t="s">
        <v>442</v>
      </c>
      <c r="D1649" s="2" t="s">
        <v>1620</v>
      </c>
      <c r="E1649" s="2" t="s">
        <v>1730</v>
      </c>
      <c r="F1649" s="11">
        <v>4</v>
      </c>
      <c r="G1649" s="8">
        <v>92.35</v>
      </c>
      <c r="H1649" s="8">
        <v>0.15</v>
      </c>
      <c r="I1649" s="2" t="s">
        <v>1802</v>
      </c>
      <c r="J1649" s="8">
        <v>369.25</v>
      </c>
    </row>
    <row r="1650" spans="1:10" x14ac:dyDescent="0.35">
      <c r="A1650" s="2" t="s">
        <v>3452</v>
      </c>
      <c r="B1650" s="14">
        <v>45606</v>
      </c>
      <c r="C1650" s="2" t="s">
        <v>700</v>
      </c>
      <c r="D1650" s="2" t="s">
        <v>1604</v>
      </c>
      <c r="E1650" s="2" t="s">
        <v>1772</v>
      </c>
      <c r="F1650" s="11">
        <v>4</v>
      </c>
      <c r="G1650" s="8">
        <v>721.54</v>
      </c>
      <c r="H1650" s="8">
        <v>0.21</v>
      </c>
      <c r="I1650" s="2" t="s">
        <v>1802</v>
      </c>
      <c r="J1650" s="8">
        <v>2885.95</v>
      </c>
    </row>
    <row r="1651" spans="1:10" x14ac:dyDescent="0.35">
      <c r="A1651" s="2" t="s">
        <v>3453</v>
      </c>
      <c r="B1651" s="14">
        <v>45787</v>
      </c>
      <c r="C1651" s="2" t="s">
        <v>194</v>
      </c>
      <c r="D1651" s="2" t="s">
        <v>1602</v>
      </c>
      <c r="E1651" s="2" t="s">
        <v>1764</v>
      </c>
      <c r="F1651" s="11">
        <v>1</v>
      </c>
      <c r="G1651" s="8">
        <v>228.69</v>
      </c>
      <c r="H1651" s="8">
        <v>0.14000000000000001</v>
      </c>
      <c r="I1651" s="2" t="s">
        <v>1802</v>
      </c>
      <c r="J1651" s="8">
        <v>228.55</v>
      </c>
    </row>
    <row r="1652" spans="1:10" x14ac:dyDescent="0.35">
      <c r="A1652" s="2" t="s">
        <v>3454</v>
      </c>
      <c r="B1652" s="14">
        <v>45929</v>
      </c>
      <c r="C1652" s="2" t="s">
        <v>1095</v>
      </c>
      <c r="D1652" s="2" t="s">
        <v>1632</v>
      </c>
      <c r="E1652" s="2" t="s">
        <v>1767</v>
      </c>
      <c r="F1652" s="11">
        <v>1</v>
      </c>
      <c r="G1652" s="8">
        <v>899.09</v>
      </c>
      <c r="H1652" s="8">
        <v>0.2</v>
      </c>
      <c r="I1652" s="2" t="s">
        <v>1804</v>
      </c>
      <c r="J1652" s="8">
        <v>898.89</v>
      </c>
    </row>
    <row r="1653" spans="1:10" x14ac:dyDescent="0.35">
      <c r="A1653" s="2" t="s">
        <v>3455</v>
      </c>
      <c r="B1653" s="14">
        <v>45379</v>
      </c>
      <c r="C1653" s="2" t="s">
        <v>1181</v>
      </c>
      <c r="D1653" s="2" t="s">
        <v>1540</v>
      </c>
      <c r="E1653" s="2" t="s">
        <v>1760</v>
      </c>
      <c r="F1653" s="11">
        <v>4</v>
      </c>
      <c r="G1653" s="8">
        <v>195.75</v>
      </c>
      <c r="H1653" s="8">
        <v>0.17</v>
      </c>
      <c r="I1653" s="2" t="s">
        <v>1802</v>
      </c>
      <c r="J1653" s="8">
        <v>782.83</v>
      </c>
    </row>
    <row r="1654" spans="1:10" x14ac:dyDescent="0.35">
      <c r="A1654" s="2" t="s">
        <v>3456</v>
      </c>
      <c r="B1654" s="14">
        <v>45532</v>
      </c>
      <c r="C1654" s="2" t="s">
        <v>1301</v>
      </c>
      <c r="D1654" s="2" t="s">
        <v>1712</v>
      </c>
      <c r="E1654" s="2" t="s">
        <v>1779</v>
      </c>
      <c r="F1654" s="11">
        <v>3</v>
      </c>
      <c r="G1654" s="8">
        <v>199.13</v>
      </c>
      <c r="H1654" s="8">
        <v>0.24</v>
      </c>
      <c r="I1654" s="2" t="s">
        <v>1802</v>
      </c>
      <c r="J1654" s="8">
        <v>597.15</v>
      </c>
    </row>
    <row r="1655" spans="1:10" x14ac:dyDescent="0.35">
      <c r="A1655" s="2" t="s">
        <v>3457</v>
      </c>
      <c r="B1655" s="14">
        <v>45466</v>
      </c>
      <c r="C1655" s="2" t="s">
        <v>525</v>
      </c>
      <c r="D1655" s="2" t="s">
        <v>1570</v>
      </c>
      <c r="E1655" s="2" t="s">
        <v>1777</v>
      </c>
      <c r="F1655" s="11">
        <v>2</v>
      </c>
      <c r="G1655" s="8">
        <v>833.62</v>
      </c>
      <c r="H1655" s="8">
        <v>0.18</v>
      </c>
      <c r="I1655" s="2" t="s">
        <v>1802</v>
      </c>
      <c r="J1655" s="8">
        <v>1667.06</v>
      </c>
    </row>
    <row r="1656" spans="1:10" x14ac:dyDescent="0.35">
      <c r="A1656" s="2" t="s">
        <v>3458</v>
      </c>
      <c r="B1656" s="14">
        <v>45395</v>
      </c>
      <c r="C1656" s="2" t="s">
        <v>1467</v>
      </c>
      <c r="D1656" s="2" t="s">
        <v>1676</v>
      </c>
      <c r="E1656" s="2" t="s">
        <v>1730</v>
      </c>
      <c r="F1656" s="11">
        <v>1</v>
      </c>
      <c r="G1656" s="8">
        <v>676.26</v>
      </c>
      <c r="H1656" s="8">
        <v>0.14000000000000001</v>
      </c>
      <c r="I1656" s="2" t="s">
        <v>1802</v>
      </c>
      <c r="J1656" s="8">
        <v>676.12</v>
      </c>
    </row>
    <row r="1657" spans="1:10" x14ac:dyDescent="0.35">
      <c r="A1657" s="2" t="s">
        <v>3459</v>
      </c>
      <c r="B1657" s="14">
        <v>45708</v>
      </c>
      <c r="C1657" s="2" t="s">
        <v>125</v>
      </c>
      <c r="D1657" s="2" t="s">
        <v>1646</v>
      </c>
      <c r="E1657" s="2" t="s">
        <v>1764</v>
      </c>
      <c r="F1657" s="11">
        <v>2</v>
      </c>
      <c r="G1657" s="8">
        <v>666.49</v>
      </c>
      <c r="H1657" s="8">
        <v>0.06</v>
      </c>
      <c r="I1657" s="2" t="s">
        <v>1802</v>
      </c>
      <c r="J1657" s="8">
        <v>1332.92</v>
      </c>
    </row>
    <row r="1658" spans="1:10" x14ac:dyDescent="0.35">
      <c r="A1658" s="2" t="s">
        <v>3460</v>
      </c>
      <c r="B1658" s="14">
        <v>45735</v>
      </c>
      <c r="C1658" s="2" t="s">
        <v>1398</v>
      </c>
      <c r="D1658" s="2" t="s">
        <v>1556</v>
      </c>
      <c r="E1658" s="2" t="s">
        <v>1747</v>
      </c>
      <c r="F1658" s="11">
        <v>3</v>
      </c>
      <c r="G1658" s="8">
        <v>471.19</v>
      </c>
      <c r="H1658" s="8">
        <v>0.28000000000000003</v>
      </c>
      <c r="I1658" s="2" t="s">
        <v>1807</v>
      </c>
      <c r="J1658" s="8">
        <v>1413.29</v>
      </c>
    </row>
    <row r="1659" spans="1:10" x14ac:dyDescent="0.35">
      <c r="A1659" s="2" t="s">
        <v>3461</v>
      </c>
      <c r="B1659" s="14">
        <v>45237</v>
      </c>
      <c r="C1659" s="2" t="s">
        <v>404</v>
      </c>
      <c r="D1659" s="2" t="s">
        <v>1540</v>
      </c>
      <c r="E1659" s="2" t="s">
        <v>1744</v>
      </c>
      <c r="F1659" s="11">
        <v>4</v>
      </c>
      <c r="G1659" s="8">
        <v>555.65</v>
      </c>
      <c r="H1659" s="8">
        <v>0.25</v>
      </c>
      <c r="I1659" s="2" t="s">
        <v>1807</v>
      </c>
      <c r="J1659" s="8">
        <v>2222.35</v>
      </c>
    </row>
    <row r="1660" spans="1:10" x14ac:dyDescent="0.35">
      <c r="A1660" s="2" t="s">
        <v>3462</v>
      </c>
      <c r="B1660" s="14">
        <v>45282</v>
      </c>
      <c r="C1660" s="2" t="s">
        <v>135</v>
      </c>
      <c r="D1660" s="2" t="s">
        <v>1716</v>
      </c>
      <c r="E1660" s="2" t="s">
        <v>1777</v>
      </c>
      <c r="F1660" s="11">
        <v>2</v>
      </c>
      <c r="G1660" s="8">
        <v>100.42</v>
      </c>
      <c r="H1660" s="8">
        <v>0.06</v>
      </c>
      <c r="I1660" s="2" t="s">
        <v>1802</v>
      </c>
      <c r="J1660" s="8">
        <v>200.78</v>
      </c>
    </row>
    <row r="1661" spans="1:10" x14ac:dyDescent="0.35">
      <c r="A1661" s="2" t="s">
        <v>3463</v>
      </c>
      <c r="B1661" s="14">
        <v>45337</v>
      </c>
      <c r="C1661" s="2" t="s">
        <v>183</v>
      </c>
      <c r="D1661" s="2" t="s">
        <v>1722</v>
      </c>
      <c r="E1661" s="2" t="s">
        <v>1788</v>
      </c>
      <c r="F1661" s="11">
        <v>3</v>
      </c>
      <c r="G1661" s="8">
        <v>981.69</v>
      </c>
      <c r="H1661" s="8">
        <v>0.05</v>
      </c>
      <c r="I1661" s="2" t="s">
        <v>1807</v>
      </c>
      <c r="J1661" s="8">
        <v>2945.02</v>
      </c>
    </row>
    <row r="1662" spans="1:10" x14ac:dyDescent="0.35">
      <c r="A1662" s="2" t="s">
        <v>3464</v>
      </c>
      <c r="B1662" s="14">
        <v>45310</v>
      </c>
      <c r="C1662" s="2" t="s">
        <v>1013</v>
      </c>
      <c r="D1662" s="2" t="s">
        <v>1546</v>
      </c>
      <c r="E1662" s="2" t="s">
        <v>1782</v>
      </c>
      <c r="F1662" s="11">
        <v>2</v>
      </c>
      <c r="G1662" s="8">
        <v>848.87</v>
      </c>
      <c r="H1662" s="8">
        <v>0.09</v>
      </c>
      <c r="I1662" s="2" t="s">
        <v>1807</v>
      </c>
      <c r="J1662" s="8">
        <v>1697.65</v>
      </c>
    </row>
    <row r="1663" spans="1:10" x14ac:dyDescent="0.35">
      <c r="A1663" s="2" t="s">
        <v>3465</v>
      </c>
      <c r="B1663" s="14">
        <v>45230</v>
      </c>
      <c r="C1663" s="2" t="s">
        <v>1154</v>
      </c>
      <c r="D1663" s="2" t="s">
        <v>1718</v>
      </c>
      <c r="E1663" s="2" t="s">
        <v>1767</v>
      </c>
      <c r="F1663" s="11">
        <v>3</v>
      </c>
      <c r="G1663" s="8">
        <v>582.32000000000005</v>
      </c>
      <c r="H1663" s="8">
        <v>0</v>
      </c>
      <c r="I1663" s="2" t="s">
        <v>1804</v>
      </c>
      <c r="J1663" s="8">
        <v>1746.96</v>
      </c>
    </row>
    <row r="1664" spans="1:10" x14ac:dyDescent="0.35">
      <c r="A1664" s="2" t="s">
        <v>3466</v>
      </c>
      <c r="B1664" s="14">
        <v>45341</v>
      </c>
      <c r="C1664" s="2" t="s">
        <v>557</v>
      </c>
      <c r="D1664" s="2" t="s">
        <v>1624</v>
      </c>
      <c r="E1664" s="2" t="s">
        <v>1785</v>
      </c>
      <c r="F1664" s="11">
        <v>2</v>
      </c>
      <c r="G1664" s="8">
        <v>869.43</v>
      </c>
      <c r="H1664" s="8">
        <v>0.24</v>
      </c>
      <c r="I1664" s="2" t="s">
        <v>1807</v>
      </c>
      <c r="J1664" s="8">
        <v>1738.62</v>
      </c>
    </row>
    <row r="1665" spans="1:10" x14ac:dyDescent="0.35">
      <c r="A1665" s="2" t="s">
        <v>3467</v>
      </c>
      <c r="B1665" s="14">
        <v>45440</v>
      </c>
      <c r="C1665" s="2" t="s">
        <v>88</v>
      </c>
      <c r="D1665" s="2" t="s">
        <v>1634</v>
      </c>
      <c r="E1665" s="2" t="s">
        <v>1747</v>
      </c>
      <c r="F1665" s="11">
        <v>1</v>
      </c>
      <c r="G1665" s="8">
        <v>62.26</v>
      </c>
      <c r="H1665" s="8">
        <v>0.03</v>
      </c>
      <c r="I1665" s="2" t="s">
        <v>1807</v>
      </c>
      <c r="J1665" s="8">
        <v>62.23</v>
      </c>
    </row>
    <row r="1666" spans="1:10" x14ac:dyDescent="0.35">
      <c r="A1666" s="2" t="s">
        <v>3468</v>
      </c>
      <c r="B1666" s="14">
        <v>45798</v>
      </c>
      <c r="C1666" s="2" t="s">
        <v>501</v>
      </c>
      <c r="D1666" s="2" t="s">
        <v>1604</v>
      </c>
      <c r="E1666" s="2" t="s">
        <v>1777</v>
      </c>
      <c r="F1666" s="11">
        <v>3</v>
      </c>
      <c r="G1666" s="8">
        <v>343.97</v>
      </c>
      <c r="H1666" s="8">
        <v>0.04</v>
      </c>
      <c r="I1666" s="2" t="s">
        <v>1807</v>
      </c>
      <c r="J1666" s="8">
        <v>1031.8700000000001</v>
      </c>
    </row>
    <row r="1667" spans="1:10" x14ac:dyDescent="0.35">
      <c r="A1667" s="2" t="s">
        <v>3469</v>
      </c>
      <c r="B1667" s="14">
        <v>45293</v>
      </c>
      <c r="C1667" s="2" t="s">
        <v>943</v>
      </c>
      <c r="D1667" s="2" t="s">
        <v>1574</v>
      </c>
      <c r="E1667" s="2" t="s">
        <v>1772</v>
      </c>
      <c r="F1667" s="11">
        <v>3</v>
      </c>
      <c r="G1667" s="8">
        <v>304.67</v>
      </c>
      <c r="H1667" s="8">
        <v>0.11</v>
      </c>
      <c r="I1667" s="2" t="s">
        <v>1802</v>
      </c>
      <c r="J1667" s="8">
        <v>913.9</v>
      </c>
    </row>
    <row r="1668" spans="1:10" x14ac:dyDescent="0.35">
      <c r="A1668" s="2" t="s">
        <v>3470</v>
      </c>
      <c r="B1668" s="14">
        <v>45296</v>
      </c>
      <c r="C1668" s="2" t="s">
        <v>1124</v>
      </c>
      <c r="D1668" s="2" t="s">
        <v>1580</v>
      </c>
      <c r="E1668" s="2" t="s">
        <v>1764</v>
      </c>
      <c r="F1668" s="11">
        <v>4</v>
      </c>
      <c r="G1668" s="8">
        <v>208.34</v>
      </c>
      <c r="H1668" s="8">
        <v>0.01</v>
      </c>
      <c r="I1668" s="2" t="s">
        <v>1804</v>
      </c>
      <c r="J1668" s="8">
        <v>833.35</v>
      </c>
    </row>
    <row r="1669" spans="1:10" x14ac:dyDescent="0.35">
      <c r="A1669" s="2" t="s">
        <v>3471</v>
      </c>
      <c r="B1669" s="14">
        <v>45860</v>
      </c>
      <c r="C1669" s="2" t="s">
        <v>969</v>
      </c>
      <c r="D1669" s="2" t="s">
        <v>1698</v>
      </c>
      <c r="E1669" s="2" t="s">
        <v>1735</v>
      </c>
      <c r="F1669" s="11">
        <v>1</v>
      </c>
      <c r="G1669" s="8">
        <v>119.04</v>
      </c>
      <c r="H1669" s="8">
        <v>0.13</v>
      </c>
      <c r="I1669" s="2" t="s">
        <v>1807</v>
      </c>
      <c r="J1669" s="8">
        <v>118.91000000000001</v>
      </c>
    </row>
    <row r="1670" spans="1:10" x14ac:dyDescent="0.35">
      <c r="A1670" s="2" t="s">
        <v>3472</v>
      </c>
      <c r="B1670" s="14">
        <v>45843</v>
      </c>
      <c r="C1670" s="2" t="s">
        <v>996</v>
      </c>
      <c r="D1670" s="2" t="s">
        <v>1614</v>
      </c>
      <c r="E1670" s="2" t="s">
        <v>1764</v>
      </c>
      <c r="F1670" s="11">
        <v>4</v>
      </c>
      <c r="G1670" s="8">
        <v>791.65</v>
      </c>
      <c r="H1670" s="8">
        <v>0.06</v>
      </c>
      <c r="I1670" s="2" t="s">
        <v>1807</v>
      </c>
      <c r="J1670" s="8">
        <v>3166.54</v>
      </c>
    </row>
    <row r="1671" spans="1:10" x14ac:dyDescent="0.35">
      <c r="A1671" s="2" t="s">
        <v>3473</v>
      </c>
      <c r="B1671" s="14">
        <v>45862</v>
      </c>
      <c r="C1671" s="2" t="s">
        <v>190</v>
      </c>
      <c r="D1671" s="2" t="s">
        <v>1554</v>
      </c>
      <c r="E1671" s="2" t="s">
        <v>1739</v>
      </c>
      <c r="F1671" s="11">
        <v>2</v>
      </c>
      <c r="G1671" s="8">
        <v>414.86</v>
      </c>
      <c r="H1671" s="8">
        <v>0.23</v>
      </c>
      <c r="I1671" s="2" t="s">
        <v>1802</v>
      </c>
      <c r="J1671" s="8">
        <v>829.49</v>
      </c>
    </row>
    <row r="1672" spans="1:10" x14ac:dyDescent="0.35">
      <c r="A1672" s="2" t="s">
        <v>3474</v>
      </c>
      <c r="B1672" s="14">
        <v>45385</v>
      </c>
      <c r="C1672" s="2" t="s">
        <v>1451</v>
      </c>
      <c r="D1672" s="2" t="s">
        <v>1602</v>
      </c>
      <c r="E1672" s="2" t="s">
        <v>1772</v>
      </c>
      <c r="F1672" s="11">
        <v>2</v>
      </c>
      <c r="G1672" s="8">
        <v>960.81</v>
      </c>
      <c r="H1672" s="8">
        <v>0.28000000000000003</v>
      </c>
      <c r="I1672" s="2" t="s">
        <v>1804</v>
      </c>
      <c r="J1672" s="8">
        <v>1921.34</v>
      </c>
    </row>
    <row r="1673" spans="1:10" x14ac:dyDescent="0.35">
      <c r="A1673" s="2" t="s">
        <v>3475</v>
      </c>
      <c r="B1673" s="14">
        <v>45668</v>
      </c>
      <c r="C1673" s="2" t="s">
        <v>679</v>
      </c>
      <c r="D1673" s="2" t="s">
        <v>1626</v>
      </c>
      <c r="E1673" s="2" t="s">
        <v>1747</v>
      </c>
      <c r="F1673" s="11">
        <v>4</v>
      </c>
      <c r="G1673" s="8">
        <v>943.36</v>
      </c>
      <c r="H1673" s="8">
        <v>0.18</v>
      </c>
      <c r="I1673" s="2" t="s">
        <v>1804</v>
      </c>
      <c r="J1673" s="8">
        <v>3773.26</v>
      </c>
    </row>
    <row r="1674" spans="1:10" x14ac:dyDescent="0.35">
      <c r="A1674" s="2" t="s">
        <v>3476</v>
      </c>
      <c r="B1674" s="14">
        <v>45561</v>
      </c>
      <c r="C1674" s="2" t="s">
        <v>682</v>
      </c>
      <c r="D1674" s="2" t="s">
        <v>1529</v>
      </c>
      <c r="E1674" s="2" t="s">
        <v>1775</v>
      </c>
      <c r="F1674" s="11">
        <v>1</v>
      </c>
      <c r="G1674" s="8">
        <v>830.42</v>
      </c>
      <c r="H1674" s="8">
        <v>0.26</v>
      </c>
      <c r="I1674" s="2" t="s">
        <v>1807</v>
      </c>
      <c r="J1674" s="8">
        <v>830.16</v>
      </c>
    </row>
    <row r="1675" spans="1:10" x14ac:dyDescent="0.35">
      <c r="A1675" s="2" t="s">
        <v>3477</v>
      </c>
      <c r="B1675" s="14">
        <v>45637</v>
      </c>
      <c r="C1675" s="2" t="s">
        <v>1090</v>
      </c>
      <c r="D1675" s="2" t="s">
        <v>1660</v>
      </c>
      <c r="E1675" s="2" t="s">
        <v>1785</v>
      </c>
      <c r="F1675" s="11">
        <v>1</v>
      </c>
      <c r="G1675" s="8">
        <v>762.55</v>
      </c>
      <c r="H1675" s="8">
        <v>0.19</v>
      </c>
      <c r="I1675" s="2" t="s">
        <v>1802</v>
      </c>
      <c r="J1675" s="8">
        <v>762.3599999999999</v>
      </c>
    </row>
    <row r="1676" spans="1:10" x14ac:dyDescent="0.35">
      <c r="A1676" s="2" t="s">
        <v>3478</v>
      </c>
      <c r="B1676" s="14">
        <v>45839</v>
      </c>
      <c r="C1676" s="2" t="s">
        <v>1061</v>
      </c>
      <c r="D1676" s="2" t="s">
        <v>1674</v>
      </c>
      <c r="E1676" s="2" t="s">
        <v>1788</v>
      </c>
      <c r="F1676" s="11">
        <v>2</v>
      </c>
      <c r="G1676" s="8">
        <v>464.43</v>
      </c>
      <c r="H1676" s="8">
        <v>0.24</v>
      </c>
      <c r="I1676" s="2" t="s">
        <v>1807</v>
      </c>
      <c r="J1676" s="8">
        <v>928.62</v>
      </c>
    </row>
    <row r="1677" spans="1:10" x14ac:dyDescent="0.35">
      <c r="A1677" s="2" t="s">
        <v>3479</v>
      </c>
      <c r="B1677" s="14">
        <v>45851</v>
      </c>
      <c r="C1677" s="2" t="s">
        <v>70</v>
      </c>
      <c r="D1677" s="2" t="s">
        <v>1654</v>
      </c>
      <c r="E1677" s="2" t="s">
        <v>1788</v>
      </c>
      <c r="F1677" s="11">
        <v>1</v>
      </c>
      <c r="G1677" s="8">
        <v>711.08</v>
      </c>
      <c r="H1677" s="8">
        <v>0.24</v>
      </c>
      <c r="I1677" s="2" t="s">
        <v>1804</v>
      </c>
      <c r="J1677" s="8">
        <v>710.84</v>
      </c>
    </row>
    <row r="1678" spans="1:10" x14ac:dyDescent="0.35">
      <c r="A1678" s="2" t="s">
        <v>3480</v>
      </c>
      <c r="B1678" s="14">
        <v>45656</v>
      </c>
      <c r="C1678" s="2" t="s">
        <v>792</v>
      </c>
      <c r="D1678" s="2" t="s">
        <v>1616</v>
      </c>
      <c r="E1678" s="2" t="s">
        <v>1777</v>
      </c>
      <c r="F1678" s="11">
        <v>2</v>
      </c>
      <c r="G1678" s="8">
        <v>984.96</v>
      </c>
      <c r="H1678" s="8">
        <v>0.16</v>
      </c>
      <c r="I1678" s="2" t="s">
        <v>1804</v>
      </c>
      <c r="J1678" s="8">
        <v>1969.76</v>
      </c>
    </row>
    <row r="1679" spans="1:10" x14ac:dyDescent="0.35">
      <c r="A1679" s="2" t="s">
        <v>3481</v>
      </c>
      <c r="B1679" s="14">
        <v>45759</v>
      </c>
      <c r="C1679" s="2" t="s">
        <v>1061</v>
      </c>
      <c r="D1679" s="2" t="s">
        <v>1602</v>
      </c>
      <c r="E1679" s="2" t="s">
        <v>1772</v>
      </c>
      <c r="F1679" s="11">
        <v>1</v>
      </c>
      <c r="G1679" s="8">
        <v>21.14</v>
      </c>
      <c r="H1679" s="8">
        <v>0.06</v>
      </c>
      <c r="I1679" s="2" t="s">
        <v>1807</v>
      </c>
      <c r="J1679" s="8">
        <v>21.080000000000002</v>
      </c>
    </row>
    <row r="1680" spans="1:10" x14ac:dyDescent="0.35">
      <c r="A1680" s="2" t="s">
        <v>3482</v>
      </c>
      <c r="B1680" s="14">
        <v>45679</v>
      </c>
      <c r="C1680" s="2" t="s">
        <v>365</v>
      </c>
      <c r="D1680" s="2" t="s">
        <v>1722</v>
      </c>
      <c r="E1680" s="2" t="s">
        <v>1760</v>
      </c>
      <c r="F1680" s="11">
        <v>1</v>
      </c>
      <c r="G1680" s="8">
        <v>343.03</v>
      </c>
      <c r="H1680" s="8">
        <v>0.16</v>
      </c>
      <c r="I1680" s="2" t="s">
        <v>1802</v>
      </c>
      <c r="J1680" s="8">
        <v>342.86999999999995</v>
      </c>
    </row>
    <row r="1681" spans="1:10" x14ac:dyDescent="0.35">
      <c r="A1681" s="2" t="s">
        <v>3483</v>
      </c>
      <c r="B1681" s="14">
        <v>45237</v>
      </c>
      <c r="C1681" s="2" t="s">
        <v>780</v>
      </c>
      <c r="D1681" s="2" t="s">
        <v>1566</v>
      </c>
      <c r="E1681" s="2" t="s">
        <v>1788</v>
      </c>
      <c r="F1681" s="11">
        <v>3</v>
      </c>
      <c r="G1681" s="8">
        <v>94.83</v>
      </c>
      <c r="H1681" s="8">
        <v>0.16</v>
      </c>
      <c r="I1681" s="2" t="s">
        <v>1807</v>
      </c>
      <c r="J1681" s="8">
        <v>284.33</v>
      </c>
    </row>
    <row r="1682" spans="1:10" x14ac:dyDescent="0.35">
      <c r="A1682" s="2" t="s">
        <v>3484</v>
      </c>
      <c r="B1682" s="14">
        <v>45790</v>
      </c>
      <c r="C1682" s="2" t="s">
        <v>77</v>
      </c>
      <c r="D1682" s="2" t="s">
        <v>1664</v>
      </c>
      <c r="E1682" s="2" t="s">
        <v>1791</v>
      </c>
      <c r="F1682" s="11">
        <v>3</v>
      </c>
      <c r="G1682" s="8">
        <v>74.66</v>
      </c>
      <c r="H1682" s="8">
        <v>0.03</v>
      </c>
      <c r="I1682" s="2" t="s">
        <v>1804</v>
      </c>
      <c r="J1682" s="8">
        <v>223.95</v>
      </c>
    </row>
    <row r="1683" spans="1:10" x14ac:dyDescent="0.35">
      <c r="A1683" s="2" t="s">
        <v>3485</v>
      </c>
      <c r="B1683" s="14">
        <v>45268</v>
      </c>
      <c r="C1683" s="2" t="s">
        <v>454</v>
      </c>
      <c r="D1683" s="2" t="s">
        <v>1600</v>
      </c>
      <c r="E1683" s="2" t="s">
        <v>1779</v>
      </c>
      <c r="F1683" s="11">
        <v>3</v>
      </c>
      <c r="G1683" s="8">
        <v>281.95999999999998</v>
      </c>
      <c r="H1683" s="8">
        <v>0.01</v>
      </c>
      <c r="I1683" s="2" t="s">
        <v>1807</v>
      </c>
      <c r="J1683" s="8">
        <v>845.86999999999989</v>
      </c>
    </row>
    <row r="1684" spans="1:10" x14ac:dyDescent="0.35">
      <c r="A1684" s="2" t="s">
        <v>3486</v>
      </c>
      <c r="B1684" s="14">
        <v>45664</v>
      </c>
      <c r="C1684" s="2" t="s">
        <v>747</v>
      </c>
      <c r="D1684" s="2" t="s">
        <v>1668</v>
      </c>
      <c r="E1684" s="2" t="s">
        <v>1788</v>
      </c>
      <c r="F1684" s="11">
        <v>4</v>
      </c>
      <c r="G1684" s="8">
        <v>622.27</v>
      </c>
      <c r="H1684" s="8">
        <v>0.02</v>
      </c>
      <c r="I1684" s="2" t="s">
        <v>1804</v>
      </c>
      <c r="J1684" s="8">
        <v>2489.06</v>
      </c>
    </row>
    <row r="1685" spans="1:10" x14ac:dyDescent="0.35">
      <c r="A1685" s="2" t="s">
        <v>3487</v>
      </c>
      <c r="B1685" s="14">
        <v>45475</v>
      </c>
      <c r="C1685" s="2" t="s">
        <v>353</v>
      </c>
      <c r="D1685" s="2" t="s">
        <v>1600</v>
      </c>
      <c r="E1685" s="2" t="s">
        <v>1757</v>
      </c>
      <c r="F1685" s="11">
        <v>2</v>
      </c>
      <c r="G1685" s="8">
        <v>78.27</v>
      </c>
      <c r="H1685" s="8">
        <v>0.28999999999999998</v>
      </c>
      <c r="I1685" s="2" t="s">
        <v>1807</v>
      </c>
      <c r="J1685" s="8">
        <v>156.25</v>
      </c>
    </row>
    <row r="1686" spans="1:10" x14ac:dyDescent="0.35">
      <c r="A1686" s="2" t="s">
        <v>3488</v>
      </c>
      <c r="B1686" s="14">
        <v>45845</v>
      </c>
      <c r="C1686" s="2" t="s">
        <v>54</v>
      </c>
      <c r="D1686" s="2" t="s">
        <v>1650</v>
      </c>
      <c r="E1686" s="2" t="s">
        <v>1775</v>
      </c>
      <c r="F1686" s="11">
        <v>4</v>
      </c>
      <c r="G1686" s="8">
        <v>676.58</v>
      </c>
      <c r="H1686" s="8">
        <v>0.23</v>
      </c>
      <c r="I1686" s="2" t="s">
        <v>1807</v>
      </c>
      <c r="J1686" s="8">
        <v>2706.09</v>
      </c>
    </row>
    <row r="1687" spans="1:10" x14ac:dyDescent="0.35">
      <c r="A1687" s="2" t="s">
        <v>3489</v>
      </c>
      <c r="B1687" s="14">
        <v>45446</v>
      </c>
      <c r="C1687" s="2" t="s">
        <v>1473</v>
      </c>
      <c r="D1687" s="2" t="s">
        <v>1588</v>
      </c>
      <c r="E1687" s="2" t="s">
        <v>1735</v>
      </c>
      <c r="F1687" s="11">
        <v>2</v>
      </c>
      <c r="G1687" s="8">
        <v>938.6</v>
      </c>
      <c r="H1687" s="8">
        <v>0.04</v>
      </c>
      <c r="I1687" s="2" t="s">
        <v>1804</v>
      </c>
      <c r="J1687" s="8">
        <v>1877.16</v>
      </c>
    </row>
    <row r="1688" spans="1:10" x14ac:dyDescent="0.35">
      <c r="A1688" s="2" t="s">
        <v>3490</v>
      </c>
      <c r="B1688" s="14">
        <v>45761</v>
      </c>
      <c r="C1688" s="2" t="s">
        <v>1095</v>
      </c>
      <c r="D1688" s="2" t="s">
        <v>1552</v>
      </c>
      <c r="E1688" s="2" t="s">
        <v>1777</v>
      </c>
      <c r="F1688" s="11">
        <v>2</v>
      </c>
      <c r="G1688" s="8">
        <v>859.47</v>
      </c>
      <c r="H1688" s="8">
        <v>0.01</v>
      </c>
      <c r="I1688" s="2" t="s">
        <v>1802</v>
      </c>
      <c r="J1688" s="8">
        <v>1718.93</v>
      </c>
    </row>
    <row r="1689" spans="1:10" x14ac:dyDescent="0.35">
      <c r="A1689" s="2" t="s">
        <v>3491</v>
      </c>
      <c r="B1689" s="14">
        <v>45363</v>
      </c>
      <c r="C1689" s="2" t="s">
        <v>206</v>
      </c>
      <c r="D1689" s="2" t="s">
        <v>1580</v>
      </c>
      <c r="E1689" s="2" t="s">
        <v>1777</v>
      </c>
      <c r="F1689" s="11">
        <v>3</v>
      </c>
      <c r="G1689" s="8">
        <v>672.98</v>
      </c>
      <c r="H1689" s="8">
        <v>0.23</v>
      </c>
      <c r="I1689" s="2" t="s">
        <v>1804</v>
      </c>
      <c r="J1689" s="8">
        <v>2018.71</v>
      </c>
    </row>
    <row r="1690" spans="1:10" x14ac:dyDescent="0.35">
      <c r="A1690" s="2" t="s">
        <v>3492</v>
      </c>
      <c r="B1690" s="14">
        <v>45420</v>
      </c>
      <c r="C1690" s="2" t="s">
        <v>661</v>
      </c>
      <c r="D1690" s="2" t="s">
        <v>1638</v>
      </c>
      <c r="E1690" s="2" t="s">
        <v>1788</v>
      </c>
      <c r="F1690" s="11">
        <v>1</v>
      </c>
      <c r="G1690" s="8">
        <v>75.8</v>
      </c>
      <c r="H1690" s="8">
        <v>0.28999999999999998</v>
      </c>
      <c r="I1690" s="2" t="s">
        <v>1804</v>
      </c>
      <c r="J1690" s="8">
        <v>75.509999999999991</v>
      </c>
    </row>
    <row r="1691" spans="1:10" x14ac:dyDescent="0.35">
      <c r="A1691" s="2" t="s">
        <v>3493</v>
      </c>
      <c r="B1691" s="14">
        <v>45536</v>
      </c>
      <c r="C1691" s="2" t="s">
        <v>131</v>
      </c>
      <c r="D1691" s="2" t="s">
        <v>1560</v>
      </c>
      <c r="E1691" s="2" t="s">
        <v>1779</v>
      </c>
      <c r="F1691" s="11">
        <v>4</v>
      </c>
      <c r="G1691" s="8">
        <v>742.15</v>
      </c>
      <c r="H1691" s="8">
        <v>0.1</v>
      </c>
      <c r="I1691" s="2" t="s">
        <v>1807</v>
      </c>
      <c r="J1691" s="8">
        <v>2968.5</v>
      </c>
    </row>
    <row r="1692" spans="1:10" x14ac:dyDescent="0.35">
      <c r="A1692" s="2" t="s">
        <v>3494</v>
      </c>
      <c r="B1692" s="14">
        <v>45445</v>
      </c>
      <c r="C1692" s="2" t="s">
        <v>256</v>
      </c>
      <c r="D1692" s="2" t="s">
        <v>1586</v>
      </c>
      <c r="E1692" s="2" t="s">
        <v>1757</v>
      </c>
      <c r="F1692" s="11">
        <v>1</v>
      </c>
      <c r="G1692" s="8">
        <v>637.39</v>
      </c>
      <c r="H1692" s="8">
        <v>0.22</v>
      </c>
      <c r="I1692" s="2" t="s">
        <v>1804</v>
      </c>
      <c r="J1692" s="8">
        <v>637.16999999999996</v>
      </c>
    </row>
    <row r="1693" spans="1:10" x14ac:dyDescent="0.35">
      <c r="A1693" s="2" t="s">
        <v>3495</v>
      </c>
      <c r="B1693" s="14">
        <v>45230</v>
      </c>
      <c r="C1693" s="2" t="s">
        <v>1202</v>
      </c>
      <c r="D1693" s="2" t="s">
        <v>1535</v>
      </c>
      <c r="E1693" s="2" t="s">
        <v>1785</v>
      </c>
      <c r="F1693" s="11">
        <v>1</v>
      </c>
      <c r="G1693" s="8">
        <v>631</v>
      </c>
      <c r="H1693" s="8">
        <v>0.04</v>
      </c>
      <c r="I1693" s="2" t="s">
        <v>1802</v>
      </c>
      <c r="J1693" s="8">
        <v>630.96</v>
      </c>
    </row>
    <row r="1694" spans="1:10" x14ac:dyDescent="0.35">
      <c r="A1694" s="2" t="s">
        <v>3496</v>
      </c>
      <c r="B1694" s="14">
        <v>45916</v>
      </c>
      <c r="C1694" s="2" t="s">
        <v>1208</v>
      </c>
      <c r="D1694" s="2" t="s">
        <v>1686</v>
      </c>
      <c r="E1694" s="2" t="s">
        <v>1744</v>
      </c>
      <c r="F1694" s="11">
        <v>4</v>
      </c>
      <c r="G1694" s="8">
        <v>983.98</v>
      </c>
      <c r="H1694" s="8">
        <v>0.11</v>
      </c>
      <c r="I1694" s="2" t="s">
        <v>1807</v>
      </c>
      <c r="J1694" s="8">
        <v>3935.81</v>
      </c>
    </row>
    <row r="1695" spans="1:10" x14ac:dyDescent="0.35">
      <c r="A1695" s="2" t="s">
        <v>3497</v>
      </c>
      <c r="B1695" s="14">
        <v>45353</v>
      </c>
      <c r="C1695" s="2" t="s">
        <v>197</v>
      </c>
      <c r="D1695" s="2" t="s">
        <v>1636</v>
      </c>
      <c r="E1695" s="2" t="s">
        <v>1770</v>
      </c>
      <c r="F1695" s="11">
        <v>4</v>
      </c>
      <c r="G1695" s="8">
        <v>73.69</v>
      </c>
      <c r="H1695" s="8">
        <v>0.08</v>
      </c>
      <c r="I1695" s="2" t="s">
        <v>1802</v>
      </c>
      <c r="J1695" s="8">
        <v>294.68</v>
      </c>
    </row>
    <row r="1696" spans="1:10" x14ac:dyDescent="0.35">
      <c r="A1696" s="2" t="s">
        <v>3498</v>
      </c>
      <c r="B1696" s="14">
        <v>45490</v>
      </c>
      <c r="C1696" s="2" t="s">
        <v>1322</v>
      </c>
      <c r="D1696" s="2" t="s">
        <v>1548</v>
      </c>
      <c r="E1696" s="2" t="s">
        <v>1757</v>
      </c>
      <c r="F1696" s="11">
        <v>3</v>
      </c>
      <c r="G1696" s="8">
        <v>110.99</v>
      </c>
      <c r="H1696" s="8">
        <v>0.21</v>
      </c>
      <c r="I1696" s="2" t="s">
        <v>1802</v>
      </c>
      <c r="J1696" s="8">
        <v>332.76</v>
      </c>
    </row>
    <row r="1697" spans="1:10" x14ac:dyDescent="0.35">
      <c r="A1697" s="2" t="s">
        <v>3499</v>
      </c>
      <c r="B1697" s="14">
        <v>45850</v>
      </c>
      <c r="C1697" s="2" t="s">
        <v>293</v>
      </c>
      <c r="D1697" s="2" t="s">
        <v>1546</v>
      </c>
      <c r="E1697" s="2" t="s">
        <v>1757</v>
      </c>
      <c r="F1697" s="11">
        <v>1</v>
      </c>
      <c r="G1697" s="8">
        <v>66.86</v>
      </c>
      <c r="H1697" s="8">
        <v>0.22</v>
      </c>
      <c r="I1697" s="2" t="s">
        <v>1807</v>
      </c>
      <c r="J1697" s="8">
        <v>66.64</v>
      </c>
    </row>
    <row r="1698" spans="1:10" x14ac:dyDescent="0.35">
      <c r="A1698" s="2" t="s">
        <v>3500</v>
      </c>
      <c r="B1698" s="14">
        <v>45515</v>
      </c>
      <c r="C1698" s="2" t="s">
        <v>1276</v>
      </c>
      <c r="D1698" s="2" t="s">
        <v>1660</v>
      </c>
      <c r="E1698" s="2" t="s">
        <v>1788</v>
      </c>
      <c r="F1698" s="11">
        <v>1</v>
      </c>
      <c r="G1698" s="8">
        <v>980.26</v>
      </c>
      <c r="H1698" s="8">
        <v>0.14000000000000001</v>
      </c>
      <c r="I1698" s="2" t="s">
        <v>1804</v>
      </c>
      <c r="J1698" s="8">
        <v>980.12</v>
      </c>
    </row>
    <row r="1699" spans="1:10" x14ac:dyDescent="0.35">
      <c r="A1699" s="2" t="s">
        <v>3501</v>
      </c>
      <c r="B1699" s="14">
        <v>45322</v>
      </c>
      <c r="C1699" s="2" t="s">
        <v>141</v>
      </c>
      <c r="D1699" s="2" t="s">
        <v>1562</v>
      </c>
      <c r="E1699" s="2" t="s">
        <v>1788</v>
      </c>
      <c r="F1699" s="11">
        <v>1</v>
      </c>
      <c r="G1699" s="8">
        <v>235.28</v>
      </c>
      <c r="H1699" s="8">
        <v>0.05</v>
      </c>
      <c r="I1699" s="2" t="s">
        <v>1804</v>
      </c>
      <c r="J1699" s="8">
        <v>235.23</v>
      </c>
    </row>
    <row r="1700" spans="1:10" x14ac:dyDescent="0.35">
      <c r="A1700" s="2" t="s">
        <v>3502</v>
      </c>
      <c r="B1700" s="14">
        <v>45542</v>
      </c>
      <c r="C1700" s="2" t="s">
        <v>1273</v>
      </c>
      <c r="D1700" s="2" t="s">
        <v>1521</v>
      </c>
      <c r="E1700" s="2" t="s">
        <v>1779</v>
      </c>
      <c r="F1700" s="11">
        <v>3</v>
      </c>
      <c r="G1700" s="8">
        <v>407.39</v>
      </c>
      <c r="H1700" s="8">
        <v>0.08</v>
      </c>
      <c r="I1700" s="2" t="s">
        <v>1804</v>
      </c>
      <c r="J1700" s="8">
        <v>1222.0900000000001</v>
      </c>
    </row>
    <row r="1701" spans="1:10" x14ac:dyDescent="0.35">
      <c r="A1701" s="2" t="s">
        <v>3503</v>
      </c>
      <c r="B1701" s="14">
        <v>45675</v>
      </c>
      <c r="C1701" s="2" t="s">
        <v>243</v>
      </c>
      <c r="D1701" s="2" t="s">
        <v>1580</v>
      </c>
      <c r="E1701" s="2" t="s">
        <v>1777</v>
      </c>
      <c r="F1701" s="11">
        <v>4</v>
      </c>
      <c r="G1701" s="8">
        <v>459.83</v>
      </c>
      <c r="H1701" s="8">
        <v>0.12</v>
      </c>
      <c r="I1701" s="2" t="s">
        <v>1807</v>
      </c>
      <c r="J1701" s="8">
        <v>1839.2</v>
      </c>
    </row>
    <row r="1702" spans="1:10" x14ac:dyDescent="0.35">
      <c r="A1702" s="2" t="s">
        <v>3504</v>
      </c>
      <c r="B1702" s="14">
        <v>45333</v>
      </c>
      <c r="C1702" s="2" t="s">
        <v>486</v>
      </c>
      <c r="D1702" s="2" t="s">
        <v>1712</v>
      </c>
      <c r="E1702" s="2" t="s">
        <v>1747</v>
      </c>
      <c r="F1702" s="11">
        <v>3</v>
      </c>
      <c r="G1702" s="8">
        <v>706.6</v>
      </c>
      <c r="H1702" s="8">
        <v>0.17</v>
      </c>
      <c r="I1702" s="2" t="s">
        <v>1804</v>
      </c>
      <c r="J1702" s="8">
        <v>2119.63</v>
      </c>
    </row>
    <row r="1703" spans="1:10" x14ac:dyDescent="0.35">
      <c r="A1703" s="2" t="s">
        <v>3505</v>
      </c>
      <c r="B1703" s="14">
        <v>45819</v>
      </c>
      <c r="C1703" s="2" t="s">
        <v>1404</v>
      </c>
      <c r="D1703" s="2" t="s">
        <v>1708</v>
      </c>
      <c r="E1703" s="2" t="s">
        <v>1791</v>
      </c>
      <c r="F1703" s="11">
        <v>3</v>
      </c>
      <c r="G1703" s="8">
        <v>811.16</v>
      </c>
      <c r="H1703" s="8">
        <v>0.1</v>
      </c>
      <c r="I1703" s="2" t="s">
        <v>1807</v>
      </c>
      <c r="J1703" s="8">
        <v>2433.38</v>
      </c>
    </row>
    <row r="1704" spans="1:10" x14ac:dyDescent="0.35">
      <c r="A1704" s="2" t="s">
        <v>3506</v>
      </c>
      <c r="B1704" s="14">
        <v>45268</v>
      </c>
      <c r="C1704" s="2" t="s">
        <v>694</v>
      </c>
      <c r="D1704" s="2" t="s">
        <v>1600</v>
      </c>
      <c r="E1704" s="2" t="s">
        <v>1757</v>
      </c>
      <c r="F1704" s="11">
        <v>2</v>
      </c>
      <c r="G1704" s="8">
        <v>985.79</v>
      </c>
      <c r="H1704" s="8">
        <v>0.04</v>
      </c>
      <c r="I1704" s="2" t="s">
        <v>1804</v>
      </c>
      <c r="J1704" s="8">
        <v>1971.54</v>
      </c>
    </row>
    <row r="1705" spans="1:10" x14ac:dyDescent="0.35">
      <c r="A1705" s="2" t="s">
        <v>3507</v>
      </c>
      <c r="B1705" s="14">
        <v>45521</v>
      </c>
      <c r="C1705" s="2" t="s">
        <v>605</v>
      </c>
      <c r="D1705" s="2" t="s">
        <v>1592</v>
      </c>
      <c r="E1705" s="2" t="s">
        <v>1777</v>
      </c>
      <c r="F1705" s="11">
        <v>1</v>
      </c>
      <c r="G1705" s="8">
        <v>255.02</v>
      </c>
      <c r="H1705" s="8">
        <v>0.3</v>
      </c>
      <c r="I1705" s="2" t="s">
        <v>1802</v>
      </c>
      <c r="J1705" s="8">
        <v>254.72</v>
      </c>
    </row>
    <row r="1706" spans="1:10" x14ac:dyDescent="0.35">
      <c r="A1706" s="2" t="s">
        <v>3508</v>
      </c>
      <c r="B1706" s="14">
        <v>45693</v>
      </c>
      <c r="C1706" s="2" t="s">
        <v>331</v>
      </c>
      <c r="D1706" s="2" t="s">
        <v>1564</v>
      </c>
      <c r="E1706" s="2" t="s">
        <v>1760</v>
      </c>
      <c r="F1706" s="11">
        <v>1</v>
      </c>
      <c r="G1706" s="8">
        <v>153.57</v>
      </c>
      <c r="H1706" s="8">
        <v>0.01</v>
      </c>
      <c r="I1706" s="2" t="s">
        <v>1804</v>
      </c>
      <c r="J1706" s="8">
        <v>153.56</v>
      </c>
    </row>
    <row r="1707" spans="1:10" x14ac:dyDescent="0.35">
      <c r="A1707" s="2" t="s">
        <v>3509</v>
      </c>
      <c r="B1707" s="14">
        <v>45734</v>
      </c>
      <c r="C1707" s="2" t="s">
        <v>798</v>
      </c>
      <c r="D1707" s="2" t="s">
        <v>1612</v>
      </c>
      <c r="E1707" s="2" t="s">
        <v>1788</v>
      </c>
      <c r="F1707" s="11">
        <v>3</v>
      </c>
      <c r="G1707" s="8">
        <v>962.98</v>
      </c>
      <c r="H1707" s="8">
        <v>0.21</v>
      </c>
      <c r="I1707" s="2" t="s">
        <v>1802</v>
      </c>
      <c r="J1707" s="8">
        <v>2888.73</v>
      </c>
    </row>
    <row r="1708" spans="1:10" x14ac:dyDescent="0.35">
      <c r="A1708" s="2" t="s">
        <v>3510</v>
      </c>
      <c r="B1708" s="14">
        <v>45377</v>
      </c>
      <c r="C1708" s="2" t="s">
        <v>206</v>
      </c>
      <c r="D1708" s="2" t="s">
        <v>1614</v>
      </c>
      <c r="E1708" s="2" t="s">
        <v>1760</v>
      </c>
      <c r="F1708" s="11">
        <v>3</v>
      </c>
      <c r="G1708" s="8">
        <v>884.46</v>
      </c>
      <c r="H1708" s="8">
        <v>0.25</v>
      </c>
      <c r="I1708" s="2" t="s">
        <v>1802</v>
      </c>
      <c r="J1708" s="8">
        <v>2653.13</v>
      </c>
    </row>
    <row r="1709" spans="1:10" x14ac:dyDescent="0.35">
      <c r="A1709" s="2" t="s">
        <v>3511</v>
      </c>
      <c r="B1709" s="14">
        <v>45778</v>
      </c>
      <c r="C1709" s="2" t="s">
        <v>1334</v>
      </c>
      <c r="D1709" s="2" t="s">
        <v>1660</v>
      </c>
      <c r="E1709" s="2" t="s">
        <v>1767</v>
      </c>
      <c r="F1709" s="11">
        <v>4</v>
      </c>
      <c r="G1709" s="8">
        <v>359.71</v>
      </c>
      <c r="H1709" s="8">
        <v>0.05</v>
      </c>
      <c r="I1709" s="2" t="s">
        <v>1804</v>
      </c>
      <c r="J1709" s="8">
        <v>1438.79</v>
      </c>
    </row>
    <row r="1710" spans="1:10" x14ac:dyDescent="0.35">
      <c r="A1710" s="2" t="s">
        <v>3512</v>
      </c>
      <c r="B1710" s="14">
        <v>45715</v>
      </c>
      <c r="C1710" s="2" t="s">
        <v>187</v>
      </c>
      <c r="D1710" s="2" t="s">
        <v>1626</v>
      </c>
      <c r="E1710" s="2" t="s">
        <v>1747</v>
      </c>
      <c r="F1710" s="11">
        <v>3</v>
      </c>
      <c r="G1710" s="8">
        <v>766.47</v>
      </c>
      <c r="H1710" s="8">
        <v>0.18</v>
      </c>
      <c r="I1710" s="2" t="s">
        <v>1802</v>
      </c>
      <c r="J1710" s="8">
        <v>2299.23</v>
      </c>
    </row>
    <row r="1711" spans="1:10" x14ac:dyDescent="0.35">
      <c r="A1711" s="2" t="s">
        <v>3513</v>
      </c>
      <c r="B1711" s="14">
        <v>45492</v>
      </c>
      <c r="C1711" s="2" t="s">
        <v>711</v>
      </c>
      <c r="D1711" s="2" t="s">
        <v>1638</v>
      </c>
      <c r="E1711" s="2" t="s">
        <v>1788</v>
      </c>
      <c r="F1711" s="11">
        <v>1</v>
      </c>
      <c r="G1711" s="8">
        <v>772.07</v>
      </c>
      <c r="H1711" s="8">
        <v>0.26</v>
      </c>
      <c r="I1711" s="2" t="s">
        <v>1804</v>
      </c>
      <c r="J1711" s="8">
        <v>771.81000000000006</v>
      </c>
    </row>
    <row r="1712" spans="1:10" x14ac:dyDescent="0.35">
      <c r="A1712" s="2" t="s">
        <v>3514</v>
      </c>
      <c r="B1712" s="14">
        <v>45292</v>
      </c>
      <c r="C1712" s="2" t="s">
        <v>868</v>
      </c>
      <c r="D1712" s="2" t="s">
        <v>1564</v>
      </c>
      <c r="E1712" s="2" t="s">
        <v>1751</v>
      </c>
      <c r="F1712" s="11">
        <v>3</v>
      </c>
      <c r="G1712" s="8">
        <v>108.31</v>
      </c>
      <c r="H1712" s="8">
        <v>0.26</v>
      </c>
      <c r="I1712" s="2" t="s">
        <v>1807</v>
      </c>
      <c r="J1712" s="8">
        <v>324.67</v>
      </c>
    </row>
    <row r="1713" spans="1:10" x14ac:dyDescent="0.35">
      <c r="A1713" s="2" t="s">
        <v>3515</v>
      </c>
      <c r="B1713" s="14">
        <v>45316</v>
      </c>
      <c r="C1713" s="2" t="s">
        <v>697</v>
      </c>
      <c r="D1713" s="2" t="s">
        <v>1684</v>
      </c>
      <c r="E1713" s="2" t="s">
        <v>1754</v>
      </c>
      <c r="F1713" s="11">
        <v>1</v>
      </c>
      <c r="G1713" s="8">
        <v>502.53</v>
      </c>
      <c r="H1713" s="8">
        <v>0</v>
      </c>
      <c r="I1713" s="2" t="s">
        <v>1804</v>
      </c>
      <c r="J1713" s="8">
        <v>502.53</v>
      </c>
    </row>
    <row r="1714" spans="1:10" x14ac:dyDescent="0.35">
      <c r="A1714" s="2" t="s">
        <v>3516</v>
      </c>
      <c r="B1714" s="14">
        <v>45548</v>
      </c>
      <c r="C1714" s="2" t="s">
        <v>270</v>
      </c>
      <c r="D1714" s="2" t="s">
        <v>1524</v>
      </c>
      <c r="E1714" s="2" t="s">
        <v>1782</v>
      </c>
      <c r="F1714" s="11">
        <v>2</v>
      </c>
      <c r="G1714" s="8">
        <v>508.52</v>
      </c>
      <c r="H1714" s="8">
        <v>0.11</v>
      </c>
      <c r="I1714" s="2" t="s">
        <v>1807</v>
      </c>
      <c r="J1714" s="8">
        <v>1016.93</v>
      </c>
    </row>
    <row r="1715" spans="1:10" x14ac:dyDescent="0.35">
      <c r="A1715" s="2" t="s">
        <v>3517</v>
      </c>
      <c r="B1715" s="14">
        <v>45572</v>
      </c>
      <c r="C1715" s="2" t="s">
        <v>1422</v>
      </c>
      <c r="D1715" s="2" t="s">
        <v>1674</v>
      </c>
      <c r="E1715" s="2" t="s">
        <v>1744</v>
      </c>
      <c r="F1715" s="11">
        <v>1</v>
      </c>
      <c r="G1715" s="8">
        <v>492</v>
      </c>
      <c r="H1715" s="8">
        <v>0.26</v>
      </c>
      <c r="I1715" s="2" t="s">
        <v>1804</v>
      </c>
      <c r="J1715" s="8">
        <v>491.74</v>
      </c>
    </row>
    <row r="1716" spans="1:10" x14ac:dyDescent="0.35">
      <c r="A1716" s="2" t="s">
        <v>3518</v>
      </c>
      <c r="B1716" s="14">
        <v>45347</v>
      </c>
      <c r="C1716" s="2" t="s">
        <v>1470</v>
      </c>
      <c r="D1716" s="2" t="s">
        <v>1600</v>
      </c>
      <c r="E1716" s="2" t="s">
        <v>1777</v>
      </c>
      <c r="F1716" s="11">
        <v>4</v>
      </c>
      <c r="G1716" s="8">
        <v>746.36</v>
      </c>
      <c r="H1716" s="8">
        <v>0.02</v>
      </c>
      <c r="I1716" s="2" t="s">
        <v>1802</v>
      </c>
      <c r="J1716" s="8">
        <v>2985.42</v>
      </c>
    </row>
    <row r="1717" spans="1:10" x14ac:dyDescent="0.35">
      <c r="A1717" s="2" t="s">
        <v>3519</v>
      </c>
      <c r="B1717" s="14">
        <v>45823</v>
      </c>
      <c r="C1717" s="2" t="s">
        <v>1322</v>
      </c>
      <c r="D1717" s="2" t="s">
        <v>1550</v>
      </c>
      <c r="E1717" s="2" t="s">
        <v>1735</v>
      </c>
      <c r="F1717" s="11">
        <v>1</v>
      </c>
      <c r="G1717" s="8">
        <v>120.83</v>
      </c>
      <c r="H1717" s="8">
        <v>0.08</v>
      </c>
      <c r="I1717" s="2" t="s">
        <v>1802</v>
      </c>
      <c r="J1717" s="8">
        <v>120.75</v>
      </c>
    </row>
    <row r="1718" spans="1:10" x14ac:dyDescent="0.35">
      <c r="A1718" s="2" t="s">
        <v>3520</v>
      </c>
      <c r="B1718" s="14">
        <v>45394</v>
      </c>
      <c r="C1718" s="2" t="s">
        <v>1224</v>
      </c>
      <c r="D1718" s="2" t="s">
        <v>1680</v>
      </c>
      <c r="E1718" s="2" t="s">
        <v>1788</v>
      </c>
      <c r="F1718" s="11">
        <v>2</v>
      </c>
      <c r="G1718" s="8">
        <v>68.31</v>
      </c>
      <c r="H1718" s="8">
        <v>0.28999999999999998</v>
      </c>
      <c r="I1718" s="2" t="s">
        <v>1807</v>
      </c>
      <c r="J1718" s="8">
        <v>136.33000000000001</v>
      </c>
    </row>
    <row r="1719" spans="1:10" x14ac:dyDescent="0.35">
      <c r="A1719" s="2" t="s">
        <v>3521</v>
      </c>
      <c r="B1719" s="14">
        <v>45265</v>
      </c>
      <c r="C1719" s="2" t="s">
        <v>222</v>
      </c>
      <c r="D1719" s="2" t="s">
        <v>1570</v>
      </c>
      <c r="E1719" s="2" t="s">
        <v>1788</v>
      </c>
      <c r="F1719" s="11">
        <v>2</v>
      </c>
      <c r="G1719" s="8">
        <v>761.71</v>
      </c>
      <c r="H1719" s="8">
        <v>0.02</v>
      </c>
      <c r="I1719" s="2" t="s">
        <v>1804</v>
      </c>
      <c r="J1719" s="8">
        <v>1523.4</v>
      </c>
    </row>
    <row r="1720" spans="1:10" x14ac:dyDescent="0.35">
      <c r="A1720" s="2" t="s">
        <v>3522</v>
      </c>
      <c r="B1720" s="14">
        <v>45261</v>
      </c>
      <c r="C1720" s="2" t="s">
        <v>236</v>
      </c>
      <c r="D1720" s="2" t="s">
        <v>1682</v>
      </c>
      <c r="E1720" s="2" t="s">
        <v>1744</v>
      </c>
      <c r="F1720" s="11">
        <v>4</v>
      </c>
      <c r="G1720" s="8">
        <v>346.37</v>
      </c>
      <c r="H1720" s="8">
        <v>0.18</v>
      </c>
      <c r="I1720" s="2" t="s">
        <v>1807</v>
      </c>
      <c r="J1720" s="8">
        <v>1385.3</v>
      </c>
    </row>
    <row r="1721" spans="1:10" x14ac:dyDescent="0.35">
      <c r="A1721" s="2" t="s">
        <v>3523</v>
      </c>
      <c r="B1721" s="14">
        <v>45702</v>
      </c>
      <c r="C1721" s="2" t="s">
        <v>35</v>
      </c>
      <c r="D1721" s="2" t="s">
        <v>1636</v>
      </c>
      <c r="E1721" s="2" t="s">
        <v>1772</v>
      </c>
      <c r="F1721" s="11">
        <v>1</v>
      </c>
      <c r="G1721" s="8">
        <v>846.3</v>
      </c>
      <c r="H1721" s="8">
        <v>0.14000000000000001</v>
      </c>
      <c r="I1721" s="2" t="s">
        <v>1804</v>
      </c>
      <c r="J1721" s="8">
        <v>846.16</v>
      </c>
    </row>
    <row r="1722" spans="1:10" x14ac:dyDescent="0.35">
      <c r="A1722" s="2" t="s">
        <v>3524</v>
      </c>
      <c r="B1722" s="14">
        <v>45624</v>
      </c>
      <c r="C1722" s="2" t="s">
        <v>1319</v>
      </c>
      <c r="D1722" s="2" t="s">
        <v>1521</v>
      </c>
      <c r="E1722" s="2" t="s">
        <v>1791</v>
      </c>
      <c r="F1722" s="11">
        <v>1</v>
      </c>
      <c r="G1722" s="8">
        <v>458.97</v>
      </c>
      <c r="H1722" s="8">
        <v>0.1</v>
      </c>
      <c r="I1722" s="2" t="s">
        <v>1804</v>
      </c>
      <c r="J1722" s="8">
        <v>458.87</v>
      </c>
    </row>
    <row r="1723" spans="1:10" x14ac:dyDescent="0.35">
      <c r="A1723" s="2" t="s">
        <v>3525</v>
      </c>
      <c r="B1723" s="14">
        <v>45736</v>
      </c>
      <c r="C1723" s="2" t="s">
        <v>904</v>
      </c>
      <c r="D1723" s="2" t="s">
        <v>1612</v>
      </c>
      <c r="E1723" s="2" t="s">
        <v>1757</v>
      </c>
      <c r="F1723" s="11">
        <v>2</v>
      </c>
      <c r="G1723" s="8">
        <v>536.61</v>
      </c>
      <c r="H1723" s="8">
        <v>0.14000000000000001</v>
      </c>
      <c r="I1723" s="2" t="s">
        <v>1802</v>
      </c>
      <c r="J1723" s="8">
        <v>1073.08</v>
      </c>
    </row>
    <row r="1724" spans="1:10" x14ac:dyDescent="0.35">
      <c r="A1724" s="2" t="s">
        <v>3526</v>
      </c>
      <c r="B1724" s="14">
        <v>45709</v>
      </c>
      <c r="C1724" s="2" t="s">
        <v>1285</v>
      </c>
      <c r="D1724" s="2" t="s">
        <v>1642</v>
      </c>
      <c r="E1724" s="2" t="s">
        <v>1730</v>
      </c>
      <c r="F1724" s="11">
        <v>3</v>
      </c>
      <c r="G1724" s="8">
        <v>130.41</v>
      </c>
      <c r="H1724" s="8">
        <v>0.14000000000000001</v>
      </c>
      <c r="I1724" s="2" t="s">
        <v>1804</v>
      </c>
      <c r="J1724" s="8">
        <v>391.09000000000003</v>
      </c>
    </row>
    <row r="1725" spans="1:10" x14ac:dyDescent="0.35">
      <c r="A1725" s="2" t="s">
        <v>3527</v>
      </c>
      <c r="B1725" s="14">
        <v>45738</v>
      </c>
      <c r="C1725" s="2" t="s">
        <v>1502</v>
      </c>
      <c r="D1725" s="2" t="s">
        <v>1704</v>
      </c>
      <c r="E1725" s="2" t="s">
        <v>1772</v>
      </c>
      <c r="F1725" s="11">
        <v>4</v>
      </c>
      <c r="G1725" s="8">
        <v>706.67</v>
      </c>
      <c r="H1725" s="8">
        <v>0.01</v>
      </c>
      <c r="I1725" s="2" t="s">
        <v>1802</v>
      </c>
      <c r="J1725" s="8">
        <v>2826.6699999999996</v>
      </c>
    </row>
    <row r="1726" spans="1:10" x14ac:dyDescent="0.35">
      <c r="A1726" s="2" t="s">
        <v>3528</v>
      </c>
      <c r="B1726" s="14">
        <v>45685</v>
      </c>
      <c r="C1726" s="2" t="s">
        <v>1205</v>
      </c>
      <c r="D1726" s="2" t="s">
        <v>1580</v>
      </c>
      <c r="E1726" s="2" t="s">
        <v>1744</v>
      </c>
      <c r="F1726" s="11">
        <v>3</v>
      </c>
      <c r="G1726" s="8">
        <v>523.45000000000005</v>
      </c>
      <c r="H1726" s="8">
        <v>0.17</v>
      </c>
      <c r="I1726" s="2" t="s">
        <v>1802</v>
      </c>
      <c r="J1726" s="8">
        <v>1570.18</v>
      </c>
    </row>
    <row r="1727" spans="1:10" x14ac:dyDescent="0.35">
      <c r="A1727" s="2" t="s">
        <v>3529</v>
      </c>
      <c r="B1727" s="14">
        <v>45701</v>
      </c>
      <c r="C1727" s="2" t="s">
        <v>43</v>
      </c>
      <c r="D1727" s="2" t="s">
        <v>1708</v>
      </c>
      <c r="E1727" s="2" t="s">
        <v>1788</v>
      </c>
      <c r="F1727" s="11">
        <v>3</v>
      </c>
      <c r="G1727" s="8">
        <v>482.2</v>
      </c>
      <c r="H1727" s="8">
        <v>0.23</v>
      </c>
      <c r="I1727" s="2" t="s">
        <v>1807</v>
      </c>
      <c r="J1727" s="8">
        <v>1446.37</v>
      </c>
    </row>
    <row r="1728" spans="1:10" x14ac:dyDescent="0.35">
      <c r="A1728" s="2" t="s">
        <v>3530</v>
      </c>
      <c r="B1728" s="14">
        <v>45745</v>
      </c>
      <c r="C1728" s="2" t="s">
        <v>418</v>
      </c>
      <c r="D1728" s="2" t="s">
        <v>1652</v>
      </c>
      <c r="E1728" s="2" t="s">
        <v>1751</v>
      </c>
      <c r="F1728" s="11">
        <v>4</v>
      </c>
      <c r="G1728" s="8">
        <v>688.86</v>
      </c>
      <c r="H1728" s="8">
        <v>0.02</v>
      </c>
      <c r="I1728" s="2" t="s">
        <v>1807</v>
      </c>
      <c r="J1728" s="8">
        <v>2755.42</v>
      </c>
    </row>
    <row r="1729" spans="1:10" x14ac:dyDescent="0.35">
      <c r="A1729" s="2" t="s">
        <v>3531</v>
      </c>
      <c r="B1729" s="14">
        <v>45214</v>
      </c>
      <c r="C1729" s="2" t="s">
        <v>95</v>
      </c>
      <c r="D1729" s="2" t="s">
        <v>1550</v>
      </c>
      <c r="E1729" s="2" t="s">
        <v>1730</v>
      </c>
      <c r="F1729" s="11">
        <v>1</v>
      </c>
      <c r="G1729" s="8">
        <v>145.47999999999999</v>
      </c>
      <c r="H1729" s="8">
        <v>0.1</v>
      </c>
      <c r="I1729" s="2" t="s">
        <v>1807</v>
      </c>
      <c r="J1729" s="8">
        <v>145.38</v>
      </c>
    </row>
    <row r="1730" spans="1:10" x14ac:dyDescent="0.35">
      <c r="A1730" s="2" t="s">
        <v>3532</v>
      </c>
      <c r="B1730" s="14">
        <v>45547</v>
      </c>
      <c r="C1730" s="2" t="s">
        <v>190</v>
      </c>
      <c r="D1730" s="2" t="s">
        <v>1588</v>
      </c>
      <c r="E1730" s="2" t="s">
        <v>1770</v>
      </c>
      <c r="F1730" s="11">
        <v>4</v>
      </c>
      <c r="G1730" s="8">
        <v>862.25</v>
      </c>
      <c r="H1730" s="8">
        <v>0.28000000000000003</v>
      </c>
      <c r="I1730" s="2" t="s">
        <v>1804</v>
      </c>
      <c r="J1730" s="8">
        <v>3448.72</v>
      </c>
    </row>
    <row r="1731" spans="1:10" x14ac:dyDescent="0.35">
      <c r="A1731" s="2" t="s">
        <v>3533</v>
      </c>
      <c r="B1731" s="14">
        <v>45296</v>
      </c>
      <c r="C1731" s="2" t="s">
        <v>912</v>
      </c>
      <c r="D1731" s="2" t="s">
        <v>1524</v>
      </c>
      <c r="E1731" s="2" t="s">
        <v>1777</v>
      </c>
      <c r="F1731" s="11">
        <v>4</v>
      </c>
      <c r="G1731" s="8">
        <v>146.12</v>
      </c>
      <c r="H1731" s="8">
        <v>0.12</v>
      </c>
      <c r="I1731" s="2" t="s">
        <v>1807</v>
      </c>
      <c r="J1731" s="8">
        <v>584.36</v>
      </c>
    </row>
    <row r="1732" spans="1:10" x14ac:dyDescent="0.35">
      <c r="A1732" s="2" t="s">
        <v>3534</v>
      </c>
      <c r="B1732" s="14">
        <v>45549</v>
      </c>
      <c r="C1732" s="2" t="s">
        <v>1451</v>
      </c>
      <c r="D1732" s="2" t="s">
        <v>1588</v>
      </c>
      <c r="E1732" s="2" t="s">
        <v>1788</v>
      </c>
      <c r="F1732" s="11">
        <v>2</v>
      </c>
      <c r="G1732" s="8">
        <v>695.02</v>
      </c>
      <c r="H1732" s="8">
        <v>0.3</v>
      </c>
      <c r="I1732" s="2" t="s">
        <v>1807</v>
      </c>
      <c r="J1732" s="8">
        <v>1389.74</v>
      </c>
    </row>
    <row r="1733" spans="1:10" x14ac:dyDescent="0.35">
      <c r="A1733" s="2" t="s">
        <v>3535</v>
      </c>
      <c r="B1733" s="14">
        <v>45231</v>
      </c>
      <c r="C1733" s="2" t="s">
        <v>700</v>
      </c>
      <c r="D1733" s="2" t="s">
        <v>1714</v>
      </c>
      <c r="E1733" s="2" t="s">
        <v>1767</v>
      </c>
      <c r="F1733" s="11">
        <v>2</v>
      </c>
      <c r="G1733" s="8">
        <v>886.67</v>
      </c>
      <c r="H1733" s="8">
        <v>0.24</v>
      </c>
      <c r="I1733" s="2" t="s">
        <v>1804</v>
      </c>
      <c r="J1733" s="8">
        <v>1773.1</v>
      </c>
    </row>
    <row r="1734" spans="1:10" x14ac:dyDescent="0.35">
      <c r="A1734" s="2" t="s">
        <v>3536</v>
      </c>
      <c r="B1734" s="14">
        <v>45628</v>
      </c>
      <c r="C1734" s="2" t="s">
        <v>197</v>
      </c>
      <c r="D1734" s="2" t="s">
        <v>1658</v>
      </c>
      <c r="E1734" s="2" t="s">
        <v>1788</v>
      </c>
      <c r="F1734" s="11">
        <v>2</v>
      </c>
      <c r="G1734" s="8">
        <v>864.09</v>
      </c>
      <c r="H1734" s="8">
        <v>0.06</v>
      </c>
      <c r="I1734" s="2" t="s">
        <v>1807</v>
      </c>
      <c r="J1734" s="8">
        <v>1728.1200000000001</v>
      </c>
    </row>
    <row r="1735" spans="1:10" x14ac:dyDescent="0.35">
      <c r="A1735" s="2" t="s">
        <v>3537</v>
      </c>
      <c r="B1735" s="14">
        <v>45862</v>
      </c>
      <c r="C1735" s="2" t="s">
        <v>20</v>
      </c>
      <c r="D1735" s="2" t="s">
        <v>1550</v>
      </c>
      <c r="E1735" s="2" t="s">
        <v>1764</v>
      </c>
      <c r="F1735" s="11">
        <v>1</v>
      </c>
      <c r="G1735" s="8">
        <v>437.65</v>
      </c>
      <c r="H1735" s="8">
        <v>0.02</v>
      </c>
      <c r="I1735" s="2" t="s">
        <v>1804</v>
      </c>
      <c r="J1735" s="8">
        <v>437.63</v>
      </c>
    </row>
    <row r="1736" spans="1:10" x14ac:dyDescent="0.35">
      <c r="A1736" s="2" t="s">
        <v>3538</v>
      </c>
      <c r="B1736" s="14">
        <v>45843</v>
      </c>
      <c r="C1736" s="2" t="s">
        <v>649</v>
      </c>
      <c r="D1736" s="2" t="s">
        <v>1598</v>
      </c>
      <c r="E1736" s="2" t="s">
        <v>1775</v>
      </c>
      <c r="F1736" s="11">
        <v>2</v>
      </c>
      <c r="G1736" s="8">
        <v>208.09</v>
      </c>
      <c r="H1736" s="8">
        <v>0.27</v>
      </c>
      <c r="I1736" s="2" t="s">
        <v>1802</v>
      </c>
      <c r="J1736" s="8">
        <v>415.91</v>
      </c>
    </row>
    <row r="1737" spans="1:10" x14ac:dyDescent="0.35">
      <c r="A1737" s="2" t="s">
        <v>3539</v>
      </c>
      <c r="B1737" s="14">
        <v>45482</v>
      </c>
      <c r="C1737" s="2" t="s">
        <v>197</v>
      </c>
      <c r="D1737" s="2" t="s">
        <v>1712</v>
      </c>
      <c r="E1737" s="2" t="s">
        <v>1785</v>
      </c>
      <c r="F1737" s="11">
        <v>4</v>
      </c>
      <c r="G1737" s="8">
        <v>825.78</v>
      </c>
      <c r="H1737" s="8">
        <v>0.02</v>
      </c>
      <c r="I1737" s="2" t="s">
        <v>1802</v>
      </c>
      <c r="J1737" s="8">
        <v>3303.1</v>
      </c>
    </row>
    <row r="1738" spans="1:10" x14ac:dyDescent="0.35">
      <c r="A1738" s="2" t="s">
        <v>3540</v>
      </c>
      <c r="B1738" s="14">
        <v>45313</v>
      </c>
      <c r="C1738" s="2" t="s">
        <v>395</v>
      </c>
      <c r="D1738" s="2" t="s">
        <v>1576</v>
      </c>
      <c r="E1738" s="2" t="s">
        <v>1785</v>
      </c>
      <c r="F1738" s="11">
        <v>3</v>
      </c>
      <c r="G1738" s="8">
        <v>849.77</v>
      </c>
      <c r="H1738" s="8">
        <v>0.12</v>
      </c>
      <c r="I1738" s="2" t="s">
        <v>1804</v>
      </c>
      <c r="J1738" s="8">
        <v>2549.19</v>
      </c>
    </row>
    <row r="1739" spans="1:10" x14ac:dyDescent="0.35">
      <c r="A1739" s="2" t="s">
        <v>3541</v>
      </c>
      <c r="B1739" s="14">
        <v>45314</v>
      </c>
      <c r="C1739" s="2" t="s">
        <v>1064</v>
      </c>
      <c r="D1739" s="2" t="s">
        <v>1646</v>
      </c>
      <c r="E1739" s="2" t="s">
        <v>1747</v>
      </c>
      <c r="F1739" s="11">
        <v>1</v>
      </c>
      <c r="G1739" s="8">
        <v>88.78</v>
      </c>
      <c r="H1739" s="8">
        <v>0.18</v>
      </c>
      <c r="I1739" s="2" t="s">
        <v>1802</v>
      </c>
      <c r="J1739" s="8">
        <v>88.6</v>
      </c>
    </row>
    <row r="1740" spans="1:10" x14ac:dyDescent="0.35">
      <c r="A1740" s="2" t="s">
        <v>3542</v>
      </c>
      <c r="B1740" s="14">
        <v>45526</v>
      </c>
      <c r="C1740" s="2" t="s">
        <v>617</v>
      </c>
      <c r="D1740" s="2" t="s">
        <v>1682</v>
      </c>
      <c r="E1740" s="2" t="s">
        <v>1747</v>
      </c>
      <c r="F1740" s="11">
        <v>4</v>
      </c>
      <c r="G1740" s="8">
        <v>507.22</v>
      </c>
      <c r="H1740" s="8">
        <v>0.14000000000000001</v>
      </c>
      <c r="I1740" s="2" t="s">
        <v>1804</v>
      </c>
      <c r="J1740" s="8">
        <v>2028.74</v>
      </c>
    </row>
    <row r="1741" spans="1:10" x14ac:dyDescent="0.35">
      <c r="A1741" s="2" t="s">
        <v>3543</v>
      </c>
      <c r="B1741" s="14">
        <v>45887</v>
      </c>
      <c r="C1741" s="2" t="s">
        <v>981</v>
      </c>
      <c r="D1741" s="2" t="s">
        <v>1718</v>
      </c>
      <c r="E1741" s="2" t="s">
        <v>1730</v>
      </c>
      <c r="F1741" s="11">
        <v>3</v>
      </c>
      <c r="G1741" s="8">
        <v>330.98</v>
      </c>
      <c r="H1741" s="8">
        <v>0.11</v>
      </c>
      <c r="I1741" s="2" t="s">
        <v>1802</v>
      </c>
      <c r="J1741" s="8">
        <v>992.83</v>
      </c>
    </row>
    <row r="1742" spans="1:10" x14ac:dyDescent="0.35">
      <c r="A1742" s="2" t="s">
        <v>3544</v>
      </c>
      <c r="B1742" s="14">
        <v>45562</v>
      </c>
      <c r="C1742" s="2" t="s">
        <v>187</v>
      </c>
      <c r="D1742" s="2" t="s">
        <v>1600</v>
      </c>
      <c r="E1742" s="2" t="s">
        <v>1791</v>
      </c>
      <c r="F1742" s="11">
        <v>4</v>
      </c>
      <c r="G1742" s="8">
        <v>442.87</v>
      </c>
      <c r="H1742" s="8">
        <v>0.08</v>
      </c>
      <c r="I1742" s="2" t="s">
        <v>1802</v>
      </c>
      <c r="J1742" s="8">
        <v>1771.4</v>
      </c>
    </row>
    <row r="1743" spans="1:10" x14ac:dyDescent="0.35">
      <c r="A1743" s="2" t="s">
        <v>3545</v>
      </c>
      <c r="B1743" s="14">
        <v>45880</v>
      </c>
      <c r="C1743" s="2" t="s">
        <v>43</v>
      </c>
      <c r="D1743" s="2" t="s">
        <v>1718</v>
      </c>
      <c r="E1743" s="2" t="s">
        <v>1739</v>
      </c>
      <c r="F1743" s="11">
        <v>2</v>
      </c>
      <c r="G1743" s="8">
        <v>939.66</v>
      </c>
      <c r="H1743" s="8">
        <v>0.14000000000000001</v>
      </c>
      <c r="I1743" s="2" t="s">
        <v>1804</v>
      </c>
      <c r="J1743" s="8">
        <v>1879.1799999999998</v>
      </c>
    </row>
    <row r="1744" spans="1:10" x14ac:dyDescent="0.35">
      <c r="A1744" s="2" t="s">
        <v>3546</v>
      </c>
      <c r="B1744" s="14">
        <v>45556</v>
      </c>
      <c r="C1744" s="2" t="s">
        <v>915</v>
      </c>
      <c r="D1744" s="2" t="s">
        <v>1672</v>
      </c>
      <c r="E1744" s="2" t="s">
        <v>1744</v>
      </c>
      <c r="F1744" s="11">
        <v>1</v>
      </c>
      <c r="G1744" s="8">
        <v>24.13</v>
      </c>
      <c r="H1744" s="8">
        <v>0</v>
      </c>
      <c r="I1744" s="2" t="s">
        <v>1802</v>
      </c>
      <c r="J1744" s="8">
        <v>24.13</v>
      </c>
    </row>
    <row r="1745" spans="1:10" x14ac:dyDescent="0.35">
      <c r="A1745" s="2" t="s">
        <v>3547</v>
      </c>
      <c r="B1745" s="14">
        <v>45355</v>
      </c>
      <c r="C1745" s="2" t="s">
        <v>1121</v>
      </c>
      <c r="D1745" s="2" t="s">
        <v>1608</v>
      </c>
      <c r="E1745" s="2" t="s">
        <v>1744</v>
      </c>
      <c r="F1745" s="11">
        <v>3</v>
      </c>
      <c r="G1745" s="8">
        <v>239.54</v>
      </c>
      <c r="H1745" s="8">
        <v>0.28999999999999998</v>
      </c>
      <c r="I1745" s="2" t="s">
        <v>1807</v>
      </c>
      <c r="J1745" s="8">
        <v>718.33</v>
      </c>
    </row>
    <row r="1746" spans="1:10" x14ac:dyDescent="0.35">
      <c r="A1746" s="2" t="s">
        <v>3548</v>
      </c>
      <c r="B1746" s="14">
        <v>45244</v>
      </c>
      <c r="C1746" s="2" t="s">
        <v>1462</v>
      </c>
      <c r="D1746" s="2" t="s">
        <v>1618</v>
      </c>
      <c r="E1746" s="2" t="s">
        <v>1777</v>
      </c>
      <c r="F1746" s="11">
        <v>1</v>
      </c>
      <c r="G1746" s="8">
        <v>588.53</v>
      </c>
      <c r="H1746" s="8">
        <v>0.1</v>
      </c>
      <c r="I1746" s="2" t="s">
        <v>1802</v>
      </c>
      <c r="J1746" s="8">
        <v>588.42999999999995</v>
      </c>
    </row>
    <row r="1747" spans="1:10" x14ac:dyDescent="0.35">
      <c r="A1747" s="2" t="s">
        <v>3549</v>
      </c>
      <c r="B1747" s="14">
        <v>45863</v>
      </c>
      <c r="C1747" s="2" t="s">
        <v>901</v>
      </c>
      <c r="D1747" s="2" t="s">
        <v>1646</v>
      </c>
      <c r="E1747" s="2" t="s">
        <v>1779</v>
      </c>
      <c r="F1747" s="11">
        <v>1</v>
      </c>
      <c r="G1747" s="8">
        <v>145.96</v>
      </c>
      <c r="H1747" s="8">
        <v>0.3</v>
      </c>
      <c r="I1747" s="2" t="s">
        <v>1802</v>
      </c>
      <c r="J1747" s="8">
        <v>145.66</v>
      </c>
    </row>
    <row r="1748" spans="1:10" x14ac:dyDescent="0.35">
      <c r="A1748" s="2" t="s">
        <v>3550</v>
      </c>
      <c r="B1748" s="14">
        <v>45573</v>
      </c>
      <c r="C1748" s="2" t="s">
        <v>350</v>
      </c>
      <c r="D1748" s="2" t="s">
        <v>1666</v>
      </c>
      <c r="E1748" s="2" t="s">
        <v>1747</v>
      </c>
      <c r="F1748" s="11">
        <v>4</v>
      </c>
      <c r="G1748" s="8">
        <v>640.91</v>
      </c>
      <c r="H1748" s="8">
        <v>0.06</v>
      </c>
      <c r="I1748" s="2" t="s">
        <v>1802</v>
      </c>
      <c r="J1748" s="8">
        <v>2563.58</v>
      </c>
    </row>
    <row r="1749" spans="1:10" x14ac:dyDescent="0.35">
      <c r="A1749" s="2" t="s">
        <v>3551</v>
      </c>
      <c r="B1749" s="14">
        <v>45792</v>
      </c>
      <c r="C1749" s="2" t="s">
        <v>158</v>
      </c>
      <c r="D1749" s="2" t="s">
        <v>1654</v>
      </c>
      <c r="E1749" s="2" t="s">
        <v>1770</v>
      </c>
      <c r="F1749" s="11">
        <v>3</v>
      </c>
      <c r="G1749" s="8">
        <v>773.86</v>
      </c>
      <c r="H1749" s="8">
        <v>0.22</v>
      </c>
      <c r="I1749" s="2" t="s">
        <v>1802</v>
      </c>
      <c r="J1749" s="8">
        <v>2321.36</v>
      </c>
    </row>
    <row r="1750" spans="1:10" x14ac:dyDescent="0.35">
      <c r="A1750" s="2" t="s">
        <v>3552</v>
      </c>
      <c r="B1750" s="14">
        <v>45744</v>
      </c>
      <c r="C1750" s="2" t="s">
        <v>1407</v>
      </c>
      <c r="D1750" s="2" t="s">
        <v>1588</v>
      </c>
      <c r="E1750" s="2" t="s">
        <v>1779</v>
      </c>
      <c r="F1750" s="11">
        <v>2</v>
      </c>
      <c r="G1750" s="8">
        <v>31.28</v>
      </c>
      <c r="H1750" s="8">
        <v>0.2</v>
      </c>
      <c r="I1750" s="2" t="s">
        <v>1807</v>
      </c>
      <c r="J1750" s="8">
        <v>62.36</v>
      </c>
    </row>
    <row r="1751" spans="1:10" x14ac:dyDescent="0.35">
      <c r="A1751" s="2" t="s">
        <v>3553</v>
      </c>
      <c r="B1751" s="14">
        <v>45842</v>
      </c>
      <c r="C1751" s="2" t="s">
        <v>1148</v>
      </c>
      <c r="D1751" s="2" t="s">
        <v>1690</v>
      </c>
      <c r="E1751" s="2" t="s">
        <v>1754</v>
      </c>
      <c r="F1751" s="11">
        <v>4</v>
      </c>
      <c r="G1751" s="8">
        <v>389.22</v>
      </c>
      <c r="H1751" s="8">
        <v>0.18</v>
      </c>
      <c r="I1751" s="2" t="s">
        <v>1802</v>
      </c>
      <c r="J1751" s="8">
        <v>1556.7</v>
      </c>
    </row>
    <row r="1752" spans="1:10" x14ac:dyDescent="0.35">
      <c r="A1752" s="2" t="s">
        <v>3554</v>
      </c>
      <c r="B1752" s="14">
        <v>45502</v>
      </c>
      <c r="C1752" s="2" t="s">
        <v>66</v>
      </c>
      <c r="D1752" s="2" t="s">
        <v>1654</v>
      </c>
      <c r="E1752" s="2" t="s">
        <v>1779</v>
      </c>
      <c r="F1752" s="11">
        <v>3</v>
      </c>
      <c r="G1752" s="8">
        <v>543.44000000000005</v>
      </c>
      <c r="H1752" s="8">
        <v>0.13</v>
      </c>
      <c r="I1752" s="2" t="s">
        <v>1804</v>
      </c>
      <c r="J1752" s="8">
        <v>1630.19</v>
      </c>
    </row>
    <row r="1753" spans="1:10" x14ac:dyDescent="0.35">
      <c r="A1753" s="2" t="s">
        <v>3555</v>
      </c>
      <c r="B1753" s="14">
        <v>45296</v>
      </c>
      <c r="C1753" s="2" t="s">
        <v>809</v>
      </c>
      <c r="D1753" s="2" t="s">
        <v>1720</v>
      </c>
      <c r="E1753" s="2" t="s">
        <v>1791</v>
      </c>
      <c r="F1753" s="11">
        <v>4</v>
      </c>
      <c r="G1753" s="8">
        <v>715.42</v>
      </c>
      <c r="H1753" s="8">
        <v>0.28999999999999998</v>
      </c>
      <c r="I1753" s="2" t="s">
        <v>1804</v>
      </c>
      <c r="J1753" s="8">
        <v>2861.39</v>
      </c>
    </row>
    <row r="1754" spans="1:10" x14ac:dyDescent="0.35">
      <c r="A1754" s="2" t="s">
        <v>3556</v>
      </c>
      <c r="B1754" s="14">
        <v>45886</v>
      </c>
      <c r="C1754" s="2" t="s">
        <v>187</v>
      </c>
      <c r="D1754" s="2" t="s">
        <v>1550</v>
      </c>
      <c r="E1754" s="2" t="s">
        <v>1747</v>
      </c>
      <c r="F1754" s="11">
        <v>4</v>
      </c>
      <c r="G1754" s="8">
        <v>676.14</v>
      </c>
      <c r="H1754" s="8">
        <v>0.11</v>
      </c>
      <c r="I1754" s="2" t="s">
        <v>1807</v>
      </c>
      <c r="J1754" s="8">
        <v>2704.45</v>
      </c>
    </row>
    <row r="1755" spans="1:10" x14ac:dyDescent="0.35">
      <c r="A1755" s="2" t="s">
        <v>3557</v>
      </c>
      <c r="B1755" s="14">
        <v>45425</v>
      </c>
      <c r="C1755" s="2" t="s">
        <v>311</v>
      </c>
      <c r="D1755" s="2" t="s">
        <v>1604</v>
      </c>
      <c r="E1755" s="2" t="s">
        <v>1735</v>
      </c>
      <c r="F1755" s="11">
        <v>4</v>
      </c>
      <c r="G1755" s="8">
        <v>352.72</v>
      </c>
      <c r="H1755" s="8">
        <v>0.25</v>
      </c>
      <c r="I1755" s="2" t="s">
        <v>1802</v>
      </c>
      <c r="J1755" s="8">
        <v>1410.63</v>
      </c>
    </row>
    <row r="1756" spans="1:10" x14ac:dyDescent="0.35">
      <c r="A1756" s="2" t="s">
        <v>3558</v>
      </c>
      <c r="B1756" s="14">
        <v>45797</v>
      </c>
      <c r="C1756" s="2" t="s">
        <v>563</v>
      </c>
      <c r="D1756" s="2" t="s">
        <v>1548</v>
      </c>
      <c r="E1756" s="2" t="s">
        <v>1772</v>
      </c>
      <c r="F1756" s="11">
        <v>1</v>
      </c>
      <c r="G1756" s="8">
        <v>470.18</v>
      </c>
      <c r="H1756" s="8">
        <v>0.19</v>
      </c>
      <c r="I1756" s="2" t="s">
        <v>1804</v>
      </c>
      <c r="J1756" s="8">
        <v>469.99</v>
      </c>
    </row>
    <row r="1757" spans="1:10" x14ac:dyDescent="0.35">
      <c r="A1757" s="2" t="s">
        <v>3559</v>
      </c>
      <c r="B1757" s="14">
        <v>45898</v>
      </c>
      <c r="C1757" s="2" t="s">
        <v>729</v>
      </c>
      <c r="D1757" s="2" t="s">
        <v>1658</v>
      </c>
      <c r="E1757" s="2" t="s">
        <v>1770</v>
      </c>
      <c r="F1757" s="11">
        <v>1</v>
      </c>
      <c r="G1757" s="8">
        <v>891.79</v>
      </c>
      <c r="H1757" s="8">
        <v>0.03</v>
      </c>
      <c r="I1757" s="2" t="s">
        <v>1802</v>
      </c>
      <c r="J1757" s="8">
        <v>891.76</v>
      </c>
    </row>
    <row r="1758" spans="1:10" x14ac:dyDescent="0.35">
      <c r="A1758" s="2" t="s">
        <v>3560</v>
      </c>
      <c r="B1758" s="14">
        <v>45390</v>
      </c>
      <c r="C1758" s="2" t="s">
        <v>1075</v>
      </c>
      <c r="D1758" s="2" t="s">
        <v>1704</v>
      </c>
      <c r="E1758" s="2" t="s">
        <v>1785</v>
      </c>
      <c r="F1758" s="11">
        <v>2</v>
      </c>
      <c r="G1758" s="8">
        <v>433.07</v>
      </c>
      <c r="H1758" s="8">
        <v>0.25</v>
      </c>
      <c r="I1758" s="2" t="s">
        <v>1807</v>
      </c>
      <c r="J1758" s="8">
        <v>865.89</v>
      </c>
    </row>
    <row r="1759" spans="1:10" x14ac:dyDescent="0.35">
      <c r="A1759" s="2" t="s">
        <v>3561</v>
      </c>
      <c r="B1759" s="14">
        <v>45355</v>
      </c>
      <c r="C1759" s="2" t="s">
        <v>54</v>
      </c>
      <c r="D1759" s="2" t="s">
        <v>1658</v>
      </c>
      <c r="E1759" s="2" t="s">
        <v>1791</v>
      </c>
      <c r="F1759" s="11">
        <v>3</v>
      </c>
      <c r="G1759" s="8">
        <v>626.71</v>
      </c>
      <c r="H1759" s="8">
        <v>7.0000000000000007E-2</v>
      </c>
      <c r="I1759" s="2" t="s">
        <v>1807</v>
      </c>
      <c r="J1759" s="8">
        <v>1880.0600000000002</v>
      </c>
    </row>
    <row r="1760" spans="1:10" x14ac:dyDescent="0.35">
      <c r="A1760" s="2" t="s">
        <v>3562</v>
      </c>
      <c r="B1760" s="14">
        <v>45916</v>
      </c>
      <c r="C1760" s="2" t="s">
        <v>270</v>
      </c>
      <c r="D1760" s="2" t="s">
        <v>1598</v>
      </c>
      <c r="E1760" s="2" t="s">
        <v>1730</v>
      </c>
      <c r="F1760" s="11">
        <v>2</v>
      </c>
      <c r="G1760" s="8">
        <v>324.18</v>
      </c>
      <c r="H1760" s="8">
        <v>0.06</v>
      </c>
      <c r="I1760" s="2" t="s">
        <v>1807</v>
      </c>
      <c r="J1760" s="8">
        <v>648.30000000000007</v>
      </c>
    </row>
    <row r="1761" spans="1:10" x14ac:dyDescent="0.35">
      <c r="A1761" s="2" t="s">
        <v>3563</v>
      </c>
      <c r="B1761" s="14">
        <v>45448</v>
      </c>
      <c r="C1761" s="2" t="s">
        <v>58</v>
      </c>
      <c r="D1761" s="2" t="s">
        <v>1554</v>
      </c>
      <c r="E1761" s="2" t="s">
        <v>1785</v>
      </c>
      <c r="F1761" s="11">
        <v>4</v>
      </c>
      <c r="G1761" s="8">
        <v>839.74</v>
      </c>
      <c r="H1761" s="8">
        <v>0.13</v>
      </c>
      <c r="I1761" s="2" t="s">
        <v>1804</v>
      </c>
      <c r="J1761" s="8">
        <v>3358.83</v>
      </c>
    </row>
    <row r="1762" spans="1:10" x14ac:dyDescent="0.35">
      <c r="A1762" s="2" t="s">
        <v>3564</v>
      </c>
      <c r="B1762" s="14">
        <v>45402</v>
      </c>
      <c r="C1762" s="2" t="s">
        <v>513</v>
      </c>
      <c r="D1762" s="2" t="s">
        <v>1650</v>
      </c>
      <c r="E1762" s="2" t="s">
        <v>1779</v>
      </c>
      <c r="F1762" s="11">
        <v>3</v>
      </c>
      <c r="G1762" s="8">
        <v>252.63</v>
      </c>
      <c r="H1762" s="8">
        <v>0.28000000000000003</v>
      </c>
      <c r="I1762" s="2" t="s">
        <v>1802</v>
      </c>
      <c r="J1762" s="8">
        <v>757.61</v>
      </c>
    </row>
    <row r="1763" spans="1:10" x14ac:dyDescent="0.35">
      <c r="A1763" s="2" t="s">
        <v>3565</v>
      </c>
      <c r="B1763" s="14">
        <v>45581</v>
      </c>
      <c r="C1763" s="2" t="s">
        <v>803</v>
      </c>
      <c r="D1763" s="2" t="s">
        <v>1684</v>
      </c>
      <c r="E1763" s="2" t="s">
        <v>1791</v>
      </c>
      <c r="F1763" s="11">
        <v>2</v>
      </c>
      <c r="G1763" s="8">
        <v>60.53</v>
      </c>
      <c r="H1763" s="8">
        <v>0.18</v>
      </c>
      <c r="I1763" s="2" t="s">
        <v>1802</v>
      </c>
      <c r="J1763" s="8">
        <v>120.88</v>
      </c>
    </row>
    <row r="1764" spans="1:10" x14ac:dyDescent="0.35">
      <c r="A1764" s="2" t="s">
        <v>3566</v>
      </c>
      <c r="B1764" s="14">
        <v>45610</v>
      </c>
      <c r="C1764" s="2" t="s">
        <v>197</v>
      </c>
      <c r="D1764" s="2" t="s">
        <v>1694</v>
      </c>
      <c r="E1764" s="2" t="s">
        <v>1775</v>
      </c>
      <c r="F1764" s="11">
        <v>4</v>
      </c>
      <c r="G1764" s="8">
        <v>341.95</v>
      </c>
      <c r="H1764" s="8">
        <v>0.25</v>
      </c>
      <c r="I1764" s="2" t="s">
        <v>1802</v>
      </c>
      <c r="J1764" s="8">
        <v>1367.55</v>
      </c>
    </row>
    <row r="1765" spans="1:10" x14ac:dyDescent="0.35">
      <c r="A1765" s="2" t="s">
        <v>3567</v>
      </c>
      <c r="B1765" s="14">
        <v>45438</v>
      </c>
      <c r="C1765" s="2" t="s">
        <v>886</v>
      </c>
      <c r="D1765" s="2" t="s">
        <v>1570</v>
      </c>
      <c r="E1765" s="2" t="s">
        <v>1782</v>
      </c>
      <c r="F1765" s="11">
        <v>4</v>
      </c>
      <c r="G1765" s="8">
        <v>300.12</v>
      </c>
      <c r="H1765" s="8">
        <v>0.05</v>
      </c>
      <c r="I1765" s="2" t="s">
        <v>1804</v>
      </c>
      <c r="J1765" s="8">
        <v>1200.43</v>
      </c>
    </row>
    <row r="1766" spans="1:10" x14ac:dyDescent="0.35">
      <c r="A1766" s="2" t="s">
        <v>3568</v>
      </c>
      <c r="B1766" s="14">
        <v>45705</v>
      </c>
      <c r="C1766" s="2" t="s">
        <v>392</v>
      </c>
      <c r="D1766" s="2" t="s">
        <v>1582</v>
      </c>
      <c r="E1766" s="2" t="s">
        <v>1785</v>
      </c>
      <c r="F1766" s="11">
        <v>2</v>
      </c>
      <c r="G1766" s="8">
        <v>289.14</v>
      </c>
      <c r="H1766" s="8">
        <v>0.12</v>
      </c>
      <c r="I1766" s="2" t="s">
        <v>1807</v>
      </c>
      <c r="J1766" s="8">
        <v>578.16</v>
      </c>
    </row>
    <row r="1767" spans="1:10" x14ac:dyDescent="0.35">
      <c r="A1767" s="2" t="s">
        <v>3569</v>
      </c>
      <c r="B1767" s="14">
        <v>45695</v>
      </c>
      <c r="C1767" s="2" t="s">
        <v>169</v>
      </c>
      <c r="D1767" s="2" t="s">
        <v>1576</v>
      </c>
      <c r="E1767" s="2" t="s">
        <v>1730</v>
      </c>
      <c r="F1767" s="11">
        <v>2</v>
      </c>
      <c r="G1767" s="8">
        <v>596.84</v>
      </c>
      <c r="H1767" s="8">
        <v>0.01</v>
      </c>
      <c r="I1767" s="2" t="s">
        <v>1804</v>
      </c>
      <c r="J1767" s="8">
        <v>1193.67</v>
      </c>
    </row>
    <row r="1768" spans="1:10" x14ac:dyDescent="0.35">
      <c r="A1768" s="2" t="s">
        <v>3570</v>
      </c>
      <c r="B1768" s="14">
        <v>45571</v>
      </c>
      <c r="C1768" s="2" t="s">
        <v>1331</v>
      </c>
      <c r="D1768" s="2" t="s">
        <v>1564</v>
      </c>
      <c r="E1768" s="2" t="s">
        <v>1760</v>
      </c>
      <c r="F1768" s="11">
        <v>4</v>
      </c>
      <c r="G1768" s="8">
        <v>466.24</v>
      </c>
      <c r="H1768" s="8">
        <v>0.16</v>
      </c>
      <c r="I1768" s="2" t="s">
        <v>1802</v>
      </c>
      <c r="J1768" s="8">
        <v>1864.8</v>
      </c>
    </row>
    <row r="1769" spans="1:10" x14ac:dyDescent="0.35">
      <c r="A1769" s="2" t="s">
        <v>3571</v>
      </c>
      <c r="B1769" s="14">
        <v>45544</v>
      </c>
      <c r="C1769" s="2" t="s">
        <v>795</v>
      </c>
      <c r="D1769" s="2" t="s">
        <v>1552</v>
      </c>
      <c r="E1769" s="2" t="s">
        <v>1782</v>
      </c>
      <c r="F1769" s="11">
        <v>2</v>
      </c>
      <c r="G1769" s="8">
        <v>330.59</v>
      </c>
      <c r="H1769" s="8">
        <v>0.14000000000000001</v>
      </c>
      <c r="I1769" s="2" t="s">
        <v>1802</v>
      </c>
      <c r="J1769" s="8">
        <v>661.04</v>
      </c>
    </row>
    <row r="1770" spans="1:10" x14ac:dyDescent="0.35">
      <c r="A1770" s="2" t="s">
        <v>3572</v>
      </c>
      <c r="B1770" s="14">
        <v>45654</v>
      </c>
      <c r="C1770" s="2" t="s">
        <v>1494</v>
      </c>
      <c r="D1770" s="2" t="s">
        <v>1570</v>
      </c>
      <c r="E1770" s="2" t="s">
        <v>1754</v>
      </c>
      <c r="F1770" s="11">
        <v>2</v>
      </c>
      <c r="G1770" s="8">
        <v>616.42999999999995</v>
      </c>
      <c r="H1770" s="8">
        <v>0.02</v>
      </c>
      <c r="I1770" s="2" t="s">
        <v>1807</v>
      </c>
      <c r="J1770" s="8">
        <v>1232.8399999999999</v>
      </c>
    </row>
    <row r="1771" spans="1:10" x14ac:dyDescent="0.35">
      <c r="A1771" s="2" t="s">
        <v>3573</v>
      </c>
      <c r="B1771" s="14">
        <v>45589</v>
      </c>
      <c r="C1771" s="2" t="s">
        <v>1235</v>
      </c>
      <c r="D1771" s="2" t="s">
        <v>1652</v>
      </c>
      <c r="E1771" s="2" t="s">
        <v>1754</v>
      </c>
      <c r="F1771" s="11">
        <v>3</v>
      </c>
      <c r="G1771" s="8">
        <v>195.89</v>
      </c>
      <c r="H1771" s="8">
        <v>0.16</v>
      </c>
      <c r="I1771" s="2" t="s">
        <v>1804</v>
      </c>
      <c r="J1771" s="8">
        <v>587.51</v>
      </c>
    </row>
    <row r="1772" spans="1:10" x14ac:dyDescent="0.35">
      <c r="A1772" s="2" t="s">
        <v>3574</v>
      </c>
      <c r="B1772" s="14">
        <v>45487</v>
      </c>
      <c r="C1772" s="2" t="s">
        <v>1061</v>
      </c>
      <c r="D1772" s="2" t="s">
        <v>1538</v>
      </c>
      <c r="E1772" s="2" t="s">
        <v>1767</v>
      </c>
      <c r="F1772" s="11">
        <v>4</v>
      </c>
      <c r="G1772" s="8">
        <v>614.76</v>
      </c>
      <c r="H1772" s="8">
        <v>0.16</v>
      </c>
      <c r="I1772" s="2" t="s">
        <v>1802</v>
      </c>
      <c r="J1772" s="8">
        <v>2458.88</v>
      </c>
    </row>
    <row r="1773" spans="1:10" x14ac:dyDescent="0.35">
      <c r="A1773" s="2" t="s">
        <v>3575</v>
      </c>
      <c r="B1773" s="14">
        <v>45418</v>
      </c>
      <c r="C1773" s="2" t="s">
        <v>1238</v>
      </c>
      <c r="D1773" s="2" t="s">
        <v>1684</v>
      </c>
      <c r="E1773" s="2" t="s">
        <v>1757</v>
      </c>
      <c r="F1773" s="11">
        <v>1</v>
      </c>
      <c r="G1773" s="8">
        <v>224.49</v>
      </c>
      <c r="H1773" s="8">
        <v>0.11</v>
      </c>
      <c r="I1773" s="2" t="s">
        <v>1804</v>
      </c>
      <c r="J1773" s="8">
        <v>224.38</v>
      </c>
    </row>
    <row r="1774" spans="1:10" x14ac:dyDescent="0.35">
      <c r="A1774" s="2" t="s">
        <v>3576</v>
      </c>
      <c r="B1774" s="14">
        <v>45338</v>
      </c>
      <c r="C1774" s="2" t="s">
        <v>1098</v>
      </c>
      <c r="D1774" s="2" t="s">
        <v>1636</v>
      </c>
      <c r="E1774" s="2" t="s">
        <v>1772</v>
      </c>
      <c r="F1774" s="11">
        <v>1</v>
      </c>
      <c r="G1774" s="8">
        <v>967.76</v>
      </c>
      <c r="H1774" s="8">
        <v>0.09</v>
      </c>
      <c r="I1774" s="2" t="s">
        <v>1802</v>
      </c>
      <c r="J1774" s="8">
        <v>967.67</v>
      </c>
    </row>
    <row r="1775" spans="1:10" x14ac:dyDescent="0.35">
      <c r="A1775" s="2" t="s">
        <v>3577</v>
      </c>
      <c r="B1775" s="14">
        <v>45507</v>
      </c>
      <c r="C1775" s="2" t="s">
        <v>239</v>
      </c>
      <c r="D1775" s="2" t="s">
        <v>1608</v>
      </c>
      <c r="E1775" s="2" t="s">
        <v>1791</v>
      </c>
      <c r="F1775" s="11">
        <v>2</v>
      </c>
      <c r="G1775" s="8">
        <v>56.52</v>
      </c>
      <c r="H1775" s="8">
        <v>0.17</v>
      </c>
      <c r="I1775" s="2" t="s">
        <v>1804</v>
      </c>
      <c r="J1775" s="8">
        <v>112.87</v>
      </c>
    </row>
    <row r="1776" spans="1:10" x14ac:dyDescent="0.35">
      <c r="A1776" s="2" t="s">
        <v>3578</v>
      </c>
      <c r="B1776" s="14">
        <v>45275</v>
      </c>
      <c r="C1776" s="2" t="s">
        <v>1485</v>
      </c>
      <c r="D1776" s="2" t="s">
        <v>1660</v>
      </c>
      <c r="E1776" s="2" t="s">
        <v>1735</v>
      </c>
      <c r="F1776" s="11">
        <v>4</v>
      </c>
      <c r="G1776" s="8">
        <v>921.84</v>
      </c>
      <c r="H1776" s="8">
        <v>0.04</v>
      </c>
      <c r="I1776" s="2" t="s">
        <v>1802</v>
      </c>
      <c r="J1776" s="8">
        <v>3687.32</v>
      </c>
    </row>
    <row r="1777" spans="1:10" x14ac:dyDescent="0.35">
      <c r="A1777" s="2" t="s">
        <v>3579</v>
      </c>
      <c r="B1777" s="14">
        <v>45319</v>
      </c>
      <c r="C1777" s="2" t="s">
        <v>1016</v>
      </c>
      <c r="D1777" s="2" t="s">
        <v>1698</v>
      </c>
      <c r="E1777" s="2" t="s">
        <v>1782</v>
      </c>
      <c r="F1777" s="11">
        <v>3</v>
      </c>
      <c r="G1777" s="8">
        <v>738.47</v>
      </c>
      <c r="H1777" s="8">
        <v>0.28000000000000003</v>
      </c>
      <c r="I1777" s="2" t="s">
        <v>1802</v>
      </c>
      <c r="J1777" s="8">
        <v>2215.1299999999997</v>
      </c>
    </row>
    <row r="1778" spans="1:10" x14ac:dyDescent="0.35">
      <c r="A1778" s="2" t="s">
        <v>3580</v>
      </c>
      <c r="B1778" s="14">
        <v>45620</v>
      </c>
      <c r="C1778" s="2" t="s">
        <v>1016</v>
      </c>
      <c r="D1778" s="2" t="s">
        <v>1533</v>
      </c>
      <c r="E1778" s="2" t="s">
        <v>1730</v>
      </c>
      <c r="F1778" s="11">
        <v>4</v>
      </c>
      <c r="G1778" s="8">
        <v>477.83</v>
      </c>
      <c r="H1778" s="8">
        <v>0.05</v>
      </c>
      <c r="I1778" s="2" t="s">
        <v>1807</v>
      </c>
      <c r="J1778" s="8">
        <v>1911.27</v>
      </c>
    </row>
    <row r="1779" spans="1:10" x14ac:dyDescent="0.35">
      <c r="A1779" s="2" t="s">
        <v>3581</v>
      </c>
      <c r="B1779" s="14">
        <v>45831</v>
      </c>
      <c r="C1779" s="2" t="s">
        <v>549</v>
      </c>
      <c r="D1779" s="2" t="s">
        <v>1610</v>
      </c>
      <c r="E1779" s="2" t="s">
        <v>1772</v>
      </c>
      <c r="F1779" s="11">
        <v>3</v>
      </c>
      <c r="G1779" s="8">
        <v>605.83000000000004</v>
      </c>
      <c r="H1779" s="8">
        <v>0.28000000000000003</v>
      </c>
      <c r="I1779" s="2" t="s">
        <v>1807</v>
      </c>
      <c r="J1779" s="8">
        <v>1817.2100000000003</v>
      </c>
    </row>
    <row r="1780" spans="1:10" x14ac:dyDescent="0.35">
      <c r="A1780" s="2" t="s">
        <v>3582</v>
      </c>
      <c r="B1780" s="14">
        <v>45373</v>
      </c>
      <c r="C1780" s="2" t="s">
        <v>239</v>
      </c>
      <c r="D1780" s="2" t="s">
        <v>1612</v>
      </c>
      <c r="E1780" s="2" t="s">
        <v>1744</v>
      </c>
      <c r="F1780" s="11">
        <v>2</v>
      </c>
      <c r="G1780" s="8">
        <v>521.44000000000005</v>
      </c>
      <c r="H1780" s="8">
        <v>0.25</v>
      </c>
      <c r="I1780" s="2" t="s">
        <v>1807</v>
      </c>
      <c r="J1780" s="8">
        <v>1042.6300000000001</v>
      </c>
    </row>
    <row r="1781" spans="1:10" x14ac:dyDescent="0.35">
      <c r="A1781" s="2" t="s">
        <v>3583</v>
      </c>
      <c r="B1781" s="14">
        <v>45863</v>
      </c>
      <c r="C1781" s="2" t="s">
        <v>1148</v>
      </c>
      <c r="D1781" s="2" t="s">
        <v>1546</v>
      </c>
      <c r="E1781" s="2" t="s">
        <v>1757</v>
      </c>
      <c r="F1781" s="11">
        <v>4</v>
      </c>
      <c r="G1781" s="8">
        <v>499.02</v>
      </c>
      <c r="H1781" s="8">
        <v>0.06</v>
      </c>
      <c r="I1781" s="2" t="s">
        <v>1802</v>
      </c>
      <c r="J1781" s="8">
        <v>1996.02</v>
      </c>
    </row>
    <row r="1782" spans="1:10" x14ac:dyDescent="0.35">
      <c r="A1782" s="2" t="s">
        <v>3584</v>
      </c>
      <c r="B1782" s="14">
        <v>45758</v>
      </c>
      <c r="C1782" s="2" t="s">
        <v>504</v>
      </c>
      <c r="D1782" s="2" t="s">
        <v>1531</v>
      </c>
      <c r="E1782" s="2" t="s">
        <v>1788</v>
      </c>
      <c r="F1782" s="11">
        <v>4</v>
      </c>
      <c r="G1782" s="8">
        <v>299.45999999999998</v>
      </c>
      <c r="H1782" s="8">
        <v>0.18</v>
      </c>
      <c r="I1782" s="2" t="s">
        <v>1807</v>
      </c>
      <c r="J1782" s="8">
        <v>1197.6599999999999</v>
      </c>
    </row>
    <row r="1783" spans="1:10" x14ac:dyDescent="0.35">
      <c r="A1783" s="2" t="s">
        <v>3585</v>
      </c>
      <c r="B1783" s="14">
        <v>45285</v>
      </c>
      <c r="C1783" s="2" t="s">
        <v>1390</v>
      </c>
      <c r="D1783" s="2" t="s">
        <v>1604</v>
      </c>
      <c r="E1783" s="2" t="s">
        <v>1730</v>
      </c>
      <c r="F1783" s="11">
        <v>1</v>
      </c>
      <c r="G1783" s="8">
        <v>609.29</v>
      </c>
      <c r="H1783" s="8">
        <v>0.15</v>
      </c>
      <c r="I1783" s="2" t="s">
        <v>1802</v>
      </c>
      <c r="J1783" s="8">
        <v>609.14</v>
      </c>
    </row>
    <row r="1784" spans="1:10" x14ac:dyDescent="0.35">
      <c r="A1784" s="2" t="s">
        <v>3586</v>
      </c>
      <c r="B1784" s="14">
        <v>45656</v>
      </c>
      <c r="C1784" s="2" t="s">
        <v>350</v>
      </c>
      <c r="D1784" s="2" t="s">
        <v>1527</v>
      </c>
      <c r="E1784" s="2" t="s">
        <v>1760</v>
      </c>
      <c r="F1784" s="11">
        <v>1</v>
      </c>
      <c r="G1784" s="8">
        <v>213.74</v>
      </c>
      <c r="H1784" s="8">
        <v>7.0000000000000007E-2</v>
      </c>
      <c r="I1784" s="2" t="s">
        <v>1807</v>
      </c>
      <c r="J1784" s="8">
        <v>213.67000000000002</v>
      </c>
    </row>
    <row r="1785" spans="1:10" x14ac:dyDescent="0.35">
      <c r="A1785" s="2" t="s">
        <v>3587</v>
      </c>
      <c r="B1785" s="14">
        <v>45718</v>
      </c>
      <c r="C1785" s="2" t="s">
        <v>504</v>
      </c>
      <c r="D1785" s="2" t="s">
        <v>1636</v>
      </c>
      <c r="E1785" s="2" t="s">
        <v>1782</v>
      </c>
      <c r="F1785" s="11">
        <v>4</v>
      </c>
      <c r="G1785" s="8">
        <v>613.16999999999996</v>
      </c>
      <c r="H1785" s="8">
        <v>0.26</v>
      </c>
      <c r="I1785" s="2" t="s">
        <v>1802</v>
      </c>
      <c r="J1785" s="8">
        <v>2452.4199999999996</v>
      </c>
    </row>
    <row r="1786" spans="1:10" x14ac:dyDescent="0.35">
      <c r="A1786" s="2" t="s">
        <v>3588</v>
      </c>
      <c r="B1786" s="14">
        <v>45293</v>
      </c>
      <c r="C1786" s="2" t="s">
        <v>1101</v>
      </c>
      <c r="D1786" s="2" t="s">
        <v>1644</v>
      </c>
      <c r="E1786" s="2" t="s">
        <v>1770</v>
      </c>
      <c r="F1786" s="11">
        <v>2</v>
      </c>
      <c r="G1786" s="8">
        <v>687.36</v>
      </c>
      <c r="H1786" s="8">
        <v>7.0000000000000007E-2</v>
      </c>
      <c r="I1786" s="2" t="s">
        <v>1807</v>
      </c>
      <c r="J1786" s="8">
        <v>1374.65</v>
      </c>
    </row>
    <row r="1787" spans="1:10" x14ac:dyDescent="0.35">
      <c r="A1787" s="2" t="s">
        <v>3589</v>
      </c>
      <c r="B1787" s="14">
        <v>45915</v>
      </c>
      <c r="C1787" s="2" t="s">
        <v>1010</v>
      </c>
      <c r="D1787" s="2" t="s">
        <v>1660</v>
      </c>
      <c r="E1787" s="2" t="s">
        <v>1775</v>
      </c>
      <c r="F1787" s="11">
        <v>3</v>
      </c>
      <c r="G1787" s="8">
        <v>115.39</v>
      </c>
      <c r="H1787" s="8">
        <v>0.02</v>
      </c>
      <c r="I1787" s="2" t="s">
        <v>1804</v>
      </c>
      <c r="J1787" s="8">
        <v>346.15000000000003</v>
      </c>
    </row>
    <row r="1788" spans="1:10" x14ac:dyDescent="0.35">
      <c r="A1788" s="2" t="s">
        <v>3590</v>
      </c>
      <c r="B1788" s="14">
        <v>45359</v>
      </c>
      <c r="C1788" s="2" t="s">
        <v>581</v>
      </c>
      <c r="D1788" s="2" t="s">
        <v>1574</v>
      </c>
      <c r="E1788" s="2" t="s">
        <v>1772</v>
      </c>
      <c r="F1788" s="11">
        <v>2</v>
      </c>
      <c r="G1788" s="8">
        <v>722.06</v>
      </c>
      <c r="H1788" s="8">
        <v>7.0000000000000007E-2</v>
      </c>
      <c r="I1788" s="2" t="s">
        <v>1802</v>
      </c>
      <c r="J1788" s="8">
        <v>1444.05</v>
      </c>
    </row>
    <row r="1789" spans="1:10" x14ac:dyDescent="0.35">
      <c r="A1789" s="2" t="s">
        <v>3591</v>
      </c>
      <c r="B1789" s="14">
        <v>45652</v>
      </c>
      <c r="C1789" s="2" t="s">
        <v>1298</v>
      </c>
      <c r="D1789" s="2" t="s">
        <v>1538</v>
      </c>
      <c r="E1789" s="2" t="s">
        <v>1779</v>
      </c>
      <c r="F1789" s="11">
        <v>1</v>
      </c>
      <c r="G1789" s="8">
        <v>384.57</v>
      </c>
      <c r="H1789" s="8">
        <v>0.06</v>
      </c>
      <c r="I1789" s="2" t="s">
        <v>1804</v>
      </c>
      <c r="J1789" s="8">
        <v>384.51</v>
      </c>
    </row>
    <row r="1790" spans="1:10" x14ac:dyDescent="0.35">
      <c r="A1790" s="2" t="s">
        <v>3592</v>
      </c>
      <c r="B1790" s="14">
        <v>45735</v>
      </c>
      <c r="C1790" s="2" t="s">
        <v>673</v>
      </c>
      <c r="D1790" s="2" t="s">
        <v>1540</v>
      </c>
      <c r="E1790" s="2" t="s">
        <v>1775</v>
      </c>
      <c r="F1790" s="11">
        <v>2</v>
      </c>
      <c r="G1790" s="8">
        <v>194.09</v>
      </c>
      <c r="H1790" s="8">
        <v>0.18</v>
      </c>
      <c r="I1790" s="2" t="s">
        <v>1804</v>
      </c>
      <c r="J1790" s="8">
        <v>388</v>
      </c>
    </row>
    <row r="1791" spans="1:10" x14ac:dyDescent="0.35">
      <c r="A1791" s="2" t="s">
        <v>3593</v>
      </c>
      <c r="B1791" s="14">
        <v>45579</v>
      </c>
      <c r="C1791" s="2" t="s">
        <v>560</v>
      </c>
      <c r="D1791" s="2" t="s">
        <v>1702</v>
      </c>
      <c r="E1791" s="2" t="s">
        <v>1744</v>
      </c>
      <c r="F1791" s="11">
        <v>2</v>
      </c>
      <c r="G1791" s="8">
        <v>403.91</v>
      </c>
      <c r="H1791" s="8">
        <v>7.0000000000000007E-2</v>
      </c>
      <c r="I1791" s="2" t="s">
        <v>1802</v>
      </c>
      <c r="J1791" s="8">
        <v>807.75</v>
      </c>
    </row>
    <row r="1792" spans="1:10" x14ac:dyDescent="0.35">
      <c r="A1792" s="2" t="s">
        <v>3594</v>
      </c>
      <c r="B1792" s="14">
        <v>45721</v>
      </c>
      <c r="C1792" s="2" t="s">
        <v>270</v>
      </c>
      <c r="D1792" s="2" t="s">
        <v>1560</v>
      </c>
      <c r="E1792" s="2" t="s">
        <v>1777</v>
      </c>
      <c r="F1792" s="11">
        <v>1</v>
      </c>
      <c r="G1792" s="8">
        <v>878.69</v>
      </c>
      <c r="H1792" s="8">
        <v>0.3</v>
      </c>
      <c r="I1792" s="2" t="s">
        <v>1804</v>
      </c>
      <c r="J1792" s="8">
        <v>878.3900000000001</v>
      </c>
    </row>
    <row r="1793" spans="1:10" x14ac:dyDescent="0.35">
      <c r="A1793" s="2" t="s">
        <v>3595</v>
      </c>
      <c r="B1793" s="14">
        <v>45446</v>
      </c>
      <c r="C1793" s="2" t="s">
        <v>1172</v>
      </c>
      <c r="D1793" s="2" t="s">
        <v>1592</v>
      </c>
      <c r="E1793" s="2" t="s">
        <v>1779</v>
      </c>
      <c r="F1793" s="11">
        <v>1</v>
      </c>
      <c r="G1793" s="8">
        <v>161.16999999999999</v>
      </c>
      <c r="H1793" s="8">
        <v>0.05</v>
      </c>
      <c r="I1793" s="2" t="s">
        <v>1802</v>
      </c>
      <c r="J1793" s="8">
        <v>161.11999999999998</v>
      </c>
    </row>
    <row r="1794" spans="1:10" x14ac:dyDescent="0.35">
      <c r="A1794" s="2" t="s">
        <v>3596</v>
      </c>
      <c r="B1794" s="14">
        <v>45387</v>
      </c>
      <c r="C1794" s="2" t="s">
        <v>685</v>
      </c>
      <c r="D1794" s="2" t="s">
        <v>1672</v>
      </c>
      <c r="E1794" s="2" t="s">
        <v>1777</v>
      </c>
      <c r="F1794" s="11">
        <v>2</v>
      </c>
      <c r="G1794" s="8">
        <v>720.15</v>
      </c>
      <c r="H1794" s="8">
        <v>0.22</v>
      </c>
      <c r="I1794" s="2" t="s">
        <v>1807</v>
      </c>
      <c r="J1794" s="8">
        <v>1440.08</v>
      </c>
    </row>
    <row r="1795" spans="1:10" x14ac:dyDescent="0.35">
      <c r="A1795" s="2" t="s">
        <v>3597</v>
      </c>
      <c r="B1795" s="14">
        <v>45222</v>
      </c>
      <c r="C1795" s="2" t="s">
        <v>1073</v>
      </c>
      <c r="D1795" s="2" t="s">
        <v>1578</v>
      </c>
      <c r="E1795" s="2" t="s">
        <v>1760</v>
      </c>
      <c r="F1795" s="11">
        <v>1</v>
      </c>
      <c r="G1795" s="8">
        <v>361.8</v>
      </c>
      <c r="H1795" s="8">
        <v>0.02</v>
      </c>
      <c r="I1795" s="2" t="s">
        <v>1807</v>
      </c>
      <c r="J1795" s="8">
        <v>361.78000000000003</v>
      </c>
    </row>
    <row r="1796" spans="1:10" x14ac:dyDescent="0.35">
      <c r="A1796" s="2" t="s">
        <v>3598</v>
      </c>
      <c r="B1796" s="14">
        <v>45402</v>
      </c>
      <c r="C1796" s="2" t="s">
        <v>729</v>
      </c>
      <c r="D1796" s="2" t="s">
        <v>1716</v>
      </c>
      <c r="E1796" s="2" t="s">
        <v>1754</v>
      </c>
      <c r="F1796" s="11">
        <v>1</v>
      </c>
      <c r="G1796" s="8">
        <v>779.84</v>
      </c>
      <c r="H1796" s="8">
        <v>0.28999999999999998</v>
      </c>
      <c r="I1796" s="2" t="s">
        <v>1804</v>
      </c>
      <c r="J1796" s="8">
        <v>779.55000000000007</v>
      </c>
    </row>
    <row r="1797" spans="1:10" x14ac:dyDescent="0.35">
      <c r="A1797" s="2" t="s">
        <v>3599</v>
      </c>
      <c r="B1797" s="14">
        <v>45455</v>
      </c>
      <c r="C1797" s="2" t="s">
        <v>23</v>
      </c>
      <c r="D1797" s="2" t="s">
        <v>1718</v>
      </c>
      <c r="E1797" s="2" t="s">
        <v>1747</v>
      </c>
      <c r="F1797" s="11">
        <v>2</v>
      </c>
      <c r="G1797" s="8">
        <v>649.89</v>
      </c>
      <c r="H1797" s="8">
        <v>0.17</v>
      </c>
      <c r="I1797" s="2" t="s">
        <v>1807</v>
      </c>
      <c r="J1797" s="8">
        <v>1299.6099999999999</v>
      </c>
    </row>
    <row r="1798" spans="1:10" x14ac:dyDescent="0.35">
      <c r="A1798" s="2" t="s">
        <v>3600</v>
      </c>
      <c r="B1798" s="14">
        <v>45877</v>
      </c>
      <c r="C1798" s="2" t="s">
        <v>655</v>
      </c>
      <c r="D1798" s="2" t="s">
        <v>1632</v>
      </c>
      <c r="E1798" s="2" t="s">
        <v>1754</v>
      </c>
      <c r="F1798" s="11">
        <v>1</v>
      </c>
      <c r="G1798" s="8">
        <v>952.73</v>
      </c>
      <c r="H1798" s="8">
        <v>0.17</v>
      </c>
      <c r="I1798" s="2" t="s">
        <v>1802</v>
      </c>
      <c r="J1798" s="8">
        <v>952.56000000000006</v>
      </c>
    </row>
    <row r="1799" spans="1:10" x14ac:dyDescent="0.35">
      <c r="A1799" s="2" t="s">
        <v>3601</v>
      </c>
      <c r="B1799" s="14">
        <v>45875</v>
      </c>
      <c r="C1799" s="2" t="s">
        <v>296</v>
      </c>
      <c r="D1799" s="2" t="s">
        <v>1724</v>
      </c>
      <c r="E1799" s="2" t="s">
        <v>1782</v>
      </c>
      <c r="F1799" s="11">
        <v>4</v>
      </c>
      <c r="G1799" s="8">
        <v>820.78</v>
      </c>
      <c r="H1799" s="8">
        <v>0.25</v>
      </c>
      <c r="I1799" s="2" t="s">
        <v>1802</v>
      </c>
      <c r="J1799" s="8">
        <v>3282.87</v>
      </c>
    </row>
    <row r="1800" spans="1:10" x14ac:dyDescent="0.35">
      <c r="A1800" s="2" t="s">
        <v>3602</v>
      </c>
      <c r="B1800" s="14">
        <v>45592</v>
      </c>
      <c r="C1800" s="2" t="s">
        <v>1058</v>
      </c>
      <c r="D1800" s="2" t="s">
        <v>1602</v>
      </c>
      <c r="E1800" s="2" t="s">
        <v>1744</v>
      </c>
      <c r="F1800" s="11">
        <v>4</v>
      </c>
      <c r="G1800" s="8">
        <v>247.55</v>
      </c>
      <c r="H1800" s="8">
        <v>0.05</v>
      </c>
      <c r="I1800" s="2" t="s">
        <v>1802</v>
      </c>
      <c r="J1800" s="8">
        <v>990.15000000000009</v>
      </c>
    </row>
    <row r="1801" spans="1:10" x14ac:dyDescent="0.35">
      <c r="A1801" s="2" t="s">
        <v>3603</v>
      </c>
      <c r="B1801" s="14">
        <v>45369</v>
      </c>
      <c r="C1801" s="2" t="s">
        <v>721</v>
      </c>
      <c r="D1801" s="2" t="s">
        <v>1724</v>
      </c>
      <c r="E1801" s="2" t="s">
        <v>1760</v>
      </c>
      <c r="F1801" s="11">
        <v>3</v>
      </c>
      <c r="G1801" s="8">
        <v>561.44000000000005</v>
      </c>
      <c r="H1801" s="8">
        <v>0.2</v>
      </c>
      <c r="I1801" s="2" t="s">
        <v>1807</v>
      </c>
      <c r="J1801" s="8">
        <v>1684.1200000000001</v>
      </c>
    </row>
    <row r="1802" spans="1:10" x14ac:dyDescent="0.35">
      <c r="A1802" s="2" t="s">
        <v>3604</v>
      </c>
      <c r="B1802" s="14">
        <v>45249</v>
      </c>
      <c r="C1802" s="2" t="s">
        <v>880</v>
      </c>
      <c r="D1802" s="2" t="s">
        <v>1670</v>
      </c>
      <c r="E1802" s="2" t="s">
        <v>1760</v>
      </c>
      <c r="F1802" s="11">
        <v>4</v>
      </c>
      <c r="G1802" s="8">
        <v>214.37</v>
      </c>
      <c r="H1802" s="8">
        <v>0.11</v>
      </c>
      <c r="I1802" s="2" t="s">
        <v>1807</v>
      </c>
      <c r="J1802" s="8">
        <v>857.37</v>
      </c>
    </row>
    <row r="1803" spans="1:10" x14ac:dyDescent="0.35">
      <c r="A1803" s="2" t="s">
        <v>3605</v>
      </c>
      <c r="B1803" s="14">
        <v>45741</v>
      </c>
      <c r="C1803" s="2" t="s">
        <v>1276</v>
      </c>
      <c r="D1803" s="2" t="s">
        <v>1560</v>
      </c>
      <c r="E1803" s="2" t="s">
        <v>1782</v>
      </c>
      <c r="F1803" s="11">
        <v>3</v>
      </c>
      <c r="G1803" s="8">
        <v>123.74</v>
      </c>
      <c r="H1803" s="8">
        <v>0.23</v>
      </c>
      <c r="I1803" s="2" t="s">
        <v>1804</v>
      </c>
      <c r="J1803" s="8">
        <v>370.98999999999995</v>
      </c>
    </row>
    <row r="1804" spans="1:10" x14ac:dyDescent="0.35">
      <c r="A1804" s="2" t="s">
        <v>3606</v>
      </c>
      <c r="B1804" s="14">
        <v>45427</v>
      </c>
      <c r="C1804" s="2" t="s">
        <v>58</v>
      </c>
      <c r="D1804" s="2" t="s">
        <v>1660</v>
      </c>
      <c r="E1804" s="2" t="s">
        <v>1770</v>
      </c>
      <c r="F1804" s="11">
        <v>4</v>
      </c>
      <c r="G1804" s="8">
        <v>645.71</v>
      </c>
      <c r="H1804" s="8">
        <v>0.1</v>
      </c>
      <c r="I1804" s="2" t="s">
        <v>1804</v>
      </c>
      <c r="J1804" s="8">
        <v>2582.7400000000002</v>
      </c>
    </row>
    <row r="1805" spans="1:10" x14ac:dyDescent="0.35">
      <c r="A1805" s="2" t="s">
        <v>3607</v>
      </c>
      <c r="B1805" s="14">
        <v>45736</v>
      </c>
      <c r="C1805" s="2" t="s">
        <v>129</v>
      </c>
      <c r="D1805" s="2" t="s">
        <v>1568</v>
      </c>
      <c r="E1805" s="2" t="s">
        <v>1772</v>
      </c>
      <c r="F1805" s="11">
        <v>3</v>
      </c>
      <c r="G1805" s="8">
        <v>587.12</v>
      </c>
      <c r="H1805" s="8">
        <v>0.3</v>
      </c>
      <c r="I1805" s="2" t="s">
        <v>1802</v>
      </c>
      <c r="J1805" s="8">
        <v>1761.0600000000002</v>
      </c>
    </row>
    <row r="1806" spans="1:10" x14ac:dyDescent="0.35">
      <c r="A1806" s="2" t="s">
        <v>3608</v>
      </c>
      <c r="B1806" s="14">
        <v>45941</v>
      </c>
      <c r="C1806" s="2" t="s">
        <v>762</v>
      </c>
      <c r="D1806" s="2" t="s">
        <v>1576</v>
      </c>
      <c r="E1806" s="2" t="s">
        <v>1788</v>
      </c>
      <c r="F1806" s="11">
        <v>1</v>
      </c>
      <c r="G1806" s="8">
        <v>401.18</v>
      </c>
      <c r="H1806" s="8">
        <v>0.15</v>
      </c>
      <c r="I1806" s="2" t="s">
        <v>1807</v>
      </c>
      <c r="J1806" s="8">
        <v>401.03000000000003</v>
      </c>
    </row>
    <row r="1807" spans="1:10" x14ac:dyDescent="0.35">
      <c r="A1807" s="2" t="s">
        <v>3609</v>
      </c>
      <c r="B1807" s="14">
        <v>45486</v>
      </c>
      <c r="C1807" s="2" t="s">
        <v>1127</v>
      </c>
      <c r="D1807" s="2" t="s">
        <v>1642</v>
      </c>
      <c r="E1807" s="2" t="s">
        <v>1788</v>
      </c>
      <c r="F1807" s="11">
        <v>3</v>
      </c>
      <c r="G1807" s="8">
        <v>658.33</v>
      </c>
      <c r="H1807" s="8">
        <v>0.12</v>
      </c>
      <c r="I1807" s="2" t="s">
        <v>1807</v>
      </c>
      <c r="J1807" s="8">
        <v>1974.8700000000003</v>
      </c>
    </row>
    <row r="1808" spans="1:10" x14ac:dyDescent="0.35">
      <c r="A1808" s="2" t="s">
        <v>3610</v>
      </c>
      <c r="B1808" s="14">
        <v>45474</v>
      </c>
      <c r="C1808" s="2" t="s">
        <v>646</v>
      </c>
      <c r="D1808" s="2" t="s">
        <v>1624</v>
      </c>
      <c r="E1808" s="2" t="s">
        <v>1770</v>
      </c>
      <c r="F1808" s="11">
        <v>4</v>
      </c>
      <c r="G1808" s="8">
        <v>450.3</v>
      </c>
      <c r="H1808" s="8">
        <v>0.02</v>
      </c>
      <c r="I1808" s="2" t="s">
        <v>1802</v>
      </c>
      <c r="J1808" s="8">
        <v>1801.18</v>
      </c>
    </row>
    <row r="1809" spans="1:10" x14ac:dyDescent="0.35">
      <c r="A1809" s="2" t="s">
        <v>3611</v>
      </c>
      <c r="B1809" s="14">
        <v>45757</v>
      </c>
      <c r="C1809" s="2" t="s">
        <v>480</v>
      </c>
      <c r="D1809" s="2" t="s">
        <v>1714</v>
      </c>
      <c r="E1809" s="2" t="s">
        <v>1767</v>
      </c>
      <c r="F1809" s="11">
        <v>4</v>
      </c>
      <c r="G1809" s="8">
        <v>33.630000000000003</v>
      </c>
      <c r="H1809" s="8">
        <v>0.05</v>
      </c>
      <c r="I1809" s="2" t="s">
        <v>1802</v>
      </c>
      <c r="J1809" s="8">
        <v>134.47</v>
      </c>
    </row>
    <row r="1810" spans="1:10" x14ac:dyDescent="0.35">
      <c r="A1810" s="2" t="s">
        <v>3612</v>
      </c>
      <c r="B1810" s="14">
        <v>45475</v>
      </c>
      <c r="C1810" s="2" t="s">
        <v>135</v>
      </c>
      <c r="D1810" s="2" t="s">
        <v>1558</v>
      </c>
      <c r="E1810" s="2" t="s">
        <v>1730</v>
      </c>
      <c r="F1810" s="11">
        <v>3</v>
      </c>
      <c r="G1810" s="8">
        <v>168.89</v>
      </c>
      <c r="H1810" s="8">
        <v>0.03</v>
      </c>
      <c r="I1810" s="2" t="s">
        <v>1807</v>
      </c>
      <c r="J1810" s="8">
        <v>506.64</v>
      </c>
    </row>
    <row r="1811" spans="1:10" x14ac:dyDescent="0.35">
      <c r="A1811" s="2" t="s">
        <v>3613</v>
      </c>
      <c r="B1811" s="14">
        <v>45546</v>
      </c>
      <c r="C1811" s="2" t="s">
        <v>331</v>
      </c>
      <c r="D1811" s="2" t="s">
        <v>1646</v>
      </c>
      <c r="E1811" s="2" t="s">
        <v>1770</v>
      </c>
      <c r="F1811" s="11">
        <v>1</v>
      </c>
      <c r="G1811" s="8">
        <v>141.85</v>
      </c>
      <c r="H1811" s="8">
        <v>0.06</v>
      </c>
      <c r="I1811" s="2" t="s">
        <v>1804</v>
      </c>
      <c r="J1811" s="8">
        <v>141.79</v>
      </c>
    </row>
    <row r="1812" spans="1:10" x14ac:dyDescent="0.35">
      <c r="A1812" s="2" t="s">
        <v>3614</v>
      </c>
      <c r="B1812" s="14">
        <v>45520</v>
      </c>
      <c r="C1812" s="2" t="s">
        <v>951</v>
      </c>
      <c r="D1812" s="2" t="s">
        <v>1596</v>
      </c>
      <c r="E1812" s="2" t="s">
        <v>1757</v>
      </c>
      <c r="F1812" s="11">
        <v>1</v>
      </c>
      <c r="G1812" s="8">
        <v>617.4</v>
      </c>
      <c r="H1812" s="8">
        <v>0.21</v>
      </c>
      <c r="I1812" s="2" t="s">
        <v>1802</v>
      </c>
      <c r="J1812" s="8">
        <v>617.18999999999994</v>
      </c>
    </row>
    <row r="1813" spans="1:10" x14ac:dyDescent="0.35">
      <c r="A1813" s="2" t="s">
        <v>3615</v>
      </c>
      <c r="B1813" s="14">
        <v>45534</v>
      </c>
      <c r="C1813" s="2" t="s">
        <v>486</v>
      </c>
      <c r="D1813" s="2" t="s">
        <v>1632</v>
      </c>
      <c r="E1813" s="2" t="s">
        <v>1735</v>
      </c>
      <c r="F1813" s="11">
        <v>3</v>
      </c>
      <c r="G1813" s="8">
        <v>841.47</v>
      </c>
      <c r="H1813" s="8">
        <v>0.15</v>
      </c>
      <c r="I1813" s="2" t="s">
        <v>1807</v>
      </c>
      <c r="J1813" s="8">
        <v>2524.2599999999998</v>
      </c>
    </row>
    <row r="1814" spans="1:10" x14ac:dyDescent="0.35">
      <c r="A1814" s="2" t="s">
        <v>3616</v>
      </c>
      <c r="B1814" s="14">
        <v>45334</v>
      </c>
      <c r="C1814" s="2" t="s">
        <v>213</v>
      </c>
      <c r="D1814" s="2" t="s">
        <v>1568</v>
      </c>
      <c r="E1814" s="2" t="s">
        <v>1775</v>
      </c>
      <c r="F1814" s="11">
        <v>2</v>
      </c>
      <c r="G1814" s="8">
        <v>960.41</v>
      </c>
      <c r="H1814" s="8">
        <v>0.18</v>
      </c>
      <c r="I1814" s="2" t="s">
        <v>1802</v>
      </c>
      <c r="J1814" s="8">
        <v>1920.6399999999999</v>
      </c>
    </row>
    <row r="1815" spans="1:10" x14ac:dyDescent="0.35">
      <c r="A1815" s="2" t="s">
        <v>3617</v>
      </c>
      <c r="B1815" s="14">
        <v>45289</v>
      </c>
      <c r="C1815" s="2" t="s">
        <v>1374</v>
      </c>
      <c r="D1815" s="2" t="s">
        <v>1676</v>
      </c>
      <c r="E1815" s="2" t="s">
        <v>1788</v>
      </c>
      <c r="F1815" s="11">
        <v>3</v>
      </c>
      <c r="G1815" s="8">
        <v>717.22</v>
      </c>
      <c r="H1815" s="8">
        <v>0.24</v>
      </c>
      <c r="I1815" s="2" t="s">
        <v>1804</v>
      </c>
      <c r="J1815" s="8">
        <v>2151.42</v>
      </c>
    </row>
    <row r="1816" spans="1:10" x14ac:dyDescent="0.35">
      <c r="A1816" s="2" t="s">
        <v>3618</v>
      </c>
      <c r="B1816" s="14">
        <v>45832</v>
      </c>
      <c r="C1816" s="2" t="s">
        <v>392</v>
      </c>
      <c r="D1816" s="2" t="s">
        <v>1550</v>
      </c>
      <c r="E1816" s="2" t="s">
        <v>1730</v>
      </c>
      <c r="F1816" s="11">
        <v>1</v>
      </c>
      <c r="G1816" s="8">
        <v>281.83</v>
      </c>
      <c r="H1816" s="8">
        <v>0.16</v>
      </c>
      <c r="I1816" s="2" t="s">
        <v>1807</v>
      </c>
      <c r="J1816" s="8">
        <v>281.66999999999996</v>
      </c>
    </row>
    <row r="1817" spans="1:10" x14ac:dyDescent="0.35">
      <c r="A1817" s="2" t="s">
        <v>3619</v>
      </c>
      <c r="B1817" s="14">
        <v>45400</v>
      </c>
      <c r="C1817" s="2" t="s">
        <v>655</v>
      </c>
      <c r="D1817" s="2" t="s">
        <v>1644</v>
      </c>
      <c r="E1817" s="2" t="s">
        <v>1777</v>
      </c>
      <c r="F1817" s="11">
        <v>1</v>
      </c>
      <c r="G1817" s="8">
        <v>509.08</v>
      </c>
      <c r="H1817" s="8">
        <v>0.04</v>
      </c>
      <c r="I1817" s="2" t="s">
        <v>1804</v>
      </c>
      <c r="J1817" s="8">
        <v>509.03999999999996</v>
      </c>
    </row>
    <row r="1818" spans="1:10" x14ac:dyDescent="0.35">
      <c r="A1818" s="2" t="s">
        <v>3620</v>
      </c>
      <c r="B1818" s="14">
        <v>45930</v>
      </c>
      <c r="C1818" s="2" t="s">
        <v>1227</v>
      </c>
      <c r="D1818" s="2" t="s">
        <v>1718</v>
      </c>
      <c r="E1818" s="2" t="s">
        <v>1739</v>
      </c>
      <c r="F1818" s="11">
        <v>4</v>
      </c>
      <c r="G1818" s="8">
        <v>827.09</v>
      </c>
      <c r="H1818" s="8">
        <v>0.3</v>
      </c>
      <c r="I1818" s="2" t="s">
        <v>1802</v>
      </c>
      <c r="J1818" s="8">
        <v>3308.06</v>
      </c>
    </row>
    <row r="1819" spans="1:10" x14ac:dyDescent="0.35">
      <c r="A1819" s="2" t="s">
        <v>3621</v>
      </c>
      <c r="B1819" s="14">
        <v>45935</v>
      </c>
      <c r="C1819" s="2" t="s">
        <v>673</v>
      </c>
      <c r="D1819" s="2" t="s">
        <v>1584</v>
      </c>
      <c r="E1819" s="2" t="s">
        <v>1747</v>
      </c>
      <c r="F1819" s="11">
        <v>2</v>
      </c>
      <c r="G1819" s="8">
        <v>823.36</v>
      </c>
      <c r="H1819" s="8">
        <v>0.23</v>
      </c>
      <c r="I1819" s="2" t="s">
        <v>1802</v>
      </c>
      <c r="J1819" s="8">
        <v>1646.49</v>
      </c>
    </row>
    <row r="1820" spans="1:10" x14ac:dyDescent="0.35">
      <c r="A1820" s="2" t="s">
        <v>3622</v>
      </c>
      <c r="B1820" s="14">
        <v>45814</v>
      </c>
      <c r="C1820" s="2" t="s">
        <v>457</v>
      </c>
      <c r="D1820" s="2" t="s">
        <v>1578</v>
      </c>
      <c r="E1820" s="2" t="s">
        <v>1751</v>
      </c>
      <c r="F1820" s="11">
        <v>4</v>
      </c>
      <c r="G1820" s="8">
        <v>282.18</v>
      </c>
      <c r="H1820" s="8">
        <v>0.13</v>
      </c>
      <c r="I1820" s="2" t="s">
        <v>1807</v>
      </c>
      <c r="J1820" s="8">
        <v>1128.5899999999999</v>
      </c>
    </row>
    <row r="1821" spans="1:10" x14ac:dyDescent="0.35">
      <c r="A1821" s="2" t="s">
        <v>3623</v>
      </c>
      <c r="B1821" s="14">
        <v>45323</v>
      </c>
      <c r="C1821" s="2" t="s">
        <v>560</v>
      </c>
      <c r="D1821" s="2" t="s">
        <v>1568</v>
      </c>
      <c r="E1821" s="2" t="s">
        <v>1735</v>
      </c>
      <c r="F1821" s="11">
        <v>1</v>
      </c>
      <c r="G1821" s="8">
        <v>486.39</v>
      </c>
      <c r="H1821" s="8">
        <v>0.09</v>
      </c>
      <c r="I1821" s="2" t="s">
        <v>1807</v>
      </c>
      <c r="J1821" s="8">
        <v>486.3</v>
      </c>
    </row>
    <row r="1822" spans="1:10" x14ac:dyDescent="0.35">
      <c r="A1822" s="2" t="s">
        <v>3624</v>
      </c>
      <c r="B1822" s="14">
        <v>45312</v>
      </c>
      <c r="C1822" s="2" t="s">
        <v>166</v>
      </c>
      <c r="D1822" s="2" t="s">
        <v>1562</v>
      </c>
      <c r="E1822" s="2" t="s">
        <v>1744</v>
      </c>
      <c r="F1822" s="11">
        <v>2</v>
      </c>
      <c r="G1822" s="8">
        <v>603.62</v>
      </c>
      <c r="H1822" s="8">
        <v>0.18</v>
      </c>
      <c r="I1822" s="2" t="s">
        <v>1807</v>
      </c>
      <c r="J1822" s="8">
        <v>1207.06</v>
      </c>
    </row>
    <row r="1823" spans="1:10" x14ac:dyDescent="0.35">
      <c r="A1823" s="2" t="s">
        <v>3625</v>
      </c>
      <c r="B1823" s="14">
        <v>45554</v>
      </c>
      <c r="C1823" s="2" t="s">
        <v>486</v>
      </c>
      <c r="D1823" s="2" t="s">
        <v>1600</v>
      </c>
      <c r="E1823" s="2" t="s">
        <v>1760</v>
      </c>
      <c r="F1823" s="11">
        <v>3</v>
      </c>
      <c r="G1823" s="8">
        <v>204.17</v>
      </c>
      <c r="H1823" s="8">
        <v>0.1</v>
      </c>
      <c r="I1823" s="2" t="s">
        <v>1804</v>
      </c>
      <c r="J1823" s="8">
        <v>612.41</v>
      </c>
    </row>
    <row r="1824" spans="1:10" x14ac:dyDescent="0.35">
      <c r="A1824" s="2" t="s">
        <v>3626</v>
      </c>
      <c r="B1824" s="14">
        <v>45310</v>
      </c>
      <c r="C1824" s="2" t="s">
        <v>457</v>
      </c>
      <c r="D1824" s="2" t="s">
        <v>1540</v>
      </c>
      <c r="E1824" s="2" t="s">
        <v>1779</v>
      </c>
      <c r="F1824" s="11">
        <v>1</v>
      </c>
      <c r="G1824" s="8">
        <v>43.58</v>
      </c>
      <c r="H1824" s="8">
        <v>0.01</v>
      </c>
      <c r="I1824" s="2" t="s">
        <v>1807</v>
      </c>
      <c r="J1824" s="8">
        <v>43.57</v>
      </c>
    </row>
    <row r="1825" spans="1:10" x14ac:dyDescent="0.35">
      <c r="A1825" s="2" t="s">
        <v>3627</v>
      </c>
      <c r="B1825" s="14">
        <v>45594</v>
      </c>
      <c r="C1825" s="2" t="s">
        <v>1028</v>
      </c>
      <c r="D1825" s="2" t="s">
        <v>1620</v>
      </c>
      <c r="E1825" s="2" t="s">
        <v>1739</v>
      </c>
      <c r="F1825" s="11">
        <v>3</v>
      </c>
      <c r="G1825" s="8">
        <v>469.33</v>
      </c>
      <c r="H1825" s="8">
        <v>0.14000000000000001</v>
      </c>
      <c r="I1825" s="2" t="s">
        <v>1804</v>
      </c>
      <c r="J1825" s="8">
        <v>1407.85</v>
      </c>
    </row>
    <row r="1826" spans="1:10" x14ac:dyDescent="0.35">
      <c r="A1826" s="2" t="s">
        <v>3628</v>
      </c>
      <c r="B1826" s="14">
        <v>45840</v>
      </c>
      <c r="C1826" s="2" t="s">
        <v>670</v>
      </c>
      <c r="D1826" s="2" t="s">
        <v>1540</v>
      </c>
      <c r="E1826" s="2" t="s">
        <v>1760</v>
      </c>
      <c r="F1826" s="11">
        <v>4</v>
      </c>
      <c r="G1826" s="8">
        <v>836.23</v>
      </c>
      <c r="H1826" s="8">
        <v>0.12</v>
      </c>
      <c r="I1826" s="2" t="s">
        <v>1802</v>
      </c>
      <c r="J1826" s="8">
        <v>3344.8</v>
      </c>
    </row>
    <row r="1827" spans="1:10" x14ac:dyDescent="0.35">
      <c r="A1827" s="2" t="s">
        <v>3629</v>
      </c>
      <c r="B1827" s="14">
        <v>45549</v>
      </c>
      <c r="C1827" s="2" t="s">
        <v>578</v>
      </c>
      <c r="D1827" s="2" t="s">
        <v>1660</v>
      </c>
      <c r="E1827" s="2" t="s">
        <v>1791</v>
      </c>
      <c r="F1827" s="11">
        <v>2</v>
      </c>
      <c r="G1827" s="8">
        <v>661.53</v>
      </c>
      <c r="H1827" s="8">
        <v>0.2</v>
      </c>
      <c r="I1827" s="2" t="s">
        <v>1804</v>
      </c>
      <c r="J1827" s="8">
        <v>1322.86</v>
      </c>
    </row>
    <row r="1828" spans="1:10" x14ac:dyDescent="0.35">
      <c r="A1828" s="2" t="s">
        <v>3630</v>
      </c>
      <c r="B1828" s="14">
        <v>45903</v>
      </c>
      <c r="C1828" s="2" t="s">
        <v>401</v>
      </c>
      <c r="D1828" s="2" t="s">
        <v>1638</v>
      </c>
      <c r="E1828" s="2" t="s">
        <v>1782</v>
      </c>
      <c r="F1828" s="11">
        <v>3</v>
      </c>
      <c r="G1828" s="8">
        <v>753.47</v>
      </c>
      <c r="H1828" s="8">
        <v>0.25</v>
      </c>
      <c r="I1828" s="2" t="s">
        <v>1804</v>
      </c>
      <c r="J1828" s="8">
        <v>2260.16</v>
      </c>
    </row>
    <row r="1829" spans="1:10" x14ac:dyDescent="0.35">
      <c r="A1829" s="2" t="s">
        <v>3631</v>
      </c>
      <c r="B1829" s="14">
        <v>45673</v>
      </c>
      <c r="C1829" s="2" t="s">
        <v>513</v>
      </c>
      <c r="D1829" s="2" t="s">
        <v>1654</v>
      </c>
      <c r="E1829" s="2" t="s">
        <v>1730</v>
      </c>
      <c r="F1829" s="11">
        <v>3</v>
      </c>
      <c r="G1829" s="8">
        <v>713.95</v>
      </c>
      <c r="H1829" s="8">
        <v>0</v>
      </c>
      <c r="I1829" s="2" t="s">
        <v>1802</v>
      </c>
      <c r="J1829" s="8">
        <v>2141.8500000000004</v>
      </c>
    </row>
    <row r="1830" spans="1:10" x14ac:dyDescent="0.35">
      <c r="A1830" s="2" t="s">
        <v>3632</v>
      </c>
      <c r="B1830" s="14">
        <v>45395</v>
      </c>
      <c r="C1830" s="2" t="s">
        <v>343</v>
      </c>
      <c r="D1830" s="2" t="s">
        <v>1548</v>
      </c>
      <c r="E1830" s="2" t="s">
        <v>1751</v>
      </c>
      <c r="F1830" s="11">
        <v>3</v>
      </c>
      <c r="G1830" s="8">
        <v>596</v>
      </c>
      <c r="H1830" s="8">
        <v>0.28000000000000003</v>
      </c>
      <c r="I1830" s="2" t="s">
        <v>1807</v>
      </c>
      <c r="J1830" s="8">
        <v>1787.72</v>
      </c>
    </row>
    <row r="1831" spans="1:10" x14ac:dyDescent="0.35">
      <c r="A1831" s="2" t="s">
        <v>3633</v>
      </c>
      <c r="B1831" s="14">
        <v>45379</v>
      </c>
      <c r="C1831" s="2" t="s">
        <v>1034</v>
      </c>
      <c r="D1831" s="2" t="s">
        <v>1543</v>
      </c>
      <c r="E1831" s="2" t="s">
        <v>1764</v>
      </c>
      <c r="F1831" s="11">
        <v>2</v>
      </c>
      <c r="G1831" s="8">
        <v>169.46</v>
      </c>
      <c r="H1831" s="8">
        <v>0.03</v>
      </c>
      <c r="I1831" s="2" t="s">
        <v>1804</v>
      </c>
      <c r="J1831" s="8">
        <v>338.89000000000004</v>
      </c>
    </row>
    <row r="1832" spans="1:10" x14ac:dyDescent="0.35">
      <c r="A1832" s="2" t="s">
        <v>3634</v>
      </c>
      <c r="B1832" s="14">
        <v>45860</v>
      </c>
      <c r="C1832" s="2" t="s">
        <v>934</v>
      </c>
      <c r="D1832" s="2" t="s">
        <v>1656</v>
      </c>
      <c r="E1832" s="2" t="s">
        <v>1777</v>
      </c>
      <c r="F1832" s="11">
        <v>4</v>
      </c>
      <c r="G1832" s="8">
        <v>611.91999999999996</v>
      </c>
      <c r="H1832" s="8">
        <v>0.2</v>
      </c>
      <c r="I1832" s="2" t="s">
        <v>1804</v>
      </c>
      <c r="J1832" s="8">
        <v>2447.48</v>
      </c>
    </row>
    <row r="1833" spans="1:10" x14ac:dyDescent="0.35">
      <c r="A1833" s="2" t="s">
        <v>3635</v>
      </c>
      <c r="B1833" s="14">
        <v>45704</v>
      </c>
      <c r="C1833" s="2" t="s">
        <v>20</v>
      </c>
      <c r="D1833" s="2" t="s">
        <v>1674</v>
      </c>
      <c r="E1833" s="2" t="s">
        <v>1779</v>
      </c>
      <c r="F1833" s="11">
        <v>2</v>
      </c>
      <c r="G1833" s="8">
        <v>25.3</v>
      </c>
      <c r="H1833" s="8">
        <v>0.21</v>
      </c>
      <c r="I1833" s="2" t="s">
        <v>1802</v>
      </c>
      <c r="J1833" s="8">
        <v>50.39</v>
      </c>
    </row>
    <row r="1834" spans="1:10" x14ac:dyDescent="0.35">
      <c r="A1834" s="2" t="s">
        <v>3636</v>
      </c>
      <c r="B1834" s="14">
        <v>45327</v>
      </c>
      <c r="C1834" s="2" t="s">
        <v>1322</v>
      </c>
      <c r="D1834" s="2" t="s">
        <v>1672</v>
      </c>
      <c r="E1834" s="2" t="s">
        <v>1767</v>
      </c>
      <c r="F1834" s="11">
        <v>4</v>
      </c>
      <c r="G1834" s="8">
        <v>166.93</v>
      </c>
      <c r="H1834" s="8">
        <v>0.02</v>
      </c>
      <c r="I1834" s="2" t="s">
        <v>1804</v>
      </c>
      <c r="J1834" s="8">
        <v>667.7</v>
      </c>
    </row>
    <row r="1835" spans="1:10" x14ac:dyDescent="0.35">
      <c r="A1835" s="2" t="s">
        <v>3637</v>
      </c>
      <c r="B1835" s="14">
        <v>45721</v>
      </c>
      <c r="C1835" s="2" t="s">
        <v>877</v>
      </c>
      <c r="D1835" s="2" t="s">
        <v>1646</v>
      </c>
      <c r="E1835" s="2" t="s">
        <v>1770</v>
      </c>
      <c r="F1835" s="11">
        <v>4</v>
      </c>
      <c r="G1835" s="8">
        <v>861.55</v>
      </c>
      <c r="H1835" s="8">
        <v>0.12</v>
      </c>
      <c r="I1835" s="2" t="s">
        <v>1802</v>
      </c>
      <c r="J1835" s="8">
        <v>3446.08</v>
      </c>
    </row>
    <row r="1836" spans="1:10" x14ac:dyDescent="0.35">
      <c r="A1836" s="2" t="s">
        <v>3638</v>
      </c>
      <c r="B1836" s="14">
        <v>45842</v>
      </c>
      <c r="C1836" s="2" t="s">
        <v>1110</v>
      </c>
      <c r="D1836" s="2" t="s">
        <v>1612</v>
      </c>
      <c r="E1836" s="2" t="s">
        <v>1751</v>
      </c>
      <c r="F1836" s="11">
        <v>3</v>
      </c>
      <c r="G1836" s="8">
        <v>56.17</v>
      </c>
      <c r="H1836" s="8">
        <v>0.01</v>
      </c>
      <c r="I1836" s="2" t="s">
        <v>1807</v>
      </c>
      <c r="J1836" s="8">
        <v>168.5</v>
      </c>
    </row>
    <row r="1837" spans="1:10" x14ac:dyDescent="0.35">
      <c r="A1837" s="2" t="s">
        <v>3639</v>
      </c>
      <c r="B1837" s="14">
        <v>45862</v>
      </c>
      <c r="C1837" s="2" t="s">
        <v>837</v>
      </c>
      <c r="D1837" s="2" t="s">
        <v>1556</v>
      </c>
      <c r="E1837" s="2" t="s">
        <v>1791</v>
      </c>
      <c r="F1837" s="11">
        <v>1</v>
      </c>
      <c r="G1837" s="8">
        <v>582.29</v>
      </c>
      <c r="H1837" s="8">
        <v>0.2</v>
      </c>
      <c r="I1837" s="2" t="s">
        <v>1802</v>
      </c>
      <c r="J1837" s="8">
        <v>582.08999999999992</v>
      </c>
    </row>
    <row r="1838" spans="1:10" x14ac:dyDescent="0.35">
      <c r="A1838" s="2" t="s">
        <v>3640</v>
      </c>
      <c r="B1838" s="14">
        <v>45681</v>
      </c>
      <c r="C1838" s="2" t="s">
        <v>821</v>
      </c>
      <c r="D1838" s="2" t="s">
        <v>1692</v>
      </c>
      <c r="E1838" s="2" t="s">
        <v>1730</v>
      </c>
      <c r="F1838" s="11">
        <v>3</v>
      </c>
      <c r="G1838" s="8">
        <v>63.96</v>
      </c>
      <c r="H1838" s="8">
        <v>0.02</v>
      </c>
      <c r="I1838" s="2" t="s">
        <v>1802</v>
      </c>
      <c r="J1838" s="8">
        <v>191.85999999999999</v>
      </c>
    </row>
    <row r="1839" spans="1:10" x14ac:dyDescent="0.35">
      <c r="A1839" s="2" t="s">
        <v>3641</v>
      </c>
      <c r="B1839" s="14">
        <v>45392</v>
      </c>
      <c r="C1839" s="2" t="s">
        <v>233</v>
      </c>
      <c r="D1839" s="2" t="s">
        <v>1543</v>
      </c>
      <c r="E1839" s="2" t="s">
        <v>1772</v>
      </c>
      <c r="F1839" s="11">
        <v>1</v>
      </c>
      <c r="G1839" s="8">
        <v>829.83</v>
      </c>
      <c r="H1839" s="8">
        <v>0.26</v>
      </c>
      <c r="I1839" s="2" t="s">
        <v>1807</v>
      </c>
      <c r="J1839" s="8">
        <v>829.57</v>
      </c>
    </row>
    <row r="1840" spans="1:10" x14ac:dyDescent="0.35">
      <c r="A1840" s="2" t="s">
        <v>3642</v>
      </c>
      <c r="B1840" s="14">
        <v>45586</v>
      </c>
      <c r="C1840" s="2" t="s">
        <v>1139</v>
      </c>
      <c r="D1840" s="2" t="s">
        <v>1594</v>
      </c>
      <c r="E1840" s="2" t="s">
        <v>1782</v>
      </c>
      <c r="F1840" s="11">
        <v>2</v>
      </c>
      <c r="G1840" s="8">
        <v>858.15</v>
      </c>
      <c r="H1840" s="8">
        <v>0.03</v>
      </c>
      <c r="I1840" s="2" t="s">
        <v>1802</v>
      </c>
      <c r="J1840" s="8">
        <v>1716.27</v>
      </c>
    </row>
    <row r="1841" spans="1:10" x14ac:dyDescent="0.35">
      <c r="A1841" s="2" t="s">
        <v>3643</v>
      </c>
      <c r="B1841" s="14">
        <v>45340</v>
      </c>
      <c r="C1841" s="2" t="s">
        <v>1107</v>
      </c>
      <c r="D1841" s="2" t="s">
        <v>1672</v>
      </c>
      <c r="E1841" s="2" t="s">
        <v>1775</v>
      </c>
      <c r="F1841" s="11">
        <v>3</v>
      </c>
      <c r="G1841" s="8">
        <v>717.32</v>
      </c>
      <c r="H1841" s="8">
        <v>0.23</v>
      </c>
      <c r="I1841" s="2" t="s">
        <v>1807</v>
      </c>
      <c r="J1841" s="8">
        <v>2151.73</v>
      </c>
    </row>
    <row r="1842" spans="1:10" x14ac:dyDescent="0.35">
      <c r="A1842" s="2" t="s">
        <v>3644</v>
      </c>
      <c r="B1842" s="14">
        <v>45853</v>
      </c>
      <c r="C1842" s="2" t="s">
        <v>1307</v>
      </c>
      <c r="D1842" s="2" t="s">
        <v>1692</v>
      </c>
      <c r="E1842" s="2" t="s">
        <v>1772</v>
      </c>
      <c r="F1842" s="11">
        <v>1</v>
      </c>
      <c r="G1842" s="8">
        <v>163.19999999999999</v>
      </c>
      <c r="H1842" s="8">
        <v>0.22</v>
      </c>
      <c r="I1842" s="2" t="s">
        <v>1804</v>
      </c>
      <c r="J1842" s="8">
        <v>162.97999999999999</v>
      </c>
    </row>
    <row r="1843" spans="1:10" x14ac:dyDescent="0.35">
      <c r="A1843" s="2" t="s">
        <v>3645</v>
      </c>
      <c r="B1843" s="14">
        <v>45489</v>
      </c>
      <c r="C1843" s="2" t="s">
        <v>425</v>
      </c>
      <c r="D1843" s="2" t="s">
        <v>1688</v>
      </c>
      <c r="E1843" s="2" t="s">
        <v>1772</v>
      </c>
      <c r="F1843" s="11">
        <v>2</v>
      </c>
      <c r="G1843" s="8">
        <v>966.71</v>
      </c>
      <c r="H1843" s="8">
        <v>0.11</v>
      </c>
      <c r="I1843" s="2" t="s">
        <v>1802</v>
      </c>
      <c r="J1843" s="8">
        <v>1933.3100000000002</v>
      </c>
    </row>
    <row r="1844" spans="1:10" x14ac:dyDescent="0.35">
      <c r="A1844" s="2" t="s">
        <v>3646</v>
      </c>
      <c r="B1844" s="14">
        <v>45761</v>
      </c>
      <c r="C1844" s="2" t="s">
        <v>1075</v>
      </c>
      <c r="D1844" s="2" t="s">
        <v>1596</v>
      </c>
      <c r="E1844" s="2" t="s">
        <v>1775</v>
      </c>
      <c r="F1844" s="11">
        <v>2</v>
      </c>
      <c r="G1844" s="8">
        <v>873.94</v>
      </c>
      <c r="H1844" s="8">
        <v>0.14000000000000001</v>
      </c>
      <c r="I1844" s="2" t="s">
        <v>1807</v>
      </c>
      <c r="J1844" s="8">
        <v>1747.74</v>
      </c>
    </row>
    <row r="1845" spans="1:10" x14ac:dyDescent="0.35">
      <c r="A1845" s="2" t="s">
        <v>3647</v>
      </c>
      <c r="B1845" s="14">
        <v>45379</v>
      </c>
      <c r="C1845" s="2" t="s">
        <v>492</v>
      </c>
      <c r="D1845" s="2" t="s">
        <v>1521</v>
      </c>
      <c r="E1845" s="2" t="s">
        <v>1744</v>
      </c>
      <c r="F1845" s="11">
        <v>1</v>
      </c>
      <c r="G1845" s="8">
        <v>140.24</v>
      </c>
      <c r="H1845" s="8">
        <v>0.27</v>
      </c>
      <c r="I1845" s="2" t="s">
        <v>1802</v>
      </c>
      <c r="J1845" s="8">
        <v>139.97</v>
      </c>
    </row>
    <row r="1846" spans="1:10" x14ac:dyDescent="0.35">
      <c r="A1846" s="2" t="s">
        <v>3648</v>
      </c>
      <c r="B1846" s="14">
        <v>45716</v>
      </c>
      <c r="C1846" s="2" t="s">
        <v>646</v>
      </c>
      <c r="D1846" s="2" t="s">
        <v>1612</v>
      </c>
      <c r="E1846" s="2" t="s">
        <v>1751</v>
      </c>
      <c r="F1846" s="11">
        <v>2</v>
      </c>
      <c r="G1846" s="8">
        <v>549.91999999999996</v>
      </c>
      <c r="H1846" s="8">
        <v>0.28000000000000003</v>
      </c>
      <c r="I1846" s="2" t="s">
        <v>1802</v>
      </c>
      <c r="J1846" s="8">
        <v>1099.56</v>
      </c>
    </row>
    <row r="1847" spans="1:10" x14ac:dyDescent="0.35">
      <c r="A1847" s="2" t="s">
        <v>3649</v>
      </c>
      <c r="B1847" s="14">
        <v>45364</v>
      </c>
      <c r="C1847" s="2" t="s">
        <v>380</v>
      </c>
      <c r="D1847" s="2" t="s">
        <v>1560</v>
      </c>
      <c r="E1847" s="2" t="s">
        <v>1751</v>
      </c>
      <c r="F1847" s="11">
        <v>4</v>
      </c>
      <c r="G1847" s="8">
        <v>715.88</v>
      </c>
      <c r="H1847" s="8">
        <v>0.19</v>
      </c>
      <c r="I1847" s="2" t="s">
        <v>1804</v>
      </c>
      <c r="J1847" s="8">
        <v>2863.33</v>
      </c>
    </row>
    <row r="1848" spans="1:10" x14ac:dyDescent="0.35">
      <c r="A1848" s="2" t="s">
        <v>3650</v>
      </c>
      <c r="B1848" s="14">
        <v>45752</v>
      </c>
      <c r="C1848" s="2" t="s">
        <v>1142</v>
      </c>
      <c r="D1848" s="2" t="s">
        <v>1527</v>
      </c>
      <c r="E1848" s="2" t="s">
        <v>1760</v>
      </c>
      <c r="F1848" s="11">
        <v>3</v>
      </c>
      <c r="G1848" s="8">
        <v>591.9</v>
      </c>
      <c r="H1848" s="8">
        <v>0.27</v>
      </c>
      <c r="I1848" s="2" t="s">
        <v>1802</v>
      </c>
      <c r="J1848" s="8">
        <v>1775.4299999999998</v>
      </c>
    </row>
    <row r="1849" spans="1:10" x14ac:dyDescent="0.35">
      <c r="A1849" s="2" t="s">
        <v>3651</v>
      </c>
      <c r="B1849" s="14">
        <v>45883</v>
      </c>
      <c r="C1849" s="2" t="s">
        <v>1154</v>
      </c>
      <c r="D1849" s="2" t="s">
        <v>1570</v>
      </c>
      <c r="E1849" s="2" t="s">
        <v>1767</v>
      </c>
      <c r="F1849" s="11">
        <v>2</v>
      </c>
      <c r="G1849" s="8">
        <v>523.14</v>
      </c>
      <c r="H1849" s="8">
        <v>0.13</v>
      </c>
      <c r="I1849" s="2" t="s">
        <v>1804</v>
      </c>
      <c r="J1849" s="8">
        <v>1046.1499999999999</v>
      </c>
    </row>
    <row r="1850" spans="1:10" x14ac:dyDescent="0.35">
      <c r="A1850" s="2" t="s">
        <v>3652</v>
      </c>
      <c r="B1850" s="14">
        <v>45477</v>
      </c>
      <c r="C1850" s="2" t="s">
        <v>719</v>
      </c>
      <c r="D1850" s="2" t="s">
        <v>1664</v>
      </c>
      <c r="E1850" s="2" t="s">
        <v>1777</v>
      </c>
      <c r="F1850" s="11">
        <v>2</v>
      </c>
      <c r="G1850" s="8">
        <v>478.62</v>
      </c>
      <c r="H1850" s="8">
        <v>0.17</v>
      </c>
      <c r="I1850" s="2" t="s">
        <v>1807</v>
      </c>
      <c r="J1850" s="8">
        <v>957.07</v>
      </c>
    </row>
    <row r="1851" spans="1:10" x14ac:dyDescent="0.35">
      <c r="A1851" s="2" t="s">
        <v>3653</v>
      </c>
      <c r="B1851" s="14">
        <v>45556</v>
      </c>
      <c r="C1851" s="2" t="s">
        <v>931</v>
      </c>
      <c r="D1851" s="2" t="s">
        <v>1690</v>
      </c>
      <c r="E1851" s="2" t="s">
        <v>1735</v>
      </c>
      <c r="F1851" s="11">
        <v>4</v>
      </c>
      <c r="G1851" s="8">
        <v>740.5</v>
      </c>
      <c r="H1851" s="8">
        <v>0.17</v>
      </c>
      <c r="I1851" s="2" t="s">
        <v>1804</v>
      </c>
      <c r="J1851" s="8">
        <v>2961.83</v>
      </c>
    </row>
    <row r="1852" spans="1:10" x14ac:dyDescent="0.35">
      <c r="A1852" s="2" t="s">
        <v>3654</v>
      </c>
      <c r="B1852" s="14">
        <v>45465</v>
      </c>
      <c r="C1852" s="2" t="s">
        <v>383</v>
      </c>
      <c r="D1852" s="2" t="s">
        <v>1618</v>
      </c>
      <c r="E1852" s="2" t="s">
        <v>1739</v>
      </c>
      <c r="F1852" s="11">
        <v>1</v>
      </c>
      <c r="G1852" s="8">
        <v>780.24</v>
      </c>
      <c r="H1852" s="8">
        <v>0.04</v>
      </c>
      <c r="I1852" s="2" t="s">
        <v>1807</v>
      </c>
      <c r="J1852" s="8">
        <v>780.2</v>
      </c>
    </row>
    <row r="1853" spans="1:10" x14ac:dyDescent="0.35">
      <c r="A1853" s="2" t="s">
        <v>3655</v>
      </c>
      <c r="B1853" s="14">
        <v>45552</v>
      </c>
      <c r="C1853" s="2" t="s">
        <v>368</v>
      </c>
      <c r="D1853" s="2" t="s">
        <v>1666</v>
      </c>
      <c r="E1853" s="2" t="s">
        <v>1782</v>
      </c>
      <c r="F1853" s="11">
        <v>4</v>
      </c>
      <c r="G1853" s="8">
        <v>579.24</v>
      </c>
      <c r="H1853" s="8">
        <v>0.04</v>
      </c>
      <c r="I1853" s="2" t="s">
        <v>1807</v>
      </c>
      <c r="J1853" s="8">
        <v>2316.92</v>
      </c>
    </row>
    <row r="1854" spans="1:10" x14ac:dyDescent="0.35">
      <c r="A1854" s="2" t="s">
        <v>3656</v>
      </c>
      <c r="B1854" s="14">
        <v>45635</v>
      </c>
      <c r="C1854" s="2" t="s">
        <v>1142</v>
      </c>
      <c r="D1854" s="2" t="s">
        <v>1524</v>
      </c>
      <c r="E1854" s="2" t="s">
        <v>1739</v>
      </c>
      <c r="F1854" s="11">
        <v>3</v>
      </c>
      <c r="G1854" s="8">
        <v>268.95</v>
      </c>
      <c r="H1854" s="8">
        <v>0.04</v>
      </c>
      <c r="I1854" s="2" t="s">
        <v>1804</v>
      </c>
      <c r="J1854" s="8">
        <v>806.81</v>
      </c>
    </row>
    <row r="1855" spans="1:10" x14ac:dyDescent="0.35">
      <c r="A1855" s="2" t="s">
        <v>3657</v>
      </c>
      <c r="B1855" s="14">
        <v>45740</v>
      </c>
      <c r="C1855" s="2" t="s">
        <v>948</v>
      </c>
      <c r="D1855" s="2" t="s">
        <v>1533</v>
      </c>
      <c r="E1855" s="2" t="s">
        <v>1747</v>
      </c>
      <c r="F1855" s="11">
        <v>1</v>
      </c>
      <c r="G1855" s="8">
        <v>47.47</v>
      </c>
      <c r="H1855" s="8">
        <v>0.28000000000000003</v>
      </c>
      <c r="I1855" s="2" t="s">
        <v>1802</v>
      </c>
      <c r="J1855" s="8">
        <v>47.19</v>
      </c>
    </row>
    <row r="1856" spans="1:10" x14ac:dyDescent="0.35">
      <c r="A1856" s="2" t="s">
        <v>3658</v>
      </c>
      <c r="B1856" s="14">
        <v>45796</v>
      </c>
      <c r="C1856" s="2" t="s">
        <v>809</v>
      </c>
      <c r="D1856" s="2" t="s">
        <v>1592</v>
      </c>
      <c r="E1856" s="2" t="s">
        <v>1785</v>
      </c>
      <c r="F1856" s="11">
        <v>3</v>
      </c>
      <c r="G1856" s="8">
        <v>858.81</v>
      </c>
      <c r="H1856" s="8">
        <v>7.0000000000000007E-2</v>
      </c>
      <c r="I1856" s="2" t="s">
        <v>1802</v>
      </c>
      <c r="J1856" s="8">
        <v>2576.3599999999997</v>
      </c>
    </row>
    <row r="1857" spans="1:10" x14ac:dyDescent="0.35">
      <c r="A1857" s="2" t="s">
        <v>3659</v>
      </c>
      <c r="B1857" s="14">
        <v>45710</v>
      </c>
      <c r="C1857" s="2" t="s">
        <v>963</v>
      </c>
      <c r="D1857" s="2" t="s">
        <v>1564</v>
      </c>
      <c r="E1857" s="2" t="s">
        <v>1767</v>
      </c>
      <c r="F1857" s="11">
        <v>3</v>
      </c>
      <c r="G1857" s="8">
        <v>569.98</v>
      </c>
      <c r="H1857" s="8">
        <v>0.05</v>
      </c>
      <c r="I1857" s="2" t="s">
        <v>1802</v>
      </c>
      <c r="J1857" s="8">
        <v>1709.89</v>
      </c>
    </row>
    <row r="1858" spans="1:10" x14ac:dyDescent="0.35">
      <c r="A1858" s="2" t="s">
        <v>3660</v>
      </c>
      <c r="B1858" s="14">
        <v>45596</v>
      </c>
      <c r="C1858" s="2" t="s">
        <v>1013</v>
      </c>
      <c r="D1858" s="2" t="s">
        <v>1674</v>
      </c>
      <c r="E1858" s="2" t="s">
        <v>1772</v>
      </c>
      <c r="F1858" s="11">
        <v>3</v>
      </c>
      <c r="G1858" s="8">
        <v>306.52</v>
      </c>
      <c r="H1858" s="8">
        <v>0.01</v>
      </c>
      <c r="I1858" s="2" t="s">
        <v>1807</v>
      </c>
      <c r="J1858" s="8">
        <v>919.55</v>
      </c>
    </row>
    <row r="1859" spans="1:10" x14ac:dyDescent="0.35">
      <c r="A1859" s="2" t="s">
        <v>3661</v>
      </c>
      <c r="B1859" s="14">
        <v>45354</v>
      </c>
      <c r="C1859" s="2" t="s">
        <v>230</v>
      </c>
      <c r="D1859" s="2" t="s">
        <v>1638</v>
      </c>
      <c r="E1859" s="2" t="s">
        <v>1775</v>
      </c>
      <c r="F1859" s="11">
        <v>3</v>
      </c>
      <c r="G1859" s="8">
        <v>184.67</v>
      </c>
      <c r="H1859" s="8">
        <v>0.03</v>
      </c>
      <c r="I1859" s="2" t="s">
        <v>1807</v>
      </c>
      <c r="J1859" s="8">
        <v>553.98</v>
      </c>
    </row>
    <row r="1860" spans="1:10" x14ac:dyDescent="0.35">
      <c r="A1860" s="2" t="s">
        <v>3662</v>
      </c>
      <c r="B1860" s="14">
        <v>45428</v>
      </c>
      <c r="C1860" s="2" t="s">
        <v>1462</v>
      </c>
      <c r="D1860" s="2" t="s">
        <v>1578</v>
      </c>
      <c r="E1860" s="2" t="s">
        <v>1751</v>
      </c>
      <c r="F1860" s="11">
        <v>4</v>
      </c>
      <c r="G1860" s="8">
        <v>189.56</v>
      </c>
      <c r="H1860" s="8">
        <v>0</v>
      </c>
      <c r="I1860" s="2" t="s">
        <v>1807</v>
      </c>
      <c r="J1860" s="8">
        <v>758.24</v>
      </c>
    </row>
    <row r="1861" spans="1:10" x14ac:dyDescent="0.35">
      <c r="A1861" s="2" t="s">
        <v>3663</v>
      </c>
      <c r="B1861" s="14">
        <v>45511</v>
      </c>
      <c r="C1861" s="2" t="s">
        <v>667</v>
      </c>
      <c r="D1861" s="2" t="s">
        <v>1676</v>
      </c>
      <c r="E1861" s="2" t="s">
        <v>1751</v>
      </c>
      <c r="F1861" s="11">
        <v>1</v>
      </c>
      <c r="G1861" s="8">
        <v>805.24</v>
      </c>
      <c r="H1861" s="8">
        <v>0.04</v>
      </c>
      <c r="I1861" s="2" t="s">
        <v>1804</v>
      </c>
      <c r="J1861" s="8">
        <v>805.2</v>
      </c>
    </row>
    <row r="1862" spans="1:10" x14ac:dyDescent="0.35">
      <c r="A1862" s="2" t="s">
        <v>3664</v>
      </c>
      <c r="B1862" s="14">
        <v>45549</v>
      </c>
      <c r="C1862" s="2" t="s">
        <v>608</v>
      </c>
      <c r="D1862" s="2" t="s">
        <v>1634</v>
      </c>
      <c r="E1862" s="2" t="s">
        <v>1785</v>
      </c>
      <c r="F1862" s="11">
        <v>3</v>
      </c>
      <c r="G1862" s="8">
        <v>683.74</v>
      </c>
      <c r="H1862" s="8">
        <v>0.24</v>
      </c>
      <c r="I1862" s="2" t="s">
        <v>1802</v>
      </c>
      <c r="J1862" s="8">
        <v>2050.9800000000005</v>
      </c>
    </row>
    <row r="1863" spans="1:10" x14ac:dyDescent="0.35">
      <c r="A1863" s="2" t="s">
        <v>3665</v>
      </c>
      <c r="B1863" s="14">
        <v>45573</v>
      </c>
      <c r="C1863" s="2" t="s">
        <v>673</v>
      </c>
      <c r="D1863" s="2" t="s">
        <v>1638</v>
      </c>
      <c r="E1863" s="2" t="s">
        <v>1788</v>
      </c>
      <c r="F1863" s="11">
        <v>3</v>
      </c>
      <c r="G1863" s="8">
        <v>439.21</v>
      </c>
      <c r="H1863" s="8">
        <v>0.28000000000000003</v>
      </c>
      <c r="I1863" s="2" t="s">
        <v>1807</v>
      </c>
      <c r="J1863" s="8">
        <v>1317.35</v>
      </c>
    </row>
    <row r="1864" spans="1:10" x14ac:dyDescent="0.35">
      <c r="A1864" s="2" t="s">
        <v>3666</v>
      </c>
      <c r="B1864" s="14">
        <v>45904</v>
      </c>
      <c r="C1864" s="2" t="s">
        <v>404</v>
      </c>
      <c r="D1864" s="2" t="s">
        <v>1658</v>
      </c>
      <c r="E1864" s="2" t="s">
        <v>1754</v>
      </c>
      <c r="F1864" s="11">
        <v>1</v>
      </c>
      <c r="G1864" s="8">
        <v>126.92</v>
      </c>
      <c r="H1864" s="8">
        <v>0.24</v>
      </c>
      <c r="I1864" s="2" t="s">
        <v>1807</v>
      </c>
      <c r="J1864" s="8">
        <v>126.68</v>
      </c>
    </row>
    <row r="1865" spans="1:10" x14ac:dyDescent="0.35">
      <c r="A1865" s="2" t="s">
        <v>3667</v>
      </c>
      <c r="B1865" s="14">
        <v>45489</v>
      </c>
      <c r="C1865" s="2" t="s">
        <v>23</v>
      </c>
      <c r="D1865" s="2" t="s">
        <v>1672</v>
      </c>
      <c r="E1865" s="2" t="s">
        <v>1747</v>
      </c>
      <c r="F1865" s="11">
        <v>4</v>
      </c>
      <c r="G1865" s="8">
        <v>834.7</v>
      </c>
      <c r="H1865" s="8">
        <v>0.14000000000000001</v>
      </c>
      <c r="I1865" s="2" t="s">
        <v>1802</v>
      </c>
      <c r="J1865" s="8">
        <v>3338.6600000000003</v>
      </c>
    </row>
    <row r="1866" spans="1:10" x14ac:dyDescent="0.35">
      <c r="A1866" s="2" t="s">
        <v>3668</v>
      </c>
      <c r="B1866" s="14">
        <v>45909</v>
      </c>
      <c r="C1866" s="2" t="s">
        <v>1055</v>
      </c>
      <c r="D1866" s="2" t="s">
        <v>1610</v>
      </c>
      <c r="E1866" s="2" t="s">
        <v>1770</v>
      </c>
      <c r="F1866" s="11">
        <v>2</v>
      </c>
      <c r="G1866" s="8">
        <v>271.88</v>
      </c>
      <c r="H1866" s="8">
        <v>0.11</v>
      </c>
      <c r="I1866" s="2" t="s">
        <v>1807</v>
      </c>
      <c r="J1866" s="8">
        <v>543.65</v>
      </c>
    </row>
    <row r="1867" spans="1:10" x14ac:dyDescent="0.35">
      <c r="A1867" s="2" t="s">
        <v>3669</v>
      </c>
      <c r="B1867" s="14">
        <v>45720</v>
      </c>
      <c r="C1867" s="2" t="s">
        <v>1456</v>
      </c>
      <c r="D1867" s="2" t="s">
        <v>1548</v>
      </c>
      <c r="E1867" s="2" t="s">
        <v>1735</v>
      </c>
      <c r="F1867" s="11">
        <v>4</v>
      </c>
      <c r="G1867" s="8">
        <v>972.14</v>
      </c>
      <c r="H1867" s="8">
        <v>0.25</v>
      </c>
      <c r="I1867" s="2" t="s">
        <v>1802</v>
      </c>
      <c r="J1867" s="8">
        <v>3888.31</v>
      </c>
    </row>
    <row r="1868" spans="1:10" x14ac:dyDescent="0.35">
      <c r="A1868" s="2" t="s">
        <v>3670</v>
      </c>
      <c r="B1868" s="14">
        <v>45831</v>
      </c>
      <c r="C1868" s="2" t="s">
        <v>325</v>
      </c>
      <c r="D1868" s="2" t="s">
        <v>1612</v>
      </c>
      <c r="E1868" s="2" t="s">
        <v>1747</v>
      </c>
      <c r="F1868" s="11">
        <v>3</v>
      </c>
      <c r="G1868" s="8">
        <v>523.66</v>
      </c>
      <c r="H1868" s="8">
        <v>0.27</v>
      </c>
      <c r="I1868" s="2" t="s">
        <v>1804</v>
      </c>
      <c r="J1868" s="8">
        <v>1570.71</v>
      </c>
    </row>
    <row r="1869" spans="1:10" x14ac:dyDescent="0.35">
      <c r="A1869" s="2" t="s">
        <v>3671</v>
      </c>
      <c r="B1869" s="14">
        <v>45602</v>
      </c>
      <c r="C1869" s="2" t="s">
        <v>489</v>
      </c>
      <c r="D1869" s="2" t="s">
        <v>1654</v>
      </c>
      <c r="E1869" s="2" t="s">
        <v>1739</v>
      </c>
      <c r="F1869" s="11">
        <v>4</v>
      </c>
      <c r="G1869" s="8">
        <v>838.99</v>
      </c>
      <c r="H1869" s="8">
        <v>0.16</v>
      </c>
      <c r="I1869" s="2" t="s">
        <v>1802</v>
      </c>
      <c r="J1869" s="8">
        <v>3355.8</v>
      </c>
    </row>
    <row r="1870" spans="1:10" x14ac:dyDescent="0.35">
      <c r="A1870" s="2" t="s">
        <v>3672</v>
      </c>
      <c r="B1870" s="14">
        <v>45722</v>
      </c>
      <c r="C1870" s="2" t="s">
        <v>451</v>
      </c>
      <c r="D1870" s="2" t="s">
        <v>1548</v>
      </c>
      <c r="E1870" s="2" t="s">
        <v>1785</v>
      </c>
      <c r="F1870" s="11">
        <v>4</v>
      </c>
      <c r="G1870" s="8">
        <v>838.7</v>
      </c>
      <c r="H1870" s="8">
        <v>0.21</v>
      </c>
      <c r="I1870" s="2" t="s">
        <v>1807</v>
      </c>
      <c r="J1870" s="8">
        <v>3354.59</v>
      </c>
    </row>
    <row r="1871" spans="1:10" x14ac:dyDescent="0.35">
      <c r="A1871" s="2" t="s">
        <v>3673</v>
      </c>
      <c r="B1871" s="14">
        <v>45794</v>
      </c>
      <c r="C1871" s="2" t="s">
        <v>1285</v>
      </c>
      <c r="D1871" s="2" t="s">
        <v>1674</v>
      </c>
      <c r="E1871" s="2" t="s">
        <v>1760</v>
      </c>
      <c r="F1871" s="11">
        <v>3</v>
      </c>
      <c r="G1871" s="8">
        <v>943.24</v>
      </c>
      <c r="H1871" s="8">
        <v>0.21</v>
      </c>
      <c r="I1871" s="2" t="s">
        <v>1802</v>
      </c>
      <c r="J1871" s="8">
        <v>2829.51</v>
      </c>
    </row>
    <row r="1872" spans="1:10" x14ac:dyDescent="0.35">
      <c r="A1872" s="2" t="s">
        <v>3674</v>
      </c>
      <c r="B1872" s="14">
        <v>45659</v>
      </c>
      <c r="C1872" s="2" t="s">
        <v>931</v>
      </c>
      <c r="D1872" s="2" t="s">
        <v>1521</v>
      </c>
      <c r="E1872" s="2" t="s">
        <v>1785</v>
      </c>
      <c r="F1872" s="11">
        <v>2</v>
      </c>
      <c r="G1872" s="8">
        <v>310.33</v>
      </c>
      <c r="H1872" s="8">
        <v>0.26</v>
      </c>
      <c r="I1872" s="2" t="s">
        <v>1802</v>
      </c>
      <c r="J1872" s="8">
        <v>620.4</v>
      </c>
    </row>
    <row r="1873" spans="1:10" x14ac:dyDescent="0.35">
      <c r="A1873" s="2" t="s">
        <v>3675</v>
      </c>
      <c r="B1873" s="14">
        <v>45501</v>
      </c>
      <c r="C1873" s="2" t="s">
        <v>1070</v>
      </c>
      <c r="D1873" s="2" t="s">
        <v>1616</v>
      </c>
      <c r="E1873" s="2" t="s">
        <v>1730</v>
      </c>
      <c r="F1873" s="11">
        <v>3</v>
      </c>
      <c r="G1873" s="8">
        <v>201.05</v>
      </c>
      <c r="H1873" s="8">
        <v>0.23</v>
      </c>
      <c r="I1873" s="2" t="s">
        <v>1804</v>
      </c>
      <c r="J1873" s="8">
        <v>602.92000000000007</v>
      </c>
    </row>
    <row r="1874" spans="1:10" x14ac:dyDescent="0.35">
      <c r="A1874" s="2" t="s">
        <v>3676</v>
      </c>
      <c r="B1874" s="14">
        <v>45408</v>
      </c>
      <c r="C1874" s="2" t="s">
        <v>795</v>
      </c>
      <c r="D1874" s="2" t="s">
        <v>1642</v>
      </c>
      <c r="E1874" s="2" t="s">
        <v>1785</v>
      </c>
      <c r="F1874" s="11">
        <v>1</v>
      </c>
      <c r="G1874" s="8">
        <v>803.37</v>
      </c>
      <c r="H1874" s="8">
        <v>0.3</v>
      </c>
      <c r="I1874" s="2" t="s">
        <v>1804</v>
      </c>
      <c r="J1874" s="8">
        <v>803.07</v>
      </c>
    </row>
    <row r="1875" spans="1:10" x14ac:dyDescent="0.35">
      <c r="A1875" s="2" t="s">
        <v>3677</v>
      </c>
      <c r="B1875" s="14">
        <v>45886</v>
      </c>
      <c r="C1875" s="2" t="s">
        <v>138</v>
      </c>
      <c r="D1875" s="2" t="s">
        <v>1648</v>
      </c>
      <c r="E1875" s="2" t="s">
        <v>1779</v>
      </c>
      <c r="F1875" s="11">
        <v>3</v>
      </c>
      <c r="G1875" s="8">
        <v>259.98</v>
      </c>
      <c r="H1875" s="8">
        <v>7.0000000000000007E-2</v>
      </c>
      <c r="I1875" s="2" t="s">
        <v>1807</v>
      </c>
      <c r="J1875" s="8">
        <v>779.87</v>
      </c>
    </row>
    <row r="1876" spans="1:10" x14ac:dyDescent="0.35">
      <c r="A1876" s="2" t="s">
        <v>3678</v>
      </c>
      <c r="B1876" s="14">
        <v>45426</v>
      </c>
      <c r="C1876" s="2" t="s">
        <v>418</v>
      </c>
      <c r="D1876" s="2" t="s">
        <v>1527</v>
      </c>
      <c r="E1876" s="2" t="s">
        <v>1744</v>
      </c>
      <c r="F1876" s="11">
        <v>4</v>
      </c>
      <c r="G1876" s="8">
        <v>591.9</v>
      </c>
      <c r="H1876" s="8">
        <v>0.2</v>
      </c>
      <c r="I1876" s="2" t="s">
        <v>1804</v>
      </c>
      <c r="J1876" s="8">
        <v>2367.4</v>
      </c>
    </row>
    <row r="1877" spans="1:10" x14ac:dyDescent="0.35">
      <c r="A1877" s="2" t="s">
        <v>3679</v>
      </c>
      <c r="B1877" s="14">
        <v>45730</v>
      </c>
      <c r="C1877" s="2" t="s">
        <v>122</v>
      </c>
      <c r="D1877" s="2" t="s">
        <v>1646</v>
      </c>
      <c r="E1877" s="2" t="s">
        <v>1772</v>
      </c>
      <c r="F1877" s="11">
        <v>2</v>
      </c>
      <c r="G1877" s="8">
        <v>396.9</v>
      </c>
      <c r="H1877" s="8">
        <v>0.18</v>
      </c>
      <c r="I1877" s="2" t="s">
        <v>1804</v>
      </c>
      <c r="J1877" s="8">
        <v>793.62</v>
      </c>
    </row>
    <row r="1878" spans="1:10" x14ac:dyDescent="0.35">
      <c r="A1878" s="2" t="s">
        <v>3680</v>
      </c>
      <c r="B1878" s="14">
        <v>45731</v>
      </c>
      <c r="C1878" s="2" t="s">
        <v>1379</v>
      </c>
      <c r="D1878" s="2" t="s">
        <v>1722</v>
      </c>
      <c r="E1878" s="2" t="s">
        <v>1739</v>
      </c>
      <c r="F1878" s="11">
        <v>1</v>
      </c>
      <c r="G1878" s="8">
        <v>176.84</v>
      </c>
      <c r="H1878" s="8">
        <v>0.19</v>
      </c>
      <c r="I1878" s="2" t="s">
        <v>1802</v>
      </c>
      <c r="J1878" s="8">
        <v>176.65</v>
      </c>
    </row>
    <row r="1879" spans="1:10" x14ac:dyDescent="0.35">
      <c r="A1879" s="2" t="s">
        <v>3681</v>
      </c>
      <c r="B1879" s="14">
        <v>45272</v>
      </c>
      <c r="C1879" s="2" t="s">
        <v>800</v>
      </c>
      <c r="D1879" s="2" t="s">
        <v>1578</v>
      </c>
      <c r="E1879" s="2" t="s">
        <v>1730</v>
      </c>
      <c r="F1879" s="11">
        <v>2</v>
      </c>
      <c r="G1879" s="8">
        <v>614.21</v>
      </c>
      <c r="H1879" s="8">
        <v>0.11</v>
      </c>
      <c r="I1879" s="2" t="s">
        <v>1804</v>
      </c>
      <c r="J1879" s="8">
        <v>1228.3100000000002</v>
      </c>
    </row>
    <row r="1880" spans="1:10" x14ac:dyDescent="0.35">
      <c r="A1880" s="2" t="s">
        <v>3682</v>
      </c>
      <c r="B1880" s="14">
        <v>45584</v>
      </c>
      <c r="C1880" s="2" t="s">
        <v>371</v>
      </c>
      <c r="D1880" s="2" t="s">
        <v>1529</v>
      </c>
      <c r="E1880" s="2" t="s">
        <v>1757</v>
      </c>
      <c r="F1880" s="11">
        <v>3</v>
      </c>
      <c r="G1880" s="8">
        <v>604.66</v>
      </c>
      <c r="H1880" s="8">
        <v>0.18</v>
      </c>
      <c r="I1880" s="2" t="s">
        <v>1807</v>
      </c>
      <c r="J1880" s="8">
        <v>1813.8</v>
      </c>
    </row>
    <row r="1881" spans="1:10" x14ac:dyDescent="0.35">
      <c r="A1881" s="2" t="s">
        <v>3683</v>
      </c>
      <c r="B1881" s="14">
        <v>45534</v>
      </c>
      <c r="C1881" s="2" t="s">
        <v>1508</v>
      </c>
      <c r="D1881" s="2" t="s">
        <v>1527</v>
      </c>
      <c r="E1881" s="2" t="s">
        <v>1772</v>
      </c>
      <c r="F1881" s="11">
        <v>3</v>
      </c>
      <c r="G1881" s="8">
        <v>24.29</v>
      </c>
      <c r="H1881" s="8">
        <v>0.12</v>
      </c>
      <c r="I1881" s="2" t="s">
        <v>1804</v>
      </c>
      <c r="J1881" s="8">
        <v>72.75</v>
      </c>
    </row>
    <row r="1882" spans="1:10" x14ac:dyDescent="0.35">
      <c r="A1882" s="2" t="s">
        <v>3684</v>
      </c>
      <c r="B1882" s="14">
        <v>45482</v>
      </c>
      <c r="C1882" s="2" t="s">
        <v>409</v>
      </c>
      <c r="D1882" s="2" t="s">
        <v>1652</v>
      </c>
      <c r="E1882" s="2" t="s">
        <v>1770</v>
      </c>
      <c r="F1882" s="11">
        <v>1</v>
      </c>
      <c r="G1882" s="8">
        <v>503.95</v>
      </c>
      <c r="H1882" s="8">
        <v>0.24</v>
      </c>
      <c r="I1882" s="2" t="s">
        <v>1804</v>
      </c>
      <c r="J1882" s="8">
        <v>503.71</v>
      </c>
    </row>
    <row r="1883" spans="1:10" x14ac:dyDescent="0.35">
      <c r="A1883" s="2" t="s">
        <v>3685</v>
      </c>
      <c r="B1883" s="14">
        <v>45475</v>
      </c>
      <c r="C1883" s="2" t="s">
        <v>990</v>
      </c>
      <c r="D1883" s="2" t="s">
        <v>1628</v>
      </c>
      <c r="E1883" s="2" t="s">
        <v>1777</v>
      </c>
      <c r="F1883" s="11">
        <v>4</v>
      </c>
      <c r="G1883" s="8">
        <v>860.78</v>
      </c>
      <c r="H1883" s="8">
        <v>0.03</v>
      </c>
      <c r="I1883" s="2" t="s">
        <v>1802</v>
      </c>
      <c r="J1883" s="8">
        <v>3443.0899999999997</v>
      </c>
    </row>
    <row r="1884" spans="1:10" x14ac:dyDescent="0.35">
      <c r="A1884" s="2" t="s">
        <v>3686</v>
      </c>
      <c r="B1884" s="14">
        <v>45234</v>
      </c>
      <c r="C1884" s="2" t="s">
        <v>635</v>
      </c>
      <c r="D1884" s="2" t="s">
        <v>1610</v>
      </c>
      <c r="E1884" s="2" t="s">
        <v>1744</v>
      </c>
      <c r="F1884" s="11">
        <v>3</v>
      </c>
      <c r="G1884" s="8">
        <v>41.97</v>
      </c>
      <c r="H1884" s="8">
        <v>0.03</v>
      </c>
      <c r="I1884" s="2" t="s">
        <v>1807</v>
      </c>
      <c r="J1884" s="8">
        <v>125.88</v>
      </c>
    </row>
    <row r="1885" spans="1:10" x14ac:dyDescent="0.35">
      <c r="A1885" s="2" t="s">
        <v>3687</v>
      </c>
      <c r="B1885" s="14">
        <v>45397</v>
      </c>
      <c r="C1885" s="2" t="s">
        <v>129</v>
      </c>
      <c r="D1885" s="2" t="s">
        <v>1556</v>
      </c>
      <c r="E1885" s="2" t="s">
        <v>1751</v>
      </c>
      <c r="F1885" s="11">
        <v>1</v>
      </c>
      <c r="G1885" s="8">
        <v>649.59</v>
      </c>
      <c r="H1885" s="8">
        <v>0.12</v>
      </c>
      <c r="I1885" s="2" t="s">
        <v>1807</v>
      </c>
      <c r="J1885" s="8">
        <v>649.47</v>
      </c>
    </row>
    <row r="1886" spans="1:10" x14ac:dyDescent="0.35">
      <c r="A1886" s="2" t="s">
        <v>3688</v>
      </c>
      <c r="B1886" s="14">
        <v>45502</v>
      </c>
      <c r="C1886" s="2" t="s">
        <v>194</v>
      </c>
      <c r="D1886" s="2" t="s">
        <v>1652</v>
      </c>
      <c r="E1886" s="2" t="s">
        <v>1764</v>
      </c>
      <c r="F1886" s="11">
        <v>2</v>
      </c>
      <c r="G1886" s="8">
        <v>386.09</v>
      </c>
      <c r="H1886" s="8">
        <v>0.19</v>
      </c>
      <c r="I1886" s="2" t="s">
        <v>1804</v>
      </c>
      <c r="J1886" s="8">
        <v>771.9899999999999</v>
      </c>
    </row>
    <row r="1887" spans="1:10" x14ac:dyDescent="0.35">
      <c r="A1887" s="2" t="s">
        <v>3689</v>
      </c>
      <c r="B1887" s="14">
        <v>45644</v>
      </c>
      <c r="C1887" s="2" t="s">
        <v>343</v>
      </c>
      <c r="D1887" s="2" t="s">
        <v>1628</v>
      </c>
      <c r="E1887" s="2" t="s">
        <v>1772</v>
      </c>
      <c r="F1887" s="11">
        <v>1</v>
      </c>
      <c r="G1887" s="8">
        <v>891.62</v>
      </c>
      <c r="H1887" s="8">
        <v>0.06</v>
      </c>
      <c r="I1887" s="2" t="s">
        <v>1804</v>
      </c>
      <c r="J1887" s="8">
        <v>891.56000000000006</v>
      </c>
    </row>
    <row r="1888" spans="1:10" x14ac:dyDescent="0.35">
      <c r="A1888" s="2" t="s">
        <v>3690</v>
      </c>
      <c r="B1888" s="14">
        <v>45617</v>
      </c>
      <c r="C1888" s="2" t="s">
        <v>1172</v>
      </c>
      <c r="D1888" s="2" t="s">
        <v>1654</v>
      </c>
      <c r="E1888" s="2" t="s">
        <v>1779</v>
      </c>
      <c r="F1888" s="11">
        <v>2</v>
      </c>
      <c r="G1888" s="8">
        <v>558.9</v>
      </c>
      <c r="H1888" s="8">
        <v>0.05</v>
      </c>
      <c r="I1888" s="2" t="s">
        <v>1807</v>
      </c>
      <c r="J1888" s="8">
        <v>1117.75</v>
      </c>
    </row>
    <row r="1889" spans="1:10" x14ac:dyDescent="0.35">
      <c r="A1889" s="2" t="s">
        <v>3691</v>
      </c>
      <c r="B1889" s="14">
        <v>45797</v>
      </c>
      <c r="C1889" s="2" t="s">
        <v>1087</v>
      </c>
      <c r="D1889" s="2" t="s">
        <v>1524</v>
      </c>
      <c r="E1889" s="2" t="s">
        <v>1744</v>
      </c>
      <c r="F1889" s="11">
        <v>2</v>
      </c>
      <c r="G1889" s="8">
        <v>99.04</v>
      </c>
      <c r="H1889" s="8">
        <v>0.26</v>
      </c>
      <c r="I1889" s="2" t="s">
        <v>1807</v>
      </c>
      <c r="J1889" s="8">
        <v>197.82000000000002</v>
      </c>
    </row>
    <row r="1890" spans="1:10" x14ac:dyDescent="0.35">
      <c r="A1890" s="2" t="s">
        <v>3692</v>
      </c>
      <c r="B1890" s="14">
        <v>45740</v>
      </c>
      <c r="C1890" s="2" t="s">
        <v>909</v>
      </c>
      <c r="D1890" s="2" t="s">
        <v>1529</v>
      </c>
      <c r="E1890" s="2" t="s">
        <v>1760</v>
      </c>
      <c r="F1890" s="11">
        <v>4</v>
      </c>
      <c r="G1890" s="8">
        <v>625.13</v>
      </c>
      <c r="H1890" s="8">
        <v>0.06</v>
      </c>
      <c r="I1890" s="2" t="s">
        <v>1802</v>
      </c>
      <c r="J1890" s="8">
        <v>2500.46</v>
      </c>
    </row>
    <row r="1891" spans="1:10" x14ac:dyDescent="0.35">
      <c r="A1891" s="2" t="s">
        <v>3693</v>
      </c>
      <c r="B1891" s="14">
        <v>45824</v>
      </c>
      <c r="C1891" s="2" t="s">
        <v>138</v>
      </c>
      <c r="D1891" s="2" t="s">
        <v>1606</v>
      </c>
      <c r="E1891" s="2" t="s">
        <v>1788</v>
      </c>
      <c r="F1891" s="11">
        <v>4</v>
      </c>
      <c r="G1891" s="8">
        <v>38.380000000000003</v>
      </c>
      <c r="H1891" s="8">
        <v>0.16</v>
      </c>
      <c r="I1891" s="2" t="s">
        <v>1807</v>
      </c>
      <c r="J1891" s="8">
        <v>153.36000000000001</v>
      </c>
    </row>
    <row r="1892" spans="1:10" x14ac:dyDescent="0.35">
      <c r="A1892" s="2" t="s">
        <v>3694</v>
      </c>
      <c r="B1892" s="14">
        <v>45404</v>
      </c>
      <c r="C1892" s="2" t="s">
        <v>1491</v>
      </c>
      <c r="D1892" s="2" t="s">
        <v>1714</v>
      </c>
      <c r="E1892" s="2" t="s">
        <v>1767</v>
      </c>
      <c r="F1892" s="11">
        <v>4</v>
      </c>
      <c r="G1892" s="8">
        <v>731.72</v>
      </c>
      <c r="H1892" s="8">
        <v>0.22</v>
      </c>
      <c r="I1892" s="2" t="s">
        <v>1807</v>
      </c>
      <c r="J1892" s="8">
        <v>2926.6600000000003</v>
      </c>
    </row>
    <row r="1893" spans="1:10" x14ac:dyDescent="0.35">
      <c r="A1893" s="2" t="s">
        <v>3695</v>
      </c>
      <c r="B1893" s="14">
        <v>45916</v>
      </c>
      <c r="C1893" s="2" t="s">
        <v>1390</v>
      </c>
      <c r="D1893" s="2" t="s">
        <v>1688</v>
      </c>
      <c r="E1893" s="2" t="s">
        <v>1791</v>
      </c>
      <c r="F1893" s="11">
        <v>3</v>
      </c>
      <c r="G1893" s="8">
        <v>825.33</v>
      </c>
      <c r="H1893" s="8">
        <v>0.21</v>
      </c>
      <c r="I1893" s="2" t="s">
        <v>1802</v>
      </c>
      <c r="J1893" s="8">
        <v>2475.7800000000002</v>
      </c>
    </row>
    <row r="1894" spans="1:10" x14ac:dyDescent="0.35">
      <c r="A1894" s="2" t="s">
        <v>3696</v>
      </c>
      <c r="B1894" s="14">
        <v>45269</v>
      </c>
      <c r="C1894" s="2" t="s">
        <v>213</v>
      </c>
      <c r="D1894" s="2" t="s">
        <v>1666</v>
      </c>
      <c r="E1894" s="2" t="s">
        <v>1777</v>
      </c>
      <c r="F1894" s="11">
        <v>2</v>
      </c>
      <c r="G1894" s="8">
        <v>47.3</v>
      </c>
      <c r="H1894" s="8">
        <v>0.01</v>
      </c>
      <c r="I1894" s="2" t="s">
        <v>1804</v>
      </c>
      <c r="J1894" s="8">
        <v>94.589999999999989</v>
      </c>
    </row>
    <row r="1895" spans="1:10" x14ac:dyDescent="0.35">
      <c r="A1895" s="2" t="s">
        <v>3697</v>
      </c>
      <c r="B1895" s="14">
        <v>45493</v>
      </c>
      <c r="C1895" s="2" t="s">
        <v>557</v>
      </c>
      <c r="D1895" s="2" t="s">
        <v>1670</v>
      </c>
      <c r="E1895" s="2" t="s">
        <v>1785</v>
      </c>
      <c r="F1895" s="11">
        <v>1</v>
      </c>
      <c r="G1895" s="8">
        <v>389.12</v>
      </c>
      <c r="H1895" s="8">
        <v>0.18</v>
      </c>
      <c r="I1895" s="2" t="s">
        <v>1804</v>
      </c>
      <c r="J1895" s="8">
        <v>388.94</v>
      </c>
    </row>
    <row r="1896" spans="1:10" x14ac:dyDescent="0.35">
      <c r="A1896" s="2" t="s">
        <v>3698</v>
      </c>
      <c r="B1896" s="14">
        <v>45558</v>
      </c>
      <c r="C1896" s="2" t="s">
        <v>1393</v>
      </c>
      <c r="D1896" s="2" t="s">
        <v>1690</v>
      </c>
      <c r="E1896" s="2" t="s">
        <v>1788</v>
      </c>
      <c r="F1896" s="11">
        <v>3</v>
      </c>
      <c r="G1896" s="8">
        <v>543.83000000000004</v>
      </c>
      <c r="H1896" s="8">
        <v>0.05</v>
      </c>
      <c r="I1896" s="2" t="s">
        <v>1802</v>
      </c>
      <c r="J1896" s="8">
        <v>1631.4400000000003</v>
      </c>
    </row>
    <row r="1897" spans="1:10" x14ac:dyDescent="0.35">
      <c r="A1897" s="2" t="s">
        <v>3699</v>
      </c>
      <c r="B1897" s="14">
        <v>45423</v>
      </c>
      <c r="C1897" s="2" t="s">
        <v>98</v>
      </c>
      <c r="D1897" s="2" t="s">
        <v>1554</v>
      </c>
      <c r="E1897" s="2" t="s">
        <v>1735</v>
      </c>
      <c r="F1897" s="11">
        <v>2</v>
      </c>
      <c r="G1897" s="8">
        <v>660.27</v>
      </c>
      <c r="H1897" s="8">
        <v>0.01</v>
      </c>
      <c r="I1897" s="2" t="s">
        <v>1804</v>
      </c>
      <c r="J1897" s="8">
        <v>1320.53</v>
      </c>
    </row>
    <row r="1898" spans="1:10" x14ac:dyDescent="0.35">
      <c r="A1898" s="2" t="s">
        <v>3700</v>
      </c>
      <c r="B1898" s="14">
        <v>45780</v>
      </c>
      <c r="C1898" s="2" t="s">
        <v>1325</v>
      </c>
      <c r="D1898" s="2" t="s">
        <v>1552</v>
      </c>
      <c r="E1898" s="2" t="s">
        <v>1760</v>
      </c>
      <c r="F1898" s="11">
        <v>4</v>
      </c>
      <c r="G1898" s="8">
        <v>729.31</v>
      </c>
      <c r="H1898" s="8">
        <v>0.03</v>
      </c>
      <c r="I1898" s="2" t="s">
        <v>1802</v>
      </c>
      <c r="J1898" s="8">
        <v>2917.2099999999996</v>
      </c>
    </row>
    <row r="1899" spans="1:10" x14ac:dyDescent="0.35">
      <c r="A1899" s="2" t="s">
        <v>3701</v>
      </c>
      <c r="B1899" s="14">
        <v>45345</v>
      </c>
      <c r="C1899" s="2" t="s">
        <v>1287</v>
      </c>
      <c r="D1899" s="2" t="s">
        <v>1700</v>
      </c>
      <c r="E1899" s="2" t="s">
        <v>1754</v>
      </c>
      <c r="F1899" s="11">
        <v>2</v>
      </c>
      <c r="G1899" s="8">
        <v>152.91</v>
      </c>
      <c r="H1899" s="8">
        <v>0.24</v>
      </c>
      <c r="I1899" s="2" t="s">
        <v>1804</v>
      </c>
      <c r="J1899" s="8">
        <v>305.58</v>
      </c>
    </row>
    <row r="1900" spans="1:10" x14ac:dyDescent="0.35">
      <c r="A1900" s="2" t="s">
        <v>3702</v>
      </c>
      <c r="B1900" s="14">
        <v>45344</v>
      </c>
      <c r="C1900" s="2" t="s">
        <v>1401</v>
      </c>
      <c r="D1900" s="2" t="s">
        <v>1674</v>
      </c>
      <c r="E1900" s="2" t="s">
        <v>1779</v>
      </c>
      <c r="F1900" s="11">
        <v>4</v>
      </c>
      <c r="G1900" s="8">
        <v>592.14</v>
      </c>
      <c r="H1900" s="8">
        <v>0.12</v>
      </c>
      <c r="I1900" s="2" t="s">
        <v>1807</v>
      </c>
      <c r="J1900" s="8">
        <v>2368.44</v>
      </c>
    </row>
    <row r="1901" spans="1:10" x14ac:dyDescent="0.35">
      <c r="A1901" s="2" t="s">
        <v>3703</v>
      </c>
      <c r="B1901" s="14">
        <v>45525</v>
      </c>
      <c r="C1901" s="2" t="s">
        <v>222</v>
      </c>
      <c r="D1901" s="2" t="s">
        <v>1682</v>
      </c>
      <c r="E1901" s="2" t="s">
        <v>1772</v>
      </c>
      <c r="F1901" s="11">
        <v>1</v>
      </c>
      <c r="G1901" s="8">
        <v>984.37</v>
      </c>
      <c r="H1901" s="8">
        <v>0</v>
      </c>
      <c r="I1901" s="2" t="s">
        <v>1804</v>
      </c>
      <c r="J1901" s="8">
        <v>984.37</v>
      </c>
    </row>
    <row r="1902" spans="1:10" x14ac:dyDescent="0.35">
      <c r="A1902" s="2" t="s">
        <v>3704</v>
      </c>
      <c r="B1902" s="14">
        <v>45329</v>
      </c>
      <c r="C1902" s="2" t="s">
        <v>912</v>
      </c>
      <c r="D1902" s="2" t="s">
        <v>1524</v>
      </c>
      <c r="E1902" s="2" t="s">
        <v>1772</v>
      </c>
      <c r="F1902" s="11">
        <v>2</v>
      </c>
      <c r="G1902" s="8">
        <v>237.59</v>
      </c>
      <c r="H1902" s="8">
        <v>0.12</v>
      </c>
      <c r="I1902" s="2" t="s">
        <v>1802</v>
      </c>
      <c r="J1902" s="8">
        <v>475.06</v>
      </c>
    </row>
    <row r="1903" spans="1:10" x14ac:dyDescent="0.35">
      <c r="A1903" s="2" t="s">
        <v>3705</v>
      </c>
      <c r="B1903" s="14">
        <v>45250</v>
      </c>
      <c r="C1903" s="2" t="s">
        <v>1316</v>
      </c>
      <c r="D1903" s="2" t="s">
        <v>1576</v>
      </c>
      <c r="E1903" s="2" t="s">
        <v>1760</v>
      </c>
      <c r="F1903" s="11">
        <v>1</v>
      </c>
      <c r="G1903" s="8">
        <v>52.06</v>
      </c>
      <c r="H1903" s="8">
        <v>0.27</v>
      </c>
      <c r="I1903" s="2" t="s">
        <v>1807</v>
      </c>
      <c r="J1903" s="8">
        <v>51.79</v>
      </c>
    </row>
    <row r="1904" spans="1:10" x14ac:dyDescent="0.35">
      <c r="A1904" s="2" t="s">
        <v>3706</v>
      </c>
      <c r="B1904" s="14">
        <v>45691</v>
      </c>
      <c r="C1904" s="2" t="s">
        <v>1384</v>
      </c>
      <c r="D1904" s="2" t="s">
        <v>1529</v>
      </c>
      <c r="E1904" s="2" t="s">
        <v>1735</v>
      </c>
      <c r="F1904" s="11">
        <v>2</v>
      </c>
      <c r="G1904" s="8">
        <v>594.63</v>
      </c>
      <c r="H1904" s="8">
        <v>0.12</v>
      </c>
      <c r="I1904" s="2" t="s">
        <v>1802</v>
      </c>
      <c r="J1904" s="8">
        <v>1189.1400000000001</v>
      </c>
    </row>
    <row r="1905" spans="1:10" x14ac:dyDescent="0.35">
      <c r="A1905" s="2" t="s">
        <v>3707</v>
      </c>
      <c r="B1905" s="14">
        <v>45644</v>
      </c>
      <c r="C1905" s="2" t="s">
        <v>546</v>
      </c>
      <c r="D1905" s="2" t="s">
        <v>1529</v>
      </c>
      <c r="E1905" s="2" t="s">
        <v>1730</v>
      </c>
      <c r="F1905" s="11">
        <v>3</v>
      </c>
      <c r="G1905" s="8">
        <v>476.1</v>
      </c>
      <c r="H1905" s="8">
        <v>0.05</v>
      </c>
      <c r="I1905" s="2" t="s">
        <v>1807</v>
      </c>
      <c r="J1905" s="8">
        <v>1428.2500000000002</v>
      </c>
    </row>
    <row r="1906" spans="1:10" x14ac:dyDescent="0.35">
      <c r="A1906" s="2" t="s">
        <v>3708</v>
      </c>
      <c r="B1906" s="14">
        <v>45514</v>
      </c>
      <c r="C1906" s="2" t="s">
        <v>219</v>
      </c>
      <c r="D1906" s="2" t="s">
        <v>1648</v>
      </c>
      <c r="E1906" s="2" t="s">
        <v>1754</v>
      </c>
      <c r="F1906" s="11">
        <v>1</v>
      </c>
      <c r="G1906" s="8">
        <v>546.47</v>
      </c>
      <c r="H1906" s="8">
        <v>0.08</v>
      </c>
      <c r="I1906" s="2" t="s">
        <v>1807</v>
      </c>
      <c r="J1906" s="8">
        <v>546.39</v>
      </c>
    </row>
    <row r="1907" spans="1:10" x14ac:dyDescent="0.35">
      <c r="A1907" s="2" t="s">
        <v>3709</v>
      </c>
      <c r="B1907" s="14">
        <v>45760</v>
      </c>
      <c r="C1907" s="2" t="s">
        <v>571</v>
      </c>
      <c r="D1907" s="2" t="s">
        <v>1676</v>
      </c>
      <c r="E1907" s="2" t="s">
        <v>1772</v>
      </c>
      <c r="F1907" s="11">
        <v>1</v>
      </c>
      <c r="G1907" s="8">
        <v>979.49</v>
      </c>
      <c r="H1907" s="8">
        <v>0.19</v>
      </c>
      <c r="I1907" s="2" t="s">
        <v>1807</v>
      </c>
      <c r="J1907" s="8">
        <v>979.3</v>
      </c>
    </row>
    <row r="1908" spans="1:10" x14ac:dyDescent="0.35">
      <c r="A1908" s="2" t="s">
        <v>3710</v>
      </c>
      <c r="B1908" s="14">
        <v>45289</v>
      </c>
      <c r="C1908" s="2" t="s">
        <v>623</v>
      </c>
      <c r="D1908" s="2" t="s">
        <v>1560</v>
      </c>
      <c r="E1908" s="2" t="s">
        <v>1739</v>
      </c>
      <c r="F1908" s="11">
        <v>3</v>
      </c>
      <c r="G1908" s="8">
        <v>988.53</v>
      </c>
      <c r="H1908" s="8">
        <v>0.3</v>
      </c>
      <c r="I1908" s="2" t="s">
        <v>1807</v>
      </c>
      <c r="J1908" s="8">
        <v>2965.29</v>
      </c>
    </row>
    <row r="1909" spans="1:10" x14ac:dyDescent="0.35">
      <c r="A1909" s="2" t="s">
        <v>3711</v>
      </c>
      <c r="B1909" s="14">
        <v>45704</v>
      </c>
      <c r="C1909" s="2" t="s">
        <v>803</v>
      </c>
      <c r="D1909" s="2" t="s">
        <v>1678</v>
      </c>
      <c r="E1909" s="2" t="s">
        <v>1744</v>
      </c>
      <c r="F1909" s="11">
        <v>4</v>
      </c>
      <c r="G1909" s="8">
        <v>849.29</v>
      </c>
      <c r="H1909" s="8">
        <v>0.26</v>
      </c>
      <c r="I1909" s="2" t="s">
        <v>1802</v>
      </c>
      <c r="J1909" s="8">
        <v>3396.8999999999996</v>
      </c>
    </row>
    <row r="1910" spans="1:10" x14ac:dyDescent="0.35">
      <c r="A1910" s="2" t="s">
        <v>3712</v>
      </c>
      <c r="B1910" s="14">
        <v>45318</v>
      </c>
      <c r="C1910" s="2" t="s">
        <v>1061</v>
      </c>
      <c r="D1910" s="2" t="s">
        <v>1716</v>
      </c>
      <c r="E1910" s="2" t="s">
        <v>1777</v>
      </c>
      <c r="F1910" s="11">
        <v>2</v>
      </c>
      <c r="G1910" s="8">
        <v>452.29</v>
      </c>
      <c r="H1910" s="8">
        <v>0.01</v>
      </c>
      <c r="I1910" s="2" t="s">
        <v>1807</v>
      </c>
      <c r="J1910" s="8">
        <v>904.57</v>
      </c>
    </row>
    <row r="1911" spans="1:10" x14ac:dyDescent="0.35">
      <c r="A1911" s="2" t="s">
        <v>3713</v>
      </c>
      <c r="B1911" s="14">
        <v>45495</v>
      </c>
      <c r="C1911" s="2" t="s">
        <v>1356</v>
      </c>
      <c r="D1911" s="2" t="s">
        <v>1634</v>
      </c>
      <c r="E1911" s="2" t="s">
        <v>1788</v>
      </c>
      <c r="F1911" s="11">
        <v>2</v>
      </c>
      <c r="G1911" s="8">
        <v>810.81</v>
      </c>
      <c r="H1911" s="8">
        <v>0.11</v>
      </c>
      <c r="I1911" s="2" t="s">
        <v>1807</v>
      </c>
      <c r="J1911" s="8">
        <v>1621.51</v>
      </c>
    </row>
    <row r="1912" spans="1:10" x14ac:dyDescent="0.35">
      <c r="A1912" s="2" t="s">
        <v>3714</v>
      </c>
      <c r="B1912" s="14">
        <v>45560</v>
      </c>
      <c r="C1912" s="2" t="s">
        <v>122</v>
      </c>
      <c r="D1912" s="2" t="s">
        <v>1648</v>
      </c>
      <c r="E1912" s="2" t="s">
        <v>1760</v>
      </c>
      <c r="F1912" s="11">
        <v>1</v>
      </c>
      <c r="G1912" s="8">
        <v>846.67</v>
      </c>
      <c r="H1912" s="8">
        <v>0.1</v>
      </c>
      <c r="I1912" s="2" t="s">
        <v>1807</v>
      </c>
      <c r="J1912" s="8">
        <v>846.56999999999994</v>
      </c>
    </row>
    <row r="1913" spans="1:10" x14ac:dyDescent="0.35">
      <c r="A1913" s="2" t="s">
        <v>3715</v>
      </c>
      <c r="B1913" s="14">
        <v>45367</v>
      </c>
      <c r="C1913" s="2" t="s">
        <v>73</v>
      </c>
      <c r="D1913" s="2" t="s">
        <v>1574</v>
      </c>
      <c r="E1913" s="2" t="s">
        <v>1754</v>
      </c>
      <c r="F1913" s="11">
        <v>4</v>
      </c>
      <c r="G1913" s="8">
        <v>73.55</v>
      </c>
      <c r="H1913" s="8">
        <v>0.24</v>
      </c>
      <c r="I1913" s="2" t="s">
        <v>1807</v>
      </c>
      <c r="J1913" s="8">
        <v>293.95999999999998</v>
      </c>
    </row>
    <row r="1914" spans="1:10" x14ac:dyDescent="0.35">
      <c r="A1914" s="2" t="s">
        <v>3716</v>
      </c>
      <c r="B1914" s="14">
        <v>45861</v>
      </c>
      <c r="C1914" s="2" t="s">
        <v>871</v>
      </c>
      <c r="D1914" s="2" t="s">
        <v>1710</v>
      </c>
      <c r="E1914" s="2" t="s">
        <v>1754</v>
      </c>
      <c r="F1914" s="11">
        <v>1</v>
      </c>
      <c r="G1914" s="8">
        <v>882.03</v>
      </c>
      <c r="H1914" s="8">
        <v>0.04</v>
      </c>
      <c r="I1914" s="2" t="s">
        <v>1807</v>
      </c>
      <c r="J1914" s="8">
        <v>881.99</v>
      </c>
    </row>
    <row r="1915" spans="1:10" x14ac:dyDescent="0.35">
      <c r="A1915" s="2" t="s">
        <v>3717</v>
      </c>
      <c r="B1915" s="14">
        <v>45589</v>
      </c>
      <c r="C1915" s="2" t="s">
        <v>39</v>
      </c>
      <c r="D1915" s="2" t="s">
        <v>1570</v>
      </c>
      <c r="E1915" s="2" t="s">
        <v>1777</v>
      </c>
      <c r="F1915" s="11">
        <v>1</v>
      </c>
      <c r="G1915" s="8">
        <v>958.44</v>
      </c>
      <c r="H1915" s="8">
        <v>0.21</v>
      </c>
      <c r="I1915" s="2" t="s">
        <v>1802</v>
      </c>
      <c r="J1915" s="8">
        <v>958.23</v>
      </c>
    </row>
    <row r="1916" spans="1:10" x14ac:dyDescent="0.35">
      <c r="A1916" s="2" t="s">
        <v>3718</v>
      </c>
      <c r="B1916" s="14">
        <v>45560</v>
      </c>
      <c r="C1916" s="2" t="s">
        <v>39</v>
      </c>
      <c r="D1916" s="2" t="s">
        <v>1724</v>
      </c>
      <c r="E1916" s="2" t="s">
        <v>1739</v>
      </c>
      <c r="F1916" s="11">
        <v>1</v>
      </c>
      <c r="G1916" s="8">
        <v>716.29</v>
      </c>
      <c r="H1916" s="8">
        <v>0.01</v>
      </c>
      <c r="I1916" s="2" t="s">
        <v>1804</v>
      </c>
      <c r="J1916" s="8">
        <v>716.28</v>
      </c>
    </row>
    <row r="1917" spans="1:10" x14ac:dyDescent="0.35">
      <c r="A1917" s="2" t="s">
        <v>3719</v>
      </c>
      <c r="B1917" s="14">
        <v>45408</v>
      </c>
      <c r="C1917" s="2" t="s">
        <v>1002</v>
      </c>
      <c r="D1917" s="2" t="s">
        <v>1543</v>
      </c>
      <c r="E1917" s="2" t="s">
        <v>1782</v>
      </c>
      <c r="F1917" s="11">
        <v>2</v>
      </c>
      <c r="G1917" s="8">
        <v>409.14</v>
      </c>
      <c r="H1917" s="8">
        <v>0.01</v>
      </c>
      <c r="I1917" s="2" t="s">
        <v>1804</v>
      </c>
      <c r="J1917" s="8">
        <v>818.27</v>
      </c>
    </row>
    <row r="1918" spans="1:10" x14ac:dyDescent="0.35">
      <c r="A1918" s="2" t="s">
        <v>3720</v>
      </c>
      <c r="B1918" s="14">
        <v>45714</v>
      </c>
      <c r="C1918" s="2" t="s">
        <v>296</v>
      </c>
      <c r="D1918" s="2" t="s">
        <v>1724</v>
      </c>
      <c r="E1918" s="2" t="s">
        <v>1764</v>
      </c>
      <c r="F1918" s="11">
        <v>4</v>
      </c>
      <c r="G1918" s="8">
        <v>261.73</v>
      </c>
      <c r="H1918" s="8">
        <v>0.1</v>
      </c>
      <c r="I1918" s="2" t="s">
        <v>1804</v>
      </c>
      <c r="J1918" s="8">
        <v>1046.8200000000002</v>
      </c>
    </row>
    <row r="1919" spans="1:10" x14ac:dyDescent="0.35">
      <c r="A1919" s="2" t="s">
        <v>3721</v>
      </c>
      <c r="B1919" s="14">
        <v>45661</v>
      </c>
      <c r="C1919" s="2" t="s">
        <v>1416</v>
      </c>
      <c r="D1919" s="2" t="s">
        <v>1550</v>
      </c>
      <c r="E1919" s="2" t="s">
        <v>1730</v>
      </c>
      <c r="F1919" s="11">
        <v>2</v>
      </c>
      <c r="G1919" s="8">
        <v>687.35</v>
      </c>
      <c r="H1919" s="8">
        <v>0.2</v>
      </c>
      <c r="I1919" s="2" t="s">
        <v>1807</v>
      </c>
      <c r="J1919" s="8">
        <v>1374.5</v>
      </c>
    </row>
    <row r="1920" spans="1:10" x14ac:dyDescent="0.35">
      <c r="A1920" s="2" t="s">
        <v>3722</v>
      </c>
      <c r="B1920" s="14">
        <v>45921</v>
      </c>
      <c r="C1920" s="2" t="s">
        <v>664</v>
      </c>
      <c r="D1920" s="2" t="s">
        <v>1694</v>
      </c>
      <c r="E1920" s="2" t="s">
        <v>1760</v>
      </c>
      <c r="F1920" s="11">
        <v>2</v>
      </c>
      <c r="G1920" s="8">
        <v>30.14</v>
      </c>
      <c r="H1920" s="8">
        <v>0.21</v>
      </c>
      <c r="I1920" s="2" t="s">
        <v>1802</v>
      </c>
      <c r="J1920" s="8">
        <v>60.07</v>
      </c>
    </row>
    <row r="1921" spans="1:10" x14ac:dyDescent="0.35">
      <c r="A1921" s="2" t="s">
        <v>3723</v>
      </c>
      <c r="B1921" s="14">
        <v>45651</v>
      </c>
      <c r="C1921" s="2" t="s">
        <v>343</v>
      </c>
      <c r="D1921" s="2" t="s">
        <v>1594</v>
      </c>
      <c r="E1921" s="2" t="s">
        <v>1760</v>
      </c>
      <c r="F1921" s="11">
        <v>3</v>
      </c>
      <c r="G1921" s="8">
        <v>570.12</v>
      </c>
      <c r="H1921" s="8">
        <v>0.12</v>
      </c>
      <c r="I1921" s="2" t="s">
        <v>1804</v>
      </c>
      <c r="J1921" s="8">
        <v>1710.2400000000002</v>
      </c>
    </row>
    <row r="1922" spans="1:10" x14ac:dyDescent="0.35">
      <c r="A1922" s="2" t="s">
        <v>3724</v>
      </c>
      <c r="B1922" s="14">
        <v>45883</v>
      </c>
      <c r="C1922" s="2" t="s">
        <v>880</v>
      </c>
      <c r="D1922" s="2" t="s">
        <v>1680</v>
      </c>
      <c r="E1922" s="2" t="s">
        <v>1791</v>
      </c>
      <c r="F1922" s="11">
        <v>3</v>
      </c>
      <c r="G1922" s="8">
        <v>401.87</v>
      </c>
      <c r="H1922" s="8">
        <v>0.28999999999999998</v>
      </c>
      <c r="I1922" s="2" t="s">
        <v>1807</v>
      </c>
      <c r="J1922" s="8">
        <v>1205.3200000000002</v>
      </c>
    </row>
    <row r="1923" spans="1:10" x14ac:dyDescent="0.35">
      <c r="A1923" s="2" t="s">
        <v>3725</v>
      </c>
      <c r="B1923" s="14">
        <v>45624</v>
      </c>
      <c r="C1923" s="2" t="s">
        <v>1502</v>
      </c>
      <c r="D1923" s="2" t="s">
        <v>1684</v>
      </c>
      <c r="E1923" s="2" t="s">
        <v>1772</v>
      </c>
      <c r="F1923" s="11">
        <v>4</v>
      </c>
      <c r="G1923" s="8">
        <v>619.35</v>
      </c>
      <c r="H1923" s="8">
        <v>0.3</v>
      </c>
      <c r="I1923" s="2" t="s">
        <v>1802</v>
      </c>
      <c r="J1923" s="8">
        <v>2477.1</v>
      </c>
    </row>
    <row r="1924" spans="1:10" x14ac:dyDescent="0.35">
      <c r="A1924" s="2" t="s">
        <v>3726</v>
      </c>
      <c r="B1924" s="14">
        <v>45276</v>
      </c>
      <c r="C1924" s="2" t="s">
        <v>780</v>
      </c>
      <c r="D1924" s="2" t="s">
        <v>1618</v>
      </c>
      <c r="E1924" s="2" t="s">
        <v>1785</v>
      </c>
      <c r="F1924" s="11">
        <v>4</v>
      </c>
      <c r="G1924" s="8">
        <v>569.36</v>
      </c>
      <c r="H1924" s="8">
        <v>0.27</v>
      </c>
      <c r="I1924" s="2" t="s">
        <v>1804</v>
      </c>
      <c r="J1924" s="8">
        <v>2277.17</v>
      </c>
    </row>
    <row r="1925" spans="1:10" x14ac:dyDescent="0.35">
      <c r="A1925" s="2" t="s">
        <v>3727</v>
      </c>
      <c r="B1925" s="14">
        <v>45344</v>
      </c>
      <c r="C1925" s="2" t="s">
        <v>1445</v>
      </c>
      <c r="D1925" s="2" t="s">
        <v>1580</v>
      </c>
      <c r="E1925" s="2" t="s">
        <v>1747</v>
      </c>
      <c r="F1925" s="11">
        <v>2</v>
      </c>
      <c r="G1925" s="8">
        <v>846.35</v>
      </c>
      <c r="H1925" s="8">
        <v>0.3</v>
      </c>
      <c r="I1925" s="2" t="s">
        <v>1807</v>
      </c>
      <c r="J1925" s="8">
        <v>1692.4</v>
      </c>
    </row>
    <row r="1926" spans="1:10" x14ac:dyDescent="0.35">
      <c r="A1926" s="2" t="s">
        <v>3728</v>
      </c>
      <c r="B1926" s="14">
        <v>45849</v>
      </c>
      <c r="C1926" s="2" t="s">
        <v>1325</v>
      </c>
      <c r="D1926" s="2" t="s">
        <v>1586</v>
      </c>
      <c r="E1926" s="2" t="s">
        <v>1739</v>
      </c>
      <c r="F1926" s="11">
        <v>1</v>
      </c>
      <c r="G1926" s="8">
        <v>788.45</v>
      </c>
      <c r="H1926" s="8">
        <v>0.28999999999999998</v>
      </c>
      <c r="I1926" s="2" t="s">
        <v>1804</v>
      </c>
      <c r="J1926" s="8">
        <v>788.16000000000008</v>
      </c>
    </row>
    <row r="1927" spans="1:10" x14ac:dyDescent="0.35">
      <c r="A1927" s="2" t="s">
        <v>3729</v>
      </c>
      <c r="B1927" s="14">
        <v>45880</v>
      </c>
      <c r="C1927" s="2" t="s">
        <v>1110</v>
      </c>
      <c r="D1927" s="2" t="s">
        <v>1596</v>
      </c>
      <c r="E1927" s="2" t="s">
        <v>1772</v>
      </c>
      <c r="F1927" s="11">
        <v>2</v>
      </c>
      <c r="G1927" s="8">
        <v>338.81</v>
      </c>
      <c r="H1927" s="8">
        <v>7.0000000000000007E-2</v>
      </c>
      <c r="I1927" s="2" t="s">
        <v>1807</v>
      </c>
      <c r="J1927" s="8">
        <v>677.55</v>
      </c>
    </row>
    <row r="1928" spans="1:10" x14ac:dyDescent="0.35">
      <c r="A1928" s="2" t="s">
        <v>3730</v>
      </c>
      <c r="B1928" s="14">
        <v>45907</v>
      </c>
      <c r="C1928" s="2" t="s">
        <v>105</v>
      </c>
      <c r="D1928" s="2" t="s">
        <v>1554</v>
      </c>
      <c r="E1928" s="2" t="s">
        <v>1751</v>
      </c>
      <c r="F1928" s="11">
        <v>4</v>
      </c>
      <c r="G1928" s="8">
        <v>94.48</v>
      </c>
      <c r="H1928" s="8">
        <v>0.06</v>
      </c>
      <c r="I1928" s="2" t="s">
        <v>1807</v>
      </c>
      <c r="J1928" s="8">
        <v>377.86</v>
      </c>
    </row>
    <row r="1929" spans="1:10" x14ac:dyDescent="0.35">
      <c r="A1929" s="2" t="s">
        <v>3731</v>
      </c>
      <c r="B1929" s="14">
        <v>45545</v>
      </c>
      <c r="C1929" s="2" t="s">
        <v>1448</v>
      </c>
      <c r="D1929" s="2" t="s">
        <v>1564</v>
      </c>
      <c r="E1929" s="2" t="s">
        <v>1775</v>
      </c>
      <c r="F1929" s="11">
        <v>3</v>
      </c>
      <c r="G1929" s="8">
        <v>941.85</v>
      </c>
      <c r="H1929" s="8">
        <v>0.16</v>
      </c>
      <c r="I1929" s="2" t="s">
        <v>1804</v>
      </c>
      <c r="J1929" s="8">
        <v>2825.3900000000003</v>
      </c>
    </row>
    <row r="1930" spans="1:10" x14ac:dyDescent="0.35">
      <c r="A1930" s="2" t="s">
        <v>3732</v>
      </c>
      <c r="B1930" s="14">
        <v>45257</v>
      </c>
      <c r="C1930" s="2" t="s">
        <v>528</v>
      </c>
      <c r="D1930" s="2" t="s">
        <v>1616</v>
      </c>
      <c r="E1930" s="2" t="s">
        <v>1751</v>
      </c>
      <c r="F1930" s="11">
        <v>2</v>
      </c>
      <c r="G1930" s="8">
        <v>336.97</v>
      </c>
      <c r="H1930" s="8">
        <v>0.14000000000000001</v>
      </c>
      <c r="I1930" s="2" t="s">
        <v>1804</v>
      </c>
      <c r="J1930" s="8">
        <v>673.80000000000007</v>
      </c>
    </row>
    <row r="1931" spans="1:10" x14ac:dyDescent="0.35">
      <c r="A1931" s="2" t="s">
        <v>3733</v>
      </c>
      <c r="B1931" s="14">
        <v>45466</v>
      </c>
      <c r="C1931" s="2" t="s">
        <v>963</v>
      </c>
      <c r="D1931" s="2" t="s">
        <v>1533</v>
      </c>
      <c r="E1931" s="2" t="s">
        <v>1751</v>
      </c>
      <c r="F1931" s="11">
        <v>2</v>
      </c>
      <c r="G1931" s="8">
        <v>344.16</v>
      </c>
      <c r="H1931" s="8">
        <v>0.09</v>
      </c>
      <c r="I1931" s="2" t="s">
        <v>1804</v>
      </c>
      <c r="J1931" s="8">
        <v>688.23</v>
      </c>
    </row>
    <row r="1932" spans="1:10" x14ac:dyDescent="0.35">
      <c r="A1932" s="2" t="s">
        <v>3734</v>
      </c>
      <c r="B1932" s="14">
        <v>45847</v>
      </c>
      <c r="C1932" s="2" t="s">
        <v>934</v>
      </c>
      <c r="D1932" s="2" t="s">
        <v>1622</v>
      </c>
      <c r="E1932" s="2" t="s">
        <v>1764</v>
      </c>
      <c r="F1932" s="11">
        <v>1</v>
      </c>
      <c r="G1932" s="8">
        <v>841.53</v>
      </c>
      <c r="H1932" s="8">
        <v>0.15</v>
      </c>
      <c r="I1932" s="2" t="s">
        <v>1802</v>
      </c>
      <c r="J1932" s="8">
        <v>841.38</v>
      </c>
    </row>
    <row r="1933" spans="1:10" x14ac:dyDescent="0.35">
      <c r="A1933" s="2" t="s">
        <v>3735</v>
      </c>
      <c r="B1933" s="14">
        <v>45825</v>
      </c>
      <c r="C1933" s="2" t="s">
        <v>1295</v>
      </c>
      <c r="D1933" s="2" t="s">
        <v>1692</v>
      </c>
      <c r="E1933" s="2" t="s">
        <v>1785</v>
      </c>
      <c r="F1933" s="11">
        <v>3</v>
      </c>
      <c r="G1933" s="8">
        <v>63.36</v>
      </c>
      <c r="H1933" s="8">
        <v>0.28999999999999998</v>
      </c>
      <c r="I1933" s="2" t="s">
        <v>1807</v>
      </c>
      <c r="J1933" s="8">
        <v>189.79</v>
      </c>
    </row>
    <row r="1934" spans="1:10" x14ac:dyDescent="0.35">
      <c r="A1934" s="2" t="s">
        <v>3736</v>
      </c>
      <c r="B1934" s="14">
        <v>45839</v>
      </c>
      <c r="C1934" s="2" t="s">
        <v>1502</v>
      </c>
      <c r="D1934" s="2" t="s">
        <v>1682</v>
      </c>
      <c r="E1934" s="2" t="s">
        <v>1760</v>
      </c>
      <c r="F1934" s="11">
        <v>2</v>
      </c>
      <c r="G1934" s="8">
        <v>552.49</v>
      </c>
      <c r="H1934" s="8">
        <v>0.1</v>
      </c>
      <c r="I1934" s="2" t="s">
        <v>1802</v>
      </c>
      <c r="J1934" s="8">
        <v>1104.8800000000001</v>
      </c>
    </row>
    <row r="1935" spans="1:10" x14ac:dyDescent="0.35">
      <c r="A1935" s="2" t="s">
        <v>3737</v>
      </c>
      <c r="B1935" s="14">
        <v>45720</v>
      </c>
      <c r="C1935" s="2" t="s">
        <v>747</v>
      </c>
      <c r="D1935" s="2" t="s">
        <v>1574</v>
      </c>
      <c r="E1935" s="2" t="s">
        <v>1754</v>
      </c>
      <c r="F1935" s="11">
        <v>3</v>
      </c>
      <c r="G1935" s="8">
        <v>447.38</v>
      </c>
      <c r="H1935" s="8">
        <v>0.03</v>
      </c>
      <c r="I1935" s="2" t="s">
        <v>1802</v>
      </c>
      <c r="J1935" s="8">
        <v>1342.11</v>
      </c>
    </row>
    <row r="1936" spans="1:10" x14ac:dyDescent="0.35">
      <c r="A1936" s="2" t="s">
        <v>3738</v>
      </c>
      <c r="B1936" s="14">
        <v>45250</v>
      </c>
      <c r="C1936" s="2" t="s">
        <v>1371</v>
      </c>
      <c r="D1936" s="2" t="s">
        <v>1672</v>
      </c>
      <c r="E1936" s="2" t="s">
        <v>1791</v>
      </c>
      <c r="F1936" s="11">
        <v>1</v>
      </c>
      <c r="G1936" s="8">
        <v>727.7</v>
      </c>
      <c r="H1936" s="8">
        <v>0.21</v>
      </c>
      <c r="I1936" s="2" t="s">
        <v>1807</v>
      </c>
      <c r="J1936" s="8">
        <v>727.49</v>
      </c>
    </row>
    <row r="1937" spans="1:10" x14ac:dyDescent="0.35">
      <c r="A1937" s="2" t="s">
        <v>3739</v>
      </c>
      <c r="B1937" s="14">
        <v>45258</v>
      </c>
      <c r="C1937" s="2" t="s">
        <v>1331</v>
      </c>
      <c r="D1937" s="2" t="s">
        <v>1628</v>
      </c>
      <c r="E1937" s="2" t="s">
        <v>1757</v>
      </c>
      <c r="F1937" s="11">
        <v>4</v>
      </c>
      <c r="G1937" s="8">
        <v>581.34</v>
      </c>
      <c r="H1937" s="8">
        <v>0.08</v>
      </c>
      <c r="I1937" s="2" t="s">
        <v>1802</v>
      </c>
      <c r="J1937" s="8">
        <v>2325.2800000000002</v>
      </c>
    </row>
    <row r="1938" spans="1:10" x14ac:dyDescent="0.35">
      <c r="A1938" s="2" t="s">
        <v>3740</v>
      </c>
      <c r="B1938" s="14">
        <v>45793</v>
      </c>
      <c r="C1938" s="2" t="s">
        <v>334</v>
      </c>
      <c r="D1938" s="2" t="s">
        <v>1658</v>
      </c>
      <c r="E1938" s="2" t="s">
        <v>1735</v>
      </c>
      <c r="F1938" s="11">
        <v>1</v>
      </c>
      <c r="G1938" s="8">
        <v>338.83</v>
      </c>
      <c r="H1938" s="8">
        <v>0.19</v>
      </c>
      <c r="I1938" s="2" t="s">
        <v>1804</v>
      </c>
      <c r="J1938" s="8">
        <v>338.64</v>
      </c>
    </row>
    <row r="1939" spans="1:10" x14ac:dyDescent="0.35">
      <c r="A1939" s="2" t="s">
        <v>3741</v>
      </c>
      <c r="B1939" s="14">
        <v>45265</v>
      </c>
      <c r="C1939" s="2" t="s">
        <v>892</v>
      </c>
      <c r="D1939" s="2" t="s">
        <v>1624</v>
      </c>
      <c r="E1939" s="2" t="s">
        <v>1775</v>
      </c>
      <c r="F1939" s="11">
        <v>4</v>
      </c>
      <c r="G1939" s="8">
        <v>568.80999999999995</v>
      </c>
      <c r="H1939" s="8">
        <v>0.25</v>
      </c>
      <c r="I1939" s="2" t="s">
        <v>1802</v>
      </c>
      <c r="J1939" s="8">
        <v>2274.9899999999998</v>
      </c>
    </row>
    <row r="1940" spans="1:10" x14ac:dyDescent="0.35">
      <c r="A1940" s="2" t="s">
        <v>3742</v>
      </c>
      <c r="B1940" s="14">
        <v>45607</v>
      </c>
      <c r="C1940" s="2" t="s">
        <v>1154</v>
      </c>
      <c r="D1940" s="2" t="s">
        <v>1648</v>
      </c>
      <c r="E1940" s="2" t="s">
        <v>1785</v>
      </c>
      <c r="F1940" s="11">
        <v>2</v>
      </c>
      <c r="G1940" s="8">
        <v>352.63</v>
      </c>
      <c r="H1940" s="8">
        <v>0.15</v>
      </c>
      <c r="I1940" s="2" t="s">
        <v>1804</v>
      </c>
      <c r="J1940" s="8">
        <v>705.11</v>
      </c>
    </row>
    <row r="1941" spans="1:10" x14ac:dyDescent="0.35">
      <c r="A1941" s="2" t="s">
        <v>3743</v>
      </c>
      <c r="B1941" s="14">
        <v>45382</v>
      </c>
      <c r="C1941" s="2" t="s">
        <v>513</v>
      </c>
      <c r="D1941" s="2" t="s">
        <v>1718</v>
      </c>
      <c r="E1941" s="2" t="s">
        <v>1775</v>
      </c>
      <c r="F1941" s="11">
        <v>2</v>
      </c>
      <c r="G1941" s="8">
        <v>629.86</v>
      </c>
      <c r="H1941" s="8">
        <v>0.15</v>
      </c>
      <c r="I1941" s="2" t="s">
        <v>1804</v>
      </c>
      <c r="J1941" s="8">
        <v>1259.57</v>
      </c>
    </row>
    <row r="1942" spans="1:10" x14ac:dyDescent="0.35">
      <c r="A1942" s="2" t="s">
        <v>3744</v>
      </c>
      <c r="B1942" s="14">
        <v>45793</v>
      </c>
      <c r="C1942" s="2" t="s">
        <v>1494</v>
      </c>
      <c r="D1942" s="2" t="s">
        <v>1722</v>
      </c>
      <c r="E1942" s="2" t="s">
        <v>1744</v>
      </c>
      <c r="F1942" s="11">
        <v>3</v>
      </c>
      <c r="G1942" s="8">
        <v>212.08</v>
      </c>
      <c r="H1942" s="8">
        <v>7.0000000000000007E-2</v>
      </c>
      <c r="I1942" s="2" t="s">
        <v>1802</v>
      </c>
      <c r="J1942" s="8">
        <v>636.16999999999996</v>
      </c>
    </row>
    <row r="1943" spans="1:10" x14ac:dyDescent="0.35">
      <c r="A1943" s="2" t="s">
        <v>3745</v>
      </c>
      <c r="B1943" s="14">
        <v>45590</v>
      </c>
      <c r="C1943" s="2" t="s">
        <v>528</v>
      </c>
      <c r="D1943" s="2" t="s">
        <v>1640</v>
      </c>
      <c r="E1943" s="2" t="s">
        <v>1739</v>
      </c>
      <c r="F1943" s="11">
        <v>3</v>
      </c>
      <c r="G1943" s="8">
        <v>878.62</v>
      </c>
      <c r="H1943" s="8">
        <v>0.05</v>
      </c>
      <c r="I1943" s="2" t="s">
        <v>1804</v>
      </c>
      <c r="J1943" s="8">
        <v>2635.81</v>
      </c>
    </row>
    <row r="1944" spans="1:10" x14ac:dyDescent="0.35">
      <c r="A1944" s="2" t="s">
        <v>3746</v>
      </c>
      <c r="B1944" s="14">
        <v>45679</v>
      </c>
      <c r="C1944" s="2" t="s">
        <v>821</v>
      </c>
      <c r="D1944" s="2" t="s">
        <v>1686</v>
      </c>
      <c r="E1944" s="2" t="s">
        <v>1767</v>
      </c>
      <c r="F1944" s="11">
        <v>4</v>
      </c>
      <c r="G1944" s="8">
        <v>87.83</v>
      </c>
      <c r="H1944" s="8">
        <v>0.23</v>
      </c>
      <c r="I1944" s="2" t="s">
        <v>1804</v>
      </c>
      <c r="J1944" s="8">
        <v>351.09</v>
      </c>
    </row>
    <row r="1945" spans="1:10" x14ac:dyDescent="0.35">
      <c r="A1945" s="2" t="s">
        <v>3747</v>
      </c>
      <c r="B1945" s="14">
        <v>45814</v>
      </c>
      <c r="C1945" s="2" t="s">
        <v>862</v>
      </c>
      <c r="D1945" s="2" t="s">
        <v>1638</v>
      </c>
      <c r="E1945" s="2" t="s">
        <v>1764</v>
      </c>
      <c r="F1945" s="11">
        <v>3</v>
      </c>
      <c r="G1945" s="8">
        <v>442.64</v>
      </c>
      <c r="H1945" s="8">
        <v>0.15</v>
      </c>
      <c r="I1945" s="2" t="s">
        <v>1807</v>
      </c>
      <c r="J1945" s="8">
        <v>1327.77</v>
      </c>
    </row>
    <row r="1946" spans="1:10" x14ac:dyDescent="0.35">
      <c r="A1946" s="2" t="s">
        <v>3748</v>
      </c>
      <c r="B1946" s="14">
        <v>45795</v>
      </c>
      <c r="C1946" s="2" t="s">
        <v>325</v>
      </c>
      <c r="D1946" s="2" t="s">
        <v>1602</v>
      </c>
      <c r="E1946" s="2" t="s">
        <v>1739</v>
      </c>
      <c r="F1946" s="11">
        <v>3</v>
      </c>
      <c r="G1946" s="8">
        <v>410.04</v>
      </c>
      <c r="H1946" s="8">
        <v>0.09</v>
      </c>
      <c r="I1946" s="2" t="s">
        <v>1807</v>
      </c>
      <c r="J1946" s="8">
        <v>1230.0300000000002</v>
      </c>
    </row>
    <row r="1947" spans="1:10" x14ac:dyDescent="0.35">
      <c r="A1947" s="2" t="s">
        <v>3749</v>
      </c>
      <c r="B1947" s="14">
        <v>45797</v>
      </c>
      <c r="C1947" s="2" t="s">
        <v>445</v>
      </c>
      <c r="D1947" s="2" t="s">
        <v>1714</v>
      </c>
      <c r="E1947" s="2" t="s">
        <v>1785</v>
      </c>
      <c r="F1947" s="11">
        <v>1</v>
      </c>
      <c r="G1947" s="8">
        <v>355.31</v>
      </c>
      <c r="H1947" s="8">
        <v>0.27</v>
      </c>
      <c r="I1947" s="2" t="s">
        <v>1802</v>
      </c>
      <c r="J1947" s="8">
        <v>355.04</v>
      </c>
    </row>
    <row r="1948" spans="1:10" x14ac:dyDescent="0.35">
      <c r="A1948" s="2" t="s">
        <v>3750</v>
      </c>
      <c r="B1948" s="14">
        <v>45607</v>
      </c>
      <c r="C1948" s="2" t="s">
        <v>1157</v>
      </c>
      <c r="D1948" s="2" t="s">
        <v>1543</v>
      </c>
      <c r="E1948" s="2" t="s">
        <v>1775</v>
      </c>
      <c r="F1948" s="11">
        <v>4</v>
      </c>
      <c r="G1948" s="8">
        <v>243.13</v>
      </c>
      <c r="H1948" s="8">
        <v>0.25</v>
      </c>
      <c r="I1948" s="2" t="s">
        <v>1807</v>
      </c>
      <c r="J1948" s="8">
        <v>972.27</v>
      </c>
    </row>
    <row r="1949" spans="1:10" x14ac:dyDescent="0.35">
      <c r="A1949" s="2" t="s">
        <v>3751</v>
      </c>
      <c r="B1949" s="14">
        <v>45614</v>
      </c>
      <c r="C1949" s="2" t="s">
        <v>726</v>
      </c>
      <c r="D1949" s="2" t="s">
        <v>1644</v>
      </c>
      <c r="E1949" s="2" t="s">
        <v>1770</v>
      </c>
      <c r="F1949" s="11">
        <v>2</v>
      </c>
      <c r="G1949" s="8">
        <v>410.63</v>
      </c>
      <c r="H1949" s="8">
        <v>0.28000000000000003</v>
      </c>
      <c r="I1949" s="2" t="s">
        <v>1807</v>
      </c>
      <c r="J1949" s="8">
        <v>820.98</v>
      </c>
    </row>
    <row r="1950" spans="1:10" x14ac:dyDescent="0.35">
      <c r="A1950" s="2" t="s">
        <v>3752</v>
      </c>
      <c r="B1950" s="14">
        <v>45293</v>
      </c>
      <c r="C1950" s="2" t="s">
        <v>1298</v>
      </c>
      <c r="D1950" s="2" t="s">
        <v>1714</v>
      </c>
      <c r="E1950" s="2" t="s">
        <v>1767</v>
      </c>
      <c r="F1950" s="11">
        <v>4</v>
      </c>
      <c r="G1950" s="8">
        <v>101.25</v>
      </c>
      <c r="H1950" s="8">
        <v>0.16</v>
      </c>
      <c r="I1950" s="2" t="s">
        <v>1804</v>
      </c>
      <c r="J1950" s="8">
        <v>404.84</v>
      </c>
    </row>
    <row r="1951" spans="1:10" x14ac:dyDescent="0.35">
      <c r="A1951" s="2" t="s">
        <v>3753</v>
      </c>
      <c r="B1951" s="14">
        <v>45301</v>
      </c>
      <c r="C1951" s="2" t="s">
        <v>719</v>
      </c>
      <c r="D1951" s="2" t="s">
        <v>1538</v>
      </c>
      <c r="E1951" s="2" t="s">
        <v>1785</v>
      </c>
      <c r="F1951" s="11">
        <v>4</v>
      </c>
      <c r="G1951" s="8">
        <v>716.39</v>
      </c>
      <c r="H1951" s="8">
        <v>0.03</v>
      </c>
      <c r="I1951" s="2" t="s">
        <v>1804</v>
      </c>
      <c r="J1951" s="8">
        <v>2865.5299999999997</v>
      </c>
    </row>
    <row r="1952" spans="1:10" x14ac:dyDescent="0.35">
      <c r="A1952" s="2" t="s">
        <v>3754</v>
      </c>
      <c r="B1952" s="14">
        <v>45311</v>
      </c>
      <c r="C1952" s="2" t="s">
        <v>328</v>
      </c>
      <c r="D1952" s="2" t="s">
        <v>1672</v>
      </c>
      <c r="E1952" s="2" t="s">
        <v>1735</v>
      </c>
      <c r="F1952" s="11">
        <v>1</v>
      </c>
      <c r="G1952" s="8">
        <v>721.74</v>
      </c>
      <c r="H1952" s="8">
        <v>0.24</v>
      </c>
      <c r="I1952" s="2" t="s">
        <v>1804</v>
      </c>
      <c r="J1952" s="8">
        <v>721.5</v>
      </c>
    </row>
    <row r="1953" spans="1:10" x14ac:dyDescent="0.35">
      <c r="A1953" s="2" t="s">
        <v>3755</v>
      </c>
      <c r="B1953" s="14">
        <v>45702</v>
      </c>
      <c r="C1953" s="2" t="s">
        <v>197</v>
      </c>
      <c r="D1953" s="2" t="s">
        <v>1650</v>
      </c>
      <c r="E1953" s="2" t="s">
        <v>1770</v>
      </c>
      <c r="F1953" s="11">
        <v>2</v>
      </c>
      <c r="G1953" s="8">
        <v>527.91</v>
      </c>
      <c r="H1953" s="8">
        <v>0.02</v>
      </c>
      <c r="I1953" s="2" t="s">
        <v>1802</v>
      </c>
      <c r="J1953" s="8">
        <v>1055.8</v>
      </c>
    </row>
    <row r="1954" spans="1:10" x14ac:dyDescent="0.35">
      <c r="A1954" s="2" t="s">
        <v>3756</v>
      </c>
      <c r="B1954" s="14">
        <v>45525</v>
      </c>
      <c r="C1954" s="2" t="s">
        <v>990</v>
      </c>
      <c r="D1954" s="2" t="s">
        <v>1630</v>
      </c>
      <c r="E1954" s="2" t="s">
        <v>1775</v>
      </c>
      <c r="F1954" s="11">
        <v>2</v>
      </c>
      <c r="G1954" s="8">
        <v>945.92</v>
      </c>
      <c r="H1954" s="8">
        <v>0.19</v>
      </c>
      <c r="I1954" s="2" t="s">
        <v>1807</v>
      </c>
      <c r="J1954" s="8">
        <v>1891.6499999999999</v>
      </c>
    </row>
    <row r="1955" spans="1:10" x14ac:dyDescent="0.35">
      <c r="A1955" s="2" t="s">
        <v>3757</v>
      </c>
      <c r="B1955" s="14">
        <v>45780</v>
      </c>
      <c r="C1955" s="2" t="s">
        <v>287</v>
      </c>
      <c r="D1955" s="2" t="s">
        <v>1638</v>
      </c>
      <c r="E1955" s="2" t="s">
        <v>1785</v>
      </c>
      <c r="F1955" s="11">
        <v>2</v>
      </c>
      <c r="G1955" s="8">
        <v>981.35</v>
      </c>
      <c r="H1955" s="8">
        <v>0.16</v>
      </c>
      <c r="I1955" s="2" t="s">
        <v>1804</v>
      </c>
      <c r="J1955" s="8">
        <v>1962.54</v>
      </c>
    </row>
    <row r="1956" spans="1:10" x14ac:dyDescent="0.35">
      <c r="A1956" s="2" t="s">
        <v>3758</v>
      </c>
      <c r="B1956" s="14">
        <v>45819</v>
      </c>
      <c r="C1956" s="2" t="s">
        <v>711</v>
      </c>
      <c r="D1956" s="2" t="s">
        <v>1644</v>
      </c>
      <c r="E1956" s="2" t="s">
        <v>1744</v>
      </c>
      <c r="F1956" s="11">
        <v>1</v>
      </c>
      <c r="G1956" s="8">
        <v>913.99</v>
      </c>
      <c r="H1956" s="8">
        <v>0.14000000000000001</v>
      </c>
      <c r="I1956" s="2" t="s">
        <v>1802</v>
      </c>
      <c r="J1956" s="8">
        <v>913.85</v>
      </c>
    </row>
    <row r="1957" spans="1:10" x14ac:dyDescent="0.35">
      <c r="A1957" s="2" t="s">
        <v>3759</v>
      </c>
      <c r="B1957" s="14">
        <v>45863</v>
      </c>
      <c r="C1957" s="2" t="s">
        <v>50</v>
      </c>
      <c r="D1957" s="2" t="s">
        <v>1658</v>
      </c>
      <c r="E1957" s="2" t="s">
        <v>1760</v>
      </c>
      <c r="F1957" s="11">
        <v>4</v>
      </c>
      <c r="G1957" s="8">
        <v>270.69</v>
      </c>
      <c r="H1957" s="8">
        <v>0.18</v>
      </c>
      <c r="I1957" s="2" t="s">
        <v>1804</v>
      </c>
      <c r="J1957" s="8">
        <v>1082.58</v>
      </c>
    </row>
    <row r="1958" spans="1:10" x14ac:dyDescent="0.35">
      <c r="A1958" s="2" t="s">
        <v>3760</v>
      </c>
      <c r="B1958" s="14">
        <v>45687</v>
      </c>
      <c r="C1958" s="2" t="s">
        <v>528</v>
      </c>
      <c r="D1958" s="2" t="s">
        <v>1680</v>
      </c>
      <c r="E1958" s="2" t="s">
        <v>1754</v>
      </c>
      <c r="F1958" s="11">
        <v>3</v>
      </c>
      <c r="G1958" s="8">
        <v>998.58</v>
      </c>
      <c r="H1958" s="8">
        <v>0.02</v>
      </c>
      <c r="I1958" s="2" t="s">
        <v>1802</v>
      </c>
      <c r="J1958" s="8">
        <v>2995.7200000000003</v>
      </c>
    </row>
    <row r="1959" spans="1:10" x14ac:dyDescent="0.35">
      <c r="A1959" s="2" t="s">
        <v>3761</v>
      </c>
      <c r="B1959" s="14">
        <v>45806</v>
      </c>
      <c r="C1959" s="2" t="s">
        <v>1387</v>
      </c>
      <c r="D1959" s="2" t="s">
        <v>1600</v>
      </c>
      <c r="E1959" s="2" t="s">
        <v>1764</v>
      </c>
      <c r="F1959" s="11">
        <v>3</v>
      </c>
      <c r="G1959" s="8">
        <v>765.12</v>
      </c>
      <c r="H1959" s="8">
        <v>0.18</v>
      </c>
      <c r="I1959" s="2" t="s">
        <v>1802</v>
      </c>
      <c r="J1959" s="8">
        <v>2295.1800000000003</v>
      </c>
    </row>
    <row r="1960" spans="1:10" x14ac:dyDescent="0.35">
      <c r="A1960" s="2" t="s">
        <v>3762</v>
      </c>
      <c r="B1960" s="14">
        <v>45216</v>
      </c>
      <c r="C1960" s="2" t="s">
        <v>256</v>
      </c>
      <c r="D1960" s="2" t="s">
        <v>1654</v>
      </c>
      <c r="E1960" s="2" t="s">
        <v>1791</v>
      </c>
      <c r="F1960" s="11">
        <v>3</v>
      </c>
      <c r="G1960" s="8">
        <v>449.99</v>
      </c>
      <c r="H1960" s="8">
        <v>0.17</v>
      </c>
      <c r="I1960" s="2" t="s">
        <v>1807</v>
      </c>
      <c r="J1960" s="8">
        <v>1349.8</v>
      </c>
    </row>
    <row r="1961" spans="1:10" x14ac:dyDescent="0.35">
      <c r="A1961" s="2" t="s">
        <v>3763</v>
      </c>
      <c r="B1961" s="14">
        <v>45639</v>
      </c>
      <c r="C1961" s="2" t="s">
        <v>795</v>
      </c>
      <c r="D1961" s="2" t="s">
        <v>1612</v>
      </c>
      <c r="E1961" s="2" t="s">
        <v>1770</v>
      </c>
      <c r="F1961" s="11">
        <v>2</v>
      </c>
      <c r="G1961" s="8">
        <v>249.02</v>
      </c>
      <c r="H1961" s="8">
        <v>0.01</v>
      </c>
      <c r="I1961" s="2" t="s">
        <v>1807</v>
      </c>
      <c r="J1961" s="8">
        <v>498.03000000000003</v>
      </c>
    </row>
    <row r="1962" spans="1:10" x14ac:dyDescent="0.35">
      <c r="A1962" s="2" t="s">
        <v>3764</v>
      </c>
      <c r="B1962" s="14">
        <v>45454</v>
      </c>
      <c r="C1962" s="2" t="s">
        <v>457</v>
      </c>
      <c r="D1962" s="2" t="s">
        <v>1640</v>
      </c>
      <c r="E1962" s="2" t="s">
        <v>1791</v>
      </c>
      <c r="F1962" s="11">
        <v>3</v>
      </c>
      <c r="G1962" s="8">
        <v>223.64</v>
      </c>
      <c r="H1962" s="8">
        <v>0.05</v>
      </c>
      <c r="I1962" s="2" t="s">
        <v>1802</v>
      </c>
      <c r="J1962" s="8">
        <v>670.87</v>
      </c>
    </row>
    <row r="1963" spans="1:10" x14ac:dyDescent="0.35">
      <c r="A1963" s="2" t="s">
        <v>3765</v>
      </c>
      <c r="B1963" s="14">
        <v>45934</v>
      </c>
      <c r="C1963" s="2" t="s">
        <v>365</v>
      </c>
      <c r="D1963" s="2" t="s">
        <v>1574</v>
      </c>
      <c r="E1963" s="2" t="s">
        <v>1747</v>
      </c>
      <c r="F1963" s="11">
        <v>2</v>
      </c>
      <c r="G1963" s="8">
        <v>92.94</v>
      </c>
      <c r="H1963" s="8">
        <v>0.12</v>
      </c>
      <c r="I1963" s="2" t="s">
        <v>1802</v>
      </c>
      <c r="J1963" s="8">
        <v>185.76</v>
      </c>
    </row>
    <row r="1964" spans="1:10" x14ac:dyDescent="0.35">
      <c r="A1964" s="2" t="s">
        <v>3766</v>
      </c>
      <c r="B1964" s="14">
        <v>45401</v>
      </c>
      <c r="C1964" s="2" t="s">
        <v>1113</v>
      </c>
      <c r="D1964" s="2" t="s">
        <v>1558</v>
      </c>
      <c r="E1964" s="2" t="s">
        <v>1739</v>
      </c>
      <c r="F1964" s="11">
        <v>4</v>
      </c>
      <c r="G1964" s="8">
        <v>268.3</v>
      </c>
      <c r="H1964" s="8">
        <v>0.02</v>
      </c>
      <c r="I1964" s="2" t="s">
        <v>1807</v>
      </c>
      <c r="J1964" s="8">
        <v>1073.18</v>
      </c>
    </row>
    <row r="1965" spans="1:10" x14ac:dyDescent="0.35">
      <c r="A1965" s="2" t="s">
        <v>3767</v>
      </c>
      <c r="B1965" s="14">
        <v>45770</v>
      </c>
      <c r="C1965" s="2" t="s">
        <v>1347</v>
      </c>
      <c r="D1965" s="2" t="s">
        <v>1644</v>
      </c>
      <c r="E1965" s="2" t="s">
        <v>1791</v>
      </c>
      <c r="F1965" s="11">
        <v>4</v>
      </c>
      <c r="G1965" s="8">
        <v>835.61</v>
      </c>
      <c r="H1965" s="8">
        <v>0.03</v>
      </c>
      <c r="I1965" s="2" t="s">
        <v>1802</v>
      </c>
      <c r="J1965" s="8">
        <v>3342.41</v>
      </c>
    </row>
    <row r="1966" spans="1:10" x14ac:dyDescent="0.35">
      <c r="A1966" s="2" t="s">
        <v>3768</v>
      </c>
      <c r="B1966" s="14">
        <v>45405</v>
      </c>
      <c r="C1966" s="2" t="s">
        <v>1175</v>
      </c>
      <c r="D1966" s="2" t="s">
        <v>1662</v>
      </c>
      <c r="E1966" s="2" t="s">
        <v>1751</v>
      </c>
      <c r="F1966" s="11">
        <v>3</v>
      </c>
      <c r="G1966" s="8">
        <v>120.97</v>
      </c>
      <c r="H1966" s="8">
        <v>0.11</v>
      </c>
      <c r="I1966" s="2" t="s">
        <v>1802</v>
      </c>
      <c r="J1966" s="8">
        <v>362.79999999999995</v>
      </c>
    </row>
    <row r="1967" spans="1:10" x14ac:dyDescent="0.35">
      <c r="A1967" s="2" t="s">
        <v>3769</v>
      </c>
      <c r="B1967" s="14">
        <v>45424</v>
      </c>
      <c r="C1967" s="2" t="s">
        <v>119</v>
      </c>
      <c r="D1967" s="2" t="s">
        <v>1606</v>
      </c>
      <c r="E1967" s="2" t="s">
        <v>1764</v>
      </c>
      <c r="F1967" s="11">
        <v>2</v>
      </c>
      <c r="G1967" s="8">
        <v>26.36</v>
      </c>
      <c r="H1967" s="8">
        <v>0.03</v>
      </c>
      <c r="I1967" s="2" t="s">
        <v>1807</v>
      </c>
      <c r="J1967" s="8">
        <v>52.69</v>
      </c>
    </row>
    <row r="1968" spans="1:10" x14ac:dyDescent="0.35">
      <c r="A1968" s="2" t="s">
        <v>3770</v>
      </c>
      <c r="B1968" s="14">
        <v>45881</v>
      </c>
      <c r="C1968" s="2" t="s">
        <v>129</v>
      </c>
      <c r="D1968" s="2" t="s">
        <v>1680</v>
      </c>
      <c r="E1968" s="2" t="s">
        <v>1754</v>
      </c>
      <c r="F1968" s="11">
        <v>1</v>
      </c>
      <c r="G1968" s="8">
        <v>918.87</v>
      </c>
      <c r="H1968" s="8">
        <v>0.11</v>
      </c>
      <c r="I1968" s="2" t="s">
        <v>1804</v>
      </c>
      <c r="J1968" s="8">
        <v>918.76</v>
      </c>
    </row>
    <row r="1969" spans="1:10" x14ac:dyDescent="0.35">
      <c r="A1969" s="2" t="s">
        <v>3771</v>
      </c>
      <c r="B1969" s="14">
        <v>45794</v>
      </c>
      <c r="C1969" s="2" t="s">
        <v>122</v>
      </c>
      <c r="D1969" s="2" t="s">
        <v>1660</v>
      </c>
      <c r="E1969" s="2" t="s">
        <v>1770</v>
      </c>
      <c r="F1969" s="11">
        <v>2</v>
      </c>
      <c r="G1969" s="8">
        <v>924.73</v>
      </c>
      <c r="H1969" s="8">
        <v>0.28999999999999998</v>
      </c>
      <c r="I1969" s="2" t="s">
        <v>1804</v>
      </c>
      <c r="J1969" s="8">
        <v>1849.17</v>
      </c>
    </row>
    <row r="1970" spans="1:10" x14ac:dyDescent="0.35">
      <c r="A1970" s="2" t="s">
        <v>3772</v>
      </c>
      <c r="B1970" s="14">
        <v>45665</v>
      </c>
      <c r="C1970" s="2" t="s">
        <v>88</v>
      </c>
      <c r="D1970" s="2" t="s">
        <v>1550</v>
      </c>
      <c r="E1970" s="2" t="s">
        <v>1767</v>
      </c>
      <c r="F1970" s="11">
        <v>3</v>
      </c>
      <c r="G1970" s="8">
        <v>195.31</v>
      </c>
      <c r="H1970" s="8">
        <v>0.13</v>
      </c>
      <c r="I1970" s="2" t="s">
        <v>1807</v>
      </c>
      <c r="J1970" s="8">
        <v>585.80000000000007</v>
      </c>
    </row>
    <row r="1971" spans="1:10" x14ac:dyDescent="0.35">
      <c r="A1971" s="2" t="s">
        <v>3773</v>
      </c>
      <c r="B1971" s="14">
        <v>45793</v>
      </c>
      <c r="C1971" s="2" t="s">
        <v>471</v>
      </c>
      <c r="D1971" s="2" t="s">
        <v>1602</v>
      </c>
      <c r="E1971" s="2" t="s">
        <v>1760</v>
      </c>
      <c r="F1971" s="11">
        <v>1</v>
      </c>
      <c r="G1971" s="8">
        <v>91.38</v>
      </c>
      <c r="H1971" s="8">
        <v>0.14000000000000001</v>
      </c>
      <c r="I1971" s="2" t="s">
        <v>1802</v>
      </c>
      <c r="J1971" s="8">
        <v>91.24</v>
      </c>
    </row>
    <row r="1972" spans="1:10" x14ac:dyDescent="0.35">
      <c r="A1972" s="2" t="s">
        <v>3774</v>
      </c>
      <c r="B1972" s="14">
        <v>45563</v>
      </c>
      <c r="C1972" s="2" t="s">
        <v>1465</v>
      </c>
      <c r="D1972" s="2" t="s">
        <v>1698</v>
      </c>
      <c r="E1972" s="2" t="s">
        <v>1770</v>
      </c>
      <c r="F1972" s="11">
        <v>2</v>
      </c>
      <c r="G1972" s="8">
        <v>494.35</v>
      </c>
      <c r="H1972" s="8">
        <v>0.1</v>
      </c>
      <c r="I1972" s="2" t="s">
        <v>1802</v>
      </c>
      <c r="J1972" s="8">
        <v>988.6</v>
      </c>
    </row>
    <row r="1973" spans="1:10" x14ac:dyDescent="0.35">
      <c r="A1973" s="2" t="s">
        <v>3775</v>
      </c>
      <c r="B1973" s="14">
        <v>45577</v>
      </c>
      <c r="C1973" s="2" t="s">
        <v>803</v>
      </c>
      <c r="D1973" s="2" t="s">
        <v>1574</v>
      </c>
      <c r="E1973" s="2" t="s">
        <v>1767</v>
      </c>
      <c r="F1973" s="11">
        <v>1</v>
      </c>
      <c r="G1973" s="8">
        <v>412.2</v>
      </c>
      <c r="H1973" s="8">
        <v>0.11</v>
      </c>
      <c r="I1973" s="2" t="s">
        <v>1802</v>
      </c>
      <c r="J1973" s="8">
        <v>412.09</v>
      </c>
    </row>
    <row r="1974" spans="1:10" x14ac:dyDescent="0.35">
      <c r="A1974" s="2" t="s">
        <v>3776</v>
      </c>
      <c r="B1974" s="14">
        <v>45466</v>
      </c>
      <c r="C1974" s="2" t="s">
        <v>1211</v>
      </c>
      <c r="D1974" s="2" t="s">
        <v>1684</v>
      </c>
      <c r="E1974" s="2" t="s">
        <v>1782</v>
      </c>
      <c r="F1974" s="11">
        <v>1</v>
      </c>
      <c r="G1974" s="8">
        <v>650.47</v>
      </c>
      <c r="H1974" s="8">
        <v>0.13</v>
      </c>
      <c r="I1974" s="2" t="s">
        <v>1804</v>
      </c>
      <c r="J1974" s="8">
        <v>650.34</v>
      </c>
    </row>
    <row r="1975" spans="1:10" x14ac:dyDescent="0.35">
      <c r="A1975" s="2" t="s">
        <v>3777</v>
      </c>
      <c r="B1975" s="14">
        <v>45256</v>
      </c>
      <c r="C1975" s="2" t="s">
        <v>510</v>
      </c>
      <c r="D1975" s="2" t="s">
        <v>1554</v>
      </c>
      <c r="E1975" s="2" t="s">
        <v>1772</v>
      </c>
      <c r="F1975" s="11">
        <v>1</v>
      </c>
      <c r="G1975" s="8">
        <v>68.209999999999994</v>
      </c>
      <c r="H1975" s="8">
        <v>0.05</v>
      </c>
      <c r="I1975" s="2" t="s">
        <v>1804</v>
      </c>
      <c r="J1975" s="8">
        <v>68.16</v>
      </c>
    </row>
    <row r="1976" spans="1:10" x14ac:dyDescent="0.35">
      <c r="A1976" s="2" t="s">
        <v>3778</v>
      </c>
      <c r="B1976" s="14">
        <v>45886</v>
      </c>
      <c r="C1976" s="2" t="s">
        <v>451</v>
      </c>
      <c r="D1976" s="2" t="s">
        <v>1632</v>
      </c>
      <c r="E1976" s="2" t="s">
        <v>1757</v>
      </c>
      <c r="F1976" s="11">
        <v>2</v>
      </c>
      <c r="G1976" s="8">
        <v>842.89</v>
      </c>
      <c r="H1976" s="8">
        <v>0.25</v>
      </c>
      <c r="I1976" s="2" t="s">
        <v>1807</v>
      </c>
      <c r="J1976" s="8">
        <v>1685.53</v>
      </c>
    </row>
    <row r="1977" spans="1:10" x14ac:dyDescent="0.35">
      <c r="A1977" s="2" t="s">
        <v>3779</v>
      </c>
      <c r="B1977" s="14">
        <v>45390</v>
      </c>
      <c r="C1977" s="2" t="s">
        <v>934</v>
      </c>
      <c r="D1977" s="2" t="s">
        <v>1533</v>
      </c>
      <c r="E1977" s="2" t="s">
        <v>1747</v>
      </c>
      <c r="F1977" s="11">
        <v>2</v>
      </c>
      <c r="G1977" s="8">
        <v>227.95</v>
      </c>
      <c r="H1977" s="8">
        <v>0.24</v>
      </c>
      <c r="I1977" s="2" t="s">
        <v>1807</v>
      </c>
      <c r="J1977" s="8">
        <v>455.65999999999997</v>
      </c>
    </row>
    <row r="1978" spans="1:10" x14ac:dyDescent="0.35">
      <c r="A1978" s="2" t="s">
        <v>3780</v>
      </c>
      <c r="B1978" s="14">
        <v>45388</v>
      </c>
      <c r="C1978" s="2" t="s">
        <v>620</v>
      </c>
      <c r="D1978" s="2" t="s">
        <v>1658</v>
      </c>
      <c r="E1978" s="2" t="s">
        <v>1772</v>
      </c>
      <c r="F1978" s="11">
        <v>3</v>
      </c>
      <c r="G1978" s="8">
        <v>685.97</v>
      </c>
      <c r="H1978" s="8">
        <v>0.24</v>
      </c>
      <c r="I1978" s="2" t="s">
        <v>1804</v>
      </c>
      <c r="J1978" s="8">
        <v>2057.67</v>
      </c>
    </row>
    <row r="1979" spans="1:10" x14ac:dyDescent="0.35">
      <c r="A1979" s="2" t="s">
        <v>3781</v>
      </c>
      <c r="B1979" s="14">
        <v>45793</v>
      </c>
      <c r="C1979" s="2" t="s">
        <v>1124</v>
      </c>
      <c r="D1979" s="2" t="s">
        <v>1584</v>
      </c>
      <c r="E1979" s="2" t="s">
        <v>1739</v>
      </c>
      <c r="F1979" s="11">
        <v>1</v>
      </c>
      <c r="G1979" s="8">
        <v>722.57</v>
      </c>
      <c r="H1979" s="8">
        <v>0.18</v>
      </c>
      <c r="I1979" s="2" t="s">
        <v>1802</v>
      </c>
      <c r="J1979" s="8">
        <v>722.3900000000001</v>
      </c>
    </row>
    <row r="1980" spans="1:10" x14ac:dyDescent="0.35">
      <c r="A1980" s="2" t="s">
        <v>3782</v>
      </c>
      <c r="B1980" s="14">
        <v>45615</v>
      </c>
      <c r="C1980" s="2" t="s">
        <v>465</v>
      </c>
      <c r="D1980" s="2" t="s">
        <v>1596</v>
      </c>
      <c r="E1980" s="2" t="s">
        <v>1751</v>
      </c>
      <c r="F1980" s="11">
        <v>3</v>
      </c>
      <c r="G1980" s="8">
        <v>585.54999999999995</v>
      </c>
      <c r="H1980" s="8">
        <v>0.14000000000000001</v>
      </c>
      <c r="I1980" s="2" t="s">
        <v>1807</v>
      </c>
      <c r="J1980" s="8">
        <v>1756.5099999999998</v>
      </c>
    </row>
    <row r="1981" spans="1:10" x14ac:dyDescent="0.35">
      <c r="A1981" s="2" t="s">
        <v>3783</v>
      </c>
      <c r="B1981" s="14">
        <v>45666</v>
      </c>
      <c r="C1981" s="2" t="s">
        <v>960</v>
      </c>
      <c r="D1981" s="2" t="s">
        <v>1618</v>
      </c>
      <c r="E1981" s="2" t="s">
        <v>1775</v>
      </c>
      <c r="F1981" s="11">
        <v>2</v>
      </c>
      <c r="G1981" s="8">
        <v>635.80999999999995</v>
      </c>
      <c r="H1981" s="8">
        <v>0.13</v>
      </c>
      <c r="I1981" s="2" t="s">
        <v>1804</v>
      </c>
      <c r="J1981" s="8">
        <v>1271.4899999999998</v>
      </c>
    </row>
    <row r="1982" spans="1:10" x14ac:dyDescent="0.35">
      <c r="A1982" s="2" t="s">
        <v>3784</v>
      </c>
      <c r="B1982" s="14">
        <v>45644</v>
      </c>
      <c r="C1982" s="2" t="s">
        <v>868</v>
      </c>
      <c r="D1982" s="2" t="s">
        <v>1554</v>
      </c>
      <c r="E1982" s="2" t="s">
        <v>1747</v>
      </c>
      <c r="F1982" s="11">
        <v>2</v>
      </c>
      <c r="G1982" s="8">
        <v>353.74</v>
      </c>
      <c r="H1982" s="8">
        <v>0.01</v>
      </c>
      <c r="I1982" s="2" t="s">
        <v>1802</v>
      </c>
      <c r="J1982" s="8">
        <v>707.47</v>
      </c>
    </row>
    <row r="1983" spans="1:10" x14ac:dyDescent="0.35">
      <c r="A1983" s="2" t="s">
        <v>3785</v>
      </c>
      <c r="B1983" s="14">
        <v>45648</v>
      </c>
      <c r="C1983" s="2" t="s">
        <v>830</v>
      </c>
      <c r="D1983" s="2" t="s">
        <v>1598</v>
      </c>
      <c r="E1983" s="2" t="s">
        <v>1757</v>
      </c>
      <c r="F1983" s="11">
        <v>1</v>
      </c>
      <c r="G1983" s="8">
        <v>377.52</v>
      </c>
      <c r="H1983" s="8">
        <v>0.15</v>
      </c>
      <c r="I1983" s="2" t="s">
        <v>1802</v>
      </c>
      <c r="J1983" s="8">
        <v>377.37</v>
      </c>
    </row>
    <row r="1984" spans="1:10" x14ac:dyDescent="0.35">
      <c r="A1984" s="2" t="s">
        <v>3786</v>
      </c>
      <c r="B1984" s="14">
        <v>45500</v>
      </c>
      <c r="C1984" s="2" t="s">
        <v>658</v>
      </c>
      <c r="D1984" s="2" t="s">
        <v>1662</v>
      </c>
      <c r="E1984" s="2" t="s">
        <v>1739</v>
      </c>
      <c r="F1984" s="11">
        <v>3</v>
      </c>
      <c r="G1984" s="8">
        <v>901.49</v>
      </c>
      <c r="H1984" s="8">
        <v>0</v>
      </c>
      <c r="I1984" s="2" t="s">
        <v>1802</v>
      </c>
      <c r="J1984" s="8">
        <v>2704.4700000000003</v>
      </c>
    </row>
    <row r="1985" spans="1:10" x14ac:dyDescent="0.35">
      <c r="A1985" s="2" t="s">
        <v>3787</v>
      </c>
      <c r="B1985" s="14">
        <v>45806</v>
      </c>
      <c r="C1985" s="2" t="s">
        <v>643</v>
      </c>
      <c r="D1985" s="2" t="s">
        <v>1586</v>
      </c>
      <c r="E1985" s="2" t="s">
        <v>1751</v>
      </c>
      <c r="F1985" s="11">
        <v>1</v>
      </c>
      <c r="G1985" s="8">
        <v>563.01</v>
      </c>
      <c r="H1985" s="8">
        <v>0.1</v>
      </c>
      <c r="I1985" s="2" t="s">
        <v>1802</v>
      </c>
      <c r="J1985" s="8">
        <v>562.91</v>
      </c>
    </row>
    <row r="1986" spans="1:10" x14ac:dyDescent="0.35">
      <c r="A1986" s="2" t="s">
        <v>3788</v>
      </c>
      <c r="B1986" s="14">
        <v>45365</v>
      </c>
      <c r="C1986" s="2" t="s">
        <v>190</v>
      </c>
      <c r="D1986" s="2" t="s">
        <v>1666</v>
      </c>
      <c r="E1986" s="2" t="s">
        <v>1754</v>
      </c>
      <c r="F1986" s="11">
        <v>4</v>
      </c>
      <c r="G1986" s="8">
        <v>167.25</v>
      </c>
      <c r="H1986" s="8">
        <v>0.11</v>
      </c>
      <c r="I1986" s="2" t="s">
        <v>1802</v>
      </c>
      <c r="J1986" s="8">
        <v>668.89</v>
      </c>
    </row>
    <row r="1987" spans="1:10" x14ac:dyDescent="0.35">
      <c r="A1987" s="2" t="s">
        <v>3789</v>
      </c>
      <c r="B1987" s="14">
        <v>45229</v>
      </c>
      <c r="C1987" s="2" t="s">
        <v>1382</v>
      </c>
      <c r="D1987" s="2" t="s">
        <v>1646</v>
      </c>
      <c r="E1987" s="2" t="s">
        <v>1788</v>
      </c>
      <c r="F1987" s="11">
        <v>3</v>
      </c>
      <c r="G1987" s="8">
        <v>345.43</v>
      </c>
      <c r="H1987" s="8">
        <v>0.08</v>
      </c>
      <c r="I1987" s="2" t="s">
        <v>1807</v>
      </c>
      <c r="J1987" s="8">
        <v>1036.21</v>
      </c>
    </row>
    <row r="1988" spans="1:10" x14ac:dyDescent="0.35">
      <c r="A1988" s="2" t="s">
        <v>3790</v>
      </c>
      <c r="B1988" s="14">
        <v>45349</v>
      </c>
      <c r="C1988" s="2" t="s">
        <v>957</v>
      </c>
      <c r="D1988" s="2" t="s">
        <v>1690</v>
      </c>
      <c r="E1988" s="2" t="s">
        <v>1764</v>
      </c>
      <c r="F1988" s="11">
        <v>4</v>
      </c>
      <c r="G1988" s="8">
        <v>752.48</v>
      </c>
      <c r="H1988" s="8">
        <v>0.23</v>
      </c>
      <c r="I1988" s="2" t="s">
        <v>1802</v>
      </c>
      <c r="J1988" s="8">
        <v>3009.69</v>
      </c>
    </row>
    <row r="1989" spans="1:10" x14ac:dyDescent="0.35">
      <c r="A1989" s="2" t="s">
        <v>3791</v>
      </c>
      <c r="B1989" s="14">
        <v>45886</v>
      </c>
      <c r="C1989" s="2" t="s">
        <v>1368</v>
      </c>
      <c r="D1989" s="2" t="s">
        <v>1640</v>
      </c>
      <c r="E1989" s="2" t="s">
        <v>1791</v>
      </c>
      <c r="F1989" s="11">
        <v>1</v>
      </c>
      <c r="G1989" s="8">
        <v>120.02</v>
      </c>
      <c r="H1989" s="8">
        <v>0.26</v>
      </c>
      <c r="I1989" s="2" t="s">
        <v>1802</v>
      </c>
      <c r="J1989" s="8">
        <v>119.75999999999999</v>
      </c>
    </row>
    <row r="1990" spans="1:10" x14ac:dyDescent="0.35">
      <c r="A1990" s="2" t="s">
        <v>3792</v>
      </c>
      <c r="B1990" s="14">
        <v>45359</v>
      </c>
      <c r="C1990" s="2" t="s">
        <v>1002</v>
      </c>
      <c r="D1990" s="2" t="s">
        <v>1608</v>
      </c>
      <c r="E1990" s="2" t="s">
        <v>1760</v>
      </c>
      <c r="F1990" s="11">
        <v>3</v>
      </c>
      <c r="G1990" s="8">
        <v>146.71</v>
      </c>
      <c r="H1990" s="8">
        <v>0.28000000000000003</v>
      </c>
      <c r="I1990" s="2" t="s">
        <v>1802</v>
      </c>
      <c r="J1990" s="8">
        <v>439.85</v>
      </c>
    </row>
    <row r="1991" spans="1:10" x14ac:dyDescent="0.35">
      <c r="A1991" s="2" t="s">
        <v>3793</v>
      </c>
      <c r="B1991" s="14">
        <v>45730</v>
      </c>
      <c r="C1991" s="2" t="s">
        <v>290</v>
      </c>
      <c r="D1991" s="2" t="s">
        <v>1654</v>
      </c>
      <c r="E1991" s="2" t="s">
        <v>1730</v>
      </c>
      <c r="F1991" s="11">
        <v>2</v>
      </c>
      <c r="G1991" s="8">
        <v>358.87</v>
      </c>
      <c r="H1991" s="8">
        <v>0.24</v>
      </c>
      <c r="I1991" s="2" t="s">
        <v>1802</v>
      </c>
      <c r="J1991" s="8">
        <v>717.5</v>
      </c>
    </row>
    <row r="1992" spans="1:10" x14ac:dyDescent="0.35">
      <c r="A1992" s="2" t="s">
        <v>3794</v>
      </c>
      <c r="B1992" s="14">
        <v>45456</v>
      </c>
      <c r="C1992" s="2" t="s">
        <v>762</v>
      </c>
      <c r="D1992" s="2" t="s">
        <v>1630</v>
      </c>
      <c r="E1992" s="2" t="s">
        <v>1744</v>
      </c>
      <c r="F1992" s="11">
        <v>4</v>
      </c>
      <c r="G1992" s="8">
        <v>212.75</v>
      </c>
      <c r="H1992" s="8">
        <v>0.11</v>
      </c>
      <c r="I1992" s="2" t="s">
        <v>1807</v>
      </c>
      <c r="J1992" s="8">
        <v>850.89</v>
      </c>
    </row>
    <row r="1993" spans="1:10" x14ac:dyDescent="0.35">
      <c r="A1993" s="2" t="s">
        <v>3795</v>
      </c>
      <c r="B1993" s="14">
        <v>45450</v>
      </c>
      <c r="C1993" s="2" t="s">
        <v>1013</v>
      </c>
      <c r="D1993" s="2" t="s">
        <v>1616</v>
      </c>
      <c r="E1993" s="2" t="s">
        <v>1770</v>
      </c>
      <c r="F1993" s="11">
        <v>1</v>
      </c>
      <c r="G1993" s="8">
        <v>183.47</v>
      </c>
      <c r="H1993" s="8">
        <v>0.17</v>
      </c>
      <c r="I1993" s="2" t="s">
        <v>1804</v>
      </c>
      <c r="J1993" s="8">
        <v>183.3</v>
      </c>
    </row>
    <row r="1994" spans="1:10" x14ac:dyDescent="0.35">
      <c r="A1994" s="2" t="s">
        <v>3796</v>
      </c>
      <c r="B1994" s="14">
        <v>45493</v>
      </c>
      <c r="C1994" s="2" t="s">
        <v>243</v>
      </c>
      <c r="D1994" s="2" t="s">
        <v>1704</v>
      </c>
      <c r="E1994" s="2" t="s">
        <v>1779</v>
      </c>
      <c r="F1994" s="11">
        <v>4</v>
      </c>
      <c r="G1994" s="8">
        <v>569.98</v>
      </c>
      <c r="H1994" s="8">
        <v>0.23</v>
      </c>
      <c r="I1994" s="2" t="s">
        <v>1802</v>
      </c>
      <c r="J1994" s="8">
        <v>2279.69</v>
      </c>
    </row>
    <row r="1995" spans="1:10" x14ac:dyDescent="0.35">
      <c r="A1995" s="2" t="s">
        <v>3797</v>
      </c>
      <c r="B1995" s="14">
        <v>45274</v>
      </c>
      <c r="C1995" s="2" t="s">
        <v>1434</v>
      </c>
      <c r="D1995" s="2" t="s">
        <v>1568</v>
      </c>
      <c r="E1995" s="2" t="s">
        <v>1772</v>
      </c>
      <c r="F1995" s="11">
        <v>3</v>
      </c>
      <c r="G1995" s="8">
        <v>984.12</v>
      </c>
      <c r="H1995" s="8">
        <v>0.27</v>
      </c>
      <c r="I1995" s="2" t="s">
        <v>1802</v>
      </c>
      <c r="J1995" s="8">
        <v>2952.09</v>
      </c>
    </row>
    <row r="1996" spans="1:10" x14ac:dyDescent="0.35">
      <c r="A1996" s="2" t="s">
        <v>3798</v>
      </c>
      <c r="B1996" s="14">
        <v>45844</v>
      </c>
      <c r="C1996" s="2" t="s">
        <v>1437</v>
      </c>
      <c r="D1996" s="2" t="s">
        <v>1694</v>
      </c>
      <c r="E1996" s="2" t="s">
        <v>1760</v>
      </c>
      <c r="F1996" s="11">
        <v>1</v>
      </c>
      <c r="G1996" s="8">
        <v>905.23</v>
      </c>
      <c r="H1996" s="8">
        <v>0</v>
      </c>
      <c r="I1996" s="2" t="s">
        <v>1802</v>
      </c>
      <c r="J1996" s="8">
        <v>905.23</v>
      </c>
    </row>
    <row r="1997" spans="1:10" x14ac:dyDescent="0.35">
      <c r="A1997" s="2" t="s">
        <v>3799</v>
      </c>
      <c r="B1997" s="14">
        <v>45264</v>
      </c>
      <c r="C1997" s="2" t="s">
        <v>602</v>
      </c>
      <c r="D1997" s="2" t="s">
        <v>1724</v>
      </c>
      <c r="E1997" s="2" t="s">
        <v>1791</v>
      </c>
      <c r="F1997" s="11">
        <v>3</v>
      </c>
      <c r="G1997" s="8">
        <v>112.77</v>
      </c>
      <c r="H1997" s="8">
        <v>0.19</v>
      </c>
      <c r="I1997" s="2" t="s">
        <v>1802</v>
      </c>
      <c r="J1997" s="8">
        <v>338.12</v>
      </c>
    </row>
    <row r="1998" spans="1:10" x14ac:dyDescent="0.35">
      <c r="A1998" s="2" t="s">
        <v>3800</v>
      </c>
      <c r="B1998" s="14">
        <v>45773</v>
      </c>
      <c r="C1998" s="2" t="s">
        <v>528</v>
      </c>
      <c r="D1998" s="2" t="s">
        <v>1596</v>
      </c>
      <c r="E1998" s="2" t="s">
        <v>1760</v>
      </c>
      <c r="F1998" s="11">
        <v>3</v>
      </c>
      <c r="G1998" s="8">
        <v>875.99</v>
      </c>
      <c r="H1998" s="8">
        <v>0.09</v>
      </c>
      <c r="I1998" s="2" t="s">
        <v>1804</v>
      </c>
      <c r="J1998" s="8">
        <v>2627.88</v>
      </c>
    </row>
    <row r="1999" spans="1:10" x14ac:dyDescent="0.35">
      <c r="A1999" s="2" t="s">
        <v>3801</v>
      </c>
      <c r="B1999" s="14">
        <v>45460</v>
      </c>
      <c r="C1999" s="2" t="s">
        <v>431</v>
      </c>
      <c r="D1999" s="2" t="s">
        <v>1704</v>
      </c>
      <c r="E1999" s="2" t="s">
        <v>1767</v>
      </c>
      <c r="F1999" s="11">
        <v>2</v>
      </c>
      <c r="G1999" s="8">
        <v>685.31</v>
      </c>
      <c r="H1999" s="8">
        <v>0.26</v>
      </c>
      <c r="I1999" s="2" t="s">
        <v>1804</v>
      </c>
      <c r="J1999" s="8">
        <v>1370.36</v>
      </c>
    </row>
    <row r="2000" spans="1:10" x14ac:dyDescent="0.35">
      <c r="A2000" s="2" t="s">
        <v>3802</v>
      </c>
      <c r="B2000" s="14">
        <v>45607</v>
      </c>
      <c r="C2000" s="2" t="s">
        <v>190</v>
      </c>
      <c r="D2000" s="2" t="s">
        <v>1648</v>
      </c>
      <c r="E2000" s="2" t="s">
        <v>1770</v>
      </c>
      <c r="F2000" s="11">
        <v>3</v>
      </c>
      <c r="G2000" s="8">
        <v>945.37</v>
      </c>
      <c r="H2000" s="8">
        <v>0.05</v>
      </c>
      <c r="I2000" s="2" t="s">
        <v>1802</v>
      </c>
      <c r="J2000" s="8">
        <v>2836.06</v>
      </c>
    </row>
    <row r="2001" spans="1:10" x14ac:dyDescent="0.35">
      <c r="A2001" s="2" t="s">
        <v>3803</v>
      </c>
      <c r="B2001" s="14">
        <v>45267</v>
      </c>
      <c r="C2001" s="2" t="s">
        <v>95</v>
      </c>
      <c r="D2001" s="2" t="s">
        <v>1678</v>
      </c>
      <c r="E2001" s="2" t="s">
        <v>1791</v>
      </c>
      <c r="F2001" s="11">
        <v>3</v>
      </c>
      <c r="G2001" s="8">
        <v>68.45</v>
      </c>
      <c r="H2001" s="8">
        <v>0.17</v>
      </c>
      <c r="I2001" s="2" t="s">
        <v>1804</v>
      </c>
      <c r="J2001" s="8">
        <v>205.18000000000004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9C1E0A-9161-42C8-989E-10D733A01D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Forecast for region vs store</vt:lpstr>
      <vt:lpstr>Category vs sales</vt:lpstr>
      <vt:lpstr>product vs sales</vt:lpstr>
      <vt:lpstr>Customer vs gender</vt:lpstr>
      <vt:lpstr>city vs sales</vt:lpstr>
      <vt:lpstr>Customer vs sales</vt:lpstr>
      <vt:lpstr>region vs store</vt:lpstr>
      <vt:lpstr>store vs sales</vt:lpstr>
      <vt:lpstr>year vs revenue</vt:lpstr>
      <vt:lpstr>payment type vs sales</vt:lpstr>
      <vt:lpstr>Product vs discount</vt:lpstr>
      <vt:lpstr>product vs cost</vt:lpstr>
      <vt:lpstr>merged table</vt:lpstr>
      <vt:lpstr>Customer_Dim</vt:lpstr>
      <vt:lpstr>Product_Dim</vt:lpstr>
      <vt:lpstr>Store_Dim</vt:lpstr>
      <vt:lpstr>Sales_Fact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Durga M</cp:lastModifiedBy>
  <dcterms:created xsi:type="dcterms:W3CDTF">2025-10-14T06:00:18Z</dcterms:created>
  <dcterms:modified xsi:type="dcterms:W3CDTF">2026-10-07T17:10:20Z</dcterms:modified>
</cp:coreProperties>
</file>